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https://dadepbta.sharepoint.com/sites/OficinaAsesoradePlaneacin/Shared Documents/OAP - EQUIPOS/Equipo MIPG/2023/Administración de Riesgos 2023/Mapa de Riesgos 2023/"/>
    </mc:Choice>
  </mc:AlternateContent>
  <xr:revisionPtr revIDLastSave="669" documentId="6_{6C1F3837-4AF9-489C-BE3E-BDA70BAE425B}" xr6:coauthVersionLast="47" xr6:coauthVersionMax="47" xr10:uidLastSave="{63ACFA11-6D02-4C4C-AE89-985A5D63B8E1}"/>
  <bookViews>
    <workbookView xWindow="-110" yWindow="-110" windowWidth="19420" windowHeight="10420" tabRatio="772" activeTab="1" xr2:uid="{00000000-000D-0000-FFFF-FFFF00000000}"/>
  </bookViews>
  <sheets>
    <sheet name="INSTRUCCIONES" sheetId="4" r:id="rId1"/>
    <sheet name="MAPA DE RIESGOS" sheetId="2" r:id="rId2"/>
    <sheet name="Listados Datos" sheetId="13" state="hidden" r:id="rId3"/>
    <sheet name="ActivosDeInformación" sheetId="35" state="hidden" r:id="rId4"/>
    <sheet name="Matriz Calor Inherente RGyRSI" sheetId="20" r:id="rId5"/>
    <sheet name="Matriz Calor Residual RGyRSI" sheetId="21" r:id="rId6"/>
    <sheet name="IMPACTO CORRUPCIÓN" sheetId="7" r:id="rId7"/>
    <sheet name="CONTEXTO EXT, INT Y PROC" sheetId="34" r:id="rId8"/>
    <sheet name="Inventario de activos de inf." sheetId="30" r:id="rId9"/>
    <sheet name="Amanezas y Vulnera Seg. Digital" sheetId="26" r:id="rId10"/>
    <sheet name="Anexo A Seg. Dig" sheetId="27" r:id="rId11"/>
    <sheet name="Tabla Probabilidad" sheetId="6" r:id="rId12"/>
    <sheet name="Tabla Impacto" sheetId="8" r:id="rId13"/>
    <sheet name="IMPACTO SEG D" sheetId="18" r:id="rId14"/>
    <sheet name="PROBABILIDAD R. CORRUPCIÓN" sheetId="22" r:id="rId15"/>
    <sheet name="Tabla Valoración controles" sheetId="25" r:id="rId16"/>
    <sheet name="VALORACIÓN DEL RIESGO DE CORRUP" sheetId="24" r:id="rId17"/>
    <sheet name="Clases de Riesgos" sheetId="5" r:id="rId18"/>
    <sheet name="EJEMPLO CONTROLES" sheetId="11" r:id="rId19"/>
    <sheet name="OPCIONES DE MANEJO DEL RIESGO" sheetId="12" r:id="rId20"/>
  </sheets>
  <externalReferences>
    <externalReference r:id="rId21"/>
    <externalReference r:id="rId22"/>
    <externalReference r:id="rId23"/>
  </externalReferences>
  <definedNames>
    <definedName name="_xlnm._FilterDatabase" localSheetId="3" hidden="1">ActivosDeInformación!$A$9:$AH$461</definedName>
    <definedName name="_xlnm._FilterDatabase" localSheetId="7" hidden="1">'CONTEXTO EXT, INT Y PROC'!$A$5:$H$27</definedName>
    <definedName name="_xlnm._FilterDatabase" localSheetId="8" hidden="1">'Inventario de activos de inf.'!$A$3:$AI$3</definedName>
    <definedName name="_xlnm._FilterDatabase" localSheetId="1" hidden="1">'MAPA DE RIESGOS'!$A$9:$CK$621</definedName>
    <definedName name="_FilterDatabase_0" localSheetId="3">ActivosDeInformación!$A$9:$AH$419</definedName>
    <definedName name="APLICACIÓN" localSheetId="7">'[1]Listas Nuevas'!$R$2:$R$4</definedName>
    <definedName name="APLICACIÓN" localSheetId="8">#REF!</definedName>
    <definedName name="APLICACIÓN">#REF!</definedName>
    <definedName name="_xlnm.Print_Area" localSheetId="9">'Amanezas y Vulnera Seg. Digital'!$A$1:$B$64</definedName>
    <definedName name="_xlnm.Print_Area" localSheetId="17">'Clases de Riesgos'!$A$1:$D$11</definedName>
    <definedName name="_xlnm.Print_Area" localSheetId="7">'CONTEXTO EXT, INT Y PROC'!$A$1:$J$38</definedName>
    <definedName name="_xlnm.Print_Area" localSheetId="18">'EJEMPLO CONTROLES'!$A$1:$G$27</definedName>
    <definedName name="_xlnm.Print_Area" localSheetId="6">'IMPACTO CORRUPCIÓN'!$A$1:$G$465</definedName>
    <definedName name="_xlnm.Print_Area" localSheetId="0">INSTRUCCIONES!$A$1:$K$75</definedName>
    <definedName name="_xlnm.Print_Area" localSheetId="8">'Inventario de activos de inf.'!$A$1:$AG$352</definedName>
    <definedName name="_xlnm.Print_Area" localSheetId="1">'MAPA DE RIESGOS'!$A$1:$BQ$626</definedName>
    <definedName name="_xlnm.Print_Area" localSheetId="19">'OPCIONES DE MANEJO DEL RIESGO'!$A$1:$D$11</definedName>
    <definedName name="_xlnm.Print_Area" localSheetId="14">'PROBABILIDAD R. CORRUPCIÓN'!$A$1:$F$9</definedName>
    <definedName name="_xlnm.Print_Area" localSheetId="12">'Tabla Impacto'!$A$1:$E$10</definedName>
    <definedName name="_xlnm.Print_Area" localSheetId="11">'Tabla Probabilidad'!$A$1:$E$10</definedName>
    <definedName name="_xlnm.Print_Area" localSheetId="16">'VALORACIÓN DEL RIESGO DE CORRUP'!$A$1:$H$14</definedName>
    <definedName name="Categoria">[2]Hoja1!$B$2:$B$6</definedName>
    <definedName name="CID" localSheetId="7">'[1]Listas Nuevas'!$AM$3:$AM$9</definedName>
    <definedName name="CID" localSheetId="8">#REF!</definedName>
    <definedName name="CID">#REF!</definedName>
    <definedName name="clasificaciónriesgos" localSheetId="7">#REF!</definedName>
    <definedName name="clasificaciónriesgos" localSheetId="18">#REF!</definedName>
    <definedName name="clasificaciónriesgos" localSheetId="8">#REF!</definedName>
    <definedName name="clasificaciónriesgos" localSheetId="19">#REF!</definedName>
    <definedName name="clasificaciónriesgos" localSheetId="12">#REF!</definedName>
    <definedName name="clasificaciónriesgos" localSheetId="16">#REF!</definedName>
    <definedName name="clasificaciónriesgos">#REF!</definedName>
    <definedName name="códigos" localSheetId="7">#REF!</definedName>
    <definedName name="códigos" localSheetId="18">#REF!</definedName>
    <definedName name="códigos" localSheetId="8">#REF!</definedName>
    <definedName name="códigos" localSheetId="19">#REF!</definedName>
    <definedName name="códigos" localSheetId="12">#REF!</definedName>
    <definedName name="códigos" localSheetId="16">#REF!</definedName>
    <definedName name="códigos">#REF!</definedName>
    <definedName name="Contexto_Externo" localSheetId="7">'[1]Listas Nuevas'!$A$2:$A$7</definedName>
    <definedName name="Contexto_Externo" localSheetId="8">#REF!</definedName>
    <definedName name="Contexto_Externo">#REF!</definedName>
    <definedName name="Contexto_Interno" localSheetId="7">'[1]Listas Nuevas'!$B$2:$B$7</definedName>
    <definedName name="Contexto_Interno" localSheetId="8">#REF!</definedName>
    <definedName name="Contexto_Interno">#REF!</definedName>
    <definedName name="Contexto_Proceso" localSheetId="7">'[1]Listas Nuevas'!$C$2:$C$8</definedName>
    <definedName name="Contexto_Proceso" localSheetId="8">#REF!</definedName>
    <definedName name="Contexto_Proceso">#REF!</definedName>
    <definedName name="Direccionamiento_Estratégico" localSheetId="7">#REF!</definedName>
    <definedName name="Direccionamiento_Estratégico" localSheetId="18">#REF!</definedName>
    <definedName name="Direccionamiento_Estratégico" localSheetId="8">#REF!</definedName>
    <definedName name="Direccionamiento_Estratégico" localSheetId="19">#REF!</definedName>
    <definedName name="Direccionamiento_Estratégico" localSheetId="12">#REF!</definedName>
    <definedName name="Direccionamiento_Estratégico" localSheetId="16">#REF!</definedName>
    <definedName name="Direccionamiento_Estratégico">#REF!</definedName>
    <definedName name="DisposicionFinal">[3]Hoja1!$D$4:$D$8</definedName>
    <definedName name="económicos" localSheetId="7">#REF!</definedName>
    <definedName name="económicos" localSheetId="18">#REF!</definedName>
    <definedName name="económicos" localSheetId="8">#REF!</definedName>
    <definedName name="económicos" localSheetId="19">#REF!</definedName>
    <definedName name="económicos" localSheetId="12">#REF!</definedName>
    <definedName name="económicos" localSheetId="16">#REF!</definedName>
    <definedName name="económicos">#REF!</definedName>
    <definedName name="EJECUCIÓN" localSheetId="7">'[1]Listas Nuevas'!$T$2:$T$4</definedName>
    <definedName name="EJECUCIÓN" localSheetId="8">#REF!</definedName>
    <definedName name="EJECUCIÓN">#REF!</definedName>
    <definedName name="externo" localSheetId="7">#REF!</definedName>
    <definedName name="externo" localSheetId="18">#REF!</definedName>
    <definedName name="externo" localSheetId="8">#REF!</definedName>
    <definedName name="externo" localSheetId="19">#REF!</definedName>
    <definedName name="externo" localSheetId="12">#REF!</definedName>
    <definedName name="externo" localSheetId="16">#REF!</definedName>
    <definedName name="externo">#REF!</definedName>
    <definedName name="externos2" localSheetId="7">#REF!</definedName>
    <definedName name="externos2" localSheetId="18">#REF!</definedName>
    <definedName name="externos2" localSheetId="8">#REF!</definedName>
    <definedName name="externos2" localSheetId="19">#REF!</definedName>
    <definedName name="externos2" localSheetId="12">#REF!</definedName>
    <definedName name="externos2" localSheetId="16">#REF!</definedName>
    <definedName name="externos2">#REF!</definedName>
    <definedName name="factores" localSheetId="7">#REF!</definedName>
    <definedName name="factores" localSheetId="18">#REF!</definedName>
    <definedName name="factores" localSheetId="8">#REF!</definedName>
    <definedName name="factores" localSheetId="19">#REF!</definedName>
    <definedName name="factores" localSheetId="12">#REF!</definedName>
    <definedName name="factores" localSheetId="16">#REF!</definedName>
    <definedName name="factores">#REF!</definedName>
    <definedName name="FRECUENCIA" localSheetId="7">'[1]Listas Nuevas'!$L$2:$L$6</definedName>
    <definedName name="FRECUENCIA" localSheetId="8">#REF!</definedName>
    <definedName name="FRECUENCIA">#REF!</definedName>
    <definedName name="impacto" localSheetId="7">#REF!</definedName>
    <definedName name="impacto" localSheetId="18">#REF!</definedName>
    <definedName name="impacto" localSheetId="8">#REF!</definedName>
    <definedName name="impacto" localSheetId="19">#REF!</definedName>
    <definedName name="impacto" localSheetId="12">#REF!</definedName>
    <definedName name="impacto" localSheetId="16">#REF!</definedName>
    <definedName name="impacto">#REF!</definedName>
    <definedName name="impactoco" localSheetId="7">#REF!</definedName>
    <definedName name="impactoco" localSheetId="18">#REF!</definedName>
    <definedName name="impactoco" localSheetId="8">#REF!</definedName>
    <definedName name="impactoco" localSheetId="19">#REF!</definedName>
    <definedName name="impactoco" localSheetId="12">#REF!</definedName>
    <definedName name="impactoco" localSheetId="16">#REF!</definedName>
    <definedName name="impactoco">#REF!</definedName>
    <definedName name="infraestructura" localSheetId="7">#REF!</definedName>
    <definedName name="infraestructura" localSheetId="18">#REF!</definedName>
    <definedName name="infraestructura" localSheetId="8">#REF!</definedName>
    <definedName name="infraestructura" localSheetId="19">#REF!</definedName>
    <definedName name="infraestructura" localSheetId="12">#REF!</definedName>
    <definedName name="infraestructura" localSheetId="16">#REF!</definedName>
    <definedName name="infraestructura">#REF!</definedName>
    <definedName name="interno" localSheetId="7">#REF!</definedName>
    <definedName name="interno" localSheetId="18">#REF!</definedName>
    <definedName name="interno" localSheetId="8">#REF!</definedName>
    <definedName name="interno" localSheetId="19">#REF!</definedName>
    <definedName name="interno" localSheetId="12">#REF!</definedName>
    <definedName name="interno" localSheetId="16">#REF!</definedName>
    <definedName name="interno">#REF!</definedName>
    <definedName name="macroprocesos" localSheetId="7">#REF!</definedName>
    <definedName name="macroprocesos" localSheetId="18">#REF!</definedName>
    <definedName name="macroprocesos" localSheetId="8">#REF!</definedName>
    <definedName name="macroprocesos" localSheetId="19">#REF!</definedName>
    <definedName name="macroprocesos" localSheetId="12">#REF!</definedName>
    <definedName name="macroprocesos" localSheetId="16">#REF!</definedName>
    <definedName name="macroprocesos">#REF!</definedName>
    <definedName name="medio_ambientales" localSheetId="7">#REF!</definedName>
    <definedName name="medio_ambientales" localSheetId="18">#REF!</definedName>
    <definedName name="medio_ambientales" localSheetId="8">#REF!</definedName>
    <definedName name="medio_ambientales" localSheetId="19">#REF!</definedName>
    <definedName name="medio_ambientales" localSheetId="12">#REF!</definedName>
    <definedName name="medio_ambientales" localSheetId="16">#REF!</definedName>
    <definedName name="medio_ambientales">#REF!</definedName>
    <definedName name="personal" localSheetId="7">#REF!</definedName>
    <definedName name="personal" localSheetId="18">#REF!</definedName>
    <definedName name="personal" localSheetId="8">#REF!</definedName>
    <definedName name="personal" localSheetId="19">#REF!</definedName>
    <definedName name="personal" localSheetId="12">#REF!</definedName>
    <definedName name="personal" localSheetId="16">#REF!</definedName>
    <definedName name="personal">#REF!</definedName>
    <definedName name="políticos" localSheetId="7">#REF!</definedName>
    <definedName name="políticos" localSheetId="18">#REF!</definedName>
    <definedName name="políticos" localSheetId="8">#REF!</definedName>
    <definedName name="políticos" localSheetId="19">#REF!</definedName>
    <definedName name="políticos" localSheetId="12">#REF!</definedName>
    <definedName name="políticos" localSheetId="16">#REF!</definedName>
    <definedName name="políticos">#REF!</definedName>
    <definedName name="probabilidad" localSheetId="7">#REF!</definedName>
    <definedName name="probabilidad" localSheetId="18">#REF!</definedName>
    <definedName name="probabilidad" localSheetId="8">#REF!</definedName>
    <definedName name="probabilidad" localSheetId="19">#REF!</definedName>
    <definedName name="probabilidad" localSheetId="12">#REF!</definedName>
    <definedName name="probabilidad" localSheetId="16">#REF!</definedName>
    <definedName name="probabilidad">#REF!</definedName>
    <definedName name="PROCESO" localSheetId="7">'[1]Listas Nuevas'!$AR$3:$AR$23</definedName>
    <definedName name="proceso" localSheetId="18">#REF!</definedName>
    <definedName name="proceso" localSheetId="8">#REF!</definedName>
    <definedName name="proceso" localSheetId="19">#REF!</definedName>
    <definedName name="proceso" localSheetId="12">#REF!</definedName>
    <definedName name="proceso" localSheetId="16">#REF!</definedName>
    <definedName name="proceso">#REF!</definedName>
    <definedName name="procesos" localSheetId="7">#REF!</definedName>
    <definedName name="procesos" localSheetId="18">#REF!</definedName>
    <definedName name="procesos" localSheetId="8">#REF!</definedName>
    <definedName name="procesos" localSheetId="19">#REF!</definedName>
    <definedName name="procesos" localSheetId="12">#REF!</definedName>
    <definedName name="procesos" localSheetId="16">#REF!</definedName>
    <definedName name="procesos">#REF!</definedName>
    <definedName name="Riesgo_de_Corrupción" localSheetId="7">'[1]Listas Nuevas'!$H$10:$J$10</definedName>
    <definedName name="Riesgo_de_Corrupción" localSheetId="8">#REF!</definedName>
    <definedName name="Riesgo_de_Corrupción">#REF!</definedName>
    <definedName name="Riesgo_General" localSheetId="7">'[1]Listas Nuevas'!$F$11:$J$11</definedName>
    <definedName name="Riesgo_General" localSheetId="8">#REF!</definedName>
    <definedName name="Riesgo_General">#REF!</definedName>
    <definedName name="SINO">[2]Hoja1!$C$2:$C$4</definedName>
    <definedName name="sociales" localSheetId="7">#REF!</definedName>
    <definedName name="sociales" localSheetId="18">#REF!</definedName>
    <definedName name="sociales" localSheetId="8">#REF!</definedName>
    <definedName name="sociales" localSheetId="19">#REF!</definedName>
    <definedName name="sociales" localSheetId="12">#REF!</definedName>
    <definedName name="sociales" localSheetId="16">#REF!</definedName>
    <definedName name="sociales">#REF!</definedName>
    <definedName name="tecnología" localSheetId="7">#REF!</definedName>
    <definedName name="tecnología" localSheetId="18">#REF!</definedName>
    <definedName name="tecnología" localSheetId="8">#REF!</definedName>
    <definedName name="tecnología" localSheetId="19">#REF!</definedName>
    <definedName name="tecnología" localSheetId="12">#REF!</definedName>
    <definedName name="tecnología" localSheetId="16">#REF!</definedName>
    <definedName name="tecnología">#REF!</definedName>
    <definedName name="tecnológicos" localSheetId="7">#REF!</definedName>
    <definedName name="tecnológicos" localSheetId="18">#REF!</definedName>
    <definedName name="tecnológicos" localSheetId="8">#REF!</definedName>
    <definedName name="tecnológicos" localSheetId="19">#REF!</definedName>
    <definedName name="tecnológicos" localSheetId="12">#REF!</definedName>
    <definedName name="tecnológicos" localSheetId="16">#REF!</definedName>
    <definedName name="tecnológicos">#REF!</definedName>
    <definedName name="TIPO_CONTROL" localSheetId="7">'[1]Listas Nuevas'!$P$2:$P$3</definedName>
    <definedName name="TIPO_CONTROL" localSheetId="8">#REF!</definedName>
    <definedName name="TIPO_CONTROL">#REF!</definedName>
    <definedName name="TIPO_RIESGO" localSheetId="7">'[1]Listas Nuevas'!#REF!</definedName>
    <definedName name="TIPO_RIESGO" localSheetId="8">#REF!</definedName>
    <definedName name="TIPO_RIESGO">#REF!</definedName>
    <definedName name="TIPOLOGÍA" localSheetId="7">'[1]Listas Nuevas'!$E$2:$E$11</definedName>
    <definedName name="TIPOLOGÍA" localSheetId="8">#REF!</definedName>
    <definedName name="TIPOLOGÍA">#REF!</definedName>
    <definedName name="TipoOrigen">[2]Hoja1!$D$2:$D$3</definedName>
    <definedName name="_xlnm.Print_Titles" localSheetId="7">'CONTEXTO EXT, INT Y PROC'!$1:$6</definedName>
    <definedName name="_xlnm.Print_Titles" localSheetId="0">INSTRUCCIONES!$1:$3</definedName>
    <definedName name="_xlnm.Print_Titles" localSheetId="1">'MAPA DE RIESGOS'!$4:$9</definedName>
    <definedName name="TRD">[3]Hoja1!$C$4:$C$6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94" i="2" l="1"/>
  <c r="H616" i="2"/>
  <c r="H617" i="2" s="1"/>
  <c r="H618" i="2" s="1"/>
  <c r="H619" i="2" s="1"/>
  <c r="H620" i="2" s="1"/>
  <c r="H621" i="2" s="1"/>
  <c r="H610" i="2"/>
  <c r="H611" i="2" s="1"/>
  <c r="H612" i="2" s="1"/>
  <c r="H613" i="2" s="1"/>
  <c r="H614" i="2" s="1"/>
  <c r="H615" i="2" s="1"/>
  <c r="H604" i="2"/>
  <c r="H605" i="2" s="1"/>
  <c r="H606" i="2" s="1"/>
  <c r="H607" i="2" s="1"/>
  <c r="H608" i="2" s="1"/>
  <c r="H609" i="2" s="1"/>
  <c r="H598" i="2"/>
  <c r="H599" i="2" s="1"/>
  <c r="H600" i="2" s="1"/>
  <c r="H601" i="2" s="1"/>
  <c r="H602" i="2" s="1"/>
  <c r="H603" i="2" s="1"/>
  <c r="H592" i="2"/>
  <c r="H593" i="2" s="1"/>
  <c r="H594" i="2" s="1"/>
  <c r="H595" i="2" s="1"/>
  <c r="H596" i="2" s="1"/>
  <c r="H597" i="2" s="1"/>
  <c r="H586" i="2"/>
  <c r="H587" i="2" s="1"/>
  <c r="H588" i="2" s="1"/>
  <c r="H589" i="2" s="1"/>
  <c r="H590" i="2" s="1"/>
  <c r="H591" i="2" s="1"/>
  <c r="H581" i="2"/>
  <c r="H582" i="2" s="1"/>
  <c r="H583" i="2" s="1"/>
  <c r="H584" i="2" s="1"/>
  <c r="H585" i="2" s="1"/>
  <c r="H580" i="2"/>
  <c r="H574" i="2"/>
  <c r="H575" i="2" s="1"/>
  <c r="H576" i="2" s="1"/>
  <c r="H577" i="2" s="1"/>
  <c r="H578" i="2" s="1"/>
  <c r="H579" i="2" s="1"/>
  <c r="H568" i="2"/>
  <c r="H569" i="2" s="1"/>
  <c r="H570" i="2" s="1"/>
  <c r="H571" i="2" s="1"/>
  <c r="H572" i="2" s="1"/>
  <c r="H573" i="2" s="1"/>
  <c r="H562" i="2"/>
  <c r="H563" i="2" s="1"/>
  <c r="H564" i="2" s="1"/>
  <c r="H565" i="2" s="1"/>
  <c r="H566" i="2" s="1"/>
  <c r="H567" i="2" s="1"/>
  <c r="H556" i="2"/>
  <c r="H557" i="2" s="1"/>
  <c r="H558" i="2" s="1"/>
  <c r="H559" i="2" s="1"/>
  <c r="H560" i="2" s="1"/>
  <c r="H561" i="2" s="1"/>
  <c r="H550" i="2"/>
  <c r="H551" i="2" s="1"/>
  <c r="H552" i="2" s="1"/>
  <c r="H553" i="2" s="1"/>
  <c r="H554" i="2" s="1"/>
  <c r="H555" i="2" s="1"/>
  <c r="H544" i="2"/>
  <c r="H545" i="2" s="1"/>
  <c r="H546" i="2" s="1"/>
  <c r="H547" i="2" s="1"/>
  <c r="H548" i="2" s="1"/>
  <c r="H549" i="2" s="1"/>
  <c r="H538" i="2"/>
  <c r="H539" i="2" s="1"/>
  <c r="H540" i="2" s="1"/>
  <c r="H541" i="2" s="1"/>
  <c r="H542" i="2" s="1"/>
  <c r="H543" i="2" s="1"/>
  <c r="H533" i="2"/>
  <c r="H534" i="2" s="1"/>
  <c r="H535" i="2" s="1"/>
  <c r="H536" i="2" s="1"/>
  <c r="H537" i="2" s="1"/>
  <c r="H532" i="2"/>
  <c r="H526" i="2"/>
  <c r="H527" i="2" s="1"/>
  <c r="H528" i="2" s="1"/>
  <c r="H529" i="2" s="1"/>
  <c r="H530" i="2" s="1"/>
  <c r="H531" i="2" s="1"/>
  <c r="H520" i="2"/>
  <c r="H521" i="2" s="1"/>
  <c r="H522" i="2" s="1"/>
  <c r="H523" i="2" s="1"/>
  <c r="H524" i="2" s="1"/>
  <c r="H525" i="2" s="1"/>
  <c r="H514" i="2"/>
  <c r="H515" i="2" s="1"/>
  <c r="H516" i="2" s="1"/>
  <c r="H517" i="2" s="1"/>
  <c r="H518" i="2" s="1"/>
  <c r="H519" i="2" s="1"/>
  <c r="H508" i="2"/>
  <c r="H509" i="2" s="1"/>
  <c r="H510" i="2" s="1"/>
  <c r="H511" i="2" s="1"/>
  <c r="H512" i="2" s="1"/>
  <c r="H513" i="2" s="1"/>
  <c r="H502" i="2"/>
  <c r="H503" i="2" s="1"/>
  <c r="H504" i="2" s="1"/>
  <c r="H505" i="2" s="1"/>
  <c r="H506" i="2" s="1"/>
  <c r="H507" i="2" s="1"/>
  <c r="H496" i="2"/>
  <c r="H497" i="2" s="1"/>
  <c r="H498" i="2" s="1"/>
  <c r="H499" i="2" s="1"/>
  <c r="H500" i="2" s="1"/>
  <c r="H501" i="2" s="1"/>
  <c r="H490" i="2"/>
  <c r="H491" i="2" s="1"/>
  <c r="H492" i="2" s="1"/>
  <c r="H493" i="2" s="1"/>
  <c r="H494" i="2" s="1"/>
  <c r="H495" i="2" s="1"/>
  <c r="H485" i="2"/>
  <c r="H486" i="2" s="1"/>
  <c r="H487" i="2" s="1"/>
  <c r="H488" i="2" s="1"/>
  <c r="H489" i="2" s="1"/>
  <c r="H484" i="2"/>
  <c r="H478" i="2"/>
  <c r="H479" i="2" s="1"/>
  <c r="H480" i="2" s="1"/>
  <c r="H481" i="2" s="1"/>
  <c r="H482" i="2" s="1"/>
  <c r="H483" i="2" s="1"/>
  <c r="H472" i="2"/>
  <c r="H473" i="2" s="1"/>
  <c r="H474" i="2" s="1"/>
  <c r="H475" i="2" s="1"/>
  <c r="H476" i="2" s="1"/>
  <c r="H477" i="2" s="1"/>
  <c r="H466" i="2"/>
  <c r="H467" i="2" s="1"/>
  <c r="H468" i="2" s="1"/>
  <c r="H469" i="2" s="1"/>
  <c r="H470" i="2" s="1"/>
  <c r="H471" i="2" s="1"/>
  <c r="H461" i="2"/>
  <c r="H462" i="2" s="1"/>
  <c r="H463" i="2" s="1"/>
  <c r="H464" i="2" s="1"/>
  <c r="H465" i="2" s="1"/>
  <c r="H460" i="2"/>
  <c r="H454" i="2"/>
  <c r="H455" i="2" s="1"/>
  <c r="H456" i="2" s="1"/>
  <c r="H457" i="2" s="1"/>
  <c r="H458" i="2" s="1"/>
  <c r="H459" i="2" s="1"/>
  <c r="H448" i="2"/>
  <c r="H449" i="2" s="1"/>
  <c r="H450" i="2" s="1"/>
  <c r="H451" i="2" s="1"/>
  <c r="H452" i="2" s="1"/>
  <c r="H453" i="2" s="1"/>
  <c r="H442" i="2"/>
  <c r="H443" i="2" s="1"/>
  <c r="H444" i="2" s="1"/>
  <c r="H445" i="2" s="1"/>
  <c r="H446" i="2" s="1"/>
  <c r="H447" i="2" s="1"/>
  <c r="H436" i="2"/>
  <c r="H437" i="2" s="1"/>
  <c r="H438" i="2" s="1"/>
  <c r="H439" i="2" s="1"/>
  <c r="H440" i="2" s="1"/>
  <c r="H441" i="2" s="1"/>
  <c r="H430" i="2"/>
  <c r="H431" i="2" s="1"/>
  <c r="H432" i="2" s="1"/>
  <c r="H433" i="2" s="1"/>
  <c r="H434" i="2" s="1"/>
  <c r="H435" i="2" s="1"/>
  <c r="H424" i="2"/>
  <c r="H425" i="2" s="1"/>
  <c r="H426" i="2" s="1"/>
  <c r="H427" i="2" s="1"/>
  <c r="H428" i="2" s="1"/>
  <c r="H429" i="2" s="1"/>
  <c r="H418" i="2"/>
  <c r="H419" i="2" s="1"/>
  <c r="H420" i="2" s="1"/>
  <c r="H421" i="2" s="1"/>
  <c r="H422" i="2" s="1"/>
  <c r="H423" i="2" s="1"/>
  <c r="H412" i="2"/>
  <c r="H413" i="2" s="1"/>
  <c r="H414" i="2" s="1"/>
  <c r="H415" i="2" s="1"/>
  <c r="H416" i="2" s="1"/>
  <c r="H417" i="2" s="1"/>
  <c r="H406" i="2"/>
  <c r="H407" i="2" s="1"/>
  <c r="H408" i="2" s="1"/>
  <c r="H409" i="2" s="1"/>
  <c r="H410" i="2" s="1"/>
  <c r="H411" i="2" s="1"/>
  <c r="H400" i="2"/>
  <c r="H401" i="2" s="1"/>
  <c r="H402" i="2" s="1"/>
  <c r="H403" i="2" s="1"/>
  <c r="H404" i="2" s="1"/>
  <c r="H405" i="2" s="1"/>
  <c r="H394" i="2"/>
  <c r="H395" i="2" s="1"/>
  <c r="H396" i="2" s="1"/>
  <c r="H397" i="2" s="1"/>
  <c r="H398" i="2" s="1"/>
  <c r="H399" i="2" s="1"/>
  <c r="H389" i="2"/>
  <c r="H390" i="2" s="1"/>
  <c r="H391" i="2" s="1"/>
  <c r="H392" i="2" s="1"/>
  <c r="H393" i="2" s="1"/>
  <c r="H388" i="2"/>
  <c r="H382" i="2"/>
  <c r="H383" i="2" s="1"/>
  <c r="H384" i="2" s="1"/>
  <c r="H385" i="2" s="1"/>
  <c r="H386" i="2" s="1"/>
  <c r="H387" i="2" s="1"/>
  <c r="H376" i="2"/>
  <c r="H377" i="2" s="1"/>
  <c r="H378" i="2" s="1"/>
  <c r="H379" i="2" s="1"/>
  <c r="H380" i="2" s="1"/>
  <c r="H381" i="2" s="1"/>
  <c r="H370" i="2"/>
  <c r="H371" i="2" s="1"/>
  <c r="H372" i="2" s="1"/>
  <c r="H373" i="2" s="1"/>
  <c r="H374" i="2" s="1"/>
  <c r="H375" i="2" s="1"/>
  <c r="H364" i="2"/>
  <c r="H365" i="2" s="1"/>
  <c r="H366" i="2" s="1"/>
  <c r="H367" i="2" s="1"/>
  <c r="H368" i="2" s="1"/>
  <c r="H369" i="2" s="1"/>
  <c r="H358" i="2"/>
  <c r="H359" i="2" s="1"/>
  <c r="H360" i="2" s="1"/>
  <c r="H361" i="2" s="1"/>
  <c r="H362" i="2" s="1"/>
  <c r="H363" i="2" s="1"/>
  <c r="H352" i="2"/>
  <c r="H353" i="2" s="1"/>
  <c r="H354" i="2" s="1"/>
  <c r="H355" i="2" s="1"/>
  <c r="H356" i="2" s="1"/>
  <c r="H357" i="2" s="1"/>
  <c r="H346" i="2"/>
  <c r="H347" i="2" s="1"/>
  <c r="H348" i="2" s="1"/>
  <c r="H349" i="2" s="1"/>
  <c r="H350" i="2" s="1"/>
  <c r="H351" i="2" s="1"/>
  <c r="H340" i="2"/>
  <c r="H341" i="2" s="1"/>
  <c r="H342" i="2" s="1"/>
  <c r="H343" i="2" s="1"/>
  <c r="H344" i="2" s="1"/>
  <c r="H345" i="2" s="1"/>
  <c r="H334" i="2"/>
  <c r="H335" i="2" s="1"/>
  <c r="H336" i="2" s="1"/>
  <c r="H337" i="2" s="1"/>
  <c r="H338" i="2" s="1"/>
  <c r="H339" i="2" s="1"/>
  <c r="H328" i="2"/>
  <c r="H329" i="2" s="1"/>
  <c r="H330" i="2" s="1"/>
  <c r="H331" i="2" s="1"/>
  <c r="H332" i="2" s="1"/>
  <c r="H333" i="2" s="1"/>
  <c r="H322" i="2"/>
  <c r="H323" i="2" s="1"/>
  <c r="H324" i="2" s="1"/>
  <c r="H325" i="2" s="1"/>
  <c r="H326" i="2" s="1"/>
  <c r="H327" i="2" s="1"/>
  <c r="H316" i="2"/>
  <c r="H317" i="2" s="1"/>
  <c r="H318" i="2" s="1"/>
  <c r="H319" i="2" s="1"/>
  <c r="H320" i="2" s="1"/>
  <c r="H321" i="2" s="1"/>
  <c r="H310" i="2"/>
  <c r="H311" i="2" s="1"/>
  <c r="H312" i="2" s="1"/>
  <c r="H313" i="2" s="1"/>
  <c r="H314" i="2" s="1"/>
  <c r="H315" i="2" s="1"/>
  <c r="H304" i="2"/>
  <c r="H305" i="2" s="1"/>
  <c r="H306" i="2" s="1"/>
  <c r="H307" i="2" s="1"/>
  <c r="H308" i="2" s="1"/>
  <c r="H309" i="2" s="1"/>
  <c r="H298" i="2"/>
  <c r="H299" i="2" s="1"/>
  <c r="H300" i="2" s="1"/>
  <c r="H301" i="2" s="1"/>
  <c r="H302" i="2" s="1"/>
  <c r="H303" i="2" s="1"/>
  <c r="H293" i="2"/>
  <c r="H294" i="2" s="1"/>
  <c r="H295" i="2" s="1"/>
  <c r="H296" i="2" s="1"/>
  <c r="H297" i="2" s="1"/>
  <c r="H292" i="2"/>
  <c r="H286" i="2"/>
  <c r="H287" i="2" s="1"/>
  <c r="H288" i="2" s="1"/>
  <c r="H289" i="2" s="1"/>
  <c r="H290" i="2" s="1"/>
  <c r="H291" i="2" s="1"/>
  <c r="H280" i="2"/>
  <c r="H281" i="2" s="1"/>
  <c r="H282" i="2" s="1"/>
  <c r="H283" i="2" s="1"/>
  <c r="H284" i="2" s="1"/>
  <c r="H285" i="2" s="1"/>
  <c r="H274" i="2"/>
  <c r="H275" i="2" s="1"/>
  <c r="H276" i="2" s="1"/>
  <c r="H277" i="2" s="1"/>
  <c r="H278" i="2" s="1"/>
  <c r="H279" i="2" s="1"/>
  <c r="H269" i="2"/>
  <c r="H270" i="2" s="1"/>
  <c r="H271" i="2" s="1"/>
  <c r="H272" i="2" s="1"/>
  <c r="H273" i="2" s="1"/>
  <c r="H268" i="2"/>
  <c r="H262" i="2"/>
  <c r="H263" i="2" s="1"/>
  <c r="H264" i="2" s="1"/>
  <c r="H265" i="2" s="1"/>
  <c r="H266" i="2" s="1"/>
  <c r="H267" i="2" s="1"/>
  <c r="H256" i="2"/>
  <c r="H257" i="2" s="1"/>
  <c r="H258" i="2" s="1"/>
  <c r="H259" i="2" s="1"/>
  <c r="H260" i="2" s="1"/>
  <c r="H261" i="2" s="1"/>
  <c r="H250" i="2"/>
  <c r="H251" i="2" s="1"/>
  <c r="H252" i="2" s="1"/>
  <c r="H253" i="2" s="1"/>
  <c r="H254" i="2" s="1"/>
  <c r="H255" i="2" s="1"/>
  <c r="H244" i="2"/>
  <c r="H245" i="2" s="1"/>
  <c r="H246" i="2" s="1"/>
  <c r="H247" i="2" s="1"/>
  <c r="H248" i="2" s="1"/>
  <c r="H249" i="2" s="1"/>
  <c r="H238" i="2"/>
  <c r="H239" i="2" s="1"/>
  <c r="H240" i="2" s="1"/>
  <c r="H241" i="2" s="1"/>
  <c r="H242" i="2" s="1"/>
  <c r="H243" i="2" s="1"/>
  <c r="H232" i="2"/>
  <c r="H233" i="2" s="1"/>
  <c r="H234" i="2" s="1"/>
  <c r="H235" i="2" s="1"/>
  <c r="H236" i="2" s="1"/>
  <c r="H237" i="2" s="1"/>
  <c r="H226" i="2"/>
  <c r="H227" i="2" s="1"/>
  <c r="H228" i="2" s="1"/>
  <c r="H229" i="2" s="1"/>
  <c r="H230" i="2" s="1"/>
  <c r="H231" i="2" s="1"/>
  <c r="M93" i="2" l="1"/>
  <c r="M92" i="2"/>
  <c r="M91" i="2"/>
  <c r="M90" i="2"/>
  <c r="M89" i="2"/>
  <c r="M88" i="2"/>
  <c r="M82" i="2"/>
  <c r="M76" i="2"/>
  <c r="M220" i="2" l="1"/>
  <c r="M214" i="2"/>
  <c r="AK231" i="2"/>
  <c r="AH231" i="2"/>
  <c r="AO231" i="2" s="1"/>
  <c r="AO230" i="2"/>
  <c r="AQ230" i="2" s="1"/>
  <c r="AK230" i="2"/>
  <c r="AH230" i="2"/>
  <c r="AS231" i="2" s="1"/>
  <c r="AR231" i="2" s="1"/>
  <c r="AK229" i="2"/>
  <c r="AH229" i="2"/>
  <c r="AK228" i="2"/>
  <c r="AH228" i="2"/>
  <c r="AS229" i="2" s="1"/>
  <c r="AR229" i="2" s="1"/>
  <c r="AK227" i="2"/>
  <c r="AH227" i="2"/>
  <c r="AV226" i="2"/>
  <c r="AW226" i="2" s="1"/>
  <c r="AK226" i="2"/>
  <c r="AH226" i="2"/>
  <c r="AS226" i="2" s="1"/>
  <c r="AR226" i="2" s="1"/>
  <c r="AE226" i="2"/>
  <c r="Z226" i="2"/>
  <c r="AA226" i="2" s="1"/>
  <c r="Y226" i="2"/>
  <c r="V226" i="2"/>
  <c r="W226" i="2" s="1"/>
  <c r="M226" i="2"/>
  <c r="V220" i="2"/>
  <c r="W220" i="2" s="1"/>
  <c r="Y220" i="2"/>
  <c r="Z220" i="2"/>
  <c r="AA220" i="2" s="1"/>
  <c r="AE220" i="2"/>
  <c r="AH220" i="2"/>
  <c r="AK220" i="2"/>
  <c r="AV220" i="2"/>
  <c r="AW220" i="2" s="1"/>
  <c r="AH221" i="2"/>
  <c r="AK221" i="2"/>
  <c r="AH222" i="2"/>
  <c r="AK222" i="2"/>
  <c r="AH223" i="2"/>
  <c r="AK223" i="2"/>
  <c r="AH224" i="2"/>
  <c r="AK224" i="2"/>
  <c r="AH225" i="2"/>
  <c r="AK225" i="2"/>
  <c r="AS228" i="2" l="1"/>
  <c r="AR228" i="2" s="1"/>
  <c r="AO224" i="2"/>
  <c r="AP224" i="2" s="1"/>
  <c r="AS230" i="2"/>
  <c r="AR230" i="2" s="1"/>
  <c r="AO220" i="2"/>
  <c r="AP220" i="2" s="1"/>
  <c r="AS227" i="2"/>
  <c r="AR227" i="2" s="1"/>
  <c r="AO226" i="2"/>
  <c r="AQ231" i="2"/>
  <c r="AP231" i="2"/>
  <c r="AB226" i="2"/>
  <c r="AO228" i="2"/>
  <c r="AS220" i="2"/>
  <c r="AR220" i="2" s="1"/>
  <c r="AP230" i="2"/>
  <c r="AS224" i="2"/>
  <c r="AR224" i="2" s="1"/>
  <c r="AT224" i="2" s="1"/>
  <c r="AO229" i="2"/>
  <c r="AS221" i="2"/>
  <c r="AR221" i="2" s="1"/>
  <c r="AO222" i="2"/>
  <c r="AP222" i="2" s="1"/>
  <c r="AQ220" i="2"/>
  <c r="AS223" i="2"/>
  <c r="AR223" i="2" s="1"/>
  <c r="AQ224" i="2"/>
  <c r="AS225" i="2"/>
  <c r="AR225" i="2" s="1"/>
  <c r="AO225" i="2"/>
  <c r="AO223" i="2"/>
  <c r="AO221" i="2"/>
  <c r="AS222" i="2"/>
  <c r="AR222" i="2" s="1"/>
  <c r="AB220" i="2"/>
  <c r="AT220" i="2" l="1"/>
  <c r="AP226" i="2"/>
  <c r="AQ226" i="2"/>
  <c r="AO227" i="2" s="1"/>
  <c r="AQ227" i="2" s="1"/>
  <c r="AQ228" i="2"/>
  <c r="AP228" i="2"/>
  <c r="AT222" i="2"/>
  <c r="BS231" i="2"/>
  <c r="AT231" i="2"/>
  <c r="AP229" i="2"/>
  <c r="AQ229" i="2"/>
  <c r="AQ222" i="2"/>
  <c r="BS230" i="2"/>
  <c r="AT230" i="2"/>
  <c r="AP225" i="2"/>
  <c r="AT225" i="2" s="1"/>
  <c r="AQ225" i="2"/>
  <c r="AP223" i="2"/>
  <c r="AT223" i="2" s="1"/>
  <c r="AQ223" i="2"/>
  <c r="AP221" i="2"/>
  <c r="AT221" i="2" s="1"/>
  <c r="AQ221" i="2"/>
  <c r="AP227" i="2" l="1"/>
  <c r="BS227" i="2" s="1"/>
  <c r="BS226" i="2"/>
  <c r="AT226" i="2"/>
  <c r="BS229" i="2"/>
  <c r="AT229" i="2"/>
  <c r="AT227" i="2"/>
  <c r="BS228" i="2"/>
  <c r="AT228" i="2"/>
  <c r="M70" i="2" l="1"/>
  <c r="M64" i="2"/>
  <c r="R255" i="35" l="1"/>
  <c r="R254" i="35"/>
  <c r="R253" i="35"/>
  <c r="R252" i="35"/>
  <c r="R251" i="35"/>
  <c r="R250" i="35"/>
  <c r="M358" i="2"/>
  <c r="AP483" i="2" l="1"/>
  <c r="AO483" i="2"/>
  <c r="AQ483" i="2" s="1"/>
  <c r="AP482" i="2"/>
  <c r="AO482" i="2"/>
  <c r="AQ482" i="2" s="1"/>
  <c r="AP481" i="2"/>
  <c r="AO481" i="2"/>
  <c r="AQ481" i="2" s="1"/>
  <c r="AP480" i="2"/>
  <c r="AO480" i="2"/>
  <c r="AQ480" i="2" s="1"/>
  <c r="AP479" i="2"/>
  <c r="AO479" i="2"/>
  <c r="AQ479" i="2" s="1"/>
  <c r="AP478" i="2"/>
  <c r="AO478" i="2"/>
  <c r="AQ478" i="2" s="1"/>
  <c r="AP459" i="2"/>
  <c r="AO459" i="2"/>
  <c r="AQ459" i="2" s="1"/>
  <c r="AP458" i="2"/>
  <c r="AO458" i="2"/>
  <c r="AQ458" i="2" s="1"/>
  <c r="AP457" i="2"/>
  <c r="AO457" i="2"/>
  <c r="AQ457" i="2" s="1"/>
  <c r="AP456" i="2"/>
  <c r="AO456" i="2"/>
  <c r="AQ456" i="2" s="1"/>
  <c r="AP455" i="2"/>
  <c r="AO455" i="2"/>
  <c r="AQ455" i="2" s="1"/>
  <c r="AP454" i="2"/>
  <c r="AO454" i="2"/>
  <c r="AQ454" i="2" s="1"/>
  <c r="AP423" i="2"/>
  <c r="AO423" i="2"/>
  <c r="AQ423" i="2" s="1"/>
  <c r="AP422" i="2"/>
  <c r="AO422" i="2"/>
  <c r="AQ422" i="2" s="1"/>
  <c r="AP421" i="2"/>
  <c r="AO421" i="2"/>
  <c r="AQ421" i="2" s="1"/>
  <c r="AP420" i="2"/>
  <c r="AO420" i="2"/>
  <c r="AQ420" i="2" s="1"/>
  <c r="AP419" i="2"/>
  <c r="AO419" i="2"/>
  <c r="AQ419" i="2" s="1"/>
  <c r="AP418" i="2"/>
  <c r="AO418" i="2"/>
  <c r="AQ418" i="2" s="1"/>
  <c r="AP351" i="2"/>
  <c r="AO351" i="2"/>
  <c r="AQ351" i="2" s="1"/>
  <c r="AP350" i="2"/>
  <c r="AO350" i="2"/>
  <c r="AQ350" i="2" s="1"/>
  <c r="AP349" i="2"/>
  <c r="AO349" i="2"/>
  <c r="AQ349" i="2" s="1"/>
  <c r="AP348" i="2"/>
  <c r="AO348" i="2"/>
  <c r="AQ348" i="2" s="1"/>
  <c r="AP347" i="2"/>
  <c r="AO347" i="2"/>
  <c r="AQ347" i="2" s="1"/>
  <c r="AP346" i="2"/>
  <c r="AO346" i="2"/>
  <c r="AQ346" i="2" s="1"/>
  <c r="AP345" i="2"/>
  <c r="AO345" i="2"/>
  <c r="AQ345" i="2" s="1"/>
  <c r="AP344" i="2"/>
  <c r="AO344" i="2"/>
  <c r="AQ344" i="2" s="1"/>
  <c r="AP343" i="2"/>
  <c r="AO343" i="2"/>
  <c r="AQ343" i="2" s="1"/>
  <c r="AP342" i="2"/>
  <c r="AO342" i="2"/>
  <c r="AQ342" i="2" s="1"/>
  <c r="AP341" i="2"/>
  <c r="AO341" i="2"/>
  <c r="AQ341" i="2" s="1"/>
  <c r="AP340" i="2"/>
  <c r="AO340" i="2"/>
  <c r="AQ340" i="2" s="1"/>
  <c r="AP207" i="2"/>
  <c r="AO207" i="2"/>
  <c r="AQ207" i="2" s="1"/>
  <c r="AP206" i="2"/>
  <c r="AO206" i="2"/>
  <c r="AQ206" i="2" s="1"/>
  <c r="AP205" i="2"/>
  <c r="AO205" i="2"/>
  <c r="AQ205" i="2" s="1"/>
  <c r="AP204" i="2"/>
  <c r="AO204" i="2"/>
  <c r="AQ204" i="2" s="1"/>
  <c r="AP203" i="2"/>
  <c r="AO203" i="2"/>
  <c r="AQ203" i="2" s="1"/>
  <c r="AP202" i="2"/>
  <c r="AO202" i="2"/>
  <c r="AQ202" i="2" s="1"/>
  <c r="AP165" i="2"/>
  <c r="AO165" i="2"/>
  <c r="AQ165" i="2" s="1"/>
  <c r="AP164" i="2"/>
  <c r="AO164" i="2"/>
  <c r="AQ164" i="2" s="1"/>
  <c r="AP163" i="2"/>
  <c r="AO163" i="2"/>
  <c r="AQ163" i="2" s="1"/>
  <c r="AP162" i="2"/>
  <c r="AO162" i="2"/>
  <c r="AQ162" i="2" s="1"/>
  <c r="AP161" i="2"/>
  <c r="AO161" i="2"/>
  <c r="AQ161" i="2" s="1"/>
  <c r="AP160" i="2"/>
  <c r="AO160" i="2"/>
  <c r="AQ160" i="2" s="1"/>
  <c r="AP135" i="2"/>
  <c r="AO135" i="2"/>
  <c r="AQ135" i="2" s="1"/>
  <c r="AP134" i="2"/>
  <c r="AO134" i="2"/>
  <c r="AQ134" i="2" s="1"/>
  <c r="AP133" i="2"/>
  <c r="AO133" i="2"/>
  <c r="AQ133" i="2" s="1"/>
  <c r="AP132" i="2"/>
  <c r="AO132" i="2"/>
  <c r="AQ132" i="2" s="1"/>
  <c r="AP131" i="2"/>
  <c r="AO131" i="2"/>
  <c r="AQ131" i="2" s="1"/>
  <c r="AP130" i="2"/>
  <c r="AO130" i="2"/>
  <c r="AQ130" i="2" s="1"/>
  <c r="AP129" i="2"/>
  <c r="AO129" i="2"/>
  <c r="AQ129" i="2" s="1"/>
  <c r="AP128" i="2"/>
  <c r="AO128" i="2"/>
  <c r="AQ128" i="2" s="1"/>
  <c r="AP127" i="2"/>
  <c r="AO127" i="2"/>
  <c r="AQ127" i="2" s="1"/>
  <c r="AP126" i="2"/>
  <c r="AO126" i="2"/>
  <c r="AQ126" i="2" s="1"/>
  <c r="AP125" i="2"/>
  <c r="AO125" i="2"/>
  <c r="AQ125" i="2" s="1"/>
  <c r="AP124" i="2"/>
  <c r="AO124" i="2"/>
  <c r="AQ124" i="2" s="1"/>
  <c r="AP93" i="2"/>
  <c r="AO93" i="2"/>
  <c r="AQ93" i="2" s="1"/>
  <c r="AP92" i="2"/>
  <c r="AO92" i="2"/>
  <c r="AQ92" i="2" s="1"/>
  <c r="AP91" i="2"/>
  <c r="AO91" i="2"/>
  <c r="AQ91" i="2" s="1"/>
  <c r="AP90" i="2"/>
  <c r="AO90" i="2"/>
  <c r="AQ90" i="2" s="1"/>
  <c r="AP89" i="2"/>
  <c r="AO89" i="2"/>
  <c r="AQ89" i="2" s="1"/>
  <c r="AP88" i="2"/>
  <c r="AO88" i="2"/>
  <c r="AQ88" i="2" s="1"/>
  <c r="AP69" i="2"/>
  <c r="AO69" i="2"/>
  <c r="AQ69" i="2" s="1"/>
  <c r="AP68" i="2"/>
  <c r="AO68" i="2"/>
  <c r="AQ68" i="2" s="1"/>
  <c r="AP67" i="2"/>
  <c r="AO67" i="2"/>
  <c r="AQ67" i="2" s="1"/>
  <c r="AP66" i="2"/>
  <c r="AO66" i="2"/>
  <c r="AQ66" i="2" s="1"/>
  <c r="AP65" i="2"/>
  <c r="AO65" i="2"/>
  <c r="AQ65" i="2" s="1"/>
  <c r="AP64" i="2"/>
  <c r="AO64" i="2"/>
  <c r="AQ64" i="2" s="1"/>
  <c r="AP39" i="2"/>
  <c r="AO39" i="2"/>
  <c r="AQ39" i="2" s="1"/>
  <c r="AP38" i="2"/>
  <c r="AO38" i="2"/>
  <c r="AQ38" i="2" s="1"/>
  <c r="AP37" i="2"/>
  <c r="AO37" i="2"/>
  <c r="AQ37" i="2" s="1"/>
  <c r="AP36" i="2"/>
  <c r="AO36" i="2"/>
  <c r="AQ36" i="2" s="1"/>
  <c r="AP35" i="2"/>
  <c r="AO35" i="2"/>
  <c r="AQ35" i="2" s="1"/>
  <c r="AP34" i="2"/>
  <c r="AO34" i="2"/>
  <c r="AQ34" i="2" s="1"/>
  <c r="AK135" i="2" l="1"/>
  <c r="AH135" i="2"/>
  <c r="AK134" i="2"/>
  <c r="AH134" i="2"/>
  <c r="AK133" i="2"/>
  <c r="AH133" i="2"/>
  <c r="AK132" i="2"/>
  <c r="AH132" i="2"/>
  <c r="AK131" i="2"/>
  <c r="AH131" i="2"/>
  <c r="AV130" i="2"/>
  <c r="AW130" i="2" s="1"/>
  <c r="AK130" i="2"/>
  <c r="AH130" i="2"/>
  <c r="AE130" i="2"/>
  <c r="Z130" i="2"/>
  <c r="Y130" i="2"/>
  <c r="V130" i="2"/>
  <c r="W130" i="2" s="1"/>
  <c r="M478"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489" i="2"/>
  <c r="M488" i="2"/>
  <c r="M487" i="2"/>
  <c r="M486" i="2"/>
  <c r="M485" i="2"/>
  <c r="M484" i="2"/>
  <c r="M357" i="2"/>
  <c r="M356" i="2"/>
  <c r="M355" i="2"/>
  <c r="M354" i="2"/>
  <c r="M353" i="2"/>
  <c r="M352" i="2"/>
  <c r="M40" i="2"/>
  <c r="AS135" i="2" l="1"/>
  <c r="AR135" i="2" s="1"/>
  <c r="AT135" i="2" s="1"/>
  <c r="AS134" i="2"/>
  <c r="AR134" i="2" s="1"/>
  <c r="AT134" i="2" s="1"/>
  <c r="AS132" i="2"/>
  <c r="AR132" i="2" s="1"/>
  <c r="AT132" i="2" s="1"/>
  <c r="AS133" i="2"/>
  <c r="AR133" i="2" s="1"/>
  <c r="AT133" i="2" s="1"/>
  <c r="AS131" i="2"/>
  <c r="AR131" i="2" s="1"/>
  <c r="AT131" i="2" s="1"/>
  <c r="AB130" i="2"/>
  <c r="AA130" i="2"/>
  <c r="AS130" i="2" s="1"/>
  <c r="AR130" i="2" s="1"/>
  <c r="AT130" i="2" s="1"/>
  <c r="M34" i="2"/>
  <c r="M496" i="2"/>
  <c r="M490" i="2"/>
  <c r="M472" i="2"/>
  <c r="M466" i="2"/>
  <c r="M370" i="2"/>
  <c r="M364" i="2"/>
  <c r="M58" i="2"/>
  <c r="M52" i="2"/>
  <c r="M46" i="2"/>
  <c r="M28" i="2"/>
  <c r="M22" i="2"/>
  <c r="M16" i="2"/>
  <c r="M10" i="2"/>
  <c r="BS135" i="2" l="1"/>
  <c r="BS134" i="2"/>
  <c r="E461" i="7"/>
  <c r="E430" i="7"/>
  <c r="BS132" i="2" l="1"/>
  <c r="BS130" i="2"/>
  <c r="BS133" i="2"/>
  <c r="D454" i="2"/>
  <c r="D448" i="2"/>
  <c r="D442" i="2"/>
  <c r="D436" i="2"/>
  <c r="D430" i="2"/>
  <c r="C430" i="2"/>
  <c r="D424" i="2"/>
  <c r="D418" i="2"/>
  <c r="D412" i="2"/>
  <c r="D406" i="2"/>
  <c r="C406" i="2"/>
  <c r="D400" i="2"/>
  <c r="D394" i="2"/>
  <c r="D388" i="2"/>
  <c r="D382" i="2"/>
  <c r="D376" i="2"/>
  <c r="BS131" i="2" l="1"/>
  <c r="E399" i="7"/>
  <c r="E368" i="7"/>
  <c r="E337" i="7"/>
  <c r="E306" i="7"/>
  <c r="E275" i="7"/>
  <c r="E244" i="7"/>
  <c r="E213" i="7"/>
  <c r="E182" i="7"/>
  <c r="E151" i="7"/>
  <c r="AK621" i="2" l="1"/>
  <c r="AH621" i="2"/>
  <c r="AK620" i="2"/>
  <c r="AH620" i="2"/>
  <c r="AK619" i="2"/>
  <c r="AH619" i="2"/>
  <c r="AK618" i="2"/>
  <c r="AH618" i="2"/>
  <c r="AK617" i="2"/>
  <c r="AH617" i="2"/>
  <c r="AV616" i="2"/>
  <c r="AW616" i="2" s="1"/>
  <c r="AK616" i="2"/>
  <c r="AH616" i="2"/>
  <c r="AE616" i="2"/>
  <c r="Z616" i="2"/>
  <c r="AA616" i="2" s="1"/>
  <c r="Y616" i="2"/>
  <c r="V616" i="2"/>
  <c r="D616" i="2"/>
  <c r="C616" i="2"/>
  <c r="AK615" i="2"/>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W598" i="2" s="1"/>
  <c r="D598" i="2"/>
  <c r="C598" i="2"/>
  <c r="AK597" i="2"/>
  <c r="AH597" i="2"/>
  <c r="AK596" i="2"/>
  <c r="AH596" i="2"/>
  <c r="AK595" i="2"/>
  <c r="AH595" i="2"/>
  <c r="AK594" i="2"/>
  <c r="AH594" i="2"/>
  <c r="AK593" i="2"/>
  <c r="AH593" i="2"/>
  <c r="AV592" i="2"/>
  <c r="AW592" i="2" s="1"/>
  <c r="AK592" i="2"/>
  <c r="AH592" i="2"/>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D586" i="2"/>
  <c r="C586" i="2"/>
  <c r="AK585" i="2"/>
  <c r="AH585" i="2"/>
  <c r="AK584" i="2"/>
  <c r="AH584" i="2"/>
  <c r="AK583" i="2"/>
  <c r="AH583" i="2"/>
  <c r="AK582" i="2"/>
  <c r="AH582" i="2"/>
  <c r="AK581" i="2"/>
  <c r="AH581" i="2"/>
  <c r="AV580" i="2"/>
  <c r="AW580" i="2" s="1"/>
  <c r="AK580" i="2"/>
  <c r="AH580" i="2"/>
  <c r="AE580" i="2"/>
  <c r="Z580" i="2"/>
  <c r="AA580" i="2" s="1"/>
  <c r="Y580" i="2"/>
  <c r="V580" i="2"/>
  <c r="W580" i="2" s="1"/>
  <c r="D580" i="2"/>
  <c r="C580" i="2"/>
  <c r="AK579" i="2"/>
  <c r="AH579" i="2"/>
  <c r="AK578" i="2"/>
  <c r="AH578" i="2"/>
  <c r="AK577" i="2"/>
  <c r="AH577" i="2"/>
  <c r="AK576" i="2"/>
  <c r="AH576" i="2"/>
  <c r="AK575" i="2"/>
  <c r="AH575" i="2"/>
  <c r="AV574" i="2"/>
  <c r="AW574" i="2" s="1"/>
  <c r="AK574" i="2"/>
  <c r="AH574" i="2"/>
  <c r="AE574" i="2"/>
  <c r="Z574" i="2"/>
  <c r="AA574" i="2" s="1"/>
  <c r="Y574" i="2"/>
  <c r="V574" i="2"/>
  <c r="D574" i="2"/>
  <c r="C574" i="2"/>
  <c r="AK573" i="2"/>
  <c r="AH573" i="2"/>
  <c r="AK572" i="2"/>
  <c r="AH572" i="2"/>
  <c r="AK571" i="2"/>
  <c r="AH571" i="2"/>
  <c r="AK570" i="2"/>
  <c r="AH570" i="2"/>
  <c r="AK569" i="2"/>
  <c r="AH569" i="2"/>
  <c r="AV568" i="2"/>
  <c r="AW568" i="2" s="1"/>
  <c r="AK568" i="2"/>
  <c r="AH568" i="2"/>
  <c r="AE568" i="2"/>
  <c r="Z568" i="2"/>
  <c r="AA568" i="2" s="1"/>
  <c r="Y568" i="2"/>
  <c r="V568" i="2"/>
  <c r="D568" i="2"/>
  <c r="C568" i="2"/>
  <c r="AK567" i="2"/>
  <c r="AH567" i="2"/>
  <c r="AK566" i="2"/>
  <c r="AH566" i="2"/>
  <c r="AK565" i="2"/>
  <c r="AH565" i="2"/>
  <c r="AK564" i="2"/>
  <c r="AH564" i="2"/>
  <c r="AK563" i="2"/>
  <c r="AH563" i="2"/>
  <c r="AV562" i="2"/>
  <c r="AW562" i="2" s="1"/>
  <c r="AK562" i="2"/>
  <c r="AH562" i="2"/>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Y550" i="2"/>
  <c r="V550" i="2"/>
  <c r="W550" i="2" s="1"/>
  <c r="D550" i="2"/>
  <c r="C550" i="2"/>
  <c r="AK549" i="2"/>
  <c r="AH549" i="2"/>
  <c r="AK548" i="2"/>
  <c r="AH548" i="2"/>
  <c r="AK547" i="2"/>
  <c r="AH547" i="2"/>
  <c r="AK546" i="2"/>
  <c r="AH546" i="2"/>
  <c r="AK545" i="2"/>
  <c r="AH545" i="2"/>
  <c r="AV544" i="2"/>
  <c r="AW544" i="2" s="1"/>
  <c r="AK544" i="2"/>
  <c r="AH544" i="2"/>
  <c r="AE544" i="2"/>
  <c r="Z544" i="2"/>
  <c r="AA544" i="2" s="1"/>
  <c r="Y544" i="2"/>
  <c r="V544" i="2"/>
  <c r="D544" i="2"/>
  <c r="C544" i="2"/>
  <c r="AK543" i="2"/>
  <c r="AH543" i="2"/>
  <c r="AK542" i="2"/>
  <c r="AH542" i="2"/>
  <c r="AK541" i="2"/>
  <c r="AH541" i="2"/>
  <c r="AK540" i="2"/>
  <c r="AH540" i="2"/>
  <c r="AK539" i="2"/>
  <c r="AH539" i="2"/>
  <c r="AV538" i="2"/>
  <c r="AW538" i="2" s="1"/>
  <c r="AK538" i="2"/>
  <c r="AH538" i="2"/>
  <c r="AE538" i="2"/>
  <c r="Z538" i="2"/>
  <c r="AA538" i="2" s="1"/>
  <c r="Y538" i="2"/>
  <c r="V538" i="2"/>
  <c r="D538" i="2"/>
  <c r="AK537" i="2"/>
  <c r="AH537" i="2"/>
  <c r="AK536" i="2"/>
  <c r="AH536" i="2"/>
  <c r="AK535" i="2"/>
  <c r="AH535" i="2"/>
  <c r="AK534" i="2"/>
  <c r="AH534" i="2"/>
  <c r="AK533" i="2"/>
  <c r="AH533" i="2"/>
  <c r="AV532" i="2"/>
  <c r="AW532" i="2" s="1"/>
  <c r="AK532" i="2"/>
  <c r="AH532" i="2"/>
  <c r="AE532" i="2"/>
  <c r="Z532" i="2"/>
  <c r="AA532" i="2" s="1"/>
  <c r="Y532" i="2"/>
  <c r="V532" i="2"/>
  <c r="D532" i="2"/>
  <c r="AK531" i="2"/>
  <c r="AH531" i="2"/>
  <c r="AK530" i="2"/>
  <c r="AH530" i="2"/>
  <c r="AK529" i="2"/>
  <c r="AH529" i="2"/>
  <c r="AK528" i="2"/>
  <c r="AH528" i="2"/>
  <c r="AK527" i="2"/>
  <c r="AH527" i="2"/>
  <c r="AV526" i="2"/>
  <c r="AW526" i="2" s="1"/>
  <c r="AK526" i="2"/>
  <c r="AH526" i="2"/>
  <c r="AE526" i="2"/>
  <c r="Z526" i="2"/>
  <c r="AA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C520" i="2"/>
  <c r="AK519" i="2"/>
  <c r="AH519" i="2"/>
  <c r="AK518" i="2"/>
  <c r="AH518" i="2"/>
  <c r="AK517" i="2"/>
  <c r="AH517" i="2"/>
  <c r="AK516" i="2"/>
  <c r="AH516" i="2"/>
  <c r="AK515" i="2"/>
  <c r="AH515" i="2"/>
  <c r="AV514" i="2"/>
  <c r="AW514" i="2" s="1"/>
  <c r="AK514" i="2"/>
  <c r="AH514" i="2"/>
  <c r="AE514" i="2"/>
  <c r="Z514" i="2"/>
  <c r="AA514" i="2" s="1"/>
  <c r="Y514" i="2"/>
  <c r="V514" i="2"/>
  <c r="D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Y490" i="2"/>
  <c r="V490" i="2"/>
  <c r="D490" i="2"/>
  <c r="C490" i="2"/>
  <c r="AK489" i="2"/>
  <c r="AH489" i="2"/>
  <c r="AK488" i="2"/>
  <c r="AH488" i="2"/>
  <c r="AK487" i="2"/>
  <c r="AH487" i="2"/>
  <c r="AK486" i="2"/>
  <c r="AH486" i="2"/>
  <c r="AK485" i="2"/>
  <c r="AH485" i="2"/>
  <c r="AV484" i="2"/>
  <c r="AW484" i="2" s="1"/>
  <c r="AK484" i="2"/>
  <c r="AH484" i="2"/>
  <c r="AE484" i="2"/>
  <c r="Z484" i="2"/>
  <c r="AA484" i="2" s="1"/>
  <c r="Y484" i="2"/>
  <c r="V484" i="2"/>
  <c r="D484" i="2"/>
  <c r="AK483" i="2"/>
  <c r="AH483" i="2"/>
  <c r="AK482" i="2"/>
  <c r="AH482" i="2"/>
  <c r="AK481" i="2"/>
  <c r="AH481" i="2"/>
  <c r="AK480" i="2"/>
  <c r="AH480" i="2"/>
  <c r="AK479" i="2"/>
  <c r="AH479" i="2"/>
  <c r="AV478" i="2"/>
  <c r="AW478" i="2" s="1"/>
  <c r="AK478" i="2"/>
  <c r="AH478" i="2"/>
  <c r="AE478" i="2"/>
  <c r="Z478" i="2"/>
  <c r="Y478" i="2"/>
  <c r="V478" i="2"/>
  <c r="D478" i="2"/>
  <c r="AK477" i="2"/>
  <c r="AH477" i="2"/>
  <c r="AK476" i="2"/>
  <c r="AH476" i="2"/>
  <c r="AK475" i="2"/>
  <c r="AH475" i="2"/>
  <c r="AK474" i="2"/>
  <c r="AH474" i="2"/>
  <c r="AK473" i="2"/>
  <c r="AH473" i="2"/>
  <c r="AV472" i="2"/>
  <c r="AW472" i="2" s="1"/>
  <c r="AK472" i="2"/>
  <c r="AH472" i="2"/>
  <c r="AE472" i="2"/>
  <c r="Z472" i="2"/>
  <c r="AA472" i="2" s="1"/>
  <c r="Y472" i="2"/>
  <c r="V472" i="2"/>
  <c r="D472" i="2"/>
  <c r="AK471" i="2"/>
  <c r="AH471" i="2"/>
  <c r="AK470" i="2"/>
  <c r="AH470" i="2"/>
  <c r="AK469" i="2"/>
  <c r="AH469" i="2"/>
  <c r="AK468" i="2"/>
  <c r="AH468" i="2"/>
  <c r="AK467" i="2"/>
  <c r="AH467" i="2"/>
  <c r="AV466" i="2"/>
  <c r="AW466" i="2" s="1"/>
  <c r="AK466" i="2"/>
  <c r="AH466" i="2"/>
  <c r="AE466" i="2"/>
  <c r="Z466" i="2"/>
  <c r="AA466" i="2" s="1"/>
  <c r="Y466" i="2"/>
  <c r="V466" i="2"/>
  <c r="D466" i="2"/>
  <c r="C466" i="2"/>
  <c r="AK465" i="2"/>
  <c r="AH465" i="2"/>
  <c r="AK464" i="2"/>
  <c r="AH464" i="2"/>
  <c r="AK463" i="2"/>
  <c r="AH463" i="2"/>
  <c r="AK462" i="2"/>
  <c r="AH462" i="2"/>
  <c r="AK461" i="2"/>
  <c r="AH461" i="2"/>
  <c r="AV460" i="2"/>
  <c r="AW460" i="2" s="1"/>
  <c r="AK460" i="2"/>
  <c r="AH460" i="2"/>
  <c r="AE460" i="2"/>
  <c r="Z460" i="2"/>
  <c r="AA460" i="2" s="1"/>
  <c r="Y460" i="2"/>
  <c r="V460" i="2"/>
  <c r="D460" i="2"/>
  <c r="AK459" i="2"/>
  <c r="AH459" i="2"/>
  <c r="AK458" i="2"/>
  <c r="AH458" i="2"/>
  <c r="AK457" i="2"/>
  <c r="AH457" i="2"/>
  <c r="AK456" i="2"/>
  <c r="AH456" i="2"/>
  <c r="AK455" i="2"/>
  <c r="AH455" i="2"/>
  <c r="AV454" i="2"/>
  <c r="AW454" i="2" s="1"/>
  <c r="AK454" i="2"/>
  <c r="AH454" i="2"/>
  <c r="AE454" i="2"/>
  <c r="Z454" i="2"/>
  <c r="AA454" i="2" s="1"/>
  <c r="Y454" i="2"/>
  <c r="V454" i="2"/>
  <c r="AK453" i="2"/>
  <c r="AH453" i="2"/>
  <c r="AK452" i="2"/>
  <c r="AH452" i="2"/>
  <c r="AK451" i="2"/>
  <c r="AH451" i="2"/>
  <c r="AK450" i="2"/>
  <c r="AH450" i="2"/>
  <c r="AK449" i="2"/>
  <c r="AH449" i="2"/>
  <c r="AV448" i="2"/>
  <c r="AW448" i="2" s="1"/>
  <c r="AK448" i="2"/>
  <c r="AH448" i="2"/>
  <c r="AE448" i="2"/>
  <c r="Z448" i="2"/>
  <c r="AA448" i="2" s="1"/>
  <c r="Y448" i="2"/>
  <c r="V448" i="2"/>
  <c r="AK447" i="2"/>
  <c r="AH447" i="2"/>
  <c r="AK446" i="2"/>
  <c r="AH446" i="2"/>
  <c r="AK445" i="2"/>
  <c r="AH445" i="2"/>
  <c r="AK444" i="2"/>
  <c r="AH444" i="2"/>
  <c r="AK443" i="2"/>
  <c r="AH443" i="2"/>
  <c r="AV442" i="2"/>
  <c r="AW442" i="2" s="1"/>
  <c r="AK442" i="2"/>
  <c r="AH442" i="2"/>
  <c r="AE442" i="2"/>
  <c r="Z442" i="2"/>
  <c r="Y442" i="2"/>
  <c r="V442" i="2"/>
  <c r="AK441" i="2"/>
  <c r="AH441" i="2"/>
  <c r="AK440" i="2"/>
  <c r="AH440" i="2"/>
  <c r="AK439" i="2"/>
  <c r="AH439" i="2"/>
  <c r="AK438" i="2"/>
  <c r="AH438" i="2"/>
  <c r="AK437" i="2"/>
  <c r="AH437" i="2"/>
  <c r="AV436" i="2"/>
  <c r="AW436" i="2" s="1"/>
  <c r="AK436" i="2"/>
  <c r="AH436" i="2"/>
  <c r="AE436" i="2"/>
  <c r="Z436" i="2"/>
  <c r="AA436" i="2" s="1"/>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Y418" i="2"/>
  <c r="V418" i="2"/>
  <c r="AK417" i="2"/>
  <c r="AH417" i="2"/>
  <c r="AK416" i="2"/>
  <c r="AH416" i="2"/>
  <c r="AK415" i="2"/>
  <c r="AH415" i="2"/>
  <c r="AK414" i="2"/>
  <c r="AH414" i="2"/>
  <c r="AK413" i="2"/>
  <c r="AH413" i="2"/>
  <c r="AV412" i="2"/>
  <c r="AW412" i="2" s="1"/>
  <c r="AK412" i="2"/>
  <c r="AH412" i="2"/>
  <c r="AE412" i="2"/>
  <c r="Z412" i="2"/>
  <c r="AA412" i="2" s="1"/>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Y400" i="2"/>
  <c r="V400" i="2"/>
  <c r="AK399" i="2"/>
  <c r="AH399" i="2"/>
  <c r="AK398" i="2"/>
  <c r="AH398" i="2"/>
  <c r="AK397" i="2"/>
  <c r="AH397" i="2"/>
  <c r="AK396" i="2"/>
  <c r="AH396" i="2"/>
  <c r="AK395" i="2"/>
  <c r="AH395" i="2"/>
  <c r="AV394" i="2"/>
  <c r="AW394" i="2" s="1"/>
  <c r="AK394" i="2"/>
  <c r="AH394" i="2"/>
  <c r="AE394" i="2"/>
  <c r="Z394" i="2"/>
  <c r="AA394" i="2" s="1"/>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D370" i="2"/>
  <c r="AK369" i="2"/>
  <c r="AH369" i="2"/>
  <c r="AK368" i="2"/>
  <c r="AH368" i="2"/>
  <c r="AK367" i="2"/>
  <c r="AH367" i="2"/>
  <c r="AK366" i="2"/>
  <c r="AH366" i="2"/>
  <c r="AK365" i="2"/>
  <c r="AH365" i="2"/>
  <c r="AV364" i="2"/>
  <c r="AW364" i="2" s="1"/>
  <c r="AK364" i="2"/>
  <c r="AH364" i="2"/>
  <c r="AE364" i="2"/>
  <c r="Z364" i="2"/>
  <c r="Y364" i="2"/>
  <c r="V364" i="2"/>
  <c r="D364" i="2"/>
  <c r="AK363" i="2"/>
  <c r="AH363" i="2"/>
  <c r="AK362" i="2"/>
  <c r="AH362" i="2"/>
  <c r="AK361" i="2"/>
  <c r="AH361" i="2"/>
  <c r="AK360" i="2"/>
  <c r="AH360" i="2"/>
  <c r="AK359" i="2"/>
  <c r="AH359" i="2"/>
  <c r="AV358" i="2"/>
  <c r="AW358" i="2" s="1"/>
  <c r="AK358" i="2"/>
  <c r="AH358" i="2"/>
  <c r="AE358" i="2"/>
  <c r="Z358" i="2"/>
  <c r="AA358" i="2" s="1"/>
  <c r="Y358" i="2"/>
  <c r="V358" i="2"/>
  <c r="D358" i="2"/>
  <c r="C358" i="2"/>
  <c r="AK357" i="2"/>
  <c r="AH357" i="2"/>
  <c r="AK356" i="2"/>
  <c r="AH356" i="2"/>
  <c r="AK355" i="2"/>
  <c r="AH355" i="2"/>
  <c r="AK354" i="2"/>
  <c r="AH354" i="2"/>
  <c r="AK353" i="2"/>
  <c r="AH353" i="2"/>
  <c r="AV352" i="2"/>
  <c r="AW352" i="2" s="1"/>
  <c r="AK352" i="2"/>
  <c r="AH352" i="2"/>
  <c r="AE352" i="2"/>
  <c r="Z352" i="2"/>
  <c r="AA352" i="2" s="1"/>
  <c r="Y352" i="2"/>
  <c r="V352" i="2"/>
  <c r="D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K341" i="2"/>
  <c r="AH341" i="2"/>
  <c r="AV340" i="2"/>
  <c r="AW340" i="2" s="1"/>
  <c r="AK340" i="2"/>
  <c r="AH340" i="2"/>
  <c r="AE340" i="2"/>
  <c r="Z340" i="2"/>
  <c r="AA340" i="2" s="1"/>
  <c r="Y340" i="2"/>
  <c r="V340" i="2"/>
  <c r="D340" i="2"/>
  <c r="AK339" i="2"/>
  <c r="AH339" i="2"/>
  <c r="AK338" i="2"/>
  <c r="AH338" i="2"/>
  <c r="AK337" i="2"/>
  <c r="AH337" i="2"/>
  <c r="AK336" i="2"/>
  <c r="AH336" i="2"/>
  <c r="AK335" i="2"/>
  <c r="AH335" i="2"/>
  <c r="AV334" i="2"/>
  <c r="AW334" i="2" s="1"/>
  <c r="AK334" i="2"/>
  <c r="AH334" i="2"/>
  <c r="AE334" i="2"/>
  <c r="Z334" i="2"/>
  <c r="Y334" i="2"/>
  <c r="V334" i="2"/>
  <c r="D334" i="2"/>
  <c r="AK333" i="2"/>
  <c r="AH333" i="2"/>
  <c r="AK332" i="2"/>
  <c r="AH332" i="2"/>
  <c r="AK331" i="2"/>
  <c r="AH331" i="2"/>
  <c r="AK330" i="2"/>
  <c r="AH330" i="2"/>
  <c r="AK329" i="2"/>
  <c r="AH329" i="2"/>
  <c r="AV328" i="2"/>
  <c r="AW328" i="2" s="1"/>
  <c r="AK328" i="2"/>
  <c r="AH328" i="2"/>
  <c r="AE328" i="2"/>
  <c r="Z328" i="2"/>
  <c r="AA328" i="2" s="1"/>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AA286" i="2" s="1"/>
  <c r="Y286" i="2"/>
  <c r="V286" i="2"/>
  <c r="D286" i="2"/>
  <c r="C286" i="2"/>
  <c r="AK285" i="2"/>
  <c r="AH285" i="2"/>
  <c r="AK284" i="2"/>
  <c r="AH284" i="2"/>
  <c r="AK283" i="2"/>
  <c r="AH283" i="2"/>
  <c r="AK282" i="2"/>
  <c r="AH282" i="2"/>
  <c r="AK281" i="2"/>
  <c r="AH281" i="2"/>
  <c r="AV280" i="2"/>
  <c r="AW280" i="2" s="1"/>
  <c r="AK280" i="2"/>
  <c r="AH280" i="2"/>
  <c r="AE280" i="2"/>
  <c r="Z280" i="2"/>
  <c r="AA280" i="2" s="1"/>
  <c r="Y280" i="2"/>
  <c r="V280" i="2"/>
  <c r="D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D220" i="2"/>
  <c r="AK219" i="2"/>
  <c r="AH219" i="2"/>
  <c r="AK218" i="2"/>
  <c r="AH218" i="2"/>
  <c r="AK217" i="2"/>
  <c r="AH217" i="2"/>
  <c r="AK216" i="2"/>
  <c r="AH216" i="2"/>
  <c r="AK215" i="2"/>
  <c r="AH215" i="2"/>
  <c r="AV214" i="2"/>
  <c r="AW214" i="2" s="1"/>
  <c r="AK214" i="2"/>
  <c r="AH214" i="2"/>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Y208" i="2"/>
  <c r="V208" i="2"/>
  <c r="D208" i="2"/>
  <c r="AK207" i="2"/>
  <c r="AH207" i="2"/>
  <c r="AK206" i="2"/>
  <c r="AH206" i="2"/>
  <c r="AK205" i="2"/>
  <c r="AH205" i="2"/>
  <c r="AK204" i="2"/>
  <c r="AH204" i="2"/>
  <c r="AK203" i="2"/>
  <c r="AH203" i="2"/>
  <c r="AV202" i="2"/>
  <c r="AW202" i="2" s="1"/>
  <c r="AK202" i="2"/>
  <c r="AH202" i="2"/>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AS190" i="2" l="1"/>
  <c r="AS480" i="2"/>
  <c r="AR480" i="2" s="1"/>
  <c r="AT480" i="2" s="1"/>
  <c r="AS205" i="2"/>
  <c r="AR205" i="2" s="1"/>
  <c r="AT205" i="2" s="1"/>
  <c r="AS165" i="2"/>
  <c r="AR165" i="2" s="1"/>
  <c r="AT165" i="2" s="1"/>
  <c r="AS128" i="2"/>
  <c r="AR128" i="2" s="1"/>
  <c r="AT128" i="2" s="1"/>
  <c r="AS457" i="2"/>
  <c r="AR457" i="2" s="1"/>
  <c r="AT457" i="2" s="1"/>
  <c r="AS538" i="2"/>
  <c r="AS286" i="2"/>
  <c r="AR286" i="2" s="1"/>
  <c r="AS423" i="2"/>
  <c r="AR423" i="2" s="1"/>
  <c r="AT423" i="2" s="1"/>
  <c r="AS456" i="2"/>
  <c r="AR456" i="2" s="1"/>
  <c r="AT456" i="2" s="1"/>
  <c r="AS162" i="2"/>
  <c r="AR162" i="2" s="1"/>
  <c r="AT162" i="2" s="1"/>
  <c r="AS344" i="2"/>
  <c r="AR344" i="2" s="1"/>
  <c r="AT344" i="2" s="1"/>
  <c r="AS349" i="2"/>
  <c r="AR349" i="2" s="1"/>
  <c r="AT349" i="2" s="1"/>
  <c r="AS454" i="2"/>
  <c r="AR454" i="2" s="1"/>
  <c r="AT454" i="2" s="1"/>
  <c r="AS532" i="2"/>
  <c r="AR532" i="2" s="1"/>
  <c r="AS127" i="2"/>
  <c r="AR127" i="2" s="1"/>
  <c r="AT127" i="2" s="1"/>
  <c r="AS343" i="2"/>
  <c r="AR343" i="2" s="1"/>
  <c r="AT343" i="2" s="1"/>
  <c r="AS348" i="2"/>
  <c r="AR348" i="2" s="1"/>
  <c r="AT348" i="2" s="1"/>
  <c r="AS358" i="2"/>
  <c r="AR358" i="2" s="1"/>
  <c r="AS481" i="2"/>
  <c r="AR481" i="2" s="1"/>
  <c r="AT481" i="2" s="1"/>
  <c r="AS129" i="2"/>
  <c r="AR129" i="2" s="1"/>
  <c r="AT129" i="2" s="1"/>
  <c r="AS206" i="2"/>
  <c r="AR206" i="2" s="1"/>
  <c r="AT206" i="2" s="1"/>
  <c r="AS482" i="2"/>
  <c r="AR482" i="2" s="1"/>
  <c r="AT482" i="2" s="1"/>
  <c r="AS163" i="2"/>
  <c r="AR163" i="2" s="1"/>
  <c r="AT163" i="2" s="1"/>
  <c r="AS458" i="2"/>
  <c r="AR458" i="2" s="1"/>
  <c r="AT458" i="2" s="1"/>
  <c r="AS520" i="2"/>
  <c r="AR520" i="2" s="1"/>
  <c r="AO146" i="2"/>
  <c r="AS146" i="2"/>
  <c r="AR146" i="2" s="1"/>
  <c r="AO156" i="2"/>
  <c r="AS156" i="2"/>
  <c r="AR156" i="2" s="1"/>
  <c r="AS170" i="2"/>
  <c r="AR170" i="2" s="1"/>
  <c r="AO170" i="2"/>
  <c r="AO180" i="2"/>
  <c r="AS180" i="2"/>
  <c r="AR180" i="2" s="1"/>
  <c r="AS242" i="2"/>
  <c r="AR242" i="2" s="1"/>
  <c r="AO242" i="2"/>
  <c r="AO247" i="2"/>
  <c r="AS247" i="2"/>
  <c r="AR247" i="2" s="1"/>
  <c r="AS266" i="2"/>
  <c r="AR266" i="2" s="1"/>
  <c r="AO266" i="2"/>
  <c r="AO305" i="2"/>
  <c r="AS305" i="2"/>
  <c r="AR305" i="2" s="1"/>
  <c r="AS304" i="2"/>
  <c r="AR304" i="2" s="1"/>
  <c r="AS397" i="2"/>
  <c r="AR397" i="2" s="1"/>
  <c r="AO397" i="2"/>
  <c r="AO445" i="2"/>
  <c r="AS445" i="2"/>
  <c r="AR445" i="2" s="1"/>
  <c r="AS465" i="2"/>
  <c r="AR465" i="2" s="1"/>
  <c r="AO465" i="2"/>
  <c r="AS199" i="2"/>
  <c r="AR199" i="2" s="1"/>
  <c r="AO199" i="2"/>
  <c r="AS295" i="2"/>
  <c r="AR295" i="2" s="1"/>
  <c r="AO295" i="2"/>
  <c r="AS300" i="2"/>
  <c r="AR300" i="2" s="1"/>
  <c r="AO300" i="2"/>
  <c r="AS309" i="2"/>
  <c r="AR309" i="2" s="1"/>
  <c r="AO309" i="2"/>
  <c r="AS381" i="2"/>
  <c r="AR381" i="2" s="1"/>
  <c r="AO381" i="2"/>
  <c r="AS430" i="2"/>
  <c r="AR430" i="2" s="1"/>
  <c r="AS431" i="2"/>
  <c r="AR431" i="2" s="1"/>
  <c r="AO431" i="2"/>
  <c r="AS171" i="2"/>
  <c r="AR171" i="2" s="1"/>
  <c r="AO171" i="2"/>
  <c r="AS267" i="2"/>
  <c r="AR267" i="2" s="1"/>
  <c r="AO267" i="2"/>
  <c r="AS335" i="2"/>
  <c r="AR335" i="2" s="1"/>
  <c r="AO335" i="2"/>
  <c r="AO139" i="2"/>
  <c r="AS139" i="2"/>
  <c r="AR139" i="2" s="1"/>
  <c r="AO291" i="2"/>
  <c r="AS291" i="2"/>
  <c r="AR291" i="2" s="1"/>
  <c r="AS296" i="2"/>
  <c r="AR296" i="2" s="1"/>
  <c r="AO296" i="2"/>
  <c r="AO301" i="2"/>
  <c r="AS301" i="2"/>
  <c r="AR301" i="2" s="1"/>
  <c r="AS306" i="2"/>
  <c r="AR306" i="2" s="1"/>
  <c r="AO306" i="2"/>
  <c r="AS315" i="2"/>
  <c r="AR315" i="2" s="1"/>
  <c r="AO315" i="2"/>
  <c r="AS320" i="2"/>
  <c r="AR320" i="2" s="1"/>
  <c r="AO320" i="2"/>
  <c r="AS325" i="2"/>
  <c r="AR325" i="2" s="1"/>
  <c r="AO325" i="2"/>
  <c r="AO330" i="2"/>
  <c r="AS330" i="2"/>
  <c r="AR330" i="2" s="1"/>
  <c r="AO339" i="2"/>
  <c r="AS339" i="2"/>
  <c r="AR339" i="2" s="1"/>
  <c r="AO354" i="2"/>
  <c r="AS354" i="2"/>
  <c r="AR354" i="2" s="1"/>
  <c r="AS359" i="2"/>
  <c r="AR359" i="2" s="1"/>
  <c r="AO359" i="2"/>
  <c r="AS393" i="2"/>
  <c r="AR393" i="2" s="1"/>
  <c r="AO393" i="2"/>
  <c r="AO395" i="2"/>
  <c r="AS394" i="2"/>
  <c r="AR394" i="2" s="1"/>
  <c r="AS395" i="2"/>
  <c r="AR395" i="2" s="1"/>
  <c r="AS404" i="2"/>
  <c r="AR404" i="2" s="1"/>
  <c r="AO404" i="2"/>
  <c r="AS415" i="2"/>
  <c r="AR415" i="2" s="1"/>
  <c r="AO415" i="2"/>
  <c r="AS441" i="2"/>
  <c r="AR441" i="2" s="1"/>
  <c r="AO441" i="2"/>
  <c r="AS443" i="2"/>
  <c r="AR443" i="2" s="1"/>
  <c r="AO443" i="2"/>
  <c r="AS452" i="2"/>
  <c r="AR452" i="2" s="1"/>
  <c r="AO452" i="2"/>
  <c r="AS471" i="2"/>
  <c r="AR471" i="2" s="1"/>
  <c r="AO471" i="2"/>
  <c r="AS476" i="2"/>
  <c r="AR476" i="2" s="1"/>
  <c r="AO476" i="2"/>
  <c r="AO486" i="2"/>
  <c r="AS486" i="2"/>
  <c r="AR486" i="2" s="1"/>
  <c r="AS514" i="2"/>
  <c r="AR514" i="2" s="1"/>
  <c r="AS523" i="2"/>
  <c r="AR523" i="2" s="1"/>
  <c r="AO523" i="2"/>
  <c r="AS528" i="2"/>
  <c r="AR528" i="2" s="1"/>
  <c r="AO528" i="2"/>
  <c r="AO537" i="2"/>
  <c r="AS537" i="2"/>
  <c r="AR537" i="2" s="1"/>
  <c r="AS189" i="2"/>
  <c r="AR189" i="2" s="1"/>
  <c r="AO189" i="2"/>
  <c r="AS217" i="2"/>
  <c r="AR217" i="2" s="1"/>
  <c r="AO217" i="2"/>
  <c r="AS237" i="2"/>
  <c r="AR237" i="2" s="1"/>
  <c r="AO237" i="2"/>
  <c r="AS376" i="2"/>
  <c r="AR376" i="2" s="1"/>
  <c r="AS424" i="2"/>
  <c r="AR424" i="2" s="1"/>
  <c r="AS485" i="2"/>
  <c r="AR485" i="2" s="1"/>
  <c r="AO485" i="2"/>
  <c r="AS484" i="2"/>
  <c r="AR484" i="2" s="1"/>
  <c r="AO493" i="2"/>
  <c r="AS493" i="2"/>
  <c r="AR493" i="2" s="1"/>
  <c r="AS507" i="2"/>
  <c r="AR507" i="2" s="1"/>
  <c r="AO507" i="2"/>
  <c r="AS122" i="2"/>
  <c r="AR122" i="2" s="1"/>
  <c r="AO122" i="2"/>
  <c r="AS194" i="2"/>
  <c r="AR194" i="2" s="1"/>
  <c r="AO194" i="2"/>
  <c r="AO290" i="2"/>
  <c r="AS290" i="2"/>
  <c r="AR290" i="2" s="1"/>
  <c r="AS324" i="2"/>
  <c r="AR324" i="2" s="1"/>
  <c r="AO324" i="2"/>
  <c r="AS333" i="2"/>
  <c r="AR333" i="2" s="1"/>
  <c r="AO333" i="2"/>
  <c r="AS489" i="2"/>
  <c r="AR489" i="2" s="1"/>
  <c r="AO489" i="2"/>
  <c r="AS147" i="2"/>
  <c r="AR147" i="2" s="1"/>
  <c r="AO147" i="2"/>
  <c r="AS152" i="2"/>
  <c r="AR152" i="2" s="1"/>
  <c r="AO152" i="2"/>
  <c r="AS157" i="2"/>
  <c r="AR157" i="2" s="1"/>
  <c r="AO157" i="2"/>
  <c r="AO176" i="2"/>
  <c r="AS176" i="2"/>
  <c r="AR176" i="2" s="1"/>
  <c r="AO181" i="2"/>
  <c r="AS181" i="2"/>
  <c r="AR181" i="2" s="1"/>
  <c r="AO186" i="2"/>
  <c r="AS186" i="2"/>
  <c r="AR186" i="2" s="1"/>
  <c r="AO218" i="2"/>
  <c r="AS218" i="2"/>
  <c r="AR218" i="2" s="1"/>
  <c r="AS243" i="2"/>
  <c r="AR243" i="2" s="1"/>
  <c r="AO243" i="2"/>
  <c r="AS311" i="2"/>
  <c r="AR311" i="2" s="1"/>
  <c r="AO311" i="2"/>
  <c r="AS310" i="2"/>
  <c r="AR310" i="2" s="1"/>
  <c r="AS387" i="2"/>
  <c r="AR387" i="2" s="1"/>
  <c r="AO387" i="2"/>
  <c r="AO462" i="2"/>
  <c r="AS462" i="2"/>
  <c r="AR462" i="2" s="1"/>
  <c r="AO467" i="2"/>
  <c r="AS466" i="2"/>
  <c r="AR466" i="2" s="1"/>
  <c r="AS467" i="2"/>
  <c r="AR467" i="2" s="1"/>
  <c r="AS494" i="2"/>
  <c r="AR494" i="2" s="1"/>
  <c r="AO494" i="2"/>
  <c r="AO504" i="2"/>
  <c r="AS504" i="2"/>
  <c r="AR504" i="2" s="1"/>
  <c r="AS513" i="2"/>
  <c r="AR513" i="2" s="1"/>
  <c r="AO513" i="2"/>
  <c r="AO123" i="2"/>
  <c r="AS123" i="2"/>
  <c r="AR123" i="2" s="1"/>
  <c r="AS144" i="2"/>
  <c r="AR144" i="2" s="1"/>
  <c r="AO144" i="2"/>
  <c r="AS153" i="2"/>
  <c r="AR153" i="2" s="1"/>
  <c r="AO153" i="2"/>
  <c r="AS158" i="2"/>
  <c r="AR158" i="2" s="1"/>
  <c r="AO158" i="2"/>
  <c r="AO168" i="2"/>
  <c r="AS168" i="2"/>
  <c r="AR168" i="2" s="1"/>
  <c r="AS177" i="2"/>
  <c r="AR177" i="2" s="1"/>
  <c r="AO177" i="2"/>
  <c r="AS182" i="2"/>
  <c r="AR182" i="2" s="1"/>
  <c r="AO182" i="2"/>
  <c r="AO187" i="2"/>
  <c r="AS187" i="2"/>
  <c r="AR187" i="2" s="1"/>
  <c r="AO197" i="2"/>
  <c r="AS197" i="2"/>
  <c r="AR197" i="2" s="1"/>
  <c r="AS219" i="2"/>
  <c r="AR219" i="2" s="1"/>
  <c r="AO219" i="2"/>
  <c r="AS240" i="2"/>
  <c r="AR240" i="2" s="1"/>
  <c r="AO240" i="2"/>
  <c r="AS249" i="2"/>
  <c r="AR249" i="2" s="1"/>
  <c r="AO249" i="2"/>
  <c r="AO254" i="2"/>
  <c r="AS254" i="2"/>
  <c r="AR254" i="2" s="1"/>
  <c r="AO259" i="2"/>
  <c r="AS259" i="2"/>
  <c r="AR259" i="2" s="1"/>
  <c r="AS273" i="2"/>
  <c r="AR273" i="2" s="1"/>
  <c r="AO273" i="2"/>
  <c r="AS278" i="2"/>
  <c r="AR278" i="2" s="1"/>
  <c r="AO278" i="2"/>
  <c r="AS283" i="2"/>
  <c r="AR283" i="2" s="1"/>
  <c r="AO283" i="2"/>
  <c r="AS293" i="2"/>
  <c r="AR293" i="2" s="1"/>
  <c r="AO293" i="2"/>
  <c r="AS316" i="2"/>
  <c r="AR316" i="2" s="1"/>
  <c r="AS341" i="2"/>
  <c r="AR341" i="2" s="1"/>
  <c r="AT341" i="2" s="1"/>
  <c r="AS340" i="2"/>
  <c r="AR340" i="2" s="1"/>
  <c r="AT340" i="2" s="1"/>
  <c r="AO363" i="2"/>
  <c r="AS363" i="2"/>
  <c r="AR363" i="2" s="1"/>
  <c r="AS368" i="2"/>
  <c r="AR368" i="2" s="1"/>
  <c r="AO368" i="2"/>
  <c r="AS373" i="2"/>
  <c r="AR373" i="2" s="1"/>
  <c r="AO373" i="2"/>
  <c r="AS399" i="2"/>
  <c r="AR399" i="2" s="1"/>
  <c r="AO399" i="2"/>
  <c r="AS410" i="2"/>
  <c r="AR410" i="2" s="1"/>
  <c r="AO410" i="2"/>
  <c r="AS432" i="2"/>
  <c r="AR432" i="2" s="1"/>
  <c r="AO432" i="2"/>
  <c r="AO447" i="2"/>
  <c r="AS447" i="2"/>
  <c r="AR447" i="2" s="1"/>
  <c r="AS448" i="2"/>
  <c r="AR448" i="2" s="1"/>
  <c r="AS463" i="2"/>
  <c r="AR463" i="2" s="1"/>
  <c r="AO463" i="2"/>
  <c r="AS472" i="2"/>
  <c r="AO495" i="2"/>
  <c r="AS495" i="2"/>
  <c r="AR495" i="2" s="1"/>
  <c r="AS505" i="2"/>
  <c r="AR505" i="2" s="1"/>
  <c r="AO505" i="2"/>
  <c r="AO519" i="2"/>
  <c r="AS519" i="2"/>
  <c r="AR519" i="2" s="1"/>
  <c r="AS107" i="2"/>
  <c r="AR107" i="2" s="1"/>
  <c r="AO107" i="2"/>
  <c r="AS106" i="2"/>
  <c r="AR106" i="2" s="1"/>
  <c r="AS361" i="2"/>
  <c r="AR361" i="2" s="1"/>
  <c r="AO361" i="2"/>
  <c r="AO375" i="2"/>
  <c r="AS375" i="2"/>
  <c r="AR375" i="2" s="1"/>
  <c r="AS114" i="2"/>
  <c r="AR114" i="2" s="1"/>
  <c r="AO114" i="2"/>
  <c r="AO111" i="2"/>
  <c r="AS111" i="2"/>
  <c r="AR111" i="2" s="1"/>
  <c r="AS138" i="2"/>
  <c r="AR138" i="2" s="1"/>
  <c r="AO138" i="2"/>
  <c r="AO239" i="2"/>
  <c r="AS238" i="2"/>
  <c r="AR238" i="2" s="1"/>
  <c r="AS239" i="2"/>
  <c r="AR239" i="2" s="1"/>
  <c r="AS314" i="2"/>
  <c r="AR314" i="2" s="1"/>
  <c r="AO314" i="2"/>
  <c r="AS357" i="2"/>
  <c r="AR357" i="2" s="1"/>
  <c r="AO357" i="2"/>
  <c r="AS403" i="2"/>
  <c r="AR403" i="2" s="1"/>
  <c r="AO403" i="2"/>
  <c r="AS508" i="2"/>
  <c r="AR508" i="2" s="1"/>
  <c r="AS522" i="2"/>
  <c r="AR522" i="2" s="1"/>
  <c r="AO522" i="2"/>
  <c r="AS531" i="2"/>
  <c r="AR531" i="2" s="1"/>
  <c r="AO531" i="2"/>
  <c r="AS287" i="2"/>
  <c r="AR287" i="2" s="1"/>
  <c r="AO287" i="2"/>
  <c r="AO435" i="2"/>
  <c r="AS435" i="2"/>
  <c r="AR435" i="2" s="1"/>
  <c r="AS437" i="2"/>
  <c r="AR437" i="2" s="1"/>
  <c r="AO437" i="2"/>
  <c r="AS436" i="2"/>
  <c r="AR436" i="2" s="1"/>
  <c r="AS446" i="2"/>
  <c r="AR446" i="2" s="1"/>
  <c r="AO446" i="2"/>
  <c r="AS518" i="2"/>
  <c r="AR518" i="2" s="1"/>
  <c r="AO518" i="2"/>
  <c r="AS195" i="2"/>
  <c r="AR195" i="2" s="1"/>
  <c r="AO195" i="2"/>
  <c r="AS210" i="2"/>
  <c r="AR210" i="2" s="1"/>
  <c r="AO210" i="2"/>
  <c r="AS244" i="2"/>
  <c r="AS268" i="2"/>
  <c r="AR268" i="2" s="1"/>
  <c r="AS140" i="2"/>
  <c r="AR140" i="2" s="1"/>
  <c r="AO140" i="2"/>
  <c r="AS155" i="2"/>
  <c r="AR155" i="2" s="1"/>
  <c r="AO155" i="2"/>
  <c r="AO179" i="2"/>
  <c r="AS179" i="2"/>
  <c r="AR179" i="2" s="1"/>
  <c r="AS178" i="2"/>
  <c r="AR178" i="2" s="1"/>
  <c r="AO178" i="2"/>
  <c r="AS192" i="2"/>
  <c r="AR192" i="2" s="1"/>
  <c r="AO192" i="2"/>
  <c r="AS201" i="2"/>
  <c r="AR201" i="2" s="1"/>
  <c r="AO201" i="2"/>
  <c r="AO211" i="2"/>
  <c r="AS211" i="2"/>
  <c r="AR211" i="2" s="1"/>
  <c r="AS250" i="2"/>
  <c r="AS274" i="2"/>
  <c r="AR274" i="2" s="1"/>
  <c r="AS288" i="2"/>
  <c r="AR288" i="2" s="1"/>
  <c r="AO288" i="2"/>
  <c r="AO297" i="2"/>
  <c r="AS297" i="2"/>
  <c r="AR297" i="2" s="1"/>
  <c r="AS302" i="2"/>
  <c r="AR302" i="2" s="1"/>
  <c r="AO302" i="2"/>
  <c r="AS307" i="2"/>
  <c r="AR307" i="2" s="1"/>
  <c r="AO307" i="2"/>
  <c r="AO312" i="2"/>
  <c r="AS312" i="2"/>
  <c r="AR312" i="2" s="1"/>
  <c r="AS321" i="2"/>
  <c r="AR321" i="2" s="1"/>
  <c r="AO321" i="2"/>
  <c r="AS326" i="2"/>
  <c r="AR326" i="2" s="1"/>
  <c r="AO326" i="2"/>
  <c r="AO331" i="2"/>
  <c r="AS331" i="2"/>
  <c r="AR331" i="2" s="1"/>
  <c r="AS336" i="2"/>
  <c r="AR336" i="2" s="1"/>
  <c r="AO336" i="2"/>
  <c r="AS345" i="2"/>
  <c r="AR345" i="2" s="1"/>
  <c r="AT345" i="2" s="1"/>
  <c r="AS350" i="2"/>
  <c r="AR350" i="2" s="1"/>
  <c r="AT350" i="2" s="1"/>
  <c r="AO355" i="2"/>
  <c r="AS355" i="2"/>
  <c r="AR355" i="2" s="1"/>
  <c r="AO405" i="2"/>
  <c r="AS405" i="2"/>
  <c r="AR405" i="2" s="1"/>
  <c r="AS406" i="2"/>
  <c r="AR406" i="2" s="1"/>
  <c r="AO416" i="2"/>
  <c r="AS416" i="2"/>
  <c r="AR416" i="2" s="1"/>
  <c r="AO427" i="2"/>
  <c r="AS427" i="2"/>
  <c r="AR427" i="2" s="1"/>
  <c r="AS438" i="2"/>
  <c r="AR438" i="2" s="1"/>
  <c r="AO438" i="2"/>
  <c r="AS453" i="2"/>
  <c r="AR453" i="2" s="1"/>
  <c r="AO453" i="2"/>
  <c r="AS455" i="2"/>
  <c r="AR455" i="2" s="1"/>
  <c r="AT455" i="2" s="1"/>
  <c r="AS468" i="2"/>
  <c r="AR468" i="2" s="1"/>
  <c r="AO468" i="2"/>
  <c r="AS477" i="2"/>
  <c r="AR477" i="2" s="1"/>
  <c r="AO477" i="2"/>
  <c r="AS487" i="2"/>
  <c r="AR487" i="2" s="1"/>
  <c r="AO487" i="2"/>
  <c r="AS496" i="2"/>
  <c r="AO524" i="2"/>
  <c r="AS524" i="2"/>
  <c r="AR524" i="2" s="1"/>
  <c r="AS529" i="2"/>
  <c r="AR529" i="2" s="1"/>
  <c r="AO529" i="2"/>
  <c r="AO534" i="2"/>
  <c r="AS534" i="2"/>
  <c r="AR534" i="2" s="1"/>
  <c r="AO151" i="2"/>
  <c r="AS151" i="2"/>
  <c r="AR151" i="2" s="1"/>
  <c r="AO261" i="2"/>
  <c r="AS261" i="2"/>
  <c r="AR261" i="2" s="1"/>
  <c r="AS328" i="2"/>
  <c r="AR328" i="2" s="1"/>
  <c r="AS329" i="2"/>
  <c r="AR329" i="2" s="1"/>
  <c r="AO329" i="2"/>
  <c r="AO386" i="2"/>
  <c r="AS386" i="2"/>
  <c r="AR386" i="2" s="1"/>
  <c r="AO517" i="2"/>
  <c r="AS517" i="2"/>
  <c r="AR517" i="2" s="1"/>
  <c r="AS213" i="2"/>
  <c r="AR213" i="2" s="1"/>
  <c r="AO213" i="2"/>
  <c r="AS319" i="2"/>
  <c r="AR319" i="2" s="1"/>
  <c r="AO319" i="2"/>
  <c r="AS338" i="2"/>
  <c r="AR338" i="2" s="1"/>
  <c r="AO338" i="2"/>
  <c r="AO392" i="2"/>
  <c r="AS392" i="2"/>
  <c r="AR392" i="2" s="1"/>
  <c r="AO440" i="2"/>
  <c r="AS440" i="2"/>
  <c r="AR440" i="2" s="1"/>
  <c r="AS451" i="2"/>
  <c r="AR451" i="2" s="1"/>
  <c r="AO451" i="2"/>
  <c r="AS470" i="2"/>
  <c r="AR470" i="2" s="1"/>
  <c r="AO470" i="2"/>
  <c r="AO475" i="2"/>
  <c r="AS475" i="2"/>
  <c r="AR475" i="2" s="1"/>
  <c r="AS536" i="2"/>
  <c r="AR536" i="2" s="1"/>
  <c r="AO536" i="2"/>
  <c r="AS119" i="2"/>
  <c r="AR119" i="2" s="1"/>
  <c r="AO119" i="2"/>
  <c r="AS118" i="2"/>
  <c r="AR118" i="2" s="1"/>
  <c r="AS362" i="2"/>
  <c r="AR362" i="2" s="1"/>
  <c r="AO362" i="2"/>
  <c r="AO372" i="2"/>
  <c r="AS372" i="2"/>
  <c r="AR372" i="2" s="1"/>
  <c r="AS388" i="2"/>
  <c r="AR388" i="2" s="1"/>
  <c r="AO398" i="2"/>
  <c r="AS398" i="2"/>
  <c r="AR398" i="2" s="1"/>
  <c r="AS115" i="2"/>
  <c r="AR115" i="2" s="1"/>
  <c r="AO115" i="2"/>
  <c r="AO108" i="2"/>
  <c r="AS108" i="2"/>
  <c r="AR108" i="2" s="1"/>
  <c r="AO173" i="2"/>
  <c r="AO172" i="2"/>
  <c r="AS173" i="2"/>
  <c r="AR173" i="2" s="1"/>
  <c r="AS172" i="2"/>
  <c r="AR172" i="2" s="1"/>
  <c r="AS200" i="2"/>
  <c r="AR200" i="2" s="1"/>
  <c r="AO200" i="2"/>
  <c r="AO116" i="2"/>
  <c r="AS116" i="2"/>
  <c r="AR116" i="2" s="1"/>
  <c r="AS109" i="2"/>
  <c r="AR109" i="2" s="1"/>
  <c r="AO109" i="2"/>
  <c r="AS120" i="2"/>
  <c r="AR120" i="2" s="1"/>
  <c r="AO120" i="2"/>
  <c r="AO113" i="2"/>
  <c r="AS112" i="2"/>
  <c r="AR112" i="2" s="1"/>
  <c r="AS113" i="2"/>
  <c r="AR113" i="2" s="1"/>
  <c r="AS136" i="2"/>
  <c r="AS145" i="2"/>
  <c r="AR145" i="2" s="1"/>
  <c r="AO145" i="2"/>
  <c r="AS150" i="2"/>
  <c r="AR150" i="2" s="1"/>
  <c r="AO150" i="2"/>
  <c r="AS159" i="2"/>
  <c r="AR159" i="2" s="1"/>
  <c r="AO159" i="2"/>
  <c r="AS164" i="2"/>
  <c r="AR164" i="2" s="1"/>
  <c r="AT164" i="2" s="1"/>
  <c r="AS169" i="2"/>
  <c r="AR169" i="2" s="1"/>
  <c r="AO169" i="2"/>
  <c r="AS174" i="2"/>
  <c r="AR174" i="2" s="1"/>
  <c r="AO174" i="2"/>
  <c r="AO183" i="2"/>
  <c r="AS183" i="2"/>
  <c r="AR183" i="2" s="1"/>
  <c r="AS188" i="2"/>
  <c r="AR188" i="2" s="1"/>
  <c r="AO188" i="2"/>
  <c r="AS202" i="2"/>
  <c r="AR202" i="2" s="1"/>
  <c r="AT202" i="2" s="1"/>
  <c r="AS208" i="2"/>
  <c r="AR208" i="2" s="1"/>
  <c r="AS216" i="2"/>
  <c r="AR216" i="2" s="1"/>
  <c r="AO216" i="2"/>
  <c r="AO241" i="2"/>
  <c r="AS241" i="2"/>
  <c r="AR241" i="2" s="1"/>
  <c r="AS255" i="2"/>
  <c r="AR255" i="2" s="1"/>
  <c r="AO255" i="2"/>
  <c r="AO260" i="2"/>
  <c r="AS260" i="2"/>
  <c r="AR260" i="2" s="1"/>
  <c r="AS265" i="2"/>
  <c r="AR265" i="2" s="1"/>
  <c r="AO265" i="2"/>
  <c r="AS279" i="2"/>
  <c r="AR279" i="2" s="1"/>
  <c r="AO279" i="2"/>
  <c r="AS284" i="2"/>
  <c r="AR284" i="2" s="1"/>
  <c r="AO284" i="2"/>
  <c r="AO299" i="2"/>
  <c r="AS299" i="2"/>
  <c r="AR299" i="2" s="1"/>
  <c r="AO323" i="2"/>
  <c r="AS322" i="2"/>
  <c r="AR322" i="2" s="1"/>
  <c r="AS323" i="2"/>
  <c r="AR323" i="2" s="1"/>
  <c r="AS346" i="2"/>
  <c r="AR346" i="2" s="1"/>
  <c r="AT346" i="2" s="1"/>
  <c r="AS360" i="2"/>
  <c r="AR360" i="2" s="1"/>
  <c r="AO360" i="2"/>
  <c r="AO369" i="2"/>
  <c r="AS369" i="2"/>
  <c r="AR369" i="2" s="1"/>
  <c r="AS374" i="2"/>
  <c r="AR374" i="2" s="1"/>
  <c r="AO374" i="2"/>
  <c r="AS385" i="2"/>
  <c r="AR385" i="2" s="1"/>
  <c r="AO385" i="2"/>
  <c r="AS396" i="2"/>
  <c r="AR396" i="2" s="1"/>
  <c r="AO396" i="2"/>
  <c r="AO411" i="2"/>
  <c r="AS411" i="2"/>
  <c r="AR411" i="2" s="1"/>
  <c r="AS412" i="2"/>
  <c r="AR412" i="2" s="1"/>
  <c r="AO433" i="2"/>
  <c r="AS433" i="2"/>
  <c r="AR433" i="2" s="1"/>
  <c r="AS444" i="2"/>
  <c r="AR444" i="2" s="1"/>
  <c r="AO444" i="2"/>
  <c r="AS459" i="2"/>
  <c r="AR459" i="2" s="1"/>
  <c r="AT459" i="2" s="1"/>
  <c r="AS464" i="2"/>
  <c r="AR464" i="2" s="1"/>
  <c r="AO464" i="2"/>
  <c r="AS479" i="2"/>
  <c r="AR479" i="2" s="1"/>
  <c r="AT479" i="2" s="1"/>
  <c r="AS492" i="2"/>
  <c r="AR492" i="2" s="1"/>
  <c r="AO492" i="2"/>
  <c r="AS501" i="2"/>
  <c r="AR501" i="2" s="1"/>
  <c r="AO501" i="2"/>
  <c r="AO506" i="2"/>
  <c r="AS506" i="2"/>
  <c r="AR506" i="2" s="1"/>
  <c r="AS516" i="2"/>
  <c r="AR516" i="2" s="1"/>
  <c r="AO516" i="2"/>
  <c r="AS521" i="2"/>
  <c r="AR521" i="2" s="1"/>
  <c r="AO521" i="2"/>
  <c r="AS175" i="2"/>
  <c r="AR175" i="2" s="1"/>
  <c r="AO175" i="2"/>
  <c r="AO285" i="2"/>
  <c r="AS285" i="2"/>
  <c r="AR285" i="2" s="1"/>
  <c r="AS353" i="2"/>
  <c r="AR353" i="2" s="1"/>
  <c r="AS352" i="2"/>
  <c r="AR352" i="2" s="1"/>
  <c r="AO353" i="2"/>
  <c r="AS434" i="2"/>
  <c r="AR434" i="2" s="1"/>
  <c r="AO434" i="2"/>
  <c r="AS527" i="2"/>
  <c r="AR527" i="2" s="1"/>
  <c r="AO527" i="2"/>
  <c r="AS526" i="2"/>
  <c r="AR526" i="2" s="1"/>
  <c r="AO526" i="2"/>
  <c r="AS142" i="2"/>
  <c r="AR142" i="2" s="1"/>
  <c r="AS143" i="2"/>
  <c r="AR143" i="2" s="1"/>
  <c r="AS262" i="2"/>
  <c r="AR262" i="2" s="1"/>
  <c r="AS382" i="2"/>
  <c r="AR382" i="2" s="1"/>
  <c r="AS429" i="2"/>
  <c r="AR429" i="2" s="1"/>
  <c r="AO429" i="2"/>
  <c r="AS248" i="2"/>
  <c r="AR248" i="2" s="1"/>
  <c r="AO248" i="2"/>
  <c r="AO272" i="2"/>
  <c r="AS272" i="2"/>
  <c r="AR272" i="2" s="1"/>
  <c r="AO367" i="2"/>
  <c r="AS367" i="2"/>
  <c r="AR367" i="2" s="1"/>
  <c r="AO409" i="2"/>
  <c r="AS409" i="2"/>
  <c r="AR409" i="2" s="1"/>
  <c r="AS148" i="2"/>
  <c r="AR148" i="2" s="1"/>
  <c r="AS149" i="2"/>
  <c r="AR149" i="2" s="1"/>
  <c r="AO149" i="2"/>
  <c r="AS117" i="2"/>
  <c r="AR117" i="2" s="1"/>
  <c r="AO117" i="2"/>
  <c r="AS110" i="2"/>
  <c r="AR110" i="2" s="1"/>
  <c r="AO110" i="2"/>
  <c r="AO121" i="2"/>
  <c r="AS121" i="2"/>
  <c r="AR121" i="2" s="1"/>
  <c r="AS126" i="2"/>
  <c r="AR126" i="2" s="1"/>
  <c r="AT126" i="2" s="1"/>
  <c r="AO141" i="2"/>
  <c r="AS141" i="2"/>
  <c r="AR141" i="2" s="1"/>
  <c r="AS160" i="2"/>
  <c r="AR160" i="2" s="1"/>
  <c r="AT160" i="2" s="1"/>
  <c r="AS161" i="2"/>
  <c r="AR161" i="2" s="1"/>
  <c r="AT161" i="2" s="1"/>
  <c r="AS166" i="2"/>
  <c r="AS167" i="2" s="1"/>
  <c r="AR167" i="2" s="1"/>
  <c r="AO185" i="2"/>
  <c r="AO184" i="2"/>
  <c r="AS184" i="2"/>
  <c r="AR184" i="2" s="1"/>
  <c r="AS185" i="2"/>
  <c r="AR185" i="2" s="1"/>
  <c r="AS193" i="2"/>
  <c r="AR193" i="2" s="1"/>
  <c r="AO193" i="2"/>
  <c r="AS198" i="2"/>
  <c r="AR198" i="2" s="1"/>
  <c r="AO198" i="2"/>
  <c r="AS207" i="2"/>
  <c r="AR207" i="2" s="1"/>
  <c r="AT207" i="2" s="1"/>
  <c r="AS212" i="2"/>
  <c r="AR212" i="2" s="1"/>
  <c r="AO212" i="2"/>
  <c r="AS232" i="2"/>
  <c r="AR232" i="2" s="1"/>
  <c r="AS256" i="2"/>
  <c r="AS280" i="2"/>
  <c r="AR280" i="2" s="1"/>
  <c r="AS289" i="2"/>
  <c r="AR289" i="2" s="1"/>
  <c r="AO289" i="2"/>
  <c r="AS294" i="2"/>
  <c r="AR294" i="2" s="1"/>
  <c r="AO294" i="2"/>
  <c r="AS303" i="2"/>
  <c r="AR303" i="2" s="1"/>
  <c r="AO303" i="2"/>
  <c r="AO308" i="2"/>
  <c r="AS308" i="2"/>
  <c r="AR308" i="2" s="1"/>
  <c r="AS313" i="2"/>
  <c r="AR313" i="2" s="1"/>
  <c r="AO313" i="2"/>
  <c r="AO318" i="2"/>
  <c r="AS318" i="2"/>
  <c r="AR318" i="2" s="1"/>
  <c r="AO327" i="2"/>
  <c r="AS327" i="2"/>
  <c r="AR327" i="2" s="1"/>
  <c r="AO332" i="2"/>
  <c r="AS332" i="2"/>
  <c r="AR332" i="2" s="1"/>
  <c r="AS337" i="2"/>
  <c r="AR337" i="2" s="1"/>
  <c r="AO337" i="2"/>
  <c r="AS342" i="2"/>
  <c r="AR342" i="2" s="1"/>
  <c r="AT342" i="2" s="1"/>
  <c r="AS351" i="2"/>
  <c r="AR351" i="2" s="1"/>
  <c r="AT351" i="2" s="1"/>
  <c r="AS356" i="2"/>
  <c r="AR356" i="2" s="1"/>
  <c r="AO356" i="2"/>
  <c r="AS371" i="2"/>
  <c r="AR371" i="2" s="1"/>
  <c r="AO371" i="2"/>
  <c r="AS370" i="2"/>
  <c r="AR370" i="2" s="1"/>
  <c r="AO380" i="2"/>
  <c r="AS380" i="2"/>
  <c r="AR380" i="2" s="1"/>
  <c r="AS391" i="2"/>
  <c r="AR391" i="2" s="1"/>
  <c r="AO391" i="2"/>
  <c r="AS417" i="2"/>
  <c r="AR417" i="2" s="1"/>
  <c r="AO417" i="2"/>
  <c r="AS428" i="2"/>
  <c r="AR428" i="2" s="1"/>
  <c r="AO428" i="2"/>
  <c r="AS439" i="2"/>
  <c r="AR439" i="2" s="1"/>
  <c r="AO439" i="2"/>
  <c r="AS450" i="2"/>
  <c r="AR450" i="2" s="1"/>
  <c r="AO450" i="2"/>
  <c r="AS460" i="2"/>
  <c r="AR460" i="2" s="1"/>
  <c r="AS469" i="2"/>
  <c r="AR469" i="2" s="1"/>
  <c r="AO469" i="2"/>
  <c r="AS474" i="2"/>
  <c r="AR474" i="2" s="1"/>
  <c r="AO474" i="2"/>
  <c r="AS483" i="2"/>
  <c r="AR483" i="2" s="1"/>
  <c r="AT483" i="2" s="1"/>
  <c r="AO488" i="2"/>
  <c r="AS488" i="2"/>
  <c r="AR488" i="2" s="1"/>
  <c r="AS502" i="2"/>
  <c r="AR502" i="2" s="1"/>
  <c r="AO525" i="2"/>
  <c r="AS525" i="2"/>
  <c r="AR525" i="2" s="1"/>
  <c r="AO530" i="2"/>
  <c r="AS530" i="2"/>
  <c r="AR530" i="2" s="1"/>
  <c r="AS535" i="2"/>
  <c r="AR535" i="2" s="1"/>
  <c r="AO535" i="2"/>
  <c r="AR538" i="2"/>
  <c r="AS539" i="2"/>
  <c r="AR539" i="2" s="1"/>
  <c r="AS426" i="2"/>
  <c r="AR426" i="2" s="1"/>
  <c r="AO426" i="2"/>
  <c r="AR190" i="2"/>
  <c r="AS191" i="2"/>
  <c r="AR191" i="2" s="1"/>
  <c r="AS558" i="2"/>
  <c r="AR558" i="2" s="1"/>
  <c r="AO558" i="2"/>
  <c r="AS571" i="2"/>
  <c r="AR571" i="2" s="1"/>
  <c r="AO571" i="2"/>
  <c r="AS597" i="2"/>
  <c r="AR597" i="2" s="1"/>
  <c r="AO597" i="2"/>
  <c r="AS606" i="2"/>
  <c r="AR606" i="2" s="1"/>
  <c r="AO606" i="2"/>
  <c r="AO610" i="2"/>
  <c r="AS611" i="2"/>
  <c r="AR611" i="2" s="1"/>
  <c r="AS610" i="2"/>
  <c r="AR610" i="2" s="1"/>
  <c r="AO611" i="2"/>
  <c r="AO619" i="2"/>
  <c r="AS619" i="2"/>
  <c r="AR619" i="2" s="1"/>
  <c r="AS540" i="2"/>
  <c r="AR540" i="2" s="1"/>
  <c r="AO540" i="2"/>
  <c r="AO541" i="2"/>
  <c r="AS541" i="2"/>
  <c r="AR541" i="2" s="1"/>
  <c r="AO554" i="2"/>
  <c r="AS554" i="2"/>
  <c r="AR554" i="2" s="1"/>
  <c r="AS567" i="2"/>
  <c r="AR567" i="2" s="1"/>
  <c r="AO567" i="2"/>
  <c r="AO576" i="2"/>
  <c r="AS576" i="2"/>
  <c r="AR576" i="2" s="1"/>
  <c r="AS580" i="2"/>
  <c r="AR580" i="2" s="1"/>
  <c r="AO580" i="2"/>
  <c r="AS581" i="2"/>
  <c r="AR581" i="2" s="1"/>
  <c r="AO581" i="2"/>
  <c r="AS589" i="2"/>
  <c r="AR589" i="2" s="1"/>
  <c r="AO589" i="2"/>
  <c r="AO602" i="2"/>
  <c r="AS602" i="2"/>
  <c r="AR602" i="2" s="1"/>
  <c r="AS615" i="2"/>
  <c r="AR615" i="2" s="1"/>
  <c r="AO615" i="2"/>
  <c r="AS594" i="2"/>
  <c r="AR594" i="2" s="1"/>
  <c r="AO594" i="2"/>
  <c r="AS598" i="2"/>
  <c r="AR598" i="2" s="1"/>
  <c r="AO598" i="2"/>
  <c r="AO599" i="2"/>
  <c r="AS599" i="2"/>
  <c r="AR599" i="2" s="1"/>
  <c r="AO607" i="2"/>
  <c r="AS607" i="2"/>
  <c r="AR607" i="2" s="1"/>
  <c r="AS620" i="2"/>
  <c r="AR620" i="2" s="1"/>
  <c r="AO620" i="2"/>
  <c r="AS542" i="2"/>
  <c r="AR542" i="2" s="1"/>
  <c r="AO542" i="2"/>
  <c r="AS555" i="2"/>
  <c r="AR555" i="2" s="1"/>
  <c r="AO555" i="2"/>
  <c r="AS564" i="2"/>
  <c r="AR564" i="2" s="1"/>
  <c r="AO564" i="2"/>
  <c r="AO569" i="2"/>
  <c r="AS568" i="2"/>
  <c r="AR568" i="2" s="1"/>
  <c r="AO568" i="2"/>
  <c r="AS569" i="2"/>
  <c r="AR569" i="2" s="1"/>
  <c r="AS577" i="2"/>
  <c r="AR577" i="2" s="1"/>
  <c r="AO577" i="2"/>
  <c r="AO590" i="2"/>
  <c r="AS590" i="2"/>
  <c r="AR590" i="2" s="1"/>
  <c r="AS603" i="2"/>
  <c r="AR603" i="2" s="1"/>
  <c r="AO603" i="2"/>
  <c r="AS612" i="2"/>
  <c r="AR612" i="2" s="1"/>
  <c r="AO612" i="2"/>
  <c r="AS617" i="2"/>
  <c r="AR617" i="2" s="1"/>
  <c r="AO617" i="2"/>
  <c r="AO616" i="2"/>
  <c r="AS616" i="2"/>
  <c r="AR616" i="2" s="1"/>
  <c r="AS546" i="2"/>
  <c r="AR546" i="2" s="1"/>
  <c r="AO546" i="2"/>
  <c r="AO559" i="2"/>
  <c r="AS559" i="2"/>
  <c r="AR559" i="2" s="1"/>
  <c r="AS547" i="2"/>
  <c r="AR547" i="2" s="1"/>
  <c r="AO547" i="2"/>
  <c r="AS560" i="2"/>
  <c r="AR560" i="2" s="1"/>
  <c r="AO560" i="2"/>
  <c r="AS573" i="2"/>
  <c r="AR573" i="2" s="1"/>
  <c r="AO573" i="2"/>
  <c r="AS582" i="2"/>
  <c r="AR582" i="2" s="1"/>
  <c r="AO582" i="2"/>
  <c r="AO587" i="2"/>
  <c r="AS586" i="2"/>
  <c r="AR586" i="2" s="1"/>
  <c r="AO586" i="2"/>
  <c r="AS587" i="2"/>
  <c r="AR587" i="2" s="1"/>
  <c r="AS595" i="2"/>
  <c r="AR595" i="2" s="1"/>
  <c r="AO595" i="2"/>
  <c r="AS608" i="2"/>
  <c r="AR608" i="2" s="1"/>
  <c r="AO608" i="2"/>
  <c r="AS621" i="2"/>
  <c r="AR621" i="2" s="1"/>
  <c r="AO621" i="2"/>
  <c r="AO549" i="2"/>
  <c r="AS549" i="2"/>
  <c r="AR549" i="2" s="1"/>
  <c r="AS572" i="2"/>
  <c r="AR572" i="2" s="1"/>
  <c r="AO572" i="2"/>
  <c r="AS585" i="2"/>
  <c r="AR585" i="2" s="1"/>
  <c r="AO585" i="2"/>
  <c r="AS543" i="2"/>
  <c r="AR543" i="2" s="1"/>
  <c r="AO543" i="2"/>
  <c r="AS552" i="2"/>
  <c r="AR552" i="2" s="1"/>
  <c r="AO552" i="2"/>
  <c r="AO556" i="2"/>
  <c r="AS557" i="2"/>
  <c r="AR557" i="2" s="1"/>
  <c r="AS556" i="2"/>
  <c r="AR556" i="2" s="1"/>
  <c r="AO557" i="2"/>
  <c r="AS565" i="2"/>
  <c r="AR565" i="2" s="1"/>
  <c r="AO565" i="2"/>
  <c r="AS578" i="2"/>
  <c r="AR578" i="2" s="1"/>
  <c r="AO578" i="2"/>
  <c r="AS591" i="2"/>
  <c r="AR591" i="2" s="1"/>
  <c r="AO591" i="2"/>
  <c r="AS600" i="2"/>
  <c r="AR600" i="2" s="1"/>
  <c r="AO600" i="2"/>
  <c r="AO604" i="2"/>
  <c r="AS604" i="2"/>
  <c r="AR604" i="2" s="1"/>
  <c r="AS605" i="2"/>
  <c r="AR605" i="2" s="1"/>
  <c r="AO605" i="2"/>
  <c r="AO613" i="2"/>
  <c r="AS613" i="2"/>
  <c r="AR613" i="2" s="1"/>
  <c r="AO584" i="2"/>
  <c r="AS584" i="2"/>
  <c r="AR584" i="2" s="1"/>
  <c r="AS548" i="2"/>
  <c r="AR548" i="2" s="1"/>
  <c r="AO548" i="2"/>
  <c r="AO561" i="2"/>
  <c r="AS561" i="2"/>
  <c r="AR561" i="2" s="1"/>
  <c r="AO570" i="2"/>
  <c r="AS570" i="2"/>
  <c r="AR570" i="2" s="1"/>
  <c r="AS575" i="2"/>
  <c r="AR575" i="2" s="1"/>
  <c r="AO575" i="2"/>
  <c r="AS574" i="2"/>
  <c r="AR574" i="2" s="1"/>
  <c r="AO574" i="2"/>
  <c r="AS583" i="2"/>
  <c r="AR583" i="2" s="1"/>
  <c r="AO583" i="2"/>
  <c r="AO596" i="2"/>
  <c r="AS596" i="2"/>
  <c r="AR596" i="2" s="1"/>
  <c r="AS609" i="2"/>
  <c r="AR609" i="2" s="1"/>
  <c r="AO609" i="2"/>
  <c r="AS618" i="2"/>
  <c r="AR618" i="2" s="1"/>
  <c r="AO618" i="2"/>
  <c r="AS550" i="2"/>
  <c r="AR550" i="2" s="1"/>
  <c r="AO551" i="2"/>
  <c r="AS551" i="2"/>
  <c r="AR551" i="2" s="1"/>
  <c r="AO550" i="2"/>
  <c r="AS545" i="2"/>
  <c r="AR545" i="2" s="1"/>
  <c r="AO544" i="2"/>
  <c r="AO545" i="2"/>
  <c r="AS544" i="2"/>
  <c r="AR544" i="2" s="1"/>
  <c r="AS553" i="2"/>
  <c r="AR553" i="2" s="1"/>
  <c r="AO553" i="2"/>
  <c r="AO566" i="2"/>
  <c r="AS566" i="2"/>
  <c r="AR566" i="2" s="1"/>
  <c r="AS579" i="2"/>
  <c r="AR579" i="2" s="1"/>
  <c r="AO579" i="2"/>
  <c r="AS588" i="2"/>
  <c r="AR588" i="2" s="1"/>
  <c r="AO588" i="2"/>
  <c r="AS592" i="2"/>
  <c r="AR592" i="2" s="1"/>
  <c r="AO592" i="2"/>
  <c r="AO593" i="2"/>
  <c r="AS593" i="2"/>
  <c r="AR593" i="2" s="1"/>
  <c r="AS601" i="2"/>
  <c r="AR601" i="2" s="1"/>
  <c r="AO601" i="2"/>
  <c r="AS614" i="2"/>
  <c r="AR614" i="2" s="1"/>
  <c r="AO614" i="2"/>
  <c r="AO562" i="2"/>
  <c r="AS563" i="2"/>
  <c r="AR563" i="2" s="1"/>
  <c r="AO563" i="2"/>
  <c r="AS562" i="2"/>
  <c r="AR562" i="2" s="1"/>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O148" i="2" s="1"/>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92" i="2"/>
  <c r="AO292"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40"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400" i="2"/>
  <c r="AO400" i="2" s="1"/>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8" i="2"/>
  <c r="AO448" i="2" s="1"/>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8" i="2"/>
  <c r="AO538"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O196" i="2" s="1"/>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50" i="2"/>
  <c r="AO250" i="2" s="1"/>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64" i="2"/>
  <c r="AO364" i="2" s="1"/>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8" i="2"/>
  <c r="AO298" i="2" s="1"/>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22" i="2"/>
  <c r="AO322"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12" i="2"/>
  <c r="AO412" i="2" s="1"/>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8"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20" i="2"/>
  <c r="AO520"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32" i="2"/>
  <c r="AO232" i="2" s="1"/>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6" i="2"/>
  <c r="AO256" i="2" s="1"/>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80" i="2"/>
  <c r="AO280" i="2" s="1"/>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8"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O136" i="2" s="1"/>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52" i="2"/>
  <c r="AO352" i="2" s="1"/>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6" i="2"/>
  <c r="AO376"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84" i="2"/>
  <c r="AO484"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6"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O106" i="2" s="1"/>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8" i="2"/>
  <c r="AO238" i="2" s="1"/>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82" i="2"/>
  <c r="AO382" i="2" s="1"/>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30" i="2"/>
  <c r="AO430"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10" i="2"/>
  <c r="AO310" i="2" s="1"/>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34" i="2"/>
  <c r="AO334"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6" i="2"/>
  <c r="AO436"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32" i="2"/>
  <c r="AO532"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O214" i="2" s="1"/>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8" i="2"/>
  <c r="AO358"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42" i="2"/>
  <c r="AO442"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90" i="2"/>
  <c r="AO490"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B442" i="2"/>
  <c r="AB568" i="2"/>
  <c r="AB616" i="2"/>
  <c r="AB610" i="2"/>
  <c r="W610" i="2"/>
  <c r="AB544" i="2"/>
  <c r="W568" i="2"/>
  <c r="AB604" i="2"/>
  <c r="AB562" i="2"/>
  <c r="AB592" i="2"/>
  <c r="AB520" i="2"/>
  <c r="AB574" i="2"/>
  <c r="AB502" i="2"/>
  <c r="AB550" i="2"/>
  <c r="W616" i="2"/>
  <c r="W562" i="2"/>
  <c r="AB526" i="2"/>
  <c r="AB364" i="2"/>
  <c r="AB412" i="2"/>
  <c r="AB586" i="2"/>
  <c r="W586" i="2"/>
  <c r="W502" i="2"/>
  <c r="AO502" i="2" s="1"/>
  <c r="AB580" i="2"/>
  <c r="W604" i="2"/>
  <c r="AB460" i="2"/>
  <c r="AB466" i="2"/>
  <c r="W544" i="2"/>
  <c r="AB556" i="2"/>
  <c r="W574" i="2"/>
  <c r="AB598" i="2"/>
  <c r="AB496" i="2"/>
  <c r="W556" i="2"/>
  <c r="AB394" i="2"/>
  <c r="AA550" i="2"/>
  <c r="AB508" i="2"/>
  <c r="AB514" i="2"/>
  <c r="W514" i="2"/>
  <c r="AO514" i="2" s="1"/>
  <c r="AB478" i="2"/>
  <c r="AA478" i="2"/>
  <c r="AS478" i="2" s="1"/>
  <c r="AR478" i="2" s="1"/>
  <c r="AT478" i="2" s="1"/>
  <c r="W472" i="2"/>
  <c r="AO472" i="2" s="1"/>
  <c r="AB472" i="2"/>
  <c r="AB490" i="2"/>
  <c r="AA490" i="2"/>
  <c r="AS490" i="2" s="1"/>
  <c r="W460" i="2"/>
  <c r="AO460" i="2" s="1"/>
  <c r="W508" i="2"/>
  <c r="AO508" i="2" s="1"/>
  <c r="AB532" i="2"/>
  <c r="AB484" i="2"/>
  <c r="W496" i="2"/>
  <c r="AO496" i="2" s="1"/>
  <c r="AB538" i="2"/>
  <c r="AB430" i="2"/>
  <c r="AA442" i="2"/>
  <c r="AS442" i="2" s="1"/>
  <c r="AR442" i="2" s="1"/>
  <c r="AB382" i="2"/>
  <c r="AB328" i="2"/>
  <c r="W328" i="2"/>
  <c r="AO328" i="2" s="1"/>
  <c r="AB352" i="2"/>
  <c r="AB424" i="2"/>
  <c r="W424" i="2"/>
  <c r="AO424" i="2" s="1"/>
  <c r="AB454" i="2"/>
  <c r="W454" i="2"/>
  <c r="W262" i="2"/>
  <c r="AO262" i="2" s="1"/>
  <c r="AB262" i="2"/>
  <c r="AB448" i="2"/>
  <c r="W466" i="2"/>
  <c r="AO466" i="2" s="1"/>
  <c r="AB388" i="2"/>
  <c r="AB418" i="2"/>
  <c r="AB244" i="2"/>
  <c r="W388" i="2"/>
  <c r="AO388" i="2" s="1"/>
  <c r="AA418" i="2"/>
  <c r="AS418" i="2" s="1"/>
  <c r="AB436" i="2"/>
  <c r="AB376" i="2"/>
  <c r="AB406" i="2"/>
  <c r="W406" i="2"/>
  <c r="AO406" i="2" s="1"/>
  <c r="AB400" i="2"/>
  <c r="AA400" i="2"/>
  <c r="AS400" i="2" s="1"/>
  <c r="W394" i="2"/>
  <c r="AO394" i="2" s="1"/>
  <c r="AB214" i="2"/>
  <c r="AB292" i="2"/>
  <c r="AB334" i="2"/>
  <c r="AB370" i="2"/>
  <c r="AB268" i="2"/>
  <c r="AB304" i="2"/>
  <c r="AB286" i="2"/>
  <c r="AB316" i="2"/>
  <c r="W370" i="2"/>
  <c r="AO370" i="2" s="1"/>
  <c r="W268" i="2"/>
  <c r="AO268" i="2" s="1"/>
  <c r="W274" i="2"/>
  <c r="AO274" i="2" s="1"/>
  <c r="AB274" i="2"/>
  <c r="AB346" i="2"/>
  <c r="W346" i="2"/>
  <c r="AB208" i="2"/>
  <c r="W208" i="2"/>
  <c r="AO208" i="2" s="1"/>
  <c r="AB322" i="2"/>
  <c r="AB310" i="2"/>
  <c r="AB340" i="2"/>
  <c r="AB298" i="2"/>
  <c r="AB358" i="2"/>
  <c r="AA292" i="2"/>
  <c r="AS292" i="2" s="1"/>
  <c r="AR292" i="2" s="1"/>
  <c r="AA364" i="2"/>
  <c r="AS364" i="2" s="1"/>
  <c r="AR364" i="2" s="1"/>
  <c r="AA334" i="2"/>
  <c r="AS334" i="2" s="1"/>
  <c r="AR334" i="2" s="1"/>
  <c r="W316" i="2"/>
  <c r="AO316" i="2" s="1"/>
  <c r="AB202" i="2"/>
  <c r="W202" i="2"/>
  <c r="AB196" i="2"/>
  <c r="AA196" i="2"/>
  <c r="AS196" i="2" s="1"/>
  <c r="AR196" i="2" s="1"/>
  <c r="W286" i="2"/>
  <c r="AO286" i="2" s="1"/>
  <c r="AB280" i="2"/>
  <c r="AA298" i="2"/>
  <c r="AS298" i="2" s="1"/>
  <c r="AR298" i="2" s="1"/>
  <c r="W304" i="2"/>
  <c r="AO304" i="2" s="1"/>
  <c r="W244" i="2"/>
  <c r="AO244" i="2" s="1"/>
  <c r="AB232" i="2"/>
  <c r="AB238" i="2"/>
  <c r="AB172" i="2"/>
  <c r="AB178" i="2"/>
  <c r="AB250" i="2"/>
  <c r="AB256" i="2"/>
  <c r="AA214" i="2"/>
  <c r="AS214" i="2" s="1"/>
  <c r="AB148" i="2"/>
  <c r="AB154" i="2"/>
  <c r="AB166" i="2"/>
  <c r="AB184" i="2"/>
  <c r="AB190" i="2"/>
  <c r="AB160" i="2"/>
  <c r="W190" i="2"/>
  <c r="AO190" i="2" s="1"/>
  <c r="AB136" i="2"/>
  <c r="AA154" i="2"/>
  <c r="AS154" i="2" s="1"/>
  <c r="AR154" i="2" s="1"/>
  <c r="W160" i="2"/>
  <c r="AB124" i="2"/>
  <c r="AB142" i="2"/>
  <c r="AB118" i="2"/>
  <c r="W118" i="2"/>
  <c r="AO118" i="2" s="1"/>
  <c r="AA124" i="2"/>
  <c r="AS124" i="2" s="1"/>
  <c r="AB106" i="2"/>
  <c r="AB112" i="2"/>
  <c r="W112" i="2"/>
  <c r="AO112" i="2" s="1"/>
  <c r="D100" i="2"/>
  <c r="C100" i="2"/>
  <c r="D76" i="2"/>
  <c r="C76" i="2"/>
  <c r="D70" i="2"/>
  <c r="D64" i="2"/>
  <c r="D58" i="2"/>
  <c r="D52" i="2"/>
  <c r="D46" i="2"/>
  <c r="C46" i="2"/>
  <c r="D34" i="2"/>
  <c r="D28" i="2"/>
  <c r="D22" i="2"/>
  <c r="D16" i="2"/>
  <c r="D10" i="2"/>
  <c r="C10" i="2"/>
  <c r="AR214" i="2" l="1"/>
  <c r="AS215" i="2"/>
  <c r="AR215" i="2" s="1"/>
  <c r="AS413" i="2"/>
  <c r="AR413" i="2" s="1"/>
  <c r="AS533" i="2"/>
  <c r="AR533" i="2" s="1"/>
  <c r="AS365" i="2"/>
  <c r="AS425" i="2"/>
  <c r="AR425" i="2" s="1"/>
  <c r="AS503" i="2"/>
  <c r="AR503" i="2" s="1"/>
  <c r="AS263" i="2"/>
  <c r="AS264" i="2" s="1"/>
  <c r="AR264" i="2" s="1"/>
  <c r="AS515" i="2"/>
  <c r="AR515" i="2" s="1"/>
  <c r="AS269" i="2"/>
  <c r="AR269" i="2" s="1"/>
  <c r="AR166" i="2"/>
  <c r="AS275" i="2"/>
  <c r="AR275" i="2" s="1"/>
  <c r="AS461" i="2"/>
  <c r="AR461" i="2" s="1"/>
  <c r="AS389" i="2"/>
  <c r="AR389" i="2" s="1"/>
  <c r="AR490" i="2"/>
  <c r="AS491" i="2"/>
  <c r="AR491" i="2" s="1"/>
  <c r="AQ256" i="2"/>
  <c r="AO257" i="2" s="1"/>
  <c r="AP256" i="2"/>
  <c r="AP298" i="2"/>
  <c r="AT298" i="2" s="1"/>
  <c r="AQ298" i="2"/>
  <c r="AP148" i="2"/>
  <c r="AT148" i="2" s="1"/>
  <c r="AQ148" i="2"/>
  <c r="AP106" i="2"/>
  <c r="AT106" i="2" s="1"/>
  <c r="AQ106" i="2"/>
  <c r="AQ250" i="2"/>
  <c r="AO251" i="2" s="1"/>
  <c r="AP250" i="2"/>
  <c r="AQ424" i="2"/>
  <c r="AO425" i="2" s="1"/>
  <c r="AQ425" i="2" s="1"/>
  <c r="AP424" i="2"/>
  <c r="AT424" i="2" s="1"/>
  <c r="AP358" i="2"/>
  <c r="CD121" i="21" s="1"/>
  <c r="AQ358" i="2"/>
  <c r="AP532" i="2"/>
  <c r="AT532" i="2" s="1"/>
  <c r="AQ532" i="2"/>
  <c r="AO533" i="2" s="1"/>
  <c r="AP533" i="2" s="1"/>
  <c r="AT533" i="2" s="1"/>
  <c r="AQ310" i="2"/>
  <c r="AP310" i="2"/>
  <c r="AT310" i="2" s="1"/>
  <c r="AP232" i="2"/>
  <c r="AT232" i="2" s="1"/>
  <c r="AQ232" i="2"/>
  <c r="AO233" i="2" s="1"/>
  <c r="AQ334" i="2"/>
  <c r="AP334" i="2"/>
  <c r="AT334" i="2" s="1"/>
  <c r="AP466" i="2"/>
  <c r="AT466" i="2" s="1"/>
  <c r="AQ466" i="2"/>
  <c r="AQ472" i="2"/>
  <c r="AO473" i="2" s="1"/>
  <c r="AP472" i="2"/>
  <c r="AQ412" i="2"/>
  <c r="AO413" i="2" s="1"/>
  <c r="AP412" i="2"/>
  <c r="AT412" i="2" s="1"/>
  <c r="AP274" i="2"/>
  <c r="AT274" i="2" s="1"/>
  <c r="AQ274" i="2"/>
  <c r="AO275" i="2" s="1"/>
  <c r="AP538" i="2"/>
  <c r="AT538" i="2" s="1"/>
  <c r="AQ538" i="2"/>
  <c r="AO539" i="2" s="1"/>
  <c r="AQ436" i="2"/>
  <c r="AP436" i="2"/>
  <c r="AT436" i="2" s="1"/>
  <c r="AP382" i="2"/>
  <c r="AT382" i="2" s="1"/>
  <c r="AQ382" i="2"/>
  <c r="AO383" i="2" s="1"/>
  <c r="AQ244" i="2"/>
  <c r="AO245" i="2" s="1"/>
  <c r="AP244" i="2"/>
  <c r="AQ268" i="2"/>
  <c r="AO269" i="2" s="1"/>
  <c r="AP268" i="2"/>
  <c r="AT268" i="2" s="1"/>
  <c r="AQ502" i="2"/>
  <c r="AO503" i="2" s="1"/>
  <c r="AP502" i="2"/>
  <c r="AT502" i="2" s="1"/>
  <c r="AQ490" i="2"/>
  <c r="AO491" i="2" s="1"/>
  <c r="AP490" i="2"/>
  <c r="AS125" i="2"/>
  <c r="AR125" i="2" s="1"/>
  <c r="AT125" i="2" s="1"/>
  <c r="AR124" i="2"/>
  <c r="AT124" i="2" s="1"/>
  <c r="AQ190" i="2"/>
  <c r="AO191" i="2" s="1"/>
  <c r="AP190" i="2"/>
  <c r="AT190" i="2" s="1"/>
  <c r="AP304" i="2"/>
  <c r="AT304" i="2" s="1"/>
  <c r="AQ304" i="2"/>
  <c r="AQ316" i="2"/>
  <c r="AO317" i="2" s="1"/>
  <c r="AP316" i="2"/>
  <c r="AT316" i="2" s="1"/>
  <c r="AQ508" i="2"/>
  <c r="AO509" i="2" s="1"/>
  <c r="AP508" i="2"/>
  <c r="AT508" i="2" s="1"/>
  <c r="AQ514" i="2"/>
  <c r="AO515" i="2" s="1"/>
  <c r="AP514" i="2"/>
  <c r="AT514" i="2" s="1"/>
  <c r="AP430" i="2"/>
  <c r="AT430" i="2" s="1"/>
  <c r="AQ430" i="2"/>
  <c r="AP280" i="2"/>
  <c r="AT280" i="2" s="1"/>
  <c r="AQ280" i="2"/>
  <c r="AO281" i="2" s="1"/>
  <c r="AQ322" i="2"/>
  <c r="AP322" i="2"/>
  <c r="AT322" i="2" s="1"/>
  <c r="AQ154" i="2"/>
  <c r="AP154" i="2"/>
  <c r="AT154" i="2" s="1"/>
  <c r="AQ292" i="2"/>
  <c r="AP292" i="2"/>
  <c r="AT292" i="2" s="1"/>
  <c r="AR400" i="2"/>
  <c r="AS401" i="2"/>
  <c r="AP112" i="2"/>
  <c r="AT112" i="2" s="1"/>
  <c r="AQ112" i="2"/>
  <c r="AQ238" i="2"/>
  <c r="AP238" i="2"/>
  <c r="AT238" i="2" s="1"/>
  <c r="AQ328" i="2"/>
  <c r="AP328" i="2"/>
  <c r="AT328" i="2" s="1"/>
  <c r="AQ118" i="2"/>
  <c r="AP118" i="2"/>
  <c r="AT118" i="2" s="1"/>
  <c r="AP208" i="2"/>
  <c r="AT208" i="2" s="1"/>
  <c r="AQ208" i="2"/>
  <c r="AO209" i="2" s="1"/>
  <c r="AQ388" i="2"/>
  <c r="AO389" i="2" s="1"/>
  <c r="AP388" i="2"/>
  <c r="AT388" i="2" s="1"/>
  <c r="AQ262" i="2"/>
  <c r="AO263" i="2" s="1"/>
  <c r="AP262" i="2"/>
  <c r="AT262" i="2" s="1"/>
  <c r="AP460" i="2"/>
  <c r="AT460" i="2" s="1"/>
  <c r="AQ460" i="2"/>
  <c r="AO461" i="2" s="1"/>
  <c r="AP142" i="2"/>
  <c r="AT142" i="2" s="1"/>
  <c r="AQ142" i="2"/>
  <c r="AO143" i="2" s="1"/>
  <c r="AP136" i="2"/>
  <c r="AQ136" i="2"/>
  <c r="AO137" i="2" s="1"/>
  <c r="AQ520" i="2"/>
  <c r="AP520" i="2"/>
  <c r="AT520" i="2" s="1"/>
  <c r="AP448" i="2"/>
  <c r="AT448" i="2" s="1"/>
  <c r="AQ448" i="2"/>
  <c r="AO449" i="2" s="1"/>
  <c r="AQ488" i="2"/>
  <c r="AP488" i="2"/>
  <c r="AT488" i="2" s="1"/>
  <c r="AQ417" i="2"/>
  <c r="AP417" i="2"/>
  <c r="AT417" i="2" s="1"/>
  <c r="AQ113" i="2"/>
  <c r="AP113" i="2"/>
  <c r="AT113" i="2" s="1"/>
  <c r="AP386" i="2"/>
  <c r="AT386" i="2" s="1"/>
  <c r="AQ386" i="2"/>
  <c r="AP192" i="2"/>
  <c r="AT192" i="2" s="1"/>
  <c r="AQ192" i="2"/>
  <c r="AQ495" i="2"/>
  <c r="AP495" i="2"/>
  <c r="AT495" i="2" s="1"/>
  <c r="AP376" i="2"/>
  <c r="AT376" i="2" s="1"/>
  <c r="AQ376" i="2"/>
  <c r="AO377" i="2" s="1"/>
  <c r="AP442" i="2"/>
  <c r="AT442" i="2" s="1"/>
  <c r="AQ442" i="2"/>
  <c r="AQ492" i="2"/>
  <c r="AP492" i="2"/>
  <c r="AT492" i="2" s="1"/>
  <c r="AP323" i="2"/>
  <c r="AT323" i="2" s="1"/>
  <c r="AQ323" i="2"/>
  <c r="AP362" i="2"/>
  <c r="AT362" i="2" s="1"/>
  <c r="AQ362" i="2"/>
  <c r="AQ329" i="2"/>
  <c r="AP329" i="2"/>
  <c r="AT329" i="2" s="1"/>
  <c r="AQ416" i="2"/>
  <c r="AP416" i="2"/>
  <c r="AT416" i="2" s="1"/>
  <c r="AP288" i="2"/>
  <c r="AT288" i="2" s="1"/>
  <c r="AQ288" i="2"/>
  <c r="AP239" i="2"/>
  <c r="AT239" i="2" s="1"/>
  <c r="AQ239" i="2"/>
  <c r="AP273" i="2"/>
  <c r="AT273" i="2" s="1"/>
  <c r="AQ273" i="2"/>
  <c r="AP489" i="2"/>
  <c r="AT489" i="2" s="1"/>
  <c r="AQ489" i="2"/>
  <c r="AP450" i="2"/>
  <c r="AT450" i="2" s="1"/>
  <c r="AQ450" i="2"/>
  <c r="AQ332" i="2"/>
  <c r="AP332" i="2"/>
  <c r="AT332" i="2" s="1"/>
  <c r="AP440" i="2"/>
  <c r="AT440" i="2" s="1"/>
  <c r="AQ440" i="2"/>
  <c r="AP453" i="2"/>
  <c r="AT453" i="2" s="1"/>
  <c r="AQ453" i="2"/>
  <c r="AQ312" i="2"/>
  <c r="AP312" i="2"/>
  <c r="AT312" i="2" s="1"/>
  <c r="AQ178" i="2"/>
  <c r="AP178" i="2"/>
  <c r="AT178" i="2" s="1"/>
  <c r="AQ400" i="2"/>
  <c r="AO401" i="2" s="1"/>
  <c r="AP400" i="2"/>
  <c r="AQ494" i="2"/>
  <c r="AP494" i="2"/>
  <c r="AT494" i="2" s="1"/>
  <c r="AQ471" i="2"/>
  <c r="AP471" i="2"/>
  <c r="AT471" i="2" s="1"/>
  <c r="AP445" i="2"/>
  <c r="AT445" i="2" s="1"/>
  <c r="AQ445" i="2"/>
  <c r="AP525" i="2"/>
  <c r="AT525" i="2" s="1"/>
  <c r="AQ525" i="2"/>
  <c r="AP391" i="2"/>
  <c r="AT391" i="2" s="1"/>
  <c r="AQ391" i="2"/>
  <c r="AQ356" i="2"/>
  <c r="AP356" i="2"/>
  <c r="AT356" i="2" s="1"/>
  <c r="AP303" i="2"/>
  <c r="AT303" i="2" s="1"/>
  <c r="AQ303" i="2"/>
  <c r="AP184" i="2"/>
  <c r="AT184" i="2" s="1"/>
  <c r="AQ184" i="2"/>
  <c r="AP248" i="2"/>
  <c r="AT248" i="2" s="1"/>
  <c r="AQ248" i="2"/>
  <c r="AP527" i="2"/>
  <c r="AT527" i="2" s="1"/>
  <c r="AQ527" i="2"/>
  <c r="AQ433" i="2"/>
  <c r="AP433" i="2"/>
  <c r="AT433" i="2" s="1"/>
  <c r="AQ265" i="2"/>
  <c r="AP265" i="2"/>
  <c r="AT265" i="2" s="1"/>
  <c r="AQ241" i="2"/>
  <c r="AP241" i="2"/>
  <c r="AT241" i="2" s="1"/>
  <c r="AS203" i="2"/>
  <c r="AP109" i="2"/>
  <c r="AT109" i="2" s="1"/>
  <c r="AQ109" i="2"/>
  <c r="AP172" i="2"/>
  <c r="AT172" i="2" s="1"/>
  <c r="AQ172" i="2"/>
  <c r="AP487" i="2"/>
  <c r="AT487" i="2" s="1"/>
  <c r="AQ487" i="2"/>
  <c r="AQ364" i="2"/>
  <c r="AO365" i="2" s="1"/>
  <c r="AP364" i="2"/>
  <c r="AT364" i="2" s="1"/>
  <c r="AP307" i="2"/>
  <c r="AT307" i="2" s="1"/>
  <c r="AQ307" i="2"/>
  <c r="AP195" i="2"/>
  <c r="AT195" i="2" s="1"/>
  <c r="AQ195" i="2"/>
  <c r="AQ287" i="2"/>
  <c r="AP287" i="2"/>
  <c r="AT287" i="2" s="1"/>
  <c r="AP138" i="2"/>
  <c r="CT44" i="21" s="1"/>
  <c r="AQ138" i="2"/>
  <c r="AP375" i="2"/>
  <c r="AT375" i="2" s="1"/>
  <c r="AQ375" i="2"/>
  <c r="AP505" i="2"/>
  <c r="AT505" i="2" s="1"/>
  <c r="AQ505" i="2"/>
  <c r="AQ432" i="2"/>
  <c r="AP432" i="2"/>
  <c r="AT432" i="2" s="1"/>
  <c r="AP399" i="2"/>
  <c r="O123" i="21" s="1"/>
  <c r="AQ399" i="2"/>
  <c r="AP363" i="2"/>
  <c r="AT363" i="2" s="1"/>
  <c r="AQ363" i="2"/>
  <c r="AQ158" i="2"/>
  <c r="AP158" i="2"/>
  <c r="AT158" i="2" s="1"/>
  <c r="AQ123" i="2"/>
  <c r="AP123" i="2"/>
  <c r="AT123" i="2" s="1"/>
  <c r="AP157" i="2"/>
  <c r="AT157" i="2" s="1"/>
  <c r="AQ157" i="2"/>
  <c r="AP537" i="2"/>
  <c r="AT537" i="2" s="1"/>
  <c r="AQ537" i="2"/>
  <c r="AP395" i="2"/>
  <c r="AE155" i="21" s="1"/>
  <c r="AQ395" i="2"/>
  <c r="AP315" i="2"/>
  <c r="AT315" i="2" s="1"/>
  <c r="AQ315" i="2"/>
  <c r="AQ397" i="2"/>
  <c r="AP397" i="2"/>
  <c r="AT397" i="2" s="1"/>
  <c r="AP403" i="2"/>
  <c r="AT403" i="2" s="1"/>
  <c r="AQ403" i="2"/>
  <c r="AP305" i="2"/>
  <c r="AT305" i="2" s="1"/>
  <c r="AQ305" i="2"/>
  <c r="AS233" i="2"/>
  <c r="AQ141" i="2"/>
  <c r="AP141" i="2"/>
  <c r="AW77" i="21" s="1"/>
  <c r="AQ526" i="2"/>
  <c r="AP526" i="2"/>
  <c r="AT526" i="2" s="1"/>
  <c r="AP120" i="2"/>
  <c r="AT120" i="2" s="1"/>
  <c r="AQ120" i="2"/>
  <c r="AP536" i="2"/>
  <c r="AT536" i="2" s="1"/>
  <c r="AQ536" i="2"/>
  <c r="AP196" i="2"/>
  <c r="AT196" i="2" s="1"/>
  <c r="AQ196" i="2"/>
  <c r="AQ474" i="2"/>
  <c r="AP474" i="2"/>
  <c r="AT474" i="2" s="1"/>
  <c r="AP212" i="2"/>
  <c r="AT212" i="2" s="1"/>
  <c r="AQ212" i="2"/>
  <c r="AP396" i="2"/>
  <c r="AT396" i="2" s="1"/>
  <c r="AQ396" i="2"/>
  <c r="AQ496" i="2"/>
  <c r="AO497" i="2" s="1"/>
  <c r="AP496" i="2"/>
  <c r="AP286" i="2"/>
  <c r="AT286" i="2" s="1"/>
  <c r="AQ286" i="2"/>
  <c r="AP168" i="2"/>
  <c r="AT168" i="2" s="1"/>
  <c r="AQ168" i="2"/>
  <c r="AP266" i="2"/>
  <c r="AT266" i="2" s="1"/>
  <c r="AQ266" i="2"/>
  <c r="AP469" i="2"/>
  <c r="AT469" i="2" s="1"/>
  <c r="AQ469" i="2"/>
  <c r="AP439" i="2"/>
  <c r="AT439" i="2" s="1"/>
  <c r="AQ439" i="2"/>
  <c r="AP327" i="2"/>
  <c r="AT327" i="2" s="1"/>
  <c r="AQ327" i="2"/>
  <c r="AS281" i="2"/>
  <c r="AP185" i="2"/>
  <c r="AT185" i="2" s="1"/>
  <c r="AQ185" i="2"/>
  <c r="AQ121" i="2"/>
  <c r="AP121" i="2"/>
  <c r="AT121" i="2" s="1"/>
  <c r="AP285" i="2"/>
  <c r="AT285" i="2" s="1"/>
  <c r="AQ285" i="2"/>
  <c r="AP385" i="2"/>
  <c r="AT385" i="2" s="1"/>
  <c r="AQ385" i="2"/>
  <c r="AP299" i="2"/>
  <c r="AT299" i="2" s="1"/>
  <c r="AQ299" i="2"/>
  <c r="AQ188" i="2"/>
  <c r="AP188" i="2"/>
  <c r="AT188" i="2" s="1"/>
  <c r="AS137" i="2"/>
  <c r="AR137" i="2" s="1"/>
  <c r="AR136" i="2"/>
  <c r="AP173" i="2"/>
  <c r="AT173" i="2" s="1"/>
  <c r="AQ173" i="2"/>
  <c r="AQ475" i="2"/>
  <c r="AP475" i="2"/>
  <c r="AT475" i="2" s="1"/>
  <c r="AQ392" i="2"/>
  <c r="AP392" i="2"/>
  <c r="AT392" i="2" s="1"/>
  <c r="AQ534" i="2"/>
  <c r="AP534" i="2"/>
  <c r="AT534" i="2" s="1"/>
  <c r="AP438" i="2"/>
  <c r="AT438" i="2" s="1"/>
  <c r="AQ438" i="2"/>
  <c r="AS407" i="2"/>
  <c r="AP331" i="2"/>
  <c r="AT331" i="2" s="1"/>
  <c r="AQ331" i="2"/>
  <c r="AS509" i="2"/>
  <c r="AP314" i="2"/>
  <c r="AT314" i="2" s="1"/>
  <c r="AQ314" i="2"/>
  <c r="AQ107" i="2"/>
  <c r="AP107" i="2"/>
  <c r="AT107" i="2" s="1"/>
  <c r="AP463" i="2"/>
  <c r="AT463" i="2" s="1"/>
  <c r="AQ463" i="2"/>
  <c r="AQ259" i="2"/>
  <c r="AP259" i="2"/>
  <c r="AT259" i="2" s="1"/>
  <c r="AQ187" i="2"/>
  <c r="AP187" i="2"/>
  <c r="AT187" i="2" s="1"/>
  <c r="AP513" i="2"/>
  <c r="AT513" i="2" s="1"/>
  <c r="AQ513" i="2"/>
  <c r="AP218" i="2"/>
  <c r="AT218" i="2" s="1"/>
  <c r="AQ218" i="2"/>
  <c r="AP333" i="2"/>
  <c r="AT333" i="2" s="1"/>
  <c r="AQ333" i="2"/>
  <c r="AP122" i="2"/>
  <c r="AT122" i="2" s="1"/>
  <c r="AQ122" i="2"/>
  <c r="AP485" i="2"/>
  <c r="AT485" i="2" s="1"/>
  <c r="AQ485" i="2"/>
  <c r="AP237" i="2"/>
  <c r="AT237" i="2" s="1"/>
  <c r="AQ237" i="2"/>
  <c r="AP528" i="2"/>
  <c r="AT528" i="2" s="1"/>
  <c r="AQ528" i="2"/>
  <c r="AQ452" i="2"/>
  <c r="AP452" i="2"/>
  <c r="AT452" i="2" s="1"/>
  <c r="AP415" i="2"/>
  <c r="AT415" i="2" s="1"/>
  <c r="AQ415" i="2"/>
  <c r="AQ393" i="2"/>
  <c r="AP393" i="2"/>
  <c r="AT393" i="2" s="1"/>
  <c r="AP339" i="2"/>
  <c r="AT339" i="2" s="1"/>
  <c r="AQ339" i="2"/>
  <c r="AP291" i="2"/>
  <c r="AT291" i="2" s="1"/>
  <c r="AQ291" i="2"/>
  <c r="AP335" i="2"/>
  <c r="AT335" i="2" s="1"/>
  <c r="AQ335" i="2"/>
  <c r="AQ171" i="2"/>
  <c r="AP171" i="2"/>
  <c r="AT171" i="2" s="1"/>
  <c r="AP309" i="2"/>
  <c r="AT309" i="2" s="1"/>
  <c r="AQ309" i="2"/>
  <c r="AP521" i="2"/>
  <c r="AT521" i="2" s="1"/>
  <c r="AQ521" i="2"/>
  <c r="AQ297" i="2"/>
  <c r="AP297" i="2"/>
  <c r="AT297" i="2" s="1"/>
  <c r="AQ518" i="2"/>
  <c r="AP518" i="2"/>
  <c r="AT518" i="2" s="1"/>
  <c r="AP522" i="2"/>
  <c r="AT522" i="2" s="1"/>
  <c r="AQ522" i="2"/>
  <c r="AP368" i="2"/>
  <c r="AT368" i="2" s="1"/>
  <c r="AQ368" i="2"/>
  <c r="AQ181" i="2"/>
  <c r="AP181" i="2"/>
  <c r="AT181" i="2" s="1"/>
  <c r="AP394" i="2"/>
  <c r="BH58" i="21" s="1"/>
  <c r="AQ394" i="2"/>
  <c r="AP301" i="2"/>
  <c r="AT301" i="2" s="1"/>
  <c r="AQ301" i="2"/>
  <c r="AQ149" i="2"/>
  <c r="AP149" i="2"/>
  <c r="AT149" i="2" s="1"/>
  <c r="AP411" i="2"/>
  <c r="AT411" i="2" s="1"/>
  <c r="AQ411" i="2"/>
  <c r="AP145" i="2"/>
  <c r="AT145" i="2" s="1"/>
  <c r="AQ145" i="2"/>
  <c r="AP213" i="2"/>
  <c r="AT213" i="2" s="1"/>
  <c r="AQ213" i="2"/>
  <c r="AP210" i="2"/>
  <c r="AT210" i="2" s="1"/>
  <c r="AQ210" i="2"/>
  <c r="AQ240" i="2"/>
  <c r="AP240" i="2"/>
  <c r="AT240" i="2" s="1"/>
  <c r="AP462" i="2"/>
  <c r="BH126" i="21" s="1"/>
  <c r="AQ462" i="2"/>
  <c r="AP493" i="2"/>
  <c r="AT493" i="2" s="1"/>
  <c r="AQ493" i="2"/>
  <c r="AP320" i="2"/>
  <c r="AT320" i="2" s="1"/>
  <c r="AQ320" i="2"/>
  <c r="AP180" i="2"/>
  <c r="AT180" i="2" s="1"/>
  <c r="AQ180" i="2"/>
  <c r="AQ308" i="2"/>
  <c r="AP308" i="2"/>
  <c r="AT308" i="2" s="1"/>
  <c r="AP272" i="2"/>
  <c r="AT272" i="2" s="1"/>
  <c r="AQ272" i="2"/>
  <c r="AP360" i="2"/>
  <c r="AT360" i="2" s="1"/>
  <c r="AQ360" i="2"/>
  <c r="AP169" i="2"/>
  <c r="AT169" i="2" s="1"/>
  <c r="AQ169" i="2"/>
  <c r="AP398" i="2"/>
  <c r="AT398" i="2" s="1"/>
  <c r="AQ398" i="2"/>
  <c r="AP406" i="2"/>
  <c r="AT406" i="2" s="1"/>
  <c r="AQ406" i="2"/>
  <c r="AO407" i="2" s="1"/>
  <c r="AP446" i="2"/>
  <c r="AT446" i="2" s="1"/>
  <c r="AQ446" i="2"/>
  <c r="AQ357" i="2"/>
  <c r="AP357" i="2"/>
  <c r="AT357" i="2" s="1"/>
  <c r="AP519" i="2"/>
  <c r="AT519" i="2" s="1"/>
  <c r="AQ519" i="2"/>
  <c r="AS377" i="2"/>
  <c r="AQ199" i="2"/>
  <c r="AP199" i="2"/>
  <c r="AT199" i="2" s="1"/>
  <c r="AQ294" i="2"/>
  <c r="AP294" i="2"/>
  <c r="AT294" i="2" s="1"/>
  <c r="AP198" i="2"/>
  <c r="AT198" i="2" s="1"/>
  <c r="AQ198" i="2"/>
  <c r="AP110" i="2"/>
  <c r="AT110" i="2" s="1"/>
  <c r="AQ110" i="2"/>
  <c r="AQ429" i="2"/>
  <c r="AP429" i="2"/>
  <c r="AT429" i="2" s="1"/>
  <c r="AP434" i="2"/>
  <c r="AT434" i="2" s="1"/>
  <c r="AQ434" i="2"/>
  <c r="AQ175" i="2"/>
  <c r="AP175" i="2"/>
  <c r="AT175" i="2" s="1"/>
  <c r="AQ464" i="2"/>
  <c r="AP464" i="2"/>
  <c r="AT464" i="2" s="1"/>
  <c r="AS347" i="2"/>
  <c r="AR347" i="2" s="1"/>
  <c r="AT347" i="2" s="1"/>
  <c r="AQ159" i="2"/>
  <c r="AP159" i="2"/>
  <c r="AT159" i="2" s="1"/>
  <c r="AQ470" i="2"/>
  <c r="AP470" i="2"/>
  <c r="AT470" i="2" s="1"/>
  <c r="AQ338" i="2"/>
  <c r="AP338" i="2"/>
  <c r="AT338" i="2" s="1"/>
  <c r="AP517" i="2"/>
  <c r="AT517" i="2" s="1"/>
  <c r="AQ517" i="2"/>
  <c r="AP529" i="2"/>
  <c r="AT529" i="2" s="1"/>
  <c r="AQ529" i="2"/>
  <c r="AP477" i="2"/>
  <c r="AT477" i="2" s="1"/>
  <c r="AQ477" i="2"/>
  <c r="AQ326" i="2"/>
  <c r="AP326" i="2"/>
  <c r="AT326" i="2" s="1"/>
  <c r="AP302" i="2"/>
  <c r="AT302" i="2" s="1"/>
  <c r="AQ302" i="2"/>
  <c r="AQ211" i="2"/>
  <c r="AP211" i="2"/>
  <c r="AT211" i="2" s="1"/>
  <c r="AP179" i="2"/>
  <c r="AT179" i="2" s="1"/>
  <c r="AQ179" i="2"/>
  <c r="AP410" i="2"/>
  <c r="AT410" i="2" s="1"/>
  <c r="AQ410" i="2"/>
  <c r="AP283" i="2"/>
  <c r="AT283" i="2" s="1"/>
  <c r="AQ283" i="2"/>
  <c r="AP182" i="2"/>
  <c r="AT182" i="2" s="1"/>
  <c r="AQ182" i="2"/>
  <c r="AQ153" i="2"/>
  <c r="AP153" i="2"/>
  <c r="AT153" i="2" s="1"/>
  <c r="AP311" i="2"/>
  <c r="AT311" i="2" s="1"/>
  <c r="AQ311" i="2"/>
  <c r="AP152" i="2"/>
  <c r="AT152" i="2" s="1"/>
  <c r="AQ152" i="2"/>
  <c r="AQ306" i="2"/>
  <c r="AP306" i="2"/>
  <c r="AT306" i="2" s="1"/>
  <c r="AQ214" i="2"/>
  <c r="AO215" i="2" s="1"/>
  <c r="AQ215" i="2" s="1"/>
  <c r="AP214" i="2"/>
  <c r="AT214" i="2" s="1"/>
  <c r="AQ247" i="2"/>
  <c r="AP247" i="2"/>
  <c r="AT247" i="2" s="1"/>
  <c r="AP156" i="2"/>
  <c r="AT156" i="2" s="1"/>
  <c r="AQ156" i="2"/>
  <c r="AQ367" i="2"/>
  <c r="AP367" i="2"/>
  <c r="AT367" i="2" s="1"/>
  <c r="AP174" i="2"/>
  <c r="AT174" i="2" s="1"/>
  <c r="AQ174" i="2"/>
  <c r="AQ155" i="2"/>
  <c r="AP155" i="2"/>
  <c r="AT155" i="2" s="1"/>
  <c r="AQ476" i="2"/>
  <c r="AP476" i="2"/>
  <c r="AT476" i="2" s="1"/>
  <c r="AP295" i="2"/>
  <c r="U149" i="21" s="1"/>
  <c r="AQ295" i="2"/>
  <c r="AQ293" i="2"/>
  <c r="AP293" i="2"/>
  <c r="CG53" i="21" s="1"/>
  <c r="AQ290" i="2"/>
  <c r="AP290" i="2"/>
  <c r="AT290" i="2" s="1"/>
  <c r="AQ296" i="2"/>
  <c r="AP296" i="2"/>
  <c r="AT296" i="2" s="1"/>
  <c r="AQ151" i="2"/>
  <c r="AP151" i="2"/>
  <c r="AT151" i="2" s="1"/>
  <c r="AP140" i="2"/>
  <c r="AT140" i="2" s="1"/>
  <c r="AQ140" i="2"/>
  <c r="AP447" i="2"/>
  <c r="AT447" i="2" s="1"/>
  <c r="AQ447" i="2"/>
  <c r="AQ197" i="2"/>
  <c r="AP197" i="2"/>
  <c r="AT197" i="2" s="1"/>
  <c r="AQ387" i="2"/>
  <c r="AP387" i="2"/>
  <c r="AT387" i="2" s="1"/>
  <c r="AQ484" i="2"/>
  <c r="AP484" i="2"/>
  <c r="AT484" i="2" s="1"/>
  <c r="AQ170" i="2"/>
  <c r="AP170" i="2"/>
  <c r="AT170" i="2" s="1"/>
  <c r="AS209" i="2"/>
  <c r="AR209" i="2" s="1"/>
  <c r="AP535" i="2"/>
  <c r="AT535" i="2" s="1"/>
  <c r="AQ535" i="2"/>
  <c r="AQ428" i="2"/>
  <c r="AP428" i="2"/>
  <c r="AT428" i="2" s="1"/>
  <c r="AQ380" i="2"/>
  <c r="AP380" i="2"/>
  <c r="AT380" i="2" s="1"/>
  <c r="AP318" i="2"/>
  <c r="AT318" i="2" s="1"/>
  <c r="AQ318" i="2"/>
  <c r="AS257" i="2"/>
  <c r="AR256" i="2"/>
  <c r="AQ409" i="2"/>
  <c r="AP409" i="2"/>
  <c r="AT409" i="2" s="1"/>
  <c r="AQ506" i="2"/>
  <c r="AP506" i="2"/>
  <c r="AT506" i="2" s="1"/>
  <c r="AP374" i="2"/>
  <c r="AT374" i="2" s="1"/>
  <c r="AQ374" i="2"/>
  <c r="AQ284" i="2"/>
  <c r="AP284" i="2"/>
  <c r="AT284" i="2" s="1"/>
  <c r="AP260" i="2"/>
  <c r="AT260" i="2" s="1"/>
  <c r="AQ260" i="2"/>
  <c r="AP116" i="2"/>
  <c r="AT116" i="2" s="1"/>
  <c r="AQ116" i="2"/>
  <c r="AP108" i="2"/>
  <c r="AT108" i="2" s="1"/>
  <c r="AQ108" i="2"/>
  <c r="AQ405" i="2"/>
  <c r="AP405" i="2"/>
  <c r="AT405" i="2" s="1"/>
  <c r="AQ355" i="2"/>
  <c r="AP355" i="2"/>
  <c r="AT355" i="2" s="1"/>
  <c r="AS251" i="2"/>
  <c r="AR250" i="2"/>
  <c r="AP201" i="2"/>
  <c r="AT201" i="2" s="1"/>
  <c r="AQ201" i="2"/>
  <c r="AQ437" i="2"/>
  <c r="AP437" i="2"/>
  <c r="AT437" i="2" s="1"/>
  <c r="AQ531" i="2"/>
  <c r="AP531" i="2"/>
  <c r="AP111" i="2"/>
  <c r="AT111" i="2" s="1"/>
  <c r="AQ111" i="2"/>
  <c r="AP361" i="2"/>
  <c r="AT361" i="2" s="1"/>
  <c r="AQ361" i="2"/>
  <c r="AQ373" i="2"/>
  <c r="AP373" i="2"/>
  <c r="AT373" i="2" s="1"/>
  <c r="AS317" i="2"/>
  <c r="AR317" i="2" s="1"/>
  <c r="AQ254" i="2"/>
  <c r="AP254" i="2"/>
  <c r="AT254" i="2" s="1"/>
  <c r="AQ219" i="2"/>
  <c r="AP219" i="2"/>
  <c r="AT219" i="2" s="1"/>
  <c r="AP186" i="2"/>
  <c r="AT186" i="2" s="1"/>
  <c r="AQ186" i="2"/>
  <c r="AQ324" i="2"/>
  <c r="AP324" i="2"/>
  <c r="AT324" i="2" s="1"/>
  <c r="AP507" i="2"/>
  <c r="AT507" i="2" s="1"/>
  <c r="AQ507" i="2"/>
  <c r="AP217" i="2"/>
  <c r="AT217" i="2" s="1"/>
  <c r="AQ217" i="2"/>
  <c r="AP523" i="2"/>
  <c r="AT523" i="2" s="1"/>
  <c r="AQ523" i="2"/>
  <c r="AP443" i="2"/>
  <c r="U93" i="21" s="1"/>
  <c r="AQ443" i="2"/>
  <c r="AQ404" i="2"/>
  <c r="AP404" i="2"/>
  <c r="AT404" i="2" s="1"/>
  <c r="AP330" i="2"/>
  <c r="AT330" i="2" s="1"/>
  <c r="AQ330" i="2"/>
  <c r="AP431" i="2"/>
  <c r="CA60" i="21" s="1"/>
  <c r="AQ431" i="2"/>
  <c r="AQ300" i="2"/>
  <c r="AP300" i="2"/>
  <c r="AT300" i="2" s="1"/>
  <c r="AQ242" i="2"/>
  <c r="AP242" i="2"/>
  <c r="AT242" i="2" s="1"/>
  <c r="AQ352" i="2"/>
  <c r="AP352" i="2"/>
  <c r="AT352" i="2" s="1"/>
  <c r="AP444" i="2"/>
  <c r="AT444" i="2" s="1"/>
  <c r="AQ444" i="2"/>
  <c r="AP279" i="2"/>
  <c r="AT279" i="2" s="1"/>
  <c r="AQ279" i="2"/>
  <c r="AP372" i="2"/>
  <c r="AT372" i="2" s="1"/>
  <c r="AQ372" i="2"/>
  <c r="AP524" i="2"/>
  <c r="AT524" i="2" s="1"/>
  <c r="AQ524" i="2"/>
  <c r="AS245" i="2"/>
  <c r="AR244" i="2"/>
  <c r="AP189" i="2"/>
  <c r="AT189" i="2" s="1"/>
  <c r="AQ189" i="2"/>
  <c r="AQ530" i="2"/>
  <c r="AP530" i="2"/>
  <c r="AT530" i="2" s="1"/>
  <c r="AP371" i="2"/>
  <c r="AT371" i="2" s="1"/>
  <c r="AQ371" i="2"/>
  <c r="AS383" i="2"/>
  <c r="AP369" i="2"/>
  <c r="AT369" i="2" s="1"/>
  <c r="AQ369" i="2"/>
  <c r="AS497" i="2"/>
  <c r="AR496" i="2"/>
  <c r="AP336" i="2"/>
  <c r="CR119" i="21" s="1"/>
  <c r="AQ336" i="2"/>
  <c r="AP435" i="2"/>
  <c r="AT435" i="2" s="1"/>
  <c r="AQ435" i="2"/>
  <c r="AP243" i="2"/>
  <c r="AT243" i="2" s="1"/>
  <c r="AQ243" i="2"/>
  <c r="AQ516" i="2"/>
  <c r="AP516" i="2"/>
  <c r="AT516" i="2" s="1"/>
  <c r="AQ365" i="2"/>
  <c r="AO366" i="2" s="1"/>
  <c r="AP366" i="2" s="1"/>
  <c r="AP365" i="2"/>
  <c r="AP166" i="2"/>
  <c r="AT166" i="2" s="1"/>
  <c r="AQ166" i="2"/>
  <c r="AO167" i="2" s="1"/>
  <c r="AS473" i="2"/>
  <c r="AR473" i="2" s="1"/>
  <c r="AR472" i="2"/>
  <c r="AP176" i="2"/>
  <c r="AT176" i="2" s="1"/>
  <c r="AQ176" i="2"/>
  <c r="AQ194" i="2"/>
  <c r="AP194" i="2"/>
  <c r="AT194" i="2" s="1"/>
  <c r="AQ441" i="2"/>
  <c r="AP441" i="2"/>
  <c r="AT441" i="2" s="1"/>
  <c r="AP354" i="2"/>
  <c r="AT354" i="2" s="1"/>
  <c r="AQ354" i="2"/>
  <c r="AP139" i="2"/>
  <c r="AT139" i="2" s="1"/>
  <c r="AQ139" i="2"/>
  <c r="AP381" i="2"/>
  <c r="AT381" i="2" s="1"/>
  <c r="AQ381" i="2"/>
  <c r="AP370" i="2"/>
  <c r="AT370" i="2" s="1"/>
  <c r="AQ370" i="2"/>
  <c r="AQ337" i="2"/>
  <c r="AP337" i="2"/>
  <c r="AT337" i="2" s="1"/>
  <c r="AQ313" i="2"/>
  <c r="AP313" i="2"/>
  <c r="AT313" i="2" s="1"/>
  <c r="AP289" i="2"/>
  <c r="AT289" i="2" s="1"/>
  <c r="AQ289" i="2"/>
  <c r="AQ193" i="2"/>
  <c r="AP193" i="2"/>
  <c r="AT193" i="2" s="1"/>
  <c r="AQ117" i="2"/>
  <c r="AP117" i="2"/>
  <c r="AT117" i="2" s="1"/>
  <c r="AP353" i="2"/>
  <c r="AT353" i="2" s="1"/>
  <c r="AQ353" i="2"/>
  <c r="AQ501" i="2"/>
  <c r="AP501" i="2"/>
  <c r="AT501" i="2" s="1"/>
  <c r="AQ413" i="2"/>
  <c r="AO414" i="2" s="1"/>
  <c r="AP414" i="2" s="1"/>
  <c r="AP413" i="2"/>
  <c r="AT413" i="2" s="1"/>
  <c r="AP255" i="2"/>
  <c r="AT255" i="2" s="1"/>
  <c r="AQ255" i="2"/>
  <c r="AP216" i="2"/>
  <c r="AT216" i="2" s="1"/>
  <c r="AQ216" i="2"/>
  <c r="AQ183" i="2"/>
  <c r="AP183" i="2"/>
  <c r="AT183" i="2" s="1"/>
  <c r="AQ150" i="2"/>
  <c r="AP150" i="2"/>
  <c r="AT150" i="2" s="1"/>
  <c r="AP200" i="2"/>
  <c r="AT200" i="2" s="1"/>
  <c r="AQ200" i="2"/>
  <c r="AQ115" i="2"/>
  <c r="AP115" i="2"/>
  <c r="AT115" i="2" s="1"/>
  <c r="AQ119" i="2"/>
  <c r="AP119" i="2"/>
  <c r="AT119" i="2" s="1"/>
  <c r="AP451" i="2"/>
  <c r="AT451" i="2" s="1"/>
  <c r="AQ451" i="2"/>
  <c r="AP319" i="2"/>
  <c r="AT319" i="2" s="1"/>
  <c r="AQ319" i="2"/>
  <c r="AQ261" i="2"/>
  <c r="AP261" i="2"/>
  <c r="AT261" i="2" s="1"/>
  <c r="AQ468" i="2"/>
  <c r="AP468" i="2"/>
  <c r="AT468" i="2" s="1"/>
  <c r="AP427" i="2"/>
  <c r="AT427" i="2" s="1"/>
  <c r="AQ427" i="2"/>
  <c r="AQ321" i="2"/>
  <c r="AP321" i="2"/>
  <c r="AT321" i="2" s="1"/>
  <c r="AQ114" i="2"/>
  <c r="AP114" i="2"/>
  <c r="AT114" i="2" s="1"/>
  <c r="AS449" i="2"/>
  <c r="AR449" i="2" s="1"/>
  <c r="AQ278" i="2"/>
  <c r="AP278" i="2"/>
  <c r="AT278" i="2" s="1"/>
  <c r="AQ249" i="2"/>
  <c r="AP249" i="2"/>
  <c r="AT249" i="2" s="1"/>
  <c r="AQ177" i="2"/>
  <c r="AP177" i="2"/>
  <c r="AT177" i="2" s="1"/>
  <c r="AP144" i="2"/>
  <c r="AT144" i="2" s="1"/>
  <c r="AQ144" i="2"/>
  <c r="AQ504" i="2"/>
  <c r="AP504" i="2"/>
  <c r="AT504" i="2" s="1"/>
  <c r="AQ467" i="2"/>
  <c r="AP467" i="2"/>
  <c r="AT467" i="2" s="1"/>
  <c r="AQ147" i="2"/>
  <c r="AP147" i="2"/>
  <c r="AT147" i="2" s="1"/>
  <c r="AQ486" i="2"/>
  <c r="AP486" i="2"/>
  <c r="AT486" i="2" s="1"/>
  <c r="AP359" i="2"/>
  <c r="AT359" i="2" s="1"/>
  <c r="AQ359" i="2"/>
  <c r="AQ325" i="2"/>
  <c r="AP325" i="2"/>
  <c r="AT325" i="2" s="1"/>
  <c r="AP267" i="2"/>
  <c r="AT267" i="2" s="1"/>
  <c r="AQ267" i="2"/>
  <c r="AQ465" i="2"/>
  <c r="AP465" i="2"/>
  <c r="AT465" i="2" s="1"/>
  <c r="AQ146" i="2"/>
  <c r="AP146" i="2"/>
  <c r="AT146" i="2" s="1"/>
  <c r="AP426" i="2"/>
  <c r="CT156" i="21" s="1"/>
  <c r="AQ426" i="2"/>
  <c r="AR418" i="2"/>
  <c r="AT418" i="2" s="1"/>
  <c r="AS419" i="2"/>
  <c r="AR419" i="2" s="1"/>
  <c r="AT419" i="2" s="1"/>
  <c r="AP548" i="2"/>
  <c r="AT548" i="2" s="1"/>
  <c r="AQ548" i="2"/>
  <c r="AP543" i="2"/>
  <c r="AT543" i="2" s="1"/>
  <c r="AQ543" i="2"/>
  <c r="AP547" i="2"/>
  <c r="AT547" i="2" s="1"/>
  <c r="AQ547" i="2"/>
  <c r="AP577" i="2"/>
  <c r="AT577" i="2" s="1"/>
  <c r="AQ577" i="2"/>
  <c r="AP545" i="2"/>
  <c r="AT545" i="2" s="1"/>
  <c r="AQ545" i="2"/>
  <c r="AP604" i="2"/>
  <c r="AT604" i="2" s="1"/>
  <c r="AQ604" i="2"/>
  <c r="AP587" i="2"/>
  <c r="AT587" i="2" s="1"/>
  <c r="AQ587" i="2"/>
  <c r="AP599" i="2"/>
  <c r="AT599" i="2" s="1"/>
  <c r="AQ599" i="2"/>
  <c r="AQ602" i="2"/>
  <c r="AP602" i="2"/>
  <c r="AT602" i="2" s="1"/>
  <c r="AP576" i="2"/>
  <c r="AT576" i="2" s="1"/>
  <c r="AQ576" i="2"/>
  <c r="AQ574" i="2"/>
  <c r="AP574" i="2"/>
  <c r="AT574" i="2" s="1"/>
  <c r="AQ540" i="2"/>
  <c r="AP540" i="2"/>
  <c r="AT540" i="2" s="1"/>
  <c r="AQ601" i="2"/>
  <c r="AP601" i="2"/>
  <c r="AT601" i="2" s="1"/>
  <c r="AP579" i="2"/>
  <c r="AT579" i="2" s="1"/>
  <c r="AQ579" i="2"/>
  <c r="AP544" i="2"/>
  <c r="AT544" i="2" s="1"/>
  <c r="AQ544" i="2"/>
  <c r="AP609" i="2"/>
  <c r="AT609" i="2" s="1"/>
  <c r="AQ609" i="2"/>
  <c r="AP575" i="2"/>
  <c r="AT575" i="2" s="1"/>
  <c r="AQ575" i="2"/>
  <c r="AP600" i="2"/>
  <c r="AT600" i="2" s="1"/>
  <c r="AQ600" i="2"/>
  <c r="AP557" i="2"/>
  <c r="AT557" i="2" s="1"/>
  <c r="AQ557" i="2"/>
  <c r="AP585" i="2"/>
  <c r="AT585" i="2" s="1"/>
  <c r="AQ585" i="2"/>
  <c r="AP608" i="2"/>
  <c r="AT608" i="2" s="1"/>
  <c r="AQ608" i="2"/>
  <c r="AP582" i="2"/>
  <c r="CL133" i="21" s="1"/>
  <c r="AQ582" i="2"/>
  <c r="AP612" i="2"/>
  <c r="AQ612" i="2"/>
  <c r="AQ542" i="2"/>
  <c r="AP542" i="2"/>
  <c r="AT542" i="2" s="1"/>
  <c r="AP598" i="2"/>
  <c r="AT598" i="2" s="1"/>
  <c r="AQ598" i="2"/>
  <c r="AQ589" i="2"/>
  <c r="AP589" i="2"/>
  <c r="AT589" i="2" s="1"/>
  <c r="AP567" i="2"/>
  <c r="AT567" i="2" s="1"/>
  <c r="AQ567" i="2"/>
  <c r="AP597" i="2"/>
  <c r="AT597" i="2" s="1"/>
  <c r="AQ597" i="2"/>
  <c r="AP584" i="2"/>
  <c r="AT584" i="2" s="1"/>
  <c r="AQ584" i="2"/>
  <c r="AQ559" i="2"/>
  <c r="AP559" i="2"/>
  <c r="AT559" i="2" s="1"/>
  <c r="AT612" i="2"/>
  <c r="AQ568" i="2"/>
  <c r="AP568" i="2"/>
  <c r="AT568" i="2" s="1"/>
  <c r="AP619" i="2"/>
  <c r="AT619" i="2" s="1"/>
  <c r="AQ619" i="2"/>
  <c r="AP614" i="2"/>
  <c r="AT614" i="2" s="1"/>
  <c r="AQ614" i="2"/>
  <c r="AP565" i="2"/>
  <c r="AT565" i="2" s="1"/>
  <c r="AQ565" i="2"/>
  <c r="AQ550" i="2"/>
  <c r="AP550" i="2"/>
  <c r="AT550" i="2" s="1"/>
  <c r="AP591" i="2"/>
  <c r="AT591" i="2" s="1"/>
  <c r="AQ591" i="2"/>
  <c r="AP572" i="2"/>
  <c r="AT572" i="2" s="1"/>
  <c r="AQ572" i="2"/>
  <c r="AP595" i="2"/>
  <c r="AT595" i="2" s="1"/>
  <c r="AQ595" i="2"/>
  <c r="AP573" i="2"/>
  <c r="AT573" i="2" s="1"/>
  <c r="AQ573" i="2"/>
  <c r="AQ546" i="2"/>
  <c r="AP546" i="2"/>
  <c r="AT546" i="2" s="1"/>
  <c r="AP603" i="2"/>
  <c r="AT603" i="2" s="1"/>
  <c r="AQ603" i="2"/>
  <c r="AP620" i="2"/>
  <c r="AT620" i="2" s="1"/>
  <c r="AQ620" i="2"/>
  <c r="AP594" i="2"/>
  <c r="AT594" i="2" s="1"/>
  <c r="AQ594" i="2"/>
  <c r="AQ581" i="2"/>
  <c r="AP581" i="2"/>
  <c r="AT581" i="2" s="1"/>
  <c r="AP611" i="2"/>
  <c r="AT611" i="2" s="1"/>
  <c r="AQ611" i="2"/>
  <c r="AP571" i="2"/>
  <c r="AT571" i="2" s="1"/>
  <c r="AQ571" i="2"/>
  <c r="AP588" i="2"/>
  <c r="AT588" i="2" s="1"/>
  <c r="AQ588" i="2"/>
  <c r="AP593" i="2"/>
  <c r="AT593" i="2" s="1"/>
  <c r="AQ593" i="2"/>
  <c r="AQ566" i="2"/>
  <c r="AP566" i="2"/>
  <c r="AT566" i="2" s="1"/>
  <c r="AP596" i="2"/>
  <c r="AT596" i="2" s="1"/>
  <c r="AQ596" i="2"/>
  <c r="AQ570" i="2"/>
  <c r="AP570" i="2"/>
  <c r="AT570" i="2" s="1"/>
  <c r="AP613" i="2"/>
  <c r="AT613" i="2" s="1"/>
  <c r="AQ613" i="2"/>
  <c r="AQ556" i="2"/>
  <c r="AP556" i="2"/>
  <c r="AT556" i="2" s="1"/>
  <c r="AP569" i="2"/>
  <c r="AT569" i="2" s="1"/>
  <c r="AQ569" i="2"/>
  <c r="AQ554" i="2"/>
  <c r="AP554" i="2"/>
  <c r="AT554" i="2" s="1"/>
  <c r="AQ618" i="2"/>
  <c r="AP618" i="2"/>
  <c r="AT618" i="2" s="1"/>
  <c r="AP621" i="2"/>
  <c r="AT621" i="2" s="1"/>
  <c r="AQ621" i="2"/>
  <c r="AQ617" i="2"/>
  <c r="AP617" i="2"/>
  <c r="AT617" i="2" s="1"/>
  <c r="AP555" i="2"/>
  <c r="AT555" i="2" s="1"/>
  <c r="AQ555" i="2"/>
  <c r="AQ606" i="2"/>
  <c r="AP606" i="2"/>
  <c r="AT606" i="2" s="1"/>
  <c r="AP592" i="2"/>
  <c r="AT592" i="2" s="1"/>
  <c r="AQ592" i="2"/>
  <c r="AP553" i="2"/>
  <c r="AT553" i="2" s="1"/>
  <c r="AQ553" i="2"/>
  <c r="AP551" i="2"/>
  <c r="AT551" i="2" s="1"/>
  <c r="AQ551" i="2"/>
  <c r="AP583" i="2"/>
  <c r="AT583" i="2" s="1"/>
  <c r="AQ583" i="2"/>
  <c r="AP605" i="2"/>
  <c r="AT605" i="2" s="1"/>
  <c r="AQ605" i="2"/>
  <c r="AP578" i="2"/>
  <c r="AT578" i="2" s="1"/>
  <c r="AQ578" i="2"/>
  <c r="AQ552" i="2"/>
  <c r="AP552" i="2"/>
  <c r="AT552" i="2" s="1"/>
  <c r="AQ560" i="2"/>
  <c r="AP560" i="2"/>
  <c r="AT560" i="2" s="1"/>
  <c r="AP564" i="2"/>
  <c r="AT564" i="2" s="1"/>
  <c r="AQ564" i="2"/>
  <c r="AP615" i="2"/>
  <c r="AT615" i="2" s="1"/>
  <c r="AQ615" i="2"/>
  <c r="AP580" i="2"/>
  <c r="AT580" i="2" s="1"/>
  <c r="AQ580" i="2"/>
  <c r="AQ558" i="2"/>
  <c r="AP558" i="2"/>
  <c r="AT558" i="2" s="1"/>
  <c r="AP561" i="2"/>
  <c r="AT561" i="2" s="1"/>
  <c r="AQ561" i="2"/>
  <c r="AP549" i="2"/>
  <c r="AT549" i="2" s="1"/>
  <c r="AQ549" i="2"/>
  <c r="AQ586" i="2"/>
  <c r="AP586" i="2"/>
  <c r="AT586" i="2" s="1"/>
  <c r="AP616" i="2"/>
  <c r="AT616" i="2" s="1"/>
  <c r="AQ616" i="2"/>
  <c r="AQ590" i="2"/>
  <c r="AP590" i="2"/>
  <c r="AT590" i="2" s="1"/>
  <c r="AP607" i="2"/>
  <c r="AT607" i="2" s="1"/>
  <c r="AQ607" i="2"/>
  <c r="AP541" i="2"/>
  <c r="AT541" i="2" s="1"/>
  <c r="AQ541" i="2"/>
  <c r="AP610" i="2"/>
  <c r="AT610" i="2" s="1"/>
  <c r="AQ610" i="2"/>
  <c r="AP563" i="2"/>
  <c r="AT563" i="2" s="1"/>
  <c r="AQ563" i="2"/>
  <c r="AQ562" i="2"/>
  <c r="AP562" i="2"/>
  <c r="AT562" i="2" s="1"/>
  <c r="BS162"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BQ145" i="21"/>
  <c r="BO113" i="21"/>
  <c r="CE81" i="21"/>
  <c r="BK48" i="21"/>
  <c r="AA48" i="21"/>
  <c r="Y16" i="21"/>
  <c r="AD162" i="21"/>
  <c r="BJ97" i="21"/>
  <c r="X65" i="21"/>
  <c r="CT130" i="21"/>
  <c r="BX66" i="21"/>
  <c r="AV142" i="21"/>
  <c r="J110" i="21"/>
  <c r="BY56" i="21"/>
  <c r="AA152" i="21"/>
  <c r="CS120" i="21"/>
  <c r="CA120" i="21"/>
  <c r="BY88" i="21"/>
  <c r="W88" i="21"/>
  <c r="CO56" i="21"/>
  <c r="BU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BD144" i="21"/>
  <c r="BB112" i="21"/>
  <c r="AJ112" i="21"/>
  <c r="P80" i="21"/>
  <c r="CF16" i="21"/>
  <c r="AD16" i="21"/>
  <c r="BQ113" i="21"/>
  <c r="CE49" i="21"/>
  <c r="AA16" i="21"/>
  <c r="BS247" i="2"/>
  <c r="CU146" i="21"/>
  <c r="BK146" i="21"/>
  <c r="AA146" i="21"/>
  <c r="AS146" i="21"/>
  <c r="CS114" i="21"/>
  <c r="CC146" i="21"/>
  <c r="CA114" i="21"/>
  <c r="AQ114" i="21"/>
  <c r="BI114" i="21"/>
  <c r="Y114" i="21"/>
  <c r="CQ82" i="21"/>
  <c r="BY82" i="21"/>
  <c r="BG82" i="21"/>
  <c r="AO82" i="21"/>
  <c r="W82" i="21"/>
  <c r="CO50" i="21"/>
  <c r="BW50" i="21"/>
  <c r="BE50" i="21"/>
  <c r="BU18" i="21"/>
  <c r="BC18" i="21"/>
  <c r="AK18" i="21"/>
  <c r="U50" i="21"/>
  <c r="AM50" i="21"/>
  <c r="CM18" i="21"/>
  <c r="S18" i="21"/>
  <c r="BS293" i="2"/>
  <c r="CK117" i="21"/>
  <c r="BS117" i="21"/>
  <c r="BA117" i="21"/>
  <c r="O85" i="21"/>
  <c r="CE21" i="21"/>
  <c r="AC21" i="21"/>
  <c r="CR121" i="21"/>
  <c r="BB25" i="21"/>
  <c r="CS124" i="21"/>
  <c r="BS345"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Q157" i="21"/>
  <c r="BS456"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F158" i="21"/>
  <c r="BS294"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BQ32" i="21"/>
  <c r="CT162" i="21"/>
  <c r="CR130" i="21"/>
  <c r="BH130" i="21"/>
  <c r="CN66" i="21"/>
  <c r="V98" i="21"/>
  <c r="BT34" i="21"/>
  <c r="R34" i="21"/>
  <c r="AA92" i="21"/>
  <c r="BS457" i="2"/>
  <c r="BS534" i="2"/>
  <c r="BS213" i="2"/>
  <c r="BS357" i="2"/>
  <c r="BS355" i="2"/>
  <c r="BS202" i="2"/>
  <c r="D40" i="2"/>
  <c r="AK96" i="21" l="1"/>
  <c r="BS52" i="21"/>
  <c r="AW118" i="21"/>
  <c r="BU96" i="21"/>
  <c r="BS154" i="2"/>
  <c r="W160" i="21"/>
  <c r="M118" i="21"/>
  <c r="X45" i="21"/>
  <c r="AO160" i="21"/>
  <c r="K61" i="21"/>
  <c r="BZ45" i="21"/>
  <c r="CO34" i="21"/>
  <c r="CT77" i="21"/>
  <c r="CS98" i="21"/>
  <c r="AY32" i="21"/>
  <c r="BN142" i="21"/>
  <c r="BG160" i="21"/>
  <c r="AR497" i="2"/>
  <c r="AS498" i="2"/>
  <c r="AR153" i="21"/>
  <c r="CI113" i="21"/>
  <c r="V13" i="21"/>
  <c r="AS130" i="21"/>
  <c r="BJ153" i="21"/>
  <c r="M81" i="21"/>
  <c r="AN13" i="21"/>
  <c r="AB110" i="21"/>
  <c r="BY160" i="21"/>
  <c r="Q145" i="21"/>
  <c r="CM96" i="21"/>
  <c r="R25" i="21"/>
  <c r="BO118" i="21"/>
  <c r="AS16" i="21"/>
  <c r="AW81" i="21"/>
  <c r="AP45" i="21"/>
  <c r="CF142" i="21"/>
  <c r="BW34" i="21"/>
  <c r="U128" i="21"/>
  <c r="CA21" i="21"/>
  <c r="CC16" i="21"/>
  <c r="AI145" i="21"/>
  <c r="CR45" i="21"/>
  <c r="BL110" i="21"/>
  <c r="W66" i="21"/>
  <c r="BK130" i="21"/>
  <c r="AG32" i="21"/>
  <c r="BS64" i="21"/>
  <c r="BE128" i="21"/>
  <c r="CQ160" i="21"/>
  <c r="BV57" i="21"/>
  <c r="K86" i="21"/>
  <c r="O150" i="21"/>
  <c r="K49" i="21"/>
  <c r="AE81" i="21"/>
  <c r="BF13" i="21"/>
  <c r="Z77" i="21"/>
  <c r="AT110" i="21"/>
  <c r="BY66" i="21"/>
  <c r="CC130" i="21"/>
  <c r="O32" i="21"/>
  <c r="BC96" i="21"/>
  <c r="AM128" i="21"/>
  <c r="V89" i="21"/>
  <c r="AS53" i="21"/>
  <c r="AC49" i="21"/>
  <c r="CG81" i="21"/>
  <c r="BA145" i="21"/>
  <c r="BH45" i="21"/>
  <c r="AR77" i="21"/>
  <c r="CD110" i="21"/>
  <c r="CA98" i="21"/>
  <c r="CU130" i="21"/>
  <c r="AR263" i="2"/>
  <c r="Q64" i="21"/>
  <c r="AL57" i="21"/>
  <c r="BA64" i="21"/>
  <c r="CG118" i="21"/>
  <c r="CI32" i="21"/>
  <c r="CK64" i="21"/>
  <c r="CO128" i="21"/>
  <c r="AN89" i="21"/>
  <c r="CC53" i="21"/>
  <c r="AU49" i="21"/>
  <c r="O113" i="21"/>
  <c r="BS145" i="21"/>
  <c r="BX13" i="21"/>
  <c r="BJ77" i="21"/>
  <c r="L142" i="21"/>
  <c r="BE34" i="21"/>
  <c r="BI98" i="21"/>
  <c r="AC163" i="21"/>
  <c r="BS495" i="2"/>
  <c r="AI64" i="21"/>
  <c r="S96" i="21"/>
  <c r="BW128" i="21"/>
  <c r="BF89" i="21"/>
  <c r="CU53" i="21"/>
  <c r="BK16" i="21"/>
  <c r="BO81" i="21"/>
  <c r="AG113" i="21"/>
  <c r="CK145" i="21"/>
  <c r="CP13" i="21"/>
  <c r="CB77" i="21"/>
  <c r="AD142" i="21"/>
  <c r="AM34" i="21"/>
  <c r="CQ66" i="21"/>
  <c r="CE163" i="21"/>
  <c r="AQ533" i="2"/>
  <c r="BH121" i="21"/>
  <c r="CU16" i="21"/>
  <c r="BM49" i="21"/>
  <c r="AY113" i="21"/>
  <c r="U34" i="21"/>
  <c r="Y98" i="21"/>
  <c r="BS537" i="2"/>
  <c r="CN57" i="21"/>
  <c r="CT153" i="21"/>
  <c r="AM56" i="21"/>
  <c r="CU152" i="21"/>
  <c r="BS372" i="2"/>
  <c r="AJ25" i="21"/>
  <c r="AP121" i="21"/>
  <c r="AO88" i="21"/>
  <c r="AH19" i="21"/>
  <c r="BF115" i="21"/>
  <c r="Y120" i="21"/>
  <c r="CC152" i="21"/>
  <c r="AG150" i="21"/>
  <c r="AY85" i="21"/>
  <c r="CS21" i="21"/>
  <c r="AC86" i="21"/>
  <c r="BQ150" i="21"/>
  <c r="AU21" i="21"/>
  <c r="Y21" i="21"/>
  <c r="CE86" i="21"/>
  <c r="BI21" i="21"/>
  <c r="AU86" i="21"/>
  <c r="BS307" i="2"/>
  <c r="AA44" i="21"/>
  <c r="AC77" i="21"/>
  <c r="AP215" i="2"/>
  <c r="AT215" i="2" s="1"/>
  <c r="AY20" i="21"/>
  <c r="K77" i="21"/>
  <c r="CO24" i="21"/>
  <c r="AS48" i="21"/>
  <c r="M113" i="21"/>
  <c r="AY145" i="21"/>
  <c r="AU77" i="21"/>
  <c r="Y88" i="21"/>
  <c r="AQ16" i="21"/>
  <c r="CU48" i="21"/>
  <c r="AE113" i="21"/>
  <c r="BS211" i="2"/>
  <c r="CA16" i="21"/>
  <c r="AT136" i="2"/>
  <c r="BM77" i="21"/>
  <c r="BK120" i="21"/>
  <c r="K81" i="21"/>
  <c r="AW113" i="21"/>
  <c r="AQ12" i="21"/>
  <c r="CG109" i="21"/>
  <c r="CC120" i="21"/>
  <c r="BI16" i="21"/>
  <c r="AC81" i="21"/>
  <c r="O145" i="21"/>
  <c r="AT490" i="2"/>
  <c r="AS414" i="2"/>
  <c r="AR414" i="2" s="1"/>
  <c r="AT414" i="2" s="1"/>
  <c r="BI12" i="21"/>
  <c r="BS139" i="2"/>
  <c r="AU153" i="21"/>
  <c r="CS16" i="21"/>
  <c r="AU81" i="21"/>
  <c r="AG145" i="21"/>
  <c r="CA12" i="21"/>
  <c r="BH119" i="21"/>
  <c r="CC48" i="21"/>
  <c r="BM81" i="21"/>
  <c r="CG113" i="21"/>
  <c r="BQ165" i="21"/>
  <c r="AQ414" i="2"/>
  <c r="BX132" i="21"/>
  <c r="K163" i="21"/>
  <c r="CU28" i="21"/>
  <c r="AI157" i="21"/>
  <c r="Y123" i="21"/>
  <c r="CU155" i="21"/>
  <c r="BK155" i="21"/>
  <c r="AK27" i="21"/>
  <c r="U59" i="21"/>
  <c r="BW59" i="21"/>
  <c r="BG91" i="21"/>
  <c r="AQ366" i="2"/>
  <c r="AR365" i="2"/>
  <c r="AT365" i="2" s="1"/>
  <c r="AS366" i="2"/>
  <c r="AR366" i="2" s="1"/>
  <c r="AT366" i="2" s="1"/>
  <c r="CM133" i="21"/>
  <c r="CL51" i="21"/>
  <c r="AE93" i="21"/>
  <c r="S28" i="21"/>
  <c r="BT25" i="21"/>
  <c r="X121" i="21"/>
  <c r="AA53" i="21"/>
  <c r="BM86" i="21"/>
  <c r="AY150" i="21"/>
  <c r="BE56" i="21"/>
  <c r="AQ120" i="21"/>
  <c r="CQ148" i="21"/>
  <c r="AO66" i="21"/>
  <c r="AQ98" i="21"/>
  <c r="AU163" i="21"/>
  <c r="CM28" i="21"/>
  <c r="CC28" i="21"/>
  <c r="AW93" i="21"/>
  <c r="T84" i="21"/>
  <c r="BZ61" i="21"/>
  <c r="AR64" i="21"/>
  <c r="BO93" i="21"/>
  <c r="BY92" i="21"/>
  <c r="BD57" i="21"/>
  <c r="BZ121" i="21"/>
  <c r="AQ21" i="21"/>
  <c r="BK53" i="21"/>
  <c r="AE118" i="21"/>
  <c r="CI150" i="21"/>
  <c r="AN116" i="21"/>
  <c r="BW56" i="21"/>
  <c r="BI120" i="21"/>
  <c r="BG66" i="21"/>
  <c r="AA130" i="21"/>
  <c r="BM163" i="21"/>
  <c r="CR61" i="21"/>
  <c r="CI125" i="21"/>
  <c r="BI124" i="21"/>
  <c r="AP425" i="2"/>
  <c r="AT425" i="2" s="1"/>
  <c r="AS270" i="2"/>
  <c r="AR270" i="2" s="1"/>
  <c r="AJ34" i="21"/>
  <c r="BD66" i="21"/>
  <c r="AP130" i="21"/>
  <c r="AX48" i="21"/>
  <c r="CJ80" i="21"/>
  <c r="BV144" i="21"/>
  <c r="BU35" i="21"/>
  <c r="BB34" i="21"/>
  <c r="AN98" i="21"/>
  <c r="BZ130" i="21"/>
  <c r="BN16" i="21"/>
  <c r="BP48" i="21"/>
  <c r="R112" i="21"/>
  <c r="CN144" i="21"/>
  <c r="BW67" i="21"/>
  <c r="AS163" i="21"/>
  <c r="AS32" i="21"/>
  <c r="BF98" i="21"/>
  <c r="L16" i="21"/>
  <c r="BT112" i="21"/>
  <c r="CN34" i="21"/>
  <c r="CB37" i="21"/>
  <c r="CL34" i="21"/>
  <c r="Z162" i="21"/>
  <c r="CT37" i="21"/>
  <c r="CH48" i="21"/>
  <c r="CU163" i="21"/>
  <c r="CC64" i="21"/>
  <c r="BN102" i="21"/>
  <c r="AV16" i="21"/>
  <c r="AH80" i="21"/>
  <c r="CL112" i="21"/>
  <c r="X98" i="21"/>
  <c r="AM62" i="21"/>
  <c r="BS463" i="2"/>
  <c r="BV66" i="21"/>
  <c r="BX98" i="21"/>
  <c r="AR162" i="21"/>
  <c r="K97" i="21"/>
  <c r="T66" i="21"/>
  <c r="X130" i="21"/>
  <c r="BJ162" i="21"/>
  <c r="CF102" i="21"/>
  <c r="N48" i="21"/>
  <c r="AZ80" i="21"/>
  <c r="AL144" i="21"/>
  <c r="BH98" i="21"/>
  <c r="BS198" i="2"/>
  <c r="AL66" i="21"/>
  <c r="CP98" i="21"/>
  <c r="CB162" i="21"/>
  <c r="R23" i="21"/>
  <c r="BS596" i="2"/>
  <c r="AF48" i="21"/>
  <c r="BR80" i="21"/>
  <c r="T144" i="21"/>
  <c r="CB130" i="21"/>
  <c r="BC85" i="21"/>
  <c r="AT295" i="2"/>
  <c r="CG97" i="21"/>
  <c r="AA156" i="21"/>
  <c r="BS427" i="2"/>
  <c r="AE97" i="21"/>
  <c r="BM61" i="21"/>
  <c r="O125" i="21"/>
  <c r="BS157" i="21"/>
  <c r="BU28" i="21"/>
  <c r="BK156" i="21"/>
  <c r="BI82" i="21"/>
  <c r="BD60" i="21"/>
  <c r="AA158" i="21"/>
  <c r="BS249" i="2"/>
  <c r="CI129" i="21"/>
  <c r="BF88" i="21"/>
  <c r="M156" i="21"/>
  <c r="BK28" i="21"/>
  <c r="AU61" i="21"/>
  <c r="AG125" i="21"/>
  <c r="CK157" i="21"/>
  <c r="BW60" i="21"/>
  <c r="BV60" i="21"/>
  <c r="BG125" i="21"/>
  <c r="AU65" i="21"/>
  <c r="AC61" i="21"/>
  <c r="CG93" i="21"/>
  <c r="BA157" i="21"/>
  <c r="AM60" i="21"/>
  <c r="R28" i="21"/>
  <c r="BC33" i="21"/>
  <c r="AI161" i="21"/>
  <c r="AS28" i="21"/>
  <c r="CE61" i="21"/>
  <c r="AY125" i="21"/>
  <c r="BS435" i="2"/>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S465" i="2"/>
  <c r="BO21" i="21"/>
  <c r="CO149" i="21"/>
  <c r="L78" i="21"/>
  <c r="CM34" i="21"/>
  <c r="BG26" i="21"/>
  <c r="AW21" i="21"/>
  <c r="BJ13" i="21"/>
  <c r="CO66" i="21"/>
  <c r="BE62" i="21"/>
  <c r="CQ94" i="21"/>
  <c r="CC158" i="21"/>
  <c r="BS443" i="2"/>
  <c r="BG97" i="21"/>
  <c r="BK158" i="21"/>
  <c r="U65" i="21"/>
  <c r="AY53" i="21"/>
  <c r="N110" i="21"/>
  <c r="U62" i="21"/>
  <c r="CG155" i="21"/>
  <c r="AI85" i="21"/>
  <c r="AU45" i="21"/>
  <c r="S163" i="21"/>
  <c r="BS395" i="2"/>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BS431" i="2"/>
  <c r="AY161" i="21"/>
  <c r="BE149" i="21"/>
  <c r="AE109" i="21"/>
  <c r="CK29" i="21"/>
  <c r="AS390" i="2"/>
  <c r="AR390" i="2" s="1"/>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BS295" i="2"/>
  <c r="AV78" i="21"/>
  <c r="BS505" i="2"/>
  <c r="CN70" i="21"/>
  <c r="CI53" i="21"/>
  <c r="BU117" i="21"/>
  <c r="W98" i="21"/>
  <c r="AQ126" i="21"/>
  <c r="CA58" i="21"/>
  <c r="CG157" i="21"/>
  <c r="CG21" i="21"/>
  <c r="CU44" i="21"/>
  <c r="CP24" i="21"/>
  <c r="AR13" i="21"/>
  <c r="AD78" i="21"/>
  <c r="P142" i="21"/>
  <c r="CA130" i="21"/>
  <c r="BY94" i="21"/>
  <c r="AS161" i="21"/>
  <c r="BS158" i="2"/>
  <c r="CU90" i="21"/>
  <c r="BG28" i="21"/>
  <c r="BI32" i="21"/>
  <c r="CG37" i="21"/>
  <c r="BQ53" i="21"/>
  <c r="BS85" i="21"/>
  <c r="BS553" i="2"/>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S276" i="2"/>
  <c r="AR276" i="2" s="1"/>
  <c r="BI58" i="21"/>
  <c r="K123" i="21"/>
  <c r="BO155" i="21"/>
  <c r="AA32" i="21"/>
  <c r="BO97" i="21"/>
  <c r="BQ129" i="21"/>
  <c r="AQ32" i="21"/>
  <c r="AS64" i="21"/>
  <c r="BO129" i="21"/>
  <c r="CI161" i="21"/>
  <c r="AM59" i="21"/>
  <c r="BY91" i="21"/>
  <c r="AS155" i="21"/>
  <c r="AN29" i="21"/>
  <c r="V102" i="21"/>
  <c r="BL97" i="21"/>
  <c r="BS141" i="2"/>
  <c r="CJ134" i="21"/>
  <c r="BM35" i="21"/>
  <c r="AK163" i="21"/>
  <c r="S34" i="21"/>
  <c r="BW66" i="21"/>
  <c r="BI130" i="21"/>
  <c r="CU162" i="21"/>
  <c r="AL84" i="21"/>
  <c r="U24" i="21"/>
  <c r="BG56" i="21"/>
  <c r="AA120" i="21"/>
  <c r="CE153" i="21"/>
  <c r="BD34" i="21"/>
  <c r="AP98" i="21"/>
  <c r="J163" i="21"/>
  <c r="BS504" i="2"/>
  <c r="CE65" i="21"/>
  <c r="M97" i="21"/>
  <c r="Q161" i="21"/>
  <c r="BE59" i="21"/>
  <c r="AQ123" i="21"/>
  <c r="CC155" i="21"/>
  <c r="BH134" i="21"/>
  <c r="CF129" i="21"/>
  <c r="CR37" i="21"/>
  <c r="BL38" i="21"/>
  <c r="R166" i="21"/>
  <c r="CE35" i="21"/>
  <c r="U66" i="21"/>
  <c r="BE66" i="21"/>
  <c r="AQ130" i="21"/>
  <c r="BS535" i="2"/>
  <c r="BD84" i="21"/>
  <c r="W56" i="21"/>
  <c r="CQ56" i="21"/>
  <c r="AS120" i="21"/>
  <c r="BV34" i="21"/>
  <c r="CR98" i="21"/>
  <c r="AB163" i="21"/>
  <c r="AT400" i="2"/>
  <c r="X134" i="21"/>
  <c r="M67" i="21"/>
  <c r="CS58" i="21"/>
  <c r="AW97" i="21"/>
  <c r="CS32" i="21"/>
  <c r="O161" i="21"/>
  <c r="BI123" i="21"/>
  <c r="BS409" i="2"/>
  <c r="CT69" i="21"/>
  <c r="BT23" i="21"/>
  <c r="O99" i="21"/>
  <c r="V66" i="21"/>
  <c r="BL163" i="21"/>
  <c r="AT19" i="21"/>
  <c r="BS280" i="2"/>
  <c r="BS545" i="2"/>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T395" i="2"/>
  <c r="BG27" i="21"/>
  <c r="BS336" i="2"/>
  <c r="AS90" i="21"/>
  <c r="CC32" i="21"/>
  <c r="AG129" i="21"/>
  <c r="CK161" i="21"/>
  <c r="CE97" i="21"/>
  <c r="CG129" i="21"/>
  <c r="AO91" i="21"/>
  <c r="BL126" i="21"/>
  <c r="CC91" i="21"/>
  <c r="CB166" i="21"/>
  <c r="Y58" i="21"/>
  <c r="CC90" i="21"/>
  <c r="BK32" i="21"/>
  <c r="BM65" i="21"/>
  <c r="AY129" i="21"/>
  <c r="BS507" i="2"/>
  <c r="CU64" i="21"/>
  <c r="BM97" i="21"/>
  <c r="BQ161" i="21"/>
  <c r="BU27" i="21"/>
  <c r="CQ91" i="21"/>
  <c r="CS123" i="21"/>
  <c r="AP61" i="21"/>
  <c r="AT126" i="21"/>
  <c r="CE124" i="21"/>
  <c r="BD70" i="21"/>
  <c r="BS606" i="2"/>
  <c r="BN134" i="21"/>
  <c r="CF70" i="21"/>
  <c r="CK131" i="21"/>
  <c r="AM66" i="21"/>
  <c r="Y130" i="21"/>
  <c r="BK162" i="21"/>
  <c r="CL52" i="21"/>
  <c r="AO56" i="21"/>
  <c r="CS88" i="21"/>
  <c r="BM153" i="21"/>
  <c r="AL34" i="21"/>
  <c r="BF66" i="21"/>
  <c r="BJ130" i="21"/>
  <c r="BS536" i="2"/>
  <c r="CT97" i="21"/>
  <c r="X165" i="21"/>
  <c r="BV56" i="21"/>
  <c r="BJ152" i="21"/>
  <c r="BK91" i="21"/>
  <c r="CP115" i="21"/>
  <c r="CR32" i="21"/>
  <c r="BU85" i="21"/>
  <c r="BH65" i="21"/>
  <c r="AV49" i="21"/>
  <c r="CG91" i="21"/>
  <c r="AZ19" i="21"/>
  <c r="BZ32" i="21"/>
  <c r="N161" i="21"/>
  <c r="BE30" i="21"/>
  <c r="AP126" i="21"/>
  <c r="CK52" i="21"/>
  <c r="BB51" i="21"/>
  <c r="BI94" i="21"/>
  <c r="BV100" i="21"/>
  <c r="BS520" i="2"/>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BS354" i="2"/>
  <c r="AL56" i="21"/>
  <c r="AR152" i="21"/>
  <c r="AL83" i="21"/>
  <c r="AP164" i="21"/>
  <c r="AM116" i="21"/>
  <c r="L155" i="21"/>
  <c r="CD102" i="21"/>
  <c r="BW30" i="21"/>
  <c r="AI52" i="21"/>
  <c r="AH113" i="21"/>
  <c r="J130" i="21"/>
  <c r="BS413" i="2"/>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S262" i="2"/>
  <c r="BX88" i="21"/>
  <c r="X147" i="21"/>
  <c r="CU126" i="21"/>
  <c r="BS279" i="2"/>
  <c r="AP65" i="21"/>
  <c r="AV162" i="21"/>
  <c r="AF161" i="21"/>
  <c r="BH37" i="21"/>
  <c r="R68" i="21"/>
  <c r="BS568" i="2"/>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S594" i="2"/>
  <c r="BS214" i="2"/>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S420" i="2"/>
  <c r="AR420" i="2" s="1"/>
  <c r="AT420" i="2" s="1"/>
  <c r="AT462" i="2"/>
  <c r="CT158" i="21"/>
  <c r="X126" i="21"/>
  <c r="BD62" i="21"/>
  <c r="BZ126" i="21"/>
  <c r="Z158" i="21"/>
  <c r="CP94" i="21"/>
  <c r="AL62" i="21"/>
  <c r="BT30" i="21"/>
  <c r="BJ158" i="21"/>
  <c r="BX94" i="21"/>
  <c r="T62" i="21"/>
  <c r="BV62" i="21"/>
  <c r="AR158" i="21"/>
  <c r="AN94" i="21"/>
  <c r="CL30" i="21"/>
  <c r="CR126" i="21"/>
  <c r="V94" i="21"/>
  <c r="AJ30" i="21"/>
  <c r="AT394" i="2"/>
  <c r="AD155" i="21"/>
  <c r="AR90" i="21"/>
  <c r="CP26" i="21"/>
  <c r="BS394" i="2"/>
  <c r="CF155" i="21"/>
  <c r="CR58" i="21"/>
  <c r="BF26" i="21"/>
  <c r="BL123" i="21"/>
  <c r="BJ90" i="21"/>
  <c r="AN26" i="21"/>
  <c r="CD123" i="21"/>
  <c r="BZ58" i="21"/>
  <c r="BX26" i="21"/>
  <c r="AT123" i="21"/>
  <c r="Z90" i="21"/>
  <c r="V26" i="21"/>
  <c r="AB123" i="21"/>
  <c r="AT399" i="2"/>
  <c r="AI155" i="21"/>
  <c r="AE91" i="21"/>
  <c r="BK26" i="21"/>
  <c r="AA26" i="21"/>
  <c r="Q155" i="21"/>
  <c r="BO91" i="21"/>
  <c r="AS26" i="21"/>
  <c r="M91" i="21"/>
  <c r="CI123" i="21"/>
  <c r="AW91" i="21"/>
  <c r="CC26" i="21"/>
  <c r="AG123" i="21"/>
  <c r="AY123" i="21"/>
  <c r="CE59" i="21"/>
  <c r="K59" i="21"/>
  <c r="BS399" i="2"/>
  <c r="AT138" i="2"/>
  <c r="L109" i="21"/>
  <c r="BJ44" i="21"/>
  <c r="CD77" i="21"/>
  <c r="AR44" i="21"/>
  <c r="BL77" i="21"/>
  <c r="Z44" i="21"/>
  <c r="AP12" i="21"/>
  <c r="AT77" i="21"/>
  <c r="CR12" i="21"/>
  <c r="AB77" i="21"/>
  <c r="CF109" i="21"/>
  <c r="AQ401" i="2"/>
  <c r="AO402" i="2" s="1"/>
  <c r="AP401" i="2"/>
  <c r="BS138" i="2"/>
  <c r="J123" i="21"/>
  <c r="BA155" i="21"/>
  <c r="BZ12" i="21"/>
  <c r="BN109" i="21"/>
  <c r="P101" i="21"/>
  <c r="AQ245" i="2"/>
  <c r="AO246" i="2" s="1"/>
  <c r="AP245" i="2"/>
  <c r="AP449" i="2"/>
  <c r="AT449" i="2" s="1"/>
  <c r="AQ449" i="2"/>
  <c r="AS402" i="2"/>
  <c r="AR402" i="2" s="1"/>
  <c r="AR401" i="2"/>
  <c r="AT358" i="2"/>
  <c r="BL121" i="21"/>
  <c r="CT88" i="21"/>
  <c r="BF24" i="21"/>
  <c r="BJ88" i="21"/>
  <c r="AT121" i="21"/>
  <c r="CR56" i="21"/>
  <c r="AN24" i="21"/>
  <c r="CF153" i="21"/>
  <c r="AB121" i="21"/>
  <c r="BZ56" i="21"/>
  <c r="V24" i="21"/>
  <c r="BN153" i="21"/>
  <c r="J121" i="21"/>
  <c r="BH56" i="21"/>
  <c r="BS358" i="2"/>
  <c r="AD153" i="21"/>
  <c r="AV153" i="21"/>
  <c r="X56" i="21"/>
  <c r="CB88" i="21"/>
  <c r="AP56" i="21"/>
  <c r="L153" i="21"/>
  <c r="R30" i="21"/>
  <c r="AV155" i="21"/>
  <c r="AC59" i="21"/>
  <c r="CK155" i="21"/>
  <c r="BH12" i="21"/>
  <c r="BB30" i="21"/>
  <c r="AR407" i="2"/>
  <c r="AS408" i="2"/>
  <c r="AR408" i="2" s="1"/>
  <c r="AT146" i="21"/>
  <c r="AP461" i="2"/>
  <c r="AT461" i="2" s="1"/>
  <c r="AQ461" i="2"/>
  <c r="AP383" i="2"/>
  <c r="AQ383" i="2"/>
  <c r="AO384" i="2" s="1"/>
  <c r="AR88" i="21"/>
  <c r="X12" i="21"/>
  <c r="X58" i="21"/>
  <c r="BN155" i="21"/>
  <c r="J77" i="21"/>
  <c r="CN62" i="21"/>
  <c r="AT582" i="2"/>
  <c r="BB133" i="21"/>
  <c r="BP69" i="21"/>
  <c r="AD37" i="21"/>
  <c r="CN165" i="21"/>
  <c r="AJ133" i="21"/>
  <c r="AX69" i="21"/>
  <c r="L37" i="21"/>
  <c r="BV165" i="21"/>
  <c r="R133" i="21"/>
  <c r="AZ101" i="21"/>
  <c r="BS582" i="2"/>
  <c r="BD165" i="21"/>
  <c r="AH101" i="21"/>
  <c r="AF69" i="21"/>
  <c r="CH69" i="21"/>
  <c r="AL165" i="21"/>
  <c r="CJ101" i="21"/>
  <c r="N69" i="21"/>
  <c r="T165" i="21"/>
  <c r="CF37" i="21"/>
  <c r="AT336" i="2"/>
  <c r="CT151" i="21"/>
  <c r="AP119" i="21"/>
  <c r="BV55" i="21"/>
  <c r="AJ23" i="21"/>
  <c r="BB23" i="21"/>
  <c r="CB151" i="21"/>
  <c r="CP87" i="21"/>
  <c r="T55" i="21"/>
  <c r="Z151" i="21"/>
  <c r="X119" i="21"/>
  <c r="BD55" i="21"/>
  <c r="BJ151" i="21"/>
  <c r="AR151" i="21"/>
  <c r="AN87" i="21"/>
  <c r="AL55" i="21"/>
  <c r="BF87" i="21"/>
  <c r="BZ119" i="21"/>
  <c r="V87" i="21"/>
  <c r="CL23" i="21"/>
  <c r="AT431" i="2"/>
  <c r="AW157" i="21"/>
  <c r="K125" i="21"/>
  <c r="AQ60" i="21"/>
  <c r="BO157" i="21"/>
  <c r="CU92" i="21"/>
  <c r="BI60" i="21"/>
  <c r="AE157" i="21"/>
  <c r="BK92" i="21"/>
  <c r="Y60" i="21"/>
  <c r="M157" i="21"/>
  <c r="W28" i="21"/>
  <c r="CE125" i="21"/>
  <c r="CC92" i="21"/>
  <c r="CQ28" i="21"/>
  <c r="AS92" i="21"/>
  <c r="AT443" i="2"/>
  <c r="CS157" i="21"/>
  <c r="AO125" i="21"/>
  <c r="BU61" i="21"/>
  <c r="AI29" i="21"/>
  <c r="Y157" i="21"/>
  <c r="CA157" i="21"/>
  <c r="W125" i="21"/>
  <c r="BC61" i="21"/>
  <c r="AM93" i="21"/>
  <c r="BI157" i="21"/>
  <c r="BW93" i="21"/>
  <c r="AK61" i="21"/>
  <c r="BA29" i="21"/>
  <c r="AQ157" i="21"/>
  <c r="BE93" i="21"/>
  <c r="S61" i="21"/>
  <c r="CQ125" i="21"/>
  <c r="CO93" i="21"/>
  <c r="BS29" i="21"/>
  <c r="AT531" i="2"/>
  <c r="AO162" i="21"/>
  <c r="U130" i="21"/>
  <c r="CM98" i="21"/>
  <c r="AF83" i="21"/>
  <c r="CJ115" i="21"/>
  <c r="AZ115" i="21"/>
  <c r="AT293" i="2"/>
  <c r="CM149" i="21"/>
  <c r="AI117" i="21"/>
  <c r="BO53" i="21"/>
  <c r="K21" i="21"/>
  <c r="BM21" i="21"/>
  <c r="BU149" i="21"/>
  <c r="Q117" i="21"/>
  <c r="AW53" i="21"/>
  <c r="S149" i="21"/>
  <c r="BC149" i="21"/>
  <c r="CI85" i="21"/>
  <c r="AE53" i="21"/>
  <c r="AG85" i="21"/>
  <c r="AK149" i="21"/>
  <c r="BQ85" i="21"/>
  <c r="M53" i="21"/>
  <c r="AT141" i="2"/>
  <c r="CI109" i="21"/>
  <c r="AE77" i="21"/>
  <c r="BK12" i="21"/>
  <c r="BQ109" i="21"/>
  <c r="M77" i="21"/>
  <c r="AS12" i="21"/>
  <c r="AY109" i="21"/>
  <c r="CE45" i="21"/>
  <c r="K45" i="21"/>
  <c r="AG109" i="21"/>
  <c r="AC45" i="21"/>
  <c r="CC12" i="21"/>
  <c r="O109" i="21"/>
  <c r="BM45" i="21"/>
  <c r="AP509" i="2"/>
  <c r="AQ509" i="2"/>
  <c r="AO510" i="2" s="1"/>
  <c r="AQ281" i="2"/>
  <c r="AO282" i="2" s="1"/>
  <c r="AP281" i="2"/>
  <c r="AU59" i="21"/>
  <c r="BS462" i="2"/>
  <c r="AP58" i="21"/>
  <c r="BM59" i="21"/>
  <c r="CB44" i="21"/>
  <c r="BX24" i="21"/>
  <c r="BF94" i="21"/>
  <c r="AT426" i="2"/>
  <c r="BJ156" i="21"/>
  <c r="BX92" i="21"/>
  <c r="AL60" i="21"/>
  <c r="BS426" i="2"/>
  <c r="AR156" i="21"/>
  <c r="BF92" i="21"/>
  <c r="T60" i="21"/>
  <c r="CN60" i="21"/>
  <c r="CR124" i="21"/>
  <c r="CP92" i="21"/>
  <c r="CL28" i="21"/>
  <c r="Z156" i="21"/>
  <c r="AN92" i="21"/>
  <c r="BT28" i="21"/>
  <c r="AJ28" i="21"/>
  <c r="BZ124" i="21"/>
  <c r="V92" i="21"/>
  <c r="BB28" i="21"/>
  <c r="BH124" i="21"/>
  <c r="AP233" i="2"/>
  <c r="AQ233" i="2"/>
  <c r="AO234" i="2" s="1"/>
  <c r="AR93" i="21"/>
  <c r="BT38" i="21"/>
  <c r="BZ134" i="21"/>
  <c r="CD38" i="21"/>
  <c r="AF102" i="21"/>
  <c r="BB166" i="21"/>
  <c r="BO67" i="21"/>
  <c r="AI131" i="21"/>
  <c r="BC163" i="21"/>
  <c r="CJ20" i="21"/>
  <c r="BV84" i="21"/>
  <c r="AP148" i="21"/>
  <c r="BW18" i="21"/>
  <c r="AQ82" i="21"/>
  <c r="K147" i="21"/>
  <c r="AM65" i="21"/>
  <c r="CQ97" i="21"/>
  <c r="CC161" i="21"/>
  <c r="AS282" i="2"/>
  <c r="AR282" i="2" s="1"/>
  <c r="AR281" i="2"/>
  <c r="AT496" i="2"/>
  <c r="AR233" i="2"/>
  <c r="AS234" i="2"/>
  <c r="AQ377" i="2"/>
  <c r="AO378" i="2" s="1"/>
  <c r="AP377" i="2"/>
  <c r="AT472" i="2"/>
  <c r="BS517"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S378" i="2"/>
  <c r="AR377" i="2"/>
  <c r="M154" i="21" s="1"/>
  <c r="AP497" i="2"/>
  <c r="AT497" i="2" s="1"/>
  <c r="AQ497" i="2"/>
  <c r="AO498" i="2" s="1"/>
  <c r="AQ263" i="2"/>
  <c r="AO264" i="2" s="1"/>
  <c r="AP263" i="2"/>
  <c r="AT263" i="2" s="1"/>
  <c r="AP503" i="2"/>
  <c r="AT503" i="2" s="1"/>
  <c r="AQ503" i="2"/>
  <c r="AP473" i="2"/>
  <c r="AT473" i="2" s="1"/>
  <c r="AQ473" i="2"/>
  <c r="AT250" i="2"/>
  <c r="AT256" i="2"/>
  <c r="AR251" i="2"/>
  <c r="AS252" i="2"/>
  <c r="AS258" i="2"/>
  <c r="AR258" i="2" s="1"/>
  <c r="AR257"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P407" i="2"/>
  <c r="AQ407" i="2"/>
  <c r="AO408" i="2" s="1"/>
  <c r="AP137" i="2"/>
  <c r="AT137" i="2" s="1"/>
  <c r="AQ137" i="2"/>
  <c r="AP539" i="2"/>
  <c r="AT539" i="2" s="1"/>
  <c r="AQ539" i="2"/>
  <c r="AQ251" i="2"/>
  <c r="AO252" i="2" s="1"/>
  <c r="AP251" i="2"/>
  <c r="AQ257" i="2"/>
  <c r="AO258" i="2" s="1"/>
  <c r="AP257" i="2"/>
  <c r="AS510" i="2"/>
  <c r="AR509" i="2"/>
  <c r="AP317" i="2"/>
  <c r="AT317" i="2" s="1"/>
  <c r="AQ317" i="2"/>
  <c r="AQ491" i="2"/>
  <c r="AP491" i="2"/>
  <c r="AT491" i="2" s="1"/>
  <c r="BS297" i="2"/>
  <c r="U117" i="21"/>
  <c r="BY149" i="21"/>
  <c r="BS598" i="2"/>
  <c r="BS448" i="2"/>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P167" i="2"/>
  <c r="AT167" i="2" s="1"/>
  <c r="AQ167" i="2"/>
  <c r="AR383" i="2"/>
  <c r="AS384" i="2"/>
  <c r="AR384" i="2" s="1"/>
  <c r="AQ389" i="2"/>
  <c r="AO390" i="2" s="1"/>
  <c r="AP389" i="2"/>
  <c r="AT389" i="2" s="1"/>
  <c r="AQ515" i="2"/>
  <c r="AP515" i="2"/>
  <c r="AT515" i="2" s="1"/>
  <c r="AQ191" i="2"/>
  <c r="AP191" i="2"/>
  <c r="AT191" i="2" s="1"/>
  <c r="AP269" i="2"/>
  <c r="AT269" i="2" s="1"/>
  <c r="AQ269" i="2"/>
  <c r="AO270" i="2" s="1"/>
  <c r="AR203" i="2"/>
  <c r="AT203" i="2" s="1"/>
  <c r="AS204" i="2"/>
  <c r="AR204" i="2" s="1"/>
  <c r="AT204" i="2" s="1"/>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R245" i="2"/>
  <c r="AS246" i="2"/>
  <c r="AR246" i="2" s="1"/>
  <c r="AP143" i="2"/>
  <c r="AT143" i="2" s="1"/>
  <c r="AQ143" i="2"/>
  <c r="AP209" i="2"/>
  <c r="AT209" i="2" s="1"/>
  <c r="AQ209" i="2"/>
  <c r="AT244" i="2"/>
  <c r="AP275" i="2"/>
  <c r="AT275" i="2" s="1"/>
  <c r="AQ275" i="2"/>
  <c r="AO276" i="2" s="1"/>
  <c r="AG69" i="21"/>
  <c r="S133" i="21"/>
  <c r="BE165" i="21"/>
  <c r="BT132" i="21"/>
  <c r="O69" i="21"/>
  <c r="BS101" i="21"/>
  <c r="U165" i="21"/>
  <c r="AY69" i="21"/>
  <c r="CK101" i="21"/>
  <c r="BW165" i="21"/>
  <c r="M37" i="21"/>
  <c r="BQ69" i="21"/>
  <c r="AK133" i="21"/>
  <c r="CO165" i="21"/>
  <c r="AE37" i="21"/>
  <c r="Q101" i="21"/>
  <c r="BC133" i="21"/>
  <c r="BS583" i="2"/>
  <c r="BO37" i="21"/>
  <c r="AI101" i="21"/>
  <c r="BU133" i="21"/>
  <c r="AW37" i="21"/>
  <c r="CI69" i="21"/>
  <c r="AM165" i="21"/>
  <c r="CC68" i="21"/>
  <c r="BG162" i="21"/>
  <c r="BY162" i="21"/>
  <c r="CI34" i="21"/>
  <c r="Q66" i="21"/>
  <c r="AM130" i="21"/>
  <c r="AG34" i="21"/>
  <c r="S98" i="21"/>
  <c r="BE130" i="21"/>
  <c r="BS531" i="2"/>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BS564" i="2"/>
  <c r="L36" i="21"/>
  <c r="P100" i="21"/>
  <c r="AJ69" i="21"/>
  <c r="V133" i="21"/>
  <c r="BZ165" i="21"/>
  <c r="AL65" i="21"/>
  <c r="CP97" i="21"/>
  <c r="AR161" i="21"/>
  <c r="BS586" i="2"/>
  <c r="BS516" i="2"/>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BS256" i="2"/>
  <c r="J19" i="21"/>
  <c r="N83" i="21"/>
  <c r="Y36" i="21"/>
  <c r="CU68" i="21"/>
  <c r="AW133" i="21"/>
  <c r="BS577" i="2"/>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S224" i="2"/>
  <c r="BX49" i="21"/>
  <c r="CP49" i="21"/>
  <c r="BD17" i="21"/>
  <c r="BH81" i="21"/>
  <c r="AR113" i="21"/>
  <c r="BV17" i="21"/>
  <c r="X81" i="21"/>
  <c r="AB146" i="21"/>
  <c r="CN17" i="21"/>
  <c r="BZ81" i="21"/>
  <c r="J146" i="21"/>
  <c r="AN49" i="21"/>
  <c r="Z113" i="21"/>
  <c r="BL146" i="21"/>
  <c r="BF49" i="21"/>
  <c r="CR81" i="21"/>
  <c r="BS603" i="2"/>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S179"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A156" i="21"/>
  <c r="BI156" i="21"/>
  <c r="W124" i="21"/>
  <c r="BW92" i="21"/>
  <c r="BC60" i="21"/>
  <c r="AK6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S555"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S490"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CM160" i="21"/>
  <c r="BM129"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F124" i="21"/>
  <c r="AT92" i="21"/>
  <c r="CR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BS493"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S607"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S615"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S559"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S334"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G163"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237"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S561"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S558"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S436"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S502"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S518"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S519"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S265"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S579"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AI109"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S347"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Q116" i="21"/>
  <c r="CO84" i="21"/>
  <c r="AK52"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S400"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S352"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S538"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BS117" i="2"/>
  <c r="BS243" i="2"/>
  <c r="BS302" i="2"/>
  <c r="BS343" i="2"/>
  <c r="BS571" i="2"/>
  <c r="BS327" i="2"/>
  <c r="BS375" i="2"/>
  <c r="BS593" i="2"/>
  <c r="BS469" i="2"/>
  <c r="BS544" i="2"/>
  <c r="BS285" i="2"/>
  <c r="BS565" i="2"/>
  <c r="BS222" i="2"/>
  <c r="BS116" i="2"/>
  <c r="BS125" i="2"/>
  <c r="BS111" i="2"/>
  <c r="BS244" i="2"/>
  <c r="BS186" i="2"/>
  <c r="BS272" i="2"/>
  <c r="BS266" i="2"/>
  <c r="BS412" i="2"/>
  <c r="BS199" i="2"/>
  <c r="BS299" i="2"/>
  <c r="BS453" i="2"/>
  <c r="BS190" i="2"/>
  <c r="BS301" i="2"/>
  <c r="BS114" i="2"/>
  <c r="BS122" i="2"/>
  <c r="BS127" i="2"/>
  <c r="BS174" i="2"/>
  <c r="BS175" i="2"/>
  <c r="BS195" i="2"/>
  <c r="BS188" i="2"/>
  <c r="BS261" i="2"/>
  <c r="BS207" i="2"/>
  <c r="BS254" i="2"/>
  <c r="BS318" i="2"/>
  <c r="BS201" i="2"/>
  <c r="BS362" i="2"/>
  <c r="BS371" i="2"/>
  <c r="BS150" i="2"/>
  <c r="BS359" i="2"/>
  <c r="BS438" i="2"/>
  <c r="BS392" i="2"/>
  <c r="BS217" i="2"/>
  <c r="BS149" i="2"/>
  <c r="BS439" i="2"/>
  <c r="BS398" i="2"/>
  <c r="BS483" i="2"/>
  <c r="BS524" i="2"/>
  <c r="BS549" i="2"/>
  <c r="BS548" i="2"/>
  <c r="BS492" i="2"/>
  <c r="BS382" i="2"/>
  <c r="BS533" i="2"/>
  <c r="BS238" i="2"/>
  <c r="BS592" i="2"/>
  <c r="BS528" i="2"/>
  <c r="BS370" i="2"/>
  <c r="BS513" i="2"/>
  <c r="BS613" i="2"/>
  <c r="BS580" i="2"/>
  <c r="BS444" i="2"/>
  <c r="BS543" i="2"/>
  <c r="BS387" i="2"/>
  <c r="BS376" i="2"/>
  <c r="BS578" i="2"/>
  <c r="BS560" i="2"/>
  <c r="BS221" i="2"/>
  <c r="BS107" i="2"/>
  <c r="BS184" i="2"/>
  <c r="BS273" i="2"/>
  <c r="BS346" i="2"/>
  <c r="BS391" i="2"/>
  <c r="BS363" i="2"/>
  <c r="BS418" i="2"/>
  <c r="BS587" i="2"/>
  <c r="BS569" i="2"/>
  <c r="BS566" i="2"/>
  <c r="BS385" i="2"/>
  <c r="BS178" i="2"/>
  <c r="BS108" i="2"/>
  <c r="BS106" i="2"/>
  <c r="BS136" i="2"/>
  <c r="BS212" i="2"/>
  <c r="BS220" i="2"/>
  <c r="BS239" i="2"/>
  <c r="BS320" i="2"/>
  <c r="BS321" i="2"/>
  <c r="BS218" i="2"/>
  <c r="BS310" i="2"/>
  <c r="BS331" i="2"/>
  <c r="BS365" i="2"/>
  <c r="BS303" i="2"/>
  <c r="BS333" i="2"/>
  <c r="BS364" i="2"/>
  <c r="BS406" i="2"/>
  <c r="BS366" i="2"/>
  <c r="BS140" i="2"/>
  <c r="BS424" i="2"/>
  <c r="BS470" i="2"/>
  <c r="BS451" i="2"/>
  <c r="BS434" i="2"/>
  <c r="BS481" i="2"/>
  <c r="BS486" i="2"/>
  <c r="BS482" i="2"/>
  <c r="BS467" i="2"/>
  <c r="BS556" i="2"/>
  <c r="BS360" i="2"/>
  <c r="BS460" i="2"/>
  <c r="BS344" i="2"/>
  <c r="BS388" i="2"/>
  <c r="BS532" i="2"/>
  <c r="BS618" i="2"/>
  <c r="BS591" i="2"/>
  <c r="BS283" i="2"/>
  <c r="BS468" i="2"/>
  <c r="BS562" i="2"/>
  <c r="BS610" i="2"/>
  <c r="BS415" i="2"/>
  <c r="BS455" i="2"/>
  <c r="BS597" i="2"/>
  <c r="BS471" i="2"/>
  <c r="BS616" i="2"/>
  <c r="BS197" i="2"/>
  <c r="BS479" i="2"/>
  <c r="BS506" i="2"/>
  <c r="BS115" i="2"/>
  <c r="BS123" i="2"/>
  <c r="BS176" i="2"/>
  <c r="BS146" i="2"/>
  <c r="BS255" i="2"/>
  <c r="BS208" i="2"/>
  <c r="BS542" i="2"/>
  <c r="BS397" i="2"/>
  <c r="BS522" i="2"/>
  <c r="BS605" i="2"/>
  <c r="BS550" i="2"/>
  <c r="BS590" i="2"/>
  <c r="BS416" i="2"/>
  <c r="BS118" i="2"/>
  <c r="BS155" i="2"/>
  <c r="BS609" i="2"/>
  <c r="BS602" i="2"/>
  <c r="BS557" i="2"/>
  <c r="BS341" i="2"/>
  <c r="BS567" i="2"/>
  <c r="BS466" i="2"/>
  <c r="BS433" i="2"/>
  <c r="BS119" i="2"/>
  <c r="BS128" i="2"/>
  <c r="BS152" i="2"/>
  <c r="BS145" i="2"/>
  <c r="BS182" i="2"/>
  <c r="BS240" i="2"/>
  <c r="BS189" i="2"/>
  <c r="BS232" i="2"/>
  <c r="BS305" i="2"/>
  <c r="BS274" i="2"/>
  <c r="BS290" i="2"/>
  <c r="BS329" i="2"/>
  <c r="BS313" i="2"/>
  <c r="BS338" i="2"/>
  <c r="BS437" i="2"/>
  <c r="BS309" i="2"/>
  <c r="BS284" i="2"/>
  <c r="BS268" i="2"/>
  <c r="BS396" i="2"/>
  <c r="BS181" i="2"/>
  <c r="BS350" i="2"/>
  <c r="BS411" i="2"/>
  <c r="BS314" i="2"/>
  <c r="BS617" i="2"/>
  <c r="BS216" i="2"/>
  <c r="BS386" i="2"/>
  <c r="BS109" i="2"/>
  <c r="BS170" i="2"/>
  <c r="BS287" i="2"/>
  <c r="BS288" i="2"/>
  <c r="BS381" i="2"/>
  <c r="BS335" i="2"/>
  <c r="BS330" i="2"/>
  <c r="BS267" i="2"/>
  <c r="BS163" i="2"/>
  <c r="BS428" i="2"/>
  <c r="BS210" i="2"/>
  <c r="BS432" i="2"/>
  <c r="BS488" i="2"/>
  <c r="BS328" i="2"/>
  <c r="BS171" i="2"/>
  <c r="BS458" i="2"/>
  <c r="BS480" i="2"/>
  <c r="BS324" i="2"/>
  <c r="BS322" i="2"/>
  <c r="BS547" i="2"/>
  <c r="BS526" i="2"/>
  <c r="BS546" i="2"/>
  <c r="BS551" i="2"/>
  <c r="BS300" i="2"/>
  <c r="BS530" i="2"/>
  <c r="BS521" i="2"/>
  <c r="BS225" i="2"/>
  <c r="BS619" i="2"/>
  <c r="BS589" i="2"/>
  <c r="BS403" i="2"/>
  <c r="BS572" i="2"/>
  <c r="BS620" i="2"/>
  <c r="BS166" i="2"/>
  <c r="BS552" i="2"/>
  <c r="BS200" i="2"/>
  <c r="BS148" i="2"/>
  <c r="BS611" i="2"/>
  <c r="BS541" i="2"/>
  <c r="BS563" i="2"/>
  <c r="BS120" i="2"/>
  <c r="BS173" i="2"/>
  <c r="BS192" i="2"/>
  <c r="BS194" i="2"/>
  <c r="BS205" i="2"/>
  <c r="BS241" i="2"/>
  <c r="BS209" i="2"/>
  <c r="BS304" i="2"/>
  <c r="BS308" i="2"/>
  <c r="BS278" i="2"/>
  <c r="BS298" i="2"/>
  <c r="BS380" i="2"/>
  <c r="BS441" i="2"/>
  <c r="BS410" i="2"/>
  <c r="BS187" i="2"/>
  <c r="BS339" i="2"/>
  <c r="BS485" i="2"/>
  <c r="BS349" i="2"/>
  <c r="BS430" i="2"/>
  <c r="BS196" i="2"/>
  <c r="BS348" i="2"/>
  <c r="BS447" i="2"/>
  <c r="BS219" i="2"/>
  <c r="BS494" i="2"/>
  <c r="BS496" i="2"/>
  <c r="BS523" i="2"/>
  <c r="BS570" i="2"/>
  <c r="BS614" i="2"/>
  <c r="BS429" i="2"/>
  <c r="BS501" i="2"/>
  <c r="BS574" i="2"/>
  <c r="BS484" i="2"/>
  <c r="BS595" i="2"/>
  <c r="BS373" i="2"/>
  <c r="BS404" i="2"/>
  <c r="BS599" i="2"/>
  <c r="BS446" i="2"/>
  <c r="BS464" i="2"/>
  <c r="BS286" i="2"/>
  <c r="BS612" i="2"/>
  <c r="BS124" i="2"/>
  <c r="BS193" i="2"/>
  <c r="BS248" i="2"/>
  <c r="BS259" i="2"/>
  <c r="BS250" i="2"/>
  <c r="BS296" i="2"/>
  <c r="BS172" i="2"/>
  <c r="BS165" i="2"/>
  <c r="BS326" i="2"/>
  <c r="BS356" i="2"/>
  <c r="BS332" i="2"/>
  <c r="BS183" i="2"/>
  <c r="BS169" i="2"/>
  <c r="BS157" i="2"/>
  <c r="BS306" i="2"/>
  <c r="BS142" i="2"/>
  <c r="BS368" i="2"/>
  <c r="BS489" i="2"/>
  <c r="BS361" i="2"/>
  <c r="BS472" i="2"/>
  <c r="BS452" i="2"/>
  <c r="BS450" i="2"/>
  <c r="BS215" i="2"/>
  <c r="BS159" i="2"/>
  <c r="BS454" i="2"/>
  <c r="BS445" i="2"/>
  <c r="BS475" i="2"/>
  <c r="BS323" i="2"/>
  <c r="BS508" i="2"/>
  <c r="BS223" i="2"/>
  <c r="BS604" i="2"/>
  <c r="BS608" i="2"/>
  <c r="BS573" i="2"/>
  <c r="BS621" i="2"/>
  <c r="BS540" i="2"/>
  <c r="BS369" i="2"/>
  <c r="BS600" i="2"/>
  <c r="BS601" i="2"/>
  <c r="BS476" i="2"/>
  <c r="BS514" i="2"/>
  <c r="BS581" i="2"/>
  <c r="BS584" i="2"/>
  <c r="BS477" i="2"/>
  <c r="BS459" i="2"/>
  <c r="BS585" i="2"/>
  <c r="BS160" i="2"/>
  <c r="BS110" i="2"/>
  <c r="BS113" i="2"/>
  <c r="BS112" i="2"/>
  <c r="BS121" i="2"/>
  <c r="BS126" i="2"/>
  <c r="BS129" i="2"/>
  <c r="BS144" i="2"/>
  <c r="BS147" i="2"/>
  <c r="BS164" i="2"/>
  <c r="BS177" i="2"/>
  <c r="BS156" i="2"/>
  <c r="BS260" i="2"/>
  <c r="BS206" i="2"/>
  <c r="BS242" i="2"/>
  <c r="BS291" i="2"/>
  <c r="BS292" i="2"/>
  <c r="BS319" i="2"/>
  <c r="BS289" i="2"/>
  <c r="BS315" i="2"/>
  <c r="BS311" i="2"/>
  <c r="BS353" i="2"/>
  <c r="BS374" i="2"/>
  <c r="BS153" i="2"/>
  <c r="BS393" i="2"/>
  <c r="BS440" i="2"/>
  <c r="BS340" i="2"/>
  <c r="BS423" i="2"/>
  <c r="BS325" i="2"/>
  <c r="BS414" i="2"/>
  <c r="BS351" i="2"/>
  <c r="BS337" i="2"/>
  <c r="BS487" i="2"/>
  <c r="BS151" i="2"/>
  <c r="BS525" i="2"/>
  <c r="BS342" i="2"/>
  <c r="BS554" i="2"/>
  <c r="BS527" i="2"/>
  <c r="BS478" i="2"/>
  <c r="BS312" i="2"/>
  <c r="BS588" i="2"/>
  <c r="BS405" i="2"/>
  <c r="BS575" i="2"/>
  <c r="BS576" i="2"/>
  <c r="BS529" i="2"/>
  <c r="BS367" i="2"/>
  <c r="BS417" i="2"/>
  <c r="BS442" i="2"/>
  <c r="BS316" i="2"/>
  <c r="BS474" i="2"/>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BZ27" i="21" l="1"/>
  <c r="L124" i="21"/>
  <c r="AF156" i="21"/>
  <c r="Z59" i="21"/>
  <c r="BN124" i="21"/>
  <c r="AX156" i="21"/>
  <c r="CA49" i="21"/>
  <c r="AR59" i="21"/>
  <c r="BL92" i="21"/>
  <c r="BP156" i="21"/>
  <c r="X27" i="21"/>
  <c r="CB59" i="21"/>
  <c r="AV124" i="21"/>
  <c r="CH156" i="21"/>
  <c r="AP27" i="21"/>
  <c r="J92" i="21"/>
  <c r="CD92" i="21"/>
  <c r="AQ498" i="2"/>
  <c r="AO499" i="2" s="1"/>
  <c r="AP498" i="2"/>
  <c r="AR498" i="2"/>
  <c r="AS499" i="2"/>
  <c r="BH27" i="21"/>
  <c r="AB92" i="21"/>
  <c r="AD124" i="21"/>
  <c r="BJ59" i="21"/>
  <c r="CT59" i="21"/>
  <c r="N156" i="21"/>
  <c r="Y47" i="21"/>
  <c r="AO32" i="21"/>
  <c r="CE129" i="21"/>
  <c r="AS79" i="21"/>
  <c r="W32" i="21"/>
  <c r="BS503" i="2"/>
  <c r="CU79" i="21"/>
  <c r="AQ64" i="21"/>
  <c r="BK79" i="21"/>
  <c r="BK96" i="21"/>
  <c r="BM112" i="21"/>
  <c r="CS64" i="21"/>
  <c r="CE112" i="21"/>
  <c r="AA96" i="21"/>
  <c r="BG15" i="21"/>
  <c r="M144" i="21"/>
  <c r="AT245" i="2"/>
  <c r="AU129" i="21"/>
  <c r="BY15" i="21"/>
  <c r="BG17" i="21"/>
  <c r="AS271" i="2"/>
  <c r="AR271" i="2" s="1"/>
  <c r="BC58" i="21"/>
  <c r="Q28" i="21"/>
  <c r="CS156" i="21"/>
  <c r="BS425" i="2"/>
  <c r="BW90" i="21"/>
  <c r="CK28" i="21"/>
  <c r="AO124" i="21"/>
  <c r="AU114" i="21"/>
  <c r="BI154" i="21"/>
  <c r="S60" i="21"/>
  <c r="U92" i="21"/>
  <c r="BY124" i="21"/>
  <c r="BG124" i="21"/>
  <c r="CM60" i="21"/>
  <c r="K32" i="21"/>
  <c r="AI28" i="21"/>
  <c r="AM92" i="21"/>
  <c r="CQ124" i="21"/>
  <c r="CM48" i="21"/>
  <c r="BO64" i="21"/>
  <c r="BA28" i="21"/>
  <c r="BE92" i="21"/>
  <c r="AQ156" i="21"/>
  <c r="BU60" i="21"/>
  <c r="K13" i="21"/>
  <c r="AW45" i="21"/>
  <c r="W34" i="21"/>
  <c r="AI128" i="21"/>
  <c r="BS28" i="21"/>
  <c r="CO92" i="21"/>
  <c r="Y156" i="21"/>
  <c r="BG34" i="21"/>
  <c r="AO112" i="21"/>
  <c r="AA81" i="21"/>
  <c r="BM114" i="21"/>
  <c r="AO17" i="21"/>
  <c r="AT509" i="2"/>
  <c r="AS421" i="2"/>
  <c r="AS422" i="2" s="1"/>
  <c r="AR422" i="2" s="1"/>
  <c r="AT422" i="2" s="1"/>
  <c r="CG146" i="21"/>
  <c r="AW158" i="21"/>
  <c r="CS66" i="21"/>
  <c r="CQ32" i="21"/>
  <c r="AS96" i="21"/>
  <c r="AE161" i="21"/>
  <c r="Y49" i="21"/>
  <c r="BK81" i="21"/>
  <c r="CE114" i="21"/>
  <c r="AQ47" i="21"/>
  <c r="CC79" i="21"/>
  <c r="AW144" i="21"/>
  <c r="W114" i="21"/>
  <c r="BY17" i="21"/>
  <c r="AE146" i="21"/>
  <c r="BS233" i="2"/>
  <c r="BS191" i="2"/>
  <c r="BK98" i="21"/>
  <c r="BY32" i="21"/>
  <c r="CC96" i="21"/>
  <c r="M161" i="21"/>
  <c r="CQ17" i="21"/>
  <c r="CC81" i="21"/>
  <c r="M146" i="21"/>
  <c r="BI47" i="21"/>
  <c r="K112" i="21"/>
  <c r="CG144" i="21"/>
  <c r="CA66" i="21"/>
  <c r="AC131" i="21"/>
  <c r="Y64" i="21"/>
  <c r="CU96" i="21"/>
  <c r="CG161" i="21"/>
  <c r="AQ49" i="21"/>
  <c r="AC114" i="21"/>
  <c r="AW146" i="21"/>
  <c r="W15" i="21"/>
  <c r="CA47" i="21"/>
  <c r="AE144" i="21"/>
  <c r="BO144" i="21"/>
  <c r="AT407" i="2"/>
  <c r="AS277" i="2"/>
  <c r="AR277" i="2" s="1"/>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T251" i="2"/>
  <c r="AY95" i="21"/>
  <c r="CO82" i="21"/>
  <c r="AC32" i="21"/>
  <c r="BU58" i="21"/>
  <c r="BA20" i="21"/>
  <c r="AM84" i="21"/>
  <c r="AQ148" i="21"/>
  <c r="BM13" i="21"/>
  <c r="CG45" i="21"/>
  <c r="BS109" i="21"/>
  <c r="BS203" i="2"/>
  <c r="AU32" i="21"/>
  <c r="CG64" i="21"/>
  <c r="BS128" i="21"/>
  <c r="Q26" i="21"/>
  <c r="AK58" i="21"/>
  <c r="AO122" i="21"/>
  <c r="CS154" i="21"/>
  <c r="S62" i="21"/>
  <c r="AW154" i="21"/>
  <c r="CA154" i="21"/>
  <c r="BS20" i="21"/>
  <c r="BW84" i="21"/>
  <c r="BI148" i="21"/>
  <c r="AU13" i="21"/>
  <c r="AY77" i="21"/>
  <c r="CK109" i="21"/>
  <c r="AW64" i="21"/>
  <c r="AY96" i="21"/>
  <c r="CK128" i="21"/>
  <c r="BA26" i="21"/>
  <c r="CM58" i="21"/>
  <c r="BY122" i="21"/>
  <c r="BS389" i="2"/>
  <c r="CO94" i="21"/>
  <c r="Y148" i="21"/>
  <c r="AC13" i="21"/>
  <c r="BS491" i="2"/>
  <c r="BC52" i="21"/>
  <c r="W116" i="21"/>
  <c r="CA148" i="21"/>
  <c r="M45" i="21"/>
  <c r="O77" i="21"/>
  <c r="CE32" i="21"/>
  <c r="AG96" i="21"/>
  <c r="S160" i="21"/>
  <c r="BS26" i="21"/>
  <c r="U90" i="21"/>
  <c r="BG122" i="21"/>
  <c r="Y57" i="21"/>
  <c r="BI158" i="21"/>
  <c r="U84" i="21"/>
  <c r="BA109" i="21"/>
  <c r="BA128" i="21"/>
  <c r="BS143" i="2"/>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BS281" i="2"/>
  <c r="CK20" i="21"/>
  <c r="CM52" i="21"/>
  <c r="CI77" i="21"/>
  <c r="Q109" i="21"/>
  <c r="BS16" i="21"/>
  <c r="M64" i="21"/>
  <c r="Q128" i="21"/>
  <c r="BU160" i="21"/>
  <c r="AI26" i="21"/>
  <c r="BE90" i="21"/>
  <c r="AQ154" i="21"/>
  <c r="BW80" i="21"/>
  <c r="AQ510" i="2"/>
  <c r="AO511" i="2" s="1"/>
  <c r="AP510" i="2"/>
  <c r="S159" i="21"/>
  <c r="CM50" i="21"/>
  <c r="AE154" i="21"/>
  <c r="BS539" i="2"/>
  <c r="CQ34" i="21"/>
  <c r="AA98" i="21"/>
  <c r="BM131" i="21"/>
  <c r="BM31" i="21"/>
  <c r="AG95" i="21"/>
  <c r="AK159" i="21"/>
  <c r="CK16" i="21"/>
  <c r="AM80" i="21"/>
  <c r="Y144" i="21"/>
  <c r="AI18" i="21"/>
  <c r="BU50" i="21"/>
  <c r="BY114" i="21"/>
  <c r="CQ25" i="21"/>
  <c r="CU89" i="21"/>
  <c r="AI30" i="21"/>
  <c r="BW94" i="21"/>
  <c r="AO126" i="21"/>
  <c r="AR234" i="2"/>
  <c r="AS235" i="2"/>
  <c r="AT233" i="2"/>
  <c r="Q16" i="21"/>
  <c r="AS89" i="21"/>
  <c r="AQ276" i="2"/>
  <c r="AO277" i="2" s="1"/>
  <c r="AP276" i="2"/>
  <c r="AT276" i="2" s="1"/>
  <c r="AT377" i="2"/>
  <c r="AI16" i="21"/>
  <c r="AQ378" i="2"/>
  <c r="AO379" i="2" s="1"/>
  <c r="AP378" i="2"/>
  <c r="BS461" i="2"/>
  <c r="BY34" i="21"/>
  <c r="AS98" i="21"/>
  <c r="M163" i="21"/>
  <c r="M63" i="21"/>
  <c r="CI95" i="21"/>
  <c r="BC159" i="21"/>
  <c r="BC48" i="21"/>
  <c r="BE80" i="21"/>
  <c r="AQ144" i="21"/>
  <c r="BS18" i="21"/>
  <c r="U82" i="21"/>
  <c r="BG114" i="21"/>
  <c r="BI57" i="21"/>
  <c r="K122" i="21"/>
  <c r="BO154" i="21"/>
  <c r="BA30" i="21"/>
  <c r="CM62" i="21"/>
  <c r="BY126" i="21"/>
  <c r="AR510" i="2"/>
  <c r="AS511" i="2"/>
  <c r="AR252" i="2"/>
  <c r="AS253" i="2"/>
  <c r="AR253" i="2" s="1"/>
  <c r="AT401" i="2"/>
  <c r="AP390" i="2"/>
  <c r="AT390" i="2" s="1"/>
  <c r="AQ390" i="2"/>
  <c r="AQ282" i="2"/>
  <c r="AP282" i="2"/>
  <c r="AN84" i="21" s="1"/>
  <c r="CA158" i="21"/>
  <c r="AR378" i="2"/>
  <c r="AS379" i="2"/>
  <c r="AR379" i="2" s="1"/>
  <c r="CG63" i="21"/>
  <c r="U80" i="21"/>
  <c r="CS146" i="21"/>
  <c r="BY25" i="21"/>
  <c r="Q30" i="21"/>
  <c r="W126" i="21"/>
  <c r="AP234" i="2"/>
  <c r="AT234" i="2" s="1"/>
  <c r="AQ234" i="2"/>
  <c r="AO235" i="2" s="1"/>
  <c r="Y66" i="21"/>
  <c r="CC98" i="21"/>
  <c r="AE163" i="21"/>
  <c r="AW63" i="21"/>
  <c r="Q127" i="21"/>
  <c r="BU159" i="21"/>
  <c r="BU48" i="21"/>
  <c r="W112" i="21"/>
  <c r="BI144" i="21"/>
  <c r="CK18" i="21"/>
  <c r="AM82" i="21"/>
  <c r="Y146" i="21"/>
  <c r="AO25" i="21"/>
  <c r="CA57" i="21"/>
  <c r="AC122" i="21"/>
  <c r="CG154" i="21"/>
  <c r="CK30" i="21"/>
  <c r="U94" i="21"/>
  <c r="CQ126" i="21"/>
  <c r="AT257" i="2"/>
  <c r="AQ408" i="2"/>
  <c r="AP408" i="2"/>
  <c r="AT408" i="2" s="1"/>
  <c r="AP264" i="2"/>
  <c r="AT264" i="2" s="1"/>
  <c r="AQ264" i="2"/>
  <c r="AQ384" i="2"/>
  <c r="AP384" i="2"/>
  <c r="AT384" i="2" s="1"/>
  <c r="AQ246" i="2"/>
  <c r="AP246" i="2"/>
  <c r="AT246" i="2" s="1"/>
  <c r="AP402" i="2"/>
  <c r="AT402" i="2" s="1"/>
  <c r="AQ402" i="2"/>
  <c r="AP252" i="2"/>
  <c r="AT252" i="2" s="1"/>
  <c r="AQ252" i="2"/>
  <c r="AO253" i="2" s="1"/>
  <c r="BG112" i="21"/>
  <c r="AQ57" i="21"/>
  <c r="BC62" i="21"/>
  <c r="Q18" i="21"/>
  <c r="BK89" i="21"/>
  <c r="BU62" i="21"/>
  <c r="CS158" i="21"/>
  <c r="BS245" i="2"/>
  <c r="AQ66" i="21"/>
  <c r="CU98" i="21"/>
  <c r="AW163" i="21"/>
  <c r="AE63" i="21"/>
  <c r="BO63" i="21"/>
  <c r="BA127" i="21"/>
  <c r="CM159" i="21"/>
  <c r="S48" i="21"/>
  <c r="CO80" i="21"/>
  <c r="CA144" i="21"/>
  <c r="BC50" i="21"/>
  <c r="BE82" i="21"/>
  <c r="CQ114" i="21"/>
  <c r="BG25" i="21"/>
  <c r="CS57" i="21"/>
  <c r="AU122" i="21"/>
  <c r="BS377" i="2"/>
  <c r="AK62" i="21"/>
  <c r="AM94" i="21"/>
  <c r="Y158" i="21"/>
  <c r="AQ258" i="2"/>
  <c r="AP258" i="2"/>
  <c r="AT258" i="2" s="1"/>
  <c r="AT383" i="2"/>
  <c r="BG126" i="21"/>
  <c r="AQ270" i="2"/>
  <c r="AO271" i="2" s="1"/>
  <c r="AP270" i="2"/>
  <c r="AT270" i="2" s="1"/>
  <c r="BS473" i="2"/>
  <c r="AU31" i="21"/>
  <c r="BY112" i="21"/>
  <c r="AO114" i="21"/>
  <c r="BI66" i="21"/>
  <c r="K131" i="21"/>
  <c r="BO163" i="21"/>
  <c r="K31" i="21"/>
  <c r="O95" i="21"/>
  <c r="AI127" i="21"/>
  <c r="BA16" i="21"/>
  <c r="AK48" i="21"/>
  <c r="CQ112" i="21"/>
  <c r="CS144" i="21"/>
  <c r="BA18" i="21"/>
  <c r="BW82" i="21"/>
  <c r="AQ146" i="21"/>
  <c r="W25" i="21"/>
  <c r="CC89" i="21"/>
  <c r="BM122" i="21"/>
  <c r="BS30" i="21"/>
  <c r="BE94" i="21"/>
  <c r="AQ158" i="21"/>
  <c r="AT281" i="2"/>
  <c r="AR421" i="2"/>
  <c r="AT421" i="2" s="1"/>
  <c r="BY29" i="21"/>
  <c r="AU126" i="21"/>
  <c r="BK93" i="21"/>
  <c r="M158" i="21"/>
  <c r="BO158" i="21"/>
  <c r="AA93" i="21"/>
  <c r="K126" i="21"/>
  <c r="AE158" i="21"/>
  <c r="CQ29" i="21"/>
  <c r="BI61" i="21"/>
  <c r="BM126" i="21"/>
  <c r="CG158" i="21"/>
  <c r="W29" i="21"/>
  <c r="CA61" i="21"/>
  <c r="CC93" i="21"/>
  <c r="BS449" i="2"/>
  <c r="AQ61" i="21"/>
  <c r="CS61" i="21"/>
  <c r="CU93" i="21"/>
  <c r="AO29" i="21"/>
  <c r="AS93" i="21"/>
  <c r="CE126" i="21"/>
  <c r="BG29" i="21"/>
  <c r="AC126" i="21"/>
  <c r="BS168" i="2"/>
  <c r="CJ84" i="21"/>
  <c r="AW58" i="21"/>
  <c r="Q122" i="21"/>
  <c r="BU154" i="21"/>
  <c r="AI14" i="21"/>
  <c r="U78" i="21"/>
  <c r="BY110" i="21"/>
  <c r="BB14" i="21"/>
  <c r="V78" i="21"/>
  <c r="CR110" i="21"/>
  <c r="AJ16" i="21"/>
  <c r="BV48" i="21"/>
  <c r="BH112" i="21"/>
  <c r="AE51" i="21"/>
  <c r="CI83" i="21"/>
  <c r="BC147" i="21"/>
  <c r="AI19" i="21"/>
  <c r="BC51" i="21"/>
  <c r="AO115" i="21"/>
  <c r="CS147" i="21"/>
  <c r="AQ51" i="21"/>
  <c r="CU83" i="21"/>
  <c r="AW148"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X123"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N147" i="21"/>
  <c r="BV147" i="21"/>
  <c r="BD147" i="21"/>
  <c r="AL147" i="21"/>
  <c r="T147" i="21"/>
  <c r="CL115" i="21"/>
  <c r="BT115" i="21"/>
  <c r="BB115" i="21"/>
  <c r="AJ115" i="21"/>
  <c r="R115" i="21"/>
  <c r="CJ83" i="21"/>
  <c r="AH83" i="21"/>
  <c r="P83" i="21"/>
  <c r="AZ83" i="21"/>
  <c r="BR83" i="21"/>
  <c r="CH51" i="21"/>
  <c r="BP51" i="21"/>
  <c r="AF51" i="21"/>
  <c r="AX51" i="21"/>
  <c r="CF19" i="21"/>
  <c r="AD19" i="21"/>
  <c r="L19" i="21"/>
  <c r="AV19" i="21"/>
  <c r="BN19" i="21"/>
  <c r="N51" i="21"/>
  <c r="BS401"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BV59" i="21"/>
  <c r="AU26" i="21"/>
  <c r="AY90" i="21"/>
  <c r="S154" i="21"/>
  <c r="BC46" i="21"/>
  <c r="CO78" i="21"/>
  <c r="CA142" i="21"/>
  <c r="BT14" i="21"/>
  <c r="BF78" i="21"/>
  <c r="AP110" i="21"/>
  <c r="CT142" i="21"/>
  <c r="AN80" i="21"/>
  <c r="AP112" i="21"/>
  <c r="BJ144" i="21"/>
  <c r="BM19" i="21"/>
  <c r="AG83" i="21"/>
  <c r="CK115" i="21"/>
  <c r="S51" i="21"/>
  <c r="BW83" i="21"/>
  <c r="AQ147" i="21"/>
  <c r="CA51" i="21"/>
  <c r="BK83" i="21"/>
  <c r="M148" i="21"/>
  <c r="AJ27"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W10" i="2"/>
  <c r="W70" i="2"/>
  <c r="BS180" i="2"/>
  <c r="BS185" i="2"/>
  <c r="BS317" i="2"/>
  <c r="BS407" i="2"/>
  <c r="W28" i="2"/>
  <c r="W34" i="2"/>
  <c r="W82" i="2"/>
  <c r="BS263" i="2"/>
  <c r="BS204" i="2"/>
  <c r="BS383" i="2"/>
  <c r="W76" i="2"/>
  <c r="BS497" i="2"/>
  <c r="BS515" i="2"/>
  <c r="W100" i="2"/>
  <c r="BS137" i="2"/>
  <c r="W40" i="2"/>
  <c r="W88" i="2"/>
  <c r="BS275" i="2"/>
  <c r="BS257" i="2"/>
  <c r="W46" i="2"/>
  <c r="W94" i="2"/>
  <c r="BS258" i="2"/>
  <c r="BS167" i="2"/>
  <c r="BS269" i="2"/>
  <c r="W22" i="2"/>
  <c r="W58" i="2"/>
  <c r="BS161" i="2"/>
  <c r="BS419" i="2"/>
  <c r="BS509" i="2"/>
  <c r="W52" i="2"/>
  <c r="W16" i="2"/>
  <c r="W64" i="2"/>
  <c r="BS251" i="2"/>
  <c r="AK99" i="2"/>
  <c r="AH99" i="2"/>
  <c r="AS99" i="2" s="1"/>
  <c r="AR99" i="2" s="1"/>
  <c r="AK97" i="2"/>
  <c r="AH97" i="2"/>
  <c r="AK96" i="2"/>
  <c r="AH96" i="2"/>
  <c r="AK95" i="2"/>
  <c r="AH95" i="2"/>
  <c r="AV94" i="2"/>
  <c r="AW94" i="2" s="1"/>
  <c r="AK94" i="2"/>
  <c r="AH94" i="2"/>
  <c r="AE94" i="2"/>
  <c r="Z94" i="2"/>
  <c r="AA94" i="2" s="1"/>
  <c r="Y94" i="2"/>
  <c r="AK105" i="2"/>
  <c r="AH105" i="2"/>
  <c r="AS105" i="2" s="1"/>
  <c r="AR105" i="2" s="1"/>
  <c r="AK103" i="2"/>
  <c r="AH103" i="2"/>
  <c r="AK102" i="2"/>
  <c r="AH102" i="2"/>
  <c r="AK101" i="2"/>
  <c r="AH101" i="2"/>
  <c r="AV100" i="2"/>
  <c r="AW100" i="2" s="1"/>
  <c r="AK100" i="2"/>
  <c r="AH100" i="2"/>
  <c r="AE100" i="2"/>
  <c r="Z100" i="2"/>
  <c r="AI34" i="20" s="1"/>
  <c r="Y100" i="2"/>
  <c r="AK93" i="2"/>
  <c r="AH93" i="2"/>
  <c r="AS93" i="2" s="1"/>
  <c r="AR93" i="2" s="1"/>
  <c r="AT93" i="2" s="1"/>
  <c r="AK91" i="2"/>
  <c r="AH91" i="2"/>
  <c r="AS92" i="2" s="1"/>
  <c r="AR92" i="2" s="1"/>
  <c r="AT92" i="2" s="1"/>
  <c r="AK90" i="2"/>
  <c r="AH90" i="2"/>
  <c r="AK89" i="2"/>
  <c r="AH89" i="2"/>
  <c r="AV88" i="2"/>
  <c r="AW88" i="2" s="1"/>
  <c r="AK88" i="2"/>
  <c r="AH88" i="2"/>
  <c r="AE88" i="2"/>
  <c r="Z88" i="2"/>
  <c r="AA88" i="2" s="1"/>
  <c r="Y88" i="2"/>
  <c r="AK87" i="2"/>
  <c r="AH87" i="2"/>
  <c r="AS87" i="2" s="1"/>
  <c r="AR87" i="2" s="1"/>
  <c r="AK85" i="2"/>
  <c r="AH85" i="2"/>
  <c r="AK84" i="2"/>
  <c r="AH84" i="2"/>
  <c r="AK83" i="2"/>
  <c r="AH83" i="2"/>
  <c r="AV82" i="2"/>
  <c r="AW82" i="2" s="1"/>
  <c r="AK82" i="2"/>
  <c r="AH82" i="2"/>
  <c r="AE82" i="2"/>
  <c r="Z82" i="2"/>
  <c r="AA82" i="2" s="1"/>
  <c r="Y82" i="2"/>
  <c r="AK81" i="2"/>
  <c r="AH81" i="2"/>
  <c r="AS81" i="2" s="1"/>
  <c r="AR81" i="2" s="1"/>
  <c r="AK79" i="2"/>
  <c r="AH79" i="2"/>
  <c r="AK78" i="2"/>
  <c r="AH78" i="2"/>
  <c r="AK77" i="2"/>
  <c r="AH77" i="2"/>
  <c r="AV76" i="2"/>
  <c r="AW76" i="2" s="1"/>
  <c r="AK76" i="2"/>
  <c r="AH76" i="2"/>
  <c r="AE76" i="2"/>
  <c r="Z76" i="2"/>
  <c r="AA76" i="2" s="1"/>
  <c r="Y76" i="2"/>
  <c r="AK75" i="2"/>
  <c r="AH75" i="2"/>
  <c r="AO75" i="2" s="1"/>
  <c r="AK73" i="2"/>
  <c r="AH73" i="2"/>
  <c r="AK72" i="2"/>
  <c r="AH72" i="2"/>
  <c r="AK71" i="2"/>
  <c r="AH71" i="2"/>
  <c r="AV70" i="2"/>
  <c r="AW70" i="2" s="1"/>
  <c r="AK70" i="2"/>
  <c r="AH70" i="2"/>
  <c r="AE70" i="2"/>
  <c r="Z70" i="2"/>
  <c r="AA70" i="2" s="1"/>
  <c r="Y70" i="2"/>
  <c r="AK69" i="2"/>
  <c r="AH69" i="2"/>
  <c r="AS69" i="2" s="1"/>
  <c r="AR69" i="2" s="1"/>
  <c r="AT69" i="2" s="1"/>
  <c r="AK67" i="2"/>
  <c r="AH67" i="2"/>
  <c r="AS68" i="2" s="1"/>
  <c r="AR68" i="2" s="1"/>
  <c r="AT68" i="2" s="1"/>
  <c r="AK66" i="2"/>
  <c r="AH66" i="2"/>
  <c r="AK65" i="2"/>
  <c r="AH65" i="2"/>
  <c r="AV64" i="2"/>
  <c r="AW64" i="2" s="1"/>
  <c r="AK64" i="2"/>
  <c r="AH64" i="2"/>
  <c r="AE64" i="2"/>
  <c r="Z64" i="2"/>
  <c r="AA64" i="2" s="1"/>
  <c r="Y64" i="2"/>
  <c r="AK63" i="2"/>
  <c r="AH63" i="2"/>
  <c r="AO63" i="2" s="1"/>
  <c r="AK61" i="2"/>
  <c r="AH61" i="2"/>
  <c r="AK60" i="2"/>
  <c r="AH60" i="2"/>
  <c r="AK59" i="2"/>
  <c r="AH59" i="2"/>
  <c r="AV58" i="2"/>
  <c r="AW58" i="2" s="1"/>
  <c r="AK58" i="2"/>
  <c r="AH58" i="2"/>
  <c r="AE58" i="2"/>
  <c r="Z58" i="2"/>
  <c r="AA58" i="2" s="1"/>
  <c r="Y58" i="2"/>
  <c r="AK57" i="2"/>
  <c r="AH57" i="2"/>
  <c r="AS57" i="2" s="1"/>
  <c r="AR57" i="2" s="1"/>
  <c r="AK55" i="2"/>
  <c r="AH55" i="2"/>
  <c r="AK54" i="2"/>
  <c r="AH54" i="2"/>
  <c r="AK53" i="2"/>
  <c r="AH53" i="2"/>
  <c r="AV52" i="2"/>
  <c r="AW52" i="2" s="1"/>
  <c r="AK52" i="2"/>
  <c r="AH52" i="2"/>
  <c r="AE52" i="2"/>
  <c r="Z52" i="2"/>
  <c r="AA52" i="2" s="1"/>
  <c r="Y52" i="2"/>
  <c r="AK51" i="2"/>
  <c r="AH51" i="2"/>
  <c r="AS51" i="2" s="1"/>
  <c r="AR51" i="2" s="1"/>
  <c r="AK49" i="2"/>
  <c r="AH49" i="2"/>
  <c r="AK48" i="2"/>
  <c r="AH48" i="2"/>
  <c r="AK47" i="2"/>
  <c r="AH47" i="2"/>
  <c r="AV46" i="2"/>
  <c r="AW46" i="2" s="1"/>
  <c r="AK46" i="2"/>
  <c r="AH46" i="2"/>
  <c r="AE46" i="2"/>
  <c r="Z46" i="2"/>
  <c r="AA46" i="2" s="1"/>
  <c r="Y46" i="2"/>
  <c r="AK45" i="2"/>
  <c r="AH45" i="2"/>
  <c r="AO45" i="2" s="1"/>
  <c r="AK43" i="2"/>
  <c r="AH43" i="2"/>
  <c r="AK42" i="2"/>
  <c r="AH42" i="2"/>
  <c r="AK41" i="2"/>
  <c r="AH41" i="2"/>
  <c r="AV40" i="2"/>
  <c r="AW40" i="2" s="1"/>
  <c r="AK40" i="2"/>
  <c r="AH40" i="2"/>
  <c r="AE40" i="2"/>
  <c r="Z40" i="2"/>
  <c r="AA40" i="2" s="1"/>
  <c r="Y40" i="2"/>
  <c r="AK39" i="2"/>
  <c r="AH39" i="2"/>
  <c r="AS39" i="2" s="1"/>
  <c r="AR39" i="2" s="1"/>
  <c r="AT39" i="2" s="1"/>
  <c r="AK37" i="2"/>
  <c r="AH37" i="2"/>
  <c r="AS38" i="2" s="1"/>
  <c r="AR38" i="2" s="1"/>
  <c r="AT38" i="2" s="1"/>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O15" i="2" s="1"/>
  <c r="AK13" i="2"/>
  <c r="AH13" i="2"/>
  <c r="AO14" i="2" s="1"/>
  <c r="AP14" i="2" s="1"/>
  <c r="AK12" i="2"/>
  <c r="AH12" i="2"/>
  <c r="AR499" i="2" l="1"/>
  <c r="AS500" i="2"/>
  <c r="AR500" i="2" s="1"/>
  <c r="BN20" i="21"/>
  <c r="P84" i="21"/>
  <c r="AT498" i="2"/>
  <c r="CB160" i="21"/>
  <c r="X128" i="21"/>
  <c r="T64" i="21"/>
  <c r="AR160" i="21"/>
  <c r="BX96" i="21"/>
  <c r="AL64" i="21"/>
  <c r="Z160" i="21"/>
  <c r="BF96" i="21"/>
  <c r="CL32" i="21"/>
  <c r="CR128" i="21"/>
  <c r="V96" i="21"/>
  <c r="BB32" i="21"/>
  <c r="BZ128" i="21"/>
  <c r="CN64" i="21"/>
  <c r="R32" i="21"/>
  <c r="CP96" i="21"/>
  <c r="BH128" i="21"/>
  <c r="AN96" i="21"/>
  <c r="AJ32" i="21"/>
  <c r="BS498" i="2"/>
  <c r="BJ160" i="21"/>
  <c r="CT160" i="21"/>
  <c r="AP128" i="21"/>
  <c r="BD64" i="21"/>
  <c r="BT32" i="21"/>
  <c r="BV64" i="21"/>
  <c r="AP499" i="2"/>
  <c r="AQ499" i="2"/>
  <c r="AO500" i="2" s="1"/>
  <c r="AV27" i="21"/>
  <c r="AH84" i="21"/>
  <c r="AV20" i="21"/>
  <c r="AJ116" i="21"/>
  <c r="L20" i="21"/>
  <c r="BT116" i="21"/>
  <c r="V84" i="21"/>
  <c r="CL116" i="21"/>
  <c r="AF52" i="21"/>
  <c r="AL148" i="21"/>
  <c r="BP52" i="21"/>
  <c r="CN148" i="21"/>
  <c r="AP116" i="21"/>
  <c r="CF20" i="21"/>
  <c r="BR84" i="21"/>
  <c r="T148" i="21"/>
  <c r="AF59" i="21"/>
  <c r="AX52" i="21"/>
  <c r="R116" i="21"/>
  <c r="BV148" i="21"/>
  <c r="BH116" i="21"/>
  <c r="R123" i="21"/>
  <c r="CR116" i="21"/>
  <c r="BV155" i="21"/>
  <c r="AD20" i="21"/>
  <c r="CH52" i="21"/>
  <c r="BB116" i="21"/>
  <c r="BS276" i="2"/>
  <c r="BB20" i="21"/>
  <c r="N52" i="21"/>
  <c r="AZ84" i="21"/>
  <c r="BD148" i="21"/>
  <c r="BP59" i="21"/>
  <c r="BH122" i="21"/>
  <c r="L26" i="21"/>
  <c r="BZ122" i="21"/>
  <c r="AD26" i="21"/>
  <c r="BB123" i="21"/>
  <c r="BF84" i="21"/>
  <c r="CH58" i="21"/>
  <c r="P90" i="21"/>
  <c r="BB26" i="21"/>
  <c r="AJ122" i="21"/>
  <c r="AT83" i="21"/>
  <c r="AJ26" i="21"/>
  <c r="BT122" i="21"/>
  <c r="BV58" i="21"/>
  <c r="AN90" i="21"/>
  <c r="L122" i="21"/>
  <c r="BZ18" i="21"/>
  <c r="V90" i="21"/>
  <c r="CL26" i="21"/>
  <c r="BF90" i="21"/>
  <c r="Z154" i="21"/>
  <c r="CF26" i="21"/>
  <c r="AH90" i="21"/>
  <c r="CL122" i="21"/>
  <c r="CF115" i="21"/>
  <c r="N58" i="21"/>
  <c r="BS390" i="2"/>
  <c r="CR122" i="21"/>
  <c r="BN26" i="21"/>
  <c r="T154" i="21"/>
  <c r="BX90" i="21"/>
  <c r="AL154" i="21"/>
  <c r="BS384" i="2"/>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S36" i="2"/>
  <c r="AR36" i="2" s="1"/>
  <c r="AT36" i="2" s="1"/>
  <c r="AS67" i="2"/>
  <c r="AR67" i="2" s="1"/>
  <c r="AT67" i="2" s="1"/>
  <c r="AS91" i="2"/>
  <c r="AR91" i="2" s="1"/>
  <c r="AT91" i="2" s="1"/>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BS402" i="2"/>
  <c r="BS264" i="2"/>
  <c r="AP18" i="21"/>
  <c r="J83" i="21"/>
  <c r="BN115" i="21"/>
  <c r="CH147" i="21"/>
  <c r="L27" i="21"/>
  <c r="CJ91" i="21"/>
  <c r="BT123" i="21"/>
  <c r="AJ19" i="21"/>
  <c r="BF83" i="21"/>
  <c r="BZ115" i="21"/>
  <c r="BX84" i="21"/>
  <c r="BT20" i="21"/>
  <c r="R20" i="21"/>
  <c r="AS45" i="2"/>
  <c r="AR45" i="2" s="1"/>
  <c r="X18" i="21"/>
  <c r="CB50" i="21"/>
  <c r="AD115" i="21"/>
  <c r="BS252" i="2"/>
  <c r="CF27" i="21"/>
  <c r="P91" i="21"/>
  <c r="T155" i="21"/>
  <c r="BB19" i="21"/>
  <c r="V83" i="21"/>
  <c r="AR147" i="21"/>
  <c r="BV52" i="21"/>
  <c r="CN52" i="21"/>
  <c r="AR50" i="21"/>
  <c r="CT147" i="21"/>
  <c r="AS37" i="2"/>
  <c r="AR37" i="2" s="1"/>
  <c r="AT37" i="2" s="1"/>
  <c r="BH18" i="21"/>
  <c r="CT50" i="21"/>
  <c r="AV115" i="21"/>
  <c r="N59" i="21"/>
  <c r="AH91" i="21"/>
  <c r="AL155" i="21"/>
  <c r="BT19" i="21"/>
  <c r="AN83" i="21"/>
  <c r="CR115" i="21"/>
  <c r="BS282" i="2"/>
  <c r="Z148" i="21"/>
  <c r="AO87" i="2"/>
  <c r="AP87" i="2" s="1"/>
  <c r="AT87" i="2" s="1"/>
  <c r="BV51" i="21"/>
  <c r="CR18" i="21"/>
  <c r="AB83" i="21"/>
  <c r="N147" i="21"/>
  <c r="CH59" i="21"/>
  <c r="BR91" i="21"/>
  <c r="BD155" i="21"/>
  <c r="CL19" i="21"/>
  <c r="BX83" i="21"/>
  <c r="Z147" i="21"/>
  <c r="AR148" i="21"/>
  <c r="AQ45" i="2"/>
  <c r="AP45" i="2"/>
  <c r="AQ63" i="2"/>
  <c r="AP63" i="2"/>
  <c r="AQ75" i="2"/>
  <c r="AP75" i="2"/>
  <c r="AS32" i="2"/>
  <c r="AR32" i="2" s="1"/>
  <c r="AO32" i="2"/>
  <c r="AO71" i="2"/>
  <c r="AO70" i="2"/>
  <c r="AS70" i="2"/>
  <c r="AR70" i="2" s="1"/>
  <c r="AS71" i="2"/>
  <c r="AR71" i="2" s="1"/>
  <c r="AS101" i="2"/>
  <c r="AR101" i="2" s="1"/>
  <c r="AO101" i="2"/>
  <c r="AO100" i="2"/>
  <c r="T59" i="21"/>
  <c r="CN59" i="21"/>
  <c r="AO99" i="2"/>
  <c r="AT378" i="2"/>
  <c r="AS60" i="2"/>
  <c r="AR60" i="2" s="1"/>
  <c r="AO60" i="2"/>
  <c r="AS44" i="2"/>
  <c r="AR44" i="2" s="1"/>
  <c r="AO44" i="2"/>
  <c r="AS54" i="2"/>
  <c r="AR54" i="2" s="1"/>
  <c r="AO54" i="2"/>
  <c r="AO61" i="2"/>
  <c r="AS61" i="2"/>
  <c r="AR61" i="2" s="1"/>
  <c r="AO85" i="2"/>
  <c r="AS85" i="2"/>
  <c r="AR85" i="2" s="1"/>
  <c r="AS96" i="2"/>
  <c r="AR96" i="2" s="1"/>
  <c r="AO96" i="2"/>
  <c r="BS408" i="2"/>
  <c r="BJ155" i="21"/>
  <c r="AP271" i="2"/>
  <c r="AT271" i="2" s="1"/>
  <c r="AQ271" i="2"/>
  <c r="AP379" i="2"/>
  <c r="AQ379" i="2"/>
  <c r="AS63" i="2"/>
  <c r="AR63" i="2" s="1"/>
  <c r="AS20" i="2"/>
  <c r="AR20" i="2" s="1"/>
  <c r="AO20" i="2"/>
  <c r="AS46" i="2"/>
  <c r="AR46" i="2" s="1"/>
  <c r="AO46" i="2"/>
  <c r="AS25" i="2"/>
  <c r="AR25" i="2" s="1"/>
  <c r="AO25" i="2"/>
  <c r="AS64" i="2"/>
  <c r="AR64" i="2" s="1"/>
  <c r="AT64" i="2" s="1"/>
  <c r="AS65" i="2"/>
  <c r="AR65" i="2" s="1"/>
  <c r="AT65" i="2" s="1"/>
  <c r="AS88" i="2"/>
  <c r="AR88" i="2" s="1"/>
  <c r="AT88" i="2" s="1"/>
  <c r="AS89" i="2"/>
  <c r="AR89" i="2" s="1"/>
  <c r="AT89" i="2" s="1"/>
  <c r="Z155" i="21"/>
  <c r="BX91" i="21"/>
  <c r="AO51" i="2"/>
  <c r="AT282" i="2"/>
  <c r="CT148" i="21"/>
  <c r="CB148" i="21"/>
  <c r="X116" i="21"/>
  <c r="BD52" i="21"/>
  <c r="CL20" i="21"/>
  <c r="AS40" i="2"/>
  <c r="AR40" i="2" s="1"/>
  <c r="AO40" i="2"/>
  <c r="AS26" i="2"/>
  <c r="AR26" i="2" s="1"/>
  <c r="AO26" i="2"/>
  <c r="AS55" i="2"/>
  <c r="AR55" i="2" s="1"/>
  <c r="AO55" i="2"/>
  <c r="AS62" i="2"/>
  <c r="AR62" i="2" s="1"/>
  <c r="AO62" i="2"/>
  <c r="AS72" i="2"/>
  <c r="AR72" i="2" s="1"/>
  <c r="AO72" i="2"/>
  <c r="AS86" i="2"/>
  <c r="AR86" i="2" s="1"/>
  <c r="AO86" i="2"/>
  <c r="AO102" i="2"/>
  <c r="AS102" i="2"/>
  <c r="AR102" i="2" s="1"/>
  <c r="AS97" i="2"/>
  <c r="AR97" i="2" s="1"/>
  <c r="AO97" i="2"/>
  <c r="BF91" i="21"/>
  <c r="CT155" i="21"/>
  <c r="AL59" i="21"/>
  <c r="AR511" i="2"/>
  <c r="AS512" i="2"/>
  <c r="AR512" i="2" s="1"/>
  <c r="AO74" i="2"/>
  <c r="AS74" i="2"/>
  <c r="AR74" i="2" s="1"/>
  <c r="AS84" i="2"/>
  <c r="AR84" i="2" s="1"/>
  <c r="AO84" i="2"/>
  <c r="AO104" i="2"/>
  <c r="AS104" i="2"/>
  <c r="AR104" i="2" s="1"/>
  <c r="AP235" i="2"/>
  <c r="AQ235" i="2"/>
  <c r="AO236" i="2" s="1"/>
  <c r="AS34" i="2"/>
  <c r="AR34" i="2" s="1"/>
  <c r="AT34" i="2" s="1"/>
  <c r="AS35" i="2"/>
  <c r="AR35" i="2" s="1"/>
  <c r="AT35" i="2" s="1"/>
  <c r="AS59" i="2"/>
  <c r="AR59" i="2" s="1"/>
  <c r="AS58" i="2"/>
  <c r="AR58" i="2" s="1"/>
  <c r="AO58" i="2"/>
  <c r="AO59" i="2"/>
  <c r="AO83" i="2"/>
  <c r="AS82" i="2"/>
  <c r="AR82" i="2" s="1"/>
  <c r="AS83" i="2"/>
  <c r="AR83" i="2" s="1"/>
  <c r="AO82" i="2"/>
  <c r="BT27" i="21"/>
  <c r="CR123" i="21"/>
  <c r="CP91" i="21"/>
  <c r="AR155" i="21"/>
  <c r="AO105" i="2"/>
  <c r="AO81" i="2"/>
  <c r="AR235" i="2"/>
  <c r="AS236" i="2"/>
  <c r="AR236" i="2" s="1"/>
  <c r="AT510" i="2"/>
  <c r="AS42" i="2"/>
  <c r="AR42" i="2" s="1"/>
  <c r="AO42" i="2"/>
  <c r="AS49" i="2"/>
  <c r="AR49" i="2" s="1"/>
  <c r="AO49" i="2"/>
  <c r="AS56" i="2"/>
  <c r="AR56" i="2" s="1"/>
  <c r="AO56" i="2"/>
  <c r="AS66" i="2"/>
  <c r="AR66" i="2" s="1"/>
  <c r="AT66" i="2" s="1"/>
  <c r="AS73" i="2"/>
  <c r="AR73" i="2" s="1"/>
  <c r="AO73" i="2"/>
  <c r="AS80" i="2"/>
  <c r="AR80" i="2" s="1"/>
  <c r="AO80" i="2"/>
  <c r="AS90" i="2"/>
  <c r="AR90" i="2" s="1"/>
  <c r="AT90" i="2" s="1"/>
  <c r="AS103" i="2"/>
  <c r="AR103" i="2" s="1"/>
  <c r="AO103" i="2"/>
  <c r="AS98" i="2"/>
  <c r="AR98" i="2" s="1"/>
  <c r="AO98" i="2"/>
  <c r="AN91" i="21"/>
  <c r="BZ123" i="21"/>
  <c r="BD59" i="21"/>
  <c r="BH123" i="21"/>
  <c r="AQ253" i="2"/>
  <c r="AP253" i="2"/>
  <c r="AT253" i="2" s="1"/>
  <c r="AS75" i="2"/>
  <c r="AR75" i="2" s="1"/>
  <c r="AT75" i="2" s="1"/>
  <c r="AQ511" i="2"/>
  <c r="AO512" i="2" s="1"/>
  <c r="AP511" i="2"/>
  <c r="AS43" i="2"/>
  <c r="AR43" i="2" s="1"/>
  <c r="AO43" i="2"/>
  <c r="AO50" i="2"/>
  <c r="AS50" i="2"/>
  <c r="AR50" i="2" s="1"/>
  <c r="AO57" i="2"/>
  <c r="AS19" i="2"/>
  <c r="AR19" i="2" s="1"/>
  <c r="AO19" i="2"/>
  <c r="AS31" i="2"/>
  <c r="AR31" i="2" s="1"/>
  <c r="AO31" i="2"/>
  <c r="AS53" i="2"/>
  <c r="AR53" i="2" s="1"/>
  <c r="AO53" i="2"/>
  <c r="AS52" i="2"/>
  <c r="AR52" i="2" s="1"/>
  <c r="AO52" i="2"/>
  <c r="AO76" i="2"/>
  <c r="AS76" i="2"/>
  <c r="AR76" i="2" s="1"/>
  <c r="AO95" i="2"/>
  <c r="AS94" i="2"/>
  <c r="AR94" i="2" s="1"/>
  <c r="AO94" i="2"/>
  <c r="AS95" i="2"/>
  <c r="AR95" i="2" s="1"/>
  <c r="BB27" i="21"/>
  <c r="V91" i="21"/>
  <c r="AP123" i="21"/>
  <c r="R27" i="21"/>
  <c r="CB155" i="21"/>
  <c r="CL27" i="21"/>
  <c r="AP277" i="2"/>
  <c r="AT277" i="2" s="1"/>
  <c r="AQ277" i="2"/>
  <c r="AP15" i="2"/>
  <c r="AQ15" i="2"/>
  <c r="AS15" i="2"/>
  <c r="AR15" i="2" s="1"/>
  <c r="N154" i="21"/>
  <c r="BS378" i="2"/>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BS270" i="2"/>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S234"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S420" i="2"/>
  <c r="AM6" i="20"/>
  <c r="AM24" i="20"/>
  <c r="BG33" i="20"/>
  <c r="AA6" i="20"/>
  <c r="BE15" i="20"/>
  <c r="AA42" i="20"/>
  <c r="AU42" i="20"/>
  <c r="R24" i="20"/>
  <c r="AL42" i="20"/>
  <c r="AB33" i="20"/>
  <c r="BS246" i="2"/>
  <c r="N34" i="20"/>
  <c r="BB43" i="20"/>
  <c r="AH34" i="20"/>
  <c r="P15" i="20"/>
  <c r="AJ24" i="20"/>
  <c r="BD33" i="20"/>
  <c r="AG16" i="20"/>
  <c r="BA43" i="20"/>
  <c r="AQ34" i="20"/>
  <c r="O6" i="20"/>
  <c r="O33" i="20"/>
  <c r="BC42" i="20"/>
  <c r="BC7" i="20"/>
  <c r="AI43" i="20"/>
  <c r="AS43" i="20"/>
  <c r="AE16" i="20"/>
  <c r="K34" i="20"/>
  <c r="K43" i="20"/>
  <c r="BS510" i="2"/>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AT499" i="2" l="1"/>
  <c r="AA160" i="21"/>
  <c r="AO96" i="21"/>
  <c r="BU32" i="21"/>
  <c r="CA128" i="21"/>
  <c r="CO64" i="21"/>
  <c r="BC32" i="21"/>
  <c r="BG96" i="21"/>
  <c r="BI128" i="21"/>
  <c r="BW64" i="21"/>
  <c r="AK32" i="21"/>
  <c r="BS499" i="2"/>
  <c r="CU160" i="21"/>
  <c r="AQ128" i="21"/>
  <c r="AM64" i="21"/>
  <c r="S32" i="21"/>
  <c r="CS128" i="21"/>
  <c r="CC160" i="21"/>
  <c r="Y128" i="21"/>
  <c r="W96" i="21"/>
  <c r="BK160" i="21"/>
  <c r="CQ96" i="21"/>
  <c r="BE64" i="21"/>
  <c r="AS160" i="21"/>
  <c r="BY96" i="21"/>
  <c r="U64" i="21"/>
  <c r="CM32" i="21"/>
  <c r="AQ500" i="2"/>
  <c r="AP500" i="2"/>
  <c r="AQ87" i="2"/>
  <c r="CU51" i="21"/>
  <c r="AA51" i="21"/>
  <c r="CI148" i="21"/>
  <c r="AE116" i="21"/>
  <c r="CA19" i="21"/>
  <c r="M116" i="21"/>
  <c r="AY148" i="21"/>
  <c r="AW20" i="21"/>
  <c r="BO116" i="21"/>
  <c r="BK51" i="21"/>
  <c r="BM84" i="21"/>
  <c r="AS51" i="21"/>
  <c r="AE115" i="21"/>
  <c r="AT45" i="2"/>
  <c r="BS271" i="2"/>
  <c r="Y19" i="21"/>
  <c r="AW116" i="21"/>
  <c r="CC51" i="21"/>
  <c r="BI19" i="21"/>
  <c r="O148" i="21"/>
  <c r="K84" i="21"/>
  <c r="AQ19" i="21"/>
  <c r="AG148" i="21"/>
  <c r="AU84" i="21"/>
  <c r="CG116" i="21"/>
  <c r="BQ148" i="21"/>
  <c r="CE84" i="21"/>
  <c r="CS19" i="21"/>
  <c r="AC84" i="21"/>
  <c r="AS77" i="2"/>
  <c r="AT511" i="2"/>
  <c r="AS47" i="2"/>
  <c r="AR47" i="2" s="1"/>
  <c r="CI147" i="21"/>
  <c r="BQ52" i="21"/>
  <c r="BC116" i="21"/>
  <c r="AT63" i="2"/>
  <c r="Y18" i="21"/>
  <c r="CC50" i="21"/>
  <c r="AP94" i="2"/>
  <c r="AT94" i="2" s="1"/>
  <c r="AQ94" i="2"/>
  <c r="AQ56" i="2"/>
  <c r="AP56" i="2"/>
  <c r="AT56" i="2" s="1"/>
  <c r="BI18" i="21"/>
  <c r="CU50" i="21"/>
  <c r="AW115" i="21"/>
  <c r="AE20" i="21"/>
  <c r="Q84" i="21"/>
  <c r="CM116" i="21"/>
  <c r="AQ81" i="2"/>
  <c r="AP81" i="2"/>
  <c r="AT81" i="2" s="1"/>
  <c r="AP236" i="2"/>
  <c r="AT236" i="2" s="1"/>
  <c r="AQ236" i="2"/>
  <c r="AQ102" i="2"/>
  <c r="AP102" i="2"/>
  <c r="AT102" i="2" s="1"/>
  <c r="AQ55" i="2"/>
  <c r="AP55" i="2"/>
  <c r="AT55" i="2" s="1"/>
  <c r="AQ46" i="2"/>
  <c r="AO47" i="2" s="1"/>
  <c r="AP46" i="2"/>
  <c r="AT46" i="2" s="1"/>
  <c r="CS18" i="21"/>
  <c r="K83" i="21"/>
  <c r="BO115" i="21"/>
  <c r="CG20" i="21"/>
  <c r="BA84" i="21"/>
  <c r="BU116" i="21"/>
  <c r="AP95" i="2"/>
  <c r="AT95" i="2" s="1"/>
  <c r="AQ95" i="2"/>
  <c r="AP31" i="2"/>
  <c r="AT31" i="2" s="1"/>
  <c r="AQ31" i="2"/>
  <c r="AP50" i="2"/>
  <c r="AT50" i="2" s="1"/>
  <c r="AQ50" i="2"/>
  <c r="AQ49" i="2"/>
  <c r="AP49" i="2"/>
  <c r="AT49" i="2" s="1"/>
  <c r="AP105" i="2"/>
  <c r="AT105" i="2" s="1"/>
  <c r="AQ105" i="2"/>
  <c r="AP83" i="2"/>
  <c r="AT83" i="2" s="1"/>
  <c r="AQ83" i="2"/>
  <c r="AT235" i="2"/>
  <c r="AQ86" i="2"/>
  <c r="AP86" i="2"/>
  <c r="AT86" i="2" s="1"/>
  <c r="AQ61" i="2"/>
  <c r="AP61" i="2"/>
  <c r="AT61" i="2" s="1"/>
  <c r="AQ99" i="2"/>
  <c r="AP99" i="2"/>
  <c r="AT99" i="2" s="1"/>
  <c r="AQ57" i="2"/>
  <c r="AP57" i="2"/>
  <c r="AT57" i="2" s="1"/>
  <c r="AQ18" i="21"/>
  <c r="AC83" i="21"/>
  <c r="O147" i="21"/>
  <c r="BO20" i="21"/>
  <c r="AI84" i="21"/>
  <c r="U148" i="21"/>
  <c r="AP43" i="2"/>
  <c r="AT43" i="2" s="1"/>
  <c r="AQ43" i="2"/>
  <c r="AQ80" i="2"/>
  <c r="AP80" i="2"/>
  <c r="AT80" i="2" s="1"/>
  <c r="AP59" i="2"/>
  <c r="AT59" i="2" s="1"/>
  <c r="AQ59" i="2"/>
  <c r="AS48" i="2"/>
  <c r="AR48" i="2" s="1"/>
  <c r="AQ20" i="2"/>
  <c r="AP20" i="2"/>
  <c r="AT20" i="2" s="1"/>
  <c r="AQ54" i="2"/>
  <c r="AP54" i="2"/>
  <c r="AT54" i="2" s="1"/>
  <c r="AP70" i="2"/>
  <c r="AT70" i="2" s="1"/>
  <c r="AQ70" i="2"/>
  <c r="BS253" i="2"/>
  <c r="AA50" i="21"/>
  <c r="AU83" i="21"/>
  <c r="CG115" i="21"/>
  <c r="AG52" i="21"/>
  <c r="BS84" i="21"/>
  <c r="BE148" i="21"/>
  <c r="AP19" i="2"/>
  <c r="AT19" i="2" s="1"/>
  <c r="AQ19" i="2"/>
  <c r="AQ42" i="2"/>
  <c r="AP42" i="2"/>
  <c r="AT42" i="2" s="1"/>
  <c r="AQ58" i="2"/>
  <c r="AP58" i="2"/>
  <c r="AT58" i="2" s="1"/>
  <c r="AP104" i="2"/>
  <c r="AT104" i="2" s="1"/>
  <c r="AQ104" i="2"/>
  <c r="AP26" i="2"/>
  <c r="AT26" i="2" s="1"/>
  <c r="AQ26" i="2"/>
  <c r="AQ96" i="2"/>
  <c r="AP96" i="2"/>
  <c r="AT96" i="2" s="1"/>
  <c r="AP71" i="2"/>
  <c r="AT71" i="2" s="1"/>
  <c r="AQ71" i="2"/>
  <c r="BS277" i="2"/>
  <c r="CA18" i="21"/>
  <c r="CE83" i="21"/>
  <c r="AY147" i="21"/>
  <c r="O52" i="21"/>
  <c r="CK84" i="21"/>
  <c r="AM148" i="21"/>
  <c r="AQ76" i="2"/>
  <c r="AO77" i="2" s="1"/>
  <c r="AP76" i="2"/>
  <c r="AT76" i="2" s="1"/>
  <c r="AP73" i="2"/>
  <c r="AT73" i="2" s="1"/>
  <c r="AQ73" i="2"/>
  <c r="AQ84" i="2"/>
  <c r="AP84" i="2"/>
  <c r="AT84" i="2" s="1"/>
  <c r="AQ72" i="2"/>
  <c r="AP72" i="2"/>
  <c r="AT72" i="2" s="1"/>
  <c r="AQ44" i="2"/>
  <c r="AP44" i="2"/>
  <c r="AT44" i="2" s="1"/>
  <c r="AP100" i="2"/>
  <c r="AT100" i="2" s="1"/>
  <c r="AQ100" i="2"/>
  <c r="AQ32" i="2"/>
  <c r="AP32" i="2"/>
  <c r="AQ53" i="2"/>
  <c r="AP53" i="2"/>
  <c r="AT53" i="2" s="1"/>
  <c r="AP103" i="2"/>
  <c r="AT103" i="2" s="1"/>
  <c r="AQ103" i="2"/>
  <c r="AP74" i="2"/>
  <c r="AT74" i="2" s="1"/>
  <c r="AQ74" i="2"/>
  <c r="BK50" i="21"/>
  <c r="BM83" i="21"/>
  <c r="AG147" i="21"/>
  <c r="AY52" i="21"/>
  <c r="S116" i="21"/>
  <c r="BW148" i="21"/>
  <c r="AQ52" i="2"/>
  <c r="AP52" i="2"/>
  <c r="AT52" i="2" s="1"/>
  <c r="AQ512" i="2"/>
  <c r="AP512" i="2"/>
  <c r="AT512" i="2" s="1"/>
  <c r="AQ98" i="2"/>
  <c r="AP98" i="2"/>
  <c r="AT98" i="2" s="1"/>
  <c r="AQ97" i="2"/>
  <c r="AP97" i="2"/>
  <c r="AT97" i="2" s="1"/>
  <c r="AS41" i="2"/>
  <c r="AR41" i="2" s="1"/>
  <c r="AQ25" i="2"/>
  <c r="AP25" i="2"/>
  <c r="AT25" i="2" s="1"/>
  <c r="AT32" i="2"/>
  <c r="AS50" i="21"/>
  <c r="M115" i="21"/>
  <c r="BQ147" i="21"/>
  <c r="M20" i="21"/>
  <c r="CI52" i="21"/>
  <c r="AK116" i="21"/>
  <c r="CO148" i="21"/>
  <c r="AQ82" i="2"/>
  <c r="AP82" i="2"/>
  <c r="AT82" i="2" s="1"/>
  <c r="AQ62" i="2"/>
  <c r="AP62" i="2"/>
  <c r="AT62" i="2" s="1"/>
  <c r="AQ40" i="2"/>
  <c r="AO41" i="2" s="1"/>
  <c r="AP40" i="2"/>
  <c r="AT40" i="2" s="1"/>
  <c r="AQ51" i="2"/>
  <c r="AP51" i="2"/>
  <c r="AT51" i="2" s="1"/>
  <c r="AT379" i="2"/>
  <c r="AY154" i="21"/>
  <c r="BM90" i="21"/>
  <c r="AA57" i="21"/>
  <c r="BQ154" i="21"/>
  <c r="K90" i="21"/>
  <c r="CS25" i="21"/>
  <c r="AG154" i="21"/>
  <c r="CG122" i="21"/>
  <c r="CU57" i="21"/>
  <c r="CC57" i="21"/>
  <c r="O154" i="21"/>
  <c r="M122" i="21"/>
  <c r="Y25" i="21"/>
  <c r="BO122" i="21"/>
  <c r="AU90" i="21"/>
  <c r="BI25" i="21"/>
  <c r="BS379" i="2"/>
  <c r="AW122" i="21"/>
  <c r="CE90" i="21"/>
  <c r="AC90" i="21"/>
  <c r="AQ25" i="21"/>
  <c r="AS57" i="21"/>
  <c r="CI154" i="21"/>
  <c r="AE122" i="21"/>
  <c r="BK57" i="21"/>
  <c r="CA25" i="21"/>
  <c r="AQ85" i="2"/>
  <c r="AP85" i="2"/>
  <c r="AT85" i="2" s="1"/>
  <c r="AQ60" i="2"/>
  <c r="AP60" i="2"/>
  <c r="AT60" i="2" s="1"/>
  <c r="AQ101" i="2"/>
  <c r="AP101" i="2"/>
  <c r="AT101" i="2" s="1"/>
  <c r="AT15" i="2"/>
  <c r="AH60" i="21"/>
  <c r="BB92" i="21"/>
  <c r="V156" i="21"/>
  <c r="BP6" i="21"/>
  <c r="CH28" i="21"/>
  <c r="BT92" i="21"/>
  <c r="AN156" i="21"/>
  <c r="CH6" i="21"/>
  <c r="R92" i="21"/>
  <c r="T124" i="21"/>
  <c r="BF156" i="21"/>
  <c r="CP161"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BS235" i="2"/>
  <c r="BS14" i="2"/>
  <c r="BS421" i="2"/>
  <c r="BS511" i="2"/>
  <c r="BS422" i="2"/>
  <c r="AT14" i="2"/>
  <c r="AQ14" i="2"/>
  <c r="BF64" i="21" l="1"/>
  <c r="CN32" i="21"/>
  <c r="V64" i="21"/>
  <c r="BZ96" i="21"/>
  <c r="CT128" i="21"/>
  <c r="AR128" i="21"/>
  <c r="AB161" i="21"/>
  <c r="CP64" i="21"/>
  <c r="BX64" i="21"/>
  <c r="Z128" i="21"/>
  <c r="BV32" i="21"/>
  <c r="T32" i="21"/>
  <c r="AN64" i="21"/>
  <c r="CB128" i="21"/>
  <c r="CD161" i="21"/>
  <c r="AT500" i="2"/>
  <c r="J161" i="21"/>
  <c r="X96" i="21"/>
  <c r="BJ128" i="21"/>
  <c r="BL161" i="21"/>
  <c r="AT161" i="21"/>
  <c r="BD32" i="21"/>
  <c r="AP96" i="21"/>
  <c r="CR96" i="21"/>
  <c r="BH96" i="21"/>
  <c r="BS500" i="2"/>
  <c r="AL32" i="21"/>
  <c r="BD129" i="21"/>
  <c r="AZ65" i="21"/>
  <c r="T129" i="21"/>
  <c r="AJ97" i="21"/>
  <c r="CN129" i="21"/>
  <c r="BF161" i="21"/>
  <c r="V161" i="21"/>
  <c r="CL97" i="21"/>
  <c r="BS512" i="2"/>
  <c r="BV129" i="21"/>
  <c r="BB97" i="21"/>
  <c r="BR65" i="21"/>
  <c r="CJ65" i="21"/>
  <c r="BT97" i="21"/>
  <c r="AX33" i="21"/>
  <c r="AF33" i="21"/>
  <c r="CH33" i="21"/>
  <c r="R97" i="21"/>
  <c r="BP33" i="21"/>
  <c r="BX161" i="21"/>
  <c r="P65" i="21"/>
  <c r="AL129" i="21"/>
  <c r="AH65" i="21"/>
  <c r="AR77" i="2"/>
  <c r="AS78" i="2"/>
  <c r="AQ77" i="2"/>
  <c r="AO78" i="2" s="1"/>
  <c r="AP77" i="2"/>
  <c r="N33" i="21"/>
  <c r="AP47" i="2"/>
  <c r="AT47" i="2" s="1"/>
  <c r="AQ47" i="2"/>
  <c r="AO48" i="2" s="1"/>
  <c r="AN161" i="21"/>
  <c r="AP41" i="2"/>
  <c r="AT41" i="2" s="1"/>
  <c r="AQ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S49" i="2"/>
  <c r="BS69" i="2"/>
  <c r="BS99" i="2"/>
  <c r="BS60" i="2"/>
  <c r="BS37" i="2"/>
  <c r="BS32" i="2"/>
  <c r="BS43" i="2"/>
  <c r="BS83" i="2"/>
  <c r="BS103" i="2"/>
  <c r="BS54" i="2"/>
  <c r="BS51" i="2"/>
  <c r="BS59" i="2"/>
  <c r="BS72" i="2"/>
  <c r="BS102" i="2"/>
  <c r="BS98" i="2"/>
  <c r="BS56" i="2"/>
  <c r="BS44" i="2"/>
  <c r="BS74" i="2"/>
  <c r="BS58" i="2"/>
  <c r="BS95" i="2"/>
  <c r="BS90" i="2"/>
  <c r="BS87" i="2"/>
  <c r="BS50" i="2"/>
  <c r="BS55" i="2"/>
  <c r="BS96" i="2"/>
  <c r="BS236" i="2"/>
  <c r="BS20" i="2"/>
  <c r="BS46" i="2"/>
  <c r="BS104" i="2"/>
  <c r="BS57" i="2"/>
  <c r="BS19" i="2"/>
  <c r="BS42" i="2"/>
  <c r="BS84" i="2"/>
  <c r="BS80" i="2"/>
  <c r="BS63" i="2"/>
  <c r="BS100" i="2"/>
  <c r="BS85" i="2"/>
  <c r="BS31" i="2"/>
  <c r="BS105" i="2"/>
  <c r="BS75" i="2"/>
  <c r="BS45" i="2"/>
  <c r="BS71" i="2"/>
  <c r="BS68" i="2"/>
  <c r="BS73" i="2"/>
  <c r="BS81" i="2"/>
  <c r="BS26" i="2"/>
  <c r="BS97" i="2"/>
  <c r="BS66" i="2"/>
  <c r="BS94" i="2"/>
  <c r="BS35" i="2"/>
  <c r="BS38" i="2"/>
  <c r="BS36" i="2"/>
  <c r="BS39" i="2"/>
  <c r="BS70" i="2"/>
  <c r="BS76" i="2"/>
  <c r="BS65" i="2"/>
  <c r="BS93" i="2"/>
  <c r="BS86" i="2"/>
  <c r="BS92" i="2"/>
  <c r="BS40" i="2"/>
  <c r="BS61" i="2"/>
  <c r="BS91" i="2"/>
  <c r="BS101" i="2"/>
  <c r="BS34" i="2"/>
  <c r="BS52" i="2"/>
  <c r="BS64" i="2"/>
  <c r="BS82" i="2"/>
  <c r="BS67" i="2"/>
  <c r="BS62" i="2"/>
  <c r="BS88" i="2"/>
  <c r="BS89" i="2"/>
  <c r="BS25" i="2"/>
  <c r="AT77" i="2" l="1"/>
  <c r="AR78" i="2"/>
  <c r="AS79" i="2"/>
  <c r="AR79" i="2" s="1"/>
  <c r="AQ48" i="2"/>
  <c r="AP48" i="2"/>
  <c r="AT48" i="2" s="1"/>
  <c r="AQ78" i="2"/>
  <c r="AO79" i="2" s="1"/>
  <c r="AP78" i="2"/>
  <c r="BS78" i="2" s="1"/>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S47" i="2"/>
  <c r="BS53" i="2"/>
  <c r="BS41" i="2"/>
  <c r="BS77" i="2"/>
  <c r="BZ9" i="21" l="1"/>
  <c r="BN8" i="21"/>
  <c r="AV8" i="21"/>
  <c r="BS48" i="2"/>
  <c r="L8" i="21"/>
  <c r="N40" i="21"/>
  <c r="AR41" i="21"/>
  <c r="AX40" i="21"/>
  <c r="AP9" i="21"/>
  <c r="CF8" i="21"/>
  <c r="J74" i="21"/>
  <c r="AF40" i="21"/>
  <c r="AT74" i="21"/>
  <c r="X9" i="21"/>
  <c r="BP40" i="21"/>
  <c r="CT41" i="21"/>
  <c r="CR9" i="21"/>
  <c r="BH9" i="21"/>
  <c r="CD74" i="21"/>
  <c r="BJ41" i="21"/>
  <c r="AB74" i="21"/>
  <c r="AT78" i="2"/>
  <c r="CB41" i="21"/>
  <c r="Z41" i="21"/>
  <c r="AP79" i="2"/>
  <c r="AT79" i="2" s="1"/>
  <c r="AQ79" i="2"/>
  <c r="AD8" i="21"/>
  <c r="CH40" i="21"/>
  <c r="BL74" i="21"/>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BK41" i="21" l="1"/>
  <c r="CE74" i="21"/>
  <c r="AS41" i="21"/>
  <c r="CC41" i="21"/>
  <c r="CU41" i="21"/>
  <c r="BS79" i="2"/>
  <c r="CS9" i="21"/>
  <c r="CA9" i="21"/>
  <c r="BI9" i="21"/>
  <c r="AC74" i="21"/>
  <c r="AA41" i="21"/>
  <c r="AU74" i="21"/>
  <c r="Y9" i="21"/>
  <c r="BM74" i="21"/>
  <c r="AO33" i="2"/>
  <c r="AS33" i="2"/>
  <c r="AR33" i="2" s="1"/>
  <c r="AS17" i="2"/>
  <c r="AR17" i="2" s="1"/>
  <c r="AO17" i="2"/>
  <c r="AO16" i="2"/>
  <c r="AO22" i="2"/>
  <c r="AO28" i="2"/>
  <c r="AO18" i="2"/>
  <c r="AS18" i="2"/>
  <c r="AR18" i="2" s="1"/>
  <c r="AO24" i="2"/>
  <c r="AS24" i="2"/>
  <c r="AR24" i="2" s="1"/>
  <c r="AS30" i="2"/>
  <c r="AR30" i="2" s="1"/>
  <c r="AO30" i="2"/>
  <c r="AO21" i="2"/>
  <c r="AS21" i="2"/>
  <c r="AR21" i="2" s="1"/>
  <c r="AO27" i="2"/>
  <c r="AS27" i="2"/>
  <c r="AR27" i="2" s="1"/>
  <c r="AQ9" i="21"/>
  <c r="K74" i="21"/>
  <c r="AA16" i="2"/>
  <c r="AS16" i="2" s="1"/>
  <c r="AR16" i="2" s="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AS28" i="2" s="1"/>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10" i="2"/>
  <c r="AP10" i="2" s="1"/>
  <c r="AS10" i="2"/>
  <c r="AR10" i="2" s="1"/>
  <c r="AB10" i="2"/>
  <c r="AB22" i="2"/>
  <c r="AB28" i="2"/>
  <c r="AA22" i="2"/>
  <c r="AS22" i="2" s="1"/>
  <c r="AB16" i="2"/>
  <c r="AR22" i="2" l="1"/>
  <c r="AS23" i="2"/>
  <c r="AR23" i="2" s="1"/>
  <c r="AR28" i="2"/>
  <c r="AS29" i="2"/>
  <c r="AR29" i="2" s="1"/>
  <c r="AQ24" i="2"/>
  <c r="AP24" i="2"/>
  <c r="AT24" i="2" s="1"/>
  <c r="AP27" i="2"/>
  <c r="AT27" i="2" s="1"/>
  <c r="AQ27" i="2"/>
  <c r="AQ18" i="2"/>
  <c r="AP18" i="2"/>
  <c r="AT18" i="2" s="1"/>
  <c r="AQ16" i="2"/>
  <c r="AP16" i="2"/>
  <c r="AT16" i="2" s="1"/>
  <c r="AP21" i="2"/>
  <c r="AT21" i="2" s="1"/>
  <c r="AQ21" i="2"/>
  <c r="AQ28" i="2"/>
  <c r="AO29" i="2" s="1"/>
  <c r="AP28" i="2"/>
  <c r="AQ17" i="2"/>
  <c r="AP17" i="2"/>
  <c r="AT17" i="2" s="1"/>
  <c r="AQ30" i="2"/>
  <c r="AP30" i="2"/>
  <c r="AT30" i="2" s="1"/>
  <c r="AQ22" i="2"/>
  <c r="AO23" i="2" s="1"/>
  <c r="AP22" i="2"/>
  <c r="AQ33" i="2"/>
  <c r="AP33" i="2"/>
  <c r="AT33" i="2" s="1"/>
  <c r="BS10" i="2" a="1"/>
  <c r="BS10" i="2" s="1"/>
  <c r="BL6" i="21"/>
  <c r="CD6" i="21"/>
  <c r="AB6" i="21"/>
  <c r="J6" i="21"/>
  <c r="AT6" i="21"/>
  <c r="AS11" i="2"/>
  <c r="AT10" i="2"/>
  <c r="AQ10" i="2"/>
  <c r="AO11" i="2" s="1"/>
  <c r="AP11" i="2" s="1"/>
  <c r="AQ29" i="2" l="1"/>
  <c r="AP29" i="2"/>
  <c r="AT29" i="2" s="1"/>
  <c r="AP23" i="2"/>
  <c r="AT23" i="2" s="1"/>
  <c r="AQ23" i="2"/>
  <c r="AT28" i="2"/>
  <c r="AT22" i="2"/>
  <c r="BW6" i="21"/>
  <c r="CO6" i="21"/>
  <c r="BE6" i="21"/>
  <c r="U6" i="21"/>
  <c r="AM6" i="21"/>
  <c r="AO6" i="21"/>
  <c r="CQ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S23" i="2"/>
  <c r="BS21" i="2"/>
  <c r="BS30" i="2"/>
  <c r="BS22" i="2"/>
  <c r="BS33" i="2"/>
  <c r="BS27" i="2"/>
  <c r="BS16" i="2"/>
  <c r="BS28" i="2"/>
  <c r="BS24" i="2"/>
  <c r="AS12" i="2"/>
  <c r="AR11" i="2"/>
  <c r="CE6" i="21" s="1"/>
  <c r="BG6" i="21" l="1"/>
  <c r="BY6" i="21"/>
  <c r="W6" i="21"/>
  <c r="BS11" i="2" a="1"/>
  <c r="BS11" i="2" s="1"/>
  <c r="CK6" i="21"/>
  <c r="AI6" i="21"/>
  <c r="BS6" i="21"/>
  <c r="Q6" i="21"/>
  <c r="BA6" i="21"/>
  <c r="CE7" i="21"/>
  <c r="BM7" i="21"/>
  <c r="AU7" i="21"/>
  <c r="AC7" i="21"/>
  <c r="K7" i="21"/>
  <c r="K6" i="21"/>
  <c r="AU6" i="21"/>
  <c r="AC6" i="21"/>
  <c r="BM6" i="21"/>
  <c r="BS29" i="2"/>
  <c r="BS17" i="2"/>
  <c r="AT11" i="2"/>
  <c r="AQ11" i="2"/>
  <c r="AO12" i="2" s="1"/>
  <c r="AP12" i="2" s="1"/>
  <c r="AS13" i="2"/>
  <c r="AR12" i="2"/>
  <c r="BN6" i="21" l="1"/>
  <c r="CF6" i="21"/>
  <c r="AV6" i="21"/>
  <c r="L6" i="21"/>
  <c r="AD6" i="21"/>
  <c r="CL6" i="21"/>
  <c r="AJ6" i="21"/>
  <c r="BT6" i="21"/>
  <c r="BB6" i="21"/>
  <c r="R6" i="21"/>
  <c r="BS18" i="2"/>
  <c r="BS12" i="2"/>
  <c r="AT12" i="2"/>
  <c r="AR13" i="2"/>
  <c r="E120" i="7"/>
  <c r="E89" i="7"/>
  <c r="E57" i="7"/>
  <c r="E26" i="7"/>
  <c r="CI6" i="21" l="1"/>
  <c r="BQ6" i="21"/>
  <c r="AY6" i="21"/>
  <c r="O6" i="21"/>
  <c r="AG6" i="21"/>
  <c r="BS15" i="2"/>
  <c r="AQ12" i="2"/>
  <c r="AO13" i="2" s="1"/>
  <c r="AP13" i="2" s="1"/>
  <c r="CG6" i="21" l="1"/>
  <c r="BO6" i="21"/>
  <c r="AE6" i="21"/>
  <c r="AW6" i="21"/>
  <c r="M6" i="21"/>
  <c r="BS13" i="2"/>
  <c r="AT13" i="2"/>
  <c r="AQ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indexed="81"/>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indexed="81"/>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indexed="81"/>
            <rFont val="Tahoma"/>
            <family val="2"/>
          </rPr>
          <t>La respuesta es Si: Describir como se materializó el riesgo y sus características.
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indexed="81"/>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indexed="81"/>
            <rFont val="Tahoma"/>
            <family val="2"/>
          </rPr>
          <t>Establecer el nombre del indicador para la acción asociada a mejorar el control.</t>
        </r>
      </text>
    </comment>
    <comment ref="BF9" authorId="0" shapeId="0" xr:uid="{80B1CE9B-B5CC-4066-95EB-B9092F50CEB6}">
      <text>
        <r>
          <rPr>
            <b/>
            <sz val="9"/>
            <color indexed="81"/>
            <rFont val="Tahoma"/>
            <family val="2"/>
          </rPr>
          <t>Establecer la formula del indicador.</t>
        </r>
      </text>
    </comment>
    <comment ref="BJ9" authorId="0" shapeId="0" xr:uid="{AF1C5BD4-8052-4538-8AED-84EA7237C4C1}">
      <text>
        <r>
          <rPr>
            <b/>
            <sz val="9"/>
            <color indexed="81"/>
            <rFont val="Tahoma"/>
            <family val="2"/>
          </rPr>
          <t>Indique el resultado del indicador.</t>
        </r>
      </text>
    </comment>
    <comment ref="BK9" authorId="0" shapeId="0" xr:uid="{18A47010-C59A-44C8-AC41-42970A975749}">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B4A34506-13CE-4585-974B-0B1651C7C1A1}">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28256A71-169E-4D37-B08C-853574D432D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F04A999C-E0AA-460C-B703-C5235CB3521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F907F2C-89D8-4E56-BAD8-7060356C72D9}">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E6C670C0-4E38-4C56-9572-59339001097C}">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B2B8C95C-3C02-495D-9781-63E306078411}">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31F53396-63A6-4ADE-A001-9D63889CBB1D}">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E1A0840A-77CE-4C58-9946-9DB10E9D2C68}">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10C5A9BA-C4E3-4A3A-930C-6C753530B8F4}">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F3F6C7E4-41C5-46A4-8C43-C3690DEAA95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A1303AC-D928-45F2-B927-B5EBC23A4983}">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16EA475-108A-4A34-969A-479DA3DB978B}">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63A87F9E-CB40-48D8-BEBF-0BD6EDF542C1}">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21DBC34A-1D16-4B43-B691-63D97FA57A6D}">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3BF6FAC6-1304-4483-84E2-024D90BBEEE3}">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37921993-0801-45F8-B044-934CD1AEF03D}">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873F217-ED5F-4579-8C64-795CF9105FC7}">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BBEEAD2D-9074-45C6-BB2E-17B811F2267C}">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A2FB190A-5C88-4DE5-9F87-E055806F05A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CB8AB7F9-0DEC-4753-B479-83D16A159127}">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526DAAF0-0DB4-4669-A043-F77A219BB805}">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44739880-5706-4DA8-BFED-0FFEFEBDDE9C}">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D779F74F-C4B5-4569-8C44-FCC291B13CE6}">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6168228F-4474-4578-8601-61C5326E46D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A01965BB-CD64-49BA-9447-DDAFDB0AB150}">
      <text>
        <r>
          <rPr>
            <b/>
            <sz val="9"/>
            <color rgb="FF000000"/>
            <rFont val="Tahoma"/>
            <family val="2"/>
          </rPr>
          <t xml:space="preserve">Autor:
</t>
        </r>
      </text>
    </comment>
    <comment ref="A232" authorId="0" shapeId="0" xr:uid="{FAFAD2A6-435A-4A13-9036-0BFD4FD3AC7E}">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<sst xmlns="http://schemas.openxmlformats.org/spreadsheetml/2006/main" count="16675" uniqueCount="3390">
  <si>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</si>
  <si>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</si>
  <si>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</si>
  <si>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</si>
  <si>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</si>
  <si>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</si>
  <si>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</si>
  <si>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</si>
  <si>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</si>
  <si>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</si>
  <si>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</si>
  <si>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</si>
  <si>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</si>
  <si>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</si>
  <si>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</si>
  <si>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</si>
  <si>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</si>
  <si>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</si>
  <si>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</si>
  <si>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</si>
  <si>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</si>
  <si>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</si>
  <si>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</si>
  <si>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</si>
  <si>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</si>
  <si>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</si>
  <si>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</si>
  <si>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</si>
  <si>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</si>
  <si>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</si>
  <si>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</si>
  <si>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</si>
  <si>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</si>
  <si>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</si>
  <si>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</si>
  <si>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</si>
  <si>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</si>
  <si>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</si>
  <si>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</si>
  <si>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</si>
  <si>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</si>
  <si>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</si>
  <si>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</si>
  <si>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</si>
  <si>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</si>
  <si>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</si>
  <si>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</si>
  <si>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</si>
  <si>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</si>
  <si>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</si>
  <si>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</si>
  <si>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</si>
  <si>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</si>
  <si>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</si>
  <si>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</si>
  <si>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</si>
  <si>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</si>
  <si>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</si>
  <si>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</si>
  <si>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</si>
  <si>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</si>
  <si>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</si>
  <si>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</si>
  <si>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</si>
  <si>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</si>
  <si>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</si>
  <si>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</si>
  <si>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</si>
  <si>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</si>
  <si>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</si>
  <si>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</si>
  <si>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</si>
  <si>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</si>
  <si>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</si>
  <si>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</si>
  <si>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</si>
  <si>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</si>
  <si>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</si>
  <si>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</si>
  <si>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</si>
  <si>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</si>
  <si>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</si>
  <si>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</si>
  <si>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</si>
  <si>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</si>
  <si>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</si>
  <si>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</si>
  <si>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</si>
  <si>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</si>
  <si>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</si>
  <si>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</si>
  <si>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</si>
  <si>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</si>
  <si>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</si>
  <si>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</si>
  <si>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</si>
  <si>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</si>
  <si>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</si>
  <si>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</si>
  <si>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</si>
  <si>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</si>
  <si>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</si>
  <si>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</si>
  <si>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</si>
  <si>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</si>
  <si>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</si>
  <si>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</si>
  <si>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</si>
  <si>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</si>
  <si>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</si>
  <si>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</si>
  <si>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</si>
  <si>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</si>
  <si>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</si>
  <si>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</si>
  <si>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</si>
  <si>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</si>
  <si>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</si>
  <si>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</si>
  <si>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</si>
  <si>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</si>
  <si>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</si>
  <si>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</si>
  <si>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</si>
  <si>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</si>
  <si>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</si>
  <si>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</si>
  <si>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</si>
  <si>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</si>
  <si>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</si>
  <si>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</si>
  <si>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</si>
  <si>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</si>
  <si>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</si>
  <si>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</si>
  <si>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</si>
  <si>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</si>
  <si>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</si>
  <si>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</si>
  <si>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</si>
  <si>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</si>
  <si>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</si>
  <si>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</si>
  <si>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</si>
  <si>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</si>
  <si>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</si>
  <si>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</si>
  <si>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</si>
  <si>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</si>
  <si>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</si>
  <si>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</si>
  <si>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</si>
  <si>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</si>
  <si>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</si>
  <si>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</si>
  <si>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</si>
  <si>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</si>
  <si>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</si>
  <si>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</si>
  <si>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</si>
  <si>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</si>
  <si>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</si>
  <si>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</si>
  <si>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</si>
  <si>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</si>
  <si>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</si>
  <si>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</si>
  <si>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</si>
  <si>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</si>
  <si>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</si>
  <si>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</si>
  <si>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</si>
  <si>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</si>
  <si>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</si>
  <si>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</si>
  <si>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</si>
  <si>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</si>
  <si>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</si>
  <si>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</si>
  <si>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</si>
  <si>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</si>
  <si>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</si>
  <si>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</si>
  <si>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</si>
  <si>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</si>
  <si>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</si>
  <si>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</si>
  <si>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</si>
  <si>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</si>
  <si>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</si>
  <si>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</si>
  <si>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</si>
  <si>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</si>
  <si>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</si>
  <si>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</si>
  <si>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</si>
  <si>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</si>
  <si>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</si>
  <si>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</si>
  <si>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</si>
  <si>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</si>
  <si>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</si>
  <si>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</si>
  <si>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</si>
  <si>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</si>
  <si>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</si>
  <si>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</si>
  <si>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</si>
  <si>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</si>
  <si>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</si>
  <si>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</si>
  <si>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</si>
  <si>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</si>
  <si>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</si>
  <si>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</si>
  <si>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</si>
  <si>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</si>
  <si>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</si>
  <si>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</si>
  <si>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</si>
  <si>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</si>
  <si>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</si>
  <si>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</si>
  <si>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</si>
  <si>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</si>
  <si>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</si>
  <si>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</si>
  <si>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</si>
  <si>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</si>
  <si>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</si>
  <si>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</si>
  <si>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</si>
  <si>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</si>
  <si>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</si>
  <si>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</si>
  <si>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</si>
  <si>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</si>
  <si>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</si>
  <si>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</si>
  <si>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</si>
  <si>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</si>
  <si>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</si>
  <si>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</si>
  <si>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</si>
  <si>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</si>
  <si>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</si>
  <si>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</si>
  <si>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</si>
  <si>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</si>
  <si>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</si>
  <si>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</si>
  <si>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</si>
  <si>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</si>
  <si>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</si>
  <si>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</si>
  <si>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</si>
  <si>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</si>
  <si>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</si>
  <si>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</si>
  <si>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</si>
  <si>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</si>
  <si>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</si>
  <si>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</si>
  <si>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</si>
  <si>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</si>
  <si>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</si>
  <si>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</si>
  <si>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</si>
  <si>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</si>
  <si>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</si>
  <si>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</si>
  <si>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</si>
  <si>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</si>
  <si>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</si>
  <si>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</si>
  <si>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</si>
  <si>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</si>
  <si>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</si>
  <si>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</si>
  <si>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</si>
  <si>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</si>
  <si>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</si>
  <si>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</si>
  <si>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</si>
  <si>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</si>
  <si>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</si>
  <si>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</si>
  <si>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</si>
  <si>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</si>
  <si>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</si>
  <si>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</si>
  <si>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</si>
  <si>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</si>
  <si>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</si>
  <si>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</si>
  <si>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</si>
  <si>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</si>
  <si>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</si>
  <si>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</si>
  <si>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</si>
  <si>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</si>
  <si>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</si>
  <si>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</si>
  <si>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</si>
  <si>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</si>
  <si>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</si>
  <si>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</si>
  <si>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</si>
  <si>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</si>
  <si>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</si>
  <si>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</si>
  <si>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</si>
  <si>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</si>
  <si>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</si>
  <si>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</si>
  <si>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</si>
  <si>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</si>
  <si>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</si>
  <si>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</si>
  <si>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</si>
  <si>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</si>
  <si>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</si>
  <si>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</si>
  <si>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</si>
  <si>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</si>
  <si>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</si>
  <si>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</si>
  <si>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</si>
  <si>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</si>
  <si>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</si>
  <si>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</si>
  <si>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</si>
  <si>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</si>
  <si>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</si>
  <si>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</si>
  <si>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</si>
  <si>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</si>
  <si>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</si>
  <si>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</si>
  <si>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</si>
  <si>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</si>
  <si>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</si>
  <si>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</si>
  <si>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</si>
  <si>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</si>
  <si>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</si>
  <si>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</si>
  <si>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</si>
  <si>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</si>
  <si>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</si>
  <si>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</si>
  <si>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</si>
  <si>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</si>
  <si>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</si>
  <si>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</si>
  <si>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</si>
  <si>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</si>
  <si>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</si>
  <si>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</si>
  <si>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</si>
  <si>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</si>
  <si>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</si>
  <si>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</si>
  <si>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</si>
  <si>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</si>
  <si>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</si>
  <si>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</si>
  <si>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</si>
  <si>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</si>
  <si>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</si>
  <si>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</si>
  <si>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</si>
  <si>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</si>
  <si>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</si>
  <si>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</si>
  <si>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</si>
  <si>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</si>
  <si>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</si>
  <si>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</si>
  <si>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</si>
  <si>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</si>
  <si>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</si>
  <si>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</si>
  <si>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</si>
  <si>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</si>
  <si>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</si>
  <si>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</si>
  <si>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</si>
  <si>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</si>
  <si>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</si>
  <si>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</si>
  <si>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</si>
  <si>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</si>
  <si>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</si>
  <si>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</si>
  <si>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</si>
  <si>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</si>
  <si>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</si>
  <si>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</si>
  <si>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</si>
  <si>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</si>
  <si>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</si>
  <si>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</si>
  <si>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</si>
  <si>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</si>
  <si>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</si>
  <si>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</si>
  <si>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</si>
  <si>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</si>
  <si>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</si>
  <si>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</si>
  <si>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</si>
  <si>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</si>
  <si>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</si>
  <si>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</si>
  <si>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</si>
  <si>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</si>
  <si>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</si>
  <si>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</si>
  <si>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</si>
  <si>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</si>
  <si>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</si>
  <si>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</si>
  <si>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</si>
  <si>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</si>
  <si>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</si>
  <si>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</si>
  <si>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</si>
  <si>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</si>
  <si>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</si>
  <si>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</si>
  <si>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</si>
  <si>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</si>
  <si>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</si>
  <si>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</si>
  <si>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</si>
  <si>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</si>
  <si>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</si>
  <si>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</si>
  <si>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</si>
  <si>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</si>
  <si>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</si>
  <si>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</si>
  <si>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</si>
  <si>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</si>
  <si>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</si>
  <si>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</si>
  <si>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</si>
  <si>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</si>
  <si>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</si>
  <si>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</si>
  <si>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</si>
  <si>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</si>
  <si>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</si>
  <si>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</si>
  <si>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</si>
  <si>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</si>
  <si>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</si>
  <si>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</si>
  <si>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</si>
  <si>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</si>
  <si>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</si>
  <si>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</si>
  <si>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</si>
  <si>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</si>
  <si>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</si>
  <si>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</si>
  <si>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</si>
  <si>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</si>
  <si>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</si>
  <si>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</si>
  <si>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</si>
  <si>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</si>
  <si>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</si>
  <si>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</si>
  <si>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</si>
  <si>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</si>
  <si>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</si>
  <si>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</si>
  <si>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</si>
  <si>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</si>
  <si>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</si>
  <si>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</si>
  <si>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</si>
  <si>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</si>
  <si>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</si>
  <si>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</si>
  <si>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</si>
  <si>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</si>
  <si>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</si>
  <si>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</si>
  <si>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</si>
  <si>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</si>
  <si>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</si>
  <si>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</si>
  <si>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</si>
  <si>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</si>
  <si>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</si>
  <si>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</si>
  <si>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</si>
  <si>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</si>
  <si>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</si>
  <si>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</si>
  <si>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</si>
  <si>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</si>
  <si>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</si>
  <si>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</si>
  <si>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</si>
  <si>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</si>
  <si>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</si>
  <si>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</si>
  <si>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</si>
  <si>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</si>
  <si>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</si>
  <si>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</si>
  <si>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</si>
  <si>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</si>
  <si>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</si>
  <si>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</si>
  <si>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</si>
  <si>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</si>
  <si>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</si>
  <si>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</si>
  <si>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</si>
  <si>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</si>
  <si>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</si>
  <si>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</si>
  <si>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</si>
  <si>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</si>
  <si>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</si>
  <si>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</si>
  <si>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</si>
  <si>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</si>
  <si>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</si>
  <si>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</si>
  <si>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</si>
  <si>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</si>
  <si>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</si>
  <si>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</si>
  <si>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</si>
  <si>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</si>
  <si>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</si>
  <si>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</si>
  <si>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</si>
  <si>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</si>
  <si>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</si>
  <si>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</si>
  <si>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</si>
  <si>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</si>
  <si>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</si>
  <si>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</si>
  <si>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</si>
  <si>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</si>
  <si>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</si>
  <si>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</si>
  <si>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</si>
  <si>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</si>
  <si>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</si>
  <si>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</si>
  <si>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</si>
  <si>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</si>
  <si>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</si>
  <si>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</si>
  <si>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</si>
  <si>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</si>
  <si>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</si>
  <si>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</si>
  <si>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</si>
  <si>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</si>
  <si>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</si>
  <si>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</si>
  <si>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</si>
  <si>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</si>
  <si>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</si>
  <si>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</si>
  <si>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</si>
  <si>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</si>
  <si>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</si>
  <si>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</si>
  <si>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</si>
  <si>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</si>
  <si>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</si>
  <si>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</si>
  <si>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</si>
  <si>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</si>
  <si>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</si>
  <si>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</si>
  <si>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</si>
  <si>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</si>
  <si>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</si>
  <si>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</si>
  <si>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</si>
  <si>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</si>
  <si>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</si>
  <si>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</si>
  <si>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</si>
  <si>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</si>
  <si>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</si>
  <si>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</si>
  <si>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</si>
  <si>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</si>
  <si>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</si>
  <si>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</si>
  <si>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</si>
  <si>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</si>
  <si>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</si>
  <si>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</si>
  <si>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</si>
  <si>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</si>
  <si>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</si>
  <si>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</si>
  <si>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</si>
  <si>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</si>
  <si>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</si>
  <si>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</si>
  <si>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</si>
  <si>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</si>
  <si>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</si>
  <si>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</si>
  <si>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</si>
  <si>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</si>
  <si>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</si>
  <si>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</si>
  <si>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</si>
  <si>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</si>
  <si>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</si>
  <si>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</si>
  <si>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</si>
  <si>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</si>
  <si>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</si>
  <si>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</si>
  <si>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</si>
  <si>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</si>
  <si>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</si>
  <si>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</si>
  <si>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</si>
  <si>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</si>
  <si>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</si>
  <si>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</si>
  <si>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</si>
  <si>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</si>
  <si>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</si>
  <si>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</si>
  <si>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</si>
  <si>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</si>
  <si>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</si>
  <si>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</si>
  <si>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</si>
  <si>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</si>
  <si>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</si>
  <si>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</si>
  <si>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</si>
  <si>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</si>
  <si>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</si>
  <si>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</si>
  <si>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</si>
  <si>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</si>
  <si>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</si>
  <si>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</si>
  <si>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</si>
  <si>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</si>
  <si>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</si>
  <si>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</si>
  <si>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</si>
  <si>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</si>
  <si>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</si>
  <si>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</si>
  <si>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</si>
  <si>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</si>
  <si>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</si>
  <si>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</si>
  <si>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</si>
  <si>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</si>
  <si>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</si>
  <si>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</si>
  <si>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</si>
  <si>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</si>
  <si>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</si>
  <si>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</si>
  <si>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</si>
  <si>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</si>
  <si>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</si>
  <si>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</si>
  <si>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</si>
  <si>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</si>
  <si>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</si>
  <si>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</si>
  <si>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</si>
  <si>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</si>
  <si>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</si>
  <si>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</si>
  <si>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</si>
  <si>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</si>
  <si>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</si>
  <si>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</si>
  <si>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</si>
  <si>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</si>
  <si>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</si>
  <si>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</si>
  <si>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</si>
  <si>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</si>
  <si>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</si>
  <si>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</si>
  <si>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</si>
  <si>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</si>
  <si>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</si>
  <si>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</si>
  <si>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</si>
  <si>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</si>
  <si>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</si>
  <si>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</si>
  <si>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</si>
  <si>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</si>
  <si>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</si>
  <si>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</si>
  <si>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</si>
  <si>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</si>
  <si>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</si>
  <si>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</si>
  <si>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</si>
  <si>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</si>
  <si>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</si>
  <si>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</si>
  <si>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</si>
  <si>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</si>
  <si>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</si>
  <si>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</si>
  <si>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</si>
  <si>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</si>
  <si>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</si>
  <si>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</si>
  <si>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</si>
  <si>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</si>
  <si>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</si>
  <si>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</si>
  <si>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</si>
  <si>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</si>
  <si>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</si>
  <si>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</si>
  <si>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</si>
  <si>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</si>
  <si>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</si>
  <si>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</si>
  <si>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</si>
  <si>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</si>
  <si>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</si>
  <si>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</si>
  <si>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</si>
  <si>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</si>
  <si>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</si>
  <si>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</si>
  <si>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</si>
  <si>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</si>
  <si>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</si>
  <si>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</si>
  <si>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</si>
  <si>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</si>
  <si>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</si>
  <si>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</si>
  <si>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</si>
  <si>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</si>
  <si>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</si>
  <si>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</si>
  <si>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</si>
  <si>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</si>
  <si>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</si>
  <si>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</si>
  <si>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</si>
  <si>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</si>
  <si>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</si>
  <si>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</si>
  <si>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</si>
  <si>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</si>
  <si>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</si>
  <si>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</si>
  <si>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</si>
  <si>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</si>
  <si>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</si>
  <si>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</si>
  <si>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</si>
  <si>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</si>
  <si>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</si>
  <si>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</si>
  <si>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</si>
  <si>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</si>
  <si>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</si>
  <si>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</si>
  <si>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</si>
  <si>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</si>
  <si>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</si>
  <si>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</si>
  <si>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</si>
  <si>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</si>
  <si>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</si>
  <si>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</si>
  <si>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</si>
  <si>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</si>
  <si>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</si>
  <si>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</si>
  <si>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</si>
  <si>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</si>
  <si>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</si>
  <si>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</si>
  <si>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</si>
  <si>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</si>
  <si>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</si>
  <si>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</si>
  <si>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</si>
  <si>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</si>
  <si>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</si>
  <si>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</si>
  <si>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</si>
  <si>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</si>
  <si>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</si>
  <si>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</si>
  <si>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</si>
  <si>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</si>
  <si>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</si>
  <si>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</si>
  <si>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</si>
  <si>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</si>
  <si>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</si>
  <si>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</si>
  <si>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</si>
  <si>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</si>
  <si>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</si>
  <si>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</si>
  <si>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</si>
  <si>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</si>
  <si>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</si>
  <si>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</si>
  <si>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</si>
  <si>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</si>
  <si>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</si>
  <si>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</si>
  <si>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</si>
  <si>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</si>
  <si>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</si>
  <si>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</si>
  <si>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</si>
  <si>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</si>
  <si>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</si>
  <si>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</si>
  <si>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</si>
  <si>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</si>
  <si>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</si>
  <si>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</si>
  <si>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</si>
  <si>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</si>
  <si>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</si>
  <si>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</si>
  <si>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</si>
  <si>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</si>
  <si>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</si>
  <si>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</si>
  <si>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</si>
  <si>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</si>
  <si>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</si>
  <si>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</si>
  <si>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</si>
  <si>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</si>
  <si>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</si>
  <si>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</si>
  <si>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</si>
  <si>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</si>
  <si>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</si>
  <si>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</si>
  <si>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</si>
  <si>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</si>
  <si>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</si>
  <si>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</si>
  <si>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</si>
  <si>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</si>
  <si>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</si>
  <si>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</si>
  <si>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</si>
  <si>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</si>
  <si>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</si>
  <si>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</si>
  <si>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</si>
  <si>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</si>
  <si>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</si>
  <si>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</si>
  <si>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</si>
  <si>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</si>
  <si>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</si>
  <si>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</si>
  <si>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</si>
  <si>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</si>
  <si>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</si>
  <si>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</si>
  <si>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</si>
  <si>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</si>
  <si>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</si>
  <si>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</si>
  <si>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</si>
  <si>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</si>
  <si>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</si>
  <si>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</si>
  <si>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</si>
  <si>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</si>
  <si>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</si>
  <si>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</si>
  <si>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</si>
  <si>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</si>
  <si>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</si>
  <si>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</si>
  <si>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</si>
  <si>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</si>
  <si>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</si>
  <si>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</si>
  <si>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</si>
  <si>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</si>
  <si>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</si>
  <si>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</si>
  <si>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</si>
  <si>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</si>
  <si>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</si>
  <si>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</si>
  <si>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</si>
  <si>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</si>
  <si>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</si>
  <si>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</si>
  <si>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</si>
  <si>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</si>
  <si>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</si>
  <si>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</si>
  <si>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</si>
  <si>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</si>
  <si>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</si>
  <si>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</si>
  <si>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</si>
  <si>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</si>
  <si>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</si>
  <si>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</si>
  <si>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</si>
  <si>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</si>
  <si>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</si>
  <si>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</si>
  <si>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</si>
  <si>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</si>
  <si>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</si>
  <si>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</si>
  <si>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</si>
  <si>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</si>
  <si>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</si>
  <si>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</si>
  <si>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</si>
  <si>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</si>
  <si>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</si>
  <si>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</si>
  <si>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</si>
  <si>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</si>
  <si>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</si>
  <si>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</si>
  <si>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</si>
  <si>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</si>
  <si>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</si>
  <si>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</si>
  <si>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</si>
  <si>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</si>
  <si>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</si>
  <si>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</si>
  <si>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</si>
  <si>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</si>
  <si>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</si>
  <si>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</si>
  <si>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</si>
  <si>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</si>
  <si>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</si>
  <si>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</si>
  <si>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</si>
  <si>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</si>
  <si>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</si>
  <si>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</si>
  <si>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</si>
  <si>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</si>
  <si>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</si>
  <si>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</si>
  <si>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</si>
  <si>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</si>
  <si>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</si>
  <si>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</si>
  <si>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</si>
  <si>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</si>
  <si>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</si>
  <si>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</si>
  <si>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</si>
  <si>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</si>
  <si>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</si>
  <si>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</si>
  <si>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</si>
  <si>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</si>
  <si>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</si>
  <si>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</si>
  <si>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</si>
  <si>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</si>
  <si>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</si>
  <si>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</si>
  <si>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</si>
  <si>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</si>
  <si>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</si>
  <si>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</si>
  <si>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</si>
  <si>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</si>
  <si>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</si>
  <si>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</si>
  <si>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</si>
  <si>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</si>
  <si>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</si>
  <si>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</si>
  <si>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</si>
  <si>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</si>
  <si>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</si>
  <si>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</si>
  <si>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</si>
  <si>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</si>
  <si>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</si>
  <si>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</si>
  <si>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</si>
  <si>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</si>
  <si>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</si>
  <si>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</si>
  <si>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</si>
  <si>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</si>
  <si>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</si>
  <si>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</si>
  <si>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</si>
  <si>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</si>
  <si>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</si>
  <si>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</si>
  <si>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</si>
  <si>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</si>
  <si>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</si>
  <si>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</si>
  <si>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</si>
  <si>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</si>
  <si>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</si>
  <si>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</si>
  <si>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</si>
  <si>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</si>
  <si>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</si>
  <si>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</si>
  <si>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</si>
  <si>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</si>
  <si>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</si>
  <si>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</si>
  <si>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</si>
  <si>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</si>
  <si>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</si>
  <si>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</si>
  <si>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</si>
  <si>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</si>
  <si>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</si>
  <si>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</si>
  <si>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</si>
  <si>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</si>
  <si>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</si>
  <si>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</si>
  <si>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</si>
  <si>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</si>
  <si>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</si>
  <si>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</si>
  <si>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</si>
  <si>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</si>
  <si>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Divulgar y/o socializar: Código de integridad y la Política de protección de datos personales.</t>
  </si>
  <si>
    <t>Anual</t>
  </si>
  <si>
    <t>Divulgaciones y/o socializaciones realizadas</t>
  </si>
  <si>
    <t>Número de divulgaciones y/o socializaciones realizadas</t>
  </si>
  <si>
    <t>No aplicar los criterios de calidez, amabilidad, oportunidad, efectividad, rapidez y confiabilidad a través de los canales de atención.</t>
  </si>
  <si>
    <t>Informar del evento al área responsable de las acciones disciplinarias para su indagación y realizar rotación de personal</t>
  </si>
  <si>
    <t>Solicitud a través de correo electrónico</t>
  </si>
  <si>
    <t>Aplicar el protocolo de atención a la ciudadanía</t>
  </si>
  <si>
    <t>Solicitud realizadas</t>
  </si>
  <si>
    <t>Número de solicitud realizadas</t>
  </si>
  <si>
    <t>Listados de asistencia a las jornadas de reinducción</t>
  </si>
  <si>
    <t>Realizar rotación de personal al Interior del equipo</t>
  </si>
  <si>
    <t>Correos electrónicos y/o Actas de reunión relacionadas con mejoras de acuerdo con las necesidades de la ciudadanía</t>
  </si>
  <si>
    <t>Acompañamientos realizados</t>
  </si>
  <si>
    <t>Número de acompañamientos realizados</t>
  </si>
  <si>
    <t>Enlaces de los procesos, Luis Fernando Arango - Profesional Universitario y Alexander Oliveros Paredes - Contratista.</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</si>
  <si>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</si>
  <si>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</si>
  <si>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</si>
  <si>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</si>
  <si>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</si>
  <si>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</si>
  <si>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</si>
  <si>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Reportar el Informe Trimestral en la Página WEB en el sitio del Observatorio para todo el público que acceda a la información.</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</si>
  <si>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</si>
  <si>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</si>
  <si>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</si>
  <si>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</si>
  <si>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</si>
  <si>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</si>
  <si>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</si>
  <si>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</si>
  <si>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</si>
  <si>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</si>
  <si>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</si>
  <si>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</si>
  <si>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</si>
  <si>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</si>
  <si>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</si>
  <si>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</si>
  <si>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</si>
  <si>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</si>
  <si>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</si>
  <si>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</si>
  <si>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</si>
  <si>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</si>
  <si>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</si>
  <si>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</si>
  <si>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</si>
  <si>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</si>
  <si>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</si>
  <si>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</si>
  <si>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</si>
  <si>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</si>
  <si>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</si>
  <si>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</si>
  <si>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</si>
  <si>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</si>
  <si>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</si>
  <si>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Corrección del inventario de predios del espacio público.</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</si>
  <si>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</si>
  <si>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</si>
  <si>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</si>
  <si>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</si>
  <si>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</si>
  <si>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</si>
  <si>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</si>
  <si>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</si>
  <si>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</si>
  <si>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</si>
  <si>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</si>
  <si>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</si>
  <si>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</si>
  <si>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</si>
  <si>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</si>
  <si>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</si>
  <si>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</si>
  <si>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</si>
  <si>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</si>
  <si>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</si>
  <si>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</si>
  <si>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</si>
  <si>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</si>
  <si>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</si>
  <si>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</si>
  <si>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</si>
  <si>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</si>
  <si>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</si>
  <si>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</si>
  <si>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</si>
  <si>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</si>
  <si>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</si>
  <si>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</si>
  <si>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</si>
  <si>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</si>
  <si>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</si>
  <si>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</si>
  <si>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</si>
  <si>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</si>
  <si>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</si>
  <si>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</si>
  <si>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</si>
  <si>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</si>
  <si>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</si>
  <si>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</si>
  <si>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</si>
  <si>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</si>
  <si>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</si>
  <si>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</si>
  <si>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</si>
  <si>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</si>
  <si>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</si>
  <si>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</si>
  <si>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</si>
  <si>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</si>
  <si>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</si>
  <si>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</si>
  <si>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en la ejecución de los programas del Sistema de Gestión Ambiental  - Plan Institucional de Gestión Ambiental (PIGA) y sus planes asociados (Planes como: PIGA, PAI, RESPEL, PIMS, PACA).</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</si>
  <si>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</si>
  <si>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</si>
  <si>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</si>
  <si>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</si>
  <si>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</si>
  <si>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</si>
  <si>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</si>
  <si>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</si>
  <si>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</si>
  <si>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</si>
  <si>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</si>
  <si>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</si>
  <si>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</si>
  <si>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</si>
  <si>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</si>
  <si>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</si>
  <si>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</si>
  <si>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Incumplimiento de las acciones y actividades de mejoramiento.</t>
  </si>
  <si>
    <t>Incorrecta evaluación a la efectividad de los controles de los procesos y procedimientos y de los mapas de riesgos</t>
  </si>
  <si>
    <t>Posibilidad de recibir o solicitar para ocultar, limitar, modificar, manipular o alterar información respecto de hallazgos u observaciones a favor de terceros.</t>
  </si>
  <si>
    <t xml:space="preserve">Vencimiento de términos de los procesos disciplinarios </t>
  </si>
  <si>
    <t xml:space="preserve">Pérdida de Información de las actuaciones disciplinarias </t>
  </si>
  <si>
    <t>Iniciar acciones administrativas y/o penales para subsanar el daño realizado.</t>
  </si>
  <si>
    <t>Acta y/o grabación de mesa de trabajo para la actualización de los perfiles.</t>
  </si>
  <si>
    <t>Documentos del proceso actualizados y socializados.</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</si>
  <si>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</si>
  <si>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</si>
  <si>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</si>
  <si>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</si>
  <si>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Reemplazar el equipo haciendo uso de las condiciones de la contratación de alquiler de computadores</t>
  </si>
  <si>
    <t>Mensual</t>
  </si>
  <si>
    <t>1. DRP
2. Backups</t>
  </si>
  <si>
    <t>Activación de servicios alternos (hiperconvergencia)
Canal redundante</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</si>
  <si>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</si>
  <si>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</si>
  <si>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</si>
  <si>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</si>
  <si>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</si>
  <si>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</si>
  <si>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</si>
  <si>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</si>
  <si>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</si>
  <si>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</si>
  <si>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</si>
  <si>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</si>
  <si>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</si>
  <si>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</si>
  <si>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</si>
  <si>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</si>
  <si>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</si>
  <si>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</si>
  <si>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</si>
  <si>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</si>
  <si>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</si>
  <si>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</si>
  <si>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</si>
  <si>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</si>
  <si>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</si>
  <si>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</si>
  <si>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</si>
  <si>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</si>
  <si>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</si>
  <si>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</si>
  <si>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</si>
  <si>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</si>
  <si>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</si>
  <si>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</si>
  <si>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</si>
  <si>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</si>
  <si>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</si>
  <si>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</si>
  <si>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</si>
  <si>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</si>
  <si>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</si>
  <si>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</si>
  <si>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</si>
  <si>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</si>
  <si>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</si>
  <si>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</si>
  <si>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</si>
  <si>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</si>
  <si>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</si>
  <si>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</si>
  <si>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</si>
  <si>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</si>
  <si>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</si>
  <si>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</si>
  <si>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</si>
  <si>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</si>
  <si>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</si>
  <si>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</si>
  <si>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</si>
  <si>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</si>
  <si>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</si>
  <si>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</si>
  <si>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</si>
  <si>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</si>
  <si>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</si>
  <si>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</si>
  <si>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</si>
  <si>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</si>
  <si>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</si>
  <si>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</si>
  <si>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</si>
  <si>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</si>
  <si>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</si>
  <si>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</si>
  <si>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</si>
  <si>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</si>
  <si>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</si>
  <si>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</si>
  <si>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</si>
  <si>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</si>
  <si>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</si>
  <si>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</si>
  <si>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</si>
  <si>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</si>
  <si>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</si>
  <si>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Backups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</si>
  <si>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</si>
  <si>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</si>
  <si>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</si>
  <si>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</si>
  <si>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</si>
  <si>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</si>
  <si>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</si>
  <si>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</si>
  <si>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</si>
  <si>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</si>
  <si>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</si>
  <si>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</si>
  <si>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</si>
  <si>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</si>
  <si>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</si>
  <si>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</si>
  <si>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</si>
  <si>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</si>
  <si>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</si>
  <si>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</si>
  <si>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</si>
  <si>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</si>
  <si>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</si>
  <si>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</si>
  <si>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</si>
  <si>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</si>
  <si>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</si>
  <si>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</si>
  <si>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</si>
  <si>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</si>
  <si>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</si>
  <si>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</si>
  <si>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Información del LYMAY, SISCO, SAE-SAI, PREDIS, PAC, OPGET, SISCO.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</si>
  <si>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</si>
  <si>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</si>
  <si>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</si>
  <si>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</si>
  <si>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</si>
  <si>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</si>
  <si>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</si>
  <si>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</si>
  <si>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</si>
  <si>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</si>
  <si>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</si>
  <si>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Número de documentos revisados y actualizados</t>
  </si>
  <si>
    <t>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</si>
  <si>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</si>
  <si>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</si>
  <si>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</si>
  <si>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</si>
  <si>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</si>
  <si>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</si>
  <si>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</si>
  <si>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</si>
  <si>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</si>
  <si>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</si>
  <si>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</si>
  <si>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</si>
  <si>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</si>
  <si>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</si>
  <si>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</si>
  <si>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Número de copias realizadas</t>
  </si>
  <si>
    <t>Copias realizadas</t>
  </si>
  <si>
    <t>Contar con  nube para  ambientes productivos</t>
  </si>
  <si>
    <t>Realizar los Backups de los ambientes productivos y definir el PRD</t>
  </si>
  <si>
    <t>Contratos</t>
  </si>
  <si>
    <t xml:space="preserve">Aplicar el formato solicitud de cambio y actualizar el directorio Activo.
</t>
  </si>
  <si>
    <t>Crear ambientes de pruebas y desarrollo, definiendo el proceso para control de cambios y realizar las pruebas en ambientes de prueba antes de desplegar en producción</t>
  </si>
  <si>
    <t>Pruebas realizadas</t>
  </si>
  <si>
    <t>Número de pruebas realizadas</t>
  </si>
  <si>
    <t>Porcentaje de mantenimientos preventivos ejecutados</t>
  </si>
  <si>
    <t xml:space="preserve">Contar con ambiente de producción en la nube y Contar con un Canal de comunicaciones redundante
</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</si>
  <si>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</si>
  <si>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</si>
  <si>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</si>
  <si>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</si>
  <si>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</si>
  <si>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</si>
  <si>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</si>
  <si>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</si>
  <si>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</si>
  <si>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</si>
  <si>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</si>
  <si>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</si>
  <si>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</si>
  <si>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</si>
  <si>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</si>
  <si>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</si>
  <si>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</si>
  <si>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</si>
  <si>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</si>
  <si>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</si>
  <si>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</si>
  <si>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</si>
  <si>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</si>
  <si>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</si>
  <si>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</si>
  <si>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</si>
  <si>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</si>
  <si>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</si>
  <si>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</si>
  <si>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</si>
  <si>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</si>
  <si>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 xml:space="preserve"> - Actas y Comunicaciones
 - Registros de evidencia de socialización e implementación del protocolo, encuestas, y otros.</t>
  </si>
  <si>
    <t>Acta y/o grabación de la socialización realizada.</t>
  </si>
  <si>
    <t>Correos electrónicos</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</si>
  <si>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</si>
  <si>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</si>
  <si>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</si>
  <si>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</si>
  <si>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</si>
  <si>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</si>
  <si>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</si>
  <si>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</si>
  <si>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</si>
  <si>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</si>
  <si>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</si>
  <si>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</si>
  <si>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</si>
  <si>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</si>
  <si>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</si>
  <si>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</si>
  <si>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</si>
  <si>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</si>
  <si>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</si>
  <si>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</si>
  <si>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</si>
  <si>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 xml:space="preserve">Realizar capacitaciones  al personal a cargo de los procesos disciplinarios. </t>
  </si>
  <si>
    <t>Violación de la reserva legal de las actuaciones disciplinarias a través de sistemas de información Orfeo y carpetas compartidas</t>
  </si>
  <si>
    <t>Correos electrónicos de solicitud realizados</t>
  </si>
  <si>
    <t>Número de correos electrónicos de solicitud realizados</t>
  </si>
  <si>
    <t>Solicitar a la oficina de sistemas el mantenimiento periódico a los equipos de cómputo para prevenir fallas tecnológicas</t>
  </si>
  <si>
    <t>Acompañar a los procesos para cubrir las necesidades de la ciudadanía</t>
  </si>
  <si>
    <t xml:space="preserve"> Promover mejoras a  los procesos según las necesidades de la ciudadanía.</t>
  </si>
  <si>
    <t>Correos electrónicos, piezas informativas y/o actas de reunión</t>
  </si>
  <si>
    <t>Número de documentos revisados y/o actualizados</t>
  </si>
  <si>
    <t>Posibilidad de recibir dádivas o beneficios a
nombre propio o de terceros por realizar trámites por fuera de los parámetros técnicos institucionales (Riesgo de Tramites).</t>
  </si>
  <si>
    <t>La Jefe de la Oficina Asesora de Planeación revisa, retroalimenta (ajustes y alertas tempranas) y viabiliza el seguimiento reportado por los gerentes de proyectos.</t>
  </si>
  <si>
    <t xml:space="preserve">Revisar y/o ajustar los objetivos y metas de los proyectos de inversión para que en el año siguiente se ejecuten </t>
  </si>
  <si>
    <t>Realizar mesas de trabajo y viabilización del plan de acción</t>
  </si>
  <si>
    <t>Actas de reunión y/o Correos electrónicos.</t>
  </si>
  <si>
    <t>La Jefe de la Oficina Asesora de Planeación con el apoyo de su equipo de trabajo revisa y emite recomendaciones a los planes de acción anual de los proyectos de inversión, para que estos sean realizables y cumplan con los objetivos de los proyectos, durante la fase de elaboración.</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</si>
  <si>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</si>
  <si>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</si>
  <si>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</si>
  <si>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</si>
  <si>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</si>
  <si>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</si>
  <si>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</si>
  <si>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</si>
  <si>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El Subdirector de Administración Inmobiliaria y del Espacio Público realiza la adquisición de pólizas de seguros todo riesgo daño material y responsabilidad civil extracontractual.</t>
  </si>
  <si>
    <t>El profesional asignado para la administración directa realiza visitas de control administrativo a los predios administrados directamente por el DADEP.</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</si>
  <si>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</si>
  <si>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</si>
  <si>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</si>
  <si>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</si>
  <si>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</si>
  <si>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</si>
  <si>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</si>
  <si>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</si>
  <si>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</si>
  <si>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</si>
  <si>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</si>
  <si>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</si>
  <si>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</si>
  <si>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</si>
  <si>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</si>
  <si>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</si>
  <si>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</si>
  <si>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</si>
  <si>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</si>
  <si>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</si>
  <si>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</si>
  <si>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</si>
  <si>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</si>
  <si>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</si>
  <si>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</si>
  <si>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Posibilidad de recibir o solicitar cualquier dádiva o beneficio a nombre propio o de terceros con el fin  de entregar bienes a cargo del DADEP.</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</si>
  <si>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</si>
  <si>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</si>
  <si>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</si>
  <si>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El Subdirector de Administración Inmobiliaria y del Espacio Público revisa y aprueba los instrumentos celebrados para la entrega en administración de los bienes a cardo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</si>
  <si>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</si>
  <si>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</si>
  <si>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</si>
  <si>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</si>
  <si>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</si>
  <si>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</si>
  <si>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</si>
  <si>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El profesional asignado para la supervisión de los instrumentos vigentes, realiza seguimiento de la presentación de informes con la matriz de presentación de informes.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</si>
  <si>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</si>
  <si>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</si>
  <si>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</si>
  <si>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 xml:space="preserve">Solicitar a la Oficina de Sistemas realizar copias de seguridad o Backups y la creación de la carpeta de CID en el servidor de la Entidad, con confidencialidad. 
</t>
  </si>
  <si>
    <t>El profesional asignado para la escuela del espacio público realiza acompañamiento a la comunidad para dar a conocer los modelos de administración ofrecidos por la entidad</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</si>
  <si>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</si>
  <si>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</si>
  <si>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</si>
  <si>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</si>
  <si>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</si>
  <si>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</si>
  <si>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</si>
  <si>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</si>
  <si>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</si>
  <si>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</si>
  <si>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</si>
  <si>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Tecnología y seguridad de la información</t>
  </si>
  <si>
    <t>Comunicación interna y/o relación con partes interesadas</t>
  </si>
  <si>
    <t>#</t>
  </si>
  <si>
    <t>Serie / Subserie</t>
  </si>
  <si>
    <t>AC001</t>
  </si>
  <si>
    <t>Acta de apertura del Buzón</t>
  </si>
  <si>
    <t>Documento donde se relaciona la apertura, fecha, cantidad y tipos de documentos depositados por los ciudadanos.</t>
  </si>
  <si>
    <t>Interno</t>
  </si>
  <si>
    <t>N/A</t>
  </si>
  <si>
    <t>cuando se requiera</t>
  </si>
  <si>
    <t>Subdirección Administrativa, Financiera y de Control Disciplinario SAF</t>
  </si>
  <si>
    <t>Español</t>
  </si>
  <si>
    <t>Electrónico / Digital</t>
  </si>
  <si>
    <t>Físico</t>
  </si>
  <si>
    <t>Archivo DADEP</t>
  </si>
  <si>
    <t>PÚBLICA</t>
  </si>
  <si>
    <t>MEDIA</t>
  </si>
  <si>
    <t>-&gt;  Ley 1712 Art. 18_x005F_x000D_
 - a) El derecho a toda persona a la intimidad, bajo las limitaciones propias que impone la condición de servidor público, en concordancia con lo estipulado._x005F_x000D_
 -&gt; Ley 1712 Art. 19</t>
  </si>
  <si>
    <t>Parcial</t>
  </si>
  <si>
    <t>AC002</t>
  </si>
  <si>
    <t xml:space="preserve">127-FORAC-10 Acta de Reunión </t>
  </si>
  <si>
    <t>Registro de temas tratados en reuniones internas o externas y el listado de los asistentes</t>
  </si>
  <si>
    <t>Físico - Electrónico / Digital</t>
  </si>
  <si>
    <t>AC003</t>
  </si>
  <si>
    <t>Requerimiento</t>
  </si>
  <si>
    <t xml:space="preserve">Petición, queja, reclamo o solicitud de la ciudadanía; peticiones ciudadanas relacionadas con la funciones del área de Atención al Ciudadano. </t>
  </si>
  <si>
    <t>Hoja de cálculo</t>
  </si>
  <si>
    <t>PÚBLICA CLASIFICADA</t>
  </si>
  <si>
    <t>-&gt;  Ley 1712 Art. 18 _x005F_x000D_
 - c) Los secretos comerciales, industriales y profesionales, así como los estipulados en el art. 77 de la ley 1474 de 2011_x005F_x000D_
 -&gt; Ley 1712 Art. 19</t>
  </si>
  <si>
    <t>La información contiene secretos comerciales, industriales y profesionales</t>
  </si>
  <si>
    <t>Ilimitada</t>
  </si>
  <si>
    <t>AC004</t>
  </si>
  <si>
    <t>Respuesta al peticionario</t>
  </si>
  <si>
    <t xml:space="preserve">Respuesta a peticiones ciudadanas  relacionadas con la funciones del área de Atención al Ciudadano. </t>
  </si>
  <si>
    <t>Ley 1712 de 2014, art 18</t>
  </si>
  <si>
    <t>No aplica</t>
  </si>
  <si>
    <t>AC005</t>
  </si>
  <si>
    <t>Respuesta al peticionario anónimo o sin dirección</t>
  </si>
  <si>
    <t>Respuesta a peticiones ciudadanas publicada en la cartelera del primer piso SuperCADE CAD módulo D-158 que está dirigida a peticionarios anónimos, a destinatarios sin dirección o que corresponden a correo devuelto</t>
  </si>
  <si>
    <t>AC006</t>
  </si>
  <si>
    <t>127-FORDE-38 Formato memorando ORFEO</t>
  </si>
  <si>
    <t>Comunicación escrita de carácter interno del DADEP que se utiliza para tratar asuntos referentes a órdenes, orientaciones y pautas a las dependencias que agilicen la gestión institucional, de Carácter Informativo, decisorio y operativo.</t>
  </si>
  <si>
    <t>AC007</t>
  </si>
  <si>
    <t>127-FORAC-15 Recepción de peticiones verbales</t>
  </si>
  <si>
    <t>Petición, Queja, Reclamo, sugerencia o solicitud presentada por la ciudadanía de manera verbal.</t>
  </si>
  <si>
    <t>AC008</t>
  </si>
  <si>
    <t>127-FORAC-01 Felicitación, queja o reclamo
17/12/2020 V4</t>
  </si>
  <si>
    <t>Manifestación, del ciudadano, frente a la satisfacción, reclamo o inconformidad por la atención recibida por parte de un servidor público.</t>
  </si>
  <si>
    <t>AC009</t>
  </si>
  <si>
    <t>127-FORAC-22 Registro atenciones canal presencial 17/12/2020 V2</t>
  </si>
  <si>
    <t>Atenciones realizadas a través de los puntos de atención del canal presencial</t>
  </si>
  <si>
    <t>Diario</t>
  </si>
  <si>
    <t>AC010</t>
  </si>
  <si>
    <t>127-FORAC-21 Registro atenciones canal telefónico 29/04/2022 V4</t>
  </si>
  <si>
    <t>Atenciones realizadas a través del canal telefónico.</t>
  </si>
  <si>
    <t>AC011</t>
  </si>
  <si>
    <t>127-FORAC-20 Formato registro atenciones canal virtual chat. 17/12/2020 V3</t>
  </si>
  <si>
    <t>Documento por el cual se registran las atenciones prestadas a través del chat</t>
  </si>
  <si>
    <t>AC012</t>
  </si>
  <si>
    <t>127-FORAC-19 Registro Atenciones Canal Virtual Correo Electrónico Y Bogotá Te Escucha
23/03/2022 V3</t>
  </si>
  <si>
    <r>
      <rPr>
        <sz val="11"/>
        <color theme="1"/>
        <rFont val="Calibri"/>
        <family val="2"/>
        <scheme val="minor"/>
      </rPr>
      <t xml:space="preserve">Documento por el cual se registran las atenciones prestadas a través del correo electrónico y a través del sistema Bogotá te escucha. 
</t>
    </r>
    <r>
      <rPr>
        <b/>
        <sz val="7.7"/>
        <rFont val="Calibri"/>
        <family val="2"/>
        <charset val="1"/>
      </rPr>
      <t>NOTA:</t>
    </r>
    <r>
      <rPr>
        <b/>
        <i/>
        <sz val="7.7"/>
        <rFont val="Calibri"/>
        <family val="2"/>
        <charset val="1"/>
      </rPr>
      <t xml:space="preserve"> </t>
    </r>
    <r>
      <rPr>
        <sz val="11"/>
        <rFont val="Calibri"/>
        <family val="2"/>
        <charset val="1"/>
      </rPr>
      <t>Esta información incluye las peticiones, quejas, reclamos, sugerencias o solicitudes remitidas por el área de comunicaciones al correo dadepbogota@dadep.gov.co, recibidas a través de las redes sociales.</t>
    </r>
  </si>
  <si>
    <t>AC013</t>
  </si>
  <si>
    <t>127-FORAC-17 Registro Interacciones Canal Virtual Redes Sociales
17/12/2020 V2</t>
  </si>
  <si>
    <r>
      <rPr>
        <sz val="11"/>
        <color theme="1"/>
        <rFont val="Calibri"/>
        <family val="2"/>
        <scheme val="minor"/>
      </rPr>
      <t xml:space="preserve">Interacciones con usuarios mediante redes sociales.
</t>
    </r>
    <r>
      <rPr>
        <b/>
        <sz val="7.7"/>
        <rFont val="Calibri"/>
        <family val="2"/>
        <charset val="1"/>
      </rPr>
      <t>NOTA</t>
    </r>
    <r>
      <rPr>
        <b/>
        <sz val="11"/>
        <rFont val="Calibri"/>
        <family val="2"/>
        <charset val="1"/>
      </rPr>
      <t>:</t>
    </r>
    <r>
      <rPr>
        <sz val="11"/>
        <rFont val="Calibri"/>
        <family val="2"/>
        <charset val="1"/>
      </rPr>
      <t xml:space="preserve"> Esta información incluye las peticiones, quejas, reclamos, sugerencias o solicitudes remitidas al correo electrónico dadepbogota@dadep.gov.co para ser gestionadas de acuerdo con la competencia de la entidad y/o de otras entidades</t>
    </r>
  </si>
  <si>
    <t>Oficina Asesora de Comunicaciones</t>
  </si>
  <si>
    <t>AC014</t>
  </si>
  <si>
    <t>127-FORAC-26 Encuesta de satisfacción de la atención brindada por los canales presencial y telefónico de la defensoría del espacio público -DADEP
29/04/2022 V3</t>
  </si>
  <si>
    <t>Manifestación, por parte de los ciudadanos de la percepción y satisfacción frente a la atención recibida por los canales presencial y telefónico.</t>
  </si>
  <si>
    <t>AC015</t>
  </si>
  <si>
    <t>127-FORAC-13 Consolidado encuestas de percepción y satisfacción del servicio prestado a los usuarios del DADEP
04/03/2022 V3</t>
  </si>
  <si>
    <t xml:space="preserve">Resultados consolidados de las encuestas de satisfacción aplicadas a los ciudadanos </t>
  </si>
  <si>
    <t>AC016</t>
  </si>
  <si>
    <t>Indicador</t>
  </si>
  <si>
    <t>Resultado de la tabulación de las encuestas 127-FORAC-26 de satisfacción del canal presencial y del análisis de los datos de los derechos de petición y los días de gestión. Esta información se consolida en los siguientes indicadores:
• Indicador de percepción 
• Indicador de satisfacción.
• Indicador de oportunidad</t>
  </si>
  <si>
    <t>AC017</t>
  </si>
  <si>
    <t>Informe de resultados de la satisfacción del canal telefónico</t>
  </si>
  <si>
    <t>Resultados de la encuesta de satisfacción de la ciudadanía con respecto a la atención recibida a través del canal telefónico. INDICADOR</t>
  </si>
  <si>
    <t>AC018</t>
  </si>
  <si>
    <t>Aplicativo de correspondencia ORFEO</t>
  </si>
  <si>
    <t>Registro de las comunicaciones  oficiales de la Entidad</t>
  </si>
  <si>
    <t>Texto</t>
  </si>
  <si>
    <t>AC019</t>
  </si>
  <si>
    <t>Inventario General de Espacio Público y Bienes Fiscales</t>
  </si>
  <si>
    <t>Aplicativo de consulta SIGDEP</t>
  </si>
  <si>
    <t>Plataforma tecnológica que permite la búsqueda de información relativa al inventario de predios del Distrito.</t>
  </si>
  <si>
    <t>AC020</t>
  </si>
  <si>
    <t>Aplicativo de consulta SIDEP 2</t>
  </si>
  <si>
    <t>Plataforma tecnológica que permite buscar información y documentos relativa a predios del Distrito.</t>
  </si>
  <si>
    <t>AC022</t>
  </si>
  <si>
    <t>Informes a otros organismos</t>
  </si>
  <si>
    <t>Informe recibido o enviado de y a otros organismos</t>
  </si>
  <si>
    <t>Externo</t>
  </si>
  <si>
    <t>AC023</t>
  </si>
  <si>
    <t>127-FORAC-18 Registro Atenciones Consolidado
29/04/2022 V4</t>
  </si>
  <si>
    <t>Documento que consolida las atenciones prestadas a través de los diferentes canales de atención, se elabora en Excel y en PDF.</t>
  </si>
  <si>
    <t>AC024</t>
  </si>
  <si>
    <t>127-FORAC-14 Seguimiento Orfeo-SDQS
06/05/2022 V2</t>
  </si>
  <si>
    <t>Documento de seguimiento a la oportunidad de las respuestas.</t>
  </si>
  <si>
    <t>AC025</t>
  </si>
  <si>
    <t>Informe de Transparencia – Informe de Peticiones, Quejas, Requerimiento y Sugerencias - PQRS</t>
  </si>
  <si>
    <t>Informe que muestra mensualmente las Peticiones  recibidas por la entidad, trasladadas a otras entidades y los tiempos promedio de respuesta.</t>
  </si>
  <si>
    <t>AC026</t>
  </si>
  <si>
    <t>Informe solicitudes de acceso a la información pública</t>
  </si>
  <si>
    <t>Informe que muestra mensualmente los Derechos de Peticiones catalogados como solicitudes de acceso a la información. Corresponde al informe contemplado en el artículo 52 del Decreto 103 de 2015 y del literal h) del artículo 11 de la Ley 1712 de 2014 y el artículo 2.1.1.6.2. Decreto 1081 del 2015.</t>
  </si>
  <si>
    <t>AC027</t>
  </si>
  <si>
    <t>Informe de gestión por canal de atención a la ciudadanía (Dashboard)</t>
  </si>
  <si>
    <t>Análisis, por dependencia, del cumplimiento de términos para el cierre de peticiones registradas en el Sistema Distrital para la Gestión de Peticiones Ciudadanas – Bogotá te escucha</t>
  </si>
  <si>
    <t>AC028</t>
  </si>
  <si>
    <t>Boletín Interáctivo Mensual de PQRS</t>
  </si>
  <si>
    <t>Este informe se basa en la información consolidada de las atenciones brindadas a través de los diferentes canales de atención de la Entidad</t>
  </si>
  <si>
    <t>AC029</t>
  </si>
  <si>
    <t>Informe Canal Telefónico</t>
  </si>
  <si>
    <t>Este informe contiene la encuesta aplicada telefónicamente a los ciudadanos.</t>
  </si>
  <si>
    <t>AC030</t>
  </si>
  <si>
    <t>Informe caracterización de usuarios</t>
  </si>
  <si>
    <t>Este informe contiene la caracterización de los usuarios, grupos de valor y de interés atendidos a través de los distintos canales.</t>
  </si>
  <si>
    <t>AC031</t>
  </si>
  <si>
    <t>Reporte de Seguimiento y evaluación diaria a las peticiones recibidasBogotá te escucha</t>
  </si>
  <si>
    <t>Informe que muestra las peticiones pendientes de tramite a tiempo, próximas a vencerse y vencidas de carácter diario</t>
  </si>
  <si>
    <t>Semanal</t>
  </si>
  <si>
    <t>AC032</t>
  </si>
  <si>
    <t>Reporte de Alerta Semanal Bogotá te escucha</t>
  </si>
  <si>
    <t xml:space="preserve">Informe que muestra las peticiones pendientes de tramite a tiempo, próximas a vencerse y vencidas </t>
  </si>
  <si>
    <t>AC033</t>
  </si>
  <si>
    <t>Servicio</t>
  </si>
  <si>
    <t>Recepción de PQRS</t>
  </si>
  <si>
    <t>Servicio a través del cual se  reciben peticiones, Quejas, Reclamos y Sugerencias y/o solicitudes a través de los puntos de atención del canal virtual y telefónico</t>
  </si>
  <si>
    <t>Físico y Electrónico</t>
  </si>
  <si>
    <t>Pública</t>
  </si>
  <si>
    <t>AC034</t>
  </si>
  <si>
    <t>Copia de respuesta a PQRS</t>
  </si>
  <si>
    <t>Servicio a través del cual se  entregan copias de respuestas través de los puntos de atención del canal virtual y telefónico</t>
  </si>
  <si>
    <t>AC035</t>
  </si>
  <si>
    <t>Capacitación en competencias de entidades distritales en materia de espacio Público</t>
  </si>
  <si>
    <t xml:space="preserve">Servicio a través del cual el área de Atención al Ciudadano en coordinación con las áreas misionales divulga y/o capacita acerca de las competencias de la entidad en materia de espacio público. </t>
  </si>
  <si>
    <t>AC036</t>
  </si>
  <si>
    <t>Asesoría canal presencial</t>
  </si>
  <si>
    <t>Servicio a través del cual se atiende a la ciudadanía en los puntos de atención del canal presencial</t>
  </si>
  <si>
    <t>AC037</t>
  </si>
  <si>
    <t>Atención de canales</t>
  </si>
  <si>
    <t>Atención de los puntos de atención de los canales telefónico, y virtual</t>
  </si>
  <si>
    <t>AGOPEP001</t>
  </si>
  <si>
    <t>Administración y gestión del Observatorio y la Política del Espacio Público de Bogotá</t>
  </si>
  <si>
    <t>Red de Entidades Distritales por el espacio público</t>
  </si>
  <si>
    <t>Contiene el nombre, cargo, correo electrónico, dirección, teléfono de alcaldes locales, ediles, secretarios, senadores, y Juntas de Acción Comunal entre otros</t>
  </si>
  <si>
    <t>Subdirección de Registro Inmobiliario SRI</t>
  </si>
  <si>
    <t>Dentro de las bases se encuentran información personal, como correos personales e institucionales y nombres completos</t>
  </si>
  <si>
    <t>AGOPEP002</t>
  </si>
  <si>
    <t>Red de Universidades por el espacio público</t>
  </si>
  <si>
    <t>Contiene el nombre, cargo, correo electrónico, dirección, teléfono de personal que trabaja en Universidades, como lo son decanos, directores, profesores y coordinadores</t>
  </si>
  <si>
    <t>Dentro de las bases se encuentran información personal, como correos personales e institucionales.</t>
  </si>
  <si>
    <t>AGOPEP003</t>
  </si>
  <si>
    <t>Red de Comunidades, Asociaciones y Gremios por el espacio público</t>
  </si>
  <si>
    <t>Contiene los correos e información personal de algunas personas que trabajan en entidades publicas o privada, arquitectos e independientes</t>
  </si>
  <si>
    <t>Dentro de las bases se encuentran información personal, como nombres completos, cargos, números de celular, correos institucionales</t>
  </si>
  <si>
    <t>AGOPEP004</t>
  </si>
  <si>
    <t>Red de Ciudades por el espacio público</t>
  </si>
  <si>
    <t>Contiene los correos e información personal los directores de Organizaciones  No Gubernamentales</t>
  </si>
  <si>
    <t>Dentro de las bases se encuentran  como correos y nombres completos</t>
  </si>
  <si>
    <t>AGOPEP005</t>
  </si>
  <si>
    <t>Redes eventos</t>
  </si>
  <si>
    <t>Contiene los datos personales de las personas que se inscriben a participar de los eventos del Observatorio y los registros de asistencias, como lo son correos personales, números de celular y cedula</t>
  </si>
  <si>
    <t>Dentro de las bases se encuentran información personal, como correos personales, numero de cedula, nombres completos, numero de celular.</t>
  </si>
  <si>
    <t>AGOPEP006</t>
  </si>
  <si>
    <t xml:space="preserve">Formularios </t>
  </si>
  <si>
    <t>Son formularios generados al momento de realizar una inscripción para un evento, participación en convocatorias, encuestas, entre otros</t>
  </si>
  <si>
    <t>Documentos gráficos</t>
  </si>
  <si>
    <t>Office</t>
  </si>
  <si>
    <t>AGOPEP007</t>
  </si>
  <si>
    <t>Proyectos</t>
  </si>
  <si>
    <t>Contienen información sobre los proyectos de investigación realizados por el observatorio</t>
  </si>
  <si>
    <t>http://observatorio.dadep.gov.co/proyectos</t>
  </si>
  <si>
    <t>AGOPEP008</t>
  </si>
  <si>
    <t>Resultados e informes</t>
  </si>
  <si>
    <t>Contiene información sobre Los informes trimestrales, Documentos Técnicos de Soporte, Informes de Gestión, Plan Anual de acciones</t>
  </si>
  <si>
    <t>http://observatorio.dadep.gov.co/resultados-e-informes</t>
  </si>
  <si>
    <t>AGOPEP009</t>
  </si>
  <si>
    <t>Contiene la publicaciones de libros y boletines</t>
  </si>
  <si>
    <t>http://observatorio.dadep.gov.co/publicaciones</t>
  </si>
  <si>
    <t>AGOPEP010</t>
  </si>
  <si>
    <t>Noticias</t>
  </si>
  <si>
    <t>Publicación de noticias relacionadas con el espacio publico y la realización de eventos</t>
  </si>
  <si>
    <t>http://observatorio.dadep.gov.co/noticias</t>
  </si>
  <si>
    <t>AGOPEP011</t>
  </si>
  <si>
    <t>Reportes técnicos</t>
  </si>
  <si>
    <t>Publicación de los reportes técnicos del Observatorio por año</t>
  </si>
  <si>
    <t>http://observatorio.dadep.gov.co/reportes-tecnicos</t>
  </si>
  <si>
    <t>APID001</t>
  </si>
  <si>
    <t>Formato de visitas para diagnósticos técnicos SAI</t>
  </si>
  <si>
    <t>Documento que registra la visita a un terreno</t>
  </si>
  <si>
    <t>Subdirección de Administración Inmobiliaria y del Espacio Publico SAI</t>
  </si>
  <si>
    <t>Archivo del patrimonio inmobiliario Distrital 
y 
Archivo de Gestión de la Subdirección de Administración Inmobiliaria y Espacio Público</t>
  </si>
  <si>
    <t>APID002</t>
  </si>
  <si>
    <t>Resolución de predios disponibles</t>
  </si>
  <si>
    <t>Documento que da a conocer los bienes fiscales disponibles</t>
  </si>
  <si>
    <t>Archivo SAF</t>
  </si>
  <si>
    <t>APID003</t>
  </si>
  <si>
    <t>Acta de reunión</t>
  </si>
  <si>
    <t>Documento en el cual se plasma los acuerdos tomados en una reunión</t>
  </si>
  <si>
    <t>Archivo de Gestión de la Subdirección de Administración Inmobiliaria y Espacio Público 
Archivo del patrimonio inmobiliario Distrital.</t>
  </si>
  <si>
    <t>APID004</t>
  </si>
  <si>
    <t>Formato de evaluación de administración directa.</t>
  </si>
  <si>
    <t>Documento que registra las acciones para la administración directa de un bien.</t>
  </si>
  <si>
    <t>Archivo del patrimonio inmobiliario Distrital.</t>
  </si>
  <si>
    <t>APID005</t>
  </si>
  <si>
    <t>Formato concepto de viabilidad técnica para la entrega de inmuebles para la administración.</t>
  </si>
  <si>
    <t>Documento con el cual se estudia la pertinencia técnica de la entrega directa o indirecta de un bien inmueble.</t>
  </si>
  <si>
    <t>APID006</t>
  </si>
  <si>
    <t>Acta de entrega</t>
  </si>
  <si>
    <t>Documento con el cual se hace entrega gratuita del uso, goce y disfrute de bienes inmuebles de uso público y/o fiscal de nivel central, a las entidades distritales del sector central.</t>
  </si>
  <si>
    <t>Archivo de Gestión de la Subdirección de Administración Inmobiliaria y Espacio Público</t>
  </si>
  <si>
    <t>APID007</t>
  </si>
  <si>
    <t>Convenio interadministrativo de comodato</t>
  </si>
  <si>
    <t>Documento con el cual se hace entrega gratuita del uso, goce y disfrute de bienes inmuebles de uso público y/o fiscal de nivel central, a las entidades distritales del sector descentralizado.</t>
  </si>
  <si>
    <t>Archivo de Gestión de la Subdirección de Administración Inmobiliaria y Espacio Público
y OAJ</t>
  </si>
  <si>
    <t>APID008</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</si>
  <si>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</si>
  <si>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</si>
  <si>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APID009</t>
  </si>
  <si>
    <t>Contrato de arrendamiento</t>
  </si>
  <si>
    <t>Documento en el cual las dos partes se obligan recíprocamente, la una a conceder el goce de una cosa, o a ejecutar una obra o prestar un servicio y la otra a pagar por este goce, obra o servicio un precio determinado.</t>
  </si>
  <si>
    <t>APID010</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</si>
  <si>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</si>
  <si>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</si>
  <si>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Archivo de Gestión de la OAJ</t>
  </si>
  <si>
    <t>APID011</t>
  </si>
  <si>
    <t>Autorización de uso</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</si>
  <si>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</si>
  <si>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APID012</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</si>
  <si>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</si>
  <si>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</si>
  <si>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APID013</t>
  </si>
  <si>
    <t>Visita técnica</t>
  </si>
  <si>
    <t>APID014</t>
  </si>
  <si>
    <t>Acta de reunión con comunidades</t>
  </si>
  <si>
    <t>Carpetas públicas</t>
  </si>
  <si>
    <t>APID015</t>
  </si>
  <si>
    <t>Planimetrías Plano récord</t>
  </si>
  <si>
    <t>Representación grafica de la extensión de un bien inmueble.</t>
  </si>
  <si>
    <t>APID016</t>
  </si>
  <si>
    <t>Levantamientos en 3D Plano récord</t>
  </si>
  <si>
    <t>Documento que representa gráficamente la extensión de un bien inmueble en 3 dimensiones.</t>
  </si>
  <si>
    <t>APID017</t>
  </si>
  <si>
    <t>Formato diagnóstico social de bienes de uso público</t>
  </si>
  <si>
    <t>1. Documento que registra el panorama social y los actores involucrados en los predios a ofertar o entregar mediante diferentes instrumentos jurídicos por parte del DADEP.
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</si>
  <si>
    <t>APID018</t>
  </si>
  <si>
    <t>Formato Oficio</t>
  </si>
  <si>
    <t>Documento de contestación de solicitudes, quejas y reclamos a los ciudadanos y entidades del Distrito y del orden nacional</t>
  </si>
  <si>
    <t>Sistema de Correspondencia ORFEO</t>
  </si>
  <si>
    <t>APID019</t>
  </si>
  <si>
    <t>Proceso Contractual  1. Formato de Estudios Previos
2. Documento de Evaluación Técnica</t>
  </si>
  <si>
    <t>1. Documento que refleja la necesidad de la Subdirección con relación al requerimiento de contratación y su estudio de mercado.
2. Documento que evalúa la viabilidad y cumplimiento de requisitos técnicos del oferente.</t>
  </si>
  <si>
    <t>Plataforma SECOP II</t>
  </si>
  <si>
    <t>APID020</t>
  </si>
  <si>
    <t>Seguimiento al Plan de Desarrollo Formato de Informe de Gestión Proyectos de Inversión</t>
  </si>
  <si>
    <t>Documento que registra el cumplimiento mensual de los avances a los objetivos establecidos en el Plan de Desarrollo "UN NUEVO CONTRATO SOCIAL Y AMBIENTAL PARA LA BOGOTA DEL SIGLO XXI"</t>
  </si>
  <si>
    <t>SEGPLAN</t>
  </si>
  <si>
    <t>APID021</t>
  </si>
  <si>
    <t>Acta de recibo de material de inmueble en dación en pago.</t>
  </si>
  <si>
    <t>Documento que registra el recibo de bienes e inmuebles en dación en pago y dando cumplimiento con lo regulado en el Decreto 041 del 2006</t>
  </si>
  <si>
    <t>Archivo del patrimonio inmobiliario Distrital</t>
  </si>
  <si>
    <t>APID022</t>
  </si>
  <si>
    <t>Formato acta de asistencia a asamblea de copropietarios de bienes de propiedad horizontal.</t>
  </si>
  <si>
    <t>Documento que registra  el desarrollo de las asambleas de copropietarios de bienes fiscales ubicados en propiedad horizontal.</t>
  </si>
  <si>
    <t>APID023</t>
  </si>
  <si>
    <t>Formato de acta de inicio y de obra</t>
  </si>
  <si>
    <t>Documento en que se registra el inicio de ejecución de obras de mantenimiento de los bienes e inmuebles.</t>
  </si>
  <si>
    <t>APID024</t>
  </si>
  <si>
    <t>Formato inventario de recibo y entrega de bienes e inmuebles</t>
  </si>
  <si>
    <t xml:space="preserve">Documento por el cual se registra el recibo y entregar bienes e inmuebles que se encuentran bajo la modalidad de administración directa o indirecta. </t>
  </si>
  <si>
    <t>APID025</t>
  </si>
  <si>
    <t>Formato participación en instancias de coordinación.</t>
  </si>
  <si>
    <t xml:space="preserve">Documento solicitado por el distrito para consolidar una base de datos sobre las instancias de participación a las que pertenece cada entidad.  </t>
  </si>
  <si>
    <t>Página web de la entidad</t>
  </si>
  <si>
    <t>APID026</t>
  </si>
  <si>
    <t>Formato seguimiento gastos administrativos</t>
  </si>
  <si>
    <t>Documento en el cual se registran los gastos administrativos como son: servicios públicos, impuestos prediales y administración de los bienes que administra directamente el DADEP.</t>
  </si>
  <si>
    <t>APID027</t>
  </si>
  <si>
    <t>Formato de acta de inspección contable</t>
  </si>
  <si>
    <t>Documento por el cual el equipo de supervisión verifica la debida ejecución de los recursos en lista de predios entregados en administración</t>
  </si>
  <si>
    <t>Expediente contractual</t>
  </si>
  <si>
    <t>APID028</t>
  </si>
  <si>
    <t>Formato acta de visita de seguimiento</t>
  </si>
  <si>
    <t>Documento elaborado en campo donde se consigna el estado de los predios y se lleva acabo el seguimiento contractual.</t>
  </si>
  <si>
    <t>APID029</t>
  </si>
  <si>
    <t>Formato control técnico y legal sobre los bienes.</t>
  </si>
  <si>
    <t>Documento con el cual se consigna el estado de los predios públicos y fiscales del nivel central.</t>
  </si>
  <si>
    <t>APID030</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</si>
  <si>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</si>
  <si>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</si>
  <si>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APID031</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</si>
  <si>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</si>
  <si>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públicos y fiscales entregados en administración.</t>
  </si>
  <si>
    <t>APID032</t>
  </si>
  <si>
    <t>Formato matriz de seguimiento de obligaciones contractuales e informes para CAMEP.</t>
  </si>
  <si>
    <t>Documento por el cual el equipo de supervisión consigna las acciones y evidencias del cumplimiento de las obligaciones contractuales en los CAMEP.</t>
  </si>
  <si>
    <t>APID033</t>
  </si>
  <si>
    <t>Formato matriz de seguimiento de obligaciones contractuales e informes para contratos de arrendamiento.</t>
  </si>
  <si>
    <t>Documento por el cual el equipo de supervisión consigna las acciones y evidencias del cumplimiento de las obligaciones contractuales en los contratos de arriendo..</t>
  </si>
  <si>
    <t>APID034</t>
  </si>
  <si>
    <t>Formato matriz de seguimiento para convenios solidarios.</t>
  </si>
  <si>
    <t>Documento por el cual el equipo de supervisión consigna las acciones y evidencias del cumplimiento de las obligaciones contractuales en los convenios solidarios.</t>
  </si>
  <si>
    <t>APID035</t>
  </si>
  <si>
    <t>Formato plan de acción para salones comunales.</t>
  </si>
  <si>
    <t xml:space="preserve">Documento en el cual la organización comunitaria formula las acciones a adelantar durante la ejecución del convenio que faculta la administración del salón comunal.  </t>
  </si>
  <si>
    <t>APID036</t>
  </si>
  <si>
    <t>Formato reglamento para el uso del salón comunal</t>
  </si>
  <si>
    <t>Documento en el cual la organización comunitaria establece el uso que permitirá que terceros le darán al salón comunal.</t>
  </si>
  <si>
    <t>APID037</t>
  </si>
  <si>
    <t xml:space="preserve">Formato reglamento para la administración del salón comunal. </t>
  </si>
  <si>
    <t>Documento en el cual la organización comunitaria establece el reglamento con el cual adelantara la administración del salón comunal.</t>
  </si>
  <si>
    <t>CID001</t>
  </si>
  <si>
    <t xml:space="preserve">Procesos Disciplinarios </t>
  </si>
  <si>
    <t>Conformación de los expedientes disciplinarios  de acuerdo las etapas previstas en la Ley 1952 de 2019</t>
  </si>
  <si>
    <t>140-5</t>
  </si>
  <si>
    <t xml:space="preserve">Control Disciplinario Interno </t>
  </si>
  <si>
    <t>Carpeta CID</t>
  </si>
  <si>
    <t>PÚBLICA RESERVADA</t>
  </si>
  <si>
    <t>-&gt;  Ley 1712 Art. 19 _x005F_x000D_
 - d) La prevención, investigación y persecución de los delitos y las faltas disciplinarias, mientras no se haga efectiva la medida de aseguramiento o se formule pliego de cargos, según el caso.</t>
  </si>
  <si>
    <t>Art 115 de la Ley 1952 de 2019</t>
  </si>
  <si>
    <t>En el procedimiento ordinario las actuaciones disciplinarias serán reservadas hasta cuando se formule el pliego de cargos o la providencia que ordene el archivo definitivo, sin perjuicio de los derechos de los sujetos procesales. En el procedimiento especial ante el Procurador General de la Nación y en el procedimiento verbal, hasta la decisión de citar a audiencia.
El investigado estará obligado a guardar la reserva de las pruebas que por disposición de la Constitución o la ley tengan dicha condición.</t>
  </si>
  <si>
    <t>pliego de cargos o la providencia que ordene el archivo definitivo</t>
  </si>
  <si>
    <t>DE001</t>
  </si>
  <si>
    <t xml:space="preserve">Informes a Entidades' de Control y Vigilancia </t>
  </si>
  <si>
    <t>Informes que consolidan información sobre el desarrollo y funcionamiento de la entidad.</t>
  </si>
  <si>
    <t>85 / 5</t>
  </si>
  <si>
    <t>Cuando se requiera</t>
  </si>
  <si>
    <t>Texto, hoja de calculo, Físico y Electrónico</t>
  </si>
  <si>
    <t>Carpetas compartidas</t>
  </si>
  <si>
    <t>https://www.dadep.gov.co/</t>
  </si>
  <si>
    <t>DE038</t>
  </si>
  <si>
    <t>Grabaciones DADEP</t>
  </si>
  <si>
    <t>Videos, entrevistas y material fílmico e histórico de la entidad.</t>
  </si>
  <si>
    <t>Dirección (Comunicaciones)</t>
  </si>
  <si>
    <t>Video</t>
  </si>
  <si>
    <t>https://www.dadep.gov.co/ y redes sociales</t>
  </si>
  <si>
    <t>DE002</t>
  </si>
  <si>
    <t>Piezas gráficas</t>
  </si>
  <si>
    <t xml:space="preserve">Diseños gráficos de las actividades y campañas que desarrolla la entidad internamente </t>
  </si>
  <si>
    <t>Intranet, correo electrónico, SITIO WEB, , Redes sociales</t>
  </si>
  <si>
    <t>DE003</t>
  </si>
  <si>
    <t>Piezas gráficas y redacción material Redes Sociales</t>
  </si>
  <si>
    <t>Son las comunicaciones externas que muestran y socializan las actividades y participaciones realizadas por el DADEP con la comunidad.</t>
  </si>
  <si>
    <t>Intranet, correo electrónico, SITIO WEB,  Redes sociales</t>
  </si>
  <si>
    <t>DE004</t>
  </si>
  <si>
    <t xml:space="preserve">Boletines de prensa </t>
  </si>
  <si>
    <t>Documentos en Word con información, datos y estadísticas de las acciones, pr0yectos y actividades adelantadas por la entidad.</t>
  </si>
  <si>
    <t>DE005</t>
  </si>
  <si>
    <t>Fotografías</t>
  </si>
  <si>
    <t>Registro fotográfico de las actividades, campañas, operativos, recuperación de espacio público y acciones adelantadas por la entidad.</t>
  </si>
  <si>
    <t>Este activo de información contiene información de datos personales.</t>
  </si>
  <si>
    <t>DE006</t>
  </si>
  <si>
    <t>Plan de comunicaciones</t>
  </si>
  <si>
    <t>Documento que se elabora antes de la realización de acciones con el objeto de apoyar el cumplimiento del plan estratégico de la entidad</t>
  </si>
  <si>
    <t>135 / 20</t>
  </si>
  <si>
    <t>Archivo de gestión de la Dirección</t>
  </si>
  <si>
    <t>https://www.dadep.gov.co/transparencia/planeacion/planes
dadep.gov.co/transparencia/planeación/planes</t>
  </si>
  <si>
    <t>DE007</t>
  </si>
  <si>
    <t>Comunicación oficial por correo electrónico</t>
  </si>
  <si>
    <t>Medio oficial a través del cual se realizan o responde a solicitudes de necesidades comunicacionales (piezas, boletines, acompañamientos, cubrimientos, etcétera).</t>
  </si>
  <si>
    <t>N/A / N/A</t>
  </si>
  <si>
    <t>DE008</t>
  </si>
  <si>
    <t>Propuesta de necesidad de Comunicación</t>
  </si>
  <si>
    <t>Registro de la propuesta para suplir la necesidad de la comunicación solicitada.</t>
  </si>
  <si>
    <t>85 / 25</t>
  </si>
  <si>
    <t>DE009</t>
  </si>
  <si>
    <t>Evidencia de implementación</t>
  </si>
  <si>
    <t>Documento que evidencia la implementación de la comunicación.</t>
  </si>
  <si>
    <t>DE010</t>
  </si>
  <si>
    <t>Informe del Proceso de Direccionamiento Estratégico.</t>
  </si>
  <si>
    <t>Documento con el cual se da cuenta de la ejecución de actividades en función de sus actividades.</t>
  </si>
  <si>
    <t>85 / 10</t>
  </si>
  <si>
    <t>DE011</t>
  </si>
  <si>
    <t>Publicación en página web</t>
  </si>
  <si>
    <t>Registro de publicación del portafolio en la pagina de la entidad.</t>
  </si>
  <si>
    <t>Archivo de gestión de la Oficina Asesora de Planeación</t>
  </si>
  <si>
    <t>http://www.dadep.gov.co/index.php/transparencia-acceso-a-informacion-publica</t>
  </si>
  <si>
    <t>DE012</t>
  </si>
  <si>
    <t>N. de ingresos a pagina web</t>
  </si>
  <si>
    <t>Registro del número de visitantes a la pagina de la entidad.</t>
  </si>
  <si>
    <t>DE013</t>
  </si>
  <si>
    <t>Publicación en medios</t>
  </si>
  <si>
    <t>Documento que evidencia la publicación de la comunicación.</t>
  </si>
  <si>
    <t>DE014</t>
  </si>
  <si>
    <t>Alineamiento estratégico Proyectos de Inversión</t>
  </si>
  <si>
    <t>Documento que contiene la alineación de los proyectos de inversión de la entidad, el Plan de Desarrollo Distrital y la plataforma estratégica de la Entidad.</t>
  </si>
  <si>
    <t>95 / 5</t>
  </si>
  <si>
    <t>Carpetas corporativas</t>
  </si>
  <si>
    <t>https://www.dadep.gov.co/transparencia/planeacion/plan-estrategico/alineamiento-estrategico-proyectos-inversion</t>
  </si>
  <si>
    <t>DE015</t>
  </si>
  <si>
    <t>Políticas públicas e institucionales</t>
  </si>
  <si>
    <t>Documentos con las políticas públicas e institucionales que aplica la entidad.</t>
  </si>
  <si>
    <t>https://www.dadep.gov.co/transparencia/planeacion/politicas</t>
  </si>
  <si>
    <t>DE016</t>
  </si>
  <si>
    <t>Plan Estratégico Institucional</t>
  </si>
  <si>
    <t>Documento en el que el comité directivo de la entidad establece cual será la estrategia a seguir por la entidad en el mediano plazo.</t>
  </si>
  <si>
    <t>https://www.dadep.gov.co/sites/default/files/planeacion/orientacion_plan_estrategico_dadep_2016_-_2019_v7.pdf</t>
  </si>
  <si>
    <t>DE017</t>
  </si>
  <si>
    <t>Proyectos de Inversión, Programas y Plan de Acción Institucional</t>
  </si>
  <si>
    <t>Documento que contiene los proyectos de inversión, programas a desarrollar y plan de acción institucional.</t>
  </si>
  <si>
    <t>155 / 10</t>
  </si>
  <si>
    <t>https://www.dadep.gov.co/transparencia/planeacion/proyectos-inversion-y-programas</t>
  </si>
  <si>
    <t>DE018</t>
  </si>
  <si>
    <t>Plan de acción Institucional</t>
  </si>
  <si>
    <t>Documento con la planificación y seguimiento de las acciones o compromisos establecidos por el periodo administrativo y el Plan de Desarrollo Distrital.</t>
  </si>
  <si>
    <t>https://www.dadep.gov.co/transparencia/planeacion/plan-de-accion</t>
  </si>
  <si>
    <t>DE019</t>
  </si>
  <si>
    <t>Plan Operativo Anual</t>
  </si>
  <si>
    <t>Documento la planificación y seguimiento de las acciones a ejecutar en el año de la vigencia para cumplir la meta programada de ese año en el Plan de Acción Institucional.</t>
  </si>
  <si>
    <t>https://www.dadep.gov.co/transparencia/planeacion/plan-operativo-anual</t>
  </si>
  <si>
    <t>DE020</t>
  </si>
  <si>
    <t>Plan de Acción MIPG</t>
  </si>
  <si>
    <t>Documento con las acciones a realizar del MIPG</t>
  </si>
  <si>
    <t>https://www.dadep.gov.co/transparencia/sistema-integrado-de-gestion/implementacion-mipg</t>
  </si>
  <si>
    <t>DE021</t>
  </si>
  <si>
    <t>Planes institucionales</t>
  </si>
  <si>
    <t>Documentos con los planes institucionales y su seguimiento a las acciones programadas a ejecutar en la vigencia para cumplir el plan estratégico institucional.</t>
  </si>
  <si>
    <t>https://www.dadep.gov.co/transparencia/planeacion/planes</t>
  </si>
  <si>
    <t>DE022</t>
  </si>
  <si>
    <t>Creación, actualización o eliminación de documentos</t>
  </si>
  <si>
    <t>Documento con el cual se solicita la creación, actualización o eliminación de documentos del Sistema de Gestión.</t>
  </si>
  <si>
    <t>http://sgc.dadep.gov.co/</t>
  </si>
  <si>
    <t>DE023</t>
  </si>
  <si>
    <t>Listado maestro de documentos</t>
  </si>
  <si>
    <t>Documento que registra la totalidad de formatos incluidos en el SG.</t>
  </si>
  <si>
    <t>DE024</t>
  </si>
  <si>
    <t>Documentación del Sistema de Gestión</t>
  </si>
  <si>
    <t>Documentación del sistema de gestión de los diferentes procesos y procedimientos de la entidad y comprende: mapa de procesos, caracterizaciones, procedimientos, manuales, guías, instructivos, formatos, plantillas de los diferentes procesos</t>
  </si>
  <si>
    <t>Archivo Oficina Asesora de Planeación</t>
  </si>
  <si>
    <t>DE025</t>
  </si>
  <si>
    <t>Portafolio de bienes o servicios</t>
  </si>
  <si>
    <t>Documento que registra la totalidad de bienes o servicios ofrecidos por la entidad.</t>
  </si>
  <si>
    <t>DE026</t>
  </si>
  <si>
    <t>Caracterización de producto o servicio</t>
  </si>
  <si>
    <t>Documento en el cual se describe un producto o servicio, definiendo su alcance y las tareas asociadas.</t>
  </si>
  <si>
    <t>DE027</t>
  </si>
  <si>
    <t>Matriz de requisitos legales y normativos</t>
  </si>
  <si>
    <t>Documento que lista la normatividad total aplicable a la entidad.</t>
  </si>
  <si>
    <t>https://www.dadep.gov.co/transparencia/marco-legal/normograma</t>
  </si>
  <si>
    <t>DE028</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</si>
  <si>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</si>
  <si>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</si>
  <si>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135 / 5</t>
  </si>
  <si>
    <t>https://www.dadep.gov.co/transparencia/planeacion/plan-anticorrupcion</t>
  </si>
  <si>
    <t>DE029</t>
  </si>
  <si>
    <t>Estrategia de participación ciudadana y control social.</t>
  </si>
  <si>
    <t>Documento con las estrategias a realizar con el objeto incluir a los grupos de valor y partes interesadas.</t>
  </si>
  <si>
    <t>135 / 35</t>
  </si>
  <si>
    <t>DE030</t>
  </si>
  <si>
    <t>Estrategia de rendición de cuentas</t>
  </si>
  <si>
    <t>DE031</t>
  </si>
  <si>
    <t>Documento de trazabilidad de la participación ciudadana (Boletín de Participación Ciudadana)</t>
  </si>
  <si>
    <t>DE032</t>
  </si>
  <si>
    <t>Documento que recopila la información de la gestión de la Entidad</t>
  </si>
  <si>
    <t>85 / 40</t>
  </si>
  <si>
    <t>https://www.dadep.gov.co/transparencia/planeacion/informes-gestion</t>
  </si>
  <si>
    <t>DE033</t>
  </si>
  <si>
    <t>Informes de Gestión Proyecto de Inversión</t>
  </si>
  <si>
    <t>Reporte que evidencia el avance cuantitativo y cualitativo de los proyectos de inversión que se encuentran a cargo del DADEP</t>
  </si>
  <si>
    <t>85 / 45</t>
  </si>
  <si>
    <t>DE034</t>
  </si>
  <si>
    <t>Acta de Reunión con Comunidades</t>
  </si>
  <si>
    <t>10 / 40</t>
  </si>
  <si>
    <t>DE035</t>
  </si>
  <si>
    <t>Actas de comités</t>
  </si>
  <si>
    <t>Documento que registra los temas tratados y toma de decisiones en la reunión de equipo directivo, con la finalidad de certificar lo acontecido y dar validez a lo acordado.</t>
  </si>
  <si>
    <t>10 / 45</t>
  </si>
  <si>
    <t>DE036</t>
  </si>
  <si>
    <t>Documento que registra los temas tratados y toma de decisiones en una reunión, con la finalidad de certificar lo acontecido y dar validez a lo acordado. </t>
  </si>
  <si>
    <t>DE037</t>
  </si>
  <si>
    <t>Cuadro de Mando de Indicadores</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</si>
  <si>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</si>
  <si>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DPID001</t>
  </si>
  <si>
    <t>Hoja ruta</t>
  </si>
  <si>
    <t>Recibir la notificación judicial o comunicación oficial para iniciar una acción judicial por parte de las dependencias del DADEP, procesos misionales del DADEP, persona natural o persona jurídica externa.</t>
  </si>
  <si>
    <t>Archivo de Gestión de la Oficina Asesora Jurídica</t>
  </si>
  <si>
    <t>DPID002</t>
  </si>
  <si>
    <t>SIPROJ</t>
  </si>
  <si>
    <t>Plataforma tecnológica donde se gestionan los procesos judiciales de la entidad y donde se reporta el contingente judicial.</t>
  </si>
  <si>
    <t>Bases de datos</t>
  </si>
  <si>
    <t>DPID003</t>
  </si>
  <si>
    <t>Propuesta de estrategia jurídica (Informe Viabilizarían)</t>
  </si>
  <si>
    <t>Documento que formula una estrategia jurídica de defensa judicial (cuando la complejidad del caso lo
amerite), coherente con los presupuestos facticos y de derecho.</t>
  </si>
  <si>
    <t>DPID004</t>
  </si>
  <si>
    <t>Memorial de demanda y/o Contestación con el respectivo radicado del despacho</t>
  </si>
  <si>
    <t>Documento que contiene la demanda o contestación (Civil, Penal o Contenciosa Administrativa, Laboral, Constitucional) de conformidad con la estrategia
jurídica aprobada.</t>
  </si>
  <si>
    <t>DPID005</t>
  </si>
  <si>
    <t>Demanda o contestación con anexos y soportes probatorios.
SIPROJ</t>
  </si>
  <si>
    <t>Documento que contiene la presentación ante el despacho judicial de la demanda o contestación (Civil, Penal o Contenciosa Administrativa, Laboral, Constitucional) adjuntando los anexos y
soportes probatorios.</t>
  </si>
  <si>
    <t>DPID006</t>
  </si>
  <si>
    <t>Documentos escritos de soporte:  Autos
Memoriales;  SIPROJ, SIDEP 2.0.</t>
  </si>
  <si>
    <t>Documento de seguimiento a las decisiones judiciales de acuerdo con las obligaciones a cargo del DADEP y
con el que se actualiza el Sistema de Información de Procesos Judiciales tanto de la Entidad y del Distrito.</t>
  </si>
  <si>
    <t>DPID007</t>
  </si>
  <si>
    <t>Documento que evidencia la realización del comité de conciliación, dando aplicación a la normatividad que regule la materia.</t>
  </si>
  <si>
    <t>DPID008</t>
  </si>
  <si>
    <t xml:space="preserve">Acta de Comité de Conciliación </t>
  </si>
  <si>
    <t>Documento que evidencia la decisión adoptada por el comité de conciliación.</t>
  </si>
  <si>
    <t>DPID009</t>
  </si>
  <si>
    <t>Solicitud</t>
  </si>
  <si>
    <t>Recibir los requerimientos del proceso de atención al cliente y/o usuario y determinar el tipo de actuación que corresponda y el responsable.</t>
  </si>
  <si>
    <t>Subdirección de registro inmobiliario</t>
  </si>
  <si>
    <t>DPID010</t>
  </si>
  <si>
    <t>Informe de restitución de espacio público</t>
  </si>
  <si>
    <t>Documento que muestra la situación real de un predio solicitado.</t>
  </si>
  <si>
    <t>DPID011</t>
  </si>
  <si>
    <t>Compromiso de entrega voluntaria</t>
  </si>
  <si>
    <t>Realizar compromiso de restitución voluntaria y/o adecuación de mobiliario, con el infractor del PID.</t>
  </si>
  <si>
    <t>Archivo de la propiedad de inmueble distrital.</t>
  </si>
  <si>
    <t>DPID012</t>
  </si>
  <si>
    <t>Reunión para acuerdo de entrega voluntaria</t>
  </si>
  <si>
    <t>Si no se localiza al infractor del PID, se hará la anotación de la no localización del infractor y las acciones a tomar para la defensa y restitución del PID.</t>
  </si>
  <si>
    <t>DPID013</t>
  </si>
  <si>
    <t>Taller seguimiento y verificación del procedimiento persuasivo</t>
  </si>
  <si>
    <t>Realizar seguimiento y verificación al cumplimiento de los compromisos de restitución voluntaria.</t>
  </si>
  <si>
    <t>DPID014</t>
  </si>
  <si>
    <t>Acta de entrega voluntaria</t>
  </si>
  <si>
    <t>Realizar acta de recuperación espacio publico entrega voluntaria.</t>
  </si>
  <si>
    <t>DPID015</t>
  </si>
  <si>
    <t>DPID016</t>
  </si>
  <si>
    <t>Informe de estudio técnico - jurídico</t>
  </si>
  <si>
    <t>Solicitar inicio de la actuación administrativa y/o policiva, a la respectiva autoridad competente por localidad, con el informe técnico y jurídico.</t>
  </si>
  <si>
    <t>DPID017</t>
  </si>
  <si>
    <t>Escrito de sustentación</t>
  </si>
  <si>
    <t>Realizar el escrito de sustentación y aportar las pruebas correspondientes.</t>
  </si>
  <si>
    <t>DPID018</t>
  </si>
  <si>
    <t>Notificación</t>
  </si>
  <si>
    <t>Recibir para notificación el acto administrativo emitido por la Alcaldía local al DADEP y devolver el expediente con el escrito de recurso en caso de ser necesario presentación del recurso.</t>
  </si>
  <si>
    <t>DPID019</t>
  </si>
  <si>
    <t>Realizar acompañamiento y apoyo técnico, jurídico y/o logístico a la diligencia de restitución programada por la alcaldía local y/o inspección de policía.</t>
  </si>
  <si>
    <t>DPID020</t>
  </si>
  <si>
    <t>Comunicación oficial enviada</t>
  </si>
  <si>
    <t>Si hay reincidencia en la ocupación solicitar a la alcaldía la aplicación de las sanciones económicas por incumplimiento de la orden de restitución.</t>
  </si>
  <si>
    <t>EC001</t>
  </si>
  <si>
    <t>Intangible</t>
  </si>
  <si>
    <t>Plan Anual de Auditoría -PAA</t>
  </si>
  <si>
    <t>Herramienta que consolida la aprobación del CICCI del Plan Anual de Auditoria Interna</t>
  </si>
  <si>
    <t>85 / 15</t>
  </si>
  <si>
    <t>Información - DIG</t>
  </si>
  <si>
    <t>Hoja de Calculo</t>
  </si>
  <si>
    <t>https://www.dadep.gov.co/control/plan-anual-auditorias</t>
  </si>
  <si>
    <t>Repositorio Oficina de Control  Interno</t>
  </si>
  <si>
    <t>EC002</t>
  </si>
  <si>
    <t>Actas de reunión</t>
  </si>
  <si>
    <t>Documento que evidencia y/o registra los datos derivados de las reuniones sostenidas con las diferentes áreas y a nivel interno.</t>
  </si>
  <si>
    <t>Información  - FIS</t>
  </si>
  <si>
    <t>Archivo Oficina de Control Interno / Carpeta Compartida Control Privado</t>
  </si>
  <si>
    <t>EC003</t>
  </si>
  <si>
    <t>Programa de auditorías internas</t>
  </si>
  <si>
    <t>Herramienta que permite a las partes conocer las actividades, tiempos y cronogramas contemplados en la ejecución del ejercicio auditor.</t>
  </si>
  <si>
    <t>Hoja de Cálculo y/o Documento de texto</t>
  </si>
  <si>
    <t>Archivo Oficina de Control Interno</t>
  </si>
  <si>
    <t>EC004</t>
  </si>
  <si>
    <t>Lista de chequeo</t>
  </si>
  <si>
    <t>Herramienta que permite valoraciones estándar a muestras iguales dentro del proceso de evaluación independiente</t>
  </si>
  <si>
    <t>EC005</t>
  </si>
  <si>
    <t>Informe de auditoria</t>
  </si>
  <si>
    <t>Documento que consolida la información, registros y novedades encontradas durante el proceso de evaluación independiente</t>
  </si>
  <si>
    <t>Hoja de Cálculo</t>
  </si>
  <si>
    <t>Informes y Requerimientos de Ley | Departamento Administrativo de la Defensoría del Espacio Público (dadep.gov.co)</t>
  </si>
  <si>
    <t>EC006</t>
  </si>
  <si>
    <t>Formato calificación de auditores internos</t>
  </si>
  <si>
    <t>Documento que evidencia y consolida la evaluación de auditores</t>
  </si>
  <si>
    <t>EC009</t>
  </si>
  <si>
    <t>Papeles de trabajo</t>
  </si>
  <si>
    <t>Soportes presentados por las diferentes dependencias de la entidad para respaldar los informes realizados por la Oficna de Control Interno</t>
  </si>
  <si>
    <t>formatos Varios</t>
  </si>
  <si>
    <t>-&gt;  Ley 1712 Art. 18 _x005F_x000D_
 - b) El derecho a toda persona a la vida, la salud o la seguridad.
- c) Los secretos comerciales, industriales y profesionales, así como los estipulados en el art. 77 de la ley 1474 de 2011_x005F_x000D_
 -&gt; Ley 1712 Art. 19</t>
  </si>
  <si>
    <t xml:space="preserve">  Ley 1712 Art. 18 
 - b) El derecho a toda persona a la vida, la salud o la seguridad.
- c) Los secretos comerciales, industriales y profesionales, así como los estipulados en el art. 77 de la ley 1474 de 2011
 </t>
  </si>
  <si>
    <t>El activo de información contiene datos personales y secretos comerciales, industriales y profesionales</t>
  </si>
  <si>
    <t>EC010</t>
  </si>
  <si>
    <t>Informe preliminar de auditoria</t>
  </si>
  <si>
    <t>Documento que consolida el resultado del proceso auditor, previo a la valoración entre las partes.</t>
  </si>
  <si>
    <t>Documento de texto</t>
  </si>
  <si>
    <t>EC011</t>
  </si>
  <si>
    <t>Comunicación oficial interna</t>
  </si>
  <si>
    <t>Memorandos emitidos por la Oficina de Control Interno para tránsito entre las dependencias del DADEP.</t>
  </si>
  <si>
    <t>EC012</t>
  </si>
  <si>
    <t>Soportes organismos de control</t>
  </si>
  <si>
    <t>Documentos o evidencias presentados por las diferentes dependencias de la entidad para respaldar sus respuestas a los informes externos de control</t>
  </si>
  <si>
    <t>EC013</t>
  </si>
  <si>
    <t>Memorandos entrantes de entes de control y otras entidades</t>
  </si>
  <si>
    <t>Correspondencia recibida y/o tramitada por diferentes entes de control y entidades externas</t>
  </si>
  <si>
    <t>EC014</t>
  </si>
  <si>
    <t xml:space="preserve"> Evaluación eventual independiente de la Oficina de Control interno</t>
  </si>
  <si>
    <t>Documento que consolida la información, registros y novedades encontradas durante el proceso de evaluación eventual independiente</t>
  </si>
  <si>
    <t>GD001</t>
  </si>
  <si>
    <t>Instructivo Banco Terminológico</t>
  </si>
  <si>
    <t xml:space="preserve">El Banco Terminológico es un "Instrumento Archivístico que permite la normalización  de las series, subseries y tipos documentales de la Tabla de Retención Documental a través de lenguajes controlados y estructuras terminológicas,” establecido esto en el Decreto Único Reglamentario del Sector Cultura 1080 de 2015 en su artículo 2.8.2.5.8. “Instrumentos archivísticos para la gestión documental” literal G. </t>
  </si>
  <si>
    <t>NO APLICA</t>
  </si>
  <si>
    <t>http://sgc.dadep.gov.co/11/127-INSGD-02.php</t>
  </si>
  <si>
    <t>GD002</t>
  </si>
  <si>
    <t>Instructivo de Archivo y Correspondencia</t>
  </si>
  <si>
    <t>El Instructivo de Archivo y Correspondencia, es una guía sencilla con los pasos que deben seguirse en la unidad de correspondencia y  durante las etapas del ciclo vital del documento (Archivo de Gestión, Archivo Central y Archivo Histórico), que permitan la adecuada recepción, distribución, trámite, organización y conservación, en tal forma que la información institucional sea recuperable para uso de la  administración, el servicio al ciudadano y como fuente de consulta e historia de la entidad, de conformidad con lo previsto en la Ley 594 de 2000 “Ley General de Archivo” y las normas complementarias  establecidas por el Archivo General de la Nación.</t>
  </si>
  <si>
    <t xml:space="preserve">http://sgc.dadep.gov.co/11/127-INSGD-01.php </t>
  </si>
  <si>
    <t>GD003</t>
  </si>
  <si>
    <t>Diagnóstico Integral de Archivo</t>
  </si>
  <si>
    <t xml:space="preserve">Documento elaborado para verificar el estado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
</t>
  </si>
  <si>
    <t xml:space="preserve">http://sgc.dadep.gov.co/11/127-PPPGD-03.php </t>
  </si>
  <si>
    <t>GD004</t>
  </si>
  <si>
    <t>Plan Institucional de Archivos</t>
  </si>
  <si>
    <t>Es un Instrumento Archivístico,  para la planeación de la función archivística, en el cual se articula con los demás planes y proyectos estratégicos previstos por la Entidad.  Como herramienta de planeación para la coordinación archivística, fija importantes elementos que permiten la Planeación Estratégica para el proceso de Gestión Documental.  Al igual que se cumple con las directrices de la Ley 594 de 2000, Ley 1712 de 2014 y Decreto 1080 del 26 de 2015 (capítulo V, artículos 2.8.2.5.2. y 2.8.2.9.2.), para el DADEP mediante Acta del Comité Institucional de Gestión y Desempeño MIPG No. 01 del 13 de enero 2020.</t>
  </si>
  <si>
    <t xml:space="preserve">http://sgc.dadep.gov.co/11/127-PPPGD-01.php </t>
  </si>
  <si>
    <t>GD005</t>
  </si>
  <si>
    <t>Programa de Gestión Documental</t>
  </si>
  <si>
    <t>El Programa de Gestión Documental es un Instrumento Archivístico que contempla el ciclo de vida del documento tanto electrónico como físico desde su creación o recepción hasta su disposición final, mediante la estandarización y ejecución de los procesos relacionados con la planeación, producción, gestión y trámite, organización, transferencia, disposición de documentos, preservación a largo plazo y
valoración de la información de la Entidad; todo lo anterior con base en la normatividad vigente y las herramientas que esta misma señala como de obligatorio cumplimiento.</t>
  </si>
  <si>
    <t>Programas/Programa de Gestión Documental</t>
  </si>
  <si>
    <t xml:space="preserve">http://sgc.dadep.gov.co/11/127-PPPGD-02.php </t>
  </si>
  <si>
    <t>GD006</t>
  </si>
  <si>
    <t>Tablas de Retención Documental</t>
  </si>
  <si>
    <t>Es un Instrumento Archivístico que define el listado de series y subseries, con sus correspondientes tipos documentales, a las cuales se asigna el tiempo de permanencia en cada etapa del ciclo vital de los documentos, es decir se considera como el Instrumento que permite establecer cuáles son los documentos de la entidad, su necesidad e importancia en términos de tiempo de conservación y preservación y que debe hacerse con ellos una vez finalice su vigencia o utilidad.</t>
  </si>
  <si>
    <t>Instrumentos Archivísticos/Tablas de Retención Documental</t>
  </si>
  <si>
    <t xml:space="preserve">https://www.dadep.gov.co/transparencia/instrumentos-gestion-informacion-publica/gestion-documental </t>
  </si>
  <si>
    <t>GD007</t>
  </si>
  <si>
    <t>Tabla Control de Acceso</t>
  </si>
  <si>
    <t xml:space="preserve">La Tabla de Control de Acceso – TCA, es un Instrumento Archivístico el cual define el tipo de acceso a la información por parte de los usuarios internos y externos de los documentos reflejados en las Series y Subseries de la Tabla de Retención Documental, reglamentado en el Decreto 1080 de 2015 “Por medio del cual se expide el Decreto Reglamentario Único del Sector Cultura”, en el Capítulo V Artículo 2.8.2.5.8. Instrumentos archivísticos para la gestión documental. </t>
  </si>
  <si>
    <t>http://sgc.dadep.gov.co/11/127-MANGD-01.php</t>
  </si>
  <si>
    <t>GD008</t>
  </si>
  <si>
    <t>Cuadro de Clasificación Documental</t>
  </si>
  <si>
    <t xml:space="preserve">Es un Instrumento Archivístico que contiene el listado de todas las series y subseries documentales con su correspondiente codificación, las cuales se registran en el formato Tabla de Retención Documental - TRD. </t>
  </si>
  <si>
    <t>GD009</t>
  </si>
  <si>
    <t>Actas de Eliminación Documental</t>
  </si>
  <si>
    <t xml:space="preserve">Las Actas de Eliminación de Documentos   evidencian que clase de información producida por la entidad ha cumplido su ciclo de vida y ha sido eliminada.
</t>
  </si>
  <si>
    <t>Actas/Actas de eliminación documental</t>
  </si>
  <si>
    <t>Archivo Central</t>
  </si>
  <si>
    <t xml:space="preserve">Todas las Actas de eliminación de documentos son de carácter clasificada y sólo deben ser consultadas con autorización del Área Responsable (SAF/Gestión Documental).  </t>
  </si>
  <si>
    <t>GD037</t>
  </si>
  <si>
    <t>127-FORGD-05 Formato Único de Inventario Documental - FUID</t>
  </si>
  <si>
    <t>Documento que describe de manera exacta y precisa las series o asuntos de un fondo documental</t>
  </si>
  <si>
    <t>Intranet</t>
  </si>
  <si>
    <t>https://sgc.dadep.gov.co/11/127-FORGD-05.phpe</t>
  </si>
  <si>
    <t>alta</t>
  </si>
  <si>
    <t>GD038</t>
  </si>
  <si>
    <t>Consecutivo de comunicaciones oficiales</t>
  </si>
  <si>
    <t>Documento que registra las comunicaciones enviadas y recibidas de la entidad</t>
  </si>
  <si>
    <t>Consecutivo comunicaciones oficiales</t>
  </si>
  <si>
    <t>Desde el 2 de enero de cada año</t>
  </si>
  <si>
    <t>Areas productoras del DADEP</t>
  </si>
  <si>
    <t xml:space="preserve">Electrónico </t>
  </si>
  <si>
    <t>Archivo de gestión del área</t>
  </si>
  <si>
    <t>Aplicativo orfeo</t>
  </si>
  <si>
    <t>-&gt;  Ley 1712 Art. 18_x005F_x000D_
 - a) El derecho a toda persona a la intimidad, bajo las limitaciones propias que impone la condición de servidor público, en concordancia con lo estipulado._x005F_x000D_
 -&gt; Ley 1712 Art. 19
- d) La prevención, investigación y persecución de los delitos y las faltas disciplinarias, mientras no se haga efectiva la medida de aseguramiento o se formule pliego de cargos, según el caso.
- e) El debido proceso y la igualdad de las partes en los procesos judiciales.</t>
  </si>
  <si>
    <t>Ley 1712 de 2014 Art 18, literal a. Ley 1712 de 2014 Art 19, literales d y e.
Constitución Política, Art 15</t>
  </si>
  <si>
    <t>Las comunicaciones oficiales son documentos de carácter público clasificada, cuyo acceso podrá ser rechazado o denegado de manera motivada y por escrito, siempre que el
acceso pudiere causar un daño a persona natural o jurídica.</t>
  </si>
  <si>
    <t>Desde la producción de la información</t>
  </si>
  <si>
    <t xml:space="preserve">Lo estipulado en la tabla de retención documental </t>
  </si>
  <si>
    <t>GIT001</t>
  </si>
  <si>
    <t>Gestión de la información y la tecnología</t>
  </si>
  <si>
    <t>Índice de información clasificada y reservada</t>
  </si>
  <si>
    <t xml:space="preserve">El Índice de información clasificada y reservada es el inventario de la información pública generada, obtenida, adquirida o controlada por la entidad, que ha sido calificada como clasificada o reservada. </t>
  </si>
  <si>
    <t xml:space="preserve">https://www.datos.gov.co/Funci-n-p-blica/Indice-de-informaci-n-clasificada-y-reservada/ez42-9r57 </t>
  </si>
  <si>
    <t>GIT002</t>
  </si>
  <si>
    <t>Comunicación entre equipos de distribución de datos</t>
  </si>
  <si>
    <t>Administra y permite la conexión entre equipos de computo, comparte ancho de banda y comunican la red interna con la externa</t>
  </si>
  <si>
    <t xml:space="preserve">Oficina de Sistemas </t>
  </si>
  <si>
    <t>Inglés</t>
  </si>
  <si>
    <t>GIT003</t>
  </si>
  <si>
    <t>Rol</t>
  </si>
  <si>
    <t>Administrador Networking</t>
  </si>
  <si>
    <t>Administra los equipos, su configuración y brinda soporte sobre sus servicios</t>
  </si>
  <si>
    <t>GIT004</t>
  </si>
  <si>
    <t>Networking: Equipos de Core</t>
  </si>
  <si>
    <t>Appliance de uso especifico con conexiones a 40Gb, en alta disponibilidad y con acceso a vlans de gestión</t>
  </si>
  <si>
    <t>GIT005</t>
  </si>
  <si>
    <t>Comunicación entre equipos de core, en capa 3.</t>
  </si>
  <si>
    <t>Administra y permite la conexión entre equipos de core en capa 3, comparte ancho de banda y comunican la red LAN, con equipos de seguridad e internet</t>
  </si>
  <si>
    <t>GIT006</t>
  </si>
  <si>
    <t>Firewall</t>
  </si>
  <si>
    <t>Appliance de uso especifico dedicado a controlar accesos y salidas de la red de datos</t>
  </si>
  <si>
    <t>Otro</t>
  </si>
  <si>
    <t>GIT007</t>
  </si>
  <si>
    <t xml:space="preserve">Seguridad Perimetral </t>
  </si>
  <si>
    <t>Bloqueos y permisos basados en reglas y bases de datos en nube. Protege la red de accesos externos</t>
  </si>
  <si>
    <t>GIT008</t>
  </si>
  <si>
    <t>Administrador Seguridad Perimetral</t>
  </si>
  <si>
    <t>Administra, configura, soporta y pone en funcionamiento la plataforma de seguridad</t>
  </si>
  <si>
    <t>GIT009</t>
  </si>
  <si>
    <t>Sandbox Nube</t>
  </si>
  <si>
    <t xml:space="preserve">Entorno de pruebas aislado para verificar comportamientos anomalos de archivos y ataques de día cero. </t>
  </si>
  <si>
    <t>GIT010</t>
  </si>
  <si>
    <t xml:space="preserve">Pruebas de comportamiento de archivos </t>
  </si>
  <si>
    <t>Realizar pruebas de comportamiento de archivos que ingresan al entorno de producción de sistemas de información en nube, cuyo analisis pudiera determinar ataques de día cero.</t>
  </si>
  <si>
    <t>GIT011</t>
  </si>
  <si>
    <t>Sandbox Data Center</t>
  </si>
  <si>
    <t>GIT012</t>
  </si>
  <si>
    <t>DDoS</t>
  </si>
  <si>
    <t>Appliance de proposito específico contra ataques de negeación de servicio</t>
  </si>
  <si>
    <t>GIT013</t>
  </si>
  <si>
    <t>Alertas y bloquea ataques de DDoS</t>
  </si>
  <si>
    <t>Bloqueo contra ataques de denegación de servicio</t>
  </si>
  <si>
    <t>GIT014</t>
  </si>
  <si>
    <t>Analyzer</t>
  </si>
  <si>
    <t>Appliance recolector de eventos de seguridad</t>
  </si>
  <si>
    <t>GIT015</t>
  </si>
  <si>
    <t>Monitoreo de logs de seguridad</t>
  </si>
  <si>
    <t>Correlacionador y monitoreo de eventos de equipos de seguridad adheridos al equipo.</t>
  </si>
  <si>
    <t>GIT016</t>
  </si>
  <si>
    <t>Cloud Computing: AZURE</t>
  </si>
  <si>
    <t>Nube pública de Microsoft</t>
  </si>
  <si>
    <t>GIT017</t>
  </si>
  <si>
    <t>Puesta en marcha de sistemas de información en entorno de producción</t>
  </si>
  <si>
    <t>Prestación de servicios de computo a nivel de IaaS, PaaS y SaaS para el entorno de producción de los sistemas de información del DADEP</t>
  </si>
  <si>
    <t>GIT018</t>
  </si>
  <si>
    <t>Administrador Cloud Computing</t>
  </si>
  <si>
    <t xml:space="preserve">Administra, configura, soporta y pone en funcionamiento la plataforma de Cloud Computing para el entorno de produción de los sistemas de información </t>
  </si>
  <si>
    <t>GIT019</t>
  </si>
  <si>
    <t>Cloud Computing: Oracle Cloud</t>
  </si>
  <si>
    <t>Nube pública de Oracle Cloud</t>
  </si>
  <si>
    <t>GIT020</t>
  </si>
  <si>
    <t>portal web</t>
  </si>
  <si>
    <t>Servicio del portal web institucional de la entidad</t>
  </si>
  <si>
    <t>GIT021</t>
  </si>
  <si>
    <t>intranet</t>
  </si>
  <si>
    <t>Servicio de intranet institucional de la entidad</t>
  </si>
  <si>
    <t>GIT022</t>
  </si>
  <si>
    <t>observatorio espacio publico</t>
  </si>
  <si>
    <t>Servicio del observatorio del portal web de la entidad</t>
  </si>
  <si>
    <t>GIT023</t>
  </si>
  <si>
    <t>visor documentos mipg</t>
  </si>
  <si>
    <t>Servicio del visor de documentos del sistema de gestion de calidad</t>
  </si>
  <si>
    <t>GIT024</t>
  </si>
  <si>
    <t>CPM - MECI</t>
  </si>
  <si>
    <t>Sistema de gestion de acciones correctivas y de mejora y sistema de analisis del modelo de control interno</t>
  </si>
  <si>
    <t>GIT025</t>
  </si>
  <si>
    <t>Networking: Equipos de borde</t>
  </si>
  <si>
    <t>Appliance de uso especifico con conexiones a 10Gb y configurados en pila</t>
  </si>
  <si>
    <t>GIT026</t>
  </si>
  <si>
    <t>WAF</t>
  </si>
  <si>
    <t>Software simulador de appliance WAF. Configurado en la nube de AZURE</t>
  </si>
  <si>
    <t>GIT027</t>
  </si>
  <si>
    <t>Seguridad de aplicaciones WEB</t>
  </si>
  <si>
    <t>Protección de aplicaciones web de ataques externos a la red  filtrando, monitoreando y bloqueando tráfico HTTP, y HTTPS</t>
  </si>
  <si>
    <t>GIT028</t>
  </si>
  <si>
    <t>Sistema de Virtualización Hiperconvergente Nutanix</t>
  </si>
  <si>
    <t>Appliance para vistualización de hardware (mv, dockers, networking)</t>
  </si>
  <si>
    <t>GIT029</t>
  </si>
  <si>
    <t>Sistema de Virtualización Convergente ODA</t>
  </si>
  <si>
    <t>balance scope cap</t>
  </si>
  <si>
    <t>GIT030</t>
  </si>
  <si>
    <t>Virtualización de hardware para compartir recursos de computo</t>
  </si>
  <si>
    <t>Virtualización de servidores en diferentes sistemas operativos y de dockerización de aplicaciones</t>
  </si>
  <si>
    <t>GIT031</t>
  </si>
  <si>
    <t>Base de datos SQL Server Royal</t>
  </si>
  <si>
    <t>Base de datos de SQL Server donde se almacena toda la información del sistema ROYAL</t>
  </si>
  <si>
    <t>Todas las areas</t>
  </si>
  <si>
    <t>GIT032</t>
  </si>
  <si>
    <t>Base de datos PosgresSQL Repositorios de Código fuente y Librerias de desarrollo</t>
  </si>
  <si>
    <t>Base de datos PosgreSQL donde se almacena toda la información de los repositorios de código fuente generada por el sistema GIT de todos los proyectos de la Oficina de Sistemas, así como el sistema Artifactory para librerias de desarrollo</t>
  </si>
  <si>
    <t xml:space="preserve">Oficina de sistemas </t>
  </si>
  <si>
    <t>no</t>
  </si>
  <si>
    <t>GIT033</t>
  </si>
  <si>
    <t>Base de datos Mongo DB</t>
  </si>
  <si>
    <t>Base de datos MongoDB donde se almacena toda la información y metadatos del Gestor de Ficheros y del Orqueatador</t>
  </si>
  <si>
    <t>GIT034</t>
  </si>
  <si>
    <t>Base de Datos MyQL del sistema GLPI</t>
  </si>
  <si>
    <t>Base de datos de MySQL donde se almancena la información del sistema GLPI</t>
  </si>
  <si>
    <t>GIT035</t>
  </si>
  <si>
    <t>Carpetas compartidas Backup</t>
  </si>
  <si>
    <t>Servicio de carpetas compartidas donde se almacenan backups de algunas aplicaciones</t>
  </si>
  <si>
    <t>GIT036</t>
  </si>
  <si>
    <t>Servicio de carpetas compartidas donde se almacenan los documentos de carpetas cartografica de SRI.</t>
  </si>
  <si>
    <t>GIT037</t>
  </si>
  <si>
    <t xml:space="preserve">Carpeta compartidas </t>
  </si>
  <si>
    <t>Servicio de carpetas compartidas donde se almacenan los documentos de carpetas publicas menejado por toda la entidad y cartografica de SRI.</t>
  </si>
  <si>
    <t>np</t>
  </si>
  <si>
    <t>GIT038</t>
  </si>
  <si>
    <t>SI CAPITAL</t>
  </si>
  <si>
    <t>Plataforma contable del DADEP. Incluye las aplicaciones CONTRATACION, SAI, SAE, LIMAY, TERCEROS, PAGOS, CORDIS, PERNO</t>
  </si>
  <si>
    <t>si</t>
  </si>
  <si>
    <t>GIT039</t>
  </si>
  <si>
    <t>CONTROL DE HORARIO</t>
  </si>
  <si>
    <t>Aplicación de Control y Manejo de Horario de funcionarios de Planta</t>
  </si>
  <si>
    <t>GIT040</t>
  </si>
  <si>
    <t>SIDEP</t>
  </si>
  <si>
    <t xml:space="preserve">Sistema de Información de la Defensoría del Espacio Público. Sistema misional de la entidad. </t>
  </si>
  <si>
    <t>areas misionales</t>
  </si>
  <si>
    <t>GIT041</t>
  </si>
  <si>
    <t>ORFEO 3</t>
  </si>
  <si>
    <t>Sistema de gestión de correspondencia y de gestión documental</t>
  </si>
  <si>
    <t>GIT042</t>
  </si>
  <si>
    <t>ArcGIS Server y ArcGIS Portal</t>
  </si>
  <si>
    <t>Servicio de Mapas de ArcGIS donde se publican las capas geográficas de la entidad</t>
  </si>
  <si>
    <t>Oficina sistemas</t>
  </si>
  <si>
    <t>GIT043</t>
  </si>
  <si>
    <t>SIGDEP</t>
  </si>
  <si>
    <t>Sistema de informacion geiografico del DADEP</t>
  </si>
  <si>
    <t>sri</t>
  </si>
  <si>
    <t>GIT044</t>
  </si>
  <si>
    <t>ArcGIS Licence Server</t>
  </si>
  <si>
    <t>Servidor de licencias usado por las aplicaciones GIS de escritorio de los equipos de la entidad</t>
  </si>
  <si>
    <t>GIT045</t>
  </si>
  <si>
    <t>SUMA</t>
  </si>
  <si>
    <t>Sistema Único para el Manejo y Aprovechamiento del Espacio Público</t>
  </si>
  <si>
    <t>externo</t>
  </si>
  <si>
    <t>GIT046</t>
  </si>
  <si>
    <t>GITEA</t>
  </si>
  <si>
    <t>Sistema de Control de Versiones GIT. Repositorios de código fuente de todas las aplicaciones</t>
  </si>
  <si>
    <t>GIT047</t>
  </si>
  <si>
    <t>ARTIFACTORY</t>
  </si>
  <si>
    <t>Sistemas de Repositorios de Librerías de Desarrollo</t>
  </si>
  <si>
    <t>GIT048</t>
  </si>
  <si>
    <t>ORDEP</t>
  </si>
  <si>
    <t>Orquestador de servicios web de la Oficina de Sistemas</t>
  </si>
  <si>
    <t>GIT049</t>
  </si>
  <si>
    <t>DMDEP</t>
  </si>
  <si>
    <t>Gestor Documental y de Ficheros del DADEP</t>
  </si>
  <si>
    <t>GIT050</t>
  </si>
  <si>
    <t>Sistema de Cuentas</t>
  </si>
  <si>
    <t>Sistema de gestión de Cuentas de Usuario del DADEP</t>
  </si>
  <si>
    <t>trimestral</t>
  </si>
  <si>
    <t>GIT051</t>
  </si>
  <si>
    <t>GLPI</t>
  </si>
  <si>
    <t>Sistema de incidencias y Mesa de Ayuda</t>
  </si>
  <si>
    <t>GIT052</t>
  </si>
  <si>
    <t>Servidor en DABASS (Database as Services)- Linux Servr - dp-prod-ee01</t>
  </si>
  <si>
    <t>Servidor virtual de Base de datos Alfanumérica y Geografica ambiente productivo en la nube de Oracle</t>
  </si>
  <si>
    <t>GIT053</t>
  </si>
  <si>
    <t>Servidor en DABASS (Database as Services) - Linux Server</t>
  </si>
  <si>
    <t>Servidor virtual de Base de datos Alfanumérica ambiente de desarrollo en la nube de Oracl</t>
  </si>
  <si>
    <t>GIT054</t>
  </si>
  <si>
    <t>Servidor en IASS - Windows Sever</t>
  </si>
  <si>
    <t>Servidor virtual de aplicaciones de Forms and Reports ambiente de producción en la nube de Oracl - SIC@PITAL.</t>
  </si>
  <si>
    <t>GIT055</t>
  </si>
  <si>
    <t>Servidor NFS Storage - Linux server -FileSystem-exports</t>
  </si>
  <si>
    <t>Servidor de almacenamientopara backups temporales</t>
  </si>
  <si>
    <t>GIT056</t>
  </si>
  <si>
    <t>Base de datos Oracle 12C- dp-prod-ee01</t>
  </si>
  <si>
    <t xml:space="preserve"> Base de datos Alfanumérica ambiente productivo en la nube de Oracle - CDPERP</t>
  </si>
  <si>
    <t>GIT057</t>
  </si>
  <si>
    <t>Base de datos Oracle 12C- dp-prod-ee02</t>
  </si>
  <si>
    <t xml:space="preserve"> Base de datos Geografica ambiente productivo en la nube de Oracle - CDGEODEP</t>
  </si>
  <si>
    <t>GIT058</t>
  </si>
  <si>
    <t>Base de datos Oracle 12C- dp-desa-ee01</t>
  </si>
  <si>
    <t xml:space="preserve"> Base de Datos Alfanumérica ambiente de desarrollo en la nube de Oracl - CDDESA</t>
  </si>
  <si>
    <t>GIT059</t>
  </si>
  <si>
    <t>Aplicación Reports and Forms - Oacle</t>
  </si>
  <si>
    <t>Software de aplicacion Forms and Reports ambiente de producción en la nube de Oracl - SIC@PITAL.</t>
  </si>
  <si>
    <t>GIT060</t>
  </si>
  <si>
    <t>Servidor de Virtualización</t>
  </si>
  <si>
    <t>Servidor de virtualización oracle 18C - On Premise</t>
  </si>
  <si>
    <t>GIT061</t>
  </si>
  <si>
    <t>Servidor Linux Oracle 6.9</t>
  </si>
  <si>
    <t>Servidor virtual Oracle Linux Sistema operacional</t>
  </si>
  <si>
    <t>GIT062</t>
  </si>
  <si>
    <t>Servidor Linux Oracle 6.10</t>
  </si>
  <si>
    <t>GIT063</t>
  </si>
  <si>
    <t>Base de Datos Oracle 12C</t>
  </si>
  <si>
    <t>Base de datos Alfanumérica en ambiente de pruebas - CDPRUALF</t>
  </si>
  <si>
    <t>GIT064</t>
  </si>
  <si>
    <t>Base de datos Geográfica en ambiente de pruebas - CDPRUGEO</t>
  </si>
  <si>
    <t>GIT065</t>
  </si>
  <si>
    <t>Servidor de aplicación Windows Server 2016</t>
  </si>
  <si>
    <t>Servidor de sistema operacional Windows Server</t>
  </si>
  <si>
    <t>GIT066</t>
  </si>
  <si>
    <t>Aplicación Forms and Reports 11G</t>
  </si>
  <si>
    <t>Servidor de Aplocación para SIC@PITAL -Ambiente de pruebas</t>
  </si>
  <si>
    <t>GIT067</t>
  </si>
  <si>
    <t>ACTAS DE REUNIÓN</t>
  </si>
  <si>
    <t xml:space="preserve">ES LA INFORMACIÓN QUE QUEDA COMO SOPORTE  REGISTRADA DE LOS AVANCES EN LOS DIFERENTES TEMAS QUE ASUME LA OFICINA DE SISTEMAS. </t>
  </si>
  <si>
    <t>GIT068</t>
  </si>
  <si>
    <t>ARCHIVO DE GESTIÓN</t>
  </si>
  <si>
    <t>SE MANEJA LA INFORMACIÓN PLASMADA EN UNA RESPUESTA FÍSICA, REGISTRADA EN EL APLICATIVO ORFEO INTERNA O EXTERNA.</t>
  </si>
  <si>
    <t>GIT069</t>
  </si>
  <si>
    <t>Microsoft AZURE</t>
  </si>
  <si>
    <t>GIT070</t>
  </si>
  <si>
    <t>Plan estratégico de tecnologías de la información PETI 2020-2024</t>
  </si>
  <si>
    <t xml:space="preserve">Documento que se utiliza para expresar la Estrategia de TI. </t>
  </si>
  <si>
    <t>http://sgc.dadep.gov.co/6/3/127-PPPGI-04.pdf</t>
  </si>
  <si>
    <t>GIT071</t>
  </si>
  <si>
    <t>Plan de Seguridad y Privacidad de la información</t>
  </si>
  <si>
    <t>Estblece todas aquellas actividades que contribuyen a la protección de la información</t>
  </si>
  <si>
    <t>http://sgc.dadep.gov.co/6/3/127-PPPGI-05.pdf</t>
  </si>
  <si>
    <t>GIT072</t>
  </si>
  <si>
    <t>Plan de gestión de riesgos de seguridad digital</t>
  </si>
  <si>
    <t>Establece procesos, procedimientos y actividades encaminados a lograr un equilibrio entre la prestación de servicios y los riesgos asociados a los activos de información que dan apoyo y soporte en el desarrollo de la misionalidad de la entidad</t>
  </si>
  <si>
    <t>https://www.dadep.gov.co/sites/default/files/planeacion/127-pppgi-06_0.pdf</t>
  </si>
  <si>
    <t>GIT073</t>
  </si>
  <si>
    <t>Plan de recuperación de desastres TI</t>
  </si>
  <si>
    <t>Documento estructurado para responder a los incidentes no planeados que amenazan a una infraestructura de TI, que incluye hardware, software, redes y procesos.</t>
  </si>
  <si>
    <t>http://sgc.dadep.gov.co/6/127-PPPGI-09.php</t>
  </si>
  <si>
    <t>GIT074</t>
  </si>
  <si>
    <t>Política General y politicas especificas  de Seguridad y Privacidad de la Información</t>
  </si>
  <si>
    <t>es la declaración general que representa la posición de la administración del DADEP con respecto a la protección de los activos de información (los funcionarios, contratistas, terceros).</t>
  </si>
  <si>
    <t>http://sgc.dadep.gov.co/6/3/127-PPPGI-01.pdf</t>
  </si>
  <si>
    <t>GJ001</t>
  </si>
  <si>
    <t>Pronunciamientos jurídicos sobre los proyectos de ley</t>
  </si>
  <si>
    <t>Comentario jurídico con el pronunciamiento frente a proyectos de ley</t>
  </si>
  <si>
    <t>85/5</t>
  </si>
  <si>
    <t>GJ002</t>
  </si>
  <si>
    <t>Pronunciamientos jurídicos sobre los proyectos de acuerdo</t>
  </si>
  <si>
    <t>Comentario jurídico con el pronunciamiento frente a proyectos de acuerdo de iniciativa  Administración y/o los Concejales</t>
  </si>
  <si>
    <t>GJ003</t>
  </si>
  <si>
    <t>Oficio de devolución de proyectos de actos administrativos</t>
  </si>
  <si>
    <t>Oficio mediante el cual, se exponen las razones de devolución del proyecto de acto administrativo a la entidad formuladora, anexando proyecto de acto administrativo, exposición de motivos incorporando el enfoque de espacio público y patrimonio inmobiliario y anexos propios del acto del documento.</t>
  </si>
  <si>
    <t>GJ004</t>
  </si>
  <si>
    <t>Solicitud de conceptos jurídicos</t>
  </si>
  <si>
    <t>Comunicación oficial interna o externa atendiendo solicitud de concepto jurídico acerca de un tema especifico en relación con el espacio público y el patrimonio inmobiliario</t>
  </si>
  <si>
    <t>35/5</t>
  </si>
  <si>
    <t>GJ005</t>
  </si>
  <si>
    <t>Comunicación oficial interna o externa atendiendo solicitud de concepto jurídico acerca de un tema especifico relacionado con espacio público y patrimonio inmobiliario</t>
  </si>
  <si>
    <t>GJ006</t>
  </si>
  <si>
    <t>Respuesta a solicitud de conceptos jurídicos</t>
  </si>
  <si>
    <t>Comunicación oficial interna o externa emitiendo respuesta a la solicitud de concepto jurídico acerca de un tema especifico relacionado con espacio público y patrimonio inmobiliario</t>
  </si>
  <si>
    <t>GJ007</t>
  </si>
  <si>
    <t>Informes de gestión judicial</t>
  </si>
  <si>
    <t>Documento con informe semestral de la Gestión de la representación extrajudicial y judicial de los bienes inmuebles que conforman el patrimonio
inmobiliario Distrital, incluidos los procesos necesarios para la defensa, custodia, preservación y recuperación de los bienes del espacio público del Distrito Capital, iniciados con posterioridad al
1 de enero de 2002.</t>
  </si>
  <si>
    <t>GJ008</t>
  </si>
  <si>
    <t>Poder proceso penal</t>
  </si>
  <si>
    <t xml:space="preserve">Documento que faculta la representación legal de una persona natural o jurídica. </t>
  </si>
  <si>
    <t>145/25</t>
  </si>
  <si>
    <t>GJ009</t>
  </si>
  <si>
    <t>Denuncia proceso penal</t>
  </si>
  <si>
    <t>Escrito que describe la petición sobre una exigencias en cumplimiento de un derecho</t>
  </si>
  <si>
    <t>GJ010</t>
  </si>
  <si>
    <t>Fallo de primera y segunda instancia proceso penal</t>
  </si>
  <si>
    <t xml:space="preserve">Documento con el pronunciamiento proferido por el funcionario de conocimiento, que pone fin a un proceso </t>
  </si>
  <si>
    <t>GJ011</t>
  </si>
  <si>
    <t>Actas de audiencia proceso penal</t>
  </si>
  <si>
    <t>Documento con los resultados de la audiencia adelantada de un proceso</t>
  </si>
  <si>
    <t>GJ012</t>
  </si>
  <si>
    <t>Comunicaciones oficiales proceso penal</t>
  </si>
  <si>
    <t>Documento con comunicaciones oficiales sobre lo adelantado en los procesos</t>
  </si>
  <si>
    <t>GJ013</t>
  </si>
  <si>
    <t>Demanda Ejecutiva proceso laboral</t>
  </si>
  <si>
    <t>Demanda</t>
  </si>
  <si>
    <t>145/20</t>
  </si>
  <si>
    <t>GJ014</t>
  </si>
  <si>
    <t>Poder proceso laboral</t>
  </si>
  <si>
    <t>Poder</t>
  </si>
  <si>
    <t>GJ015</t>
  </si>
  <si>
    <t>Contestación de la demanda proceso laboral</t>
  </si>
  <si>
    <t>Contestación de la demanda</t>
  </si>
  <si>
    <t>GJ016</t>
  </si>
  <si>
    <t>Fallo de primera y segunda instancia proceso  laboral</t>
  </si>
  <si>
    <t xml:space="preserve">Fallo de primera instancia </t>
  </si>
  <si>
    <t>GJ017</t>
  </si>
  <si>
    <t>Resolución que ordena el cumplimiento del fallo proceso laboral</t>
  </si>
  <si>
    <t>Resolución que ordena el cumplimiento del fallo</t>
  </si>
  <si>
    <t>GJ018</t>
  </si>
  <si>
    <t>Actas de audiencia proceso laboral</t>
  </si>
  <si>
    <t>Actas de audiencia</t>
  </si>
  <si>
    <t>GJ019</t>
  </si>
  <si>
    <t xml:space="preserve">Demanda procesos Contencioso Administrativo </t>
  </si>
  <si>
    <t>145/15</t>
  </si>
  <si>
    <t>GJ020</t>
  </si>
  <si>
    <t xml:space="preserve">Poder proceso Contencioso Administrativo </t>
  </si>
  <si>
    <t>GJ021</t>
  </si>
  <si>
    <t xml:space="preserve"> Contestación de la demanda proceso Contencioso Administrativo</t>
  </si>
  <si>
    <t>Documento  - acto procesal mediante el cual el demandado alega todas sus excepciones y defensas respecto de una demanda</t>
  </si>
  <si>
    <t>GJ022</t>
  </si>
  <si>
    <t>Fallo de primera y segunda instancia proceso Contencioso Administrativo</t>
  </si>
  <si>
    <t>GJ023</t>
  </si>
  <si>
    <t>Actas de audiencia proceso contencioso administrativo</t>
  </si>
  <si>
    <t>GJ024</t>
  </si>
  <si>
    <t>Resolución que ordena el cumplimiento del fallo proceso contencioso administrativo</t>
  </si>
  <si>
    <t>Documento con consideraciones y ordenaciones de un fallo de proceso</t>
  </si>
  <si>
    <t>GJ025</t>
  </si>
  <si>
    <t xml:space="preserve">Comunicaciones oficiales proceso Contencioso Administrativo </t>
  </si>
  <si>
    <t>GJ026</t>
  </si>
  <si>
    <t>Demanda proceso civil</t>
  </si>
  <si>
    <t>145/10</t>
  </si>
  <si>
    <t>GJ027</t>
  </si>
  <si>
    <t>Poder proceso civil</t>
  </si>
  <si>
    <t>GJ028</t>
  </si>
  <si>
    <t xml:space="preserve"> Contestación de la demanda proceso civil</t>
  </si>
  <si>
    <t>GJ029</t>
  </si>
  <si>
    <t>Fallo de primera y segunda instancia proceso civil</t>
  </si>
  <si>
    <t>GJ030</t>
  </si>
  <si>
    <t>Resolución que ordena el cumplimiento del fallo proceso civil</t>
  </si>
  <si>
    <t>GJ031</t>
  </si>
  <si>
    <t>Actas de audiencia proceso civil</t>
  </si>
  <si>
    <t>GJ032</t>
  </si>
  <si>
    <t>Demanda Ejecutiva proceso civil</t>
  </si>
  <si>
    <t>Documento con ordenación de un juez el cobro para el pago de una obligación definida en el proceso</t>
  </si>
  <si>
    <t>GJ033</t>
  </si>
  <si>
    <t>Auto que decide sobre el mandamiento de pago proceso civil</t>
  </si>
  <si>
    <t>Comunicación que realiza un juez en un proceso con una decisión de fondo</t>
  </si>
  <si>
    <t>GJ034</t>
  </si>
  <si>
    <t>Auto que ordena la ejecución proceso civil</t>
  </si>
  <si>
    <t>Comunicación que realiza un juez en un proceso comuna decisión de fondo</t>
  </si>
  <si>
    <t>GJ035</t>
  </si>
  <si>
    <t>Comunicaciones oficiales proceso civil</t>
  </si>
  <si>
    <t>GJ036</t>
  </si>
  <si>
    <t>Demanda procesos judicial</t>
  </si>
  <si>
    <t>145/5</t>
  </si>
  <si>
    <t>GJ037</t>
  </si>
  <si>
    <t>Poder proceso judiciales</t>
  </si>
  <si>
    <t>GJ038</t>
  </si>
  <si>
    <t xml:space="preserve"> Contestación de la demanda proceso judicial</t>
  </si>
  <si>
    <t>GJ039</t>
  </si>
  <si>
    <t>Fallo de primera y segunda instancia proceso judicial</t>
  </si>
  <si>
    <t>GJ040</t>
  </si>
  <si>
    <t>Resolución que ordena el cumplimiento del fallo proceso judicial</t>
  </si>
  <si>
    <t>GJ041</t>
  </si>
  <si>
    <t>Autos Interlocutorios/Sustentación  proceso judicial</t>
  </si>
  <si>
    <t>Comunicación que realiza un juez en un proceso judicial con decisión de fondo</t>
  </si>
  <si>
    <t>GJ042</t>
  </si>
  <si>
    <t>Comunicaciones oficiales proceso judicial</t>
  </si>
  <si>
    <t>GJ043</t>
  </si>
  <si>
    <t>Demanda de Acciones de Grupo</t>
  </si>
  <si>
    <t>5/10</t>
  </si>
  <si>
    <t>GJ044</t>
  </si>
  <si>
    <t>Poder de Acciones de Grupo</t>
  </si>
  <si>
    <t>GJ045</t>
  </si>
  <si>
    <t>Fallo de primera y segunda instancia de Acciones de Grupo</t>
  </si>
  <si>
    <t>GJ046</t>
  </si>
  <si>
    <t>Resolución que ordena el cumplimiento del fallo Acciones de Grupo</t>
  </si>
  <si>
    <t>GJ047</t>
  </si>
  <si>
    <t>Comunicaciones oficiales de Acciones de Grupo</t>
  </si>
  <si>
    <t>GJ048</t>
  </si>
  <si>
    <t>Acta de comité interno de conciliación de Acciones de Grupo</t>
  </si>
  <si>
    <t>Documento con los resultados del comité de conciliación  adelantada de un proceso</t>
  </si>
  <si>
    <t>GJ049</t>
  </si>
  <si>
    <t>Acta de audiencia de conciliación Acciones de Grupo</t>
  </si>
  <si>
    <t xml:space="preserve">Documento con los resultados de la audiencia adelantada </t>
  </si>
  <si>
    <t>GJ050</t>
  </si>
  <si>
    <t>Contestación de la demanda de Acciones de Grupo</t>
  </si>
  <si>
    <t>GJ051</t>
  </si>
  <si>
    <t>Formato constancia de conciliación Acciones de Grupo</t>
  </si>
  <si>
    <t>Formato con resultados establecidos en la sesión de  constancia de conciliación</t>
  </si>
  <si>
    <t>GJ052</t>
  </si>
  <si>
    <t>Demanda Acciones de Tutela</t>
  </si>
  <si>
    <t>5/15</t>
  </si>
  <si>
    <t>GJ053</t>
  </si>
  <si>
    <t>Poder Acciones de Tutela</t>
  </si>
  <si>
    <t>GJ054</t>
  </si>
  <si>
    <t>Contestación de la demanda Acciones de Tutela</t>
  </si>
  <si>
    <t>GJ055</t>
  </si>
  <si>
    <t>Fallos de primera y segunda instancia Acciones de Tutela</t>
  </si>
  <si>
    <t>GJ056</t>
  </si>
  <si>
    <t>Resolución que ordena el cumplimiento del fallo Acciones de Tutela</t>
  </si>
  <si>
    <t>GJ057</t>
  </si>
  <si>
    <t>Comunicaciones Oficiales Acciones de Tutela</t>
  </si>
  <si>
    <t>GJ058</t>
  </si>
  <si>
    <t>Escrito de Intervención y desacato Acciones de Tutela</t>
  </si>
  <si>
    <t>Documento con descripción de orden de intervención y desacato de la acción de tutela</t>
  </si>
  <si>
    <t>GJ059</t>
  </si>
  <si>
    <t>Auto que Admite y decide desacato Acciones de Tutela</t>
  </si>
  <si>
    <t>GJ060</t>
  </si>
  <si>
    <t>Demanda Acciones populares</t>
  </si>
  <si>
    <t>5/20</t>
  </si>
  <si>
    <t>GJ061</t>
  </si>
  <si>
    <t>Poder Acciones populares</t>
  </si>
  <si>
    <t>GJ062</t>
  </si>
  <si>
    <t>Contestación de la demanda Acciones populares</t>
  </si>
  <si>
    <t>GJ063</t>
  </si>
  <si>
    <t>Fallo de primera y segunda instancia Acciones populares</t>
  </si>
  <si>
    <t>GJ064</t>
  </si>
  <si>
    <t>Resolución que ordena el cumplimiento del fallo Acciones populares</t>
  </si>
  <si>
    <t>GJ065</t>
  </si>
  <si>
    <t>Comunicaciones oficiales Acciones populares</t>
  </si>
  <si>
    <t>GJ066</t>
  </si>
  <si>
    <t>Acta del comité interno de conciliación Acciones populares</t>
  </si>
  <si>
    <t>GJ067</t>
  </si>
  <si>
    <t>GJ068</t>
  </si>
  <si>
    <t>Escrito Incidente de Desacato  Acciones populares</t>
  </si>
  <si>
    <t>GJ069</t>
  </si>
  <si>
    <t>Auto que admite y decide incidente de Desacato  Acciones populares</t>
  </si>
  <si>
    <t>GJ070</t>
  </si>
  <si>
    <t>Actas Comité Verificación del Cumplimiento del fallo Acciones populares</t>
  </si>
  <si>
    <t>GJ071</t>
  </si>
  <si>
    <t>Constancia de conciliación Acciones populares</t>
  </si>
  <si>
    <t>Documento con decisiones y exposición definidas en la sección d conciliaciones</t>
  </si>
  <si>
    <t>GJ072</t>
  </si>
  <si>
    <t>Actas comité de conciliación</t>
  </si>
  <si>
    <t>Identificar las actividades en el tramite de conciliaciones extrajudiciales y judiciales dentro de los procesos adelantados en la Entidad, generados en sus 
actividades misionales de apoyo y seguimiento.</t>
  </si>
  <si>
    <t>10/50</t>
  </si>
  <si>
    <t>GJ073</t>
  </si>
  <si>
    <t xml:space="preserve">Solicitud de elaboración contratación </t>
  </si>
  <si>
    <t>(Memorando y Certificado de Disponibilidad Presupuestal (CDP)</t>
  </si>
  <si>
    <t>GJ074</t>
  </si>
  <si>
    <t xml:space="preserve">Estudios previos </t>
  </si>
  <si>
    <t>Estudios de oportunidad y conveniencia - Anexo Matriz de riesgos (Referencia de Colombia compra eficiente)</t>
  </si>
  <si>
    <t>GJ075</t>
  </si>
  <si>
    <t>Comunicación de invitación</t>
  </si>
  <si>
    <t>Memorando con invitación a persona natural o jurídica</t>
  </si>
  <si>
    <t>GJ076</t>
  </si>
  <si>
    <t>Aceptación de especificaciones esenciales</t>
  </si>
  <si>
    <t>Lista con visto bueno de aceptación de especificaciones esenciales</t>
  </si>
  <si>
    <t>GJ077</t>
  </si>
  <si>
    <t>Hoja de vida, persona natural (SIDEAP)</t>
  </si>
  <si>
    <t>Documento con información de persona natural o jurídica registrada en SIDEAP</t>
  </si>
  <si>
    <t>El activo de información contiene personales y secretos comerciales, industriales y profesionales</t>
  </si>
  <si>
    <t>GJ078</t>
  </si>
  <si>
    <t>Declaración juramentada de bienes y rentas y actividad económica privada (SIDEAP)</t>
  </si>
  <si>
    <t>GJ079</t>
  </si>
  <si>
    <t>Cuadro evaluativo perfil de contratistas por prestación de servicios</t>
  </si>
  <si>
    <t>Documento con evaluación del idoneidad del contratista según necesidad requerida por el área</t>
  </si>
  <si>
    <t>GJ080</t>
  </si>
  <si>
    <t>Autorización de contratación con igual objeto</t>
  </si>
  <si>
    <t>Documento de autorización de contrato con igual objeto</t>
  </si>
  <si>
    <t>GJ081</t>
  </si>
  <si>
    <t>Contrato</t>
  </si>
  <si>
    <t>Documento en que figura este acuerdo, firmado por todas las partes.</t>
  </si>
  <si>
    <t>GJ082</t>
  </si>
  <si>
    <t xml:space="preserve">Formato solicitud de registro presupuestal y/o liberación de saldos </t>
  </si>
  <si>
    <t xml:space="preserve">Documento con solicitud de registro presupuestal y/o liberación de saldos </t>
  </si>
  <si>
    <t>GJ083</t>
  </si>
  <si>
    <t>Certificado de Registro Presupuestal (CRP)</t>
  </si>
  <si>
    <t>Documento con información de registro presupuestal de la línea definida en el Plan Anual de Adquisiciones</t>
  </si>
  <si>
    <t>GJ084</t>
  </si>
  <si>
    <t xml:space="preserve">Garantía (Debidamente aprobada) </t>
  </si>
  <si>
    <t xml:space="preserve">Asegura el cumplimiento de una obligación para proteger los derechos de alguna de las partes de una relación </t>
  </si>
  <si>
    <t>GJ085</t>
  </si>
  <si>
    <t>Certificado de afiliación a ARL</t>
  </si>
  <si>
    <t>Documento con información de ingreso a la administrado de riesgos laborales</t>
  </si>
  <si>
    <t>GJ086</t>
  </si>
  <si>
    <t>Memorando de comunicación de perfeccionamiento y legalización del contrato</t>
  </si>
  <si>
    <t>Documento con información sobre perfeccionamiento y legalización del contrato</t>
  </si>
  <si>
    <t>GJ087</t>
  </si>
  <si>
    <t xml:space="preserve">Acta de Inicio </t>
  </si>
  <si>
    <t>Documento con información sobre fechas, plazos, y términos establecidos en el contrato</t>
  </si>
  <si>
    <t>GJ088</t>
  </si>
  <si>
    <t xml:space="preserve">Formato de inducción - 127-FORGT-07 </t>
  </si>
  <si>
    <t xml:space="preserve">Documento con información sobre temas institucionales del DADEP </t>
  </si>
  <si>
    <t>GJ089</t>
  </si>
  <si>
    <t xml:space="preserve">Modificaciones </t>
  </si>
  <si>
    <t xml:space="preserve">Documento que indica si hay modificaciones al contrato </t>
  </si>
  <si>
    <t>GJ090</t>
  </si>
  <si>
    <t xml:space="preserve">Acta de liquidación </t>
  </si>
  <si>
    <t>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</si>
  <si>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GJ091</t>
  </si>
  <si>
    <t>Soportes de estudio</t>
  </si>
  <si>
    <t>GJ092</t>
  </si>
  <si>
    <t xml:space="preserve">Soportes, que acreditan experiencia </t>
  </si>
  <si>
    <t>Documentos que presentan experiencia de la gestión profesional de personal natural o persona jurídica</t>
  </si>
  <si>
    <t>GJ093</t>
  </si>
  <si>
    <t>Fotocopia de cédula de ciudadanía</t>
  </si>
  <si>
    <t>Copia de documento de identidad de una persona natural</t>
  </si>
  <si>
    <t>GJ094</t>
  </si>
  <si>
    <t>Fotocopia de la Libreta Militar (si ayuda)</t>
  </si>
  <si>
    <t>Copa de documento que certifica que la persona ya resolvió su situación militar y es exigida por entidades públicas o privadas para una vinculación laboral; en las instituciones de educación superior ya no se debe exigir la libreta militar como requisito de grado de acuerdo a la ley 1738 del 18 de ...</t>
  </si>
  <si>
    <t>GJ095</t>
  </si>
  <si>
    <t>Certificación de afiliación a EPS y Fondo de Pensiones.</t>
  </si>
  <si>
    <t>Documento que acredita el registro y permanencia en el sistema de seguridad y salud de una persona natural</t>
  </si>
  <si>
    <t>GJ096</t>
  </si>
  <si>
    <t xml:space="preserve">Certificación Consulta Boletín de Responsables Fiscales </t>
  </si>
  <si>
    <t>Documento que certifica si la persona natural o jurídica está o no incluida en el Boletín de Responsables Fiscales</t>
  </si>
  <si>
    <t>GJ097</t>
  </si>
  <si>
    <t xml:space="preserve">Certificado de Antecedentes Disciplinarios Personería </t>
  </si>
  <si>
    <t>Documento que certifica si la persona natural o jurídica tiene o no antecedentes o requerimientos judiciales</t>
  </si>
  <si>
    <t>GJ098</t>
  </si>
  <si>
    <t xml:space="preserve">Certificado de antecedentes y requerimientos judiciales (vigente) </t>
  </si>
  <si>
    <t>GJ099</t>
  </si>
  <si>
    <t>Fotocopia del RUT actualizado</t>
  </si>
  <si>
    <t>Copia de documento con inscripción en el Registro Único Tributario (RUT)  persona natural o jurídica residente en el país, responsable del impuesto sobre las ventas</t>
  </si>
  <si>
    <t>GJ100</t>
  </si>
  <si>
    <t>Fotocopia del RIT actualizado</t>
  </si>
  <si>
    <t>Copia de documento para identificar, ubicar y clasificar las personas y entidades que tengan la calidad de contribuyentes, declarantes, agentes de retención</t>
  </si>
  <si>
    <t>GJ101</t>
  </si>
  <si>
    <t xml:space="preserve">Examen ocupacional (con énfasis en valoración osteomuscular y optometría) </t>
  </si>
  <si>
    <t>Documento con condiciones de salud física, mental y social del trabajador antes de su contratación, en función de las condiciones de trabajo a las que estaría expuesto, acorde con los requerimientos de la tarea y perfil del cargo</t>
  </si>
  <si>
    <t>GJ102</t>
  </si>
  <si>
    <t xml:space="preserve">Solicitud de Afectación de Recursos de Inversión (Sí ) Designación evaluadores </t>
  </si>
  <si>
    <t xml:space="preserve">Documento con designación del equipo evaluador de las propuestas en un proceso </t>
  </si>
  <si>
    <t>GJ103</t>
  </si>
  <si>
    <t xml:space="preserve">Acta de cierre y apertura de sobres Propuestas </t>
  </si>
  <si>
    <t>Documento con acuerdos en el inicio de la evaluación de un proceso</t>
  </si>
  <si>
    <t>GJ104</t>
  </si>
  <si>
    <t xml:space="preserve">Hoja de vida con sus soportes </t>
  </si>
  <si>
    <t xml:space="preserve">Documento con información de persona natural o jurídica </t>
  </si>
  <si>
    <t>GJ105</t>
  </si>
  <si>
    <t xml:space="preserve">Certificado de Existencia y representación Legal </t>
  </si>
  <si>
    <t>Documento que prueba la existencia de la entidad y quien ejerce la representación legal de la mismo</t>
  </si>
  <si>
    <t>GJ106</t>
  </si>
  <si>
    <t xml:space="preserve">Fotocopia de la Cédula de Ciudadanía del Representante Legal </t>
  </si>
  <si>
    <t>GJ107</t>
  </si>
  <si>
    <t>Observaciones y Respuesta a las propuestas</t>
  </si>
  <si>
    <t>Documento que contiene observaciones hechas por los proponentes  y respuestas de la entidad en el desarrollo de un proceso</t>
  </si>
  <si>
    <t>GJ108</t>
  </si>
  <si>
    <t xml:space="preserve">Informe de evaluación preliminar </t>
  </si>
  <si>
    <t>Documento con información resultado de la evaluación de las propuestas en el desarrollo de un proceso</t>
  </si>
  <si>
    <t>GJ109</t>
  </si>
  <si>
    <t>Acuerdo Marco de Precios</t>
  </si>
  <si>
    <t>Es un contrato entre un representante de los compradores y uno o varios proveedores, que contiene la identificación del bien o servicio, el precio máximo de adquisición, las garantías mínimas y el plazo mínimo de entrega</t>
  </si>
  <si>
    <t>GJ110</t>
  </si>
  <si>
    <t>Manual de prevención del daño antijurídico y defensa judicial</t>
  </si>
  <si>
    <t>Documento con comunicación técnica para desarrollar procesos de prevención</t>
  </si>
  <si>
    <t>GJ111</t>
  </si>
  <si>
    <t>Política de prevención del daño antijurídico por inhabilidades, impedimentos, incompatibilidades y conflicto de intereses en el grupo de segunda instancia</t>
  </si>
  <si>
    <t>Documento con lineamientos técnicos sobre la prevención del daño antijuridico</t>
  </si>
  <si>
    <t>GJ112</t>
  </si>
  <si>
    <t>Política de prevención del daño antijurídico</t>
  </si>
  <si>
    <t>GJ113</t>
  </si>
  <si>
    <t>Política decisional en materia de terminación y liquidación de convenios</t>
  </si>
  <si>
    <t>Documento con lineamientos técnicos sobre terminación de convenios</t>
  </si>
  <si>
    <t>GR001</t>
  </si>
  <si>
    <t>SISTEMA DE INFORMACION LIMAY</t>
  </si>
  <si>
    <t>APLICATIVO CONTABLE DONDE SE PROCESA LA INFORMACION INSUMO DE LOS ESTADOS FINANCIEROS DEL DADEP</t>
  </si>
  <si>
    <t>ARCHIVOS DE GESTIÓN DEL AREA</t>
  </si>
  <si>
    <t>APLICATIVO LIMAY</t>
  </si>
  <si>
    <t>GR002</t>
  </si>
  <si>
    <t>SOPORTES CONTABLES</t>
  </si>
  <si>
    <t>INSUMOS EN SOPORTES DOCUMENTALES QUE PROVEEN LAS AREAS DE GESTION DE LA ENTIDAD Y QUE SON LOS SOPORTES DE LOS REGISTROS CONTABLES  DE LOS HECHOS ECONOMICOS.</t>
  </si>
  <si>
    <t>GR003</t>
  </si>
  <si>
    <t>SIDEP 2.0 MODULO FINANCIERO</t>
  </si>
  <si>
    <t>COMPONENTE DEL SIDEP DONDE SE INCORPORAN TODOS LOS DATOS FINANCIEROS DEL PREDIO Y/O CONSTUCCIÓN</t>
  </si>
  <si>
    <t>APLICATIVO SIDEP</t>
  </si>
  <si>
    <t>GR004</t>
  </si>
  <si>
    <t>ARCHIVOS AUXILIARES  DE WINSAF DEL 2002 AL 2015</t>
  </si>
  <si>
    <t>INFORMACION  CONTABLE (CONTIENE TODOS LOS REGISTROS CONTABLES DE LA ENTIDAD) DE LOS AÑOS 2002 AL 2015</t>
  </si>
  <si>
    <t>GR005</t>
  </si>
  <si>
    <t>ARCHIVOS DE TRABAJO</t>
  </si>
  <si>
    <t>ARCHIVOS DE APOYO PARA DESARROLLAR LA LABOR CONTABLE</t>
  </si>
  <si>
    <t>GR006</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</si>
  <si>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</si>
  <si>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GR007</t>
  </si>
  <si>
    <t>Registro BOGDATA</t>
  </si>
  <si>
    <t>Registro que arroja el sistema de alimentación de la información requerida</t>
  </si>
  <si>
    <t>GR008</t>
  </si>
  <si>
    <t>Anteproyecto de Presupuesto</t>
  </si>
  <si>
    <t>Documento que fija el presupuesto aprobado para la vigencia siguiente</t>
  </si>
  <si>
    <t>GR009</t>
  </si>
  <si>
    <t>Comunicación divulgando la cuota global de gastos a todas las Dependencias</t>
  </si>
  <si>
    <t>Documento de divulgación del presupuesto asignado y aprobado a las dependencias</t>
  </si>
  <si>
    <t>Por correo electronico la SDH lo informa ala Entidad</t>
  </si>
  <si>
    <t>GR010</t>
  </si>
  <si>
    <t>Programa Anual Mensualizado de Caja PAC</t>
  </si>
  <si>
    <t>Documentos en el cual se plasma toda la información de recursos  de acuerdo al presupuesto del año de vigencia y de la   reserva contituida.  Programados en los meses del año y rezago.</t>
  </si>
  <si>
    <t>ARCHIVO VIRTUAL</t>
  </si>
  <si>
    <t>GR012</t>
  </si>
  <si>
    <t xml:space="preserve">Informe de ejecución del PAC- CBN 1001 </t>
  </si>
  <si>
    <t xml:space="preserve">Documento en el cual se soporta la información de los compromisos  girados  y recaudados </t>
  </si>
  <si>
    <t xml:space="preserve"> Electrónico / Digital</t>
  </si>
  <si>
    <t>GR015</t>
  </si>
  <si>
    <t xml:space="preserve">Orden de pago </t>
  </si>
  <si>
    <t>Documento que soporta el pago a la obligación por parte de la entidad,el cual se presenta con el cobro formal a una obligación adquirida por la entidad o  de una sentencia o gasto judicial. Acompañado a por Facturas y/o los cobros de los compromisos suscritos por la entidad y Anexos.Resolución que ordena el pago de sentencia judicial.</t>
  </si>
  <si>
    <t xml:space="preserve">PUBLICADO EN SECOP </t>
  </si>
  <si>
    <t>GR016</t>
  </si>
  <si>
    <t>Reporte general planilla de ordenes de pago totales,  parciales y Planilla de relaciones de autorización.</t>
  </si>
  <si>
    <t>Documento que lista las ordenes de pago y  desembolsos de los pagos totales, parciales.</t>
  </si>
  <si>
    <t>GR018</t>
  </si>
  <si>
    <t>Solicitud de modificación presupuestal</t>
  </si>
  <si>
    <t>Documento con el cual se modifica el presupuesto inicialmente solicitado acompañado de: Justificación económica,Certificado de disponibilidad presupuestal, Resolución de aprobación de modificación presupuestal, Cuadro demostrativo de las modificaciones a realizar, Concepto favorable del DAPD si la modificación es de inversión, Comunicación de remisión a Secretaría Distrital de Hacienda, Aprobación de modificación presupuestal y Reporte de BOGDATA de modificación presupuestal,</t>
  </si>
  <si>
    <t>GR025</t>
  </si>
  <si>
    <t>Acta de fenecimiento</t>
  </si>
  <si>
    <t>Contiene información del  fenecimiento</t>
  </si>
  <si>
    <t>GR030</t>
  </si>
  <si>
    <t xml:space="preserve">formato diligenciado por los funcionarios según solicitudes  de papelería y  útiles de oficina requeridos  y consolidados por cada secretario de dependencia y entregados al técnico de almacén   </t>
  </si>
  <si>
    <t xml:space="preserve">Pedidos de almacén de papelería  solicitados por las dependencias para el cumplimiento de sus funciones  </t>
  </si>
  <si>
    <t>GR031</t>
  </si>
  <si>
    <t xml:space="preserve">Respuesta por correo certificando la no existencia de ser el caso para la contratación proyectada </t>
  </si>
  <si>
    <t xml:space="preserve">Es la certificación que se realiza por parte de almacén antes de realizar una compara o adquisición de un bien </t>
  </si>
  <si>
    <t>GR032</t>
  </si>
  <si>
    <t xml:space="preserve">Comprobante de egreso de elementos de consumo </t>
  </si>
  <si>
    <t xml:space="preserve">salidas de almacén de elementos de consumo o devolutivos  y entregados al funcionario responsable  de su utilización </t>
  </si>
  <si>
    <t>GR033</t>
  </si>
  <si>
    <t xml:space="preserve">Traslado de elementos devolutivos </t>
  </si>
  <si>
    <t xml:space="preserve">se realizan traslados de elementos devolutivos entre funcionarios o contratistas con el fin de la actualización de los individuales </t>
  </si>
  <si>
    <t>GR034</t>
  </si>
  <si>
    <t xml:space="preserve">Acta de comité de bienes de consumo, devolutivos e intangibles, firmado por los integrantes que lo conforman según determinaciones que se tomen al interior del comité </t>
  </si>
  <si>
    <t xml:space="preserve">Es la aprobación o desaprobación de actividades de almacén presentadas al comité de inventarios  </t>
  </si>
  <si>
    <t>GR035</t>
  </si>
  <si>
    <t xml:space="preserve">Acta  de baja con fotos firmada  por los delegados del comité de inventarios </t>
  </si>
  <si>
    <t xml:space="preserve">Acta del comité de inventarios sobre aprobación de baja de bienes inservibles, obsoletos y deteriorados que deben salir del DADEP </t>
  </si>
  <si>
    <t>GR036</t>
  </si>
  <si>
    <t xml:space="preserve">comprobante de inventario individual debidamente  firmado por el responsable de recibir los bienes </t>
  </si>
  <si>
    <t xml:space="preserve">Registro individual de bienes a cargo de cada funcionario o contratista </t>
  </si>
  <si>
    <t>GR037</t>
  </si>
  <si>
    <t xml:space="preserve">Informe mensual de movimientos de Almacén </t>
  </si>
  <si>
    <t xml:space="preserve">Es el reporte de  los movimientos de almacén realizados en el mes </t>
  </si>
  <si>
    <t>GR038</t>
  </si>
  <si>
    <t xml:space="preserve">Oficio fijando los tiempo de toma de inventarios anuales </t>
  </si>
  <si>
    <t xml:space="preserve">Es un oficio dirigido a todos los jefes de dependencia, para informar sobre la  de toma física de inventarios solicitando la colaboración y buena disposición de contratistas  y funcionarios </t>
  </si>
  <si>
    <t>GR039</t>
  </si>
  <si>
    <t xml:space="preserve">informe de toma física de inventarios  </t>
  </si>
  <si>
    <t xml:space="preserve">es la toma física de inventarios realizada anualmente para establecer la ubicación de los bienes, faltantes o sobrante que puedan presentarse  </t>
  </si>
  <si>
    <t>GR040</t>
  </si>
  <si>
    <t xml:space="preserve">Constancia y entrega de bienes  y elementos  a cargo </t>
  </si>
  <si>
    <t xml:space="preserve">Documento de entrega de bienes a cargo por terminación de contrato o salida de un funcionario por cualquier situación </t>
  </si>
  <si>
    <t>GR041</t>
  </si>
  <si>
    <t>Informe austeridad del gasto</t>
  </si>
  <si>
    <t>Informe mediante el cual se consigna y reporta la información referente a los gastos mensuales de servicios públicos, celulares, parque automotor, fotocopias, combustible, papel.</t>
  </si>
  <si>
    <t>GR042</t>
  </si>
  <si>
    <t>Planilla de Control salida, ingreso y kilometraje de vehículos.</t>
  </si>
  <si>
    <t>Kilometraje diario por recorrido asignado a cada vehículo</t>
  </si>
  <si>
    <t>GR043</t>
  </si>
  <si>
    <t>Solicitud de autorización de mantenimiento preventivo y correctivo al vehículo</t>
  </si>
  <si>
    <t>Solicitud de autorización de mantenimiento preventivo y correctivo al vehículo que corresponda.</t>
  </si>
  <si>
    <t>GR044</t>
  </si>
  <si>
    <t>Remisión de información sobre estación de servicio de combustible.</t>
  </si>
  <si>
    <t>Ubicaciones y el nombre de la estación de servicio contratada para el suministro de combustible.</t>
  </si>
  <si>
    <t>GR045</t>
  </si>
  <si>
    <t>Solicitud de código y cantidad de copias asignadas</t>
  </si>
  <si>
    <t>Código de fotocopiado y la cantidad de fotocopias mensuales aprobadas por el Subdirector (a) de SAF.</t>
  </si>
  <si>
    <t>GR046</t>
  </si>
  <si>
    <t>Solicitud de publicación en un Diario de amplia circulación los avisos correspondientes a los procesos judiciales que adelanta la entidad.</t>
  </si>
  <si>
    <t>GR047</t>
  </si>
  <si>
    <t>Plan Institucional de Gestión Ambiental -PIGA</t>
  </si>
  <si>
    <t>Documento que compila  los lineamientos para la implementación de la gestión ambiental de la entidad (incluye anexos)</t>
  </si>
  <si>
    <t>http://sgc.dadep.gov.co/7/127-PPPGR-01.php</t>
  </si>
  <si>
    <t>GR048</t>
  </si>
  <si>
    <t>Control Operacional, Seguimiento y Medición</t>
  </si>
  <si>
    <t>Procedimiento de Control Operacional, seguimiento y medición</t>
  </si>
  <si>
    <t>http://sgc.dadep.gov.co/7/127-PRCGR-03.php</t>
  </si>
  <si>
    <t>GR049</t>
  </si>
  <si>
    <t>Identificación de Aspectos y Valoración de Impactos Ambientales - MIAVIA</t>
  </si>
  <si>
    <t>Procedimiento  de Identificación de Aspectos y Valoración de Impactos Ambientales - MIAVIA</t>
  </si>
  <si>
    <t>http://sgc.dadep.gov.co/7/127-PRCGR-06.php</t>
  </si>
  <si>
    <t>GR050</t>
  </si>
  <si>
    <t xml:space="preserve"> GUIA – Uso Eficiente de los Recursos y Mejoramiento de las  Condiciones Ambientales</t>
  </si>
  <si>
    <t>Documento que compila  los lineamientos para el Uso Eficiente de los Recursos y Mejoramiento de las  Condiciones Ambientales</t>
  </si>
  <si>
    <t>http://sgc.dadep.gov.co/7/127-GUIGR-03.php</t>
  </si>
  <si>
    <t>GR051</t>
  </si>
  <si>
    <t>GUIA - Compras públicas sostenibles</t>
  </si>
  <si>
    <t>Documento que compila  los lineamientos ambientales para los  proceso de contratación  de la entidad</t>
  </si>
  <si>
    <t>http://sgc.dadep.gov.co/7/127-GUIGR-05.php</t>
  </si>
  <si>
    <t>GR052</t>
  </si>
  <si>
    <t>Plan de Acción Interno/ Manejo Adecuado de Residuos Sólidos - PAI</t>
  </si>
  <si>
    <t>Documento que compila  los lineamientos para  el  manejo adecuado de residuos sólidos  de la entidad (incluye anexos)</t>
  </si>
  <si>
    <t>http://sgc.dadep.gov.co/7/127-PPPGR-04.php</t>
  </si>
  <si>
    <t>GR053</t>
  </si>
  <si>
    <t>Plan de Gestión Integral de Residuos Peligrosos - RESPEL</t>
  </si>
  <si>
    <t>Documento que compila  los lineamientos para la gestión de residuos peligrosos de la entidad (incluye anexos)</t>
  </si>
  <si>
    <t>http://sgc.dadep.gov.co/7/127-PPPGR-03.php</t>
  </si>
  <si>
    <t>GR054</t>
  </si>
  <si>
    <t>Plan Integral de Movilidad sostenible - PIMS</t>
  </si>
  <si>
    <t>Documento que compila  los lineamientos para la gestión  de movilidad sostenible en la entidad (incluye anexos)</t>
  </si>
  <si>
    <t>http://sgc.dadep.gov.co/7/127-PPPGR-06.php</t>
  </si>
  <si>
    <t>GR055</t>
  </si>
  <si>
    <t>Plan de Acción Cuatrianual Ambiental - PACA</t>
  </si>
  <si>
    <t>Documento que compila las acciones misionales que aportan a la gestión Ambiental de la ciudad de Bogotá</t>
  </si>
  <si>
    <t>http://sgc.dadep.gov.co/7/127-PPPGR-07.php</t>
  </si>
  <si>
    <t>GR056</t>
  </si>
  <si>
    <t xml:space="preserve"> Reporte de la Gestión Ambiental</t>
  </si>
  <si>
    <t>Matrices de reporte de cumplimiento de las acciones  de la gestión ambiental dela entidad a la SDA mediante Plataforma STORM</t>
  </si>
  <si>
    <t>GR057</t>
  </si>
  <si>
    <t>Certificado de recepción de información SIA - STORM /SDA</t>
  </si>
  <si>
    <t>Documento que certifica la recepción de los diferentes  informes  requeridos  normativamente  en la plataforma STORM por la SDA</t>
  </si>
  <si>
    <t>GR058</t>
  </si>
  <si>
    <t>Acta de reunión Comité de Gestión ambiental</t>
  </si>
  <si>
    <t>Documento en el cual se plasman las decisiones tomadas en una reunión y los compromisos pactados.</t>
  </si>
  <si>
    <t>GTH001</t>
  </si>
  <si>
    <t>Análisis de requisitos para posesión de un cargo</t>
  </si>
  <si>
    <t>Documento que contiene los requisitos básicos para que un candidato cumpla el perfil  del cargo a ocupar  ocupe un cargo.</t>
  </si>
  <si>
    <t>Talento humano</t>
  </si>
  <si>
    <t>carpeta talento humano</t>
  </si>
  <si>
    <t>GTH002</t>
  </si>
  <si>
    <t>Resolución</t>
  </si>
  <si>
    <t>Documento de la Administración publica en ejercicio de una potestad administrativa</t>
  </si>
  <si>
    <t>GTH003</t>
  </si>
  <si>
    <t>Comunicación oficial de notificación</t>
  </si>
  <si>
    <t>Documento con el cual se notifica a alguien de un acto administrativo expedido por la entidad.</t>
  </si>
  <si>
    <t>GTH004</t>
  </si>
  <si>
    <t>Lista de chequeo documentos posesión del cargo</t>
  </si>
  <si>
    <t>Documento que contiene el listado de documentos requisito a presentar para la posesión</t>
  </si>
  <si>
    <t>GTH005</t>
  </si>
  <si>
    <t>Acta de posesión</t>
  </si>
  <si>
    <t>Documento que protocoliza la posesión de una persona en un cargo.</t>
  </si>
  <si>
    <t>GTH006</t>
  </si>
  <si>
    <t>Formatos de la CNSC- Evaluaciones de desempeño</t>
  </si>
  <si>
    <t>Documentos proporcionados por la Comisión Nacional del Servicio Civil para efectuar los respectivos compromisos laborales con el nuevo empleado.</t>
  </si>
  <si>
    <t>GTH007</t>
  </si>
  <si>
    <t>Documento de información o solicitud a otra área o dependencia de la entidad.</t>
  </si>
  <si>
    <t>GTH008</t>
  </si>
  <si>
    <t>Control a la inducción en el puesto de trabajo</t>
  </si>
  <si>
    <t>Documento que soporta la debida inducción que se le da a los funcionarios nuevos, acerca de la entidad y su puesto de trabajo.</t>
  </si>
  <si>
    <t>GTH009</t>
  </si>
  <si>
    <t>Formato acta de asignación, entrega y/o solicitud de reposición de carnet de identificación</t>
  </si>
  <si>
    <t>Documento que soporta la solicitud y entrega del carné de identificación en la entidad.</t>
  </si>
  <si>
    <t>GTH010</t>
  </si>
  <si>
    <t>Comunicación oficial recibida</t>
  </si>
  <si>
    <t>Documento que informa la culminación del vinculo laboral.</t>
  </si>
  <si>
    <t>GTH011</t>
  </si>
  <si>
    <t>Documento de la Administración publica en el ejercicio de una potestad administrativa.</t>
  </si>
  <si>
    <t>GTH012</t>
  </si>
  <si>
    <t>Comunicación oficial para notificación</t>
  </si>
  <si>
    <t>Documento con el cual se comunica  a alguien de un acto administrativo expedido por la entidad.</t>
  </si>
  <si>
    <t>GTH013</t>
  </si>
  <si>
    <t>Comunicación oficial externa</t>
  </si>
  <si>
    <t>Documento dirigido a otra entidad en razón de sus funciones.</t>
  </si>
  <si>
    <t>GTH014</t>
  </si>
  <si>
    <t>Plan de Capacitación</t>
  </si>
  <si>
    <t>Documento que relaciona el plan a seguir de capacitaciones a los funcionarios.</t>
  </si>
  <si>
    <t>GTH015</t>
  </si>
  <si>
    <t>Plan de Bienestar</t>
  </si>
  <si>
    <t>Documento que relaciona el pan a ejecutar para el bienestar social de los funcionarios.</t>
  </si>
  <si>
    <t>GTH016</t>
  </si>
  <si>
    <t>Plan de incentivos</t>
  </si>
  <si>
    <t>Documento que relaciona el plan de incentivos para los funcionarios.</t>
  </si>
  <si>
    <t>GTH017</t>
  </si>
  <si>
    <t>Manual de Seguridad y salud en el trabajo</t>
  </si>
  <si>
    <t>Documento que relaciona el programa a ejecutar en temas de salud ocupacional para los funcionarios.</t>
  </si>
  <si>
    <t>GTH018</t>
  </si>
  <si>
    <t>Acta de reunión de la Comisión de personal</t>
  </si>
  <si>
    <t>Documento que da soporte de los compromisos adquiridos, aprobaciones y demás en el comité.</t>
  </si>
  <si>
    <t>GTH019</t>
  </si>
  <si>
    <t>Acta de compromiso</t>
  </si>
  <si>
    <t>Documento soporte de un compromiso pactado.</t>
  </si>
  <si>
    <t>GTH020</t>
  </si>
  <si>
    <t>Seguimiento plan de capacitación y/o actividad</t>
  </si>
  <si>
    <t>Documento que soporta el seguimiento de una capacitación o actividad.</t>
  </si>
  <si>
    <t>GTH021</t>
  </si>
  <si>
    <t>Acta de Reunión - Control asistencia</t>
  </si>
  <si>
    <t>Documento que relaciona los asistentes a una actividad o capacitación.</t>
  </si>
  <si>
    <t>GTH022</t>
  </si>
  <si>
    <t>Encuesta de impacto de una capacitación</t>
  </si>
  <si>
    <t>Documento soporte del impacto de una capacitación recibida.</t>
  </si>
  <si>
    <t>GTH023</t>
  </si>
  <si>
    <t>formato control de nomina</t>
  </si>
  <si>
    <t>Registro que contiene las  novedades de la nómina.</t>
  </si>
  <si>
    <t>GTH024</t>
  </si>
  <si>
    <t>Nómina</t>
  </si>
  <si>
    <t>Documento que contiene la suma de todos los registros financieros de los sueldos de los empleados, salarios, bonificaciones y deducciones.</t>
  </si>
  <si>
    <t>GTH025</t>
  </si>
  <si>
    <t>Formato de Solicitud Interna de Retiro Parcial de Cesantías</t>
  </si>
  <si>
    <t xml:space="preserve">Documento en la cual los servidores  hacen la solicitud de retiro parcial de cesantías </t>
  </si>
  <si>
    <t>GTH026</t>
  </si>
  <si>
    <t xml:space="preserve">Plan de emergencias </t>
  </si>
  <si>
    <t>Documento que describe las actividades a realizar en caso de presentarse una emergencia</t>
  </si>
  <si>
    <t>GTH027</t>
  </si>
  <si>
    <t>Evaluaciones medicas ocupacionales</t>
  </si>
  <si>
    <t>Procedimiento para la realización de exámenes ocupacionales de ingreso, periódicos y de egreso</t>
  </si>
  <si>
    <t>GTH028</t>
  </si>
  <si>
    <t xml:space="preserve">Investigación de  incidentes, accidentes de trabajo y enfermedades  laborales </t>
  </si>
  <si>
    <t xml:space="preserve">Procedimiento para realizar investigación de incidentes, accidentes de trabajo y enfermedades de origen laboral </t>
  </si>
  <si>
    <t>GTH029</t>
  </si>
  <si>
    <t xml:space="preserve">Informe de evaluación del simulacro realizado </t>
  </si>
  <si>
    <t xml:space="preserve">Formato para registrar la evaluación de los simulacros realizados o evacuación por emergencia </t>
  </si>
  <si>
    <t>GTH030</t>
  </si>
  <si>
    <t xml:space="preserve">Informe de investigación de accidente de trabajo y enfermedad laboral </t>
  </si>
  <si>
    <t xml:space="preserve">Formato para realizar la investigación de  incidentes, accidentes de trabajo y enfermedades laborales </t>
  </si>
  <si>
    <t>IGEPBF002</t>
  </si>
  <si>
    <t>Informes de gestión mensual</t>
  </si>
  <si>
    <t>Se realiza el seguimiento del informe de gestión mensual</t>
  </si>
  <si>
    <t>SRI</t>
  </si>
  <si>
    <t xml:space="preserve">Documentos del correo electrónico de cada funcionario </t>
  </si>
  <si>
    <t>-&gt;  Ley 1712 Art. 18 _x005F_x000D_
 - b) El derecho a toda persona a la vida, la salud o la seguridad._x005F_x000D_
 -&gt; Ley 1712 Art. 19</t>
  </si>
  <si>
    <t>IGEPBF003</t>
  </si>
  <si>
    <t>ACTAS SRI</t>
  </si>
  <si>
    <t>Contiene la información de los M2 reportados durante cada mes.</t>
  </si>
  <si>
    <t xml:space="preserve">Documento digital en cada PC </t>
  </si>
  <si>
    <t>IGEPBF004</t>
  </si>
  <si>
    <t>INFORMES DE CONTRATOS</t>
  </si>
  <si>
    <t>Contiene la información de lo realizado por los contratistas durante el mes.</t>
  </si>
  <si>
    <t>IGEPBF005</t>
  </si>
  <si>
    <t>INFORMES ZONAS VERDES</t>
  </si>
  <si>
    <t>Contiene registros de las zonas verdes de varias localidades (fotos, presentaciones, informes)</t>
  </si>
  <si>
    <t>IGEPBF006</t>
  </si>
  <si>
    <t>CONSULTA_GENERAL_2001-2015</t>
  </si>
  <si>
    <t>Carpeta de información documental de la SRI</t>
  </si>
  <si>
    <t>Equipo/archivo consulta</t>
  </si>
  <si>
    <t>IGEPBF007</t>
  </si>
  <si>
    <t>Expedientes restringidos 2014</t>
  </si>
  <si>
    <t>IGEPBF008</t>
  </si>
  <si>
    <t>Historiales de Bienes inmuebles</t>
  </si>
  <si>
    <t xml:space="preserve">Dentro de estos activos de información se encuentran los siguientes documentos:   </t>
  </si>
  <si>
    <t>65/ 5</t>
  </si>
  <si>
    <t>Equipos/archivo consulta</t>
  </si>
  <si>
    <t>IGEPBF009</t>
  </si>
  <si>
    <t xml:space="preserve">Estudios técnico jurídicos, </t>
  </si>
  <si>
    <t xml:space="preserve">Se adelantan los Estudios técnico jurídicos, para definir la condición técnica de un predio público </t>
  </si>
  <si>
    <t>IGEPBF010</t>
  </si>
  <si>
    <t>Estudio de títulos,</t>
  </si>
  <si>
    <t>Es el estudio que se realiza sobre las condiciones de propiedad del predio.</t>
  </si>
  <si>
    <t>IGEPBF011</t>
  </si>
  <si>
    <t>Escritura pública</t>
  </si>
  <si>
    <t>Documento jurídico que determina la propiedad de un bien inmueble</t>
  </si>
  <si>
    <t>IGEPBF012</t>
  </si>
  <si>
    <t>Actuación administrativa</t>
  </si>
  <si>
    <t>Son los documentos y registros que permiten demostrar la actuación administrativa de los predios de carácter público.</t>
  </si>
  <si>
    <t>IGEPBF013</t>
  </si>
  <si>
    <t xml:space="preserve"> Cartografía</t>
  </si>
  <si>
    <t xml:space="preserve"> Son la forma de fotometría y análisis de espacio y georreferenciación de los predios del espacio público.</t>
  </si>
  <si>
    <t>IGEPBF014</t>
  </si>
  <si>
    <t>Visitas técnicas</t>
  </si>
  <si>
    <t xml:space="preserve">Documento en el cual se registran las acciones derivadas del recibo y toma derivado de la incorporación o entrega de las zonas de cesión </t>
  </si>
  <si>
    <t>IGEPBF015</t>
  </si>
  <si>
    <t>Revisión se solicitud de licencias</t>
  </si>
  <si>
    <t>Documento que se diligencia por parte de la Administración sobre las licencias de los predios.</t>
  </si>
  <si>
    <t>IGEPBF016</t>
  </si>
  <si>
    <t>Reconocimiento de bienes de uso público y/o fiscal</t>
  </si>
  <si>
    <t>Reconocimiento sobre los  bienes de uso público y/o fiscal</t>
  </si>
  <si>
    <t>IGEPBF017</t>
  </si>
  <si>
    <t>Registro topográfico</t>
  </si>
  <si>
    <t>Son los documentos que permiten definir en forma ordenada los documentos cartográficos correspondientes a un predio.</t>
  </si>
  <si>
    <t>IGEPBF018</t>
  </si>
  <si>
    <t>Esquema de levantamiento topográfico.</t>
  </si>
  <si>
    <t>Es la formato que se diligencia derivado de los levantamientos cartográficos presentados</t>
  </si>
  <si>
    <t>IGEPBF019</t>
  </si>
  <si>
    <t>Es el software donde se consolida el inventario general del espacio público y de bienes fiscales del Distrito.</t>
  </si>
  <si>
    <t>100/5</t>
  </si>
  <si>
    <t xml:space="preserve">APLICATIVO </t>
  </si>
  <si>
    <t>IGEPBF020</t>
  </si>
  <si>
    <t>Es una carpeta creada en ONEDRIVE donde se relacionan la información de los diferentes temas y acciones desarrolladas por los grupos y equipos de la subdirección.</t>
  </si>
  <si>
    <t>Documento del correo electronico de cada funcionario</t>
  </si>
  <si>
    <t>VMC001</t>
  </si>
  <si>
    <t>Solicitud de acción correctiva, preventiva y de mejora</t>
  </si>
  <si>
    <t>Documento de solicitud de implementación de acciones correctivas o preventivas necesarias.</t>
  </si>
  <si>
    <t>VMC002</t>
  </si>
  <si>
    <t>Acciones correctivas, preventivas y de mejora</t>
  </si>
  <si>
    <t>Documento con el cual se notifican las acciones correctivas, preventivas o de mejora que se deben aplicar a las áreas auditadas.</t>
  </si>
  <si>
    <t>VMC003</t>
  </si>
  <si>
    <t>Sistema de información - Acciones  CPM</t>
  </si>
  <si>
    <t>Registro en el sistema de información, que permite ver los avances y cumplimientos de las acciones implementadas y que además permite verificar su eficacia.</t>
  </si>
  <si>
    <t>VMC005</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</si>
  <si>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</si>
  <si>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</si>
  <si>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VMC006</t>
  </si>
  <si>
    <t>Informes del proceso de Verificación y Mejoramiento Continuo</t>
  </si>
  <si>
    <t>Documento que detalla la gestión realizada frente al proceso ejecutado en el área.</t>
  </si>
  <si>
    <t>VMC007</t>
  </si>
  <si>
    <t>Documento en el cual se plasma el avance de una reunión, los temas tratados y los acuerdos o compromisos adquiridos por los asistentes.</t>
  </si>
  <si>
    <t>Oficina Jurídica</t>
  </si>
  <si>
    <t>Oficina Asesora
de Comunicaciones</t>
  </si>
  <si>
    <t>Subdirección de Gestión Inmobiliaria y del Espacio
Público</t>
  </si>
  <si>
    <t>Subdirección de Gestión Corporativa</t>
  </si>
  <si>
    <t>Oficina de Tecnologías de la Información y las Comunicaciones</t>
  </si>
  <si>
    <t>Oficina de Control Disciplinario Interno</t>
  </si>
  <si>
    <t xml:space="preserve">Acciones no autorizadas en el uso de datos de la alteración </t>
  </si>
  <si>
    <t xml:space="preserve">Intrusión en el Sistema </t>
  </si>
  <si>
    <t>La Subdirectora SGC, el Equipo de Atención a la Ciudadanía y sus Equipos que se encuentren dentro de la gestión del Sistema de Quejas y Peticiones Bogotá Te Escucha, una vez se conozca posibles denuncias y/o existencia de inhabilidades, incompatibilidades o conflicto de intereses que pongan en riesgo Protección de Identidad del Denunciante, así mismo como los datos semiprivados y privados de los Ciudadanos(as) que visitan los canales de atención se aplicará las Directrices de Protección a Denunciante y aplicación del formato de compromiso de confidencialidad y no divulgación de la información disponible en:  https://sgc.dadep.gov.co/10/127-PROTAC-02.php</t>
  </si>
  <si>
    <t>Suscribir el compromiso de confidencialidad y no divulgación de la información disponible</t>
  </si>
  <si>
    <t>Compromisos de Confidencialidad y No Divulgación suscrito</t>
  </si>
  <si>
    <t>Equipo de Atención a la Ciudadanía</t>
  </si>
  <si>
    <t>Compromisos de Confidencialidad y no divulgación suscritos</t>
  </si>
  <si>
    <t>Reportar ante la Subdirectora Administrativa, Financiera y de Control Disciplinario y el CISO (Chief Information Security Officer) la situación para tomar los correctivos</t>
  </si>
  <si>
    <t xml:space="preserve">Área de Comunicaciones, Grupo de Talento Humano y Atención a la ciudadanía </t>
  </si>
  <si>
    <t>Posibilidad de no disponer de los canales de atención para la ciudadanía</t>
  </si>
  <si>
    <t>Posibilidad de no aplicar los criterios de calidez, amabilidad, oportunidad, efectividad, rapidez y confiabilidad a través de los canales de atención.</t>
  </si>
  <si>
    <t>No disponer de los canales de atención habilitados para la ciudadanía bien sea por situaciones internas y/o externas a la Entidad</t>
  </si>
  <si>
    <t>Suspensión del servicio de prestación del servicio de atención al ciudadano de los canales de atención habilitados para tal fin.</t>
  </si>
  <si>
    <t>Desconocimiento de los Protocolos de Atención al Ciudadano</t>
  </si>
  <si>
    <t>Posibilidad de no disponer los canales de atención habilitados para la ciudadanía</t>
  </si>
  <si>
    <t>Posibilidad de prestar servicios a través de procesos que no cumplan con los criterios de calidad</t>
  </si>
  <si>
    <t>Baja apropiación de los protocolos de atención al ciudadano.</t>
  </si>
  <si>
    <t>Reportar en el marco del Convenio Interadministrativo con la Secretaría General de la Alcaldía Mayor de Bogotá las novedades presentadas</t>
  </si>
  <si>
    <t xml:space="preserve">Reportes al Convenio Interadministrativo </t>
  </si>
  <si>
    <t>Reportes de novedades a la Secretaría General</t>
  </si>
  <si>
    <t>Número de reportes adelantados</t>
  </si>
  <si>
    <t>El Equipo de Atención a la Ciudadanía aplica los Protocolos de Atención a la Ciudadanía definidos por la Secretaría General de la Alcaldía Mayor de Bogotá, la Subdirectora SGC actualiza el plan de acción con todos los aspectos y acciones ante la materialización y aplica el Plan de Contingencia y Continuidad del Negocio para el proceso.</t>
  </si>
  <si>
    <t>La Subdirectora SGC dispone del personal idóneo disponible y capacitado para atender los canales de atención y genera la titularidad de los canales de atención y relevos temporales de los mismos en los funcionarios y/o colaboradores disponibles.</t>
  </si>
  <si>
    <t>La Subdirectora SGC actualiza el plan de acción todos los aspectos y acción ante la materialización.</t>
  </si>
  <si>
    <t>El Equipo de Atención a la Ciudadanía realiza acompañamiento a cada uno de los procesos de la entidad, de conformidad con las necesidades de los ciudadanos identificadas por Atención a la Ciudadanía</t>
  </si>
  <si>
    <t>El Equipo de Integridad conformado en la Entidad divulga y/o sensibiliza el Código de integridad y la Oficina de Sistemas, Equipo de Trabajo y el CISO (Chief Information Security Officer) divulga la Política de protección de datos personales.</t>
  </si>
  <si>
    <t>Programar periódicamente reinducciones al equipo de Atención a la Ciudadanía a partir de los Manuales y Protocolos de Atención a la Ciudadanía, así como la socialización de lineamientos emitidos por parte de la Secretaría General de la Alcaldía Mayor de Bogotá.</t>
  </si>
  <si>
    <t>Reinducciones realizadas y lineamientos socializados</t>
  </si>
  <si>
    <t>Número de reinducciones realizadas y lineamientos socializados</t>
  </si>
  <si>
    <t>1. Deficiencias generadas por falta de planeación de los compromisos.
2. Deficiencia en expedición de CDP y CRP generada por debilidad en el conocimiento del Sistema Bogdata.</t>
  </si>
  <si>
    <t xml:space="preserve"> Deficiencias generadas por falta de planeación de los compromisos.</t>
  </si>
  <si>
    <t>Posibilidad de incumplimiento de los programas presentes en el Sistema de Gestión Ambiental  - Plan Institucional de Gestión Ambiental (PIGA) y sus planes asociados.</t>
  </si>
  <si>
    <t>Posibilidad de constitución de pasivos exigibles y/o reservas presupuestales</t>
  </si>
  <si>
    <t>Posibilidad de no ejecución del Programa Anual de Caja Proyectado</t>
  </si>
  <si>
    <t>Falta de conocimiento de los procesos</t>
  </si>
  <si>
    <t>El profesional especializado realiza seguimiento y control del presupuesto.</t>
  </si>
  <si>
    <t>El profesional Universitario realiza seguimiento y control al Plan Anual de Caja PAC</t>
  </si>
  <si>
    <t>1. Socializar mensualmente las cifras de ejecución presupuestal con las recomendaciones.
2. Generación de reportes en el Sistema Bogdata.</t>
  </si>
  <si>
    <t>1. Correos electrónicos con la ejecución presupuestal.
2. Reportes del Sistema Bogdata.</t>
  </si>
  <si>
    <t>Correos electrónicos enviados
Reportes del Sistema Bogdata.</t>
  </si>
  <si>
    <t xml:space="preserve">Socializar mensualmente las cifras de ejecución del PAC. </t>
  </si>
  <si>
    <t xml:space="preserve"> Correos electrónicos con la ejecución del mensual de PAC</t>
  </si>
  <si>
    <t>Correos electrónicos enviados</t>
  </si>
  <si>
    <t xml:space="preserve"> Reportar a los ordenadores del gasto el estado de los pasivos exigible y/o reservas presupuestales para establecer la gestión a seguir con los compromiso.</t>
  </si>
  <si>
    <t>Gestionar ante la SDH la reprogramación de los recursos no ejecutados para  atender el pago de los compromisos.</t>
  </si>
  <si>
    <t>31/12/2023</t>
  </si>
  <si>
    <t>Posibilidad de afectación Económico y Reputacional por Pérdida o daño o uso inadecuado de los bienes muebles. debido a Pérdida o daño o uso inadecuado de los bienes muebles por el control inadecuado.</t>
  </si>
  <si>
    <t>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t>
  </si>
  <si>
    <t>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t>
  </si>
  <si>
    <t>Daño, perdida o alteración de la información y de los sistemas SISCO Y BOGDATA</t>
  </si>
  <si>
    <t>Factores internos o externos como falencias en  la aplicación de las políticas de gestión de la información, pueden ocasionar el daño, perdida y manipulación de la información y de los sistemas SISCO Y BOGDATA</t>
  </si>
  <si>
    <t>Posibilidad de pérdida o daño o uso inadecuado de los bienes muebles.</t>
  </si>
  <si>
    <t>Posibilidad de inventario desactualizado o que no refleje la realidad de las existencias de bienes muebles o intangibles de la entidad.</t>
  </si>
  <si>
    <t>Posibilidad de no incorporación de todos los hechos económicos que afectan la estructura financiera de la entidad</t>
  </si>
  <si>
    <t>Posibilidad de recibir o solicitar cualquier dádiva o beneficio a nombre propio o de terceros con el fin de alterar o manipular información para generar beneficio de la gestión de un proceso</t>
  </si>
  <si>
    <t>Posibilidad de daño, perdida o alteración de la información y de los sistemas SISCO y BOGDATA</t>
  </si>
  <si>
    <t>Posibilidad de no cumplimiento a los parámetros y/o metodología establecida para la organización y manejo de los archivos.</t>
  </si>
  <si>
    <t>Los funcionarios del proceso  consultan y actualizan el Instructivo Gestión de Recursos Físicos, para su aplicación.</t>
  </si>
  <si>
    <t>El responsable del inventario realiza la asignación de Bienes a través del aplicativo SAI.</t>
  </si>
  <si>
    <t>El responsable del inventario realiza el Formato de Constancia entrega de bienes a cargo</t>
  </si>
  <si>
    <t>El responsable del inventario actualiza el inventario.</t>
  </si>
  <si>
    <t>El responsable del inventario Asigna y controla el inventario de bienes muebles e intangibles en el aplicativo SAI y SAE.</t>
  </si>
  <si>
    <t>Los profesionales del grupo de gestión de recursos realizan las actas de reuniones donde se toman las decisiones y se realizan los seguimientos.</t>
  </si>
  <si>
    <t>Realizar seguimiento del cumplimiento del Código de Integridad de la entidad, seguimiento a la entrega de informes, actas de reuniones de toma de decisiones</t>
  </si>
  <si>
    <t>Memorando con la Solicitud</t>
  </si>
  <si>
    <t xml:space="preserve">Memorandos con la solicitudes de actualización </t>
  </si>
  <si>
    <t>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t>
  </si>
  <si>
    <t>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t>
  </si>
  <si>
    <t>Posibilidad de contaminación de los funcionarios de la entidad  con posibles agentes patógenos</t>
  </si>
  <si>
    <t>Posibilidad de daño, perdida o alteración de la información y de los sistemas ROYAL y ORFEO.</t>
  </si>
  <si>
    <t xml:space="preserve">La líder de gestión documental realiza seguimiento trimestral a la organización de las transferencias documentales recibidas por las diferentes áreas de la entidad para ser transferidas al archivo central. </t>
  </si>
  <si>
    <t>La líder de gestión documental realiza seguimiento trimestral a la aplicación de las hojas de control para el manejo de los contratos e historias laborales, por parte de la Oficina Jurídica y Talento Humano.</t>
  </si>
  <si>
    <t>La líder de gestión documental revisa el cumplimiento de los aspectos ambientales en la bodega donde esta almacenado el archivo de la entidad en cumplimiento a lo establecido en el Acuerdo 08 de 2014  y Acuerdo 049 de 2000 expedidos por el Archivo General de la Nación, en los cuales se establecen las especificaciones técnicas y los requisitos para la prestación de los servicios de depósito, custodia, organización, reprografía y conservación de documentos de archivo.</t>
  </si>
  <si>
    <t>La líder de gestión documental realiza seguimiento y verificación semestralmente a la ejecución de procesos de limpieza y saneamiento ambiental en la bodega donde se encuentra almacenado el archivo de la entidad.</t>
  </si>
  <si>
    <t xml:space="preserve">La líder de gestión documental con el apoyo de su equipo de trabajo adelanta capacitaciones trimestrales al personal de archivo sobre el uso de los elementos de protección (guantes, tapabocas, bata), para una adecuada manipulación de los documentos. </t>
  </si>
  <si>
    <t xml:space="preserve">La líder de gestión documental realiza seguimiento trimestral a la actualización de los procesos, procedimientos y formatos documentados en el sistema de gestión de la entidad, para el cumplimiento de los procesos de la gestión documental y administración de archivos. </t>
  </si>
  <si>
    <t xml:space="preserve">La líder de gestión documental con el apoyo de su equipo de trabajo realiza seguimiento trimestral a la socialización de los formatos para el control, seguimiento y préstamos de los expedientes establecidos en el sistema de gestión del DADEP.  </t>
  </si>
  <si>
    <t>El funcionario encargado de la ventanilla de préstamos mantiene actualizada la base de datos donde se registran los préstamos de los documentos solicitados por los funcionarios de todas las áreas y su correspondiente devolución.</t>
  </si>
  <si>
    <t>La líder de gestión documental con el apoyo de su equipo de trabajo realiza seguimiento trimestral a la digitalización e indexación de la documentación del Archivo Central y Patrimonio Inmobiliario, en el aplicativo Royal; y de las comunicaciones oficiales en el aplicativo Orfeo.</t>
  </si>
  <si>
    <t xml:space="preserve">Subdirección de Gestión Corporativa </t>
  </si>
  <si>
    <t xml:space="preserve">Posibilidad de afectación Reputacional por Incumplimiento de las funciones propias de la entidad. debido a Incumplimiento de las funciones propias de la entidad, por falta de personal de Planta que garantice la  continuidad de las labores </t>
  </si>
  <si>
    <t>Posibilidad de afectación Reputacional por Baja participación del personal de la entidad en las actividades de bienestar y capacitación de gestión. debido a Participación baja del personal de la entidad en las actividades de bienestar y capacitación de gestión.</t>
  </si>
  <si>
    <t>Posibilidad de afectación Económico y Reputacional por Ocurrencia de accidentes, incidentes de trabajo y posibles enfermedades laborales debido a Generación de accidentes, incidentes de trabajo y posibles enfermedades laborales.</t>
  </si>
  <si>
    <t>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</si>
  <si>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t>
  </si>
  <si>
    <t>El funcionario encargado de la nómina hace los respectivos seguimientos de actualización y backup de respaldo de nómina a través de las mesas de ayuda, igualmente al cumplimiento del Instructivo de nómina con el fin de verificar que este proceso cumpla con la normatividad vigente, adicional a ello se cuenta con personal del área de Talento Humano que se encarga de las verificaciones de las nóminas finales antes de las respectivas firmas de autorización.</t>
  </si>
  <si>
    <t>Posibilidad de incumplimiento de las funciones propias de la entidad.</t>
  </si>
  <si>
    <t>Posibilidad de baja participación del personal de la entidad en las actividades de bienestar y capacitación de gestión.</t>
  </si>
  <si>
    <t>Posibilidad de ocurrencia de accidentes, incidentes de trabajo y posibles enfermedades laborales</t>
  </si>
  <si>
    <t>Posibilidad de liquidación y pago en la nómina de factores salariales sin el respectivo control dentro del proceso en beneficio propio o de un tercero.</t>
  </si>
  <si>
    <t>Posibilidad de daño, perdida o alteración de la información del aplicativo de nomina.</t>
  </si>
  <si>
    <t>Realizar invitaciones focalizadas y agendadas a participar en las actividades generando compromiso con la entidad.</t>
  </si>
  <si>
    <t>Realizar capacitaciones frecuentes del personal para interiorización de la responsabilidad con el SG_SST y  Elaboración, socialización e implementación del protocolo de bioseguridad para actividades presenciales.</t>
  </si>
  <si>
    <t>Realizar seguimiento y chequeo de la nomina.</t>
  </si>
  <si>
    <t>Realizar lista de chequeo de verificación de requisitos para posesión de cargo.</t>
  </si>
  <si>
    <t>Socializar el aplicativo PERNO (Nomina) para un mejor desempeño de las funciones.</t>
  </si>
  <si>
    <t>Posibilidad de afectación Reputacional por Vencimiento de términos de los procesos disciplinarios  debido a Incumplimiento a la normatividad vigente y aplicable al proceso Disciplinario,  lo cual puede generar irregularidades del proceso, nulidades, prescripción y/o caducidad.</t>
  </si>
  <si>
    <t xml:space="preserve">El líder del proceso fundamenta en cada una de las actuaciones disciplinarias proferidas dentro de los expedientes, la normatividad vigente aplicable.  </t>
  </si>
  <si>
    <t xml:space="preserve">El profesional a cargo del proceso informa mensualmente a la Subdirectora, Administrativa, Financiera y de Control Disciplinario, el estado de cada uno de los expediente vigentes y la actuación a seguir. </t>
  </si>
  <si>
    <t>El líder de proceso solicita realizar copias de seguridad o Backups sobre la información contenida en las carpetas  para garantizar la integridad y conservación.</t>
  </si>
  <si>
    <t>El funcionario a cargo de la dependencia realiza el escaneo de expedientes disciplinarios físicos.</t>
  </si>
  <si>
    <t xml:space="preserve">Actas de Reunión </t>
  </si>
  <si>
    <t>Reuniones realizadas</t>
  </si>
  <si>
    <t>Actas de Reunión / Reuniones Realizadas</t>
  </si>
  <si>
    <t xml:space="preserve">Posibilidad de vencimiento de términos de los procesos disciplinarios </t>
  </si>
  <si>
    <t xml:space="preserve">Posibilidad de recibir contraprestación o beneficio, a fin de omitir o retrasar las actuaciones propias del proceso disciplinario. </t>
  </si>
  <si>
    <t>Posibilidad de violación de la reserva legal de las actuaciones disciplinarias a través de sistemas de información Orfeo y carpetas compartidas</t>
  </si>
  <si>
    <t>Posibilidad de incumplimiento de las acciones y actividades de mejoramiento.</t>
  </si>
  <si>
    <t>Posibilidad de incorrecta evaluación a la efectividad de los controles de los procesos y procedimientos y de los mapas de riesgos</t>
  </si>
  <si>
    <t>Posibilidad de perdida de información de las acciones y actividades de mejoramiento en el aplicativo de acciones CPM.</t>
  </si>
  <si>
    <t>El profesional del área realiza monitoreo de las acciones de mejoramiento.</t>
  </si>
  <si>
    <t>El profesional del área realiza seguimiento trimestral a los mapas de riesgos</t>
  </si>
  <si>
    <t>El profesional del área realiza la revisión de la documentación del Sistema de Gestión.</t>
  </si>
  <si>
    <t>El profesional del área realiza el acta de los comités institucionales donde se toman las decisiones y se realizan los seguimientos.</t>
  </si>
  <si>
    <t>El profesional asignado del proceso de GTI realiza Backup periódico al aplicativo de acciones CPM.</t>
  </si>
  <si>
    <t>Solicitar a la Oficina de
Tecnologías de la Información y las Comunicaciones la revisión periódicamente del correcto desarrollo de los Backup y su información..</t>
  </si>
  <si>
    <t>Realizar la actualización del mapa de riesgos y de los documentos del Sistema de Gestión.</t>
  </si>
  <si>
    <t>El profesional asignado realiza los seguimientos la ejecución presupuestal y al Plan de Plan Anual de Adquisiciones a través de los indicadores de gestión trimestrales e informes o seguimientos mensuales.</t>
  </si>
  <si>
    <t>El profesional asignado realiza seguimiento a los planes operativos.</t>
  </si>
  <si>
    <t>El profesional asignado realiza seguimiento al cumplimiento del Plan Estratégico de Comunicaciones.</t>
  </si>
  <si>
    <t>El profesional asignado realiza la implementación del Manual para el Manejo de Crisis Comunicacional</t>
  </si>
  <si>
    <t>El profesional asignado realiza acta de los comités institucionales donde se toman las decisiones y se realizan los seguimientos.</t>
  </si>
  <si>
    <t>El profesional asignado ejecuta el procedimiento de redes sociales.</t>
  </si>
  <si>
    <t xml:space="preserve">Posibilidad de afectación reputacional por bajo desempeño institucional por incumplimiento en la adopción y apropiación de la política de gobierno digital bajo los lineamientos establecidos por MINTIC </t>
  </si>
  <si>
    <t>Bajo desempeño institucional y generación de hallazgos por Entes reguladores y de Control</t>
  </si>
  <si>
    <t xml:space="preserve">Incumplimiento de los objetivos y metas establecidos en el Plan Estratégico de Tecnologías de la Información - PETI </t>
  </si>
  <si>
    <t xml:space="preserve">Incumplimiento de las metas definidas en el Plan Estratégico de Tecnologías de la Información - PETI </t>
  </si>
  <si>
    <t>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</si>
  <si>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Divulgación indebida de la información confidencial registrada en las bases de datos y sistemas de información administradas por el proceso Gestión de la Información y la Tecnología, en beneficio propio o de terceros</t>
  </si>
  <si>
    <t>1. Afectación de la imagen institucional
2. Demandas y/o sanciones económicas, disciplinarias o penales
3. Indisponibilidad de o pérdida de información crítica de la entidad por ataques informáticos.</t>
  </si>
  <si>
    <t>Inadecuada asignación o elevación de permisos y privilegios de usuario, para el uso de bases de datos y sistemas de información a cargo del proceso.
Desconocimiento de las políticas relacionadas con la información confidencial de la entidad.
Ausencia de procedimientos para la entrega y transferencia de información confidencial.</t>
  </si>
  <si>
    <t xml:space="preserve">El responsable de Seguridad de la Información reportara los indicadores de Seguridad de la Información. </t>
  </si>
  <si>
    <t>El responsable de Seguridad de la Información reportara la herramienta de autodiagnóstico MSPI</t>
  </si>
  <si>
    <t>El profesional de la oficina de sistemas realizara el seguimiento permanente de los proyectos implementados en el Plan Estratégico de Tecnologías de la Información - PETI.</t>
  </si>
  <si>
    <t>El profesional asignado en la elaboración de los contratos de los profesionales de la oficina de sistemas revisara que contengan el compromiso de manejo de la información pública clasificada y/o reservada y tratamiento de datos.</t>
  </si>
  <si>
    <t>El líder de Infraestructura mantiene actualizado el contrato Antivirus y antivirus</t>
  </si>
  <si>
    <t>El contratista responsable de Seguridad de la Información define las políticas de acceso a la información</t>
  </si>
  <si>
    <t>El responsable de la administración de cada sistema activa los Logs de auditoria de aplicaciones, accesos</t>
  </si>
  <si>
    <t>El responsable de la administración de la plataforma realiza los Backups programados</t>
  </si>
  <si>
    <t>Los responsables de realizar las Auditorías a la plataforma, revisa el cumplimiento de plan de Backups definido</t>
  </si>
  <si>
    <t>El profesional responsable de la administración del sistema, parametriza las políticas de dominio que restringen accesos a puertos USB, y unidades de CDROM.</t>
  </si>
  <si>
    <t>El responsable de Seguridad de la Información, ejecuta el plan de sensibilización del MSPI.</t>
  </si>
  <si>
    <t>El líder de TI asegura la firma de Niveles de servicio y/o cláusulas de contratos con los proveedores</t>
  </si>
  <si>
    <t xml:space="preserve">El líder de TI garantiza que con los contratos se obtenga la firma de Pólizas con los proveedores </t>
  </si>
  <si>
    <t>El profesional responsable de la Administración del del Sistema elabora las Copias de seguridad según el plan establecido-</t>
  </si>
  <si>
    <t>El profesional responsable de la Administración del sistema ejecuta los cambios solicitados en el formato de solicitud de cambios  que permite dejar trazabilidad y formalidad de los cambios solicitados.</t>
  </si>
  <si>
    <t>El líder de Sistemas planea la renovación de equipos de computo</t>
  </si>
  <si>
    <t>El responsable del Sistema de Gestión programa reaprovechamiento de partes de equipos para el mejoramiento de otros</t>
  </si>
  <si>
    <t>El responsable del sistema de Gestión programa los mantenimientos preventivo a los equipos de cómputo</t>
  </si>
  <si>
    <t xml:space="preserve">El profesional responsable de la administración del sistema realiza Backups programados </t>
  </si>
  <si>
    <t>El profesional responsable de la administración del sistema verifica la disponibilidad del canal de redundancia.</t>
  </si>
  <si>
    <t>El profesional responsable de la administración del Sistema asegura la configuración y disponibilidad de equipos de seguridad Firewall y VPN</t>
  </si>
  <si>
    <t>Cada responsable de las plataformas activa el DRP correspondiente en caso de eventuales indisponibilidades críticas de las plataformas.</t>
  </si>
  <si>
    <t xml:space="preserve">El  profesional responsable de la administración del Sistema realiza Backups programados </t>
  </si>
  <si>
    <t>El  profesional responsable de la administración del sistema asegura la configuración y disponibilidad de equipos de seguridad Firewall y VPN</t>
  </si>
  <si>
    <t>El profesional responsable de la Administración del sistema configura y mantiene actualizados los equipos de seguridad y comunicaciones como firewall, switches</t>
  </si>
  <si>
    <t>El responsable de cada plataforma revisa los sistemas de monitoreo de red y servidores en la nube</t>
  </si>
  <si>
    <t>El profesional responsable de la Administración del Sistema mantiene actualizado la solución antivirus</t>
  </si>
  <si>
    <t xml:space="preserve">Diligenciar la hoja de vida del indicador
</t>
  </si>
  <si>
    <t>Formato hoja de vida del indicador</t>
  </si>
  <si>
    <t>Indicadores de seguridad de la información</t>
  </si>
  <si>
    <t>Numero de formatos de indicadores reportados</t>
  </si>
  <si>
    <t>Generar un plan de trabajo para dar cumplimiento a los compromisos pactados</t>
  </si>
  <si>
    <t>Matriz de autodiagnóstico MSPI</t>
  </si>
  <si>
    <t>Autodiagnóstico MSPI</t>
  </si>
  <si>
    <t xml:space="preserve">Convocar reuniones para validar el avance de los proyectos implementados en el Plan Estratégico de Tecnologías de la Información - PETI </t>
  </si>
  <si>
    <t xml:space="preserve">Actas de reuniones  </t>
  </si>
  <si>
    <t xml:space="preserve">Número actas de reuniones  </t>
  </si>
  <si>
    <t>Realizar monitoreo para validar los roles y privilegios asignados a los usuarios en bases de datos, Sistemas de información y equipos de cómputo.</t>
  </si>
  <si>
    <t>Solicitudes realizadas</t>
  </si>
  <si>
    <t>(Número de solicitudes realizadas/ Numero de solicitudes recibidas)*100</t>
  </si>
  <si>
    <t>Incluir en los contratos de los profesionales el compromiso de manejo de la información pública clasificada y/o reservada y tratamiento de datos.</t>
  </si>
  <si>
    <t>Asignar las carpetas públicas en nube para cada área con privilegios de acceso definidos.</t>
  </si>
  <si>
    <t xml:space="preserve"> Políticas de dominio 
</t>
  </si>
  <si>
    <t>Solicitudes acceso a las  carpetas publicas</t>
  </si>
  <si>
    <t>(Número de Solicitudes acceso a carpetas atendidas/Número de Solicitudes acceso a carpetas registradas)*100</t>
  </si>
  <si>
    <t>Realizar copias de respaldo con encriptamiento de la información.</t>
  </si>
  <si>
    <t>Informes de Backups</t>
  </si>
  <si>
    <t>Informe monitoreo</t>
  </si>
  <si>
    <t>solicitudes realizadas</t>
  </si>
  <si>
    <t>Número de solicitudes realizadas</t>
  </si>
  <si>
    <t>Gestionar la realización de mantenimientos preventivos y correctivos a los equipos de computo, y  realizar reemplazos de las partes de acuerdo a la disponibilidad de elementos  con que cuente la oficina de sistemas</t>
  </si>
  <si>
    <t>1. Estudios previos y ficha técnicas del proceso contractual</t>
  </si>
  <si>
    <t>(Mantenimientos preventivos ejecutados/mantenimientos preventivos planeados )* 100%</t>
  </si>
  <si>
    <t>Contratos nube e Internet</t>
  </si>
  <si>
    <t>Informe de  proveedor de disponibilidad del 85%  en los servicios críticos de TI</t>
  </si>
  <si>
    <t>Numero de Informe de  proveedor de disponibilidad</t>
  </si>
  <si>
    <t xml:space="preserve">Monitorear los canales  y  reporte de incidentes con el proveedor, informes de seguimiento.
</t>
  </si>
  <si>
    <t>1. Informes de monitoreo.
2. Informe de disponibilidad del proveedor de Internet.</t>
  </si>
  <si>
    <t>Informe de  proveedor de disponibilidad del 95%  en los servicios críticos de TI</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</si>
  <si>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</si>
  <si>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</si>
  <si>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Informes de monitoreo y contratos de actualización</t>
  </si>
  <si>
    <t>Numero de Informes de monitoreo y contratos de actualización</t>
  </si>
  <si>
    <t>El Jefe de la Oficina Asesora Jurídica  con el apoyo de su equipo de trabajo revisa los reportes del SIPROJ con el seguimiento al desarrollo de los procesos judiciales y extrajudiciales en mesas de trabajo periódicas.</t>
  </si>
  <si>
    <t>El Jefe de la Oficina Asesora Jurídica  de cara al Manual de contratación donde se establece parámetros y lineamientos para la adecuada sustentación de la necesidad, realiza seguimiento al plan de contratación, y se revisan los documentos precontractuales y contractuales.</t>
  </si>
  <si>
    <t>El Jefe de la Oficina Asesora Jurídica con el apoyo de su equipo de trabajo revisa las listas de chequeo de contratación directa persona natural.</t>
  </si>
  <si>
    <t>El Jefe de la Oficina Asesora Jurídica con el apoyo de su equipo de trabajo socializa el Manual de supervisión o interventoría según el caso.</t>
  </si>
  <si>
    <t>El Jefe de la Oficina Asesora Jurídica con el apoyo de su equipo de trabajo asesora sobre la rendición de los Informes de supervisión o interventoría</t>
  </si>
  <si>
    <t>El Jefe de la Oficina Asesora Jurídica con el apoyo de su equipo de trabajo socializa el Manual de contratación para la liquidación de los contratos</t>
  </si>
  <si>
    <t xml:space="preserve">El Jefe de la Oficina Asesora Jurídica con el apoyo de su equipo de trabajo de cara al  Procedimiento del Comité de Conciliación, Informa a los abogados asignados mediante memorando y/o reuniones de seguimiento, el deber de presentar ante los miembros del comité de conciliación las solicitudes de conciliación realizadas a la entidad. </t>
  </si>
  <si>
    <t>El Jefe de la Oficina Asesora Jurídica  con el apoyo de su equipo de trabajo, socializa el Plan Anticorrupción de cara a los lineamientos establecidos en el Código de Integridad de la entidad.</t>
  </si>
  <si>
    <t>31/12/20232</t>
  </si>
  <si>
    <t>Posibilidad de incumplimiento en la presentación de los informes de ley.</t>
  </si>
  <si>
    <t>Daño, perdida o alteración de la información.</t>
  </si>
  <si>
    <t>No presentar los informes de ley  que son responsabilidad de la Oficina de Control Interno, o presentarlos fuera de los plazos establecidos normativamente.</t>
  </si>
  <si>
    <t>Notificaciones realizadas al grupo de la OCI</t>
  </si>
  <si>
    <t>Notificar a las instancias involucradas y corregir inmediatamente  con lo pertinente.</t>
  </si>
  <si>
    <t xml:space="preserve">
Omitir o modificar el reporte de los hallazgos encontrados durante el ejercicio auditor.</t>
  </si>
  <si>
    <t>No reportar o modificar  los hallazgos originados de los informes de auditoria realizados por la Oficina de Control interno categorizando su registro  como  recomendaciones.</t>
  </si>
  <si>
    <t>Interés de favorecer a un particular o a si mismo con la finalidad de obtener un beneficio personal y/o de obtener dádivas, Incumplimiento del Código de Ética por parte de los funcionarios, Coacción, Presión Política y Falta de Controles.</t>
  </si>
  <si>
    <t>El Jefe de la Oficina de Control Interno realiza selección de personal idóneo con juicio profesional (experiencia y formación).</t>
  </si>
  <si>
    <t>Los profesionales aplican el código de ética del auditor interno con el fin de contribuir en la mejora de los procesos de la entidad para mejorar y evaluar la eficacia.</t>
  </si>
  <si>
    <t>Los profesionales aplican principios del auditor.</t>
  </si>
  <si>
    <t>Los profesionales realizan informes periódicos.</t>
  </si>
  <si>
    <t>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</si>
  <si>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 xml:space="preserve">1. Actas firmadas de reunión  de la Oficina de Control Interno. 
2. Publicaciones de seguimientos a los planes de mejoramiento. </t>
  </si>
  <si>
    <t>Cumplimiento del PAA</t>
  </si>
  <si>
    <t>No. Auditoria Realizadas y verificadas por jefe OCI / No. Auditorias Planeadas.</t>
  </si>
  <si>
    <t>Posibilidad de pérdida reputacional por pérdida de confidencialidad de la información clasificada, reservada o en construcción que está bajo responsabilidad y custodia de la Oficina de Control Interno.</t>
  </si>
  <si>
    <t>Solicitar a la Oficina de Sistemas realizar el backup de la información de la Oficina de Control Interno.</t>
  </si>
  <si>
    <t>Incidencia Gestor de Servicios</t>
  </si>
  <si>
    <t>Incidencias realizadas</t>
  </si>
  <si>
    <t>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t>
  </si>
  <si>
    <t>Desconocimiento e implementación de las políticas de seguridad de la información como son el backup, el uso de carpetas compartidas, entre otras que amenazan con la perdida y vulnerabilidades de los activos de información.</t>
  </si>
  <si>
    <t>Los profesionales diligencias los formatos del procedimiento de investigación y Divulgación actualizados</t>
  </si>
  <si>
    <t>Los profesionales diligencian las fichas de seguimiento y las actas de mesas técnicas.</t>
  </si>
  <si>
    <t>Los profesionales elaboran los estudios previos revisados por el área contratante.</t>
  </si>
  <si>
    <t>Los profesionales participan en las socializaciones de las políticas de seguridad de la información e implementar las acciones descritas por parte del área sistemas.</t>
  </si>
  <si>
    <t>Informe enviado a la oficina de comunicaciones para su publicación</t>
  </si>
  <si>
    <t>Informes enviados a la oficina de comunicación para su publicación</t>
  </si>
  <si>
    <t xml:space="preserve">Documentos enviados a la oficina de comunicaciones  </t>
  </si>
  <si>
    <t>Elaborar las piezas para las publicaciones del Observatorio.</t>
  </si>
  <si>
    <t>Piezas elaboradas para enviarlas a comunicaciones</t>
  </si>
  <si>
    <t>Publicaciones elaboradas para revisión de comunicaciones</t>
  </si>
  <si>
    <t xml:space="preserve">Número de piezas elaboradas para publicaciones </t>
  </si>
  <si>
    <t xml:space="preserve">Diligenciar los formatos incluidos en el procedimiento de investigación. </t>
  </si>
  <si>
    <t>Acompañar las políticas de seguridad de la información, a través de los procesos de capacitación.</t>
  </si>
  <si>
    <t>Listado de asistencia de las capacitaciones realizadas</t>
  </si>
  <si>
    <t>SRI y oficina de sistemas</t>
  </si>
  <si>
    <t>31/11/2023</t>
  </si>
  <si>
    <t>Procesos de capacitación realizados</t>
  </si>
  <si>
    <t>Procesos realizados/ procesos programados</t>
  </si>
  <si>
    <t xml:space="preserve">Corrección de la perdida de información </t>
  </si>
  <si>
    <t>Posibilidad de afectación Reputacional por Suministro de información del Espacio Público desactualizada, duplicada, incompleta, de baja calidad o errada. debido a Información del inventario de los predios del espacio público desactualizado o incompleta</t>
  </si>
  <si>
    <t>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t>
  </si>
  <si>
    <t>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t>
  </si>
  <si>
    <t>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t>
  </si>
  <si>
    <t>Los profesionales ejecutan el manual de usuario del SIDEP 2.0</t>
  </si>
  <si>
    <t>Realizar informe de seguimiento con relación de casos que incumplan las especificaciones normativas existentes</t>
  </si>
  <si>
    <t>Enviar a las entidades que hacen parte de la Ventanilla Única de la Construcción - VUC el informe de seguimiento con relación de casos que incumplan las especificaciones normativas para que estos realicen retroalimentación con las Curadurías Urbanas..</t>
  </si>
  <si>
    <t>Realizar informe de seguimiento con relación de casos que incumplan las especificaciones de la normatividad vigente</t>
  </si>
  <si>
    <t>Informar a la SDP y a la Alcaldía Local el incumplimiento de la entrega de la zona de sesión por parte del urbanizador para dar cumplimiento a la normatividad vigente.</t>
  </si>
  <si>
    <t>Acta y/o correo para la actualización de los perfiles.</t>
  </si>
  <si>
    <t>Actas y correos de socializaciones realizadas</t>
  </si>
  <si>
    <t>Número de actas y correos de socializaciones realizadas</t>
  </si>
  <si>
    <t>Número de matrices de seguimientos realizadas.</t>
  </si>
  <si>
    <t>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t>
  </si>
  <si>
    <t>Posibilidad de afectación Económico y Reputacional por Inadecuada formulación y elaboración del Plan Anual de Adquisiciones debido a Plan Anual de Adquisiciones mal formulado.</t>
  </si>
  <si>
    <t>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t>
  </si>
  <si>
    <t>Posibilidad de afectación Reputacional por Deficiencias en la justificación de la necesidad que se pretende suplir con la contratación a realizar. debido a Justificación insuficiente o inadecuada de la necesidad que se pretende satisfacer con la contratación.</t>
  </si>
  <si>
    <t>Posibilidad de afectación Reputacional por Suscripción del contrato sin el lleno de requisitos. debido a Contrato sin el lleno de los requisitos</t>
  </si>
  <si>
    <t>Posibilidad de afectación Económico y Reputacional por Incumplimiento de lo pactado en las obligaciones contractuales, por parte de los contratistas. debido a Incumplimiento de las obligaciones pactadas en el contrato.</t>
  </si>
  <si>
    <t>Posibilidad de afectación Económico y Reputacional por Incumplimiento de los términos contractuales o legales para liquidar. debido a Pedida de competencia para liquidar el contrato</t>
  </si>
  <si>
    <t>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t>
  </si>
  <si>
    <t>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t>
  </si>
  <si>
    <t>Subdirección de Gestión Inmobiliaria</t>
  </si>
  <si>
    <t>Posibilidad de afectación Económico y Reputacional por Pérdida u ocupación indebida del espacio público.  debido a Apropiación u ocupación indebida del espacio público por parte terceros.</t>
  </si>
  <si>
    <t>Posibilidad de afectación Reputacional por Dificultad en el acceso de acciones policivas o judiciales   de defensa y/o recuperación del espacio público. debido a El DADEP carece de funciones policivas o judiciales para la defensa y/o recuperación del espacio público.</t>
  </si>
  <si>
    <t>Los profesionales aplican el código de integridad del DADEP.</t>
  </si>
  <si>
    <t>Los profesionales aplican la clausula de confidencialidad para los contratistas con respecto a la información privilegiada de la cual se tiene acceso por la naturaleza o desarrollo de las actividades contractuales.</t>
  </si>
  <si>
    <t>El profesional asignado ejecuta el contenido técnico o jurídico de los documentos expedidos por el Área de Defensa verificados..</t>
  </si>
  <si>
    <t>Posibilidad de perdida de Confidencialidad e Integridad debido a amenazas como Modificación
no autorizada y vulnerabilidades, afectando a los activos de información de Información del SIDEP y expedientes físicos.</t>
  </si>
  <si>
    <t>Los profesionales realizan el manejo de roles y perfiles del SIDEP.</t>
  </si>
  <si>
    <t xml:space="preserve">Diligenciar el autodiagnóstico MSPI
</t>
  </si>
  <si>
    <t>El porcentaje del autodiagnóstico MSPI</t>
  </si>
  <si>
    <t xml:space="preserve">El responsable de la Administración del Directorio Activo y/o bases de datos revisa y asigna los roles y permisos de usuario teniendo en cuenta sus funciones asignadas.
</t>
  </si>
  <si>
    <t>1. Formato solicitud de información o modificación a la base de datos                                     2. Formato único de Sistemas</t>
  </si>
  <si>
    <t>Posibilidad de perdida de Confidencialidad e Integridad debido a amenazas como Daño a la información y vulnerabilidades, afectando a los activos de información de Información física o digital</t>
  </si>
  <si>
    <t>El responsable de la Administración del Directorio Activo actualiza la configuración de las políticas de seguridad y acceso en el Directorio.</t>
  </si>
  <si>
    <t>Posibilidad de perdida de Confidencialidad debido a amenazas como Fuga de información y vulnerabilidades, afectando a los activos de información de Información física o digital</t>
  </si>
  <si>
    <t>Posibilidad de perdida de Confidencialidad debido a amenazas como Hurto de la información y vulnerabilidades, afectando a los activos de información de Información física o digital</t>
  </si>
  <si>
    <t>El área de Talento Humano garantiza la firma de las cláusulas contractuales  de confidencialidad de la información al momento de la contratación.</t>
  </si>
  <si>
    <t xml:space="preserve">Establecer políticas de control  y monitoreo  en el controlador de dominio. </t>
  </si>
  <si>
    <t>Número de Informes realizados</t>
  </si>
  <si>
    <t>Posibilidad de perdida de Disponibilidad debido a amenazas como No disponibilidad de la información y vulnerabilidades, afectando a los activos de información de Información física o digital</t>
  </si>
  <si>
    <t>Cada profesional responsable de la Administración de las plataformas  ejecuta el Plan de Recuperación Desastres en caso de la ocurrencia de eventos  críticos de indisponibilidad</t>
  </si>
  <si>
    <t>Posibilidad de perdida de Integridad y Disponibilidad debido a amenazas como Perdida integridad de la información y vulnerabilidades, afectando a los activos de información de Información física o digital</t>
  </si>
  <si>
    <t>El responsable del Sistema de Gestión elabora el reporte de  Indicadores de mesa de ayuda</t>
  </si>
  <si>
    <t>Informe pruebas de aceptación</t>
  </si>
  <si>
    <t>El profesional responsable de la administración del Sistema monitorea integridad de la red ante ataques reportados.</t>
  </si>
  <si>
    <t>Posibilidad de perdida de Integridad y Disponibilidad debido a amenazas como Daños ocasionados a los equipos de cómputo y vulnerabilidades, afectando a los activos de información de equipos de computo (PCs, impresoras, servidores on premise, escáneres, video Beam, plotter, pantallas)</t>
  </si>
  <si>
    <t>Posibilidad de perdida de Disponibilidad debido a amenazas como Interrupción de la Operación de la Plataforma Tecnológica y vulnerabilidades, afectando a los activos de información de Información física o digital</t>
  </si>
  <si>
    <t xml:space="preserve">Posibilidad de perdida de Disponibilidad debido a amenazas como Accesibilidad a los sistemas de información alojados en la nube y vulnerabilidades, afectando a los activos de información de Servidores virtuales </t>
  </si>
  <si>
    <t>Posibilidad de perdida de Confidencialidad y Disponibilidad debido a amenazas como Ataques Ciberseguridad y vulnerabilidades, afectando a los activos de información de Servidores Cloud/on premise
Información digital</t>
  </si>
  <si>
    <t>Realizar informe cuatrimestral del resultado del seguimiento aleatorio de procesos judiciales por apoderado.</t>
  </si>
  <si>
    <t>El Jefe de la Oficina asesora Jurídica con el apoyo de su equipo de trabajo  revisa la Guía para elaborar el Plan Anual de Adquisiciones Colombia Compra Eficiente.</t>
  </si>
  <si>
    <t>El Jefe de  la Oficina Asesora Jurídica con el apoyo de su equipo de trabajo elabora o actualiza las listas de chequeo  de contratación directa persona natural.</t>
  </si>
  <si>
    <t>El Jefe de la Oficina Asesora Jurídica con el apoyo de su equipo de trabajo de cara al  Procedimiento del Comité de Conciliación, Informa al Secretario del Comité de Conciliación mediante memorando y/o reuniones de seguimiento, el deber de comunicar a los agentes del Ministerio Público la decisión de no formular acción de repetición</t>
  </si>
  <si>
    <t>El Jefe de la Oficina Asesora Jurídica con el apoyo de su equipo de trabajo, verifica el uso de las Listas de chequeo de contratación directa persona natural y se adelante la gestión contractual a través del SECOP II .</t>
  </si>
  <si>
    <t>El Jefe de la Oficina Asesora Jurídica  con el apoyo de su equipo de trabajo, revisa la inclusión de la Clausula de confidencialidad establecido para contratistas, en aplicación del Plan Anticorrupción.</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</si>
  <si>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</si>
  <si>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El profesional de Gestión Ambiental de la entidad realiza  la actualización de los Planes vigentes y su reporte de avance, acorde a los lineamientos normativos correspondientes, evidenciando las causas de incumplimiento y generando las acciones correctivas a que haya lugar</t>
  </si>
  <si>
    <t>El profesional especializado con el apoyo del área de presupuesto y contabilidad actualizan el Instructivo Gestión Financiera.</t>
  </si>
  <si>
    <t>el profesional especializado realiza los reportes del Sistema de Bogdata.</t>
  </si>
  <si>
    <t xml:space="preserve">La Subdirectora de Gestión Corporativa con el apoyo del grupo del área contable, revisan permanentemente el  Instructivo Gestión Financiera. Con el fin de que este cumpla con las normas vigentes </t>
  </si>
  <si>
    <t>La Subdirectora de Gestión Corporativa con el apoyo del grupo del área contable, efectúan seguimiento al Plan de Sostenibilidad Contable de forma mensual con el fin de que la información financiera sea razonable y oportuna</t>
  </si>
  <si>
    <t>La Subdirectora de Gestión Corporativa con el apoyo del grupo del área contable, efectúan conciliaciones a los Estados Financieros con los diferentes módulos existentes en la Entidad.</t>
  </si>
  <si>
    <t>Informes de seguimientos, correos electrónicos, actas de reunión</t>
  </si>
  <si>
    <t xml:space="preserve">Posibilidad de perdida de  debido a amenazas como y vulnerabilidades, afectando a los activos de información de </t>
  </si>
  <si>
    <t xml:space="preserve">La subdirectora de la SAF con el apoyo del área de  presupuesto autoriza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sistemas realiza Backus de los sistemas de información en caso de daños para el aplicativo SISCO. </t>
  </si>
  <si>
    <t>Posibilidad de perdida de Confidencialidad, Integridad y Disponibilidad debido a amenazas como Modificación no autorizada y vulnerabilidades, afectando a los activos de información de Información del LYMAY, SISCO, SAE-SAI, PREDIS, PAC, OPGET, SISCO.</t>
  </si>
  <si>
    <t xml:space="preserve">La líder de gestión documental en caso de ser necesario le solicita a la oficina de sistemas la actualización de los roles y perfiles que se requieran en los aplicativos Royal y Orfeo, para el proceso de digitalización e indexación de la documentación de Archivo y las comunicaciones oficiales. </t>
  </si>
  <si>
    <t>El líder del proceso hace el respectivo seguimiento de control a la actualización del manual de funciones y competencias laborales de la entidad, con el fin de mantenerlo ajustado a la normatividad vigente y de conformidad a los perfiles requeridos en la planta de personal, según la naturaleza de los empleos y a las dependencias donde son asignados los mismos.</t>
  </si>
  <si>
    <t>El líder del proceso mantiene actualizado el Registro del seguimiento y control de elementos de protección personal, al igual que las ocurrencias de eventos de accidentabilidad con el fin de poder tener las respectivas estadísticas y casos de ausentismo, al igual el seguimiento al cumplimiento de los estados de afiliación ante la ARL del personal colaborador. Se verifica que se cumpla con las respectivas socializaciones a través de las redes sociales del DADEP</t>
  </si>
  <si>
    <t>Cada usuario del aplicativo PERNO cuenta con el perfil o  niveles de acceso autorizado con el fin de evidenciar y controlar junto a la oficina de sistemas desde donde se realizan novedades en el aplicativo de nómina, igualmente se cuenta con el seguimiento ante la mesa de ayuda de la oficina de sistemas con el fin de que se mantengan actualizados estos permisos al igual que los respectivos backup.</t>
  </si>
  <si>
    <t>El líder del proceso  hace seguimiento al cumplimiento del Instructivo de Gestión del Talento Humano donde se cumpla con la normatividad vigente a la carrera administrativa, igualmente se realizan el diligenciamiento de cumplimiento de requisitos basados en hojas de vida, y se cuenta con personal dentro del área de talento humano que verifica cualquier acto administrativo de vinculación de personal previo a la firma del nivel directivo.</t>
  </si>
  <si>
    <t>Posibilidad de perdida de Confidencialidad, Integridad y Disponibilidad debido a amenazas como Modificación no autorizada y vulnerabilidades, afectando a los activos de información de Información de PERNO (Nomina)</t>
  </si>
  <si>
    <t>Cada usuario del aplicativo PERNO cuenta con el Perfil o  niveles de acceso autorizado lo que permite evidenciar el usuarios que realice ingresos, modificaciones, eliminaciones dentro del aplicativo de nomina. Igualmente se hace seguimiento ante el área de sistemas con el fin de que los backup de nomina se encuentren al día, para realizar cualquier cambio que afecten la formulación de la nomina únicamente se realizan por escrito y atreves de la mesa de ayuda de sistemas con el fin de tener trazabilidad y confiabilidad de los ajustes realizados.</t>
  </si>
  <si>
    <t>Realizar alertas del las acciones del CPM mediante correo electrónico.</t>
  </si>
  <si>
    <t>Número de Correos electrónicos enviados</t>
  </si>
  <si>
    <t>Falencias en la elaboración del Plan Anual de Auditorias, en la construcción de lo equipos de trabajo  y en el seguimiento por parte de la oficina para el cumplimiento oportuno de los informes.</t>
  </si>
  <si>
    <t>El Jefe de la Oficina de Control Interno delegara a uno de sus profesionales de planta la responsabilidad de verificar mensualmente y de manera  anticipada el cumplimiento del PAA respecto a los informes de ley  con el fin de informar a los responsables de los procesos  la oportuna entrega de la información y/o evidencias.</t>
  </si>
  <si>
    <t>Notificar al equipo de la oficina por medio de correo electrónico  los informes de ley que deberán ejecutarse en el mes siguiente.</t>
  </si>
  <si>
    <t xml:space="preserve">1  Notificación mensual </t>
  </si>
  <si>
    <t>Los funcionarios del proceso ejecutan los procesos y procedimientos establecidos Interiorización en la importancia en la aplicación de procesos y procedimientos establecidos.</t>
  </si>
  <si>
    <t>Daño, perdida o alteración de la información perteneciente y originada por el proceso de Evaluación y Control.</t>
  </si>
  <si>
    <t>Factores internos o externos que atentan a  los controles establecidos en la entidad para salvaguardar la  integridad de la información,</t>
  </si>
  <si>
    <t>Pagina web de la entidad
Carpeta Local Ctrl_Priv
Correos Electrónicos
Aplicativo de Acciones CPM
Aplicativo Orfeo
Aplicativo SUIT
Aplicativo Sisco</t>
  </si>
  <si>
    <t xml:space="preserve">Perdida integridad de la información
No disponibilidad de la información
Suplantación de identidad
Hackeo de contraseñas
</t>
  </si>
  <si>
    <t>Backup periódico a la información del proceso de evaluación y control  de los diferentes aplicativos.</t>
  </si>
  <si>
    <t xml:space="preserve">Aperturar incidencias en el gestor de servicios de la entidad </t>
  </si>
  <si>
    <t xml:space="preserve">Incumplimiento de los términos de Ley. </t>
  </si>
  <si>
    <t>Beneficio a intereses de terceros</t>
  </si>
  <si>
    <t>Incumplimiento de los términos de Ley para retrasar el impulso procesal frente a las quejas y/o informes presentados, beneficiando de esta forma los intereses de terceros.</t>
  </si>
  <si>
    <t>Realizar reuniones periódicas con la subdirectora para confirmar el estado de los expedientes y actuaciones a seguir</t>
  </si>
  <si>
    <t>Si es el caso realizar las investigaciones disciplinarias.</t>
  </si>
  <si>
    <t>Posibilidad de perdida de Confidencialidad e Integridad debido a amenazas como Fuga de la información y vulnerabilidades, afectando a los activos de información de Información física o digital</t>
  </si>
  <si>
    <t xml:space="preserve">Posibilidad de pérdida de Información de las actuaciones disciplinarias </t>
  </si>
  <si>
    <t>Posibilidad de perdida de Confidencialidad, Integridad y Disponibilidad debido a amenazas como Daño o perdida de la información y vulnerabilidades, afectando a los activos de información de Información física o digital</t>
  </si>
  <si>
    <t>Número de compromisos de confidencialidad suscritos</t>
  </si>
  <si>
    <t>El profesional asignado realiza la actualización sitio web del Observatorio mensualmente SRI.</t>
  </si>
  <si>
    <t>El profesional asignado realiza las publicaciones relacionadas con los eventos e investigaciones del Observatorio.</t>
  </si>
  <si>
    <t>El profesional asignado realiza las publicaciones registradas en la Cámara Colombiana del Libro, cuando se requieran</t>
  </si>
  <si>
    <t>Ausencia de políticas y acciones que permitan mantener la integridad y veracidad de la información producida por el Observatorio Distrital del Espacio Público.</t>
  </si>
  <si>
    <t>El profesional asignado realiza los requerimientos técnicos para incorporar los predios de la 127-GUIIG-02 Guía Registro de Información Geográfica en el SIDEP.</t>
  </si>
  <si>
    <t>El profesional asignado realiza la solicitud a la Secretaria Distrital de Planeación de la información de licencias aprobadas por las Curadurías Urbanas.</t>
  </si>
  <si>
    <t>El profesional asignado realiza el seguimiento del informe suministrado por la Secretaria Distrital de Planeación de la información de licencias aprobadas por las Curadurías Urbanas.</t>
  </si>
  <si>
    <t>El profesional asignado realiza la verificación y actualización de la Lista de chequeo 127-FORIG-012 Formato Acta de Recibo Zonas de Cesión</t>
  </si>
  <si>
    <t>El profesional asignado realiza el seguimiento a la asignación de los casos de expedientes de predios derivados de las solicitudes realizadas a la SRI.</t>
  </si>
  <si>
    <t>El profesional asignado realiza los registros y seguimiento de la documentación prestada y custodiada.</t>
  </si>
  <si>
    <t>Posibilidad de perdida de Confidencialidad e Integridad debido a amenazas como Modificación no autorizada y vulnerabilidades, afectando a los activos de información de Información del SIDEP, SIGDEP y expedientes físicos.</t>
  </si>
  <si>
    <t>El profesional asignado realiza el manejo de roles y perfiles del SIDEP y el SIGDEP.</t>
  </si>
  <si>
    <t>El profesional asignado realiza el manejo de roles y perfiles del SIDEP.</t>
  </si>
  <si>
    <t>El profesional asignado ejecuta el convenio interadministrativo para el desarrollo de acciones del defensor del espacio público.</t>
  </si>
  <si>
    <t>El profesional asignado realiza la aplicación de mecanismos preventivos  y persuasivos (Procedimiento Defensa Preventiva y Persuasiva).</t>
  </si>
  <si>
    <t>El profesional asignado realiza la articulación con la entidades intervinientes en los operativos (policía,  alcaldías locales, personería, secretarías, IPES, entre otros)</t>
  </si>
  <si>
    <t>* Definir acciones de mejora según resultados de las auditorías
* Realizar y documentar pruebas de ética y vulnerabilidades</t>
  </si>
  <si>
    <t>Informes de auditoria TI
Informes de pruebas</t>
  </si>
  <si>
    <t>Semestral
Anual</t>
  </si>
  <si>
    <t>2 acción de mejora generadas por cada auditoría realizada
Informes de pruebas</t>
  </si>
  <si>
    <t>2 acción de mejora generadas por cada auditoría realizada
Número de pruebas realizadas</t>
  </si>
  <si>
    <t xml:space="preserve">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</si>
  <si>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Posibiliad de recorte en la asignación presupuestal de la Entidad.</t>
  </si>
  <si>
    <t>Posibilidad de hackeo o robo de cuenta de las redes sociales de la entidad.</t>
  </si>
  <si>
    <t>Posibilidad de realizar acciones no autorizadas de uso y/o alteración de las bases de datos de registro de atenciones ciudadanas para otros fines diferentes a los de Consulta y Estadística de Grupos de Valor e Interés</t>
  </si>
  <si>
    <t>Posibilidad de falta de apropiación del Observatorio del Espacio Público por la comunidad u otras entidades para la toma de decisiones.</t>
  </si>
  <si>
    <t xml:space="preserve">Posibilidad de generar resultados inconsistentes producto de las investigaciones </t>
  </si>
  <si>
    <t xml:space="preserve">Posibilidad de violación de la seguridad de la información </t>
  </si>
  <si>
    <t xml:space="preserve">El líder del proceso informa a quienes intervienen en  la actuaciones disciplinarias, sobre la necesidad de conservar la reserva legal de la información contenida en el documento y la consecuencias legales de su incumplimiento. </t>
  </si>
  <si>
    <t>Lina María Hernández Acosta - Jefe de la Oficina de Planeación.</t>
  </si>
  <si>
    <t>Posibilidad de incumplimiento de los objetivos establecidos en la plataforma estratégica de la Entidad.</t>
  </si>
  <si>
    <t>Posibilidad de incumplimiento de los objetivos y metas establecidas en los proyectos de inversión de la entidad</t>
  </si>
  <si>
    <t xml:space="preserve">Posibilidad de pérdida a nivel interno y externo de la credibilidad e imagen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</si>
</sst>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240A]General"/>
    <numFmt numFmtId="165" formatCode="[$-240A]0%"/>
    <numFmt numFmtId="166" formatCode="dd/mm/yyyy"/>
  </numFmts>
  <fonts count="129">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
      <sz val="11"/>
      <color rgb="FF000000"/>
      <name val="Calibri"/>
      <family val="2"/>
      <charset val="1"/>
    </font>
    <font>
      <b/>
      <sz val="11"/>
      <color rgb="FF000000"/>
      <name val="Museo Sans Condensed"/>
    </font>
    <font>
      <sz val="11"/>
      <color rgb="FF000000"/>
      <name val="Museo Sans Cond 500"/>
      <family val="3"/>
      <charset val="1"/>
    </font>
    <font>
      <sz val="22"/>
      <color rgb="FF000000"/>
      <name val="Calibri"/>
      <family val="2"/>
      <charset val="1"/>
    </font>
    <font>
      <b/>
      <sz val="16"/>
      <color rgb="FF000000"/>
      <name val="Arial"/>
      <family val="2"/>
      <charset val="1"/>
    </font>
    <font>
      <b/>
      <sz val="9"/>
      <color rgb="FF000000"/>
      <name val="Arial"/>
      <family val="2"/>
      <charset val="1"/>
    </font>
    <font>
      <b/>
      <sz val="11"/>
      <color rgb="FF000000"/>
      <name val="Calibri"/>
      <family val="2"/>
      <charset val="1"/>
    </font>
    <font>
      <b/>
      <sz val="7.7"/>
      <name val="Calibri"/>
      <family val="2"/>
      <charset val="1"/>
    </font>
    <font>
      <b/>
      <i/>
      <sz val="7.7"/>
      <name val="Calibri"/>
      <family val="2"/>
      <charset val="1"/>
    </font>
    <font>
      <sz val="11"/>
      <name val="Calibri"/>
      <family val="2"/>
      <charset val="1"/>
    </font>
    <font>
      <b/>
      <sz val="11"/>
      <name val="Calibri"/>
      <family val="2"/>
      <charset val="1"/>
    </font>
    <font>
      <u/>
      <sz val="11"/>
      <color rgb="FF0000FF"/>
      <name val="Calibri"/>
      <family val="2"/>
      <charset val="1"/>
    </font>
    <font>
      <sz val="11"/>
      <color rgb="FFC9211E"/>
      <name val="Calibri"/>
      <family val="2"/>
      <charset val="1"/>
    </font>
    <font>
      <sz val="10"/>
      <color rgb="FF000000"/>
      <name val="Arial"/>
      <family val="2"/>
      <charset val="1"/>
    </font>
    <font>
      <u/>
      <sz val="11"/>
      <color rgb="FF000000"/>
      <name val="Calibri"/>
      <family val="2"/>
      <charset val="1"/>
    </font>
    <font>
      <sz val="10"/>
      <color rgb="FF000000"/>
      <name val="Ebrima"/>
    </font>
    <font>
      <sz val="9"/>
      <color rgb="FF000000"/>
      <name val="Tahoma"/>
      <family val="2"/>
      <charset val="1"/>
    </font>
    <font>
      <sz val="9"/>
      <color rgb="FF000000"/>
      <name val="Tahoma"/>
      <family val="2"/>
    </font>
    <font>
      <b/>
      <sz val="9"/>
      <color rgb="FF000000"/>
      <name val="Tahoma"/>
      <family val="2"/>
    </font>
    <font>
      <sz val="10"/>
      <color rgb="FF00B050"/>
      <name val="Museo Sans 500"/>
      <family val="3"/>
    </font>
    <font>
      <sz val="10"/>
      <color rgb="FF000000"/>
      <name val="Museo Sans 500"/>
      <family val="3"/>
    </font>
  </fonts>
  <fills count="44">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
      <patternFill patternType="solid">
        <fgColor rgb="FFFFFF00"/>
        <bgColor rgb="FFFFFF00"/>
      </patternFill>
    </fill>
  </fills>
  <borders count="8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19">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xf numFmtId="0" fontId="108" fillId="0" borderId="0"/>
    <xf numFmtId="0" fontId="119" fillId="0" borderId="0" applyBorder="0" applyProtection="0"/>
    <xf numFmtId="0" fontId="121" fillId="0" borderId="0"/>
    <xf numFmtId="0" fontId="121" fillId="0" borderId="0"/>
    <xf numFmtId="0" fontId="121" fillId="0" borderId="0"/>
    <xf numFmtId="0" fontId="121" fillId="0" borderId="0"/>
  </cellStyleXfs>
  <cellXfs count="1045">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57" fillId="0" borderId="0" xfId="0" applyFont="1" applyAlignment="1" applyProtection="1">
      <alignment vertical="center"/>
      <protection locked="0"/>
    </xf>
    <xf numFmtId="0" fontId="28" fillId="0" borderId="0" xfId="0" applyFont="1" applyAlignment="1" applyProtection="1">
      <protection locked="0"/>
    </xf>
    <xf numFmtId="0" fontId="54"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9"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82" fillId="0" borderId="1" xfId="0" applyFont="1" applyBorder="1" applyAlignment="1">
      <alignment horizontal="center" vertical="center" wrapText="1"/>
    </xf>
    <xf numFmtId="0" fontId="79" fillId="37" borderId="1" xfId="0" applyFont="1" applyFill="1" applyBorder="1" applyAlignment="1">
      <alignment horizontal="center" vertical="center" wrapText="1"/>
    </xf>
    <xf numFmtId="0" fontId="80" fillId="0" borderId="32" xfId="0" applyFont="1" applyBorder="1" applyAlignment="1">
      <alignment horizontal="center" vertical="center" wrapText="1"/>
    </xf>
    <xf numFmtId="0" fontId="81" fillId="0" borderId="32" xfId="0" applyFont="1" applyBorder="1" applyAlignment="1">
      <alignment horizontal="justify" vertical="center" wrapText="1"/>
    </xf>
    <xf numFmtId="0" fontId="82" fillId="0" borderId="32" xfId="0" applyFont="1" applyBorder="1" applyAlignment="1">
      <alignment horizontal="center" vertical="center" wrapText="1"/>
    </xf>
    <xf numFmtId="0" fontId="79"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39" borderId="0" xfId="0" applyFont="1" applyFill="1" applyAlignment="1">
      <alignment horizontal="center" vertical="center" wrapText="1"/>
    </xf>
    <xf numFmtId="0" fontId="86" fillId="40" borderId="0" xfId="0" applyFont="1" applyFill="1" applyAlignment="1">
      <alignment horizontal="center" vertical="center" wrapText="1"/>
    </xf>
    <xf numFmtId="0" fontId="86" fillId="41" borderId="0" xfId="0" applyFont="1" applyFill="1" applyAlignment="1">
      <alignment horizontal="center" vertical="center" wrapText="1"/>
    </xf>
    <xf numFmtId="0" fontId="0" fillId="4" borderId="0" xfId="0" applyFill="1"/>
    <xf numFmtId="0" fontId="87" fillId="0" borderId="0" xfId="0" applyFont="1" applyAlignment="1">
      <alignment vertical="center" wrapText="1"/>
    </xf>
    <xf numFmtId="0" fontId="88" fillId="4" borderId="0" xfId="0" applyFont="1" applyFill="1"/>
    <xf numFmtId="0" fontId="0" fillId="42" borderId="0" xfId="0" applyFill="1" applyProtection="1">
      <protection locked="0"/>
    </xf>
    <xf numFmtId="0" fontId="89"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54"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54" fillId="0" borderId="34" xfId="0" applyFont="1" applyBorder="1" applyAlignment="1" applyProtection="1">
      <alignment horizontal="center" vertical="center" wrapText="1"/>
      <protection locked="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5"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30"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49" fontId="54"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8" fillId="29" borderId="44" xfId="0" applyFont="1" applyFill="1" applyBorder="1" applyAlignment="1" applyProtection="1">
      <alignment horizontal="left" vertical="center" readingOrder="1"/>
      <protection hidden="1"/>
    </xf>
    <xf numFmtId="0" fontId="98" fillId="29" borderId="45" xfId="0" applyFont="1" applyFill="1" applyBorder="1" applyAlignment="1" applyProtection="1">
      <alignment horizontal="left" vertical="center" readingOrder="1"/>
      <protection hidden="1"/>
    </xf>
    <xf numFmtId="0" fontId="98" fillId="29" borderId="46" xfId="0" applyFont="1" applyFill="1" applyBorder="1" applyAlignment="1" applyProtection="1">
      <alignment horizontal="left" vertical="center" readingOrder="1"/>
      <protection hidden="1"/>
    </xf>
    <xf numFmtId="0" fontId="98" fillId="6" borderId="45" xfId="0" applyFont="1" applyFill="1" applyBorder="1" applyAlignment="1" applyProtection="1">
      <alignment horizontal="left" vertical="center" readingOrder="1"/>
      <protection hidden="1"/>
    </xf>
    <xf numFmtId="0" fontId="98" fillId="6" borderId="46" xfId="0" applyFont="1" applyFill="1" applyBorder="1" applyAlignment="1" applyProtection="1">
      <alignment horizontal="left" vertical="center" readingOrder="1"/>
      <protection hidden="1"/>
    </xf>
    <xf numFmtId="0" fontId="98" fillId="29" borderId="41" xfId="0" applyFont="1" applyFill="1" applyBorder="1" applyAlignment="1" applyProtection="1">
      <alignment horizontal="left" vertical="center" readingOrder="1"/>
      <protection hidden="1"/>
    </xf>
    <xf numFmtId="0" fontId="98" fillId="29" borderId="0" xfId="0" applyFont="1" applyFill="1" applyBorder="1" applyAlignment="1" applyProtection="1">
      <alignment horizontal="left" vertical="center" readingOrder="1"/>
      <protection hidden="1"/>
    </xf>
    <xf numFmtId="0" fontId="98" fillId="29" borderId="36" xfId="0" applyFont="1" applyFill="1" applyBorder="1" applyAlignment="1" applyProtection="1">
      <alignment horizontal="left" vertical="center" readingOrder="1"/>
      <protection hidden="1"/>
    </xf>
    <xf numFmtId="0" fontId="98" fillId="6" borderId="0" xfId="0" applyFont="1" applyFill="1" applyBorder="1" applyAlignment="1" applyProtection="1">
      <alignment horizontal="left" vertical="center" readingOrder="1"/>
      <protection hidden="1"/>
    </xf>
    <xf numFmtId="0" fontId="98" fillId="6" borderId="36" xfId="0" applyFont="1" applyFill="1" applyBorder="1" applyAlignment="1" applyProtection="1">
      <alignment horizontal="left" vertical="center" readingOrder="1"/>
      <protection hidden="1"/>
    </xf>
    <xf numFmtId="0" fontId="98" fillId="29" borderId="52" xfId="0" applyFont="1" applyFill="1" applyBorder="1" applyAlignment="1" applyProtection="1">
      <alignment horizontal="left" vertical="center" readingOrder="1"/>
      <protection hidden="1"/>
    </xf>
    <xf numFmtId="0" fontId="98" fillId="29" borderId="42" xfId="0" applyFont="1" applyFill="1" applyBorder="1" applyAlignment="1" applyProtection="1">
      <alignment horizontal="left" vertical="center" readingOrder="1"/>
      <protection hidden="1"/>
    </xf>
    <xf numFmtId="0" fontId="98" fillId="29" borderId="37" xfId="0" applyFont="1" applyFill="1" applyBorder="1" applyAlignment="1" applyProtection="1">
      <alignment horizontal="left" vertical="center" readingOrder="1"/>
      <protection hidden="1"/>
    </xf>
    <xf numFmtId="0" fontId="98" fillId="6" borderId="42" xfId="0" applyFont="1" applyFill="1" applyBorder="1" applyAlignment="1" applyProtection="1">
      <alignment horizontal="left" vertical="center" readingOrder="1"/>
      <protection hidden="1"/>
    </xf>
    <xf numFmtId="0" fontId="98" fillId="6" borderId="37" xfId="0" applyFont="1" applyFill="1" applyBorder="1" applyAlignment="1" applyProtection="1">
      <alignment horizontal="left" vertical="center" readingOrder="1"/>
      <protection hidden="1"/>
    </xf>
    <xf numFmtId="0" fontId="98" fillId="14" borderId="44" xfId="0" applyFont="1" applyFill="1" applyBorder="1" applyAlignment="1" applyProtection="1">
      <alignment horizontal="left" vertical="center" readingOrder="1"/>
      <protection hidden="1"/>
    </xf>
    <xf numFmtId="0" fontId="98" fillId="14" borderId="45" xfId="0" applyFont="1" applyFill="1" applyBorder="1" applyAlignment="1" applyProtection="1">
      <alignment horizontal="left" vertical="center" readingOrder="1"/>
      <protection hidden="1"/>
    </xf>
    <xf numFmtId="0" fontId="98" fillId="14" borderId="46" xfId="0" applyFont="1" applyFill="1" applyBorder="1" applyAlignment="1" applyProtection="1">
      <alignment horizontal="left" vertical="center" readingOrder="1"/>
      <protection hidden="1"/>
    </xf>
    <xf numFmtId="0" fontId="98" fillId="14" borderId="41" xfId="0" applyFont="1" applyFill="1" applyBorder="1" applyAlignment="1" applyProtection="1">
      <alignment horizontal="left" vertical="center" readingOrder="1"/>
      <protection hidden="1"/>
    </xf>
    <xf numFmtId="0" fontId="98" fillId="14" borderId="0" xfId="0" applyFont="1" applyFill="1" applyBorder="1" applyAlignment="1" applyProtection="1">
      <alignment horizontal="left" vertical="center" readingOrder="1"/>
      <protection hidden="1"/>
    </xf>
    <xf numFmtId="0" fontId="98" fillId="14" borderId="36" xfId="0" applyFont="1" applyFill="1" applyBorder="1" applyAlignment="1" applyProtection="1">
      <alignment horizontal="left" vertical="center" readingOrder="1"/>
      <protection hidden="1"/>
    </xf>
    <xf numFmtId="0" fontId="98" fillId="14" borderId="52" xfId="0" applyFont="1" applyFill="1" applyBorder="1" applyAlignment="1" applyProtection="1">
      <alignment horizontal="left" vertical="center" readingOrder="1"/>
      <protection hidden="1"/>
    </xf>
    <xf numFmtId="0" fontId="98" fillId="14" borderId="42" xfId="0" applyFont="1" applyFill="1" applyBorder="1" applyAlignment="1" applyProtection="1">
      <alignment horizontal="left" vertical="center" readingOrder="1"/>
      <protection hidden="1"/>
    </xf>
    <xf numFmtId="0" fontId="98" fillId="14" borderId="37" xfId="0" applyFont="1" applyFill="1" applyBorder="1" applyAlignment="1" applyProtection="1">
      <alignment horizontal="left" vertical="center" readingOrder="1"/>
      <protection hidden="1"/>
    </xf>
    <xf numFmtId="0" fontId="98" fillId="30" borderId="44" xfId="0" applyFont="1" applyFill="1" applyBorder="1" applyAlignment="1" applyProtection="1">
      <alignment horizontal="left" vertical="center" readingOrder="1"/>
      <protection hidden="1"/>
    </xf>
    <xf numFmtId="0" fontId="98" fillId="30" borderId="45" xfId="0" applyFont="1" applyFill="1" applyBorder="1" applyAlignment="1" applyProtection="1">
      <alignment horizontal="left" vertical="center" readingOrder="1"/>
      <protection hidden="1"/>
    </xf>
    <xf numFmtId="0" fontId="98" fillId="30" borderId="46" xfId="0" applyFont="1" applyFill="1" applyBorder="1" applyAlignment="1" applyProtection="1">
      <alignment horizontal="left" vertical="center" readingOrder="1"/>
      <protection hidden="1"/>
    </xf>
    <xf numFmtId="0" fontId="98" fillId="30" borderId="41" xfId="0" applyFont="1" applyFill="1" applyBorder="1" applyAlignment="1" applyProtection="1">
      <alignment horizontal="left" vertical="center" readingOrder="1"/>
      <protection hidden="1"/>
    </xf>
    <xf numFmtId="0" fontId="98" fillId="30" borderId="0" xfId="0" applyFont="1" applyFill="1" applyBorder="1" applyAlignment="1" applyProtection="1">
      <alignment horizontal="left" vertical="center" readingOrder="1"/>
      <protection hidden="1"/>
    </xf>
    <xf numFmtId="0" fontId="98" fillId="30" borderId="36" xfId="0" applyFont="1" applyFill="1" applyBorder="1" applyAlignment="1" applyProtection="1">
      <alignment horizontal="left" vertical="center" readingOrder="1"/>
      <protection hidden="1"/>
    </xf>
    <xf numFmtId="0" fontId="98" fillId="30" borderId="52" xfId="0" applyFont="1" applyFill="1" applyBorder="1" applyAlignment="1" applyProtection="1">
      <alignment horizontal="left" vertical="center" readingOrder="1"/>
      <protection hidden="1"/>
    </xf>
    <xf numFmtId="0" fontId="98" fillId="30" borderId="42" xfId="0" applyFont="1" applyFill="1" applyBorder="1" applyAlignment="1" applyProtection="1">
      <alignment horizontal="left" vertical="center" readingOrder="1"/>
      <protection hidden="1"/>
    </xf>
    <xf numFmtId="0" fontId="98"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9" fillId="4" borderId="0" xfId="0" applyFont="1" applyFill="1"/>
    <xf numFmtId="0" fontId="101" fillId="0" borderId="0" xfId="0" applyFont="1"/>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49" fontId="54" fillId="0" borderId="1" xfId="0" applyNumberFormat="1" applyFont="1" applyFill="1" applyBorder="1" applyAlignment="1" applyProtection="1">
      <alignment horizontal="center" vertical="center" wrapText="1"/>
      <protection locked="0"/>
    </xf>
    <xf numFmtId="0" fontId="105" fillId="0" borderId="1" xfId="0" applyFont="1" applyFill="1" applyBorder="1" applyAlignment="1" applyProtection="1">
      <alignment vertical="center" wrapText="1"/>
      <protection locked="0"/>
    </xf>
    <xf numFmtId="0" fontId="106" fillId="0" borderId="1" xfId="0" applyFont="1" applyBorder="1" applyAlignment="1" applyProtection="1">
      <alignment horizontal="center" vertical="center" wrapText="1"/>
      <protection locked="0"/>
    </xf>
    <xf numFmtId="0" fontId="106" fillId="0" borderId="23" xfId="0" applyFont="1" applyBorder="1" applyAlignment="1" applyProtection="1">
      <alignment horizontal="center" vertical="center" wrapText="1"/>
      <protection locked="0"/>
    </xf>
    <xf numFmtId="0" fontId="106" fillId="0" borderId="2" xfId="0" applyFont="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locked="0"/>
    </xf>
    <xf numFmtId="0" fontId="106" fillId="0" borderId="34" xfId="0" applyFont="1" applyBorder="1" applyAlignment="1" applyProtection="1">
      <alignment horizontal="center" vertical="center" wrapText="1"/>
      <protection locked="0"/>
    </xf>
    <xf numFmtId="0" fontId="106" fillId="0" borderId="0" xfId="0" applyFont="1" applyAlignment="1" applyProtection="1">
      <alignment vertical="center"/>
      <protection locked="0"/>
    </xf>
    <xf numFmtId="0" fontId="107" fillId="0" borderId="0" xfId="0" applyFont="1" applyAlignment="1" applyProtection="1">
      <protection locked="0"/>
    </xf>
    <xf numFmtId="164" fontId="27" fillId="17" borderId="1" xfId="4" applyFont="1" applyFill="1" applyBorder="1" applyAlignment="1" applyProtection="1">
      <alignment horizontal="center" vertical="center" textRotation="90" wrapText="1"/>
      <protection hidden="1"/>
    </xf>
    <xf numFmtId="9" fontId="30" fillId="17" borderId="5" xfId="3" applyFont="1" applyFill="1" applyBorder="1" applyAlignment="1" applyProtection="1">
      <alignment horizontal="center" vertical="center" textRotation="90"/>
    </xf>
    <xf numFmtId="0" fontId="98" fillId="0" borderId="0" xfId="13" applyFont="1" applyAlignment="1">
      <alignment vertical="center" wrapText="1"/>
    </xf>
    <xf numFmtId="0" fontId="98" fillId="0" borderId="6" xfId="13" applyFont="1" applyBorder="1" applyAlignment="1">
      <alignment vertical="center" wrapText="1"/>
    </xf>
    <xf numFmtId="0" fontId="110" fillId="0" borderId="0" xfId="13" applyFont="1"/>
    <xf numFmtId="0" fontId="108" fillId="0" borderId="0" xfId="13"/>
    <xf numFmtId="0" fontId="108" fillId="0" borderId="0" xfId="13" applyProtection="1">
      <protection locked="0"/>
    </xf>
    <xf numFmtId="0" fontId="50" fillId="0" borderId="0" xfId="13" applyFont="1" applyAlignment="1">
      <alignment vertical="center" wrapText="1"/>
    </xf>
    <xf numFmtId="0" fontId="50" fillId="0" borderId="6" xfId="13" applyFont="1" applyBorder="1" applyAlignment="1">
      <alignment vertical="center" wrapText="1"/>
    </xf>
    <xf numFmtId="0" fontId="108" fillId="0" borderId="44" xfId="13" applyBorder="1"/>
    <xf numFmtId="0" fontId="108" fillId="0" borderId="45" xfId="13" applyBorder="1"/>
    <xf numFmtId="0" fontId="108" fillId="0" borderId="41" xfId="13" applyBorder="1"/>
    <xf numFmtId="0" fontId="113" fillId="0" borderId="1" xfId="13" applyFont="1" applyBorder="1" applyAlignment="1">
      <alignment horizontal="center" vertical="center" wrapText="1"/>
    </xf>
    <xf numFmtId="0" fontId="113" fillId="0" borderId="3" xfId="13" applyFont="1" applyBorder="1" applyAlignment="1">
      <alignment horizontal="center" vertical="center" wrapText="1"/>
    </xf>
    <xf numFmtId="0" fontId="113" fillId="0" borderId="20" xfId="13" applyFont="1" applyBorder="1" applyAlignment="1">
      <alignment horizontal="center" vertical="center" wrapText="1"/>
    </xf>
    <xf numFmtId="0" fontId="108" fillId="0" borderId="1" xfId="13" applyBorder="1" applyAlignment="1">
      <alignment horizontal="center" vertical="center" wrapText="1"/>
    </xf>
    <xf numFmtId="0" fontId="108" fillId="0" borderId="1" xfId="13" applyBorder="1" applyAlignment="1">
      <alignment horizontal="justify" vertical="center" wrapText="1"/>
    </xf>
    <xf numFmtId="166" fontId="108" fillId="0" borderId="1" xfId="13" applyNumberFormat="1" applyBorder="1" applyAlignment="1">
      <alignment horizontal="center" vertical="center" wrapText="1"/>
    </xf>
    <xf numFmtId="0" fontId="108" fillId="0" borderId="2" xfId="13" applyBorder="1" applyAlignment="1">
      <alignment horizontal="center" vertical="center" wrapText="1"/>
    </xf>
    <xf numFmtId="0" fontId="108" fillId="0" borderId="0" xfId="13" applyAlignment="1">
      <alignment horizontal="center" vertical="center" wrapText="1"/>
    </xf>
    <xf numFmtId="166" fontId="108" fillId="0" borderId="1" xfId="13" applyNumberFormat="1" applyBorder="1" applyAlignment="1">
      <alignment horizontal="center" vertical="center"/>
    </xf>
    <xf numFmtId="3" fontId="108" fillId="0" borderId="1" xfId="13" applyNumberFormat="1" applyBorder="1" applyAlignment="1">
      <alignment horizontal="center" vertical="center" wrapText="1"/>
    </xf>
    <xf numFmtId="0" fontId="117" fillId="0" borderId="1" xfId="13" applyFont="1" applyBorder="1" applyAlignment="1">
      <alignment horizontal="center" vertical="center" wrapText="1"/>
    </xf>
    <xf numFmtId="0" fontId="117" fillId="0" borderId="1" xfId="13" applyFont="1" applyBorder="1" applyAlignment="1">
      <alignment horizontal="justify" vertical="center" wrapText="1"/>
    </xf>
    <xf numFmtId="166" fontId="117" fillId="0" borderId="1" xfId="13" applyNumberFormat="1" applyFont="1" applyBorder="1" applyAlignment="1">
      <alignment horizontal="center" vertical="center" wrapText="1"/>
    </xf>
    <xf numFmtId="0" fontId="117" fillId="0" borderId="2" xfId="13" applyFont="1" applyBorder="1" applyAlignment="1">
      <alignment horizontal="center" vertical="center" wrapText="1"/>
    </xf>
    <xf numFmtId="0" fontId="108" fillId="0" borderId="83" xfId="13" applyBorder="1" applyAlignment="1">
      <alignment horizontal="left" vertical="center" wrapText="1"/>
    </xf>
    <xf numFmtId="0" fontId="108" fillId="0" borderId="84" xfId="13" applyBorder="1" applyAlignment="1">
      <alignment vertical="center" wrapText="1"/>
    </xf>
    <xf numFmtId="0" fontId="108" fillId="0" borderId="85" xfId="13" applyBorder="1" applyAlignment="1">
      <alignment horizontal="center" vertical="center" wrapText="1"/>
    </xf>
    <xf numFmtId="0" fontId="108" fillId="0" borderId="86" xfId="13" applyBorder="1" applyAlignment="1">
      <alignment horizontal="center" vertical="center" wrapText="1"/>
    </xf>
    <xf numFmtId="166" fontId="108" fillId="0" borderId="86" xfId="13" applyNumberFormat="1" applyBorder="1" applyAlignment="1">
      <alignment horizontal="center" vertical="center" wrapText="1"/>
    </xf>
    <xf numFmtId="0" fontId="108" fillId="0" borderId="86" xfId="13" applyBorder="1" applyAlignment="1">
      <alignment horizontal="justify" vertical="center" wrapText="1"/>
    </xf>
    <xf numFmtId="0" fontId="108" fillId="0" borderId="87" xfId="13" applyBorder="1" applyAlignment="1">
      <alignment horizontal="center" vertical="center" wrapText="1"/>
    </xf>
    <xf numFmtId="0" fontId="0" fillId="0" borderId="86" xfId="14" applyFont="1" applyBorder="1" applyAlignment="1" applyProtection="1">
      <alignment horizontal="center" vertical="center" wrapText="1"/>
    </xf>
    <xf numFmtId="3" fontId="108" fillId="0" borderId="86" xfId="13" applyNumberFormat="1" applyBorder="1" applyAlignment="1">
      <alignment horizontal="center" vertical="center" wrapText="1"/>
    </xf>
    <xf numFmtId="0" fontId="117" fillId="43" borderId="5" xfId="13" applyFont="1" applyFill="1" applyBorder="1" applyAlignment="1">
      <alignment horizontal="center" vertical="center" wrapText="1"/>
    </xf>
    <xf numFmtId="166" fontId="117" fillId="43" borderId="5" xfId="13" applyNumberFormat="1" applyFont="1" applyFill="1" applyBorder="1" applyAlignment="1">
      <alignment horizontal="center" vertical="center" wrapText="1"/>
    </xf>
    <xf numFmtId="166" fontId="117" fillId="43" borderId="86" xfId="13" applyNumberFormat="1" applyFont="1" applyFill="1" applyBorder="1" applyAlignment="1">
      <alignment horizontal="center" vertical="center" wrapText="1"/>
    </xf>
    <xf numFmtId="0" fontId="117" fillId="43" borderId="86" xfId="13" applyFont="1" applyFill="1" applyBorder="1" applyAlignment="1">
      <alignment horizontal="center" vertical="center" wrapText="1"/>
    </xf>
    <xf numFmtId="0" fontId="117" fillId="0" borderId="5" xfId="13" applyFont="1" applyBorder="1" applyAlignment="1">
      <alignment horizontal="center" vertical="center" wrapText="1"/>
    </xf>
    <xf numFmtId="166" fontId="117" fillId="0" borderId="5" xfId="13" applyNumberFormat="1" applyFont="1" applyBorder="1" applyAlignment="1">
      <alignment horizontal="center" vertical="center" wrapText="1"/>
    </xf>
    <xf numFmtId="166" fontId="117" fillId="0" borderId="86" xfId="13" applyNumberFormat="1" applyFont="1" applyBorder="1" applyAlignment="1">
      <alignment horizontal="center" vertical="center" wrapText="1"/>
    </xf>
    <xf numFmtId="0" fontId="117" fillId="0" borderId="5" xfId="14" applyFont="1" applyBorder="1" applyAlignment="1" applyProtection="1">
      <alignment horizontal="center" vertical="center" wrapText="1"/>
    </xf>
    <xf numFmtId="0" fontId="117" fillId="0" borderId="86" xfId="13" applyFont="1" applyBorder="1" applyAlignment="1">
      <alignment horizontal="center" vertical="center" wrapText="1"/>
    </xf>
    <xf numFmtId="0" fontId="120" fillId="0" borderId="0" xfId="13" applyFont="1" applyAlignment="1">
      <alignment horizontal="center" vertical="center" wrapText="1"/>
    </xf>
    <xf numFmtId="0" fontId="120" fillId="0" borderId="86" xfId="13" applyFont="1" applyBorder="1" applyAlignment="1">
      <alignment horizontal="center" vertical="center" wrapText="1"/>
    </xf>
    <xf numFmtId="3" fontId="117" fillId="0" borderId="86" xfId="13" applyNumberFormat="1" applyFont="1" applyBorder="1" applyAlignment="1">
      <alignment horizontal="center" vertical="center" wrapText="1"/>
    </xf>
    <xf numFmtId="0" fontId="0" fillId="0" borderId="83" xfId="15" applyFont="1" applyBorder="1" applyAlignment="1">
      <alignment horizontal="center" vertical="center" wrapText="1"/>
    </xf>
    <xf numFmtId="0" fontId="122" fillId="0" borderId="86" xfId="14" applyFont="1" applyBorder="1" applyAlignment="1" applyProtection="1">
      <alignment horizontal="center" vertical="center" wrapText="1"/>
    </xf>
    <xf numFmtId="17" fontId="108" fillId="0" borderId="86" xfId="13" applyNumberFormat="1" applyBorder="1" applyAlignment="1">
      <alignment horizontal="center" vertical="center" wrapText="1"/>
    </xf>
    <xf numFmtId="0" fontId="0" fillId="0" borderId="86" xfId="16" applyFont="1" applyBorder="1" applyAlignment="1">
      <alignment horizontal="center" vertical="center" wrapText="1"/>
    </xf>
    <xf numFmtId="49" fontId="0" fillId="0" borderId="86" xfId="16" applyNumberFormat="1" applyFont="1" applyBorder="1" applyAlignment="1">
      <alignment horizontal="center" vertical="center" wrapText="1"/>
    </xf>
    <xf numFmtId="0" fontId="108" fillId="0" borderId="5" xfId="13" applyBorder="1" applyAlignment="1">
      <alignment horizontal="center" vertical="center" wrapText="1"/>
    </xf>
    <xf numFmtId="49" fontId="0" fillId="0" borderId="83" xfId="17" applyNumberFormat="1" applyFont="1" applyBorder="1" applyAlignment="1">
      <alignment horizontal="center" vertical="center" wrapText="1"/>
    </xf>
    <xf numFmtId="0" fontId="108" fillId="0" borderId="86" xfId="13" applyBorder="1" applyAlignment="1">
      <alignment horizontal="center" vertical="center"/>
    </xf>
    <xf numFmtId="0" fontId="108" fillId="0" borderId="86" xfId="13" applyBorder="1"/>
    <xf numFmtId="49" fontId="123" fillId="0" borderId="83" xfId="18" applyNumberFormat="1" applyFont="1" applyBorder="1" applyAlignment="1">
      <alignment horizontal="center" vertical="center" wrapText="1"/>
    </xf>
    <xf numFmtId="0" fontId="123" fillId="0" borderId="83" xfId="13" applyFont="1" applyBorder="1" applyAlignment="1">
      <alignment horizontal="center" vertical="center" wrapText="1"/>
    </xf>
    <xf numFmtId="166" fontId="108" fillId="0" borderId="0" xfId="13" applyNumberFormat="1" applyAlignment="1">
      <alignment horizontal="center" vertical="center"/>
    </xf>
    <xf numFmtId="0" fontId="108" fillId="0" borderId="88" xfId="13" applyBorder="1" applyAlignment="1">
      <alignment horizontal="center" vertical="center" wrapText="1"/>
    </xf>
    <xf numFmtId="49" fontId="108" fillId="0" borderId="86" xfId="13" applyNumberFormat="1" applyBorder="1" applyAlignment="1">
      <alignment horizontal="center" vertical="center" wrapText="1"/>
    </xf>
    <xf numFmtId="166" fontId="108" fillId="0" borderId="5" xfId="13" applyNumberFormat="1" applyBorder="1" applyAlignment="1">
      <alignment horizontal="center" vertical="center" wrapText="1"/>
    </xf>
    <xf numFmtId="0" fontId="108" fillId="0" borderId="86" xfId="13" applyBorder="1" applyAlignment="1">
      <alignment horizontal="left" vertical="center" wrapText="1"/>
    </xf>
    <xf numFmtId="9" fontId="29" fillId="17" borderId="5" xfId="3" applyFont="1" applyFill="1" applyBorder="1" applyAlignment="1" applyProtection="1">
      <alignment horizontal="center" vertical="center" textRotation="90"/>
    </xf>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86" xfId="0" applyNumberFormat="1" applyFont="1" applyBorder="1" applyAlignment="1" applyProtection="1">
      <alignment horizontal="left" vertical="center" wrapText="1"/>
      <protection locked="0"/>
    </xf>
    <xf numFmtId="49" fontId="54" fillId="0" borderId="86" xfId="0" applyNumberFormat="1" applyFont="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14" fontId="54" fillId="0" borderId="86" xfId="0" applyNumberFormat="1" applyFont="1" applyBorder="1" applyAlignment="1" applyProtection="1">
      <alignment horizontal="center" vertical="center" wrapText="1"/>
      <protection locked="0"/>
    </xf>
    <xf numFmtId="49" fontId="127" fillId="0" borderId="86" xfId="0" applyNumberFormat="1" applyFont="1" applyBorder="1" applyAlignment="1" applyProtection="1">
      <alignment horizontal="left" vertical="center" wrapText="1"/>
      <protection locked="0"/>
    </xf>
    <xf numFmtId="49" fontId="127" fillId="0" borderId="86" xfId="0" applyNumberFormat="1" applyFont="1" applyBorder="1" applyAlignment="1" applyProtection="1">
      <alignment horizontal="center" vertical="center" wrapText="1"/>
      <protection locked="0"/>
    </xf>
    <xf numFmtId="0" fontId="127" fillId="0" borderId="86" xfId="0" applyFont="1" applyBorder="1" applyAlignment="1" applyProtection="1">
      <alignment horizontal="center" vertical="center" wrapText="1"/>
      <protection locked="0"/>
    </xf>
    <xf numFmtId="14" fontId="127" fillId="0" borderId="86" xfId="0" applyNumberFormat="1" applyFont="1" applyBorder="1" applyAlignment="1" applyProtection="1">
      <alignment horizontal="center" vertical="center" wrapText="1"/>
      <protection locked="0"/>
    </xf>
    <xf numFmtId="49" fontId="54" fillId="0" borderId="23" xfId="0" applyNumberFormat="1" applyFont="1" applyBorder="1" applyAlignment="1" applyProtection="1">
      <alignment horizontal="left" vertical="center" wrapText="1"/>
      <protection locked="0"/>
    </xf>
    <xf numFmtId="0" fontId="54" fillId="0" borderId="5" xfId="0" applyFont="1" applyBorder="1" applyAlignment="1">
      <alignment horizontal="center" vertical="center" wrapText="1"/>
    </xf>
    <xf numFmtId="14" fontId="54" fillId="0" borderId="5" xfId="0" applyNumberFormat="1" applyFont="1" applyBorder="1" applyAlignment="1" applyProtection="1">
      <alignment horizontal="center" vertical="center" wrapText="1"/>
      <protection locked="0"/>
    </xf>
    <xf numFmtId="49" fontId="54" fillId="0" borderId="5" xfId="0" applyNumberFormat="1" applyFont="1" applyBorder="1" applyAlignment="1" applyProtection="1">
      <alignment vertical="center" wrapText="1"/>
      <protection locked="0"/>
    </xf>
    <xf numFmtId="49" fontId="54" fillId="0" borderId="33" xfId="0" applyNumberFormat="1" applyFont="1" applyBorder="1" applyAlignment="1" applyProtection="1">
      <alignment vertical="center" wrapText="1"/>
      <protection locked="0"/>
    </xf>
    <xf numFmtId="14" fontId="54" fillId="0" borderId="5" xfId="0" applyNumberFormat="1" applyFont="1" applyBorder="1" applyAlignment="1" applyProtection="1">
      <alignment vertical="center" wrapText="1"/>
      <protection locked="0"/>
    </xf>
    <xf numFmtId="49" fontId="54" fillId="0" borderId="23" xfId="0" applyNumberFormat="1" applyFont="1" applyBorder="1" applyAlignment="1" applyProtection="1">
      <alignment vertical="center" wrapText="1"/>
      <protection locked="0"/>
    </xf>
    <xf numFmtId="49" fontId="54" fillId="0" borderId="86" xfId="0" applyNumberFormat="1" applyFont="1" applyBorder="1" applyAlignment="1" applyProtection="1">
      <alignment vertical="center" wrapText="1"/>
      <protection locked="0"/>
    </xf>
    <xf numFmtId="49" fontId="54" fillId="4" borderId="23" xfId="0" applyNumberFormat="1" applyFont="1" applyFill="1" applyBorder="1" applyAlignment="1" applyProtection="1">
      <alignment horizontal="left" vertical="center" wrapText="1"/>
      <protection locked="0"/>
    </xf>
    <xf numFmtId="49" fontId="54" fillId="4" borderId="86" xfId="0" applyNumberFormat="1" applyFont="1" applyFill="1" applyBorder="1" applyAlignment="1" applyProtection="1">
      <alignment horizontal="center" vertical="center" wrapText="1"/>
      <protection locked="0"/>
    </xf>
    <xf numFmtId="0" fontId="54" fillId="4" borderId="86" xfId="0" applyFont="1" applyFill="1" applyBorder="1" applyAlignment="1" applyProtection="1">
      <alignment horizontal="center" vertical="center" wrapText="1"/>
      <protection locked="0"/>
    </xf>
    <xf numFmtId="14" fontId="54" fillId="4" borderId="86" xfId="0" applyNumberFormat="1" applyFont="1" applyFill="1" applyBorder="1" applyAlignment="1" applyProtection="1">
      <alignment horizontal="center" vertical="center" wrapText="1"/>
      <protection locked="0"/>
    </xf>
    <xf numFmtId="49" fontId="128" fillId="0" borderId="23" xfId="0" applyNumberFormat="1" applyFont="1" applyBorder="1" applyAlignment="1" applyProtection="1">
      <alignment horizontal="left" vertical="center" wrapText="1"/>
      <protection locked="0"/>
    </xf>
    <xf numFmtId="49" fontId="128" fillId="0" borderId="86" xfId="0" applyNumberFormat="1" applyFont="1" applyBorder="1" applyAlignment="1" applyProtection="1">
      <alignment horizontal="left" vertical="center" wrapText="1"/>
      <protection locked="0"/>
    </xf>
    <xf numFmtId="0" fontId="128" fillId="0" borderId="86" xfId="0" applyFont="1" applyBorder="1" applyAlignment="1" applyProtection="1">
      <alignment horizontal="center" vertical="center" wrapText="1"/>
      <protection locked="0"/>
    </xf>
    <xf numFmtId="14" fontId="128" fillId="0" borderId="86" xfId="0" applyNumberFormat="1" applyFont="1" applyBorder="1" applyAlignment="1" applyProtection="1">
      <alignment horizontal="center" vertical="center" wrapText="1"/>
      <protection locked="0"/>
    </xf>
    <xf numFmtId="49" fontId="128" fillId="0" borderId="86" xfId="0" applyNumberFormat="1" applyFont="1" applyBorder="1" applyAlignment="1" applyProtection="1">
      <alignment horizontal="center" vertical="center" wrapText="1"/>
      <protection locked="0"/>
    </xf>
    <xf numFmtId="14" fontId="54" fillId="0" borderId="88" xfId="0" applyNumberFormat="1" applyFont="1" applyBorder="1" applyAlignment="1" applyProtection="1">
      <alignment horizontal="center" vertical="center" wrapText="1"/>
      <protection locked="0"/>
    </xf>
    <xf numFmtId="49" fontId="54" fillId="0" borderId="87" xfId="0" applyNumberFormat="1" applyFont="1" applyBorder="1" applyAlignment="1" applyProtection="1">
      <alignment horizontal="center" vertical="center" wrapText="1"/>
      <protection locked="0"/>
    </xf>
    <xf numFmtId="14" fontId="128" fillId="0" borderId="88" xfId="0" applyNumberFormat="1" applyFont="1" applyBorder="1" applyAlignment="1" applyProtection="1">
      <alignment horizontal="center" vertical="center" wrapText="1"/>
      <protection locked="0"/>
    </xf>
    <xf numFmtId="14" fontId="128" fillId="0" borderId="67" xfId="0" applyNumberFormat="1" applyFont="1" applyBorder="1" applyAlignment="1" applyProtection="1">
      <alignment horizontal="center" vertical="center" wrapText="1"/>
      <protection locked="0"/>
    </xf>
    <xf numFmtId="49" fontId="128" fillId="0" borderId="87" xfId="0" applyNumberFormat="1" applyFont="1" applyBorder="1" applyAlignment="1" applyProtection="1">
      <alignment horizontal="center" vertical="center" wrapText="1"/>
      <protection locked="0"/>
    </xf>
    <xf numFmtId="14" fontId="128" fillId="0" borderId="66" xfId="0" applyNumberFormat="1" applyFont="1" applyBorder="1" applyAlignment="1" applyProtection="1">
      <alignment horizontal="center" vertical="center" wrapText="1"/>
      <protection locked="0"/>
    </xf>
    <xf numFmtId="14" fontId="128" fillId="0" borderId="3" xfId="0" applyNumberFormat="1" applyFont="1" applyBorder="1" applyAlignment="1" applyProtection="1">
      <alignment horizontal="center" vertical="center" wrapText="1"/>
      <protection locked="0"/>
    </xf>
    <xf numFmtId="49" fontId="128" fillId="0" borderId="3" xfId="0" applyNumberFormat="1" applyFont="1" applyBorder="1" applyAlignment="1" applyProtection="1">
      <alignment horizontal="center" vertical="center" wrapText="1"/>
      <protection locked="0"/>
    </xf>
    <xf numFmtId="49" fontId="128" fillId="0" borderId="66" xfId="0" applyNumberFormat="1" applyFont="1" applyBorder="1" applyAlignment="1" applyProtection="1">
      <alignment horizontal="center" vertical="center" wrapText="1"/>
      <protection locked="0"/>
    </xf>
    <xf numFmtId="0" fontId="54" fillId="0" borderId="1" xfId="0" applyFont="1" applyFill="1" applyBorder="1" applyAlignment="1" applyProtection="1">
      <alignment horizontal="justify" vertical="center" wrapText="1"/>
      <protection locked="0"/>
    </xf>
    <xf numFmtId="0" fontId="54" fillId="0" borderId="86" xfId="0" applyFont="1" applyBorder="1" applyAlignment="1" applyProtection="1">
      <alignment horizontal="justify" vertical="center" wrapText="1"/>
      <protection locked="0"/>
    </xf>
    <xf numFmtId="0" fontId="29" fillId="0" borderId="0" xfId="0" applyFont="1" applyAlignment="1" applyProtection="1">
      <alignment horizontal="justify" vertical="center"/>
      <protection locked="0"/>
    </xf>
    <xf numFmtId="0" fontId="54" fillId="17" borderId="1" xfId="0" applyFont="1" applyFill="1" applyBorder="1" applyAlignment="1" applyProtection="1">
      <alignment horizontal="center" vertical="center" wrapText="1"/>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0" borderId="1" xfId="0" applyFont="1" applyBorder="1" applyAlignment="1">
      <alignment horizontal="left" vertical="center" wrapText="1"/>
    </xf>
    <xf numFmtId="0" fontId="6" fillId="0" borderId="0" xfId="0" applyFont="1" applyAlignment="1">
      <alignment horizontal="center" wrapText="1"/>
    </xf>
    <xf numFmtId="0" fontId="7" fillId="0" borderId="1" xfId="0" applyFont="1" applyFill="1" applyBorder="1" applyAlignment="1">
      <alignment horizontal="justify" vertical="top" wrapText="1"/>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9" fillId="1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25"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49" fontId="54" fillId="0" borderId="21" xfId="0" applyNumberFormat="1" applyFont="1" applyBorder="1" applyAlignment="1" applyProtection="1">
      <alignment horizontal="left" vertical="center" wrapText="1"/>
      <protection locked="0"/>
    </xf>
    <xf numFmtId="49" fontId="54" fillId="0" borderId="33" xfId="0" applyNumberFormat="1" applyFont="1" applyBorder="1" applyAlignment="1" applyProtection="1">
      <alignment horizontal="left" vertical="center" wrapText="1"/>
      <protection locked="0"/>
    </xf>
    <xf numFmtId="49" fontId="54" fillId="0" borderId="3" xfId="0" applyNumberFormat="1" applyFont="1" applyBorder="1" applyAlignment="1" applyProtection="1">
      <alignment horizontal="center" vertical="center" wrapText="1"/>
      <protection locked="0"/>
    </xf>
    <xf numFmtId="49" fontId="54" fillId="0" borderId="5" xfId="0" applyNumberFormat="1" applyFont="1" applyBorder="1" applyAlignment="1" applyProtection="1">
      <alignment horizontal="center" vertical="center" wrapText="1"/>
      <protection locked="0"/>
    </xf>
    <xf numFmtId="14" fontId="54" fillId="0" borderId="3" xfId="0" applyNumberFormat="1" applyFont="1" applyBorder="1" applyAlignment="1" applyProtection="1">
      <alignment horizontal="center" vertical="center" wrapText="1"/>
      <protection locked="0"/>
    </xf>
    <xf numFmtId="14" fontId="54" fillId="0" borderId="5" xfId="0" applyNumberFormat="1" applyFont="1" applyBorder="1" applyAlignment="1" applyProtection="1">
      <alignment horizontal="center" vertical="center" wrapText="1"/>
      <protection locked="0"/>
    </xf>
    <xf numFmtId="49" fontId="54" fillId="0" borderId="57" xfId="0" applyNumberFormat="1" applyFont="1" applyBorder="1" applyAlignment="1" applyProtection="1">
      <alignment horizontal="left" vertical="center" wrapText="1"/>
      <protection locked="0"/>
    </xf>
    <xf numFmtId="49" fontId="54" fillId="0" borderId="4" xfId="0" applyNumberFormat="1" applyFont="1" applyBorder="1" applyAlignment="1" applyProtection="1">
      <alignment horizontal="center" vertical="center" wrapText="1"/>
      <protection locked="0"/>
    </xf>
    <xf numFmtId="14" fontId="54" fillId="0" borderId="4" xfId="0" applyNumberFormat="1" applyFont="1" applyBorder="1" applyAlignment="1" applyProtection="1">
      <alignment horizontal="center" vertical="center" wrapText="1"/>
      <protection locked="0"/>
    </xf>
    <xf numFmtId="14" fontId="54" fillId="0" borderId="86" xfId="0" applyNumberFormat="1" applyFont="1" applyBorder="1" applyAlignment="1" applyProtection="1">
      <alignment horizontal="center" vertical="center" wrapText="1"/>
      <protection locked="0"/>
    </xf>
    <xf numFmtId="14" fontId="54" fillId="0" borderId="1"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0" fontId="78" fillId="6" borderId="38" xfId="0"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0" fontId="54" fillId="0" borderId="3" xfId="0" applyFont="1" applyBorder="1" applyAlignment="1" applyProtection="1">
      <alignment horizontal="center" vertical="center" wrapText="1"/>
      <protection locked="0"/>
    </xf>
    <xf numFmtId="0" fontId="53" fillId="14" borderId="1" xfId="0"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5" xfId="0" applyFont="1" applyFill="1" applyBorder="1" applyAlignment="1" applyProtection="1">
      <alignment horizontal="center" vertical="center" wrapText="1"/>
      <protection locked="0"/>
    </xf>
    <xf numFmtId="0" fontId="97" fillId="6" borderId="3" xfId="0" applyFont="1" applyFill="1" applyBorder="1" applyAlignment="1" applyProtection="1">
      <alignment horizontal="center" vertical="center" wrapText="1"/>
      <protection locked="0"/>
    </xf>
    <xf numFmtId="0" fontId="97" fillId="39" borderId="3" xfId="0" applyFont="1" applyFill="1" applyBorder="1" applyAlignment="1" applyProtection="1">
      <alignment horizontal="center" vertical="center" wrapText="1"/>
      <protection locked="0"/>
    </xf>
    <xf numFmtId="0" fontId="97" fillId="39" borderId="4" xfId="0" applyFont="1" applyFill="1" applyBorder="1" applyAlignment="1" applyProtection="1">
      <alignment horizontal="center" vertical="center" wrapText="1"/>
      <protection locked="0"/>
    </xf>
    <xf numFmtId="0" fontId="97" fillId="39"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wrapText="1"/>
      <protection locked="0"/>
    </xf>
    <xf numFmtId="0" fontId="97" fillId="9" borderId="4" xfId="0" applyFont="1" applyFill="1" applyBorder="1" applyAlignment="1" applyProtection="1">
      <alignment horizontal="center" vertical="center" wrapText="1"/>
      <protection locked="0"/>
    </xf>
    <xf numFmtId="0" fontId="97" fillId="9" borderId="5" xfId="0" applyFont="1" applyFill="1" applyBorder="1" applyAlignment="1" applyProtection="1">
      <alignment horizontal="center" vertical="center" wrapText="1"/>
      <protection locked="0"/>
    </xf>
    <xf numFmtId="0" fontId="97" fillId="10" borderId="3" xfId="0" applyFont="1" applyFill="1" applyBorder="1" applyAlignment="1" applyProtection="1">
      <alignment horizontal="center" vertical="center" wrapText="1"/>
      <protection locked="0"/>
    </xf>
    <xf numFmtId="0" fontId="97" fillId="10" borderId="4" xfId="0" applyFont="1" applyFill="1" applyBorder="1" applyAlignment="1" applyProtection="1">
      <alignment horizontal="center" vertical="center" wrapText="1"/>
      <protection locked="0"/>
    </xf>
    <xf numFmtId="0" fontId="97" fillId="10" borderId="5" xfId="0" applyFont="1" applyFill="1" applyBorder="1" applyAlignment="1" applyProtection="1">
      <alignment horizontal="center" vertical="center"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3" fillId="0" borderId="3" xfId="0" applyFont="1" applyFill="1" applyBorder="1" applyAlignment="1" applyProtection="1">
      <alignment horizontal="center" vertical="center" textRotation="90"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textRotation="90" wrapText="1"/>
      <protection locked="0"/>
    </xf>
    <xf numFmtId="0" fontId="97" fillId="9" borderId="4" xfId="0" applyFont="1" applyFill="1" applyBorder="1" applyAlignment="1" applyProtection="1">
      <alignment horizontal="center" vertical="center" textRotation="90" wrapText="1"/>
      <protection locked="0"/>
    </xf>
    <xf numFmtId="0" fontId="97" fillId="9" borderId="5" xfId="0" applyFont="1" applyFill="1" applyBorder="1" applyAlignment="1" applyProtection="1">
      <alignment horizontal="center" vertical="center" textRotation="90" wrapText="1"/>
      <protection locked="0"/>
    </xf>
    <xf numFmtId="0" fontId="97" fillId="10" borderId="3" xfId="0" applyFont="1" applyFill="1" applyBorder="1" applyAlignment="1" applyProtection="1">
      <alignment horizontal="center" vertical="center" textRotation="90" wrapText="1"/>
      <protection locked="0"/>
    </xf>
    <xf numFmtId="0" fontId="97" fillId="10" borderId="4" xfId="0" applyFont="1" applyFill="1" applyBorder="1" applyAlignment="1" applyProtection="1">
      <alignment horizontal="center" vertical="center" textRotation="90" wrapText="1"/>
      <protection locked="0"/>
    </xf>
    <xf numFmtId="0" fontId="97" fillId="10"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54" fillId="0" borderId="20"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14" fontId="54" fillId="0" borderId="3" xfId="0" applyNumberFormat="1" applyFont="1" applyFill="1" applyBorder="1" applyAlignment="1" applyProtection="1">
      <alignment horizontal="center" vertical="center" wrapText="1"/>
      <protection locked="0"/>
    </xf>
    <xf numFmtId="14" fontId="54" fillId="0" borderId="5" xfId="0" applyNumberFormat="1" applyFont="1" applyFill="1" applyBorder="1" applyAlignment="1" applyProtection="1">
      <alignment horizontal="center" vertical="center" wrapText="1"/>
      <protection locked="0"/>
    </xf>
    <xf numFmtId="0" fontId="106" fillId="25" borderId="21" xfId="0" applyFont="1" applyFill="1" applyBorder="1" applyAlignment="1" applyProtection="1">
      <alignment horizontal="center" vertical="center" textRotation="90" wrapText="1"/>
      <protection locked="0"/>
    </xf>
    <xf numFmtId="0" fontId="106" fillId="25" borderId="57" xfId="0" applyFont="1" applyFill="1" applyBorder="1" applyAlignment="1" applyProtection="1">
      <alignment horizontal="center" vertical="center" textRotation="90" wrapText="1"/>
      <protection locked="0"/>
    </xf>
    <xf numFmtId="0" fontId="106" fillId="25" borderId="33" xfId="0" applyFont="1" applyFill="1" applyBorder="1" applyAlignment="1" applyProtection="1">
      <alignment horizontal="center" vertical="center" textRotation="90" wrapText="1"/>
      <protection locked="0"/>
    </xf>
    <xf numFmtId="0" fontId="106" fillId="25" borderId="3" xfId="0" applyFont="1" applyFill="1" applyBorder="1" applyAlignment="1" applyProtection="1">
      <alignment horizontal="center" vertical="center" textRotation="90" wrapText="1"/>
      <protection locked="0"/>
    </xf>
    <xf numFmtId="0" fontId="106" fillId="25" borderId="4" xfId="0" applyFont="1" applyFill="1" applyBorder="1" applyAlignment="1" applyProtection="1">
      <alignment horizontal="center" vertical="center" textRotation="90" wrapText="1"/>
      <protection locked="0"/>
    </xf>
    <xf numFmtId="0" fontId="106" fillId="25" borderId="5" xfId="0" applyFont="1" applyFill="1" applyBorder="1" applyAlignment="1" applyProtection="1">
      <alignment horizontal="center" vertical="center" textRotation="90" wrapText="1"/>
      <protection locked="0"/>
    </xf>
    <xf numFmtId="164" fontId="27" fillId="17" borderId="21" xfId="4" applyFont="1" applyFill="1" applyBorder="1" applyAlignment="1" applyProtection="1">
      <alignment horizontal="center" vertical="center" textRotation="90" wrapText="1"/>
      <protection hidden="1"/>
    </xf>
    <xf numFmtId="164" fontId="27" fillId="17" borderId="57" xfId="4" applyFont="1" applyFill="1" applyBorder="1" applyAlignment="1" applyProtection="1">
      <alignment horizontal="center" vertical="center" textRotation="90" wrapText="1"/>
      <protection hidden="1"/>
    </xf>
    <xf numFmtId="164" fontId="27" fillId="17" borderId="68" xfId="4" applyFont="1" applyFill="1" applyBorder="1" applyAlignment="1" applyProtection="1">
      <alignment horizontal="center" vertical="center" textRotation="90" wrapText="1"/>
      <protection hidden="1"/>
    </xf>
    <xf numFmtId="9" fontId="30" fillId="17" borderId="3" xfId="3" applyFont="1" applyFill="1" applyBorder="1" applyAlignment="1" applyProtection="1">
      <alignment horizontal="center" vertical="center" textRotation="90"/>
    </xf>
    <xf numFmtId="9" fontId="30" fillId="17" borderId="4" xfId="3" applyFont="1" applyFill="1" applyBorder="1" applyAlignment="1" applyProtection="1">
      <alignment horizontal="center" vertical="center" textRotation="90"/>
    </xf>
    <xf numFmtId="9" fontId="30" fillId="17" borderId="5" xfId="3" applyFont="1" applyFill="1" applyBorder="1" applyAlignment="1" applyProtection="1">
      <alignment horizontal="center" vertical="center" textRotation="9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128" fillId="0" borderId="3" xfId="0" applyFont="1" applyBorder="1" applyAlignment="1" applyProtection="1">
      <alignment horizontal="center" vertical="center" wrapText="1"/>
      <protection locked="0"/>
    </xf>
    <xf numFmtId="0" fontId="128" fillId="0" borderId="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85" xfId="0" applyFont="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0" fontId="104" fillId="3" borderId="3" xfId="0" applyFont="1" applyFill="1" applyBorder="1" applyAlignment="1" applyProtection="1">
      <alignment horizontal="center" vertical="center" wrapText="1"/>
      <protection locked="0"/>
    </xf>
    <xf numFmtId="0" fontId="104" fillId="3" borderId="4" xfId="0" applyFont="1" applyFill="1" applyBorder="1" applyAlignment="1" applyProtection="1">
      <alignment horizontal="center" vertical="center" wrapText="1"/>
      <protection locked="0"/>
    </xf>
    <xf numFmtId="0" fontId="104" fillId="3" borderId="5" xfId="0" applyFont="1" applyFill="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0" fillId="3" borderId="5"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3" borderId="5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40" xfId="0" applyFont="1" applyFill="1" applyBorder="1" applyAlignment="1" applyProtection="1">
      <alignment horizontal="center" vertical="center" wrapText="1"/>
      <protection locked="0"/>
    </xf>
    <xf numFmtId="0" fontId="30" fillId="3" borderId="34"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128" fillId="0" borderId="3" xfId="0" applyNumberFormat="1" applyFont="1" applyBorder="1" applyAlignment="1" applyProtection="1">
      <alignment horizontal="center" vertical="center" wrapText="1"/>
      <protection locked="0"/>
    </xf>
    <xf numFmtId="49" fontId="128" fillId="0" borderId="5" xfId="0" applyNumberFormat="1" applyFont="1" applyBorder="1" applyAlignment="1" applyProtection="1">
      <alignment horizontal="center" vertical="center" wrapText="1"/>
      <protection locked="0"/>
    </xf>
    <xf numFmtId="14" fontId="128" fillId="0" borderId="3" xfId="0" applyNumberFormat="1" applyFont="1" applyBorder="1" applyAlignment="1" applyProtection="1">
      <alignment horizontal="center" vertical="center" wrapText="1"/>
      <protection locked="0"/>
    </xf>
    <xf numFmtId="14" fontId="128" fillId="0" borderId="5" xfId="0" applyNumberFormat="1" applyFont="1" applyBorder="1" applyAlignment="1" applyProtection="1">
      <alignment horizontal="center" vertical="center" wrapText="1"/>
      <protection locked="0"/>
    </xf>
    <xf numFmtId="49" fontId="128" fillId="0" borderId="21" xfId="0" applyNumberFormat="1" applyFont="1" applyBorder="1" applyAlignment="1" applyProtection="1">
      <alignment horizontal="left" vertical="center" wrapText="1"/>
      <protection locked="0"/>
    </xf>
    <xf numFmtId="49" fontId="128" fillId="0" borderId="33" xfId="0" applyNumberFormat="1" applyFont="1" applyBorder="1" applyAlignment="1" applyProtection="1">
      <alignment horizontal="left" vertical="center" wrapText="1"/>
      <protection locked="0"/>
    </xf>
    <xf numFmtId="49" fontId="128" fillId="0" borderId="57" xfId="0" applyNumberFormat="1" applyFont="1" applyBorder="1" applyAlignment="1" applyProtection="1">
      <alignment horizontal="left" vertical="center" wrapText="1"/>
      <protection locked="0"/>
    </xf>
    <xf numFmtId="49" fontId="128" fillId="0" borderId="4" xfId="0" applyNumberFormat="1" applyFont="1" applyBorder="1" applyAlignment="1" applyProtection="1">
      <alignment horizontal="center" vertical="center" wrapText="1"/>
      <protection locked="0"/>
    </xf>
    <xf numFmtId="14" fontId="128" fillId="0" borderId="4" xfId="0" applyNumberFormat="1" applyFont="1" applyBorder="1" applyAlignment="1" applyProtection="1">
      <alignment horizontal="center" vertical="center" wrapText="1"/>
      <protection locked="0"/>
    </xf>
    <xf numFmtId="49" fontId="54" fillId="4" borderId="21" xfId="0" applyNumberFormat="1" applyFont="1" applyFill="1" applyBorder="1" applyAlignment="1" applyProtection="1">
      <alignment horizontal="left" vertical="center" wrapText="1"/>
      <protection locked="0"/>
    </xf>
    <xf numFmtId="49" fontId="54" fillId="4" borderId="33" xfId="0" applyNumberFormat="1" applyFont="1" applyFill="1" applyBorder="1" applyAlignment="1" applyProtection="1">
      <alignment horizontal="left" vertical="center" wrapText="1"/>
      <protection locked="0"/>
    </xf>
    <xf numFmtId="49" fontId="54" fillId="0" borderId="57" xfId="0" applyNumberFormat="1" applyFont="1" applyFill="1" applyBorder="1" applyAlignment="1" applyProtection="1">
      <alignment horizontal="left" vertical="center" wrapText="1"/>
      <protection locked="0"/>
    </xf>
    <xf numFmtId="49" fontId="54" fillId="0" borderId="4" xfId="0" applyNumberFormat="1"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14" fontId="54" fillId="0" borderId="4" xfId="0" applyNumberFormat="1" applyFont="1" applyFill="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109" fillId="0" borderId="15" xfId="13" applyFont="1" applyBorder="1" applyAlignment="1">
      <alignment horizontal="center"/>
    </xf>
    <xf numFmtId="0" fontId="111" fillId="0" borderId="44" xfId="13" applyFont="1" applyBorder="1" applyAlignment="1">
      <alignment horizontal="center" vertical="center"/>
    </xf>
    <xf numFmtId="0" fontId="108" fillId="0" borderId="45" xfId="13" applyBorder="1" applyAlignment="1">
      <alignment horizontal="center" vertical="center"/>
    </xf>
    <xf numFmtId="0" fontId="112" fillId="0" borderId="8" xfId="13" applyFont="1" applyBorder="1" applyAlignment="1">
      <alignment horizontal="center" vertical="center" wrapText="1"/>
    </xf>
    <xf numFmtId="0" fontId="112" fillId="0" borderId="63" xfId="13" applyFont="1" applyBorder="1" applyAlignment="1">
      <alignment horizontal="center" vertical="center" wrapText="1"/>
    </xf>
    <xf numFmtId="0" fontId="113" fillId="0" borderId="63" xfId="13" applyFont="1" applyBorder="1" applyAlignment="1">
      <alignment horizontal="center" vertical="center" wrapText="1"/>
    </xf>
    <xf numFmtId="0" fontId="113" fillId="0" borderId="23" xfId="13" applyFont="1" applyBorder="1" applyAlignment="1">
      <alignment horizontal="center" vertical="center" wrapText="1"/>
    </xf>
    <xf numFmtId="0" fontId="113" fillId="0" borderId="64" xfId="13" applyFont="1" applyBorder="1" applyAlignment="1">
      <alignment horizontal="center" vertical="center" wrapText="1"/>
    </xf>
    <xf numFmtId="0" fontId="113" fillId="0" borderId="1" xfId="13" applyFont="1" applyBorder="1" applyAlignment="1">
      <alignment horizontal="center" vertical="center" wrapText="1"/>
    </xf>
    <xf numFmtId="0" fontId="113" fillId="0" borderId="13" xfId="13" applyFont="1" applyBorder="1" applyAlignment="1">
      <alignment horizontal="center" vertical="center" wrapText="1"/>
    </xf>
    <xf numFmtId="0" fontId="113" fillId="0" borderId="59" xfId="13" applyFont="1" applyBorder="1" applyAlignment="1">
      <alignment horizontal="center" vertical="center" wrapText="1"/>
    </xf>
    <xf numFmtId="0" fontId="113" fillId="0" borderId="81" xfId="13" applyFont="1" applyBorder="1" applyAlignment="1">
      <alignment horizontal="center" vertical="center" wrapText="1"/>
    </xf>
    <xf numFmtId="0" fontId="113" fillId="0" borderId="60" xfId="13" applyFont="1" applyBorder="1" applyAlignment="1">
      <alignment horizontal="center" vertical="center" wrapText="1"/>
    </xf>
    <xf numFmtId="0" fontId="113" fillId="0" borderId="82" xfId="13" applyFont="1" applyBorder="1" applyAlignment="1">
      <alignment horizontal="center" vertical="center" wrapText="1"/>
    </xf>
    <xf numFmtId="0" fontId="113" fillId="0" borderId="2" xfId="13" applyFont="1" applyBorder="1" applyAlignment="1">
      <alignment horizontal="center" vertical="center" wrapText="1"/>
    </xf>
    <xf numFmtId="0" fontId="113" fillId="0" borderId="22" xfId="13" applyFont="1" applyBorder="1" applyAlignment="1">
      <alignment horizontal="center" vertical="center" wrapText="1"/>
    </xf>
    <xf numFmtId="0" fontId="114" fillId="0" borderId="0" xfId="13" applyFont="1" applyAlignment="1">
      <alignment horizontal="center" vertical="center"/>
    </xf>
    <xf numFmtId="0" fontId="113" fillId="0" borderId="23" xfId="13" applyFont="1" applyBorder="1" applyAlignment="1">
      <alignment horizontal="center" vertical="center"/>
    </xf>
    <xf numFmtId="0" fontId="113" fillId="0" borderId="1" xfId="13" applyFont="1" applyBorder="1" applyAlignment="1">
      <alignment horizontal="center" vertical="top"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6" fillId="0" borderId="45" xfId="0" applyFont="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100" fillId="0" borderId="41"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36" xfId="0" applyFont="1" applyBorder="1" applyAlignment="1">
      <alignment horizontal="center" vertical="center" wrapText="1"/>
    </xf>
    <xf numFmtId="0" fontId="100" fillId="0" borderId="52"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37" xfId="0" applyFont="1" applyBorder="1" applyAlignment="1">
      <alignment horizontal="center" vertical="center" wrapText="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0" xfId="0" applyFont="1" applyAlignment="1">
      <alignment horizontal="left" vertical="center" wrapText="1"/>
    </xf>
    <xf numFmtId="0" fontId="102" fillId="12" borderId="0" xfId="0" applyFont="1" applyFill="1" applyAlignment="1">
      <alignment horizontal="center" vertical="center" wrapText="1" readingOrder="1"/>
    </xf>
    <xf numFmtId="0" fontId="102" fillId="12" borderId="0" xfId="0" applyFont="1" applyFill="1" applyAlignment="1">
      <alignment horizontal="center" vertical="center" textRotation="90" wrapText="1" readingOrder="1"/>
    </xf>
    <xf numFmtId="0" fontId="102" fillId="12" borderId="36" xfId="0" applyFont="1" applyFill="1" applyBorder="1" applyAlignment="1">
      <alignment horizontal="center" vertical="center" textRotation="90" wrapText="1" readingOrder="1"/>
    </xf>
    <xf numFmtId="0" fontId="102" fillId="30" borderId="48" xfId="0" applyFont="1" applyFill="1" applyBorder="1" applyAlignment="1">
      <alignment horizontal="center" vertical="center" wrapText="1" readingOrder="1"/>
    </xf>
    <xf numFmtId="0" fontId="102" fillId="30" borderId="0" xfId="0" applyFont="1" applyFill="1" applyBorder="1" applyAlignment="1">
      <alignment horizontal="center" vertical="center" wrapText="1" readingOrder="1"/>
    </xf>
    <xf numFmtId="0" fontId="102" fillId="6" borderId="47" xfId="0" applyFont="1" applyFill="1" applyBorder="1" applyAlignment="1">
      <alignment horizontal="center" vertical="center" wrapText="1" readingOrder="1"/>
    </xf>
    <xf numFmtId="0" fontId="102" fillId="6" borderId="48" xfId="0" applyFont="1" applyFill="1" applyBorder="1" applyAlignment="1">
      <alignment horizontal="center" vertical="center" wrapText="1" readingOrder="1"/>
    </xf>
    <xf numFmtId="0" fontId="102" fillId="6" borderId="49" xfId="0" applyFont="1" applyFill="1" applyBorder="1" applyAlignment="1">
      <alignment horizontal="center" vertical="center" wrapText="1" readingOrder="1"/>
    </xf>
    <xf numFmtId="0" fontId="102" fillId="6" borderId="50" xfId="0" applyFont="1" applyFill="1" applyBorder="1" applyAlignment="1">
      <alignment horizontal="center" vertical="center" wrapText="1" readingOrder="1"/>
    </xf>
    <xf numFmtId="0" fontId="102" fillId="6" borderId="0" xfId="0" applyFont="1" applyFill="1" applyBorder="1" applyAlignment="1">
      <alignment horizontal="center" vertical="center" wrapText="1" readingOrder="1"/>
    </xf>
    <xf numFmtId="0" fontId="102" fillId="6" borderId="51" xfId="0" applyFont="1" applyFill="1" applyBorder="1" applyAlignment="1">
      <alignment horizontal="center" vertical="center" wrapText="1" readingOrder="1"/>
    </xf>
    <xf numFmtId="0" fontId="102" fillId="6" borderId="53" xfId="0" applyFont="1" applyFill="1" applyBorder="1" applyAlignment="1">
      <alignment horizontal="center" vertical="center" wrapText="1" readingOrder="1"/>
    </xf>
    <xf numFmtId="0" fontId="102" fillId="6" borderId="54" xfId="0" applyFont="1" applyFill="1" applyBorder="1" applyAlignment="1">
      <alignment horizontal="center" vertical="center" wrapText="1" readingOrder="1"/>
    </xf>
    <xf numFmtId="0" fontId="102" fillId="6" borderId="55" xfId="0" applyFont="1" applyFill="1" applyBorder="1" applyAlignment="1">
      <alignment horizontal="center" vertical="center" wrapText="1" readingOrder="1"/>
    </xf>
    <xf numFmtId="0" fontId="102" fillId="14" borderId="50" xfId="0" applyFont="1" applyFill="1" applyBorder="1" applyAlignment="1">
      <alignment horizontal="center" vertical="center" wrapText="1" readingOrder="1"/>
    </xf>
    <xf numFmtId="0" fontId="102" fillId="14" borderId="0" xfId="0" applyFont="1" applyFill="1" applyBorder="1" applyAlignment="1">
      <alignment horizontal="center" vertical="center" wrapText="1" readingOrder="1"/>
    </xf>
    <xf numFmtId="0" fontId="102" fillId="14" borderId="51" xfId="0" applyFont="1" applyFill="1" applyBorder="1" applyAlignment="1">
      <alignment horizontal="center" vertical="center" wrapText="1" readingOrder="1"/>
    </xf>
    <xf numFmtId="0" fontId="102" fillId="14" borderId="53" xfId="0" applyFont="1" applyFill="1" applyBorder="1" applyAlignment="1">
      <alignment horizontal="center" vertical="center" wrapText="1" readingOrder="1"/>
    </xf>
    <xf numFmtId="0" fontId="102" fillId="14" borderId="54" xfId="0" applyFont="1" applyFill="1" applyBorder="1" applyAlignment="1">
      <alignment horizontal="center" vertical="center" wrapText="1" readingOrder="1"/>
    </xf>
    <xf numFmtId="0" fontId="102" fillId="14" borderId="55" xfId="0" applyFont="1" applyFill="1" applyBorder="1" applyAlignment="1">
      <alignment horizontal="center" vertical="center" wrapText="1" readingOrder="1"/>
    </xf>
    <xf numFmtId="0" fontId="102" fillId="29" borderId="47" xfId="0" applyFont="1" applyFill="1" applyBorder="1" applyAlignment="1">
      <alignment horizontal="center" vertical="center" wrapText="1" readingOrder="1"/>
    </xf>
    <xf numFmtId="0" fontId="102" fillId="29" borderId="48" xfId="0" applyFont="1" applyFill="1" applyBorder="1" applyAlignment="1">
      <alignment horizontal="center" vertical="center" wrapText="1" readingOrder="1"/>
    </xf>
    <xf numFmtId="0" fontId="102" fillId="29" borderId="49" xfId="0" applyFont="1" applyFill="1" applyBorder="1" applyAlignment="1">
      <alignment horizontal="center" vertical="center" wrapText="1" readingOrder="1"/>
    </xf>
    <xf numFmtId="0" fontId="102" fillId="29" borderId="50" xfId="0" applyFont="1" applyFill="1" applyBorder="1" applyAlignment="1">
      <alignment horizontal="center" vertical="center" wrapText="1" readingOrder="1"/>
    </xf>
    <xf numFmtId="0" fontId="102" fillId="29" borderId="0" xfId="0" applyFont="1" applyFill="1" applyBorder="1" applyAlignment="1">
      <alignment horizontal="center" vertical="center" wrapText="1" readingOrder="1"/>
    </xf>
    <xf numFmtId="0" fontId="102" fillId="29" borderId="51" xfId="0" applyFont="1" applyFill="1" applyBorder="1" applyAlignment="1">
      <alignment horizontal="center" vertical="center" wrapText="1" readingOrder="1"/>
    </xf>
    <xf numFmtId="0" fontId="9" fillId="0" borderId="42" xfId="0" applyFont="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7" fillId="0" borderId="9" xfId="0" applyFont="1" applyBorder="1" applyAlignment="1">
      <alignment horizontal="left"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7" borderId="22" xfId="0" applyFont="1" applyFill="1" applyBorder="1" applyAlignment="1">
      <alignment horizontal="center" vertical="center" wrapText="1"/>
    </xf>
    <xf numFmtId="0" fontId="92" fillId="17"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horizontal="center" vertical="top" wrapText="1"/>
    </xf>
    <xf numFmtId="0" fontId="92" fillId="17" borderId="11" xfId="0" applyFont="1" applyFill="1" applyBorder="1" applyAlignment="1">
      <alignment horizontal="center" vertical="top" wrapText="1"/>
    </xf>
    <xf numFmtId="0" fontId="90" fillId="0" borderId="44" xfId="0" applyFont="1" applyBorder="1" applyAlignment="1">
      <alignment horizontal="center" vertical="center"/>
    </xf>
    <xf numFmtId="0" fontId="90" fillId="0" borderId="45" xfId="0" applyFont="1" applyBorder="1" applyAlignment="1">
      <alignment horizontal="center" vertical="center"/>
    </xf>
    <xf numFmtId="0" fontId="90" fillId="0" borderId="41" xfId="0" applyFont="1" applyBorder="1" applyAlignment="1">
      <alignment horizontal="center" vertical="center"/>
    </xf>
    <xf numFmtId="0" fontId="90" fillId="0" borderId="0" xfId="0" applyFont="1" applyAlignment="1">
      <alignment horizontal="center" vertical="center"/>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1" fillId="17" borderId="8"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2" fillId="17" borderId="23" xfId="0" applyFont="1" applyFill="1" applyBorder="1" applyAlignment="1">
      <alignment horizontal="center" vertical="center" wrapText="1"/>
    </xf>
    <xf numFmtId="0" fontId="92" fillId="17" borderId="10" xfId="0" applyFont="1" applyFill="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15" fillId="0" borderId="0" xfId="0" applyFont="1" applyAlignment="1">
      <alignment horizontal="center" vertical="center"/>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4"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9">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Hipervínculo 2" xfId="14" xr:uid="{B651B4D7-EAC4-40CE-9337-9C21AFF4822D}"/>
    <cellStyle name="Normal" xfId="0" builtinId="0"/>
    <cellStyle name="Normal 10" xfId="17" xr:uid="{C67D904E-0039-4FF2-AAED-CB965B3340AB}"/>
    <cellStyle name="Normal 2" xfId="1" xr:uid="{7C4FD659-D8BD-47B1-9B51-09A7350A7457}"/>
    <cellStyle name="Normal 2 2" xfId="10" xr:uid="{32F9F25C-D365-401B-90B3-0156DCB690C1}"/>
    <cellStyle name="Normal 2 2 2" xfId="11" xr:uid="{6E3D627A-388E-43F5-B396-0B08E8FE4C85}"/>
    <cellStyle name="Normal 2 2 3" xfId="15" xr:uid="{563AC371-38DC-4ED1-8E10-B34BFF48FD16}"/>
    <cellStyle name="Normal 3" xfId="9" xr:uid="{4C36091C-5264-4328-9A9D-C1AF3FB1E47E}"/>
    <cellStyle name="Normal 4" xfId="13" xr:uid="{5DD49E34-7E97-4E98-AEAF-5B7599BAE14E}"/>
    <cellStyle name="Normal 4 2" xfId="18" xr:uid="{4A212501-9C21-4FF4-B332-29B7B16D6828}"/>
    <cellStyle name="Normal 6" xfId="16" xr:uid="{0A797CBC-0098-477E-B53E-3911441518DA}"/>
    <cellStyle name="Porcentaje" xfId="3" builtinId="5"/>
    <cellStyle name="Salida 2" xfId="2" xr:uid="{16F59F74-F590-4F93-9A5D-8316189732DB}"/>
    <cellStyle name="Valor de la tabla dinámica" xfId="8" xr:uid="{B5A23D71-13C3-402B-9F23-16AF00857048}"/>
  </cellStyles>
  <dxfs count="18347">
    <dxf>
      <fill>
        <patternFill>
          <bgColor rgb="FFFF0000"/>
        </patternFill>
      </fill>
    </dxf>
    <dxf>
      <fill>
        <patternFill>
          <bgColor rgb="FFFFFF00"/>
        </patternFill>
      </fill>
    </dxf>
    <dxf>
      <fill>
        <patternFill>
          <bgColor rgb="FF00B050"/>
        </patternFill>
      </fill>
    </dxf>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190500</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317625" y="62547"/>
          <a:ext cx="21780500"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5583079" y="84312"/>
          <a:ext cx="2844882"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59759</xdr:colOff>
      <xdr:row>0</xdr:row>
      <xdr:rowOff>0</xdr:rowOff>
    </xdr:from>
    <xdr:to>
      <xdr:col>0</xdr:col>
      <xdr:colOff>704272</xdr:colOff>
      <xdr:row>2</xdr:row>
      <xdr:rowOff>173182</xdr:rowOff>
    </xdr:to>
    <xdr:pic>
      <xdr:nvPicPr>
        <xdr:cNvPr id="2" name="Imagen 2">
          <a:extLst>
            <a:ext uri="{FF2B5EF4-FFF2-40B4-BE49-F238E27FC236}">
              <a16:creationId xmlns:a16="http://schemas.microsoft.com/office/drawing/2014/main" id="{E3A48050-EAB4-496D-828B-0DE3DEA14C86}"/>
            </a:ext>
          </a:extLst>
        </xdr:cNvPr>
        <xdr:cNvPicPr/>
      </xdr:nvPicPr>
      <xdr:blipFill>
        <a:blip xmlns:r="http://schemas.openxmlformats.org/officeDocument/2006/relationships" r:embed="rId1"/>
        <a:srcRect l="18235" t="3752" r="18072" b="13199"/>
        <a:stretch/>
      </xdr:blipFill>
      <xdr:spPr>
        <a:xfrm>
          <a:off x="59759" y="0"/>
          <a:ext cx="644513" cy="820882"/>
        </a:xfrm>
        <a:prstGeom prst="rect">
          <a:avLst/>
        </a:prstGeom>
        <a:ln w="0">
          <a:noFill/>
        </a:ln>
      </xdr:spPr>
    </xdr:pic>
    <xdr:clientData/>
  </xdr:twoCellAnchor>
  <xdr:twoCellAnchor>
    <xdr:from>
      <xdr:col>1</xdr:col>
      <xdr:colOff>115200</xdr:colOff>
      <xdr:row>0</xdr:row>
      <xdr:rowOff>52200</xdr:rowOff>
    </xdr:from>
    <xdr:to>
      <xdr:col>8</xdr:col>
      <xdr:colOff>540360</xdr:colOff>
      <xdr:row>2</xdr:row>
      <xdr:rowOff>231120</xdr:rowOff>
    </xdr:to>
    <xdr:sp macro="" textlink="">
      <xdr:nvSpPr>
        <xdr:cNvPr id="3" name="AutoShape 3">
          <a:extLst>
            <a:ext uri="{FF2B5EF4-FFF2-40B4-BE49-F238E27FC236}">
              <a16:creationId xmlns:a16="http://schemas.microsoft.com/office/drawing/2014/main" id="{141E3EF6-F4AC-43A5-891E-9CEAA3E49DE4}"/>
            </a:ext>
          </a:extLst>
        </xdr:cNvPr>
        <xdr:cNvSpPr/>
      </xdr:nvSpPr>
      <xdr:spPr>
        <a:xfrm>
          <a:off x="915300" y="52200"/>
          <a:ext cx="11042360" cy="82662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280080</xdr:colOff>
      <xdr:row>0</xdr:row>
      <xdr:rowOff>275040</xdr:rowOff>
    </xdr:to>
    <xdr:sp macro="" textlink="">
      <xdr:nvSpPr>
        <xdr:cNvPr id="4" name="CuadroTexto 5">
          <a:extLst>
            <a:ext uri="{FF2B5EF4-FFF2-40B4-BE49-F238E27FC236}">
              <a16:creationId xmlns:a16="http://schemas.microsoft.com/office/drawing/2014/main" id="{8BB06559-3136-403D-89BE-90BAC2751FF7}"/>
            </a:ext>
          </a:extLst>
        </xdr:cNvPr>
        <xdr:cNvSpPr/>
      </xdr:nvSpPr>
      <xdr:spPr>
        <a:xfrm>
          <a:off x="12063500" y="39960"/>
          <a:ext cx="188178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280080</xdr:colOff>
      <xdr:row>1</xdr:row>
      <xdr:rowOff>218160</xdr:rowOff>
    </xdr:to>
    <xdr:sp macro="" textlink="">
      <xdr:nvSpPr>
        <xdr:cNvPr id="5" name="CuadroTexto 6">
          <a:extLst>
            <a:ext uri="{FF2B5EF4-FFF2-40B4-BE49-F238E27FC236}">
              <a16:creationId xmlns:a16="http://schemas.microsoft.com/office/drawing/2014/main" id="{6CAAFA3E-0157-4D6E-B343-03C5EB11640E}"/>
            </a:ext>
          </a:extLst>
        </xdr:cNvPr>
        <xdr:cNvSpPr/>
      </xdr:nvSpPr>
      <xdr:spPr>
        <a:xfrm>
          <a:off x="12063500" y="275760"/>
          <a:ext cx="1881780" cy="266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280080</xdr:colOff>
      <xdr:row>2</xdr:row>
      <xdr:rowOff>186840</xdr:rowOff>
    </xdr:to>
    <xdr:sp macro="" textlink="">
      <xdr:nvSpPr>
        <xdr:cNvPr id="6" name="CuadroTexto 7">
          <a:extLst>
            <a:ext uri="{FF2B5EF4-FFF2-40B4-BE49-F238E27FC236}">
              <a16:creationId xmlns:a16="http://schemas.microsoft.com/office/drawing/2014/main" id="{17FA1F03-FFB0-42D7-9919-390AFA233E3C}"/>
            </a:ext>
          </a:extLst>
        </xdr:cNvPr>
        <xdr:cNvSpPr/>
      </xdr:nvSpPr>
      <xdr:spPr>
        <a:xfrm>
          <a:off x="12063500" y="539130"/>
          <a:ext cx="1881780" cy="2954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398160</xdr:colOff>
      <xdr:row>0</xdr:row>
      <xdr:rowOff>275040</xdr:rowOff>
    </xdr:to>
    <xdr:sp macro="" textlink="">
      <xdr:nvSpPr>
        <xdr:cNvPr id="7" name="CuadroTexto 8">
          <a:extLst>
            <a:ext uri="{FF2B5EF4-FFF2-40B4-BE49-F238E27FC236}">
              <a16:creationId xmlns:a16="http://schemas.microsoft.com/office/drawing/2014/main" id="{BE51182A-E4F5-484F-A196-5E970D458F5B}"/>
            </a:ext>
          </a:extLst>
        </xdr:cNvPr>
        <xdr:cNvSpPr/>
      </xdr:nvSpPr>
      <xdr:spPr>
        <a:xfrm>
          <a:off x="13946360" y="39960"/>
          <a:ext cx="204105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398160</xdr:colOff>
      <xdr:row>1</xdr:row>
      <xdr:rowOff>216720</xdr:rowOff>
    </xdr:to>
    <xdr:sp macro="" textlink="">
      <xdr:nvSpPr>
        <xdr:cNvPr id="8" name="CuadroTexto 9">
          <a:extLst>
            <a:ext uri="{FF2B5EF4-FFF2-40B4-BE49-F238E27FC236}">
              <a16:creationId xmlns:a16="http://schemas.microsoft.com/office/drawing/2014/main" id="{56BCEBFF-E2FE-4D47-A1B0-7110D9FF8F0E}"/>
            </a:ext>
          </a:extLst>
        </xdr:cNvPr>
        <xdr:cNvSpPr/>
      </xdr:nvSpPr>
      <xdr:spPr>
        <a:xfrm>
          <a:off x="13946360" y="275760"/>
          <a:ext cx="2041050" cy="2648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398160</xdr:colOff>
      <xdr:row>2</xdr:row>
      <xdr:rowOff>187560</xdr:rowOff>
    </xdr:to>
    <xdr:sp macro="" textlink="">
      <xdr:nvSpPr>
        <xdr:cNvPr id="9" name="CuadroTexto 10">
          <a:extLst>
            <a:ext uri="{FF2B5EF4-FFF2-40B4-BE49-F238E27FC236}">
              <a16:creationId xmlns:a16="http://schemas.microsoft.com/office/drawing/2014/main" id="{C5F4E0DB-E192-4BBB-A58D-1A0CB82A68A1}"/>
            </a:ext>
          </a:extLst>
        </xdr:cNvPr>
        <xdr:cNvSpPr/>
      </xdr:nvSpPr>
      <xdr:spPr>
        <a:xfrm>
          <a:off x="13946360" y="541650"/>
          <a:ext cx="2041050" cy="2936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genieroSoporte\Proyectos\2017\Activos%20de%20Informacion\ActivosInformacionPorOficinas\ActivoInformacion-CuraduriaHisto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ego_Diaz\Activos%20de%20Informaci&#243;n\Activos%20de%20Informacion%20Rev1%20DRinc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2.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2.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4.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4" activePane="bottomLeft" state="frozenSplit"/>
      <selection pane="bottomLeft" activeCell="E75" sqref="E75:K75"/>
    </sheetView>
  </sheetViews>
  <sheetFormatPr baseColWidth="10" defaultColWidth="10.81640625" defaultRowHeight="14.5"/>
  <cols>
    <col min="1" max="1" width="14.453125" style="37" customWidth="1"/>
    <col min="2" max="2" width="10" style="37" customWidth="1"/>
    <col min="3" max="3" width="14.453125" style="5" customWidth="1"/>
    <col min="4" max="4" width="16.1796875" style="172" customWidth="1"/>
    <col min="5" max="10" width="10.81640625" style="5"/>
    <col min="11" max="11" width="25.54296875" style="5" customWidth="1"/>
    <col min="12" max="16384" width="10.81640625" style="5"/>
  </cols>
  <sheetData>
    <row r="1" spans="1:11" s="6" customFormat="1" ht="55" customHeight="1">
      <c r="A1" s="511"/>
      <c r="B1" s="511"/>
      <c r="C1" s="511"/>
      <c r="D1" s="511"/>
      <c r="E1" s="511"/>
      <c r="F1" s="511"/>
      <c r="G1" s="511"/>
      <c r="H1" s="511"/>
      <c r="I1" s="511"/>
      <c r="J1" s="511"/>
      <c r="K1" s="511"/>
    </row>
    <row r="2" spans="1:11" s="6" customFormat="1" ht="30" customHeight="1">
      <c r="A2" s="511"/>
      <c r="B2" s="511"/>
      <c r="C2" s="511"/>
      <c r="D2" s="511"/>
      <c r="E2" s="511"/>
      <c r="F2" s="511"/>
      <c r="G2" s="511"/>
      <c r="H2" s="511"/>
      <c r="I2" s="511"/>
      <c r="J2" s="511"/>
      <c r="K2" s="511"/>
    </row>
    <row r="3" spans="1:11" ht="19.5" customHeight="1">
      <c r="A3" s="541" t="s">
        <v>21</v>
      </c>
      <c r="B3" s="541"/>
      <c r="C3" s="541"/>
      <c r="D3" s="541"/>
      <c r="E3" s="541" t="s">
        <v>22</v>
      </c>
      <c r="F3" s="541"/>
      <c r="G3" s="541"/>
      <c r="H3" s="541"/>
      <c r="I3" s="541"/>
      <c r="J3" s="541"/>
      <c r="K3" s="541"/>
    </row>
    <row r="4" spans="1:11" ht="19.5" customHeight="1">
      <c r="A4" s="507" t="s">
        <v>992</v>
      </c>
      <c r="B4" s="508"/>
      <c r="C4" s="508"/>
      <c r="D4" s="508"/>
      <c r="E4" s="508"/>
      <c r="F4" s="508"/>
      <c r="G4" s="508"/>
      <c r="H4" s="508"/>
      <c r="I4" s="508"/>
      <c r="J4" s="508"/>
      <c r="K4" s="509"/>
    </row>
    <row r="5" spans="1:11" ht="95.5" customHeight="1">
      <c r="A5" s="510" t="s">
        <v>993</v>
      </c>
      <c r="B5" s="510"/>
      <c r="C5" s="510"/>
      <c r="D5" s="510"/>
      <c r="E5" s="506" t="s">
        <v>994</v>
      </c>
      <c r="F5" s="506"/>
      <c r="G5" s="506"/>
      <c r="H5" s="506"/>
      <c r="I5" s="506"/>
      <c r="J5" s="506"/>
      <c r="K5" s="506"/>
    </row>
    <row r="6" spans="1:11" ht="14.5" customHeight="1">
      <c r="A6" s="507" t="s">
        <v>23</v>
      </c>
      <c r="B6" s="508"/>
      <c r="C6" s="508"/>
      <c r="D6" s="508"/>
      <c r="E6" s="508"/>
      <c r="F6" s="508"/>
      <c r="G6" s="508"/>
      <c r="H6" s="508"/>
      <c r="I6" s="508"/>
      <c r="J6" s="508"/>
      <c r="K6" s="509"/>
    </row>
    <row r="7" spans="1:11" s="4" customFormat="1">
      <c r="A7" s="510" t="s">
        <v>82</v>
      </c>
      <c r="B7" s="510"/>
      <c r="C7" s="510"/>
      <c r="D7" s="510"/>
      <c r="E7" s="506" t="s">
        <v>105</v>
      </c>
      <c r="F7" s="506"/>
      <c r="G7" s="506"/>
      <c r="H7" s="506"/>
      <c r="I7" s="506"/>
      <c r="J7" s="506"/>
      <c r="K7" s="506"/>
    </row>
    <row r="8" spans="1:11" s="4" customFormat="1">
      <c r="A8" s="510" t="s">
        <v>83</v>
      </c>
      <c r="B8" s="510"/>
      <c r="C8" s="510"/>
      <c r="D8" s="510"/>
      <c r="E8" s="506" t="s">
        <v>847</v>
      </c>
      <c r="F8" s="506"/>
      <c r="G8" s="506"/>
      <c r="H8" s="506"/>
      <c r="I8" s="506"/>
      <c r="J8" s="506"/>
      <c r="K8" s="506"/>
    </row>
    <row r="9" spans="1:11">
      <c r="A9" s="518" t="s">
        <v>176</v>
      </c>
      <c r="B9" s="518"/>
      <c r="C9" s="518"/>
      <c r="D9" s="518"/>
      <c r="E9" s="518"/>
      <c r="F9" s="518"/>
      <c r="G9" s="518"/>
      <c r="H9" s="518"/>
      <c r="I9" s="518"/>
      <c r="J9" s="518"/>
      <c r="K9" s="518"/>
    </row>
    <row r="10" spans="1:11" s="4" customFormat="1">
      <c r="A10" s="505" t="s">
        <v>1279</v>
      </c>
      <c r="B10" s="505"/>
      <c r="C10" s="505"/>
      <c r="D10" s="505"/>
      <c r="E10" s="506" t="s">
        <v>1278</v>
      </c>
      <c r="F10" s="506"/>
      <c r="G10" s="506"/>
      <c r="H10" s="506"/>
      <c r="I10" s="506"/>
      <c r="J10" s="506"/>
      <c r="K10" s="506"/>
    </row>
    <row r="11" spans="1:11" s="4" customFormat="1">
      <c r="A11" s="505" t="s">
        <v>24</v>
      </c>
      <c r="B11" s="505"/>
      <c r="C11" s="505"/>
      <c r="D11" s="505"/>
      <c r="E11" s="506" t="s">
        <v>848</v>
      </c>
      <c r="F11" s="506"/>
      <c r="G11" s="506"/>
      <c r="H11" s="506"/>
      <c r="I11" s="506"/>
      <c r="J11" s="506"/>
      <c r="K11" s="506"/>
    </row>
    <row r="12" spans="1:11" s="4" customFormat="1">
      <c r="A12" s="505" t="s">
        <v>0</v>
      </c>
      <c r="B12" s="505"/>
      <c r="C12" s="505"/>
      <c r="D12" s="505"/>
      <c r="E12" s="506" t="s">
        <v>106</v>
      </c>
      <c r="F12" s="506"/>
      <c r="G12" s="506"/>
      <c r="H12" s="506"/>
      <c r="I12" s="506"/>
      <c r="J12" s="506"/>
      <c r="K12" s="506"/>
    </row>
    <row r="13" spans="1:11" s="4" customFormat="1" ht="22" customHeight="1">
      <c r="A13" s="510" t="s">
        <v>843</v>
      </c>
      <c r="B13" s="510"/>
      <c r="C13" s="510"/>
      <c r="D13" s="510"/>
      <c r="E13" s="506" t="s">
        <v>844</v>
      </c>
      <c r="F13" s="506"/>
      <c r="G13" s="506"/>
      <c r="H13" s="506"/>
      <c r="I13" s="506"/>
      <c r="J13" s="506"/>
      <c r="K13" s="506"/>
    </row>
    <row r="14" spans="1:11" s="4" customFormat="1" ht="43.5" customHeight="1">
      <c r="A14" s="510" t="s">
        <v>99</v>
      </c>
      <c r="B14" s="510"/>
      <c r="C14" s="510"/>
      <c r="D14" s="510"/>
      <c r="E14" s="506" t="s">
        <v>849</v>
      </c>
      <c r="F14" s="506"/>
      <c r="G14" s="506"/>
      <c r="H14" s="506"/>
      <c r="I14" s="506"/>
      <c r="J14" s="506"/>
      <c r="K14" s="506"/>
    </row>
    <row r="15" spans="1:11" s="4" customFormat="1">
      <c r="A15" s="505" t="s">
        <v>25</v>
      </c>
      <c r="B15" s="505"/>
      <c r="C15" s="505"/>
      <c r="D15" s="505"/>
      <c r="E15" s="506" t="s">
        <v>850</v>
      </c>
      <c r="F15" s="506"/>
      <c r="G15" s="506"/>
      <c r="H15" s="506"/>
      <c r="I15" s="506"/>
      <c r="J15" s="506"/>
      <c r="K15" s="506"/>
    </row>
    <row r="16" spans="1:11" s="4" customFormat="1">
      <c r="A16" s="505" t="s">
        <v>1280</v>
      </c>
      <c r="B16" s="505"/>
      <c r="C16" s="505"/>
      <c r="D16" s="505"/>
      <c r="E16" s="506" t="s">
        <v>1281</v>
      </c>
      <c r="F16" s="506"/>
      <c r="G16" s="506"/>
      <c r="H16" s="506"/>
      <c r="I16" s="506"/>
      <c r="J16" s="506"/>
      <c r="K16" s="506"/>
    </row>
    <row r="17" spans="1:11" s="4" customFormat="1" ht="154.5" customHeight="1">
      <c r="A17" s="505" t="s">
        <v>226</v>
      </c>
      <c r="B17" s="505"/>
      <c r="C17" s="505"/>
      <c r="D17" s="505"/>
      <c r="E17" s="506" t="s">
        <v>885</v>
      </c>
      <c r="F17" s="506"/>
      <c r="G17" s="506"/>
      <c r="H17" s="506"/>
      <c r="I17" s="506"/>
      <c r="J17" s="506"/>
      <c r="K17" s="506"/>
    </row>
    <row r="18" spans="1:11" s="4" customFormat="1" ht="90.65" customHeight="1">
      <c r="A18" s="505" t="s">
        <v>2</v>
      </c>
      <c r="B18" s="505"/>
      <c r="C18" s="505"/>
      <c r="D18" s="505"/>
      <c r="E18" s="506" t="s">
        <v>888</v>
      </c>
      <c r="F18" s="506"/>
      <c r="G18" s="506"/>
      <c r="H18" s="506"/>
      <c r="I18" s="506"/>
      <c r="J18" s="506"/>
      <c r="K18" s="506"/>
    </row>
    <row r="19" spans="1:11" s="4" customFormat="1" ht="45.65" customHeight="1">
      <c r="A19" s="505" t="s">
        <v>225</v>
      </c>
      <c r="B19" s="505"/>
      <c r="C19" s="505"/>
      <c r="D19" s="505"/>
      <c r="E19" s="506" t="s">
        <v>889</v>
      </c>
      <c r="F19" s="506"/>
      <c r="G19" s="506"/>
      <c r="H19" s="506"/>
      <c r="I19" s="506"/>
      <c r="J19" s="506"/>
      <c r="K19" s="506"/>
    </row>
    <row r="20" spans="1:11" s="4" customFormat="1" ht="76" customHeight="1">
      <c r="A20" s="505" t="s">
        <v>877</v>
      </c>
      <c r="B20" s="505"/>
      <c r="C20" s="505"/>
      <c r="D20" s="505"/>
      <c r="E20" s="506" t="s">
        <v>890</v>
      </c>
      <c r="F20" s="506"/>
      <c r="G20" s="506"/>
      <c r="H20" s="506"/>
      <c r="I20" s="506"/>
      <c r="J20" s="506"/>
      <c r="K20" s="506"/>
    </row>
    <row r="21" spans="1:11" s="4" customFormat="1" ht="265" customHeight="1">
      <c r="A21" s="505" t="s">
        <v>829</v>
      </c>
      <c r="B21" s="505"/>
      <c r="C21" s="505"/>
      <c r="D21" s="505"/>
      <c r="E21" s="522" t="s">
        <v>1344</v>
      </c>
      <c r="F21" s="522"/>
      <c r="G21" s="522"/>
      <c r="H21" s="522"/>
      <c r="I21" s="522"/>
      <c r="J21" s="522"/>
      <c r="K21" s="522"/>
    </row>
    <row r="22" spans="1:11" s="4" customFormat="1" ht="61" customHeight="1">
      <c r="A22" s="505" t="s">
        <v>227</v>
      </c>
      <c r="B22" s="505"/>
      <c r="C22" s="505"/>
      <c r="D22" s="505"/>
      <c r="E22" s="506" t="s">
        <v>851</v>
      </c>
      <c r="F22" s="506"/>
      <c r="G22" s="506"/>
      <c r="H22" s="506"/>
      <c r="I22" s="506"/>
      <c r="J22" s="506"/>
      <c r="K22" s="506"/>
    </row>
    <row r="23" spans="1:11" s="4" customFormat="1" ht="155.5" customHeight="1">
      <c r="A23" s="505" t="s">
        <v>26</v>
      </c>
      <c r="B23" s="505"/>
      <c r="C23" s="505"/>
      <c r="D23" s="505"/>
      <c r="E23" s="506" t="s">
        <v>852</v>
      </c>
      <c r="F23" s="506"/>
      <c r="G23" s="506"/>
      <c r="H23" s="506"/>
      <c r="I23" s="506"/>
      <c r="J23" s="506"/>
      <c r="K23" s="506"/>
    </row>
    <row r="24" spans="1:11" s="4" customFormat="1" ht="72.650000000000006" customHeight="1">
      <c r="A24" s="505" t="s">
        <v>891</v>
      </c>
      <c r="B24" s="505"/>
      <c r="C24" s="505"/>
      <c r="D24" s="505"/>
      <c r="E24" s="506" t="s">
        <v>896</v>
      </c>
      <c r="F24" s="506"/>
      <c r="G24" s="506"/>
      <c r="H24" s="506"/>
      <c r="I24" s="506"/>
      <c r="J24" s="506"/>
      <c r="K24" s="506"/>
    </row>
    <row r="25" spans="1:11" s="4" customFormat="1" ht="45.65" customHeight="1">
      <c r="A25" s="530" t="s">
        <v>836</v>
      </c>
      <c r="B25" s="516" t="s">
        <v>443</v>
      </c>
      <c r="C25" s="516"/>
      <c r="D25" s="516"/>
      <c r="E25" s="515" t="s">
        <v>853</v>
      </c>
      <c r="F25" s="515"/>
      <c r="G25" s="515"/>
      <c r="H25" s="515"/>
      <c r="I25" s="515"/>
      <c r="J25" s="515"/>
      <c r="K25" s="515"/>
    </row>
    <row r="26" spans="1:11" s="4" customFormat="1" ht="58.5" customHeight="1">
      <c r="A26" s="530"/>
      <c r="B26" s="516" t="s">
        <v>444</v>
      </c>
      <c r="C26" s="516"/>
      <c r="D26" s="516"/>
      <c r="E26" s="515" t="s">
        <v>854</v>
      </c>
      <c r="F26" s="515"/>
      <c r="G26" s="515"/>
      <c r="H26" s="515"/>
      <c r="I26" s="515"/>
      <c r="J26" s="515"/>
      <c r="K26" s="515"/>
    </row>
    <row r="27" spans="1:11" s="4" customFormat="1" ht="35.5" customHeight="1">
      <c r="A27" s="530"/>
      <c r="B27" s="516" t="s">
        <v>840</v>
      </c>
      <c r="C27" s="516"/>
      <c r="D27" s="516"/>
      <c r="E27" s="515" t="s">
        <v>845</v>
      </c>
      <c r="F27" s="515"/>
      <c r="G27" s="515"/>
      <c r="H27" s="515"/>
      <c r="I27" s="515"/>
      <c r="J27" s="515"/>
      <c r="K27" s="515"/>
    </row>
    <row r="28" spans="1:11" s="4" customFormat="1" ht="52.5" customHeight="1">
      <c r="A28" s="530"/>
      <c r="B28" s="516" t="s">
        <v>841</v>
      </c>
      <c r="C28" s="516"/>
      <c r="D28" s="516"/>
      <c r="E28" s="515" t="s">
        <v>846</v>
      </c>
      <c r="F28" s="515"/>
      <c r="G28" s="515"/>
      <c r="H28" s="515"/>
      <c r="I28" s="515"/>
      <c r="J28" s="515"/>
      <c r="K28" s="515"/>
    </row>
    <row r="29" spans="1:11">
      <c r="A29" s="518" t="s">
        <v>175</v>
      </c>
      <c r="B29" s="518"/>
      <c r="C29" s="518"/>
      <c r="D29" s="518"/>
      <c r="E29" s="518"/>
      <c r="F29" s="518"/>
      <c r="G29" s="518"/>
      <c r="H29" s="518"/>
      <c r="I29" s="518"/>
      <c r="J29" s="518"/>
      <c r="K29" s="518"/>
    </row>
    <row r="30" spans="1:11" s="4" customFormat="1" ht="37" customHeight="1">
      <c r="A30" s="520" t="s">
        <v>329</v>
      </c>
      <c r="B30" s="517" t="s">
        <v>839</v>
      </c>
      <c r="C30" s="517"/>
      <c r="D30" s="156" t="s">
        <v>350</v>
      </c>
      <c r="E30" s="506" t="s">
        <v>855</v>
      </c>
      <c r="F30" s="506"/>
      <c r="G30" s="506"/>
      <c r="H30" s="506"/>
      <c r="I30" s="506"/>
      <c r="J30" s="506"/>
      <c r="K30" s="506"/>
    </row>
    <row r="31" spans="1:11" s="4" customFormat="1" ht="37" customHeight="1">
      <c r="A31" s="520"/>
      <c r="B31" s="517"/>
      <c r="C31" s="517"/>
      <c r="D31" s="156" t="s">
        <v>250</v>
      </c>
      <c r="E31" s="506" t="s">
        <v>856</v>
      </c>
      <c r="F31" s="506"/>
      <c r="G31" s="506"/>
      <c r="H31" s="506"/>
      <c r="I31" s="506"/>
      <c r="J31" s="506"/>
      <c r="K31" s="506"/>
    </row>
    <row r="32" spans="1:11" s="4" customFormat="1" ht="42.65" customHeight="1">
      <c r="A32" s="520"/>
      <c r="B32" s="517"/>
      <c r="C32" s="517"/>
      <c r="D32" s="156" t="s">
        <v>351</v>
      </c>
      <c r="E32" s="506" t="s">
        <v>857</v>
      </c>
      <c r="F32" s="506"/>
      <c r="G32" s="506"/>
      <c r="H32" s="506"/>
      <c r="I32" s="506"/>
      <c r="J32" s="506"/>
      <c r="K32" s="506"/>
    </row>
    <row r="33" spans="1:11" s="4" customFormat="1" ht="37" customHeight="1">
      <c r="A33" s="520"/>
      <c r="B33" s="517"/>
      <c r="C33" s="517"/>
      <c r="D33" s="156" t="s">
        <v>295</v>
      </c>
      <c r="E33" s="506" t="s">
        <v>878</v>
      </c>
      <c r="F33" s="506"/>
      <c r="G33" s="506"/>
      <c r="H33" s="506"/>
      <c r="I33" s="506"/>
      <c r="J33" s="506"/>
      <c r="K33" s="506"/>
    </row>
    <row r="34" spans="1:11" s="4" customFormat="1" ht="37" customHeight="1">
      <c r="A34" s="520"/>
      <c r="B34" s="517"/>
      <c r="C34" s="517"/>
      <c r="D34" s="156" t="s">
        <v>355</v>
      </c>
      <c r="E34" s="506" t="s">
        <v>858</v>
      </c>
      <c r="F34" s="506"/>
      <c r="G34" s="506"/>
      <c r="H34" s="506"/>
      <c r="I34" s="506"/>
      <c r="J34" s="506"/>
      <c r="K34" s="506"/>
    </row>
    <row r="35" spans="1:11" s="4" customFormat="1" ht="37" customHeight="1">
      <c r="A35" s="520"/>
      <c r="B35" s="517"/>
      <c r="C35" s="517"/>
      <c r="D35" s="156" t="s">
        <v>250</v>
      </c>
      <c r="E35" s="506" t="s">
        <v>859</v>
      </c>
      <c r="F35" s="506"/>
      <c r="G35" s="506"/>
      <c r="H35" s="506"/>
      <c r="I35" s="506"/>
      <c r="J35" s="506"/>
      <c r="K35" s="506"/>
    </row>
    <row r="36" spans="1:11" s="4" customFormat="1" ht="37" customHeight="1">
      <c r="A36" s="520"/>
      <c r="B36" s="517"/>
      <c r="C36" s="517"/>
      <c r="D36" s="156" t="s">
        <v>307</v>
      </c>
      <c r="E36" s="506" t="s">
        <v>860</v>
      </c>
      <c r="F36" s="506"/>
      <c r="G36" s="506"/>
      <c r="H36" s="506"/>
      <c r="I36" s="506"/>
      <c r="J36" s="506"/>
      <c r="K36" s="506"/>
    </row>
    <row r="37" spans="1:11" s="4" customFormat="1" ht="104.5" customHeight="1">
      <c r="A37" s="520"/>
      <c r="B37" s="524" t="s">
        <v>340</v>
      </c>
      <c r="C37" s="524"/>
      <c r="D37" s="173" t="s">
        <v>1</v>
      </c>
      <c r="E37" s="521" t="s">
        <v>861</v>
      </c>
      <c r="F37" s="521"/>
      <c r="G37" s="521"/>
      <c r="H37" s="521"/>
      <c r="I37" s="521"/>
      <c r="J37" s="521"/>
      <c r="K37" s="521"/>
    </row>
    <row r="38" spans="1:11" s="4" customFormat="1" ht="169.5" customHeight="1">
      <c r="A38" s="520"/>
      <c r="B38" s="524"/>
      <c r="C38" s="524"/>
      <c r="D38" s="173" t="s">
        <v>2</v>
      </c>
      <c r="E38" s="521" t="s">
        <v>995</v>
      </c>
      <c r="F38" s="521"/>
      <c r="G38" s="521"/>
      <c r="H38" s="521"/>
      <c r="I38" s="521"/>
      <c r="J38" s="521"/>
      <c r="K38" s="521"/>
    </row>
    <row r="39" spans="1:11" s="4" customFormat="1" ht="89.5" customHeight="1">
      <c r="A39" s="520"/>
      <c r="B39" s="524"/>
      <c r="C39" s="524"/>
      <c r="D39" s="173" t="s">
        <v>3</v>
      </c>
      <c r="E39" s="521" t="s">
        <v>901</v>
      </c>
      <c r="F39" s="521"/>
      <c r="G39" s="521"/>
      <c r="H39" s="521"/>
      <c r="I39" s="521"/>
      <c r="J39" s="521"/>
      <c r="K39" s="521"/>
    </row>
    <row r="40" spans="1:11" s="4" customFormat="1" ht="89.5" customHeight="1">
      <c r="A40" s="525" t="s">
        <v>177</v>
      </c>
      <c r="B40" s="525" t="s">
        <v>335</v>
      </c>
      <c r="C40" s="528" t="s">
        <v>5</v>
      </c>
      <c r="D40" s="179" t="s">
        <v>898</v>
      </c>
      <c r="E40" s="506" t="s">
        <v>899</v>
      </c>
      <c r="F40" s="506"/>
      <c r="G40" s="506"/>
      <c r="H40" s="506"/>
      <c r="I40" s="506"/>
      <c r="J40" s="506"/>
      <c r="K40" s="506"/>
    </row>
    <row r="41" spans="1:11" s="4" customFormat="1" ht="130.5" customHeight="1">
      <c r="A41" s="526"/>
      <c r="B41" s="526"/>
      <c r="C41" s="529"/>
      <c r="D41" s="170" t="s">
        <v>4</v>
      </c>
      <c r="E41" s="506" t="s">
        <v>897</v>
      </c>
      <c r="F41" s="506"/>
      <c r="G41" s="506"/>
      <c r="H41" s="506"/>
      <c r="I41" s="506"/>
      <c r="J41" s="506"/>
      <c r="K41" s="506"/>
    </row>
    <row r="42" spans="1:11" s="4" customFormat="1">
      <c r="A42" s="526"/>
      <c r="B42" s="526"/>
      <c r="C42" s="513" t="s">
        <v>356</v>
      </c>
      <c r="D42" s="513"/>
      <c r="E42" s="512" t="s">
        <v>862</v>
      </c>
      <c r="F42" s="512"/>
      <c r="G42" s="512"/>
      <c r="H42" s="512"/>
      <c r="I42" s="512"/>
      <c r="J42" s="512"/>
      <c r="K42" s="512"/>
    </row>
    <row r="43" spans="1:11" s="4" customFormat="1" ht="168.65" customHeight="1">
      <c r="A43" s="526"/>
      <c r="B43" s="526"/>
      <c r="C43" s="513" t="s">
        <v>314</v>
      </c>
      <c r="D43" s="170" t="s">
        <v>327</v>
      </c>
      <c r="E43" s="512" t="s">
        <v>996</v>
      </c>
      <c r="F43" s="512"/>
      <c r="G43" s="512"/>
      <c r="H43" s="512"/>
      <c r="I43" s="512"/>
      <c r="J43" s="512"/>
      <c r="K43" s="512"/>
    </row>
    <row r="44" spans="1:11" s="4" customFormat="1" ht="61.5" customHeight="1">
      <c r="A44" s="526"/>
      <c r="B44" s="527"/>
      <c r="C44" s="513"/>
      <c r="D44" s="170" t="s">
        <v>328</v>
      </c>
      <c r="E44" s="512" t="s">
        <v>863</v>
      </c>
      <c r="F44" s="512"/>
      <c r="G44" s="512"/>
      <c r="H44" s="512"/>
      <c r="I44" s="512"/>
      <c r="J44" s="512"/>
      <c r="K44" s="512"/>
    </row>
    <row r="45" spans="1:11" s="4" customFormat="1" ht="29.15" customHeight="1">
      <c r="A45" s="526"/>
      <c r="B45" s="513" t="s">
        <v>837</v>
      </c>
      <c r="C45" s="513"/>
      <c r="D45" s="170" t="s">
        <v>352</v>
      </c>
      <c r="E45" s="512" t="s">
        <v>865</v>
      </c>
      <c r="F45" s="512"/>
      <c r="G45" s="512"/>
      <c r="H45" s="512"/>
      <c r="I45" s="512"/>
      <c r="J45" s="512"/>
      <c r="K45" s="512"/>
    </row>
    <row r="46" spans="1:11" s="4" customFormat="1" ht="29">
      <c r="A46" s="526"/>
      <c r="B46" s="513"/>
      <c r="C46" s="513"/>
      <c r="D46" s="170" t="s">
        <v>864</v>
      </c>
      <c r="E46" s="512" t="s">
        <v>866</v>
      </c>
      <c r="F46" s="512"/>
      <c r="G46" s="512"/>
      <c r="H46" s="512"/>
      <c r="I46" s="512"/>
      <c r="J46" s="512"/>
      <c r="K46" s="512"/>
    </row>
    <row r="47" spans="1:11" s="4" customFormat="1">
      <c r="A47" s="526"/>
      <c r="B47" s="513"/>
      <c r="C47" s="513"/>
      <c r="D47" s="170" t="s">
        <v>250</v>
      </c>
      <c r="E47" s="512" t="s">
        <v>867</v>
      </c>
      <c r="F47" s="512"/>
      <c r="G47" s="512"/>
      <c r="H47" s="512"/>
      <c r="I47" s="512"/>
      <c r="J47" s="512"/>
      <c r="K47" s="512"/>
    </row>
    <row r="48" spans="1:11" s="4" customFormat="1" ht="29">
      <c r="A48" s="526"/>
      <c r="B48" s="513"/>
      <c r="C48" s="513"/>
      <c r="D48" s="170" t="s">
        <v>353</v>
      </c>
      <c r="E48" s="512" t="s">
        <v>868</v>
      </c>
      <c r="F48" s="512"/>
      <c r="G48" s="512"/>
      <c r="H48" s="512"/>
      <c r="I48" s="512"/>
      <c r="J48" s="512"/>
      <c r="K48" s="512"/>
    </row>
    <row r="49" spans="1:11" s="4" customFormat="1">
      <c r="A49" s="526"/>
      <c r="B49" s="513"/>
      <c r="C49" s="513"/>
      <c r="D49" s="170" t="s">
        <v>250</v>
      </c>
      <c r="E49" s="512" t="s">
        <v>869</v>
      </c>
      <c r="F49" s="512"/>
      <c r="G49" s="512"/>
      <c r="H49" s="512"/>
      <c r="I49" s="512"/>
      <c r="J49" s="512"/>
      <c r="K49" s="512"/>
    </row>
    <row r="50" spans="1:11" s="4" customFormat="1" ht="29">
      <c r="A50" s="526"/>
      <c r="B50" s="513"/>
      <c r="C50" s="513"/>
      <c r="D50" s="170" t="s">
        <v>354</v>
      </c>
      <c r="E50" s="512" t="s">
        <v>870</v>
      </c>
      <c r="F50" s="512"/>
      <c r="G50" s="512"/>
      <c r="H50" s="512"/>
      <c r="I50" s="512"/>
      <c r="J50" s="512"/>
      <c r="K50" s="512"/>
    </row>
    <row r="51" spans="1:11" s="4" customFormat="1" ht="109.5" customHeight="1">
      <c r="A51" s="526"/>
      <c r="B51" s="514" t="s">
        <v>340</v>
      </c>
      <c r="C51" s="514"/>
      <c r="D51" s="171" t="s">
        <v>1</v>
      </c>
      <c r="E51" s="521" t="s">
        <v>103</v>
      </c>
      <c r="F51" s="521"/>
      <c r="G51" s="521"/>
      <c r="H51" s="521"/>
      <c r="I51" s="521"/>
      <c r="J51" s="521"/>
      <c r="K51" s="521"/>
    </row>
    <row r="52" spans="1:11" s="4" customFormat="1" ht="131.5" customHeight="1">
      <c r="A52" s="526"/>
      <c r="B52" s="514"/>
      <c r="C52" s="514"/>
      <c r="D52" s="171" t="s">
        <v>2</v>
      </c>
      <c r="E52" s="521" t="s">
        <v>997</v>
      </c>
      <c r="F52" s="521"/>
      <c r="G52" s="521"/>
      <c r="H52" s="521"/>
      <c r="I52" s="521"/>
      <c r="J52" s="521"/>
      <c r="K52" s="521"/>
    </row>
    <row r="53" spans="1:11" s="4" customFormat="1" ht="94" customHeight="1">
      <c r="A53" s="527"/>
      <c r="B53" s="514"/>
      <c r="C53" s="514"/>
      <c r="D53" s="173" t="s">
        <v>3</v>
      </c>
      <c r="E53" s="521" t="s">
        <v>900</v>
      </c>
      <c r="F53" s="521"/>
      <c r="G53" s="521"/>
      <c r="H53" s="521"/>
      <c r="I53" s="521"/>
      <c r="J53" s="521"/>
      <c r="K53" s="521"/>
    </row>
    <row r="54" spans="1:11" s="4" customFormat="1" ht="76" customHeight="1">
      <c r="A54" s="523" t="s">
        <v>879</v>
      </c>
      <c r="B54" s="523"/>
      <c r="C54" s="523"/>
      <c r="D54" s="523"/>
      <c r="E54" s="522" t="s">
        <v>834</v>
      </c>
      <c r="F54" s="522"/>
      <c r="G54" s="522"/>
      <c r="H54" s="522"/>
      <c r="I54" s="522"/>
      <c r="J54" s="522"/>
      <c r="K54" s="522"/>
    </row>
    <row r="55" spans="1:11">
      <c r="A55" s="519" t="s">
        <v>336</v>
      </c>
      <c r="B55" s="519"/>
      <c r="C55" s="519"/>
      <c r="D55" s="519"/>
      <c r="E55" s="519"/>
      <c r="F55" s="519"/>
      <c r="G55" s="519"/>
      <c r="H55" s="519"/>
      <c r="I55" s="519"/>
      <c r="J55" s="519"/>
      <c r="K55" s="519"/>
    </row>
    <row r="56" spans="1:11" s="4" customFormat="1" ht="35.5" customHeight="1">
      <c r="A56" s="543" t="s">
        <v>339</v>
      </c>
      <c r="B56" s="525" t="s">
        <v>338</v>
      </c>
      <c r="C56" s="538" t="s">
        <v>337</v>
      </c>
      <c r="D56" s="539"/>
      <c r="E56" s="506" t="s">
        <v>92</v>
      </c>
      <c r="F56" s="506"/>
      <c r="G56" s="506"/>
      <c r="H56" s="506"/>
      <c r="I56" s="506"/>
      <c r="J56" s="506"/>
      <c r="K56" s="506"/>
    </row>
    <row r="57" spans="1:11" s="4" customFormat="1" ht="35.5" customHeight="1">
      <c r="A57" s="544"/>
      <c r="B57" s="526"/>
      <c r="C57" s="538" t="s">
        <v>14</v>
      </c>
      <c r="D57" s="539"/>
      <c r="E57" s="506" t="s">
        <v>116</v>
      </c>
      <c r="F57" s="506"/>
      <c r="G57" s="506"/>
      <c r="H57" s="506"/>
      <c r="I57" s="506"/>
      <c r="J57" s="506"/>
      <c r="K57" s="506"/>
    </row>
    <row r="58" spans="1:11" s="4" customFormat="1" ht="35.5" customHeight="1">
      <c r="A58" s="544"/>
      <c r="B58" s="527"/>
      <c r="C58" s="538" t="s">
        <v>100</v>
      </c>
      <c r="D58" s="539"/>
      <c r="E58" s="506" t="s">
        <v>115</v>
      </c>
      <c r="F58" s="506"/>
      <c r="G58" s="506"/>
      <c r="H58" s="506"/>
      <c r="I58" s="506"/>
      <c r="J58" s="506"/>
      <c r="K58" s="506"/>
    </row>
    <row r="59" spans="1:11" s="4" customFormat="1" ht="35.5" customHeight="1">
      <c r="A59" s="544"/>
      <c r="B59" s="542" t="s">
        <v>178</v>
      </c>
      <c r="C59" s="538" t="s">
        <v>117</v>
      </c>
      <c r="D59" s="539"/>
      <c r="E59" s="506" t="s">
        <v>872</v>
      </c>
      <c r="F59" s="506"/>
      <c r="G59" s="506"/>
      <c r="H59" s="506"/>
      <c r="I59" s="506"/>
      <c r="J59" s="506"/>
      <c r="K59" s="506"/>
    </row>
    <row r="60" spans="1:11" s="4" customFormat="1" ht="35.5" customHeight="1">
      <c r="A60" s="544"/>
      <c r="B60" s="542"/>
      <c r="C60" s="538" t="s">
        <v>84</v>
      </c>
      <c r="D60" s="539"/>
      <c r="E60" s="506" t="s">
        <v>873</v>
      </c>
      <c r="F60" s="506"/>
      <c r="G60" s="506"/>
      <c r="H60" s="506"/>
      <c r="I60" s="506"/>
      <c r="J60" s="506"/>
      <c r="K60" s="506"/>
    </row>
    <row r="61" spans="1:11" s="4" customFormat="1" ht="35.5" customHeight="1">
      <c r="A61" s="544"/>
      <c r="B61" s="542"/>
      <c r="C61" s="538" t="s">
        <v>85</v>
      </c>
      <c r="D61" s="539"/>
      <c r="E61" s="506" t="s">
        <v>874</v>
      </c>
      <c r="F61" s="506"/>
      <c r="G61" s="506"/>
      <c r="H61" s="506"/>
      <c r="I61" s="506"/>
      <c r="J61" s="506"/>
      <c r="K61" s="506"/>
    </row>
    <row r="62" spans="1:11" s="4" customFormat="1" ht="48" customHeight="1">
      <c r="A62" s="544"/>
      <c r="B62" s="540" t="s">
        <v>237</v>
      </c>
      <c r="C62" s="538" t="s">
        <v>236</v>
      </c>
      <c r="D62" s="539"/>
      <c r="E62" s="506" t="s">
        <v>875</v>
      </c>
      <c r="F62" s="506"/>
      <c r="G62" s="506"/>
      <c r="H62" s="506"/>
      <c r="I62" s="506"/>
      <c r="J62" s="506"/>
      <c r="K62" s="506"/>
    </row>
    <row r="63" spans="1:11" s="4" customFormat="1" ht="48" customHeight="1">
      <c r="A63" s="545"/>
      <c r="B63" s="540"/>
      <c r="C63" s="538" t="s">
        <v>880</v>
      </c>
      <c r="D63" s="539"/>
      <c r="E63" s="506" t="s">
        <v>871</v>
      </c>
      <c r="F63" s="506"/>
      <c r="G63" s="506"/>
      <c r="H63" s="506"/>
      <c r="I63" s="506"/>
      <c r="J63" s="506"/>
      <c r="K63" s="506"/>
    </row>
    <row r="64" spans="1:11" s="4" customFormat="1" ht="30" customHeight="1">
      <c r="A64" s="540" t="s">
        <v>27</v>
      </c>
      <c r="B64" s="540"/>
      <c r="C64" s="540"/>
      <c r="D64" s="540"/>
      <c r="E64" s="506" t="s">
        <v>93</v>
      </c>
      <c r="F64" s="506"/>
      <c r="G64" s="506"/>
      <c r="H64" s="506"/>
      <c r="I64" s="506"/>
      <c r="J64" s="506"/>
      <c r="K64" s="506"/>
    </row>
    <row r="65" spans="1:11">
      <c r="A65" s="531" t="s">
        <v>19</v>
      </c>
      <c r="B65" s="531"/>
      <c r="C65" s="531"/>
      <c r="D65" s="531"/>
      <c r="E65" s="531"/>
      <c r="F65" s="531"/>
      <c r="G65" s="531"/>
      <c r="H65" s="531"/>
      <c r="I65" s="531"/>
      <c r="J65" s="531"/>
      <c r="K65" s="531"/>
    </row>
    <row r="66" spans="1:11">
      <c r="A66" s="510" t="s">
        <v>903</v>
      </c>
      <c r="B66" s="510"/>
      <c r="C66" s="510"/>
      <c r="D66" s="510"/>
      <c r="E66" s="532" t="s">
        <v>904</v>
      </c>
      <c r="F66" s="532"/>
      <c r="G66" s="532"/>
      <c r="H66" s="532"/>
      <c r="I66" s="532"/>
      <c r="J66" s="532"/>
      <c r="K66" s="532"/>
    </row>
    <row r="67" spans="1:11" s="4" customFormat="1" ht="33" customHeight="1">
      <c r="A67" s="510" t="s">
        <v>16</v>
      </c>
      <c r="B67" s="510"/>
      <c r="C67" s="510"/>
      <c r="D67" s="510"/>
      <c r="E67" s="532" t="s">
        <v>94</v>
      </c>
      <c r="F67" s="532"/>
      <c r="G67" s="532"/>
      <c r="H67" s="532"/>
      <c r="I67" s="532"/>
      <c r="J67" s="532"/>
      <c r="K67" s="532"/>
    </row>
    <row r="68" spans="1:11" s="4" customFormat="1" ht="33" customHeight="1">
      <c r="A68" s="533" t="s">
        <v>928</v>
      </c>
      <c r="B68" s="535" t="s">
        <v>929</v>
      </c>
      <c r="C68" s="536"/>
      <c r="D68" s="537"/>
      <c r="E68" s="532" t="s">
        <v>931</v>
      </c>
      <c r="F68" s="532"/>
      <c r="G68" s="532"/>
      <c r="H68" s="532"/>
      <c r="I68" s="532"/>
      <c r="J68" s="532"/>
      <c r="K68" s="532"/>
    </row>
    <row r="69" spans="1:11" s="4" customFormat="1" ht="33" customHeight="1">
      <c r="A69" s="534"/>
      <c r="B69" s="535" t="s">
        <v>930</v>
      </c>
      <c r="C69" s="536"/>
      <c r="D69" s="537"/>
      <c r="E69" s="532" t="s">
        <v>932</v>
      </c>
      <c r="F69" s="532"/>
      <c r="G69" s="532"/>
      <c r="H69" s="532"/>
      <c r="I69" s="532"/>
      <c r="J69" s="532"/>
      <c r="K69" s="532"/>
    </row>
    <row r="70" spans="1:11" s="4" customFormat="1" ht="29.15" customHeight="1">
      <c r="A70" s="505" t="s">
        <v>17</v>
      </c>
      <c r="B70" s="505"/>
      <c r="C70" s="505"/>
      <c r="D70" s="505"/>
      <c r="E70" s="506" t="s">
        <v>101</v>
      </c>
      <c r="F70" s="506"/>
      <c r="G70" s="506"/>
      <c r="H70" s="506"/>
      <c r="I70" s="506"/>
      <c r="J70" s="506"/>
      <c r="K70" s="506"/>
    </row>
    <row r="71" spans="1:11" s="4" customFormat="1" ht="49.5" customHeight="1">
      <c r="A71" s="505" t="s">
        <v>96</v>
      </c>
      <c r="B71" s="505"/>
      <c r="C71" s="505"/>
      <c r="D71" s="505"/>
      <c r="E71" s="506" t="s">
        <v>97</v>
      </c>
      <c r="F71" s="506"/>
      <c r="G71" s="506"/>
      <c r="H71" s="506"/>
      <c r="I71" s="506"/>
      <c r="J71" s="506"/>
      <c r="K71" s="506"/>
    </row>
    <row r="72" spans="1:11" s="4" customFormat="1">
      <c r="A72" s="505" t="s">
        <v>18</v>
      </c>
      <c r="B72" s="505"/>
      <c r="C72" s="505"/>
      <c r="D72" s="505"/>
      <c r="E72" s="506" t="s">
        <v>95</v>
      </c>
      <c r="F72" s="506"/>
      <c r="G72" s="506"/>
      <c r="H72" s="506"/>
      <c r="I72" s="506"/>
      <c r="J72" s="506"/>
      <c r="K72" s="506"/>
    </row>
    <row r="73" spans="1:11" s="4" customFormat="1" ht="31" customHeight="1">
      <c r="A73" s="513" t="s">
        <v>74</v>
      </c>
      <c r="B73" s="513" t="s">
        <v>75</v>
      </c>
      <c r="C73" s="513"/>
      <c r="D73" s="513"/>
      <c r="E73" s="506" t="s">
        <v>104</v>
      </c>
      <c r="F73" s="506"/>
      <c r="G73" s="506"/>
      <c r="H73" s="506"/>
      <c r="I73" s="506"/>
      <c r="J73" s="506"/>
      <c r="K73" s="506"/>
    </row>
    <row r="74" spans="1:11" s="4" customFormat="1" ht="31" customHeight="1">
      <c r="A74" s="513"/>
      <c r="B74" s="513" t="s">
        <v>77</v>
      </c>
      <c r="C74" s="513"/>
      <c r="D74" s="513"/>
      <c r="E74" s="506" t="s">
        <v>102</v>
      </c>
      <c r="F74" s="506"/>
      <c r="G74" s="506"/>
      <c r="H74" s="506"/>
      <c r="I74" s="506"/>
      <c r="J74" s="506"/>
      <c r="K74" s="506"/>
    </row>
    <row r="75" spans="1:11" s="4" customFormat="1" ht="54.65" customHeight="1">
      <c r="A75" s="513"/>
      <c r="B75" s="513" t="s">
        <v>76</v>
      </c>
      <c r="C75" s="513"/>
      <c r="D75" s="513"/>
      <c r="E75" s="506" t="s">
        <v>876</v>
      </c>
      <c r="F75" s="506"/>
      <c r="G75" s="506"/>
      <c r="H75" s="506"/>
      <c r="I75" s="506"/>
      <c r="J75" s="506"/>
      <c r="K75" s="506"/>
    </row>
  </sheetData>
  <mergeCells count="134">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topLeftCell="A55" zoomScale="90" zoomScaleNormal="85" zoomScaleSheetLayoutView="90" workbookViewId="0">
      <selection activeCell="A81" sqref="A81"/>
    </sheetView>
  </sheetViews>
  <sheetFormatPr baseColWidth="10" defaultColWidth="10.81640625" defaultRowHeight="14.5"/>
  <cols>
    <col min="1" max="1" width="41.81640625" style="147" customWidth="1"/>
    <col min="2" max="2" width="75.1796875" style="147" customWidth="1"/>
    <col min="3" max="3" width="10.81640625" style="68"/>
    <col min="4" max="4" width="19.81640625" style="147" customWidth="1"/>
    <col min="5" max="5" width="77.26953125" style="147" customWidth="1"/>
    <col min="6" max="16384" width="10.81640625" style="68"/>
  </cols>
  <sheetData>
    <row r="1" spans="1:2" ht="15.5">
      <c r="A1" s="978" t="s">
        <v>445</v>
      </c>
      <c r="B1" s="978"/>
    </row>
    <row r="2" spans="1:2" ht="15.5">
      <c r="A2" s="148" t="s">
        <v>426</v>
      </c>
      <c r="B2" s="149" t="s">
        <v>446</v>
      </c>
    </row>
    <row r="3" spans="1:2" ht="15.5">
      <c r="A3" s="974" t="s">
        <v>447</v>
      </c>
      <c r="B3" s="151" t="s">
        <v>448</v>
      </c>
    </row>
    <row r="4" spans="1:2" ht="15.5">
      <c r="A4" s="974"/>
      <c r="B4" s="151" t="s">
        <v>449</v>
      </c>
    </row>
    <row r="5" spans="1:2" ht="15.5">
      <c r="A5" s="974" t="s">
        <v>450</v>
      </c>
      <c r="B5" s="151" t="s">
        <v>451</v>
      </c>
    </row>
    <row r="6" spans="1:2" ht="15.5">
      <c r="A6" s="974"/>
      <c r="B6" s="151" t="s">
        <v>452</v>
      </c>
    </row>
    <row r="7" spans="1:2" ht="15.5">
      <c r="A7" s="974" t="s">
        <v>453</v>
      </c>
      <c r="B7" s="151" t="s">
        <v>454</v>
      </c>
    </row>
    <row r="8" spans="1:2" ht="15.5">
      <c r="A8" s="974"/>
      <c r="B8" s="151" t="s">
        <v>455</v>
      </c>
    </row>
    <row r="9" spans="1:2" ht="15.5">
      <c r="A9" s="974" t="s">
        <v>456</v>
      </c>
      <c r="B9" s="151" t="s">
        <v>457</v>
      </c>
    </row>
    <row r="10" spans="1:2" ht="15.5">
      <c r="A10" s="974"/>
      <c r="B10" s="151" t="s">
        <v>458</v>
      </c>
    </row>
    <row r="11" spans="1:2" ht="15.5">
      <c r="A11" s="974" t="s">
        <v>459</v>
      </c>
      <c r="B11" s="151" t="s">
        <v>460</v>
      </c>
    </row>
    <row r="12" spans="1:2" ht="15.5">
      <c r="A12" s="974"/>
      <c r="B12" s="151" t="s">
        <v>461</v>
      </c>
    </row>
    <row r="13" spans="1:2" ht="15.5">
      <c r="A13" s="974" t="s">
        <v>462</v>
      </c>
      <c r="B13" s="151" t="s">
        <v>463</v>
      </c>
    </row>
    <row r="14" spans="1:2" ht="15.5">
      <c r="A14" s="974"/>
      <c r="B14" s="151" t="s">
        <v>464</v>
      </c>
    </row>
    <row r="15" spans="1:2" ht="15.5">
      <c r="A15" s="974"/>
      <c r="B15" s="151" t="s">
        <v>465</v>
      </c>
    </row>
    <row r="16" spans="1:2" ht="15.5">
      <c r="A16" s="974"/>
      <c r="B16" s="151" t="s">
        <v>466</v>
      </c>
    </row>
    <row r="17" spans="1:3" ht="15.5">
      <c r="A17" s="974"/>
      <c r="B17" s="151" t="s">
        <v>467</v>
      </c>
    </row>
    <row r="18" spans="1:3" ht="15.5">
      <c r="A18" s="976" t="s">
        <v>1036</v>
      </c>
      <c r="B18" s="151" t="s">
        <v>468</v>
      </c>
    </row>
    <row r="19" spans="1:3" ht="15.5">
      <c r="A19" s="977"/>
      <c r="B19" s="151" t="s">
        <v>469</v>
      </c>
    </row>
    <row r="20" spans="1:3" ht="15.5">
      <c r="A20" s="974" t="s">
        <v>470</v>
      </c>
      <c r="B20" s="151" t="s">
        <v>471</v>
      </c>
    </row>
    <row r="21" spans="1:3" ht="15.5">
      <c r="A21" s="974"/>
      <c r="B21" s="151" t="s">
        <v>472</v>
      </c>
    </row>
    <row r="22" spans="1:3">
      <c r="A22" s="153" t="s">
        <v>513</v>
      </c>
    </row>
    <row r="23" spans="1:3" ht="15.5">
      <c r="A23" s="154"/>
    </row>
    <row r="25" spans="1:3" s="147" customFormat="1" ht="15.5">
      <c r="A25" s="975" t="s">
        <v>473</v>
      </c>
      <c r="B25" s="975"/>
      <c r="C25" s="68"/>
    </row>
    <row r="26" spans="1:3" s="147" customFormat="1" ht="15.5">
      <c r="A26" s="148" t="s">
        <v>426</v>
      </c>
      <c r="B26" s="150" t="s">
        <v>474</v>
      </c>
      <c r="C26" s="68"/>
    </row>
    <row r="27" spans="1:3" s="147" customFormat="1" ht="15.5">
      <c r="A27" s="972" t="s">
        <v>358</v>
      </c>
      <c r="B27" s="152" t="s">
        <v>475</v>
      </c>
      <c r="C27" s="68"/>
    </row>
    <row r="28" spans="1:3" s="147" customFormat="1" ht="15.5">
      <c r="A28" s="972"/>
      <c r="B28" s="152" t="s">
        <v>476</v>
      </c>
      <c r="C28" s="68"/>
    </row>
    <row r="29" spans="1:3" s="147" customFormat="1" ht="15.5">
      <c r="A29" s="972"/>
      <c r="B29" s="152" t="s">
        <v>477</v>
      </c>
      <c r="C29" s="68"/>
    </row>
    <row r="30" spans="1:3" s="147" customFormat="1" ht="15.5">
      <c r="A30" s="972"/>
      <c r="B30" s="152" t="s">
        <v>478</v>
      </c>
      <c r="C30" s="68"/>
    </row>
    <row r="31" spans="1:3" s="147" customFormat="1" ht="15.5">
      <c r="A31" s="972"/>
      <c r="B31" s="152" t="s">
        <v>479</v>
      </c>
      <c r="C31" s="68"/>
    </row>
    <row r="32" spans="1:3" s="147" customFormat="1" ht="15.5">
      <c r="A32" s="972"/>
      <c r="B32" s="152" t="s">
        <v>480</v>
      </c>
      <c r="C32" s="68"/>
    </row>
    <row r="33" spans="1:4" s="147" customFormat="1" ht="15.5">
      <c r="A33" s="972"/>
      <c r="B33" s="152" t="s">
        <v>481</v>
      </c>
      <c r="C33" s="68"/>
      <c r="D33" s="155"/>
    </row>
    <row r="34" spans="1:4" s="147" customFormat="1" ht="15.5">
      <c r="A34" s="972" t="s">
        <v>359</v>
      </c>
      <c r="B34" s="152" t="s">
        <v>482</v>
      </c>
      <c r="C34" s="68"/>
    </row>
    <row r="35" spans="1:4" s="147" customFormat="1" ht="15.5">
      <c r="A35" s="972"/>
      <c r="B35" s="152" t="s">
        <v>483</v>
      </c>
      <c r="C35" s="68"/>
    </row>
    <row r="36" spans="1:4" s="147" customFormat="1" ht="15.5">
      <c r="A36" s="972"/>
      <c r="B36" s="152" t="s">
        <v>484</v>
      </c>
      <c r="C36" s="68"/>
    </row>
    <row r="37" spans="1:4" s="147" customFormat="1" ht="15.5">
      <c r="A37" s="972"/>
      <c r="B37" s="152" t="s">
        <v>485</v>
      </c>
      <c r="C37" s="68"/>
    </row>
    <row r="38" spans="1:4" s="147" customFormat="1" ht="15.5">
      <c r="A38" s="972"/>
      <c r="B38" s="152" t="s">
        <v>486</v>
      </c>
      <c r="C38" s="68"/>
    </row>
    <row r="39" spans="1:4" s="147" customFormat="1" ht="15.5">
      <c r="A39" s="972"/>
      <c r="B39" s="152" t="s">
        <v>487</v>
      </c>
      <c r="C39" s="68"/>
    </row>
    <row r="40" spans="1:4" s="147" customFormat="1" ht="15.5">
      <c r="A40" s="972"/>
      <c r="B40" s="152" t="s">
        <v>488</v>
      </c>
      <c r="C40" s="68"/>
    </row>
    <row r="41" spans="1:4" s="147" customFormat="1" ht="15.5">
      <c r="A41" s="972"/>
      <c r="B41" s="152" t="s">
        <v>489</v>
      </c>
      <c r="C41" s="68"/>
    </row>
    <row r="42" spans="1:4" s="147" customFormat="1" ht="15.5">
      <c r="A42" s="972"/>
      <c r="B42" s="152" t="s">
        <v>490</v>
      </c>
      <c r="C42" s="68"/>
    </row>
    <row r="43" spans="1:4" s="147" customFormat="1" ht="15.5">
      <c r="A43" s="972"/>
      <c r="B43" s="152" t="s">
        <v>491</v>
      </c>
      <c r="C43" s="68"/>
    </row>
    <row r="44" spans="1:4" s="147" customFormat="1" ht="15.5">
      <c r="A44" s="972" t="s">
        <v>360</v>
      </c>
      <c r="B44" s="152" t="s">
        <v>492</v>
      </c>
      <c r="C44" s="68"/>
    </row>
    <row r="45" spans="1:4" s="147" customFormat="1" ht="15.5">
      <c r="A45" s="972"/>
      <c r="B45" s="152" t="s">
        <v>493</v>
      </c>
      <c r="C45" s="68"/>
    </row>
    <row r="46" spans="1:4" s="147" customFormat="1" ht="15.5">
      <c r="A46" s="972"/>
      <c r="B46" s="152" t="s">
        <v>494</v>
      </c>
      <c r="C46" s="68"/>
    </row>
    <row r="47" spans="1:4" s="147" customFormat="1" ht="15.5">
      <c r="A47" s="972"/>
      <c r="B47" s="152" t="s">
        <v>495</v>
      </c>
      <c r="C47" s="68"/>
    </row>
    <row r="48" spans="1:4" s="147" customFormat="1" ht="15.5">
      <c r="A48" s="972"/>
      <c r="B48" s="152" t="s">
        <v>496</v>
      </c>
      <c r="C48" s="68"/>
    </row>
    <row r="49" spans="1:3" s="147" customFormat="1" ht="15.5">
      <c r="A49" s="972" t="s">
        <v>362</v>
      </c>
      <c r="B49" s="152" t="s">
        <v>497</v>
      </c>
      <c r="C49" s="68"/>
    </row>
    <row r="50" spans="1:3" s="147" customFormat="1" ht="15.5">
      <c r="A50" s="972"/>
      <c r="B50" s="152" t="s">
        <v>498</v>
      </c>
      <c r="C50" s="68"/>
    </row>
    <row r="51" spans="1:3" s="147" customFormat="1" ht="15.5">
      <c r="A51" s="972"/>
      <c r="B51" s="152" t="s">
        <v>499</v>
      </c>
      <c r="C51" s="68"/>
    </row>
    <row r="52" spans="1:3" s="147" customFormat="1" ht="15.5">
      <c r="A52" s="972"/>
      <c r="B52" s="152" t="s">
        <v>500</v>
      </c>
      <c r="C52" s="68"/>
    </row>
    <row r="53" spans="1:3" s="147" customFormat="1" ht="15.5">
      <c r="A53" s="972"/>
      <c r="B53" s="152" t="s">
        <v>501</v>
      </c>
      <c r="C53" s="68"/>
    </row>
    <row r="54" spans="1:3" s="147" customFormat="1" ht="15.5">
      <c r="A54" s="973" t="s">
        <v>502</v>
      </c>
      <c r="B54" s="152" t="s">
        <v>503</v>
      </c>
      <c r="C54" s="68"/>
    </row>
    <row r="55" spans="1:3" s="147" customFormat="1" ht="15.5">
      <c r="A55" s="973"/>
      <c r="B55" s="152" t="s">
        <v>504</v>
      </c>
      <c r="C55" s="68"/>
    </row>
    <row r="56" spans="1:3" s="147" customFormat="1" ht="15.5">
      <c r="A56" s="973"/>
      <c r="B56" s="152" t="s">
        <v>505</v>
      </c>
      <c r="C56" s="68"/>
    </row>
    <row r="57" spans="1:3" s="147" customFormat="1" ht="15.5">
      <c r="A57" s="973"/>
      <c r="B57" s="152" t="s">
        <v>506</v>
      </c>
      <c r="C57" s="68"/>
    </row>
    <row r="58" spans="1:3" s="147" customFormat="1" ht="15.5">
      <c r="A58" s="973" t="s">
        <v>363</v>
      </c>
      <c r="B58" s="152" t="s">
        <v>507</v>
      </c>
      <c r="C58" s="68"/>
    </row>
    <row r="59" spans="1:3" s="147" customFormat="1" ht="15.5">
      <c r="A59" s="973"/>
      <c r="B59" s="152" t="s">
        <v>508</v>
      </c>
      <c r="C59" s="68"/>
    </row>
    <row r="60" spans="1:3" s="147" customFormat="1" ht="15.5">
      <c r="A60" s="973"/>
      <c r="B60" s="152" t="s">
        <v>509</v>
      </c>
      <c r="C60" s="68"/>
    </row>
    <row r="61" spans="1:3" s="147" customFormat="1" ht="15.5">
      <c r="A61" s="973"/>
      <c r="B61" s="152" t="s">
        <v>510</v>
      </c>
      <c r="C61" s="68"/>
    </row>
    <row r="62" spans="1:3" s="147" customFormat="1" ht="15.5">
      <c r="A62" s="973"/>
      <c r="B62" s="152" t="s">
        <v>511</v>
      </c>
      <c r="C62" s="68"/>
    </row>
    <row r="63" spans="1:3" s="147" customFormat="1" ht="46.5">
      <c r="A63" s="973"/>
      <c r="B63" s="152" t="s">
        <v>512</v>
      </c>
      <c r="C63" s="68"/>
    </row>
    <row r="64" spans="1:3" s="147" customFormat="1">
      <c r="A64" s="153" t="s">
        <v>514</v>
      </c>
      <c r="C64" s="68"/>
    </row>
  </sheetData>
  <mergeCells count="16">
    <mergeCell ref="A11:A12"/>
    <mergeCell ref="A1:B1"/>
    <mergeCell ref="A3:A4"/>
    <mergeCell ref="A5:A6"/>
    <mergeCell ref="A7:A8"/>
    <mergeCell ref="A9:A10"/>
    <mergeCell ref="A44:A48"/>
    <mergeCell ref="A49:A53"/>
    <mergeCell ref="A54:A57"/>
    <mergeCell ref="A58:A63"/>
    <mergeCell ref="A13:A17"/>
    <mergeCell ref="A20:A21"/>
    <mergeCell ref="A25:B25"/>
    <mergeCell ref="A27:A33"/>
    <mergeCell ref="A34:A43"/>
    <mergeCell ref="A18:A19"/>
  </mergeCells>
  <pageMargins left="0.7" right="0.7" top="0.75" bottom="0.75" header="0.3" footer="0.3"/>
  <pageSetup scale="37" orientation="portrait" r:id="rId1"/>
  <colBreaks count="2" manualBreakCount="2">
    <brk id="2" max="39" man="1"/>
    <brk id="5" max="3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1640625" defaultRowHeight="14.5"/>
  <cols>
    <col min="1" max="1" width="10.81640625" style="159"/>
    <col min="2" max="2" width="63.54296875" style="159" customWidth="1"/>
    <col min="3" max="16384" width="10.81640625" style="159"/>
  </cols>
  <sheetData>
    <row r="1" spans="1:2" ht="15" thickBot="1">
      <c r="A1" s="980" t="s">
        <v>827</v>
      </c>
      <c r="B1" s="980"/>
    </row>
    <row r="2" spans="1:2" ht="15" thickBot="1">
      <c r="A2" s="979" t="s">
        <v>515</v>
      </c>
      <c r="B2" s="979"/>
    </row>
    <row r="3" spans="1:2" ht="15" thickBot="1">
      <c r="A3" s="160" t="s">
        <v>516</v>
      </c>
      <c r="B3" s="161" t="s">
        <v>517</v>
      </c>
    </row>
    <row r="4" spans="1:2">
      <c r="A4" s="162" t="s">
        <v>518</v>
      </c>
      <c r="B4" s="163" t="s">
        <v>773</v>
      </c>
    </row>
    <row r="5" spans="1:2" ht="15" thickBot="1">
      <c r="A5" s="163" t="s">
        <v>519</v>
      </c>
      <c r="B5" s="163" t="s">
        <v>774</v>
      </c>
    </row>
    <row r="6" spans="1:2" ht="15" thickBot="1">
      <c r="A6" s="979" t="s">
        <v>520</v>
      </c>
      <c r="B6" s="979"/>
    </row>
    <row r="7" spans="1:2" ht="15" thickBot="1">
      <c r="A7" s="160" t="s">
        <v>521</v>
      </c>
      <c r="B7" s="161" t="s">
        <v>522</v>
      </c>
    </row>
    <row r="8" spans="1:2">
      <c r="A8" s="162" t="s">
        <v>523</v>
      </c>
      <c r="B8" s="162" t="s">
        <v>775</v>
      </c>
    </row>
    <row r="9" spans="1:2">
      <c r="A9" s="163" t="s">
        <v>524</v>
      </c>
      <c r="B9" s="163" t="s">
        <v>525</v>
      </c>
    </row>
    <row r="10" spans="1:2">
      <c r="A10" s="163" t="s">
        <v>526</v>
      </c>
      <c r="B10" s="163" t="s">
        <v>776</v>
      </c>
    </row>
    <row r="11" spans="1:2">
      <c r="A11" s="163" t="s">
        <v>527</v>
      </c>
      <c r="B11" s="163" t="s">
        <v>528</v>
      </c>
    </row>
    <row r="12" spans="1:2" ht="15" thickBot="1">
      <c r="A12" s="163" t="s">
        <v>529</v>
      </c>
      <c r="B12" s="163" t="s">
        <v>777</v>
      </c>
    </row>
    <row r="13" spans="1:2" ht="15" thickBot="1">
      <c r="A13" s="161" t="s">
        <v>530</v>
      </c>
      <c r="B13" s="161" t="s">
        <v>531</v>
      </c>
    </row>
    <row r="14" spans="1:2">
      <c r="A14" s="163" t="s">
        <v>532</v>
      </c>
      <c r="B14" s="162" t="s">
        <v>533</v>
      </c>
    </row>
    <row r="15" spans="1:2" ht="15" thickBot="1">
      <c r="A15" s="164" t="s">
        <v>534</v>
      </c>
      <c r="B15" s="164" t="s">
        <v>535</v>
      </c>
    </row>
    <row r="16" spans="1:2" ht="15" thickBot="1">
      <c r="A16" s="979" t="s">
        <v>536</v>
      </c>
      <c r="B16" s="979"/>
    </row>
    <row r="17" spans="1:2" ht="15" thickBot="1">
      <c r="A17" s="160" t="s">
        <v>537</v>
      </c>
      <c r="B17" s="161" t="s">
        <v>538</v>
      </c>
    </row>
    <row r="18" spans="1:2">
      <c r="A18" s="162" t="s">
        <v>539</v>
      </c>
      <c r="B18" s="162" t="s">
        <v>540</v>
      </c>
    </row>
    <row r="19" spans="1:2" ht="15" thickBot="1">
      <c r="A19" s="163" t="s">
        <v>541</v>
      </c>
      <c r="B19" s="163" t="s">
        <v>542</v>
      </c>
    </row>
    <row r="20" spans="1:2" ht="15" thickBot="1">
      <c r="A20" s="161" t="s">
        <v>543</v>
      </c>
      <c r="B20" s="161" t="s">
        <v>544</v>
      </c>
    </row>
    <row r="21" spans="1:2">
      <c r="A21" s="162" t="s">
        <v>545</v>
      </c>
      <c r="B21" s="162" t="s">
        <v>546</v>
      </c>
    </row>
    <row r="22" spans="1:2">
      <c r="A22" s="163" t="s">
        <v>547</v>
      </c>
      <c r="B22" s="163" t="s">
        <v>778</v>
      </c>
    </row>
    <row r="23" spans="1:2" ht="15" thickBot="1">
      <c r="A23" s="163" t="s">
        <v>548</v>
      </c>
      <c r="B23" s="163" t="s">
        <v>549</v>
      </c>
    </row>
    <row r="24" spans="1:2" ht="15" thickBot="1">
      <c r="A24" s="161" t="s">
        <v>550</v>
      </c>
      <c r="B24" s="161" t="s">
        <v>551</v>
      </c>
    </row>
    <row r="25" spans="1:2" ht="15" thickBot="1">
      <c r="A25" s="162" t="s">
        <v>552</v>
      </c>
      <c r="B25" s="162" t="s">
        <v>553</v>
      </c>
    </row>
    <row r="26" spans="1:2" ht="15" thickBot="1">
      <c r="A26" s="979" t="s">
        <v>554</v>
      </c>
      <c r="B26" s="979"/>
    </row>
    <row r="27" spans="1:2" ht="15" thickBot="1">
      <c r="A27" s="160" t="s">
        <v>555</v>
      </c>
      <c r="B27" s="161" t="s">
        <v>556</v>
      </c>
    </row>
    <row r="28" spans="1:2">
      <c r="A28" s="162" t="s">
        <v>557</v>
      </c>
      <c r="B28" s="162" t="s">
        <v>558</v>
      </c>
    </row>
    <row r="29" spans="1:2">
      <c r="A29" s="163" t="s">
        <v>559</v>
      </c>
      <c r="B29" s="163" t="s">
        <v>560</v>
      </c>
    </row>
    <row r="30" spans="1:2">
      <c r="A30" s="163" t="s">
        <v>561</v>
      </c>
      <c r="B30" s="163" t="s">
        <v>780</v>
      </c>
    </row>
    <row r="31" spans="1:2" ht="15" thickBot="1">
      <c r="A31" s="163" t="s">
        <v>562</v>
      </c>
      <c r="B31" s="163" t="s">
        <v>563</v>
      </c>
    </row>
    <row r="32" spans="1:2" ht="15" thickBot="1">
      <c r="A32" s="161" t="s">
        <v>564</v>
      </c>
      <c r="B32" s="161" t="s">
        <v>779</v>
      </c>
    </row>
    <row r="33" spans="1:2">
      <c r="A33" s="162" t="s">
        <v>565</v>
      </c>
      <c r="B33" s="162" t="s">
        <v>779</v>
      </c>
    </row>
    <row r="34" spans="1:2">
      <c r="A34" s="163" t="s">
        <v>566</v>
      </c>
      <c r="B34" s="163" t="s">
        <v>781</v>
      </c>
    </row>
    <row r="35" spans="1:2" ht="15" thickBot="1">
      <c r="A35" s="164" t="s">
        <v>567</v>
      </c>
      <c r="B35" s="164" t="s">
        <v>568</v>
      </c>
    </row>
    <row r="36" spans="1:2" ht="15" thickBot="1">
      <c r="A36" s="160" t="s">
        <v>569</v>
      </c>
      <c r="B36" s="161" t="s">
        <v>570</v>
      </c>
    </row>
    <row r="37" spans="1:2">
      <c r="A37" s="162" t="s">
        <v>571</v>
      </c>
      <c r="B37" s="162" t="s">
        <v>782</v>
      </c>
    </row>
    <row r="38" spans="1:2">
      <c r="A38" s="163" t="s">
        <v>572</v>
      </c>
      <c r="B38" s="163" t="s">
        <v>783</v>
      </c>
    </row>
    <row r="39" spans="1:2" ht="15" thickBot="1">
      <c r="A39" s="163" t="s">
        <v>573</v>
      </c>
      <c r="B39" s="163" t="s">
        <v>784</v>
      </c>
    </row>
    <row r="40" spans="1:2" ht="15" thickBot="1">
      <c r="A40" s="979" t="s">
        <v>574</v>
      </c>
      <c r="B40" s="979"/>
    </row>
    <row r="41" spans="1:2" ht="15" thickBot="1">
      <c r="A41" s="160" t="s">
        <v>575</v>
      </c>
      <c r="B41" s="161" t="s">
        <v>576</v>
      </c>
    </row>
    <row r="42" spans="1:2">
      <c r="A42" s="163" t="s">
        <v>577</v>
      </c>
      <c r="B42" s="162" t="s">
        <v>578</v>
      </c>
    </row>
    <row r="43" spans="1:2" ht="15" thickBot="1">
      <c r="A43" s="164" t="s">
        <v>579</v>
      </c>
      <c r="B43" s="164" t="s">
        <v>580</v>
      </c>
    </row>
    <row r="44" spans="1:2" ht="15" thickBot="1">
      <c r="A44" s="160" t="s">
        <v>581</v>
      </c>
      <c r="B44" s="161" t="s">
        <v>582</v>
      </c>
    </row>
    <row r="45" spans="1:2">
      <c r="A45" s="163" t="s">
        <v>583</v>
      </c>
      <c r="B45" s="162" t="s">
        <v>584</v>
      </c>
    </row>
    <row r="46" spans="1:2">
      <c r="A46" s="163" t="s">
        <v>585</v>
      </c>
      <c r="B46" s="163" t="s">
        <v>586</v>
      </c>
    </row>
    <row r="47" spans="1:2">
      <c r="A47" s="163" t="s">
        <v>587</v>
      </c>
      <c r="B47" s="163" t="s">
        <v>785</v>
      </c>
    </row>
    <row r="48" spans="1:2">
      <c r="A48" s="163" t="s">
        <v>588</v>
      </c>
      <c r="B48" s="163" t="s">
        <v>786</v>
      </c>
    </row>
    <row r="49" spans="1:2">
      <c r="A49" s="163" t="s">
        <v>589</v>
      </c>
      <c r="B49" s="163" t="s">
        <v>787</v>
      </c>
    </row>
    <row r="50" spans="1:2" ht="15" thickBot="1">
      <c r="A50" s="163" t="s">
        <v>590</v>
      </c>
      <c r="B50" s="163" t="s">
        <v>591</v>
      </c>
    </row>
    <row r="51" spans="1:2" ht="15" thickBot="1">
      <c r="A51" s="161" t="s">
        <v>592</v>
      </c>
      <c r="B51" s="161" t="s">
        <v>593</v>
      </c>
    </row>
    <row r="52" spans="1:2" ht="15" thickBot="1">
      <c r="A52" s="162" t="s">
        <v>594</v>
      </c>
      <c r="B52" s="162" t="s">
        <v>595</v>
      </c>
    </row>
    <row r="53" spans="1:2" ht="15" thickBot="1">
      <c r="A53" s="161" t="s">
        <v>596</v>
      </c>
      <c r="B53" s="161" t="s">
        <v>597</v>
      </c>
    </row>
    <row r="54" spans="1:2">
      <c r="A54" s="162" t="s">
        <v>598</v>
      </c>
      <c r="B54" s="162" t="s">
        <v>599</v>
      </c>
    </row>
    <row r="55" spans="1:2">
      <c r="A55" s="163" t="s">
        <v>600</v>
      </c>
      <c r="B55" s="163" t="s">
        <v>601</v>
      </c>
    </row>
    <row r="56" spans="1:2">
      <c r="A56" s="163" t="s">
        <v>602</v>
      </c>
      <c r="B56" s="163" t="s">
        <v>788</v>
      </c>
    </row>
    <row r="57" spans="1:2">
      <c r="A57" s="163" t="s">
        <v>603</v>
      </c>
      <c r="B57" s="163" t="s">
        <v>604</v>
      </c>
    </row>
    <row r="58" spans="1:2" ht="15" thickBot="1">
      <c r="A58" s="163" t="s">
        <v>605</v>
      </c>
      <c r="B58" s="163" t="s">
        <v>789</v>
      </c>
    </row>
    <row r="59" spans="1:2" ht="15" thickBot="1">
      <c r="A59" s="979" t="s">
        <v>790</v>
      </c>
      <c r="B59" s="979"/>
    </row>
    <row r="60" spans="1:2" ht="15" thickBot="1">
      <c r="A60" s="160" t="s">
        <v>606</v>
      </c>
      <c r="B60" s="160" t="s">
        <v>607</v>
      </c>
    </row>
    <row r="61" spans="1:2">
      <c r="A61" s="163" t="s">
        <v>608</v>
      </c>
      <c r="B61" s="163" t="s">
        <v>609</v>
      </c>
    </row>
    <row r="62" spans="1:2" ht="15" thickBot="1">
      <c r="A62" s="163" t="s">
        <v>610</v>
      </c>
      <c r="B62" s="163" t="s">
        <v>611</v>
      </c>
    </row>
    <row r="63" spans="1:2" ht="15" thickBot="1">
      <c r="A63" s="979" t="s">
        <v>612</v>
      </c>
      <c r="B63" s="979"/>
    </row>
    <row r="64" spans="1:2">
      <c r="A64" s="160" t="s">
        <v>613</v>
      </c>
      <c r="B64" s="160" t="s">
        <v>614</v>
      </c>
    </row>
    <row r="65" spans="1:2">
      <c r="A65" s="162" t="s">
        <v>615</v>
      </c>
      <c r="B65" s="162" t="s">
        <v>616</v>
      </c>
    </row>
    <row r="66" spans="1:2">
      <c r="A66" s="163" t="s">
        <v>617</v>
      </c>
      <c r="B66" s="163" t="s">
        <v>618</v>
      </c>
    </row>
    <row r="67" spans="1:2">
      <c r="A67" s="163" t="s">
        <v>619</v>
      </c>
      <c r="B67" s="163" t="s">
        <v>791</v>
      </c>
    </row>
    <row r="68" spans="1:2">
      <c r="A68" s="163" t="s">
        <v>620</v>
      </c>
      <c r="B68" s="163" t="s">
        <v>621</v>
      </c>
    </row>
    <row r="69" spans="1:2">
      <c r="A69" s="163" t="s">
        <v>622</v>
      </c>
      <c r="B69" s="163" t="s">
        <v>623</v>
      </c>
    </row>
    <row r="70" spans="1:2" ht="15" thickBot="1">
      <c r="A70" s="163" t="s">
        <v>624</v>
      </c>
      <c r="B70" s="163" t="s">
        <v>625</v>
      </c>
    </row>
    <row r="71" spans="1:2" ht="15" thickBot="1">
      <c r="A71" s="161" t="s">
        <v>626</v>
      </c>
      <c r="B71" s="161" t="s">
        <v>627</v>
      </c>
    </row>
    <row r="72" spans="1:2">
      <c r="A72" s="162" t="s">
        <v>628</v>
      </c>
      <c r="B72" s="162" t="s">
        <v>792</v>
      </c>
    </row>
    <row r="73" spans="1:2">
      <c r="A73" s="163" t="s">
        <v>629</v>
      </c>
      <c r="B73" s="163" t="s">
        <v>630</v>
      </c>
    </row>
    <row r="74" spans="1:2">
      <c r="A74" s="163" t="s">
        <v>631</v>
      </c>
      <c r="B74" s="163" t="s">
        <v>632</v>
      </c>
    </row>
    <row r="75" spans="1:2">
      <c r="A75" s="163" t="s">
        <v>633</v>
      </c>
      <c r="B75" s="163" t="s">
        <v>793</v>
      </c>
    </row>
    <row r="76" spans="1:2">
      <c r="A76" s="163" t="s">
        <v>634</v>
      </c>
      <c r="B76" s="163" t="s">
        <v>635</v>
      </c>
    </row>
    <row r="77" spans="1:2">
      <c r="A77" s="163" t="s">
        <v>636</v>
      </c>
      <c r="B77" s="163" t="s">
        <v>637</v>
      </c>
    </row>
    <row r="78" spans="1:2">
      <c r="A78" s="163" t="s">
        <v>638</v>
      </c>
      <c r="B78" s="163" t="s">
        <v>639</v>
      </c>
    </row>
    <row r="79" spans="1:2">
      <c r="A79" s="163" t="s">
        <v>640</v>
      </c>
      <c r="B79" s="163" t="s">
        <v>794</v>
      </c>
    </row>
    <row r="80" spans="1:2" ht="15" thickBot="1">
      <c r="A80" s="163" t="s">
        <v>641</v>
      </c>
      <c r="B80" s="163" t="s">
        <v>642</v>
      </c>
    </row>
    <row r="81" spans="1:2" ht="15" thickBot="1">
      <c r="A81" s="979" t="s">
        <v>795</v>
      </c>
      <c r="B81" s="979"/>
    </row>
    <row r="82" spans="1:2" ht="15" thickBot="1">
      <c r="A82" s="160" t="s">
        <v>643</v>
      </c>
      <c r="B82" s="160" t="s">
        <v>644</v>
      </c>
    </row>
    <row r="83" spans="1:2">
      <c r="A83" s="162" t="s">
        <v>645</v>
      </c>
      <c r="B83" s="163" t="s">
        <v>796</v>
      </c>
    </row>
    <row r="84" spans="1:2">
      <c r="A84" s="163" t="s">
        <v>646</v>
      </c>
      <c r="B84" s="163" t="s">
        <v>647</v>
      </c>
    </row>
    <row r="85" spans="1:2">
      <c r="A85" s="163" t="s">
        <v>648</v>
      </c>
      <c r="B85" s="163" t="s">
        <v>649</v>
      </c>
    </row>
    <row r="86" spans="1:2" ht="15" thickBot="1">
      <c r="A86" s="163" t="s">
        <v>650</v>
      </c>
      <c r="B86" s="163" t="s">
        <v>797</v>
      </c>
    </row>
    <row r="87" spans="1:2" ht="15" thickBot="1">
      <c r="A87" s="161" t="s">
        <v>651</v>
      </c>
      <c r="B87" s="161" t="s">
        <v>652</v>
      </c>
    </row>
    <row r="88" spans="1:2" ht="15" thickBot="1">
      <c r="A88" s="162" t="s">
        <v>653</v>
      </c>
      <c r="B88" s="162" t="s">
        <v>654</v>
      </c>
    </row>
    <row r="89" spans="1:2" ht="15" thickBot="1">
      <c r="A89" s="161" t="s">
        <v>655</v>
      </c>
      <c r="B89" s="161" t="s">
        <v>656</v>
      </c>
    </row>
    <row r="90" spans="1:2" ht="15" thickBot="1">
      <c r="A90" s="162" t="s">
        <v>657</v>
      </c>
      <c r="B90" s="162" t="s">
        <v>658</v>
      </c>
    </row>
    <row r="91" spans="1:2" ht="15" thickBot="1">
      <c r="A91" s="161" t="s">
        <v>659</v>
      </c>
      <c r="B91" s="161" t="s">
        <v>660</v>
      </c>
    </row>
    <row r="92" spans="1:2">
      <c r="A92" s="162" t="s">
        <v>661</v>
      </c>
      <c r="B92" s="162" t="s">
        <v>662</v>
      </c>
    </row>
    <row r="93" spans="1:2">
      <c r="A93" s="163" t="s">
        <v>663</v>
      </c>
      <c r="B93" s="163" t="s">
        <v>664</v>
      </c>
    </row>
    <row r="94" spans="1:2">
      <c r="A94" s="163" t="s">
        <v>665</v>
      </c>
      <c r="B94" s="163" t="s">
        <v>798</v>
      </c>
    </row>
    <row r="95" spans="1:2" ht="15" thickBot="1">
      <c r="A95" s="163" t="s">
        <v>666</v>
      </c>
      <c r="B95" s="163" t="s">
        <v>667</v>
      </c>
    </row>
    <row r="96" spans="1:2" ht="15" thickBot="1">
      <c r="A96" s="161" t="s">
        <v>668</v>
      </c>
      <c r="B96" s="161" t="s">
        <v>669</v>
      </c>
    </row>
    <row r="97" spans="1:2" ht="15" thickBot="1">
      <c r="A97" s="162" t="s">
        <v>670</v>
      </c>
      <c r="B97" s="163" t="s">
        <v>799</v>
      </c>
    </row>
    <row r="98" spans="1:2" ht="15" thickBot="1">
      <c r="A98" s="161" t="s">
        <v>671</v>
      </c>
      <c r="B98" s="161" t="s">
        <v>672</v>
      </c>
    </row>
    <row r="99" spans="1:2">
      <c r="A99" s="162" t="s">
        <v>673</v>
      </c>
      <c r="B99" s="162" t="s">
        <v>674</v>
      </c>
    </row>
    <row r="100" spans="1:2" ht="15" thickBot="1">
      <c r="A100" s="163" t="s">
        <v>675</v>
      </c>
      <c r="B100" s="163" t="s">
        <v>800</v>
      </c>
    </row>
    <row r="101" spans="1:2" ht="15" thickBot="1">
      <c r="A101" s="161" t="s">
        <v>676</v>
      </c>
      <c r="B101" s="161" t="s">
        <v>677</v>
      </c>
    </row>
    <row r="102" spans="1:2" ht="15" thickBot="1">
      <c r="A102" s="162" t="s">
        <v>678</v>
      </c>
      <c r="B102" s="162" t="s">
        <v>679</v>
      </c>
    </row>
    <row r="103" spans="1:2" ht="15" thickBot="1">
      <c r="A103" s="979" t="s">
        <v>680</v>
      </c>
      <c r="B103" s="979"/>
    </row>
    <row r="104" spans="1:2" ht="15" thickBot="1">
      <c r="A104" s="160" t="s">
        <v>681</v>
      </c>
      <c r="B104" s="160" t="s">
        <v>682</v>
      </c>
    </row>
    <row r="105" spans="1:2">
      <c r="A105" s="162" t="s">
        <v>683</v>
      </c>
      <c r="B105" s="162" t="s">
        <v>684</v>
      </c>
    </row>
    <row r="106" spans="1:2">
      <c r="A106" s="163" t="s">
        <v>685</v>
      </c>
      <c r="B106" s="163" t="s">
        <v>686</v>
      </c>
    </row>
    <row r="107" spans="1:2" ht="15" thickBot="1">
      <c r="A107" s="163" t="s">
        <v>687</v>
      </c>
      <c r="B107" s="163" t="s">
        <v>688</v>
      </c>
    </row>
    <row r="108" spans="1:2" ht="15" thickBot="1">
      <c r="A108" s="161" t="s">
        <v>689</v>
      </c>
      <c r="B108" s="161" t="s">
        <v>690</v>
      </c>
    </row>
    <row r="109" spans="1:2">
      <c r="A109" s="162" t="s">
        <v>691</v>
      </c>
      <c r="B109" s="163" t="s">
        <v>801</v>
      </c>
    </row>
    <row r="110" spans="1:2">
      <c r="A110" s="163" t="s">
        <v>692</v>
      </c>
      <c r="B110" s="163" t="s">
        <v>802</v>
      </c>
    </row>
    <row r="111" spans="1:2">
      <c r="A111" s="163" t="s">
        <v>693</v>
      </c>
      <c r="B111" s="163" t="s">
        <v>694</v>
      </c>
    </row>
    <row r="112" spans="1:2" ht="15" thickBot="1">
      <c r="A112" s="164" t="s">
        <v>695</v>
      </c>
      <c r="B112" s="164" t="s">
        <v>803</v>
      </c>
    </row>
    <row r="113" spans="1:2" ht="15" thickBot="1">
      <c r="A113" s="979" t="s">
        <v>696</v>
      </c>
      <c r="B113" s="979"/>
    </row>
    <row r="114" spans="1:2" ht="15" thickBot="1">
      <c r="A114" s="160" t="s">
        <v>697</v>
      </c>
      <c r="B114" s="160" t="s">
        <v>698</v>
      </c>
    </row>
    <row r="115" spans="1:2">
      <c r="A115" s="162" t="s">
        <v>699</v>
      </c>
      <c r="B115" s="163" t="s">
        <v>804</v>
      </c>
    </row>
    <row r="116" spans="1:2">
      <c r="A116" s="163" t="s">
        <v>700</v>
      </c>
      <c r="B116" s="163" t="s">
        <v>805</v>
      </c>
    </row>
    <row r="117" spans="1:2">
      <c r="A117" s="163" t="s">
        <v>701</v>
      </c>
      <c r="B117" s="163" t="s">
        <v>806</v>
      </c>
    </row>
    <row r="118" spans="1:2" ht="15" thickBot="1">
      <c r="A118" s="160" t="s">
        <v>702</v>
      </c>
      <c r="B118" s="160" t="s">
        <v>703</v>
      </c>
    </row>
    <row r="119" spans="1:2">
      <c r="A119" s="163" t="s">
        <v>704</v>
      </c>
      <c r="B119" s="163" t="s">
        <v>705</v>
      </c>
    </row>
    <row r="120" spans="1:2">
      <c r="A120" s="163" t="s">
        <v>706</v>
      </c>
      <c r="B120" s="163" t="s">
        <v>807</v>
      </c>
    </row>
    <row r="121" spans="1:2">
      <c r="A121" s="163" t="s">
        <v>707</v>
      </c>
      <c r="B121" s="163" t="s">
        <v>808</v>
      </c>
    </row>
    <row r="122" spans="1:2">
      <c r="A122" s="163" t="s">
        <v>708</v>
      </c>
      <c r="B122" s="163" t="s">
        <v>809</v>
      </c>
    </row>
    <row r="123" spans="1:2">
      <c r="A123" s="163" t="s">
        <v>709</v>
      </c>
      <c r="B123" s="163" t="s">
        <v>810</v>
      </c>
    </row>
    <row r="124" spans="1:2">
      <c r="A124" s="163" t="s">
        <v>710</v>
      </c>
      <c r="B124" s="163" t="s">
        <v>711</v>
      </c>
    </row>
    <row r="125" spans="1:2">
      <c r="A125" s="163" t="s">
        <v>712</v>
      </c>
      <c r="B125" s="163" t="s">
        <v>811</v>
      </c>
    </row>
    <row r="126" spans="1:2">
      <c r="A126" s="163" t="s">
        <v>713</v>
      </c>
      <c r="B126" s="163" t="s">
        <v>812</v>
      </c>
    </row>
    <row r="127" spans="1:2">
      <c r="A127" s="163" t="s">
        <v>714</v>
      </c>
      <c r="B127" s="163" t="s">
        <v>715</v>
      </c>
    </row>
    <row r="128" spans="1:2" ht="15" thickBot="1">
      <c r="A128" s="161" t="s">
        <v>716</v>
      </c>
      <c r="B128" s="161" t="s">
        <v>717</v>
      </c>
    </row>
    <row r="129" spans="1:2" ht="15" thickBot="1">
      <c r="A129" s="164" t="s">
        <v>718</v>
      </c>
      <c r="B129" s="164" t="s">
        <v>719</v>
      </c>
    </row>
    <row r="130" spans="1:2" ht="15" thickBot="1">
      <c r="A130" s="979" t="s">
        <v>813</v>
      </c>
      <c r="B130" s="979"/>
    </row>
    <row r="131" spans="1:2" ht="15" thickBot="1">
      <c r="A131" s="160" t="s">
        <v>720</v>
      </c>
      <c r="B131" s="160" t="s">
        <v>721</v>
      </c>
    </row>
    <row r="132" spans="1:2">
      <c r="A132" s="162" t="s">
        <v>722</v>
      </c>
      <c r="B132" s="163" t="s">
        <v>814</v>
      </c>
    </row>
    <row r="133" spans="1:2">
      <c r="A133" s="163" t="s">
        <v>723</v>
      </c>
      <c r="B133" s="163" t="s">
        <v>724</v>
      </c>
    </row>
    <row r="134" spans="1:2" ht="15" thickBot="1">
      <c r="A134" s="165" t="s">
        <v>725</v>
      </c>
      <c r="B134" s="164" t="s">
        <v>826</v>
      </c>
    </row>
    <row r="135" spans="1:2" ht="15" thickBot="1">
      <c r="A135" s="161" t="s">
        <v>726</v>
      </c>
      <c r="B135" s="160" t="s">
        <v>727</v>
      </c>
    </row>
    <row r="136" spans="1:2">
      <c r="A136" s="162" t="s">
        <v>728</v>
      </c>
      <c r="B136" s="163" t="s">
        <v>815</v>
      </c>
    </row>
    <row r="137" spans="1:2" ht="15" thickBot="1">
      <c r="A137" s="163" t="s">
        <v>729</v>
      </c>
      <c r="B137" s="163" t="s">
        <v>730</v>
      </c>
    </row>
    <row r="138" spans="1:2" ht="15" thickBot="1">
      <c r="A138" s="979" t="s">
        <v>731</v>
      </c>
      <c r="B138" s="979"/>
    </row>
    <row r="139" spans="1:2" ht="15" thickBot="1">
      <c r="A139" s="160" t="s">
        <v>732</v>
      </c>
      <c r="B139" s="160" t="s">
        <v>733</v>
      </c>
    </row>
    <row r="140" spans="1:2">
      <c r="A140" s="162" t="s">
        <v>734</v>
      </c>
      <c r="B140" s="162" t="s">
        <v>735</v>
      </c>
    </row>
    <row r="141" spans="1:2">
      <c r="A141" s="163" t="s">
        <v>736</v>
      </c>
      <c r="B141" s="163" t="s">
        <v>816</v>
      </c>
    </row>
    <row r="142" spans="1:2">
      <c r="A142" s="163" t="s">
        <v>737</v>
      </c>
      <c r="B142" s="163" t="s">
        <v>738</v>
      </c>
    </row>
    <row r="143" spans="1:2">
      <c r="A143" s="163" t="s">
        <v>739</v>
      </c>
      <c r="B143" s="163" t="s">
        <v>817</v>
      </c>
    </row>
    <row r="144" spans="1:2">
      <c r="A144" s="163" t="s">
        <v>740</v>
      </c>
      <c r="B144" s="163" t="s">
        <v>741</v>
      </c>
    </row>
    <row r="145" spans="1:2">
      <c r="A145" s="163" t="s">
        <v>742</v>
      </c>
      <c r="B145" s="163" t="s">
        <v>818</v>
      </c>
    </row>
    <row r="146" spans="1:2" ht="15" thickBot="1">
      <c r="A146" s="163" t="s">
        <v>743</v>
      </c>
      <c r="B146" s="163" t="s">
        <v>744</v>
      </c>
    </row>
    <row r="147" spans="1:2" ht="15" thickBot="1">
      <c r="A147" s="166"/>
      <c r="B147" s="166"/>
    </row>
    <row r="148" spans="1:2" ht="15" thickBot="1">
      <c r="A148" s="979" t="s">
        <v>745</v>
      </c>
      <c r="B148" s="979"/>
    </row>
    <row r="149" spans="1:2">
      <c r="A149" s="981" t="s">
        <v>746</v>
      </c>
      <c r="B149" s="167" t="s">
        <v>819</v>
      </c>
    </row>
    <row r="150" spans="1:2" ht="15" thickBot="1">
      <c r="A150" s="982"/>
      <c r="B150" s="160"/>
    </row>
    <row r="151" spans="1:2">
      <c r="A151" s="162" t="s">
        <v>747</v>
      </c>
      <c r="B151" s="163" t="s">
        <v>820</v>
      </c>
    </row>
    <row r="152" spans="1:2">
      <c r="A152" s="163" t="s">
        <v>748</v>
      </c>
      <c r="B152" s="163" t="s">
        <v>749</v>
      </c>
    </row>
    <row r="153" spans="1:2" ht="15" thickBot="1">
      <c r="A153" s="163" t="s">
        <v>750</v>
      </c>
      <c r="B153" s="163" t="s">
        <v>821</v>
      </c>
    </row>
    <row r="154" spans="1:2" ht="15" thickBot="1">
      <c r="A154" s="161" t="s">
        <v>751</v>
      </c>
      <c r="B154" s="161" t="s">
        <v>752</v>
      </c>
    </row>
    <row r="155" spans="1:2" ht="15" thickBot="1">
      <c r="A155" s="162" t="s">
        <v>753</v>
      </c>
      <c r="B155" s="163" t="s">
        <v>822</v>
      </c>
    </row>
    <row r="156" spans="1:2" ht="15" thickBot="1">
      <c r="A156" s="979" t="s">
        <v>754</v>
      </c>
      <c r="B156" s="979"/>
    </row>
    <row r="157" spans="1:2" ht="15" thickBot="1">
      <c r="A157" s="160" t="s">
        <v>755</v>
      </c>
      <c r="B157" s="160" t="s">
        <v>756</v>
      </c>
    </row>
    <row r="158" spans="1:2">
      <c r="A158" s="162" t="s">
        <v>757</v>
      </c>
      <c r="B158" s="163" t="s">
        <v>823</v>
      </c>
    </row>
    <row r="159" spans="1:2">
      <c r="A159" s="163" t="s">
        <v>758</v>
      </c>
      <c r="B159" s="163" t="s">
        <v>759</v>
      </c>
    </row>
    <row r="160" spans="1:2">
      <c r="A160" s="163" t="s">
        <v>760</v>
      </c>
      <c r="B160" s="163" t="s">
        <v>761</v>
      </c>
    </row>
    <row r="161" spans="1:2">
      <c r="A161" s="163" t="s">
        <v>762</v>
      </c>
      <c r="B161" s="163" t="s">
        <v>763</v>
      </c>
    </row>
    <row r="162" spans="1:2" ht="15" thickBot="1">
      <c r="A162" s="163" t="s">
        <v>764</v>
      </c>
      <c r="B162" s="163" t="s">
        <v>824</v>
      </c>
    </row>
    <row r="163" spans="1:2" ht="15" thickBot="1">
      <c r="A163" s="161" t="s">
        <v>765</v>
      </c>
      <c r="B163" s="161" t="s">
        <v>766</v>
      </c>
    </row>
    <row r="164" spans="1:2">
      <c r="A164" s="162" t="s">
        <v>767</v>
      </c>
      <c r="B164" s="162" t="s">
        <v>768</v>
      </c>
    </row>
    <row r="165" spans="1:2">
      <c r="A165" s="165" t="s">
        <v>769</v>
      </c>
      <c r="B165" s="165" t="s">
        <v>770</v>
      </c>
    </row>
    <row r="166" spans="1:2" ht="15" thickBot="1">
      <c r="A166" s="168" t="s">
        <v>771</v>
      </c>
      <c r="B166" s="168" t="s">
        <v>825</v>
      </c>
    </row>
    <row r="167" spans="1:2" ht="15" thickTop="1">
      <c r="A167" s="169" t="s">
        <v>772</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3" zoomScale="85" zoomScaleNormal="85" zoomScaleSheetLayoutView="85" workbookViewId="0">
      <selection activeCell="B10" sqref="B10:D10"/>
    </sheetView>
  </sheetViews>
  <sheetFormatPr baseColWidth="10" defaultColWidth="11.453125" defaultRowHeight="14"/>
  <cols>
    <col min="1" max="1" width="2.1796875" style="75" customWidth="1"/>
    <col min="2" max="2" width="21.7265625" style="75" customWidth="1"/>
    <col min="3" max="3" width="35.81640625" style="75" customWidth="1"/>
    <col min="4" max="4" width="41.453125" style="75" customWidth="1"/>
    <col min="5" max="5" width="1.81640625" style="75" customWidth="1"/>
    <col min="6" max="6" width="11.453125" style="75" customWidth="1"/>
    <col min="7" max="16384" width="11.453125" style="75"/>
  </cols>
  <sheetData>
    <row r="1" spans="2:4" ht="10.5" customHeight="1">
      <c r="B1" s="984" t="s">
        <v>274</v>
      </c>
      <c r="C1" s="984"/>
      <c r="D1" s="984"/>
    </row>
    <row r="2" spans="2:4" ht="19.5" customHeight="1">
      <c r="B2" s="984"/>
      <c r="C2" s="984"/>
      <c r="D2" s="984"/>
    </row>
    <row r="3" spans="2:4" ht="15.75" customHeight="1">
      <c r="B3" s="69" t="s">
        <v>30</v>
      </c>
      <c r="C3" s="69" t="s">
        <v>228</v>
      </c>
      <c r="D3" s="69" t="s">
        <v>1</v>
      </c>
    </row>
    <row r="4" spans="2:4" ht="57" customHeight="1">
      <c r="B4" s="70" t="s">
        <v>229</v>
      </c>
      <c r="C4" s="76" t="s">
        <v>252</v>
      </c>
      <c r="D4" s="77">
        <v>0.2</v>
      </c>
    </row>
    <row r="5" spans="2:4" ht="57" customHeight="1">
      <c r="B5" s="71" t="s">
        <v>230</v>
      </c>
      <c r="C5" s="76" t="s">
        <v>251</v>
      </c>
      <c r="D5" s="77">
        <v>0.4</v>
      </c>
    </row>
    <row r="6" spans="2:4" ht="57" customHeight="1">
      <c r="B6" s="72" t="s">
        <v>231</v>
      </c>
      <c r="C6" s="76" t="s">
        <v>253</v>
      </c>
      <c r="D6" s="77">
        <v>0.6</v>
      </c>
    </row>
    <row r="7" spans="2:4" ht="57" customHeight="1">
      <c r="B7" s="73" t="s">
        <v>232</v>
      </c>
      <c r="C7" s="76" t="s">
        <v>254</v>
      </c>
      <c r="D7" s="77">
        <v>0.8</v>
      </c>
    </row>
    <row r="8" spans="2:4" ht="57" customHeight="1">
      <c r="B8" s="74" t="s">
        <v>233</v>
      </c>
      <c r="C8" s="76" t="s">
        <v>255</v>
      </c>
      <c r="D8" s="77">
        <v>1</v>
      </c>
    </row>
    <row r="10" spans="2:4" ht="30" customHeight="1">
      <c r="B10" s="983" t="s">
        <v>289</v>
      </c>
      <c r="C10" s="983"/>
      <c r="D10" s="983"/>
    </row>
  </sheetData>
  <mergeCells count="2">
    <mergeCell ref="B10:D10"/>
    <mergeCell ref="B1:D2"/>
  </mergeCells>
  <printOptions horizontalCentered="1"/>
  <pageMargins left="0.25" right="0.25"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53125" defaultRowHeight="14.5"/>
  <cols>
    <col min="1" max="1" width="1.54296875" style="8" customWidth="1"/>
    <col min="2" max="2" width="17" style="8" customWidth="1"/>
    <col min="3" max="3" width="50.81640625" style="8" customWidth="1"/>
    <col min="4" max="4" width="52.1796875" style="8" customWidth="1"/>
    <col min="5" max="5" width="1.453125" style="8" customWidth="1"/>
    <col min="6" max="6" width="13.1796875" style="8" customWidth="1"/>
    <col min="7" max="10" width="11.453125" style="8"/>
    <col min="11" max="11" width="11.453125" style="8" customWidth="1"/>
    <col min="12" max="16384" width="11.453125" style="8"/>
  </cols>
  <sheetData>
    <row r="1" spans="2:4">
      <c r="B1" s="984" t="s">
        <v>273</v>
      </c>
      <c r="C1" s="984"/>
      <c r="D1" s="984"/>
    </row>
    <row r="2" spans="2:4">
      <c r="B2" s="984"/>
      <c r="C2" s="984"/>
      <c r="D2" s="984"/>
    </row>
    <row r="3" spans="2:4">
      <c r="B3" s="10" t="s">
        <v>30</v>
      </c>
      <c r="C3" s="10" t="s">
        <v>271</v>
      </c>
      <c r="D3" s="10" t="s">
        <v>272</v>
      </c>
    </row>
    <row r="4" spans="2:4" ht="29">
      <c r="B4" s="13" t="s">
        <v>256</v>
      </c>
      <c r="C4" s="31" t="s">
        <v>261</v>
      </c>
      <c r="D4" s="65" t="s">
        <v>262</v>
      </c>
    </row>
    <row r="5" spans="2:4" ht="43.5">
      <c r="B5" s="11" t="s">
        <v>257</v>
      </c>
      <c r="C5" s="31" t="s">
        <v>263</v>
      </c>
      <c r="D5" s="65" t="s">
        <v>264</v>
      </c>
    </row>
    <row r="6" spans="2:4" ht="29">
      <c r="B6" s="14" t="s">
        <v>258</v>
      </c>
      <c r="C6" s="31" t="s">
        <v>265</v>
      </c>
      <c r="D6" s="65" t="s">
        <v>266</v>
      </c>
    </row>
    <row r="7" spans="2:4" ht="43.5">
      <c r="B7" s="15" t="s">
        <v>259</v>
      </c>
      <c r="C7" s="31" t="s">
        <v>267</v>
      </c>
      <c r="D7" s="65" t="s">
        <v>268</v>
      </c>
    </row>
    <row r="8" spans="2:4" ht="29">
      <c r="B8" s="16" t="s">
        <v>260</v>
      </c>
      <c r="C8" s="31" t="s">
        <v>269</v>
      </c>
      <c r="D8" s="65" t="s">
        <v>270</v>
      </c>
    </row>
    <row r="10" spans="2:4" ht="53.5" customHeight="1">
      <c r="B10" s="985" t="s">
        <v>290</v>
      </c>
      <c r="C10" s="985"/>
      <c r="D10" s="985"/>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topLeftCell="A7" zoomScale="60" zoomScaleNormal="115" workbookViewId="0">
      <selection activeCell="B19" sqref="B19:B22"/>
    </sheetView>
  </sheetViews>
  <sheetFormatPr baseColWidth="10" defaultColWidth="10.81640625" defaultRowHeight="14.5"/>
  <cols>
    <col min="1" max="1" width="14.7265625" style="7" customWidth="1"/>
    <col min="2" max="2" width="12.81640625" style="7" bestFit="1" customWidth="1"/>
    <col min="3" max="4" width="35.26953125" style="7" customWidth="1"/>
    <col min="5" max="16384" width="10.81640625" style="7"/>
  </cols>
  <sheetData>
    <row r="1" spans="1:4" ht="15" customHeight="1">
      <c r="A1" s="994" t="s">
        <v>179</v>
      </c>
      <c r="B1" s="995"/>
      <c r="C1" s="995"/>
      <c r="D1" s="995"/>
    </row>
    <row r="2" spans="1:4" ht="21">
      <c r="A2" s="47" t="s">
        <v>180</v>
      </c>
      <c r="B2" s="48" t="s">
        <v>205</v>
      </c>
      <c r="C2" s="47" t="s">
        <v>206</v>
      </c>
      <c r="D2" s="47" t="s">
        <v>207</v>
      </c>
    </row>
    <row r="3" spans="1:4" ht="31" customHeight="1">
      <c r="A3" s="996" t="s">
        <v>181</v>
      </c>
      <c r="B3" s="997">
        <v>5</v>
      </c>
      <c r="C3" s="49" t="s">
        <v>209</v>
      </c>
      <c r="D3" s="50" t="s">
        <v>182</v>
      </c>
    </row>
    <row r="4" spans="1:4" ht="31" customHeight="1">
      <c r="A4" s="996"/>
      <c r="B4" s="997"/>
      <c r="C4" s="51" t="s">
        <v>208</v>
      </c>
      <c r="D4" s="52" t="s">
        <v>183</v>
      </c>
    </row>
    <row r="5" spans="1:4" ht="31" customHeight="1">
      <c r="A5" s="996"/>
      <c r="B5" s="997"/>
      <c r="C5" s="51" t="s">
        <v>210</v>
      </c>
      <c r="D5" s="52" t="s">
        <v>184</v>
      </c>
    </row>
    <row r="6" spans="1:4" ht="31" customHeight="1">
      <c r="A6" s="996"/>
      <c r="B6" s="997"/>
      <c r="C6" s="53"/>
      <c r="D6" s="52" t="s">
        <v>185</v>
      </c>
    </row>
    <row r="7" spans="1:4" ht="31" customHeight="1">
      <c r="A7" s="998" t="s">
        <v>186</v>
      </c>
      <c r="B7" s="991">
        <v>4</v>
      </c>
      <c r="C7" s="50" t="s">
        <v>211</v>
      </c>
      <c r="D7" s="50" t="s">
        <v>188</v>
      </c>
    </row>
    <row r="8" spans="1:4" ht="31" customHeight="1">
      <c r="A8" s="998"/>
      <c r="B8" s="992"/>
      <c r="C8" s="52" t="s">
        <v>212</v>
      </c>
      <c r="D8" s="52" t="s">
        <v>189</v>
      </c>
    </row>
    <row r="9" spans="1:4" ht="31" customHeight="1">
      <c r="A9" s="998"/>
      <c r="B9" s="992"/>
      <c r="C9" s="52" t="s">
        <v>187</v>
      </c>
      <c r="D9" s="52" t="s">
        <v>190</v>
      </c>
    </row>
    <row r="10" spans="1:4" ht="31" customHeight="1">
      <c r="A10" s="998"/>
      <c r="B10" s="993"/>
      <c r="C10" s="54"/>
      <c r="D10" s="52" t="s">
        <v>191</v>
      </c>
    </row>
    <row r="11" spans="1:4" ht="31" customHeight="1">
      <c r="A11" s="999" t="s">
        <v>40</v>
      </c>
      <c r="B11" s="991">
        <v>3</v>
      </c>
      <c r="C11" s="49" t="s">
        <v>213</v>
      </c>
      <c r="D11" s="50" t="s">
        <v>193</v>
      </c>
    </row>
    <row r="12" spans="1:4" ht="31" customHeight="1">
      <c r="A12" s="999"/>
      <c r="B12" s="992"/>
      <c r="C12" s="51" t="s">
        <v>214</v>
      </c>
      <c r="D12" s="52" t="s">
        <v>194</v>
      </c>
    </row>
    <row r="13" spans="1:4" ht="31" customHeight="1">
      <c r="A13" s="999"/>
      <c r="B13" s="992"/>
      <c r="C13" s="51" t="s">
        <v>192</v>
      </c>
      <c r="D13" s="52" t="s">
        <v>195</v>
      </c>
    </row>
    <row r="14" spans="1:4" ht="31" customHeight="1">
      <c r="A14" s="999"/>
      <c r="B14" s="993"/>
      <c r="C14" s="53"/>
      <c r="D14" s="52" t="s">
        <v>196</v>
      </c>
    </row>
    <row r="15" spans="1:4" ht="31" customHeight="1">
      <c r="A15" s="989" t="s">
        <v>197</v>
      </c>
      <c r="B15" s="986">
        <v>2</v>
      </c>
      <c r="C15" s="50" t="s">
        <v>215</v>
      </c>
      <c r="D15" s="55" t="s">
        <v>217</v>
      </c>
    </row>
    <row r="16" spans="1:4" ht="31" customHeight="1">
      <c r="A16" s="989"/>
      <c r="B16" s="987"/>
      <c r="C16" s="52" t="s">
        <v>216</v>
      </c>
      <c r="D16" s="56" t="s">
        <v>218</v>
      </c>
    </row>
    <row r="17" spans="1:4" ht="31" customHeight="1">
      <c r="A17" s="989"/>
      <c r="B17" s="987"/>
      <c r="C17" s="52" t="s">
        <v>198</v>
      </c>
      <c r="D17" s="56" t="s">
        <v>219</v>
      </c>
    </row>
    <row r="18" spans="1:4" ht="31" customHeight="1">
      <c r="A18" s="989"/>
      <c r="B18" s="988"/>
      <c r="C18" s="57"/>
      <c r="D18" s="56" t="s">
        <v>199</v>
      </c>
    </row>
    <row r="19" spans="1:4" ht="31" customHeight="1">
      <c r="A19" s="990" t="s">
        <v>378</v>
      </c>
      <c r="B19" s="991">
        <v>1</v>
      </c>
      <c r="C19" s="50" t="s">
        <v>200</v>
      </c>
      <c r="D19" s="55" t="s">
        <v>220</v>
      </c>
    </row>
    <row r="20" spans="1:4" ht="31" customHeight="1">
      <c r="A20" s="990"/>
      <c r="B20" s="992"/>
      <c r="C20" s="52" t="s">
        <v>201</v>
      </c>
      <c r="D20" s="56" t="s">
        <v>221</v>
      </c>
    </row>
    <row r="21" spans="1:4" ht="31" customHeight="1">
      <c r="A21" s="990"/>
      <c r="B21" s="992"/>
      <c r="C21" s="52" t="s">
        <v>202</v>
      </c>
      <c r="D21" s="56" t="s">
        <v>203</v>
      </c>
    </row>
    <row r="22" spans="1:4" ht="31" customHeight="1">
      <c r="A22" s="990"/>
      <c r="B22" s="993"/>
      <c r="C22" s="58"/>
      <c r="D22" s="59" t="s">
        <v>204</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53125" defaultRowHeight="14.5"/>
  <cols>
    <col min="1" max="1" width="2.1796875" style="8" customWidth="1"/>
    <col min="2" max="2" width="9.26953125" style="8" customWidth="1"/>
    <col min="3" max="3" width="21.7265625" style="8" customWidth="1"/>
    <col min="4" max="4" width="35.81640625" style="8" customWidth="1"/>
    <col min="5" max="5" width="41.453125" style="8" customWidth="1"/>
    <col min="6" max="6" width="1.81640625" style="8" customWidth="1"/>
    <col min="7" max="7" width="11.453125" style="8" customWidth="1"/>
    <col min="8" max="16384" width="11.453125" style="8"/>
  </cols>
  <sheetData>
    <row r="1" spans="2:5" ht="10.5" customHeight="1"/>
    <row r="2" spans="2:5" ht="19.5" customHeight="1">
      <c r="B2" s="984" t="s">
        <v>364</v>
      </c>
      <c r="C2" s="984"/>
      <c r="D2" s="984"/>
      <c r="E2" s="984"/>
    </row>
    <row r="3" spans="2:5" ht="15.75" customHeight="1">
      <c r="B3" s="10" t="s">
        <v>365</v>
      </c>
      <c r="C3" s="10" t="s">
        <v>30</v>
      </c>
      <c r="D3" s="10" t="s">
        <v>366</v>
      </c>
      <c r="E3" s="10" t="s">
        <v>367</v>
      </c>
    </row>
    <row r="4" spans="2:5" ht="57" customHeight="1">
      <c r="B4" s="102">
        <v>5</v>
      </c>
      <c r="C4" s="16" t="s">
        <v>348</v>
      </c>
      <c r="D4" s="100" t="s">
        <v>368</v>
      </c>
      <c r="E4" s="100" t="s">
        <v>369</v>
      </c>
    </row>
    <row r="5" spans="2:5" ht="57" customHeight="1">
      <c r="B5" s="102">
        <v>4</v>
      </c>
      <c r="C5" s="15" t="s">
        <v>347</v>
      </c>
      <c r="D5" s="100" t="s">
        <v>370</v>
      </c>
      <c r="E5" s="100" t="s">
        <v>371</v>
      </c>
    </row>
    <row r="6" spans="2:5" ht="57" customHeight="1">
      <c r="B6" s="102">
        <v>3</v>
      </c>
      <c r="C6" s="14" t="s">
        <v>346</v>
      </c>
      <c r="D6" s="100" t="s">
        <v>372</v>
      </c>
      <c r="E6" s="100" t="s">
        <v>373</v>
      </c>
    </row>
    <row r="7" spans="2:5" ht="57" customHeight="1">
      <c r="B7" s="102">
        <v>2</v>
      </c>
      <c r="C7" s="13" t="s">
        <v>345</v>
      </c>
      <c r="D7" s="100" t="s">
        <v>374</v>
      </c>
      <c r="E7" s="100" t="s">
        <v>375</v>
      </c>
    </row>
    <row r="8" spans="2:5" ht="57" customHeight="1">
      <c r="B8" s="102">
        <v>1</v>
      </c>
      <c r="C8" s="11" t="s">
        <v>344</v>
      </c>
      <c r="D8" s="100" t="s">
        <v>376</v>
      </c>
      <c r="E8" s="100" t="s">
        <v>377</v>
      </c>
    </row>
  </sheetData>
  <mergeCells count="1">
    <mergeCell ref="B2:E2"/>
  </mergeCells>
  <printOptions horizontalCentered="1"/>
  <pageMargins left="0.25" right="0.25"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1640625" defaultRowHeight="27" customHeight="1"/>
  <cols>
    <col min="1" max="1" width="4.26953125" style="135" customWidth="1"/>
    <col min="2" max="2" width="14.453125" style="135" customWidth="1"/>
    <col min="3" max="3" width="17.26953125" style="135" customWidth="1"/>
    <col min="4" max="4" width="14.453125" style="135" customWidth="1"/>
    <col min="5" max="5" width="46.7265625" style="135" customWidth="1"/>
    <col min="6" max="1024" width="14.453125" style="135" customWidth="1"/>
    <col min="1025" max="16384" width="10.81640625" style="146"/>
  </cols>
  <sheetData>
    <row r="1" spans="2:6" ht="24" customHeight="1">
      <c r="B1" s="1001" t="s">
        <v>421</v>
      </c>
      <c r="C1" s="1001"/>
      <c r="D1" s="1001"/>
      <c r="E1" s="1001"/>
      <c r="F1" s="1001"/>
    </row>
    <row r="2" spans="2:6" ht="15.5">
      <c r="B2" s="136"/>
      <c r="C2" s="136"/>
      <c r="D2" s="136"/>
      <c r="E2" s="136"/>
      <c r="F2" s="136"/>
    </row>
    <row r="3" spans="2:6" ht="16" customHeight="1">
      <c r="B3" s="1002" t="s">
        <v>422</v>
      </c>
      <c r="C3" s="1002"/>
      <c r="D3" s="1002"/>
      <c r="E3" s="137" t="s">
        <v>423</v>
      </c>
      <c r="F3" s="137" t="s">
        <v>424</v>
      </c>
    </row>
    <row r="4" spans="2:6" ht="31">
      <c r="B4" s="1003" t="s">
        <v>425</v>
      </c>
      <c r="C4" s="1003" t="s">
        <v>426</v>
      </c>
      <c r="D4" s="138" t="s">
        <v>310</v>
      </c>
      <c r="E4" s="139" t="s">
        <v>427</v>
      </c>
      <c r="F4" s="140">
        <v>0.25</v>
      </c>
    </row>
    <row r="5" spans="2:6" ht="46.5">
      <c r="B5" s="1003"/>
      <c r="C5" s="1003"/>
      <c r="D5" s="141" t="s">
        <v>311</v>
      </c>
      <c r="E5" s="142" t="s">
        <v>428</v>
      </c>
      <c r="F5" s="143">
        <v>0.15</v>
      </c>
    </row>
    <row r="6" spans="2:6" ht="46.5">
      <c r="B6" s="1003"/>
      <c r="C6" s="1003"/>
      <c r="D6" s="141" t="s">
        <v>312</v>
      </c>
      <c r="E6" s="142" t="s">
        <v>429</v>
      </c>
      <c r="F6" s="143">
        <v>0.1</v>
      </c>
    </row>
    <row r="7" spans="2:6" ht="62">
      <c r="B7" s="1003"/>
      <c r="C7" s="1004" t="s">
        <v>235</v>
      </c>
      <c r="D7" s="141" t="s">
        <v>316</v>
      </c>
      <c r="E7" s="142" t="s">
        <v>430</v>
      </c>
      <c r="F7" s="143">
        <v>0.25</v>
      </c>
    </row>
    <row r="8" spans="2:6" ht="31">
      <c r="B8" s="1003"/>
      <c r="C8" s="1004"/>
      <c r="D8" s="141" t="s">
        <v>315</v>
      </c>
      <c r="E8" s="142" t="s">
        <v>431</v>
      </c>
      <c r="F8" s="143">
        <v>0.15</v>
      </c>
    </row>
    <row r="9" spans="2:6" ht="46.5">
      <c r="B9" s="1005" t="s">
        <v>432</v>
      </c>
      <c r="C9" s="1004" t="s">
        <v>318</v>
      </c>
      <c r="D9" s="141" t="s">
        <v>319</v>
      </c>
      <c r="E9" s="142" t="s">
        <v>433</v>
      </c>
      <c r="F9" s="144" t="s">
        <v>434</v>
      </c>
    </row>
    <row r="10" spans="2:6" ht="46.5">
      <c r="B10" s="1005"/>
      <c r="C10" s="1004"/>
      <c r="D10" s="141" t="s">
        <v>320</v>
      </c>
      <c r="E10" s="142" t="s">
        <v>435</v>
      </c>
      <c r="F10" s="144" t="s">
        <v>434</v>
      </c>
    </row>
    <row r="11" spans="2:6" ht="46.5">
      <c r="B11" s="1005"/>
      <c r="C11" s="1004" t="s">
        <v>321</v>
      </c>
      <c r="D11" s="141" t="s">
        <v>323</v>
      </c>
      <c r="E11" s="142" t="s">
        <v>436</v>
      </c>
      <c r="F11" s="144" t="s">
        <v>434</v>
      </c>
    </row>
    <row r="12" spans="2:6" ht="46.5">
      <c r="B12" s="1005"/>
      <c r="C12" s="1004"/>
      <c r="D12" s="141" t="s">
        <v>324</v>
      </c>
      <c r="E12" s="142" t="s">
        <v>437</v>
      </c>
      <c r="F12" s="144" t="s">
        <v>434</v>
      </c>
    </row>
    <row r="13" spans="2:6" ht="31">
      <c r="B13" s="1005"/>
      <c r="C13" s="1004" t="s">
        <v>322</v>
      </c>
      <c r="D13" s="141" t="s">
        <v>438</v>
      </c>
      <c r="E13" s="142" t="s">
        <v>439</v>
      </c>
      <c r="F13" s="144" t="s">
        <v>434</v>
      </c>
    </row>
    <row r="14" spans="2:6" ht="15.5">
      <c r="B14" s="1005"/>
      <c r="C14" s="1004"/>
      <c r="D14" s="141" t="s">
        <v>440</v>
      </c>
      <c r="E14" s="142" t="s">
        <v>441</v>
      </c>
      <c r="F14" s="144" t="s">
        <v>434</v>
      </c>
    </row>
    <row r="15" spans="2:6" ht="49.5" customHeight="1">
      <c r="B15" s="1000" t="s">
        <v>442</v>
      </c>
      <c r="C15" s="1000"/>
      <c r="D15" s="1000"/>
      <c r="E15" s="1000"/>
      <c r="F15" s="1000"/>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53125" defaultRowHeight="14.5"/>
  <cols>
    <col min="1" max="1" width="1.81640625" style="103" customWidth="1"/>
    <col min="2" max="2" width="17.453125" style="103" customWidth="1"/>
    <col min="3" max="7" width="16" style="103" customWidth="1"/>
    <col min="8" max="8" width="1.54296875" style="103" customWidth="1"/>
    <col min="9" max="9" width="2" style="103" customWidth="1"/>
    <col min="10" max="16384" width="11.453125" style="103"/>
  </cols>
  <sheetData>
    <row r="1" spans="1:7" ht="9.75" customHeight="1"/>
    <row r="2" spans="1:7" ht="27" customHeight="1">
      <c r="B2" s="1007" t="s">
        <v>364</v>
      </c>
      <c r="C2" s="1008" t="s">
        <v>379</v>
      </c>
      <c r="D2" s="1008"/>
      <c r="E2" s="1008"/>
      <c r="F2" s="1008"/>
      <c r="G2" s="1008"/>
    </row>
    <row r="3" spans="1:7" ht="27" customHeight="1">
      <c r="B3" s="1007"/>
      <c r="C3" s="104" t="s">
        <v>380</v>
      </c>
      <c r="D3" s="104" t="s">
        <v>381</v>
      </c>
      <c r="E3" s="104" t="s">
        <v>382</v>
      </c>
      <c r="F3" s="104" t="s">
        <v>383</v>
      </c>
      <c r="G3" s="104" t="s">
        <v>384</v>
      </c>
    </row>
    <row r="4" spans="1:7" ht="31.5" customHeight="1">
      <c r="B4" s="1006" t="s">
        <v>385</v>
      </c>
      <c r="C4" s="105" t="s">
        <v>386</v>
      </c>
      <c r="D4" s="106" t="s">
        <v>387</v>
      </c>
      <c r="E4" s="107" t="s">
        <v>388</v>
      </c>
      <c r="F4" s="108" t="s">
        <v>389</v>
      </c>
      <c r="G4" s="109" t="s">
        <v>390</v>
      </c>
    </row>
    <row r="5" spans="1:7" ht="31.5" customHeight="1">
      <c r="B5" s="1006"/>
      <c r="C5" s="110" t="s">
        <v>391</v>
      </c>
      <c r="D5" s="111" t="s">
        <v>391</v>
      </c>
      <c r="E5" s="112" t="s">
        <v>392</v>
      </c>
      <c r="F5" s="113" t="s">
        <v>392</v>
      </c>
      <c r="G5" s="114" t="s">
        <v>392</v>
      </c>
    </row>
    <row r="6" spans="1:7" ht="31.5" customHeight="1">
      <c r="B6" s="1006" t="s">
        <v>393</v>
      </c>
      <c r="C6" s="115" t="s">
        <v>394</v>
      </c>
      <c r="D6" s="116" t="s">
        <v>395</v>
      </c>
      <c r="E6" s="117" t="s">
        <v>396</v>
      </c>
      <c r="F6" s="118" t="s">
        <v>397</v>
      </c>
      <c r="G6" s="119" t="s">
        <v>398</v>
      </c>
    </row>
    <row r="7" spans="1:7" ht="31.5" customHeight="1">
      <c r="B7" s="1006"/>
      <c r="C7" s="115" t="s">
        <v>399</v>
      </c>
      <c r="D7" s="116" t="s">
        <v>391</v>
      </c>
      <c r="E7" s="117" t="s">
        <v>391</v>
      </c>
      <c r="F7" s="118" t="s">
        <v>392</v>
      </c>
      <c r="G7" s="119" t="s">
        <v>392</v>
      </c>
    </row>
    <row r="8" spans="1:7" ht="31.5" customHeight="1">
      <c r="B8" s="1006" t="s">
        <v>400</v>
      </c>
      <c r="C8" s="120" t="s">
        <v>401</v>
      </c>
      <c r="D8" s="121" t="s">
        <v>402</v>
      </c>
      <c r="E8" s="122" t="s">
        <v>403</v>
      </c>
      <c r="F8" s="108" t="s">
        <v>396</v>
      </c>
      <c r="G8" s="109" t="s">
        <v>388</v>
      </c>
    </row>
    <row r="9" spans="1:7" ht="31.5" customHeight="1">
      <c r="B9" s="1006"/>
      <c r="C9" s="123" t="s">
        <v>404</v>
      </c>
      <c r="D9" s="124" t="s">
        <v>399</v>
      </c>
      <c r="E9" s="125" t="s">
        <v>391</v>
      </c>
      <c r="F9" s="113" t="s">
        <v>392</v>
      </c>
      <c r="G9" s="114" t="s">
        <v>392</v>
      </c>
    </row>
    <row r="10" spans="1:7" ht="31.5" customHeight="1">
      <c r="B10" s="1006" t="s">
        <v>405</v>
      </c>
      <c r="C10" s="126" t="s">
        <v>406</v>
      </c>
      <c r="D10" s="127" t="s">
        <v>394</v>
      </c>
      <c r="E10" s="115" t="s">
        <v>402</v>
      </c>
      <c r="F10" s="116" t="s">
        <v>395</v>
      </c>
      <c r="G10" s="119" t="s">
        <v>387</v>
      </c>
    </row>
    <row r="11" spans="1:7" ht="31.5" customHeight="1">
      <c r="B11" s="1006"/>
      <c r="C11" s="126" t="s">
        <v>404</v>
      </c>
      <c r="D11" s="127" t="s">
        <v>404</v>
      </c>
      <c r="E11" s="115" t="s">
        <v>399</v>
      </c>
      <c r="F11" s="116" t="s">
        <v>391</v>
      </c>
      <c r="G11" s="119" t="s">
        <v>392</v>
      </c>
    </row>
    <row r="12" spans="1:7" ht="31.5" customHeight="1">
      <c r="A12" s="103" t="s">
        <v>39</v>
      </c>
      <c r="B12" s="1006" t="s">
        <v>407</v>
      </c>
      <c r="C12" s="120" t="s">
        <v>408</v>
      </c>
      <c r="D12" s="128" t="s">
        <v>406</v>
      </c>
      <c r="E12" s="129" t="s">
        <v>401</v>
      </c>
      <c r="F12" s="106" t="s">
        <v>394</v>
      </c>
      <c r="G12" s="130" t="s">
        <v>386</v>
      </c>
    </row>
    <row r="13" spans="1:7" ht="31.5" customHeight="1">
      <c r="B13" s="1006"/>
      <c r="C13" s="123" t="s">
        <v>404</v>
      </c>
      <c r="D13" s="131" t="s">
        <v>404</v>
      </c>
      <c r="E13" s="132" t="s">
        <v>399</v>
      </c>
      <c r="F13" s="111" t="s">
        <v>391</v>
      </c>
      <c r="G13" s="133" t="s">
        <v>391</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heetViews>
  <sheetFormatPr baseColWidth="10" defaultColWidth="11.453125" defaultRowHeight="14"/>
  <cols>
    <col min="1" max="1" width="1.7265625" style="1" customWidth="1"/>
    <col min="2" max="2" width="27.453125" style="1" customWidth="1"/>
    <col min="3" max="3" width="92.7265625" style="1" customWidth="1"/>
    <col min="4" max="4" width="1.54296875" style="1" customWidth="1"/>
    <col min="5" max="6" width="11.54296875" style="1" customWidth="1"/>
    <col min="7" max="16384" width="11.453125" style="1"/>
  </cols>
  <sheetData>
    <row r="1" spans="2:3" ht="8.25" customHeight="1"/>
    <row r="2" spans="2:3" ht="15.75" customHeight="1">
      <c r="B2" s="1009" t="s">
        <v>419</v>
      </c>
      <c r="C2" s="1009"/>
    </row>
    <row r="3" spans="2:3" ht="45.75" customHeight="1">
      <c r="B3" s="279" t="s">
        <v>243</v>
      </c>
      <c r="C3" s="9" t="s">
        <v>411</v>
      </c>
    </row>
    <row r="4" spans="2:3" ht="45.75" customHeight="1">
      <c r="B4" s="279" t="s">
        <v>244</v>
      </c>
      <c r="C4" s="9" t="s">
        <v>412</v>
      </c>
    </row>
    <row r="5" spans="2:3" ht="68.5" customHeight="1">
      <c r="B5" s="279" t="s">
        <v>245</v>
      </c>
      <c r="C5" s="9" t="s">
        <v>413</v>
      </c>
    </row>
    <row r="6" spans="2:3" ht="45.75" customHeight="1">
      <c r="B6" s="279" t="s">
        <v>246</v>
      </c>
      <c r="C6" s="9" t="s">
        <v>414</v>
      </c>
    </row>
    <row r="7" spans="2:3" ht="45.75" customHeight="1">
      <c r="B7" s="279" t="s">
        <v>247</v>
      </c>
      <c r="C7" s="9" t="s">
        <v>415</v>
      </c>
    </row>
    <row r="8" spans="2:3" ht="45.75" customHeight="1">
      <c r="B8" s="279" t="s">
        <v>418</v>
      </c>
      <c r="C8" s="9" t="s">
        <v>416</v>
      </c>
    </row>
    <row r="9" spans="2:3" ht="45.75" customHeight="1">
      <c r="B9" s="279" t="s">
        <v>248</v>
      </c>
      <c r="C9" s="9" t="s">
        <v>417</v>
      </c>
    </row>
    <row r="10" spans="2:3" ht="45.75" customHeight="1">
      <c r="B10" s="279" t="s">
        <v>112</v>
      </c>
      <c r="C10" s="9" t="s">
        <v>29</v>
      </c>
    </row>
    <row r="11" spans="2:3" ht="52">
      <c r="B11" s="279" t="s">
        <v>249</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53125" defaultRowHeight="14.5"/>
  <cols>
    <col min="1" max="1" width="2.1796875" style="8" customWidth="1"/>
    <col min="2" max="2" width="11.453125" style="8"/>
    <col min="3" max="3" width="9.453125" style="8" customWidth="1"/>
    <col min="4" max="4" width="36.453125" style="8" customWidth="1"/>
    <col min="5" max="6" width="13.81640625" style="8" customWidth="1"/>
    <col min="7" max="7" width="1.81640625" style="2" customWidth="1"/>
    <col min="8" max="16384" width="11.453125" style="2"/>
  </cols>
  <sheetData>
    <row r="1" spans="2:6" ht="8.25" customHeight="1" thickBot="1"/>
    <row r="2" spans="2:6" ht="18.75" customHeight="1" thickBot="1">
      <c r="B2" s="1029" t="s">
        <v>41</v>
      </c>
      <c r="C2" s="1030"/>
      <c r="D2" s="1030"/>
      <c r="E2" s="1030"/>
      <c r="F2" s="1031"/>
    </row>
    <row r="3" spans="2:6" ht="18.75" customHeight="1">
      <c r="B3" s="1032" t="s">
        <v>42</v>
      </c>
      <c r="C3" s="1033"/>
      <c r="D3" s="925" t="s">
        <v>43</v>
      </c>
      <c r="E3" s="925"/>
      <c r="F3" s="1035"/>
    </row>
    <row r="4" spans="2:6" ht="18.75" customHeight="1">
      <c r="B4" s="1034"/>
      <c r="C4" s="540"/>
      <c r="D4" s="532" t="s">
        <v>44</v>
      </c>
      <c r="E4" s="532"/>
      <c r="F4" s="1036"/>
    </row>
    <row r="5" spans="2:6" ht="18.75" customHeight="1">
      <c r="B5" s="1034"/>
      <c r="C5" s="540"/>
      <c r="D5" s="532" t="s">
        <v>45</v>
      </c>
      <c r="E5" s="532"/>
      <c r="F5" s="1036"/>
    </row>
    <row r="6" spans="2:6" ht="18.75" customHeight="1">
      <c r="B6" s="1034"/>
      <c r="C6" s="540"/>
      <c r="D6" s="532" t="s">
        <v>46</v>
      </c>
      <c r="E6" s="532"/>
      <c r="F6" s="1036"/>
    </row>
    <row r="7" spans="2:6" ht="18.75" customHeight="1">
      <c r="B7" s="1034"/>
      <c r="C7" s="540"/>
      <c r="D7" s="532" t="s">
        <v>47</v>
      </c>
      <c r="E7" s="532"/>
      <c r="F7" s="1036"/>
    </row>
    <row r="8" spans="2:6" ht="18.75" customHeight="1">
      <c r="B8" s="1034"/>
      <c r="C8" s="540"/>
      <c r="D8" s="532" t="s">
        <v>48</v>
      </c>
      <c r="E8" s="532"/>
      <c r="F8" s="1036"/>
    </row>
    <row r="9" spans="2:6" ht="18.75" customHeight="1">
      <c r="B9" s="1034"/>
      <c r="C9" s="540"/>
      <c r="D9" s="532" t="s">
        <v>49</v>
      </c>
      <c r="E9" s="532"/>
      <c r="F9" s="1036"/>
    </row>
    <row r="10" spans="2:6" ht="18.75" customHeight="1" thickBot="1">
      <c r="B10" s="1015"/>
      <c r="C10" s="1016"/>
      <c r="D10" s="1019" t="s">
        <v>50</v>
      </c>
      <c r="E10" s="1019"/>
      <c r="F10" s="1020"/>
    </row>
    <row r="11" spans="2:6" ht="18.75" customHeight="1">
      <c r="B11" s="1021" t="s">
        <v>51</v>
      </c>
      <c r="C11" s="1022"/>
      <c r="D11" s="1027" t="s">
        <v>15</v>
      </c>
      <c r="E11" s="1027"/>
      <c r="F11" s="1028"/>
    </row>
    <row r="12" spans="2:6" ht="18.75" customHeight="1">
      <c r="B12" s="1023"/>
      <c r="C12" s="1024"/>
      <c r="D12" s="1010" t="s">
        <v>52</v>
      </c>
      <c r="E12" s="1010"/>
      <c r="F12" s="1011"/>
    </row>
    <row r="13" spans="2:6" ht="18.75" customHeight="1">
      <c r="B13" s="1023"/>
      <c r="C13" s="1024"/>
      <c r="D13" s="1010" t="s">
        <v>53</v>
      </c>
      <c r="E13" s="1010"/>
      <c r="F13" s="1011"/>
    </row>
    <row r="14" spans="2:6" ht="18.75" customHeight="1">
      <c r="B14" s="1023"/>
      <c r="C14" s="1024"/>
      <c r="D14" s="1010" t="s">
        <v>54</v>
      </c>
      <c r="E14" s="1010"/>
      <c r="F14" s="1011"/>
    </row>
    <row r="15" spans="2:6" ht="18.75" customHeight="1">
      <c r="B15" s="1023"/>
      <c r="C15" s="1024"/>
      <c r="D15" s="1010" t="s">
        <v>55</v>
      </c>
      <c r="E15" s="1010"/>
      <c r="F15" s="1011"/>
    </row>
    <row r="16" spans="2:6" ht="18.75" customHeight="1">
      <c r="B16" s="1023"/>
      <c r="C16" s="1024"/>
      <c r="D16" s="1010" t="s">
        <v>56</v>
      </c>
      <c r="E16" s="1010"/>
      <c r="F16" s="1011"/>
    </row>
    <row r="17" spans="2:6" ht="18.75" customHeight="1">
      <c r="B17" s="1023"/>
      <c r="C17" s="1024"/>
      <c r="D17" s="1010" t="s">
        <v>57</v>
      </c>
      <c r="E17" s="1010"/>
      <c r="F17" s="1011"/>
    </row>
    <row r="18" spans="2:6" ht="18.75" customHeight="1">
      <c r="B18" s="1023"/>
      <c r="C18" s="1024"/>
      <c r="D18" s="1010" t="s">
        <v>58</v>
      </c>
      <c r="E18" s="1010"/>
      <c r="F18" s="1011"/>
    </row>
    <row r="19" spans="2:6" ht="18.75" customHeight="1">
      <c r="B19" s="1023"/>
      <c r="C19" s="1024"/>
      <c r="D19" s="1010" t="s">
        <v>59</v>
      </c>
      <c r="E19" s="1010"/>
      <c r="F19" s="1011"/>
    </row>
    <row r="20" spans="2:6" ht="18.75" customHeight="1">
      <c r="B20" s="1023"/>
      <c r="C20" s="1024"/>
      <c r="D20" s="1010" t="s">
        <v>60</v>
      </c>
      <c r="E20" s="1010"/>
      <c r="F20" s="1011"/>
    </row>
    <row r="21" spans="2:6" ht="18.75" customHeight="1">
      <c r="B21" s="1023"/>
      <c r="C21" s="1024"/>
      <c r="D21" s="1010" t="s">
        <v>61</v>
      </c>
      <c r="E21" s="1010"/>
      <c r="F21" s="1011"/>
    </row>
    <row r="22" spans="2:6" ht="18.75" customHeight="1">
      <c r="B22" s="1023"/>
      <c r="C22" s="1024"/>
      <c r="D22" s="1010" t="s">
        <v>62</v>
      </c>
      <c r="E22" s="1010"/>
      <c r="F22" s="1011"/>
    </row>
    <row r="23" spans="2:6" ht="18.75" customHeight="1">
      <c r="B23" s="1023"/>
      <c r="C23" s="1024"/>
      <c r="D23" s="1010" t="s">
        <v>63</v>
      </c>
      <c r="E23" s="1010"/>
      <c r="F23" s="1011"/>
    </row>
    <row r="24" spans="2:6" ht="18.75" customHeight="1" thickBot="1">
      <c r="B24" s="1025"/>
      <c r="C24" s="1026"/>
      <c r="D24" s="1012" t="s">
        <v>64</v>
      </c>
      <c r="E24" s="1012"/>
      <c r="F24" s="1013"/>
    </row>
    <row r="25" spans="2:6" ht="18.75" customHeight="1">
      <c r="B25" s="1014" t="s">
        <v>65</v>
      </c>
      <c r="C25" s="534"/>
      <c r="D25" s="1017" t="s">
        <v>66</v>
      </c>
      <c r="E25" s="1017"/>
      <c r="F25" s="1018"/>
    </row>
    <row r="26" spans="2:6" ht="18.75" customHeight="1" thickBot="1">
      <c r="B26" s="1015"/>
      <c r="C26" s="1016"/>
      <c r="D26" s="1019" t="s">
        <v>67</v>
      </c>
      <c r="E26" s="1019"/>
      <c r="F26" s="1020"/>
    </row>
    <row r="27" spans="2:6" ht="7.5" customHeight="1"/>
  </sheetData>
  <mergeCells count="28">
    <mergeCell ref="D21:F21"/>
    <mergeCell ref="D22:F22"/>
    <mergeCell ref="B2:F2"/>
    <mergeCell ref="B3:C10"/>
    <mergeCell ref="D3:F3"/>
    <mergeCell ref="D4:F4"/>
    <mergeCell ref="D5:F5"/>
    <mergeCell ref="D6:F6"/>
    <mergeCell ref="D7:F7"/>
    <mergeCell ref="D8:F8"/>
    <mergeCell ref="D9:F9"/>
    <mergeCell ref="D10:F10"/>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s>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K694"/>
  <sheetViews>
    <sheetView showGridLines="0" tabSelected="1" view="pageBreakPreview" topLeftCell="L9" zoomScale="55" zoomScaleNormal="70" zoomScaleSheetLayoutView="55" workbookViewId="0">
      <pane ySplit="910" activePane="bottomLeft"/>
      <selection activeCell="L5" sqref="L5:L9"/>
      <selection pane="bottomLeft" activeCell="U6" sqref="U6:U9"/>
    </sheetView>
  </sheetViews>
  <sheetFormatPr baseColWidth="10" defaultColWidth="11.1796875" defaultRowHeight="14.5"/>
  <cols>
    <col min="1" max="1" width="6.26953125" style="226" customWidth="1"/>
    <col min="2" max="2" width="9.7265625" style="225" customWidth="1"/>
    <col min="3" max="6" width="13.81640625" style="226" customWidth="1"/>
    <col min="7" max="7" width="7.81640625" style="226" customWidth="1"/>
    <col min="8" max="8" width="7.54296875" style="224" customWidth="1"/>
    <col min="9" max="9" width="39.54296875" style="286" customWidth="1"/>
    <col min="10" max="10" width="12.453125" style="226" customWidth="1"/>
    <col min="11" max="11" width="33.81640625" style="226" customWidth="1"/>
    <col min="12" max="12" width="39" style="226" customWidth="1"/>
    <col min="13" max="13" width="51" style="226" customWidth="1"/>
    <col min="14" max="14" width="11.1796875" style="226" customWidth="1"/>
    <col min="15" max="15" width="11.1796875" style="226"/>
    <col min="16" max="16" width="10.453125" style="227" customWidth="1"/>
    <col min="17" max="17" width="9.81640625" style="226" customWidth="1"/>
    <col min="18" max="19" width="17.36328125" style="226" customWidth="1"/>
    <col min="20" max="21" width="9.81640625" style="226" customWidth="1"/>
    <col min="22" max="23" width="3.453125" style="226" customWidth="1"/>
    <col min="24" max="24" width="19.26953125" style="226" customWidth="1"/>
    <col min="25" max="27" width="3.453125" style="226" customWidth="1"/>
    <col min="28" max="28" width="3.7265625" style="228" customWidth="1"/>
    <col min="29" max="30" width="6.453125" style="229" customWidth="1"/>
    <col min="31" max="31" width="4.1796875" style="228" customWidth="1"/>
    <col min="32" max="32" width="4.7265625" style="228" customWidth="1"/>
    <col min="33" max="33" width="43.6328125" style="226" customWidth="1"/>
    <col min="34" max="34" width="15.81640625" style="227" customWidth="1"/>
    <col min="35" max="36" width="4.1796875" style="185" customWidth="1"/>
    <col min="37" max="37" width="4.1796875" style="226" customWidth="1"/>
    <col min="38" max="39" width="4.1796875" style="185" customWidth="1"/>
    <col min="40" max="40" width="5.7265625" style="185" customWidth="1"/>
    <col min="41" max="41" width="4.1796875" style="226" customWidth="1"/>
    <col min="42" max="45" width="3.453125" style="226" customWidth="1"/>
    <col min="46" max="46" width="3.7265625" style="228" customWidth="1"/>
    <col min="47" max="48" width="6.453125" style="185" customWidth="1"/>
    <col min="49" max="49" width="4.1796875" style="226" customWidth="1"/>
    <col min="50" max="50" width="11.81640625" style="227" customWidth="1"/>
    <col min="51" max="51" width="31.54296875" style="230" customWidth="1"/>
    <col min="52" max="52" width="22.1796875" style="227" customWidth="1"/>
    <col min="53" max="54" width="16.54296875" style="230" customWidth="1"/>
    <col min="55" max="56" width="16.54296875" style="346" customWidth="1"/>
    <col min="57" max="57" width="21.1796875" style="227" customWidth="1"/>
    <col min="58" max="58" width="21.7265625" style="231" customWidth="1"/>
    <col min="59" max="59" width="20.7265625" style="230" customWidth="1"/>
    <col min="60" max="60" width="16.54296875" style="230" customWidth="1"/>
    <col min="61" max="63" width="16.54296875" style="185" customWidth="1"/>
    <col min="64" max="64" width="16.54296875" style="232" customWidth="1"/>
    <col min="65" max="65" width="16.54296875" style="227" customWidth="1"/>
    <col min="66" max="66" width="19.81640625" style="230" customWidth="1"/>
    <col min="67" max="69" width="16.54296875" style="227" customWidth="1"/>
    <col min="70" max="16384" width="11.1796875" style="226"/>
  </cols>
  <sheetData>
    <row r="1" spans="1:89" s="185" customFormat="1" ht="82.5" customHeight="1">
      <c r="B1" s="240"/>
      <c r="H1" s="239"/>
      <c r="O1" s="241"/>
      <c r="AB1" s="229"/>
      <c r="AC1" s="229"/>
      <c r="AD1" s="229"/>
      <c r="AE1" s="229"/>
      <c r="AF1" s="229"/>
      <c r="AH1" s="241"/>
      <c r="AS1" s="229"/>
      <c r="AY1" s="232"/>
      <c r="AZ1" s="241"/>
      <c r="BC1" s="342"/>
      <c r="BD1" s="342"/>
      <c r="BE1" s="242"/>
      <c r="BF1" s="241"/>
    </row>
    <row r="2" spans="1:89" s="239" customFormat="1" ht="17.25" customHeight="1">
      <c r="A2" s="595" t="s">
        <v>935</v>
      </c>
      <c r="B2" s="595"/>
      <c r="C2" s="595"/>
      <c r="D2" s="595"/>
      <c r="E2" s="595"/>
      <c r="F2" s="595"/>
      <c r="G2" s="595"/>
      <c r="H2" s="595"/>
      <c r="I2" s="595"/>
      <c r="J2" s="595"/>
      <c r="K2" s="595"/>
      <c r="L2" s="595"/>
      <c r="M2" s="595"/>
      <c r="N2" s="595"/>
      <c r="O2" s="595"/>
      <c r="P2" s="596"/>
      <c r="Q2" s="693" t="s">
        <v>936</v>
      </c>
      <c r="R2" s="693"/>
      <c r="S2" s="693"/>
      <c r="T2" s="693"/>
      <c r="U2" s="693"/>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564"/>
      <c r="BA2" s="565"/>
      <c r="BB2" s="565"/>
      <c r="BC2" s="565"/>
      <c r="BD2" s="565"/>
      <c r="BE2" s="565"/>
      <c r="BF2" s="565"/>
      <c r="BG2" s="565"/>
      <c r="BH2" s="565"/>
      <c r="BI2" s="565"/>
      <c r="BJ2" s="565"/>
      <c r="BK2" s="565"/>
      <c r="BL2" s="565"/>
      <c r="BM2" s="565"/>
      <c r="BN2" s="565"/>
      <c r="BO2" s="565"/>
      <c r="BP2" s="565"/>
      <c r="BQ2" s="565"/>
    </row>
    <row r="3" spans="1:89" s="185" customFormat="1" ht="14.25" customHeight="1" thickBot="1">
      <c r="A3" s="612" t="s">
        <v>937</v>
      </c>
      <c r="B3" s="612"/>
      <c r="C3" s="182">
        <v>5</v>
      </c>
      <c r="D3" s="578" t="s">
        <v>81</v>
      </c>
      <c r="E3" s="579"/>
      <c r="F3" s="579"/>
      <c r="G3" s="579"/>
      <c r="H3" s="580"/>
      <c r="I3" s="294">
        <v>44927</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47"/>
      <c r="AZ3" s="183"/>
      <c r="BA3" s="183"/>
      <c r="BB3" s="183"/>
      <c r="BC3" s="343"/>
      <c r="BD3" s="343"/>
      <c r="BE3" s="183"/>
      <c r="BF3" s="183"/>
      <c r="BG3" s="183"/>
      <c r="BH3" s="183"/>
      <c r="BI3" s="183"/>
      <c r="BJ3" s="183"/>
      <c r="BK3" s="183"/>
      <c r="BL3" s="183"/>
      <c r="BM3" s="183"/>
    </row>
    <row r="4" spans="1:89" s="186" customFormat="1" ht="14.5" customHeight="1" thickBot="1">
      <c r="A4" s="597" t="s">
        <v>308</v>
      </c>
      <c r="B4" s="598"/>
      <c r="C4" s="598"/>
      <c r="D4" s="598"/>
      <c r="E4" s="598"/>
      <c r="F4" s="598"/>
      <c r="G4" s="598"/>
      <c r="H4" s="598"/>
      <c r="I4" s="598"/>
      <c r="J4" s="598"/>
      <c r="K4" s="598"/>
      <c r="L4" s="598"/>
      <c r="M4" s="598"/>
      <c r="N4" s="598"/>
      <c r="O4" s="598"/>
      <c r="P4" s="598"/>
      <c r="Q4" s="598"/>
      <c r="R4" s="598"/>
      <c r="S4" s="598"/>
      <c r="T4" s="598"/>
      <c r="U4" s="599"/>
      <c r="V4" s="775" t="s">
        <v>309</v>
      </c>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7"/>
      <c r="AY4" s="761" t="s">
        <v>336</v>
      </c>
      <c r="AZ4" s="762"/>
      <c r="BA4" s="762"/>
      <c r="BB4" s="762"/>
      <c r="BC4" s="762"/>
      <c r="BD4" s="762"/>
      <c r="BE4" s="762"/>
      <c r="BF4" s="762"/>
      <c r="BG4" s="763"/>
      <c r="BH4" s="770" t="s">
        <v>19</v>
      </c>
      <c r="BI4" s="771"/>
      <c r="BJ4" s="771"/>
      <c r="BK4" s="771"/>
      <c r="BL4" s="771"/>
      <c r="BM4" s="771"/>
      <c r="BN4" s="771"/>
      <c r="BO4" s="771"/>
      <c r="BP4" s="771"/>
      <c r="BQ4" s="772"/>
    </row>
    <row r="5" spans="1:89" s="186" customFormat="1" ht="31" customHeight="1" thickBot="1">
      <c r="A5" s="609" t="s">
        <v>1282</v>
      </c>
      <c r="B5" s="697" t="s">
        <v>24</v>
      </c>
      <c r="C5" s="711" t="s">
        <v>0</v>
      </c>
      <c r="D5" s="702" t="s">
        <v>842</v>
      </c>
      <c r="E5" s="702" t="s">
        <v>99</v>
      </c>
      <c r="F5" s="711" t="s">
        <v>25</v>
      </c>
      <c r="G5" s="708" t="s">
        <v>1280</v>
      </c>
      <c r="H5" s="708" t="s">
        <v>1280</v>
      </c>
      <c r="I5" s="705" t="s">
        <v>226</v>
      </c>
      <c r="J5" s="702" t="s">
        <v>887</v>
      </c>
      <c r="K5" s="702" t="s">
        <v>886</v>
      </c>
      <c r="L5" s="702" t="s">
        <v>998</v>
      </c>
      <c r="M5" s="711" t="s">
        <v>999</v>
      </c>
      <c r="N5" s="711" t="s">
        <v>227</v>
      </c>
      <c r="O5" s="711" t="s">
        <v>26</v>
      </c>
      <c r="P5" s="737" t="s">
        <v>895</v>
      </c>
      <c r="Q5" s="716" t="s">
        <v>947</v>
      </c>
      <c r="R5" s="717"/>
      <c r="S5" s="717"/>
      <c r="T5" s="717"/>
      <c r="U5" s="718"/>
      <c r="V5" s="740" t="s">
        <v>329</v>
      </c>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2"/>
      <c r="AX5" s="778" t="s">
        <v>1000</v>
      </c>
      <c r="AY5" s="766" t="s">
        <v>339</v>
      </c>
      <c r="AZ5" s="767"/>
      <c r="BA5" s="767"/>
      <c r="BB5" s="767"/>
      <c r="BC5" s="767"/>
      <c r="BD5" s="767"/>
      <c r="BE5" s="767"/>
      <c r="BF5" s="767"/>
      <c r="BG5" s="764" t="s">
        <v>838</v>
      </c>
      <c r="BH5" s="768" t="s">
        <v>902</v>
      </c>
      <c r="BI5" s="753" t="s">
        <v>16</v>
      </c>
      <c r="BJ5" s="773" t="s">
        <v>928</v>
      </c>
      <c r="BK5" s="774"/>
      <c r="BL5" s="751" t="s">
        <v>17</v>
      </c>
      <c r="BM5" s="758" t="s">
        <v>20</v>
      </c>
      <c r="BN5" s="751" t="s">
        <v>18</v>
      </c>
      <c r="BO5" s="755" t="s">
        <v>74</v>
      </c>
      <c r="BP5" s="756"/>
      <c r="BQ5" s="757"/>
    </row>
    <row r="6" spans="1:89" s="186" customFormat="1" ht="14.5" customHeight="1">
      <c r="A6" s="610"/>
      <c r="B6" s="698"/>
      <c r="C6" s="714"/>
      <c r="D6" s="703"/>
      <c r="E6" s="703"/>
      <c r="F6" s="712"/>
      <c r="G6" s="709"/>
      <c r="H6" s="709"/>
      <c r="I6" s="706"/>
      <c r="J6" s="703"/>
      <c r="K6" s="703"/>
      <c r="L6" s="703"/>
      <c r="M6" s="714"/>
      <c r="N6" s="714"/>
      <c r="O6" s="714"/>
      <c r="P6" s="738"/>
      <c r="Q6" s="719" t="s">
        <v>893</v>
      </c>
      <c r="R6" s="695" t="s">
        <v>444</v>
      </c>
      <c r="S6" s="695" t="s">
        <v>894</v>
      </c>
      <c r="T6" s="695" t="s">
        <v>841</v>
      </c>
      <c r="U6" s="749" t="s">
        <v>948</v>
      </c>
      <c r="V6" s="743" t="s">
        <v>835</v>
      </c>
      <c r="W6" s="744"/>
      <c r="X6" s="744"/>
      <c r="Y6" s="744"/>
      <c r="Z6" s="744"/>
      <c r="AA6" s="744"/>
      <c r="AB6" s="745"/>
      <c r="AC6" s="725" t="s">
        <v>340</v>
      </c>
      <c r="AD6" s="726"/>
      <c r="AE6" s="727"/>
      <c r="AF6" s="722" t="s">
        <v>335</v>
      </c>
      <c r="AG6" s="723"/>
      <c r="AH6" s="723"/>
      <c r="AI6" s="723"/>
      <c r="AJ6" s="723"/>
      <c r="AK6" s="723"/>
      <c r="AL6" s="723"/>
      <c r="AM6" s="723"/>
      <c r="AN6" s="724"/>
      <c r="AO6" s="740" t="s">
        <v>837</v>
      </c>
      <c r="AP6" s="741"/>
      <c r="AQ6" s="741"/>
      <c r="AR6" s="741"/>
      <c r="AS6" s="741"/>
      <c r="AT6" s="742"/>
      <c r="AU6" s="725" t="s">
        <v>340</v>
      </c>
      <c r="AV6" s="726"/>
      <c r="AW6" s="727"/>
      <c r="AX6" s="779"/>
      <c r="AY6" s="746" t="s">
        <v>338</v>
      </c>
      <c r="AZ6" s="747"/>
      <c r="BA6" s="747"/>
      <c r="BB6" s="714" t="s">
        <v>178</v>
      </c>
      <c r="BC6" s="714"/>
      <c r="BD6" s="714"/>
      <c r="BE6" s="712" t="s">
        <v>237</v>
      </c>
      <c r="BF6" s="712"/>
      <c r="BG6" s="764"/>
      <c r="BH6" s="769"/>
      <c r="BI6" s="754"/>
      <c r="BJ6" s="773"/>
      <c r="BK6" s="774"/>
      <c r="BL6" s="752"/>
      <c r="BM6" s="758"/>
      <c r="BN6" s="752"/>
      <c r="BO6" s="758" t="s">
        <v>75</v>
      </c>
      <c r="BP6" s="758" t="s">
        <v>77</v>
      </c>
      <c r="BQ6" s="759" t="s">
        <v>76</v>
      </c>
    </row>
    <row r="7" spans="1:89" s="186" customFormat="1" ht="14.5" customHeight="1">
      <c r="A7" s="610"/>
      <c r="B7" s="698"/>
      <c r="C7" s="714"/>
      <c r="D7" s="703"/>
      <c r="E7" s="703"/>
      <c r="F7" s="712"/>
      <c r="G7" s="709"/>
      <c r="H7" s="709"/>
      <c r="I7" s="706"/>
      <c r="J7" s="703"/>
      <c r="K7" s="703"/>
      <c r="L7" s="703"/>
      <c r="M7" s="714"/>
      <c r="N7" s="714"/>
      <c r="O7" s="714"/>
      <c r="P7" s="738"/>
      <c r="Q7" s="719"/>
      <c r="R7" s="695"/>
      <c r="S7" s="695"/>
      <c r="T7" s="695"/>
      <c r="U7" s="749"/>
      <c r="V7" s="746"/>
      <c r="W7" s="747"/>
      <c r="X7" s="747"/>
      <c r="Y7" s="747"/>
      <c r="Z7" s="747"/>
      <c r="AA7" s="747"/>
      <c r="AB7" s="748"/>
      <c r="AC7" s="728"/>
      <c r="AD7" s="729"/>
      <c r="AE7" s="730"/>
      <c r="AF7" s="721" t="s">
        <v>5</v>
      </c>
      <c r="AG7" s="714"/>
      <c r="AH7" s="734" t="s">
        <v>356</v>
      </c>
      <c r="AI7" s="700" t="s">
        <v>314</v>
      </c>
      <c r="AJ7" s="700"/>
      <c r="AK7" s="700"/>
      <c r="AL7" s="700"/>
      <c r="AM7" s="700"/>
      <c r="AN7" s="701"/>
      <c r="AO7" s="780"/>
      <c r="AP7" s="781"/>
      <c r="AQ7" s="781"/>
      <c r="AR7" s="781"/>
      <c r="AS7" s="781"/>
      <c r="AT7" s="782"/>
      <c r="AU7" s="728"/>
      <c r="AV7" s="729"/>
      <c r="AW7" s="730"/>
      <c r="AX7" s="779"/>
      <c r="AY7" s="746"/>
      <c r="AZ7" s="747"/>
      <c r="BA7" s="747"/>
      <c r="BB7" s="714"/>
      <c r="BC7" s="714"/>
      <c r="BD7" s="714"/>
      <c r="BE7" s="712"/>
      <c r="BF7" s="712"/>
      <c r="BG7" s="764"/>
      <c r="BH7" s="769"/>
      <c r="BI7" s="754"/>
      <c r="BJ7" s="773"/>
      <c r="BK7" s="774"/>
      <c r="BL7" s="752"/>
      <c r="BM7" s="758"/>
      <c r="BN7" s="752"/>
      <c r="BO7" s="758"/>
      <c r="BP7" s="758"/>
      <c r="BQ7" s="759"/>
    </row>
    <row r="8" spans="1:89" s="186" customFormat="1" ht="25.5" customHeight="1">
      <c r="A8" s="610"/>
      <c r="B8" s="698"/>
      <c r="C8" s="714"/>
      <c r="D8" s="703"/>
      <c r="E8" s="703"/>
      <c r="F8" s="712"/>
      <c r="G8" s="709"/>
      <c r="H8" s="709"/>
      <c r="I8" s="706"/>
      <c r="J8" s="703"/>
      <c r="K8" s="703"/>
      <c r="L8" s="703"/>
      <c r="M8" s="714"/>
      <c r="N8" s="714"/>
      <c r="O8" s="714"/>
      <c r="P8" s="738"/>
      <c r="Q8" s="719"/>
      <c r="R8" s="695"/>
      <c r="S8" s="695"/>
      <c r="T8" s="695"/>
      <c r="U8" s="749"/>
      <c r="V8" s="746"/>
      <c r="W8" s="747"/>
      <c r="X8" s="747"/>
      <c r="Y8" s="747"/>
      <c r="Z8" s="747"/>
      <c r="AA8" s="747"/>
      <c r="AB8" s="748"/>
      <c r="AC8" s="731"/>
      <c r="AD8" s="732"/>
      <c r="AE8" s="733"/>
      <c r="AF8" s="721"/>
      <c r="AG8" s="714"/>
      <c r="AH8" s="735"/>
      <c r="AI8" s="700" t="s">
        <v>327</v>
      </c>
      <c r="AJ8" s="700"/>
      <c r="AK8" s="700"/>
      <c r="AL8" s="700" t="s">
        <v>328</v>
      </c>
      <c r="AM8" s="700"/>
      <c r="AN8" s="701"/>
      <c r="AO8" s="783"/>
      <c r="AP8" s="784"/>
      <c r="AQ8" s="784"/>
      <c r="AR8" s="784"/>
      <c r="AS8" s="784"/>
      <c r="AT8" s="785"/>
      <c r="AU8" s="731"/>
      <c r="AV8" s="732"/>
      <c r="AW8" s="733"/>
      <c r="AX8" s="779"/>
      <c r="AY8" s="746"/>
      <c r="AZ8" s="747"/>
      <c r="BA8" s="747"/>
      <c r="BB8" s="714"/>
      <c r="BC8" s="714"/>
      <c r="BD8" s="714"/>
      <c r="BE8" s="712"/>
      <c r="BF8" s="712"/>
      <c r="BG8" s="764"/>
      <c r="BH8" s="769"/>
      <c r="BI8" s="754"/>
      <c r="BJ8" s="755"/>
      <c r="BK8" s="753"/>
      <c r="BL8" s="752"/>
      <c r="BM8" s="758"/>
      <c r="BN8" s="752"/>
      <c r="BO8" s="758"/>
      <c r="BP8" s="758"/>
      <c r="BQ8" s="759"/>
    </row>
    <row r="9" spans="1:89" s="204" customFormat="1" ht="43" customHeight="1" thickBot="1">
      <c r="A9" s="611"/>
      <c r="B9" s="699"/>
      <c r="C9" s="715"/>
      <c r="D9" s="704"/>
      <c r="E9" s="704"/>
      <c r="F9" s="713"/>
      <c r="G9" s="710"/>
      <c r="H9" s="710"/>
      <c r="I9" s="707"/>
      <c r="J9" s="704"/>
      <c r="K9" s="704"/>
      <c r="L9" s="704"/>
      <c r="M9" s="715"/>
      <c r="N9" s="715"/>
      <c r="O9" s="715"/>
      <c r="P9" s="739"/>
      <c r="Q9" s="720"/>
      <c r="R9" s="696"/>
      <c r="S9" s="696"/>
      <c r="T9" s="696"/>
      <c r="U9" s="750"/>
      <c r="V9" s="187" t="s">
        <v>350</v>
      </c>
      <c r="W9" s="188" t="s">
        <v>250</v>
      </c>
      <c r="X9" s="188" t="s">
        <v>892</v>
      </c>
      <c r="Y9" s="189" t="s">
        <v>295</v>
      </c>
      <c r="Z9" s="189" t="s">
        <v>355</v>
      </c>
      <c r="AA9" s="189" t="s">
        <v>250</v>
      </c>
      <c r="AB9" s="190" t="s">
        <v>307</v>
      </c>
      <c r="AC9" s="191" t="s">
        <v>1</v>
      </c>
      <c r="AD9" s="192" t="s">
        <v>349</v>
      </c>
      <c r="AE9" s="193" t="s">
        <v>3</v>
      </c>
      <c r="AF9" s="194" t="s">
        <v>36</v>
      </c>
      <c r="AG9" s="195" t="s">
        <v>234</v>
      </c>
      <c r="AH9" s="736"/>
      <c r="AI9" s="196" t="s">
        <v>313</v>
      </c>
      <c r="AJ9" s="196" t="s">
        <v>235</v>
      </c>
      <c r="AK9" s="197" t="s">
        <v>317</v>
      </c>
      <c r="AL9" s="197" t="s">
        <v>318</v>
      </c>
      <c r="AM9" s="197" t="s">
        <v>321</v>
      </c>
      <c r="AN9" s="198" t="s">
        <v>322</v>
      </c>
      <c r="AO9" s="199" t="s">
        <v>927</v>
      </c>
      <c r="AP9" s="200" t="s">
        <v>864</v>
      </c>
      <c r="AQ9" s="188" t="s">
        <v>250</v>
      </c>
      <c r="AR9" s="189" t="s">
        <v>353</v>
      </c>
      <c r="AS9" s="189" t="s">
        <v>250</v>
      </c>
      <c r="AT9" s="190" t="s">
        <v>354</v>
      </c>
      <c r="AU9" s="191" t="s">
        <v>1</v>
      </c>
      <c r="AV9" s="192" t="s">
        <v>349</v>
      </c>
      <c r="AW9" s="193" t="s">
        <v>3</v>
      </c>
      <c r="AX9" s="779"/>
      <c r="AY9" s="296" t="s">
        <v>337</v>
      </c>
      <c r="AZ9" s="295" t="s">
        <v>14</v>
      </c>
      <c r="BA9" s="201" t="s">
        <v>100</v>
      </c>
      <c r="BB9" s="201" t="s">
        <v>117</v>
      </c>
      <c r="BC9" s="344" t="s">
        <v>79</v>
      </c>
      <c r="BD9" s="344" t="s">
        <v>80</v>
      </c>
      <c r="BE9" s="202" t="s">
        <v>236</v>
      </c>
      <c r="BF9" s="202" t="s">
        <v>880</v>
      </c>
      <c r="BG9" s="765"/>
      <c r="BH9" s="769"/>
      <c r="BI9" s="754"/>
      <c r="BJ9" s="203" t="s">
        <v>929</v>
      </c>
      <c r="BK9" s="203" t="s">
        <v>930</v>
      </c>
      <c r="BL9" s="752"/>
      <c r="BM9" s="751"/>
      <c r="BN9" s="752"/>
      <c r="BO9" s="751"/>
      <c r="BP9" s="751"/>
      <c r="BQ9" s="760"/>
    </row>
    <row r="10" spans="1:89" s="213" customFormat="1" ht="130.5" customHeight="1">
      <c r="A10" s="583">
        <v>1</v>
      </c>
      <c r="B10" s="600" t="s">
        <v>933</v>
      </c>
      <c r="C10" s="567" t="str">
        <f>IFERROR((VLOOKUP($B10,'Listados Datos'!$D$3:$E$16,2,FALSE))," ")</f>
        <v>Direccionar la planificación y coordinar de manera integral la 
gestión de la entidad, garantizando el logro de compromisos 
distritales e institucionales.</v>
      </c>
      <c r="D10" s="567" t="str">
        <f>IFERROR((VLOOKUP($B10,'Listados Datos'!$D$3:$F$16,3,FALSE))," ")</f>
        <v>Inicia con el ejercicio de coherencia institucional de la entidad y
finaliza con la evaluación a la ejecución de las políticas,
estrategias, planes, programas y proyectos. Aplica a todos los
procesos de la Entidad.</v>
      </c>
      <c r="E10" s="570" t="s">
        <v>1037</v>
      </c>
      <c r="F10" s="576" t="s">
        <v>960</v>
      </c>
      <c r="G10" s="801">
        <v>1</v>
      </c>
      <c r="H10" s="383">
        <f>+G10</f>
        <v>1</v>
      </c>
      <c r="I10" s="573" t="s">
        <v>3379</v>
      </c>
      <c r="J10" s="576" t="s">
        <v>242</v>
      </c>
      <c r="K10" s="576" t="s">
        <v>1038</v>
      </c>
      <c r="L10" s="576" t="s">
        <v>1044</v>
      </c>
      <c r="M10" s="570"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570" t="s">
        <v>108</v>
      </c>
      <c r="O10" s="570" t="s">
        <v>830</v>
      </c>
      <c r="P10" s="644">
        <v>12</v>
      </c>
      <c r="Q10" s="604"/>
      <c r="R10" s="607"/>
      <c r="S10" s="607"/>
      <c r="T10" s="607"/>
      <c r="U10" s="607"/>
      <c r="V10" s="646" t="str">
        <f>IF(ISBLANK(AC10),(IF(P10&lt;=0,"",IF(P10&lt;=2,"Muy Baja",IF(P10&lt;=24,"Baja",IF(P10&lt;=500,"Media",IF(P10&lt;=5000,"Alta","Muy Alta"))))))," ")</f>
        <v>Baja</v>
      </c>
      <c r="W10" s="631">
        <f>IF(ISBLANK(AC10),(IF(V10="","",IF(V10="Muy Baja",20%,IF(V10="Baja",40%,IF(V10="Media",60%,IF(V10="Alta",80%,IF(V10="Muy Alta",100%,0)))))))," ")</f>
        <v>0.4</v>
      </c>
      <c r="X10" s="649" t="s">
        <v>1428</v>
      </c>
      <c r="Y10" s="652" t="str">
        <f>IF(X10&gt;0,IF(NOT(ISERROR(MATCH(X10,'Listados Datos'!$N$3:$N$4,0))),'Listados Datos'!$N$6&amp;"Por favor no seleccionar este criterios de impacto (Afectación Económica o presupuestal y/o Pérdida Reputacional)",'Listados Datos'!$N$7),"")</f>
        <v>✔</v>
      </c>
      <c r="Z10" s="655" t="str">
        <f>IF(OR(X10='Listados Datos'!$R$3,X10='Listados Datos'!$S$3),"Leve",IF(OR(X10='Listados Datos'!$R$4,X10='Listados Datos'!$S$4),"Menor",IF(OR(X10='Listados Datos'!$R$5,X10='Listados Datos'!$S$5),"Moderado",IF(OR(X10='Listados Datos'!$R$6,X10='Listados Datos'!$S$6),"Mayor",IF(OR(X10='Listados Datos'!$R$7,X10='Listados Datos'!$S$7),"Catastrófico","")))))</f>
        <v>Menor</v>
      </c>
      <c r="AA10" s="631">
        <f>IF(Z10="","",IF(Z10="Leve",20%,IF(Z10="Menor",40%,IF(Z10="Moderado",60%,IF(Z10="Mayor",80%,IF(Z10="Catastrófico",100%,0))))))</f>
        <v>0.4</v>
      </c>
      <c r="AB10" s="634"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Moderado</v>
      </c>
      <c r="AC10" s="637"/>
      <c r="AD10" s="640"/>
      <c r="AE10" s="619"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5">
        <v>1</v>
      </c>
      <c r="AG10" s="501" t="s">
        <v>3133</v>
      </c>
      <c r="AH10" s="504" t="str">
        <f t="shared" ref="AH10:AH33" si="1">IF(OR(AI10="Preventivo",AI10="Detectivo"),"Probabilidad",IF(AI10="Correctivo","Impacto",""))</f>
        <v>Probabilidad</v>
      </c>
      <c r="AI10" s="338" t="s">
        <v>310</v>
      </c>
      <c r="AJ10" s="338" t="s">
        <v>315</v>
      </c>
      <c r="AK10" s="233" t="str">
        <f t="shared" ref="AK10" si="2">IF(AND(AI10="Preventivo",AJ10="Automático"),"50%",IF(AND(AI10="Preventivo",AJ10="Manual"),"40%",IF(AND(AI10="Detectivo",AJ10="Automático"),"40%",IF(AND(AI10="Detectivo",AJ10="Manual"),"30%",IF(AND(AI10="Correctivo",AJ10="Automático"),"35%",IF(AND(AI10="Correctivo",AJ10="Manual"),"25%",""))))))</f>
        <v>40%</v>
      </c>
      <c r="AL10" s="339" t="s">
        <v>319</v>
      </c>
      <c r="AM10" s="339" t="s">
        <v>323</v>
      </c>
      <c r="AN10" s="340" t="s">
        <v>326</v>
      </c>
      <c r="AO10" s="234">
        <f>IF(ISBLANK(AD10),(IFERROR(IF(AH10="Probabilidad",(W10-(+W10*AK10)),IF(AH10="Impacto",W10,"")),""))," ")</f>
        <v>0.24</v>
      </c>
      <c r="AP10" s="174" t="str">
        <f>IF(ISBLANK(AD10), (IFERROR(IF(AO10="","",IF(AO10&lt;=0.2,"Muy Baja",IF(AO10&lt;=0.4,"Baja",IF(AO10&lt;=0.6,"Media",IF(AO10&lt;=0.8,"Alta","Muy Alta"))))),""))," ")</f>
        <v>Baja</v>
      </c>
      <c r="AQ10" s="235">
        <f t="shared" ref="AQ10:AQ11" si="3">+AO10</f>
        <v>0.24</v>
      </c>
      <c r="AR10" s="236" t="str">
        <f t="shared" ref="AR10" si="4">IFERROR(IF(AS10="","",IF(AS10&lt;=0.2,"Leve",IF(AS10&lt;=0.4,"Menor",IF(AS10&lt;=0.6,"Moderado",IF(AS10&lt;=0.8,"Mayor","Catastrófico"))))),"")</f>
        <v>Menor</v>
      </c>
      <c r="AS10" s="235">
        <f>IFERROR(IF(AH10="Impacto",(AA10-(+AA10*AK10)),IF(AH10="Probabilidad",AA10,"")),"")</f>
        <v>0.4</v>
      </c>
      <c r="AT10" s="237"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Moderado</v>
      </c>
      <c r="AU10" s="622"/>
      <c r="AV10" s="625" t="str">
        <f>IF(ISBLANK(AD10), " ", AD10)</f>
        <v xml:space="preserve"> </v>
      </c>
      <c r="AW10" s="619"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628" t="s">
        <v>333</v>
      </c>
      <c r="AY10" s="341" t="s">
        <v>1089</v>
      </c>
      <c r="AZ10" s="208" t="s">
        <v>1051</v>
      </c>
      <c r="BA10" s="206" t="s">
        <v>964</v>
      </c>
      <c r="BB10" s="206" t="s">
        <v>1050</v>
      </c>
      <c r="BC10" s="207">
        <v>44927</v>
      </c>
      <c r="BD10" s="207">
        <v>45291</v>
      </c>
      <c r="BE10" s="207" t="s">
        <v>1051</v>
      </c>
      <c r="BF10" s="208" t="s">
        <v>1061</v>
      </c>
      <c r="BG10" s="658" t="s">
        <v>1052</v>
      </c>
      <c r="BH10" s="209"/>
      <c r="BI10" s="209"/>
      <c r="BJ10" s="209"/>
      <c r="BK10" s="209"/>
      <c r="BL10" s="206"/>
      <c r="BM10" s="206"/>
      <c r="BN10" s="206"/>
      <c r="BO10" s="210"/>
      <c r="BP10" s="210"/>
      <c r="BQ10" s="211"/>
      <c r="BR10" s="212"/>
      <c r="BS10" s="212" t="str" cm="1">
        <f t="array" ref="BS10">IF(AND('MAPA DE RIESGOS'!$AP10="Muy Alta",'MAPA DE RIESGOS'!$AR10="Leve"),CONCATENATE("R",'MAPA DE RIESGOS'!$H10:$H15,"C",'MAPA DE RIESGOS'!$AF10),"")</f>
        <v/>
      </c>
      <c r="BT10" s="212"/>
      <c r="BU10" s="212"/>
      <c r="BV10" s="212"/>
      <c r="BW10" s="212"/>
      <c r="BX10" s="212"/>
      <c r="BY10" s="212"/>
      <c r="BZ10" s="212"/>
      <c r="CA10" s="212"/>
      <c r="CB10" s="212"/>
      <c r="CC10" s="212"/>
      <c r="CD10" s="212"/>
      <c r="CE10" s="212"/>
      <c r="CF10" s="212"/>
      <c r="CG10" s="212"/>
      <c r="CH10" s="212"/>
      <c r="CI10" s="212"/>
      <c r="CJ10" s="212"/>
      <c r="CK10" s="212"/>
    </row>
    <row r="11" spans="1:89" s="213" customFormat="1" ht="28.5" hidden="1" customHeight="1">
      <c r="A11" s="583"/>
      <c r="B11" s="600"/>
      <c r="C11" s="567"/>
      <c r="D11" s="567"/>
      <c r="E11" s="570"/>
      <c r="F11" s="576"/>
      <c r="G11" s="802"/>
      <c r="H11" s="384">
        <v>1</v>
      </c>
      <c r="I11" s="573"/>
      <c r="J11" s="576"/>
      <c r="K11" s="576"/>
      <c r="L11" s="576"/>
      <c r="M11" s="570"/>
      <c r="N11" s="570"/>
      <c r="O11" s="570"/>
      <c r="P11" s="644"/>
      <c r="Q11" s="604"/>
      <c r="R11" s="607"/>
      <c r="S11" s="607"/>
      <c r="T11" s="607"/>
      <c r="U11" s="607"/>
      <c r="V11" s="647"/>
      <c r="W11" s="632"/>
      <c r="X11" s="650"/>
      <c r="Y11" s="653"/>
      <c r="Z11" s="656"/>
      <c r="AA11" s="632"/>
      <c r="AB11" s="635"/>
      <c r="AC11" s="638"/>
      <c r="AD11" s="641"/>
      <c r="AE11" s="620"/>
      <c r="AF11" s="205">
        <v>2</v>
      </c>
      <c r="AG11" s="501"/>
      <c r="AH11" s="504" t="str">
        <f t="shared" si="1"/>
        <v/>
      </c>
      <c r="AI11" s="338"/>
      <c r="AJ11" s="338"/>
      <c r="AK11" s="233" t="str">
        <f t="shared" ref="AK11:AK12" si="7">IF(AND(AI11="Preventivo",AJ11="Automático"),"50%",IF(AND(AI11="Preventivo",AJ11="Manual"),"40%",IF(AND(AI11="Detectivo",AJ11="Automático"),"40%",IF(AND(AI11="Detectivo",AJ11="Manual"),"30%",IF(AND(AI11="Correctivo",AJ11="Automático"),"35%",IF(AND(AI11="Correctivo",AJ11="Manual"),"25%",""))))))</f>
        <v/>
      </c>
      <c r="AL11" s="339"/>
      <c r="AM11" s="339"/>
      <c r="AN11" s="340"/>
      <c r="AO11" s="234" t="str">
        <f>IF(ISBLANK(AD10),(IFERROR(IF(AND(AH10="Probabilidad",AH11="Probabilidad"),(AQ10-(+AQ10*AK11)),IF(AH11="Probabilidad",(W10-(+W10*AK11)),IF(AH11="Impacto",AQ10,""))),""))," ")</f>
        <v/>
      </c>
      <c r="AP11" s="174" t="str">
        <f>IF(ISBLANK(AD10),(IFERROR(IF(AO11="","",IF(AO11&lt;=0.2,"Muy Baja",IF(AO11&lt;=0.4,"Baja",IF(AO11&lt;=0.6,"Media",IF(AO11&lt;=0.8,"Alta","Muy Alta"))))),""))," ")</f>
        <v/>
      </c>
      <c r="AQ11" s="235" t="str">
        <f t="shared" si="3"/>
        <v/>
      </c>
      <c r="AR11" s="236" t="str">
        <f t="shared" ref="AR11:AR12" si="8">IFERROR(IF(AS11="","",IF(AS11&lt;=0.2,"Leve",IF(AS11&lt;=0.4,"Menor",IF(AS11&lt;=0.6,"Moderado",IF(AS11&lt;=0.8,"Mayor","Catastrófico"))))),"")</f>
        <v/>
      </c>
      <c r="AS11" s="235" t="str">
        <f>IFERROR(IF(AND(AH10="Impacto",AH11="Impacto"),(AS10-(+AS10*AK11)),IF(AH11="Impacto",(AA10-(+AA10*AK11)),IF(AH11="Probabilidad",AS10,""))),"")</f>
        <v/>
      </c>
      <c r="AT11" s="237"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623"/>
      <c r="AV11" s="626"/>
      <c r="AW11" s="620"/>
      <c r="AX11" s="629"/>
      <c r="AY11" s="341"/>
      <c r="AZ11" s="208"/>
      <c r="BA11" s="206"/>
      <c r="BB11" s="206"/>
      <c r="BC11" s="207"/>
      <c r="BD11" s="207"/>
      <c r="BE11" s="207"/>
      <c r="BF11" s="208"/>
      <c r="BG11" s="659"/>
      <c r="BH11" s="209"/>
      <c r="BI11" s="209"/>
      <c r="BJ11" s="209"/>
      <c r="BK11" s="209"/>
      <c r="BL11" s="206"/>
      <c r="BM11" s="206"/>
      <c r="BN11" s="206"/>
      <c r="BO11" s="210"/>
      <c r="BP11" s="210"/>
      <c r="BQ11" s="211"/>
      <c r="BR11" s="212"/>
      <c r="BS11" s="212" t="str" cm="1">
        <f t="array" ref="BS11">IF(AND('MAPA DE RIESGOS'!$AP11="Muy Alta",'MAPA DE RIESGOS'!$AR11="Leve"),CONCATENATE("R",'MAPA DE RIESGOS'!$H11:$H16,"C",'MAPA DE RIESGOS'!$AF11),"")</f>
        <v/>
      </c>
      <c r="BT11" s="212"/>
      <c r="BU11" s="212"/>
      <c r="BV11" s="212"/>
      <c r="BW11" s="212"/>
      <c r="BX11" s="212"/>
      <c r="BY11" s="212"/>
      <c r="BZ11" s="212"/>
      <c r="CA11" s="212"/>
      <c r="CB11" s="212"/>
      <c r="CC11" s="212"/>
      <c r="CD11" s="212"/>
      <c r="CE11" s="212"/>
      <c r="CF11" s="212"/>
      <c r="CG11" s="212"/>
      <c r="CH11" s="212"/>
      <c r="CI11" s="212"/>
      <c r="CJ11" s="212"/>
      <c r="CK11" s="212"/>
    </row>
    <row r="12" spans="1:89" s="213" customFormat="1" ht="28.5" hidden="1" customHeight="1">
      <c r="A12" s="583"/>
      <c r="B12" s="600"/>
      <c r="C12" s="567"/>
      <c r="D12" s="567"/>
      <c r="E12" s="570"/>
      <c r="F12" s="576"/>
      <c r="G12" s="802"/>
      <c r="H12" s="384">
        <v>1</v>
      </c>
      <c r="I12" s="573"/>
      <c r="J12" s="576"/>
      <c r="K12" s="576"/>
      <c r="L12" s="576"/>
      <c r="M12" s="570"/>
      <c r="N12" s="570"/>
      <c r="O12" s="570"/>
      <c r="P12" s="644"/>
      <c r="Q12" s="604"/>
      <c r="R12" s="607"/>
      <c r="S12" s="607"/>
      <c r="T12" s="607"/>
      <c r="U12" s="607"/>
      <c r="V12" s="647"/>
      <c r="W12" s="632"/>
      <c r="X12" s="650"/>
      <c r="Y12" s="653"/>
      <c r="Z12" s="656"/>
      <c r="AA12" s="632"/>
      <c r="AB12" s="635"/>
      <c r="AC12" s="638"/>
      <c r="AD12" s="641"/>
      <c r="AE12" s="620"/>
      <c r="AF12" s="205">
        <v>3</v>
      </c>
      <c r="AG12" s="501"/>
      <c r="AH12" s="504" t="str">
        <f t="shared" ref="AH12" si="10">IF(OR(AI12="Preventivo",AI12="Detectivo"),"Probabilidad",IF(AI12="Correctivo","Impacto",""))</f>
        <v/>
      </c>
      <c r="AI12" s="338"/>
      <c r="AJ12" s="338"/>
      <c r="AK12" s="233" t="str">
        <f t="shared" si="7"/>
        <v/>
      </c>
      <c r="AL12" s="339"/>
      <c r="AM12" s="339"/>
      <c r="AN12" s="340"/>
      <c r="AO12" s="234" t="str">
        <f>IF(ISBLANK(AD10),(IFERROR(IF(AND(AH11="Probabilidad",AH12="Probabilidad"),(AQ11-(+AQ11*AK12)),IF(AND(AH11="Impacto",AH12="Probabilidad"),(AQ10-(+AQ10*AK12)),IF(AH12="Impacto",AQ11,""))),""))," ")</f>
        <v/>
      </c>
      <c r="AP12" s="174" t="str">
        <f>IF(ISBLANK(AD10),(IFERROR(IF(AO12="","",IF(AO12&lt;=0.2,"Muy Baja",IF(AO12&lt;=0.4,"Baja",IF(AO12&lt;=0.6,"Media",IF(AO12&lt;=0.8,"Alta","Muy Alta"))))),""))," ")</f>
        <v/>
      </c>
      <c r="AQ12" s="235" t="str">
        <f t="shared" ref="AQ12" si="11">+AO12</f>
        <v/>
      </c>
      <c r="AR12" s="236" t="str">
        <f t="shared" si="8"/>
        <v/>
      </c>
      <c r="AS12" s="235" t="str">
        <f>IFERROR(IF(AND(AH11="Impacto",AH12="Impacto"),(AS11-(+AS11*AK12)),IF(AND(AH11="Probabilidad",AH12="Impacto"),(AS10-(+AS10*AK12)),IF(AH12="Probabilidad",AS11,""))),"")</f>
        <v/>
      </c>
      <c r="AT12" s="237" t="str">
        <f t="shared" si="9"/>
        <v/>
      </c>
      <c r="AU12" s="623"/>
      <c r="AV12" s="626"/>
      <c r="AW12" s="620"/>
      <c r="AX12" s="629"/>
      <c r="AY12" s="341"/>
      <c r="AZ12" s="208"/>
      <c r="BA12" s="206"/>
      <c r="BB12" s="206"/>
      <c r="BC12" s="207"/>
      <c r="BD12" s="207"/>
      <c r="BE12" s="207"/>
      <c r="BF12" s="208"/>
      <c r="BG12" s="659"/>
      <c r="BH12" s="209"/>
      <c r="BI12" s="209"/>
      <c r="BJ12" s="209"/>
      <c r="BK12" s="209"/>
      <c r="BL12" s="206"/>
      <c r="BM12" s="206"/>
      <c r="BN12" s="206"/>
      <c r="BO12" s="210"/>
      <c r="BP12" s="210"/>
      <c r="BQ12" s="211"/>
      <c r="BR12" s="212"/>
      <c r="BS12" s="212" t="str">
        <f>IF(AND('MAPA DE RIESGOS'!$AP12="Muy Alta",'MAPA DE RIESGOS'!$AR12="Leve"),CONCATENATE("R",'MAPA DE RIESGOS'!$H12,"C",'MAPA DE RIESGOS'!$AF12),"")</f>
        <v/>
      </c>
      <c r="BT12" s="212"/>
      <c r="BU12" s="212"/>
      <c r="BV12" s="212"/>
      <c r="BW12" s="212"/>
      <c r="BX12" s="212"/>
      <c r="BY12" s="212"/>
      <c r="BZ12" s="212"/>
      <c r="CA12" s="212"/>
      <c r="CB12" s="212"/>
      <c r="CC12" s="212"/>
      <c r="CD12" s="212"/>
      <c r="CE12" s="212"/>
      <c r="CF12" s="212"/>
      <c r="CG12" s="212"/>
      <c r="CH12" s="212"/>
      <c r="CI12" s="212"/>
      <c r="CJ12" s="212"/>
      <c r="CK12" s="212"/>
    </row>
    <row r="13" spans="1:89" s="213" customFormat="1" ht="28.5" hidden="1" customHeight="1">
      <c r="A13" s="583"/>
      <c r="B13" s="600"/>
      <c r="C13" s="567"/>
      <c r="D13" s="567"/>
      <c r="E13" s="570"/>
      <c r="F13" s="576"/>
      <c r="G13" s="802"/>
      <c r="H13" s="384">
        <v>1</v>
      </c>
      <c r="I13" s="573"/>
      <c r="J13" s="576"/>
      <c r="K13" s="576"/>
      <c r="L13" s="576"/>
      <c r="M13" s="570"/>
      <c r="N13" s="570"/>
      <c r="O13" s="570"/>
      <c r="P13" s="644"/>
      <c r="Q13" s="604"/>
      <c r="R13" s="607"/>
      <c r="S13" s="607"/>
      <c r="T13" s="607"/>
      <c r="U13" s="607"/>
      <c r="V13" s="647"/>
      <c r="W13" s="632"/>
      <c r="X13" s="650"/>
      <c r="Y13" s="653"/>
      <c r="Z13" s="656"/>
      <c r="AA13" s="632"/>
      <c r="AB13" s="635"/>
      <c r="AC13" s="638"/>
      <c r="AD13" s="641"/>
      <c r="AE13" s="620"/>
      <c r="AF13" s="205">
        <v>4</v>
      </c>
      <c r="AG13" s="501"/>
      <c r="AH13" s="504" t="str">
        <f t="shared" ref="AH13:AH15" si="12">IF(OR(AI13="Preventivo",AI13="Detectivo"),"Probabilidad",IF(AI13="Correctivo","Impacto",""))</f>
        <v/>
      </c>
      <c r="AI13" s="338"/>
      <c r="AJ13" s="338"/>
      <c r="AK13" s="233" t="str">
        <f t="shared" ref="AK13:AK15" si="13">IF(AND(AI13="Preventivo",AJ13="Automático"),"50%",IF(AND(AI13="Preventivo",AJ13="Manual"),"40%",IF(AND(AI13="Detectivo",AJ13="Automático"),"40%",IF(AND(AI13="Detectivo",AJ13="Manual"),"30%",IF(AND(AI13="Correctivo",AJ13="Automático"),"35%",IF(AND(AI13="Correctivo",AJ13="Manual"),"25%",""))))))</f>
        <v/>
      </c>
      <c r="AL13" s="339"/>
      <c r="AM13" s="339"/>
      <c r="AN13" s="340"/>
      <c r="AO13" s="234" t="str">
        <f>IF(ISBLANK(AD10),(IFERROR(IF(AND(AH12="Probabilidad",AH13="Probabilidad"),(AQ12-(+AQ12*AK13)),IF(AND(AH12="Impacto",AH13="Probabilidad"),(AQ11-(+AQ11*AK13)),IF(AH13="Impacto",AQ12,""))),""))," ")</f>
        <v/>
      </c>
      <c r="AP13" s="174" t="str">
        <f>IF(ISBLANK(AD10),(IFERROR(IF(AO13="","",IF(AO13&lt;=0.2,"Muy Baja",IF(AO13&lt;=0.4,"Baja",IF(AO13&lt;=0.6,"Media",IF(AO13&lt;=0.8,"Alta","Muy Alta"))))),""))," ")</f>
        <v/>
      </c>
      <c r="AQ13" s="235" t="str">
        <f t="shared" ref="AQ13" si="14">+AO13</f>
        <v/>
      </c>
      <c r="AR13" s="236" t="str">
        <f t="shared" ref="AR13" si="15">IFERROR(IF(AS13="","",IF(AS13&lt;=0.2,"Leve",IF(AS13&lt;=0.4,"Menor",IF(AS13&lt;=0.6,"Moderado",IF(AS13&lt;=0.8,"Mayor","Catastrófico"))))),"")</f>
        <v/>
      </c>
      <c r="AS13" s="235" t="str">
        <f>IFERROR(IF(AND(AH12="Impacto",AH13="Impacto"),(AS12-(+AS12*AK13)),IF(AND(AH12="Probabilidad",AH13="Impacto"),(AS11-(+AS11*AK13)),IF(AH13="Probabilidad",AS12,""))),"")</f>
        <v/>
      </c>
      <c r="AT13" s="237" t="str">
        <f t="shared" ref="AT13"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623"/>
      <c r="AV13" s="626"/>
      <c r="AW13" s="620"/>
      <c r="AX13" s="629"/>
      <c r="AY13" s="341"/>
      <c r="AZ13" s="208"/>
      <c r="BA13" s="206"/>
      <c r="BB13" s="206"/>
      <c r="BC13" s="207"/>
      <c r="BD13" s="207"/>
      <c r="BE13" s="207"/>
      <c r="BF13" s="208"/>
      <c r="BG13" s="659"/>
      <c r="BH13" s="209"/>
      <c r="BI13" s="209"/>
      <c r="BJ13" s="209"/>
      <c r="BK13" s="209"/>
      <c r="BL13" s="206"/>
      <c r="BM13" s="206"/>
      <c r="BN13" s="206"/>
      <c r="BO13" s="210"/>
      <c r="BP13" s="210"/>
      <c r="BQ13" s="211"/>
      <c r="BR13" s="212"/>
      <c r="BS13" s="212" t="str">
        <f>IF(AND('MAPA DE RIESGOS'!$AP13="Muy Alta",'MAPA DE RIESGOS'!$AR13="Leve"),CONCATENATE("R",'MAPA DE RIESGOS'!$H13,"C",'MAPA DE RIESGOS'!$AF13),"")</f>
        <v/>
      </c>
      <c r="BT13" s="212"/>
      <c r="BU13" s="212"/>
      <c r="BV13" s="212"/>
      <c r="BW13" s="212"/>
      <c r="BX13" s="212"/>
      <c r="BY13" s="212"/>
      <c r="BZ13" s="212"/>
      <c r="CA13" s="212"/>
      <c r="CB13" s="212"/>
      <c r="CC13" s="212"/>
      <c r="CD13" s="212"/>
      <c r="CE13" s="212"/>
      <c r="CF13" s="212"/>
      <c r="CG13" s="212"/>
      <c r="CH13" s="212"/>
      <c r="CI13" s="212"/>
      <c r="CJ13" s="212"/>
      <c r="CK13" s="212"/>
    </row>
    <row r="14" spans="1:89" s="213" customFormat="1" ht="28.5" hidden="1" customHeight="1">
      <c r="A14" s="583"/>
      <c r="B14" s="600"/>
      <c r="C14" s="567"/>
      <c r="D14" s="567"/>
      <c r="E14" s="570"/>
      <c r="F14" s="576"/>
      <c r="G14" s="802"/>
      <c r="H14" s="384">
        <v>1</v>
      </c>
      <c r="I14" s="573"/>
      <c r="J14" s="576"/>
      <c r="K14" s="576"/>
      <c r="L14" s="576"/>
      <c r="M14" s="570"/>
      <c r="N14" s="570"/>
      <c r="O14" s="570"/>
      <c r="P14" s="644"/>
      <c r="Q14" s="604"/>
      <c r="R14" s="607"/>
      <c r="S14" s="607"/>
      <c r="T14" s="607"/>
      <c r="U14" s="607"/>
      <c r="V14" s="647"/>
      <c r="W14" s="632"/>
      <c r="X14" s="650"/>
      <c r="Y14" s="653"/>
      <c r="Z14" s="656"/>
      <c r="AA14" s="632"/>
      <c r="AB14" s="635"/>
      <c r="AC14" s="638"/>
      <c r="AD14" s="641"/>
      <c r="AE14" s="620"/>
      <c r="AF14" s="205">
        <v>5</v>
      </c>
      <c r="AG14" s="501"/>
      <c r="AH14" s="504" t="str">
        <f t="shared" ref="AH14" si="17">IF(OR(AI14="Preventivo",AI14="Detectivo"),"Probabilidad",IF(AI14="Correctivo","Impacto",""))</f>
        <v/>
      </c>
      <c r="AI14" s="338"/>
      <c r="AJ14" s="338"/>
      <c r="AK14" s="233" t="str">
        <f t="shared" ref="AK14" si="18">IF(AND(AI14="Preventivo",AJ14="Automático"),"50%",IF(AND(AI14="Preventivo",AJ14="Manual"),"40%",IF(AND(AI14="Detectivo",AJ14="Automático"),"40%",IF(AND(AI14="Detectivo",AJ14="Manual"),"30%",IF(AND(AI14="Correctivo",AJ14="Automático"),"35%",IF(AND(AI14="Correctivo",AJ14="Manual"),"25%",""))))))</f>
        <v/>
      </c>
      <c r="AL14" s="339"/>
      <c r="AM14" s="339"/>
      <c r="AN14" s="340"/>
      <c r="AO14" s="234" t="str">
        <f>IF(ISBLANK(AD10),(IFERROR(IF(AND(AH13="Probabilidad",AH14="Probabilidad"),(AQ13-(+AQ13*AK14)),IF(AND(AH13="Impacto",AH14="Probabilidad"),(AQ12-(+AQ12*AK14)),IF(AH14="Impacto",AQ13,""))),""))," ")</f>
        <v/>
      </c>
      <c r="AP14" s="174" t="str">
        <f>IF(ISBLANK(AD10),(IFERROR(IF(AO14="","",IF(AO14&lt;=0.2,"Muy Baja",IF(AO14&lt;=0.4,"Baja",IF(AO14&lt;=0.6,"Media",IF(AO14&lt;=0.8,"Alta","Muy Alta"))))),""))," ")</f>
        <v/>
      </c>
      <c r="AQ14" s="235" t="str">
        <f t="shared" ref="AQ14" si="19">+AO14</f>
        <v/>
      </c>
      <c r="AR14" s="236" t="str">
        <f t="shared" ref="AR14" si="20">IFERROR(IF(AS14="","",IF(AS14&lt;=0.2,"Leve",IF(AS14&lt;=0.4,"Menor",IF(AS14&lt;=0.6,"Moderado",IF(AS14&lt;=0.8,"Mayor","Catastrófico"))))),"")</f>
        <v/>
      </c>
      <c r="AS14" s="235" t="str">
        <f>IFERROR(IF(AND(AH13="Impacto",AH14="Impacto"),(AS13-(+AS13*AK14)),IF(AND(AH13="Probabilidad",AH14="Impacto"),(AS12-(+AS12*AK14)),IF(AH14="Probabilidad",AS13,""))),"")</f>
        <v/>
      </c>
      <c r="AT14" s="237"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623"/>
      <c r="AV14" s="626"/>
      <c r="AW14" s="620"/>
      <c r="AX14" s="629"/>
      <c r="AY14" s="341"/>
      <c r="AZ14" s="208"/>
      <c r="BA14" s="206"/>
      <c r="BB14" s="206"/>
      <c r="BC14" s="207"/>
      <c r="BD14" s="207"/>
      <c r="BE14" s="207"/>
      <c r="BF14" s="208"/>
      <c r="BG14" s="659"/>
      <c r="BH14" s="209"/>
      <c r="BI14" s="209"/>
      <c r="BJ14" s="209"/>
      <c r="BK14" s="209"/>
      <c r="BL14" s="206"/>
      <c r="BM14" s="206"/>
      <c r="BN14" s="206"/>
      <c r="BO14" s="210"/>
      <c r="BP14" s="210"/>
      <c r="BQ14" s="211"/>
      <c r="BR14" s="212"/>
      <c r="BS14" s="212" t="str">
        <f>IF(AND('MAPA DE RIESGOS'!$AP14="Muy Alta",'MAPA DE RIESGOS'!$AR14="Leve"),CONCATENATE("R",'MAPA DE RIESGOS'!$H14,"C",'MAPA DE RIESGOS'!$AF14),"")</f>
        <v/>
      </c>
      <c r="BT14" s="212"/>
      <c r="BU14" s="212"/>
      <c r="BV14" s="212"/>
      <c r="BW14" s="212"/>
      <c r="BX14" s="212"/>
      <c r="BY14" s="212"/>
      <c r="BZ14" s="212"/>
      <c r="CA14" s="212"/>
      <c r="CB14" s="212"/>
      <c r="CC14" s="212"/>
      <c r="CD14" s="212"/>
      <c r="CE14" s="212"/>
      <c r="CF14" s="212"/>
      <c r="CG14" s="212"/>
      <c r="CH14" s="212"/>
      <c r="CI14" s="212"/>
      <c r="CJ14" s="212"/>
      <c r="CK14" s="212"/>
    </row>
    <row r="15" spans="1:89" s="213" customFormat="1" ht="28.5" hidden="1" customHeight="1">
      <c r="A15" s="583"/>
      <c r="B15" s="600"/>
      <c r="C15" s="567"/>
      <c r="D15" s="567"/>
      <c r="E15" s="570"/>
      <c r="F15" s="576"/>
      <c r="G15" s="803"/>
      <c r="H15" s="384">
        <v>1</v>
      </c>
      <c r="I15" s="574"/>
      <c r="J15" s="577"/>
      <c r="K15" s="577"/>
      <c r="L15" s="577"/>
      <c r="M15" s="571"/>
      <c r="N15" s="571"/>
      <c r="O15" s="571"/>
      <c r="P15" s="645"/>
      <c r="Q15" s="605"/>
      <c r="R15" s="608"/>
      <c r="S15" s="608"/>
      <c r="T15" s="608"/>
      <c r="U15" s="608"/>
      <c r="V15" s="686"/>
      <c r="W15" s="633"/>
      <c r="X15" s="651"/>
      <c r="Y15" s="654"/>
      <c r="Z15" s="657"/>
      <c r="AA15" s="633"/>
      <c r="AB15" s="636"/>
      <c r="AC15" s="639"/>
      <c r="AD15" s="642"/>
      <c r="AE15" s="621"/>
      <c r="AF15" s="205">
        <v>6</v>
      </c>
      <c r="AG15" s="501"/>
      <c r="AH15" s="504" t="str">
        <f t="shared" si="12"/>
        <v/>
      </c>
      <c r="AI15" s="338"/>
      <c r="AJ15" s="338"/>
      <c r="AK15" s="233" t="str">
        <f t="shared" si="13"/>
        <v/>
      </c>
      <c r="AL15" s="339"/>
      <c r="AM15" s="339"/>
      <c r="AN15" s="340"/>
      <c r="AO15" s="234" t="str">
        <f>IF(ISBLANK(AD10),(IFERROR(IF(AND(AH14="Probabilidad",AH15="Probabilidad"),(AQ14-(+AQ14*AK15)),IF(AND(AH14="Impacto",AH15="Probabilidad"),(AQ13-(+AQ13*AK15)),IF(AH15="Impacto",AQ14,""))),""))," ")</f>
        <v/>
      </c>
      <c r="AP15" s="174" t="str">
        <f>IF(ISBLANK(AD10),(IFERROR(IF(AO15="","",IF(AO15&lt;=0.2,"Muy Baja",IF(AO15&lt;=0.4,"Baja",IF(AO15&lt;=0.6,"Media",IF(AO15&lt;=0.8,"Alta","Muy Alta"))))),""))," ")</f>
        <v/>
      </c>
      <c r="AQ15" s="235" t="str">
        <f t="shared" ref="AQ15:AQ20" si="22">+AO15</f>
        <v/>
      </c>
      <c r="AR15" s="236" t="str">
        <f t="shared" ref="AR15:AR20" si="23">IFERROR(IF(AS15="","",IF(AS15&lt;=0.2,"Leve",IF(AS15&lt;=0.4,"Menor",IF(AS15&lt;=0.6,"Moderado",IF(AS15&lt;=0.8,"Mayor","Catastrófico"))))),"")</f>
        <v/>
      </c>
      <c r="AS15" s="235" t="str">
        <f>IFERROR(IF(AND(AH14="Impacto",AH15="Impacto"),(AS14-(+AS14*AK15)),IF(AND(AH14="Probabilidad",AH15="Impacto"),(AS13-(+AS13*AK15)),IF(AH15="Probabilidad",AS14,""))),"")</f>
        <v/>
      </c>
      <c r="AT15" s="237" t="str">
        <f t="shared" ref="AT15:AT20" si="24">IFERROR(IF(OR(AND(AP15="Muy Baja",AR15="Leve"),AND(AP15="Muy Baja",AR15="Menor"),AND(AP15="Baja",AR15="Leve")),"Bajo",IF(OR(AND(AP15="Muy baja",AR15="Moderado"),AND(AP15="Baja",AR15="Menor"),AND(AP15="Baja",AR15="Moderado"),AND(AP15="Media",AR15="Leve"),AND(AP15="Media",AR15="Menor"),AND(AP15="Media",AR15="Moderado"),AND(AP15="Alta",AR15="Leve"),AND(AP15="Alta",AR15="Menor")),"Moderado",IF(OR(AND(AP15="Muy Baja",AR15="Mayor"),AND(AP15="Baja",AR15="Mayor"),AND(AP15="Media",AR15="Mayor"),AND(AP15="Alta",AR15="Moderado"),AND(AP15="Alta",AR15="Mayor"),AND(AP15="Muy Alta",AR15="Leve"),AND(AP15="Muy Alta",AR15="Menor"),AND(AP15="Muy Alta",AR15="Moderado"),AND(AP15="Muy Alta",AR15="Mayor")),"Alto",IF(OR(AND(AP15="Muy Baja",AR15="Catastrófico"),AND(AP15="Baja",AR15="Catastrófico"),AND(AP15="Media",AR15="Catastrófico"),AND(AP15="Alta",AR15="Catastrófico"),AND(AP15="Muy Alta",AR15="Catastrófico")),"Extremo","")))),"")</f>
        <v/>
      </c>
      <c r="AU15" s="624"/>
      <c r="AV15" s="627"/>
      <c r="AW15" s="621"/>
      <c r="AX15" s="630"/>
      <c r="AY15" s="341"/>
      <c r="AZ15" s="208"/>
      <c r="BA15" s="206"/>
      <c r="BB15" s="206"/>
      <c r="BC15" s="207"/>
      <c r="BD15" s="207"/>
      <c r="BE15" s="207"/>
      <c r="BF15" s="208"/>
      <c r="BG15" s="660"/>
      <c r="BH15" s="209"/>
      <c r="BI15" s="209"/>
      <c r="BJ15" s="209"/>
      <c r="BK15" s="209"/>
      <c r="BL15" s="206"/>
      <c r="BM15" s="206"/>
      <c r="BN15" s="206"/>
      <c r="BO15" s="210"/>
      <c r="BP15" s="210"/>
      <c r="BQ15" s="211"/>
      <c r="BR15" s="212"/>
      <c r="BS15" s="212" t="str">
        <f>IF(AND('MAPA DE RIESGOS'!$AP15="Muy Alta",'MAPA DE RIESGOS'!$AR15="Leve"),CONCATENATE("R",'MAPA DE RIESGOS'!$H15,"C",'MAPA DE RIESGOS'!$AF15),"")</f>
        <v/>
      </c>
      <c r="BT15" s="212"/>
      <c r="BU15" s="212"/>
      <c r="BV15" s="212"/>
      <c r="BW15" s="212"/>
      <c r="BX15" s="212"/>
      <c r="BY15" s="212"/>
      <c r="BZ15" s="212"/>
      <c r="CA15" s="212"/>
      <c r="CB15" s="212"/>
      <c r="CC15" s="212"/>
      <c r="CD15" s="212"/>
      <c r="CE15" s="212"/>
      <c r="CF15" s="212"/>
      <c r="CG15" s="212"/>
      <c r="CH15" s="212"/>
      <c r="CI15" s="212"/>
      <c r="CJ15" s="212"/>
      <c r="CK15" s="212"/>
    </row>
    <row r="16" spans="1:89" s="213" customFormat="1" ht="102" customHeight="1">
      <c r="A16" s="583"/>
      <c r="B16" s="600"/>
      <c r="C16" s="567"/>
      <c r="D16" s="567" t="str">
        <f>IFERROR((VLOOKUP($B16,'Listados Datos'!$D$3:$F$16,3,FALSE))," ")</f>
        <v xml:space="preserve"> </v>
      </c>
      <c r="E16" s="570"/>
      <c r="F16" s="576"/>
      <c r="G16" s="575">
        <v>2</v>
      </c>
      <c r="H16" s="382">
        <v>2</v>
      </c>
      <c r="I16" s="572" t="s">
        <v>3387</v>
      </c>
      <c r="J16" s="581" t="s">
        <v>241</v>
      </c>
      <c r="K16" s="581" t="s">
        <v>1039</v>
      </c>
      <c r="L16" s="581" t="s">
        <v>1045</v>
      </c>
      <c r="M16" s="569"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569" t="s">
        <v>108</v>
      </c>
      <c r="O16" s="569" t="s">
        <v>830</v>
      </c>
      <c r="P16" s="643">
        <v>12</v>
      </c>
      <c r="Q16" s="603"/>
      <c r="R16" s="606"/>
      <c r="S16" s="606"/>
      <c r="T16" s="606"/>
      <c r="U16" s="606"/>
      <c r="V16" s="646" t="str">
        <f>IF(ISBLANK(AC16),(IF(P16&lt;=0,"",IF(P16&lt;=2,"Muy Baja",IF(P16&lt;=24,"Baja",IF(P16&lt;=500,"Media",IF(P16&lt;=5000,"Alta","Muy Alta"))))))," ")</f>
        <v>Baja</v>
      </c>
      <c r="W16" s="631">
        <f>IF(ISBLANK(AC16),(IF(V16="","",IF(V16="Muy Baja",20%,IF(V16="Baja",40%,IF(V16="Media",60%,IF(V16="Alta",80%,IF(V16="Muy Alta",100%,0)))))))," ")</f>
        <v>0.4</v>
      </c>
      <c r="X16" s="649" t="s">
        <v>1428</v>
      </c>
      <c r="Y16" s="652" t="str">
        <f>IF(X16&gt;0,IF(NOT(ISERROR(MATCH(X16,'Listados Datos'!$N$3:$N$4,0))),'Listados Datos'!$N$6&amp;"Por favor no seleccionar este criterios de impacto (Afectación Económica o presupuestal y/o Pérdida Reputacional)",'Listados Datos'!$N$7),"")</f>
        <v>✔</v>
      </c>
      <c r="Z16" s="655" t="str">
        <f>IF(OR(X16='Listados Datos'!$R$3,X16='Listados Datos'!$S$3),"Leve",IF(OR(X16='Listados Datos'!$R$4,X16='Listados Datos'!$S$4),"Menor",IF(OR(X16='Listados Datos'!$R$5,X16='Listados Datos'!$S$5),"Moderado",IF(OR(X16='Listados Datos'!$R$6,X16='Listados Datos'!$S$6),"Mayor",IF(OR(X16='Listados Datos'!$R$7,X16='Listados Datos'!$S$7),"Catastrófico","")))))</f>
        <v>Menor</v>
      </c>
      <c r="AA16" s="631">
        <f>IF(Z16="","",IF(Z16="Leve",20%,IF(Z16="Menor",40%,IF(Z16="Moderado",60%,IF(Z16="Mayor",80%,IF(Z16="Catastrófico",100%,0))))))</f>
        <v>0.4</v>
      </c>
      <c r="AB16" s="634"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Moderado</v>
      </c>
      <c r="AC16" s="637"/>
      <c r="AD16" s="640"/>
      <c r="AE16" s="619" t="str">
        <f t="shared" ref="AE16" si="26">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5">
        <v>1</v>
      </c>
      <c r="AG16" s="501" t="s">
        <v>3134</v>
      </c>
      <c r="AH16" s="504" t="str">
        <f t="shared" si="1"/>
        <v>Probabilidad</v>
      </c>
      <c r="AI16" s="338" t="s">
        <v>310</v>
      </c>
      <c r="AJ16" s="338" t="s">
        <v>315</v>
      </c>
      <c r="AK16" s="233" t="str">
        <f t="shared" ref="AK16:AK17" si="27">IF(AND(AI16="Preventivo",AJ16="Automático"),"50%",IF(AND(AI16="Preventivo",AJ16="Manual"),"40%",IF(AND(AI16="Detectivo",AJ16="Automático"),"40%",IF(AND(AI16="Detectivo",AJ16="Manual"),"30%",IF(AND(AI16="Correctivo",AJ16="Automático"),"35%",IF(AND(AI16="Correctivo",AJ16="Manual"),"25%",""))))))</f>
        <v>40%</v>
      </c>
      <c r="AL16" s="339" t="s">
        <v>319</v>
      </c>
      <c r="AM16" s="339" t="s">
        <v>323</v>
      </c>
      <c r="AN16" s="340" t="s">
        <v>326</v>
      </c>
      <c r="AO16" s="234">
        <f t="shared" ref="AO16" si="28">IF(ISBLANK(AD16),(IFERROR(IF(AH16="Probabilidad",(W16-(+W16*AK16)),IF(AH16="Impacto",W16,"")),""))," ")</f>
        <v>0.24</v>
      </c>
      <c r="AP16" s="174" t="str">
        <f t="shared" ref="AP16" si="29">IF(ISBLANK(AD16), (IFERROR(IF(AO16="","",IF(AO16&lt;=0.2,"Muy Baja",IF(AO16&lt;=0.4,"Baja",IF(AO16&lt;=0.6,"Media",IF(AO16&lt;=0.8,"Alta","Muy Alta"))))),""))," ")</f>
        <v>Baja</v>
      </c>
      <c r="AQ16" s="235">
        <f t="shared" si="22"/>
        <v>0.24</v>
      </c>
      <c r="AR16" s="236" t="str">
        <f t="shared" si="23"/>
        <v>Menor</v>
      </c>
      <c r="AS16" s="235">
        <f t="shared" ref="AS16" si="30">IFERROR(IF(AH16="Impacto",(AA16-(+AA16*AK16)),IF(AH16="Probabilidad",AA16,"")),"")</f>
        <v>0.4</v>
      </c>
      <c r="AT16" s="237" t="str">
        <f t="shared" si="24"/>
        <v>Moderado</v>
      </c>
      <c r="AU16" s="622"/>
      <c r="AV16" s="625" t="str">
        <f>IF(ISBLANK(AD16), " ", AD16)</f>
        <v xml:space="preserve"> </v>
      </c>
      <c r="AW16" s="619" t="str">
        <f t="shared" ref="AW16" si="31">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628" t="s">
        <v>333</v>
      </c>
      <c r="AY16" s="341" t="s">
        <v>1345</v>
      </c>
      <c r="AZ16" s="208" t="s">
        <v>1051</v>
      </c>
      <c r="BA16" s="206" t="s">
        <v>964</v>
      </c>
      <c r="BB16" s="206" t="s">
        <v>1050</v>
      </c>
      <c r="BC16" s="207">
        <v>44927</v>
      </c>
      <c r="BD16" s="207">
        <v>45291</v>
      </c>
      <c r="BE16" s="207" t="s">
        <v>1051</v>
      </c>
      <c r="BF16" s="208" t="s">
        <v>1061</v>
      </c>
      <c r="BG16" s="658" t="s">
        <v>1053</v>
      </c>
      <c r="BH16" s="214"/>
      <c r="BI16" s="209"/>
      <c r="BJ16" s="209"/>
      <c r="BK16" s="209"/>
      <c r="BL16" s="206"/>
      <c r="BM16" s="206"/>
      <c r="BN16" s="206"/>
      <c r="BO16" s="210"/>
      <c r="BP16" s="210"/>
      <c r="BQ16" s="211"/>
      <c r="BR16" s="212"/>
      <c r="BS16" s="212" t="str">
        <f>IF(AND('MAPA DE RIESGOS'!$AP16="Muy Alta",'MAPA DE RIESGOS'!$AR16="Leve"),CONCATENATE("R",'MAPA DE RIESGOS'!$H16,"C",'MAPA DE RIESGOS'!$AF16),"")</f>
        <v/>
      </c>
      <c r="BT16" s="212"/>
      <c r="BU16" s="212"/>
      <c r="BV16" s="212"/>
      <c r="BW16" s="212"/>
      <c r="BX16" s="212"/>
      <c r="BY16" s="212"/>
      <c r="BZ16" s="212"/>
      <c r="CA16" s="212"/>
      <c r="CB16" s="212"/>
      <c r="CC16" s="212"/>
      <c r="CD16" s="212"/>
      <c r="CE16" s="212"/>
      <c r="CF16" s="212"/>
      <c r="CG16" s="212"/>
      <c r="CH16" s="212"/>
      <c r="CI16" s="212"/>
      <c r="CJ16" s="212"/>
      <c r="CK16" s="212"/>
    </row>
    <row r="17" spans="1:89" s="213" customFormat="1" ht="28.5" hidden="1" customHeight="1">
      <c r="A17" s="583"/>
      <c r="B17" s="600"/>
      <c r="C17" s="567"/>
      <c r="D17" s="567"/>
      <c r="E17" s="570"/>
      <c r="F17" s="576"/>
      <c r="G17" s="575"/>
      <c r="H17" s="382">
        <v>2</v>
      </c>
      <c r="I17" s="573"/>
      <c r="J17" s="576"/>
      <c r="K17" s="576"/>
      <c r="L17" s="576"/>
      <c r="M17" s="570"/>
      <c r="N17" s="570"/>
      <c r="O17" s="570"/>
      <c r="P17" s="644"/>
      <c r="Q17" s="604"/>
      <c r="R17" s="607"/>
      <c r="S17" s="607"/>
      <c r="T17" s="607"/>
      <c r="U17" s="607"/>
      <c r="V17" s="647"/>
      <c r="W17" s="632"/>
      <c r="X17" s="650"/>
      <c r="Y17" s="653"/>
      <c r="Z17" s="656"/>
      <c r="AA17" s="632"/>
      <c r="AB17" s="635"/>
      <c r="AC17" s="638"/>
      <c r="AD17" s="641"/>
      <c r="AE17" s="620"/>
      <c r="AF17" s="205">
        <v>2</v>
      </c>
      <c r="AG17" s="501"/>
      <c r="AH17" s="504" t="str">
        <f t="shared" si="1"/>
        <v/>
      </c>
      <c r="AI17" s="338"/>
      <c r="AJ17" s="338"/>
      <c r="AK17" s="233" t="str">
        <f t="shared" si="27"/>
        <v/>
      </c>
      <c r="AL17" s="339"/>
      <c r="AM17" s="339"/>
      <c r="AN17" s="340"/>
      <c r="AO17" s="234" t="str">
        <f t="shared" ref="AO17" si="32">IF(ISBLANK(AD16),(IFERROR(IF(AND(AH16="Probabilidad",AH17="Probabilidad"),(AQ16-(+AQ16*AK17)),IF(AH17="Probabilidad",(W16-(+W16*AK17)),IF(AH17="Impacto",AQ16,""))),""))," ")</f>
        <v/>
      </c>
      <c r="AP17" s="174" t="str">
        <f t="shared" ref="AP17" si="33">IF(ISBLANK(AD16),(IFERROR(IF(AO17="","",IF(AO17&lt;=0.2,"Muy Baja",IF(AO17&lt;=0.4,"Baja",IF(AO17&lt;=0.6,"Media",IF(AO17&lt;=0.8,"Alta","Muy Alta"))))),""))," ")</f>
        <v/>
      </c>
      <c r="AQ17" s="235" t="str">
        <f t="shared" si="22"/>
        <v/>
      </c>
      <c r="AR17" s="236" t="str">
        <f t="shared" si="23"/>
        <v/>
      </c>
      <c r="AS17" s="235" t="str">
        <f t="shared" ref="AS17" si="34">IFERROR(IF(AND(AH16="Impacto",AH17="Impacto"),(AS16-(+AS16*AK17)),IF(AH17="Impacto",(AA16-(+AA16*AK17)),IF(AH17="Probabilidad",AS16,""))),"")</f>
        <v/>
      </c>
      <c r="AT17" s="237" t="str">
        <f t="shared" si="24"/>
        <v/>
      </c>
      <c r="AU17" s="623"/>
      <c r="AV17" s="626"/>
      <c r="AW17" s="620"/>
      <c r="AX17" s="629"/>
      <c r="AY17" s="341"/>
      <c r="AZ17" s="208"/>
      <c r="BA17" s="206"/>
      <c r="BB17" s="206"/>
      <c r="BC17" s="207"/>
      <c r="BD17" s="207"/>
      <c r="BE17" s="207"/>
      <c r="BF17" s="208"/>
      <c r="BG17" s="659"/>
      <c r="BH17" s="214"/>
      <c r="BI17" s="209"/>
      <c r="BJ17" s="209"/>
      <c r="BK17" s="209"/>
      <c r="BL17" s="206"/>
      <c r="BM17" s="206"/>
      <c r="BN17" s="206"/>
      <c r="BO17" s="210"/>
      <c r="BP17" s="210"/>
      <c r="BQ17" s="211"/>
      <c r="BR17" s="212"/>
      <c r="BS17" s="212" t="str">
        <f>IF(AND('MAPA DE RIESGOS'!$AP17="Muy Alta",'MAPA DE RIESGOS'!$AR17="Leve"),CONCATENATE("R",'MAPA DE RIESGOS'!$H17,"C",'MAPA DE RIESGOS'!$AF17),"")</f>
        <v/>
      </c>
      <c r="BT17" s="212"/>
      <c r="BU17" s="212"/>
      <c r="BV17" s="212"/>
      <c r="BW17" s="212"/>
      <c r="BX17" s="212"/>
      <c r="BY17" s="212"/>
      <c r="BZ17" s="212"/>
      <c r="CA17" s="212"/>
      <c r="CB17" s="212"/>
      <c r="CC17" s="212"/>
      <c r="CD17" s="212"/>
      <c r="CE17" s="212"/>
      <c r="CF17" s="212"/>
      <c r="CG17" s="212"/>
      <c r="CH17" s="212"/>
      <c r="CI17" s="212"/>
      <c r="CJ17" s="212"/>
      <c r="CK17" s="212"/>
    </row>
    <row r="18" spans="1:89" s="213" customFormat="1" ht="28.5" hidden="1" customHeight="1">
      <c r="A18" s="583"/>
      <c r="B18" s="600"/>
      <c r="C18" s="567"/>
      <c r="D18" s="567"/>
      <c r="E18" s="570"/>
      <c r="F18" s="576"/>
      <c r="G18" s="575"/>
      <c r="H18" s="382">
        <v>2</v>
      </c>
      <c r="I18" s="573"/>
      <c r="J18" s="576"/>
      <c r="K18" s="576"/>
      <c r="L18" s="576"/>
      <c r="M18" s="570"/>
      <c r="N18" s="570"/>
      <c r="O18" s="570"/>
      <c r="P18" s="644"/>
      <c r="Q18" s="604"/>
      <c r="R18" s="607"/>
      <c r="S18" s="607"/>
      <c r="T18" s="607"/>
      <c r="U18" s="607"/>
      <c r="V18" s="647"/>
      <c r="W18" s="632"/>
      <c r="X18" s="650"/>
      <c r="Y18" s="653"/>
      <c r="Z18" s="656"/>
      <c r="AA18" s="632"/>
      <c r="AB18" s="635"/>
      <c r="AC18" s="638"/>
      <c r="AD18" s="641"/>
      <c r="AE18" s="620"/>
      <c r="AF18" s="205">
        <v>3</v>
      </c>
      <c r="AG18" s="501"/>
      <c r="AH18" s="504" t="str">
        <f t="shared" ref="AH18:AH19" si="35">IF(OR(AI18="Preventivo",AI18="Detectivo"),"Probabilidad",IF(AI18="Correctivo","Impacto",""))</f>
        <v/>
      </c>
      <c r="AI18" s="338"/>
      <c r="AJ18" s="338"/>
      <c r="AK18" s="233" t="str">
        <f t="shared" ref="AK18:AK19" si="36">IF(AND(AI18="Preventivo",AJ18="Automático"),"50%",IF(AND(AI18="Preventivo",AJ18="Manual"),"40%",IF(AND(AI18="Detectivo",AJ18="Automático"),"40%",IF(AND(AI18="Detectivo",AJ18="Manual"),"30%",IF(AND(AI18="Correctivo",AJ18="Automático"),"35%",IF(AND(AI18="Correctivo",AJ18="Manual"),"25%",""))))))</f>
        <v/>
      </c>
      <c r="AL18" s="339"/>
      <c r="AM18" s="339"/>
      <c r="AN18" s="340"/>
      <c r="AO18" s="234" t="str">
        <f t="shared" ref="AO18" si="37">IF(ISBLANK(AD16),(IFERROR(IF(AND(AH17="Probabilidad",AH18="Probabilidad"),(AQ17-(+AQ17*AK18)),IF(AND(AH17="Impacto",AH18="Probabilidad"),(AQ16-(+AQ16*AK18)),IF(AH18="Impacto",AQ17,""))),""))," ")</f>
        <v/>
      </c>
      <c r="AP18" s="174" t="str">
        <f t="shared" ref="AP18" si="38">IF(ISBLANK(AD16),(IFERROR(IF(AO18="","",IF(AO18&lt;=0.2,"Muy Baja",IF(AO18&lt;=0.4,"Baja",IF(AO18&lt;=0.6,"Media",IF(AO18&lt;=0.8,"Alta","Muy Alta"))))),""))," ")</f>
        <v/>
      </c>
      <c r="AQ18" s="235" t="str">
        <f t="shared" si="22"/>
        <v/>
      </c>
      <c r="AR18" s="236" t="str">
        <f t="shared" si="23"/>
        <v/>
      </c>
      <c r="AS18" s="235" t="str">
        <f t="shared" ref="AS18:AS21" si="39">IFERROR(IF(AND(AH17="Impacto",AH18="Impacto"),(AS17-(+AS17*AK18)),IF(AND(AH17="Probabilidad",AH18="Impacto"),(AS16-(+AS16*AK18)),IF(AH18="Probabilidad",AS17,""))),"")</f>
        <v/>
      </c>
      <c r="AT18" s="237" t="str">
        <f t="shared" si="24"/>
        <v/>
      </c>
      <c r="AU18" s="623"/>
      <c r="AV18" s="626"/>
      <c r="AW18" s="620"/>
      <c r="AX18" s="629"/>
      <c r="AY18" s="341"/>
      <c r="AZ18" s="208"/>
      <c r="BA18" s="206"/>
      <c r="BB18" s="206"/>
      <c r="BC18" s="207"/>
      <c r="BD18" s="207"/>
      <c r="BE18" s="207"/>
      <c r="BF18" s="208"/>
      <c r="BG18" s="659"/>
      <c r="BH18" s="214"/>
      <c r="BI18" s="209"/>
      <c r="BJ18" s="209"/>
      <c r="BK18" s="209"/>
      <c r="BL18" s="206"/>
      <c r="BM18" s="206"/>
      <c r="BN18" s="206"/>
      <c r="BO18" s="210"/>
      <c r="BP18" s="210"/>
      <c r="BQ18" s="211"/>
      <c r="BR18" s="212"/>
      <c r="BS18" s="212" t="str">
        <f>IF(AND('MAPA DE RIESGOS'!$AP18="Muy Alta",'MAPA DE RIESGOS'!$AR18="Leve"),CONCATENATE("R",'MAPA DE RIESGOS'!$H18,"C",'MAPA DE RIESGOS'!$AF18),"")</f>
        <v/>
      </c>
      <c r="BT18" s="212"/>
      <c r="BU18" s="212"/>
      <c r="BV18" s="212"/>
      <c r="BW18" s="212"/>
      <c r="BX18" s="212"/>
      <c r="BY18" s="212"/>
      <c r="BZ18" s="212"/>
      <c r="CA18" s="212"/>
      <c r="CB18" s="212"/>
      <c r="CC18" s="212"/>
      <c r="CD18" s="212"/>
      <c r="CE18" s="212"/>
      <c r="CF18" s="212"/>
      <c r="CG18" s="212"/>
      <c r="CH18" s="212"/>
      <c r="CI18" s="212"/>
      <c r="CJ18" s="212"/>
      <c r="CK18" s="212"/>
    </row>
    <row r="19" spans="1:89" s="213" customFormat="1" ht="28.5" hidden="1" customHeight="1">
      <c r="A19" s="583"/>
      <c r="B19" s="600"/>
      <c r="C19" s="567"/>
      <c r="D19" s="567"/>
      <c r="E19" s="570"/>
      <c r="F19" s="576"/>
      <c r="G19" s="575"/>
      <c r="H19" s="382">
        <v>2</v>
      </c>
      <c r="I19" s="573"/>
      <c r="J19" s="576"/>
      <c r="K19" s="576"/>
      <c r="L19" s="576"/>
      <c r="M19" s="570"/>
      <c r="N19" s="570"/>
      <c r="O19" s="570"/>
      <c r="P19" s="644"/>
      <c r="Q19" s="604"/>
      <c r="R19" s="607"/>
      <c r="S19" s="607"/>
      <c r="T19" s="607"/>
      <c r="U19" s="607"/>
      <c r="V19" s="647"/>
      <c r="W19" s="632"/>
      <c r="X19" s="650"/>
      <c r="Y19" s="653"/>
      <c r="Z19" s="656"/>
      <c r="AA19" s="632"/>
      <c r="AB19" s="635"/>
      <c r="AC19" s="638"/>
      <c r="AD19" s="641"/>
      <c r="AE19" s="620"/>
      <c r="AF19" s="205">
        <v>4</v>
      </c>
      <c r="AG19" s="501"/>
      <c r="AH19" s="504" t="str">
        <f t="shared" si="35"/>
        <v/>
      </c>
      <c r="AI19" s="338"/>
      <c r="AJ19" s="338"/>
      <c r="AK19" s="233" t="str">
        <f t="shared" si="36"/>
        <v/>
      </c>
      <c r="AL19" s="339"/>
      <c r="AM19" s="339"/>
      <c r="AN19" s="340"/>
      <c r="AO19" s="234" t="str">
        <f t="shared" ref="AO19" si="40">IF(ISBLANK(AD16),(IFERROR(IF(AND(AH18="Probabilidad",AH19="Probabilidad"),(AQ18-(+AQ18*AK19)),IF(AND(AH18="Impacto",AH19="Probabilidad"),(AQ17-(+AQ17*AK19)),IF(AH19="Impacto",AQ18,""))),""))," ")</f>
        <v/>
      </c>
      <c r="AP19" s="174" t="str">
        <f t="shared" ref="AP19" si="41">IF(ISBLANK(AD16),(IFERROR(IF(AO19="","",IF(AO19&lt;=0.2,"Muy Baja",IF(AO19&lt;=0.4,"Baja",IF(AO19&lt;=0.6,"Media",IF(AO19&lt;=0.8,"Alta","Muy Alta"))))),""))," ")</f>
        <v/>
      </c>
      <c r="AQ19" s="235" t="str">
        <f t="shared" si="22"/>
        <v/>
      </c>
      <c r="AR19" s="236" t="str">
        <f t="shared" si="23"/>
        <v/>
      </c>
      <c r="AS19" s="235" t="str">
        <f t="shared" si="39"/>
        <v/>
      </c>
      <c r="AT19" s="237" t="str">
        <f t="shared" si="24"/>
        <v/>
      </c>
      <c r="AU19" s="623"/>
      <c r="AV19" s="626"/>
      <c r="AW19" s="620"/>
      <c r="AX19" s="629"/>
      <c r="AY19" s="341"/>
      <c r="AZ19" s="208"/>
      <c r="BA19" s="206"/>
      <c r="BB19" s="206"/>
      <c r="BC19" s="207"/>
      <c r="BD19" s="207"/>
      <c r="BE19" s="207"/>
      <c r="BF19" s="208"/>
      <c r="BG19" s="659"/>
      <c r="BH19" s="214"/>
      <c r="BI19" s="209"/>
      <c r="BJ19" s="209"/>
      <c r="BK19" s="209"/>
      <c r="BL19" s="206"/>
      <c r="BM19" s="206"/>
      <c r="BN19" s="206"/>
      <c r="BO19" s="210"/>
      <c r="BP19" s="210"/>
      <c r="BQ19" s="211"/>
      <c r="BR19" s="212"/>
      <c r="BS19" s="212" t="str">
        <f>IF(AND('MAPA DE RIESGOS'!$AP19="Muy Alta",'MAPA DE RIESGOS'!$AR19="Leve"),CONCATENATE("R",'MAPA DE RIESGOS'!$H19,"C",'MAPA DE RIESGOS'!$AF19),"")</f>
        <v/>
      </c>
      <c r="BT19" s="212"/>
      <c r="BU19" s="212"/>
      <c r="BV19" s="212"/>
      <c r="BW19" s="212"/>
      <c r="BX19" s="212"/>
      <c r="BY19" s="212"/>
      <c r="BZ19" s="212"/>
      <c r="CA19" s="212"/>
      <c r="CB19" s="212"/>
      <c r="CC19" s="212"/>
      <c r="CD19" s="212"/>
      <c r="CE19" s="212"/>
      <c r="CF19" s="212"/>
      <c r="CG19" s="212"/>
      <c r="CH19" s="212"/>
      <c r="CI19" s="212"/>
      <c r="CJ19" s="212"/>
      <c r="CK19" s="212"/>
    </row>
    <row r="20" spans="1:89" s="213" customFormat="1" ht="28.5" hidden="1" customHeight="1">
      <c r="A20" s="583"/>
      <c r="B20" s="600"/>
      <c r="C20" s="567"/>
      <c r="D20" s="567"/>
      <c r="E20" s="570"/>
      <c r="F20" s="576"/>
      <c r="G20" s="575"/>
      <c r="H20" s="382">
        <v>2</v>
      </c>
      <c r="I20" s="573"/>
      <c r="J20" s="576"/>
      <c r="K20" s="576"/>
      <c r="L20" s="576"/>
      <c r="M20" s="570"/>
      <c r="N20" s="570"/>
      <c r="O20" s="570"/>
      <c r="P20" s="644"/>
      <c r="Q20" s="604"/>
      <c r="R20" s="607"/>
      <c r="S20" s="607"/>
      <c r="T20" s="607"/>
      <c r="U20" s="607"/>
      <c r="V20" s="647"/>
      <c r="W20" s="632"/>
      <c r="X20" s="650"/>
      <c r="Y20" s="653"/>
      <c r="Z20" s="656"/>
      <c r="AA20" s="632"/>
      <c r="AB20" s="635"/>
      <c r="AC20" s="638"/>
      <c r="AD20" s="641"/>
      <c r="AE20" s="620"/>
      <c r="AF20" s="205">
        <v>5</v>
      </c>
      <c r="AG20" s="501"/>
      <c r="AH20" s="504" t="str">
        <f t="shared" ref="AH20" si="42">IF(OR(AI20="Preventivo",AI20="Detectivo"),"Probabilidad",IF(AI20="Correctivo","Impacto",""))</f>
        <v/>
      </c>
      <c r="AI20" s="338"/>
      <c r="AJ20" s="338"/>
      <c r="AK20" s="233" t="str">
        <f t="shared" ref="AK20" si="43">IF(AND(AI20="Preventivo",AJ20="Automático"),"50%",IF(AND(AI20="Preventivo",AJ20="Manual"),"40%",IF(AND(AI20="Detectivo",AJ20="Automático"),"40%",IF(AND(AI20="Detectivo",AJ20="Manual"),"30%",IF(AND(AI20="Correctivo",AJ20="Automático"),"35%",IF(AND(AI20="Correctivo",AJ20="Manual"),"25%",""))))))</f>
        <v/>
      </c>
      <c r="AL20" s="339"/>
      <c r="AM20" s="339"/>
      <c r="AN20" s="340"/>
      <c r="AO20" s="234" t="str">
        <f t="shared" ref="AO20" si="44">IF(ISBLANK(AD16),(IFERROR(IF(AND(AH19="Probabilidad",AH20="Probabilidad"),(AQ19-(+AQ19*AK20)),IF(AND(AH19="Impacto",AH20="Probabilidad"),(AQ18-(+AQ18*AK20)),IF(AH20="Impacto",AQ19,""))),""))," ")</f>
        <v/>
      </c>
      <c r="AP20" s="174" t="str">
        <f t="shared" ref="AP20" si="45">IF(ISBLANK(AD16),(IFERROR(IF(AO20="","",IF(AO20&lt;=0.2,"Muy Baja",IF(AO20&lt;=0.4,"Baja",IF(AO20&lt;=0.6,"Media",IF(AO20&lt;=0.8,"Alta","Muy Alta"))))),""))," ")</f>
        <v/>
      </c>
      <c r="AQ20" s="235" t="str">
        <f t="shared" si="22"/>
        <v/>
      </c>
      <c r="AR20" s="236" t="str">
        <f t="shared" si="23"/>
        <v/>
      </c>
      <c r="AS20" s="235" t="str">
        <f t="shared" si="39"/>
        <v/>
      </c>
      <c r="AT20" s="237" t="str">
        <f t="shared" si="24"/>
        <v/>
      </c>
      <c r="AU20" s="623"/>
      <c r="AV20" s="626"/>
      <c r="AW20" s="620"/>
      <c r="AX20" s="629"/>
      <c r="AY20" s="341"/>
      <c r="AZ20" s="208"/>
      <c r="BA20" s="206"/>
      <c r="BB20" s="206"/>
      <c r="BC20" s="207"/>
      <c r="BD20" s="207"/>
      <c r="BE20" s="207"/>
      <c r="BF20" s="208"/>
      <c r="BG20" s="659"/>
      <c r="BH20" s="214"/>
      <c r="BI20" s="209"/>
      <c r="BJ20" s="209"/>
      <c r="BK20" s="209"/>
      <c r="BL20" s="206"/>
      <c r="BM20" s="206"/>
      <c r="BN20" s="206"/>
      <c r="BO20" s="210"/>
      <c r="BP20" s="210"/>
      <c r="BQ20" s="211"/>
      <c r="BR20" s="212"/>
      <c r="BS20" s="212" t="str">
        <f>IF(AND('MAPA DE RIESGOS'!$AP20="Muy Alta",'MAPA DE RIESGOS'!$AR20="Leve"),CONCATENATE("R",'MAPA DE RIESGOS'!$H20,"C",'MAPA DE RIESGOS'!$AF20),"")</f>
        <v/>
      </c>
      <c r="BT20" s="212"/>
      <c r="BU20" s="212"/>
      <c r="BV20" s="212"/>
      <c r="BW20" s="212"/>
      <c r="BX20" s="212"/>
      <c r="BY20" s="212"/>
      <c r="BZ20" s="212"/>
      <c r="CA20" s="212"/>
      <c r="CB20" s="212"/>
      <c r="CC20" s="212"/>
      <c r="CD20" s="212"/>
      <c r="CE20" s="212"/>
      <c r="CF20" s="212"/>
      <c r="CG20" s="212"/>
      <c r="CH20" s="212"/>
      <c r="CI20" s="212"/>
      <c r="CJ20" s="212"/>
      <c r="CK20" s="212"/>
    </row>
    <row r="21" spans="1:89" s="213" customFormat="1" ht="28.5" hidden="1" customHeight="1">
      <c r="A21" s="583"/>
      <c r="B21" s="600"/>
      <c r="C21" s="567"/>
      <c r="D21" s="567"/>
      <c r="E21" s="570"/>
      <c r="F21" s="576"/>
      <c r="G21" s="575"/>
      <c r="H21" s="382">
        <v>2</v>
      </c>
      <c r="I21" s="574"/>
      <c r="J21" s="577"/>
      <c r="K21" s="577"/>
      <c r="L21" s="577"/>
      <c r="M21" s="571"/>
      <c r="N21" s="571"/>
      <c r="O21" s="571"/>
      <c r="P21" s="645"/>
      <c r="Q21" s="605"/>
      <c r="R21" s="608"/>
      <c r="S21" s="608"/>
      <c r="T21" s="608"/>
      <c r="U21" s="608"/>
      <c r="V21" s="648"/>
      <c r="W21" s="633"/>
      <c r="X21" s="651"/>
      <c r="Y21" s="654"/>
      <c r="Z21" s="657"/>
      <c r="AA21" s="633"/>
      <c r="AB21" s="636"/>
      <c r="AC21" s="639"/>
      <c r="AD21" s="642"/>
      <c r="AE21" s="621"/>
      <c r="AF21" s="205">
        <v>6</v>
      </c>
      <c r="AG21" s="501"/>
      <c r="AH21" s="504" t="str">
        <f t="shared" si="1"/>
        <v/>
      </c>
      <c r="AI21" s="338"/>
      <c r="AJ21" s="338"/>
      <c r="AK21" s="233" t="str">
        <f t="shared" ref="AK21:AK23" si="46">IF(AND(AI21="Preventivo",AJ21="Automático"),"50%",IF(AND(AI21="Preventivo",AJ21="Manual"),"40%",IF(AND(AI21="Detectivo",AJ21="Automático"),"40%",IF(AND(AI21="Detectivo",AJ21="Manual"),"30%",IF(AND(AI21="Correctivo",AJ21="Automático"),"35%",IF(AND(AI21="Correctivo",AJ21="Manual"),"25%",""))))))</f>
        <v/>
      </c>
      <c r="AL21" s="339"/>
      <c r="AM21" s="339"/>
      <c r="AN21" s="340"/>
      <c r="AO21" s="234" t="str">
        <f t="shared" ref="AO21" si="47">IF(ISBLANK(AD16),(IFERROR(IF(AND(AH20="Probabilidad",AH21="Probabilidad"),(AQ20-(+AQ20*AK21)),IF(AND(AH20="Impacto",AH21="Probabilidad"),(AQ19-(+AQ19*AK21)),IF(AH21="Impacto",AQ20,""))),""))," ")</f>
        <v/>
      </c>
      <c r="AP21" s="174" t="str">
        <f t="shared" ref="AP21" si="48">IF(ISBLANK(AD16),(IFERROR(IF(AO21="","",IF(AO21&lt;=0.2,"Muy Baja",IF(AO21&lt;=0.4,"Baja",IF(AO21&lt;=0.6,"Media",IF(AO21&lt;=0.8,"Alta","Muy Alta"))))),""))," ")</f>
        <v/>
      </c>
      <c r="AQ21" s="235" t="str">
        <f t="shared" ref="AQ21:AQ84" si="49">+AO21</f>
        <v/>
      </c>
      <c r="AR21" s="236" t="str">
        <f t="shared" ref="AR21:AR84" si="50">IFERROR(IF(AS21="","",IF(AS21&lt;=0.2,"Leve",IF(AS21&lt;=0.4,"Menor",IF(AS21&lt;=0.6,"Moderado",IF(AS21&lt;=0.8,"Mayor","Catastrófico"))))),"")</f>
        <v/>
      </c>
      <c r="AS21" s="235" t="str">
        <f t="shared" si="39"/>
        <v/>
      </c>
      <c r="AT21" s="237" t="str">
        <f t="shared" ref="AT21:AT84" si="51">IFERROR(IF(OR(AND(AP21="Muy Baja",AR21="Leve"),AND(AP21="Muy Baja",AR21="Menor"),AND(AP21="Baja",AR21="Leve")),"Bajo",IF(OR(AND(AP21="Muy baja",AR21="Moderado"),AND(AP21="Baja",AR21="Menor"),AND(AP21="Baja",AR21="Moderado"),AND(AP21="Media",AR21="Leve"),AND(AP21="Media",AR21="Menor"),AND(AP21="Media",AR21="Moderado"),AND(AP21="Alta",AR21="Leve"),AND(AP21="Alta",AR21="Menor")),"Moderado",IF(OR(AND(AP21="Muy Baja",AR21="Mayor"),AND(AP21="Baja",AR21="Mayor"),AND(AP21="Media",AR21="Mayor"),AND(AP21="Alta",AR21="Moderado"),AND(AP21="Alta",AR21="Mayor"),AND(AP21="Muy Alta",AR21="Leve"),AND(AP21="Muy Alta",AR21="Menor"),AND(AP21="Muy Alta",AR21="Moderado"),AND(AP21="Muy Alta",AR21="Mayor")),"Alto",IF(OR(AND(AP21="Muy Baja",AR21="Catastrófico"),AND(AP21="Baja",AR21="Catastrófico"),AND(AP21="Media",AR21="Catastrófico"),AND(AP21="Alta",AR21="Catastrófico"),AND(AP21="Muy Alta",AR21="Catastrófico")),"Extremo","")))),"")</f>
        <v/>
      </c>
      <c r="AU21" s="624"/>
      <c r="AV21" s="627"/>
      <c r="AW21" s="621"/>
      <c r="AX21" s="630"/>
      <c r="AY21" s="341"/>
      <c r="AZ21" s="208"/>
      <c r="BA21" s="206"/>
      <c r="BB21" s="206"/>
      <c r="BC21" s="207"/>
      <c r="BD21" s="207"/>
      <c r="BE21" s="207"/>
      <c r="BF21" s="208"/>
      <c r="BG21" s="660"/>
      <c r="BH21" s="214"/>
      <c r="BI21" s="209"/>
      <c r="BJ21" s="209"/>
      <c r="BK21" s="209"/>
      <c r="BL21" s="206"/>
      <c r="BM21" s="206"/>
      <c r="BN21" s="206"/>
      <c r="BO21" s="210"/>
      <c r="BP21" s="210"/>
      <c r="BQ21" s="211"/>
      <c r="BR21" s="212"/>
      <c r="BS21" s="212" t="str">
        <f>IF(AND('MAPA DE RIESGOS'!$AP21="Muy Alta",'MAPA DE RIESGOS'!$AR21="Leve"),CONCATENATE("R",'MAPA DE RIESGOS'!$H21,"C",'MAPA DE RIESGOS'!$AF21),"")</f>
        <v/>
      </c>
      <c r="BT21" s="212"/>
      <c r="BU21" s="212"/>
      <c r="BV21" s="212"/>
      <c r="BW21" s="212"/>
      <c r="BX21" s="212"/>
      <c r="BY21" s="212"/>
      <c r="BZ21" s="212"/>
      <c r="CA21" s="212"/>
      <c r="CB21" s="212"/>
      <c r="CC21" s="212"/>
      <c r="CD21" s="212"/>
      <c r="CE21" s="212"/>
      <c r="CF21" s="212"/>
      <c r="CG21" s="212"/>
      <c r="CH21" s="212"/>
      <c r="CI21" s="212"/>
      <c r="CJ21" s="212"/>
      <c r="CK21" s="212"/>
    </row>
    <row r="22" spans="1:89" s="213" customFormat="1" ht="104.25" customHeight="1">
      <c r="A22" s="583"/>
      <c r="B22" s="600"/>
      <c r="C22" s="567"/>
      <c r="D22" s="567" t="str">
        <f>IFERROR((VLOOKUP($B22,'Listados Datos'!$D$3:$F$16,3,FALSE))," ")</f>
        <v xml:space="preserve"> </v>
      </c>
      <c r="E22" s="570"/>
      <c r="F22" s="576"/>
      <c r="G22" s="575">
        <v>3</v>
      </c>
      <c r="H22" s="382">
        <v>3</v>
      </c>
      <c r="I22" s="572" t="s">
        <v>3388</v>
      </c>
      <c r="J22" s="581" t="s">
        <v>241</v>
      </c>
      <c r="K22" s="581" t="s">
        <v>1040</v>
      </c>
      <c r="L22" s="581" t="s">
        <v>1046</v>
      </c>
      <c r="M22" s="569" t="str">
        <f t="shared" ref="M22" si="52">+CONCATENATE("Posibilidad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569" t="s">
        <v>108</v>
      </c>
      <c r="O22" s="569" t="s">
        <v>830</v>
      </c>
      <c r="P22" s="643">
        <v>12</v>
      </c>
      <c r="Q22" s="603"/>
      <c r="R22" s="606"/>
      <c r="S22" s="606"/>
      <c r="T22" s="606"/>
      <c r="U22" s="606"/>
      <c r="V22" s="646" t="str">
        <f>IF(ISBLANK(AC22),(IF(P22&lt;=0,"",IF(P22&lt;=2,"Muy Baja",IF(P22&lt;=24,"Baja",IF(P22&lt;=500,"Media",IF(P22&lt;=5000,"Alta","Muy Alta"))))))," ")</f>
        <v>Baja</v>
      </c>
      <c r="W22" s="631">
        <f>IF(ISBLANK(AC22),(IF(V22="","",IF(V22="Muy Baja",20%,IF(V22="Baja",40%,IF(V22="Media",60%,IF(V22="Alta",80%,IF(V22="Muy Alta",100%,0)))))))," ")</f>
        <v>0.4</v>
      </c>
      <c r="X22" s="649" t="s">
        <v>304</v>
      </c>
      <c r="Y22" s="652" t="str">
        <f>IF(X22&gt;0,IF(NOT(ISERROR(MATCH(X22,'Listados Datos'!$N$3:$N$4,0))),'Listados Datos'!$N$6&amp;"Por favor no seleccionar este criterios de impacto (Afectación Económica o presupuestal y/o Pérdida Reputacional)",'Listados Datos'!$N$7),"")</f>
        <v>✔</v>
      </c>
      <c r="Z22" s="655" t="str">
        <f>IF(OR(X22='Listados Datos'!$R$3,X22='Listados Datos'!$S$3),"Leve",IF(OR(X22='Listados Datos'!$R$4,X22='Listados Datos'!$S$4),"Menor",IF(OR(X22='Listados Datos'!$R$5,X22='Listados Datos'!$S$5),"Moderado",IF(OR(X22='Listados Datos'!$R$6,X22='Listados Datos'!$S$6),"Mayor",IF(OR(X22='Listados Datos'!$R$7,X22='Listados Datos'!$S$7),"Catastrófico","")))))</f>
        <v>Moderado</v>
      </c>
      <c r="AA22" s="631">
        <f>IF(Z22="","",IF(Z22="Leve",20%,IF(Z22="Menor",40%,IF(Z22="Moderado",60%,IF(Z22="Mayor",80%,IF(Z22="Catastrófico",100%,0))))))</f>
        <v>0.6</v>
      </c>
      <c r="AB22" s="634"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637"/>
      <c r="AD22" s="640"/>
      <c r="AE22" s="619" t="str">
        <f t="shared" ref="AE22" si="53">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5">
        <v>1</v>
      </c>
      <c r="AG22" s="501" t="s">
        <v>1443</v>
      </c>
      <c r="AH22" s="504" t="str">
        <f t="shared" si="1"/>
        <v>Probabilidad</v>
      </c>
      <c r="AI22" s="338" t="s">
        <v>310</v>
      </c>
      <c r="AJ22" s="338" t="s">
        <v>315</v>
      </c>
      <c r="AK22" s="233" t="str">
        <f t="shared" si="46"/>
        <v>40%</v>
      </c>
      <c r="AL22" s="339" t="s">
        <v>319</v>
      </c>
      <c r="AM22" s="339" t="s">
        <v>323</v>
      </c>
      <c r="AN22" s="340" t="s">
        <v>326</v>
      </c>
      <c r="AO22" s="234">
        <f t="shared" ref="AO22" si="54">IF(ISBLANK(AD22),(IFERROR(IF(AH22="Probabilidad",(W22-(+W22*AK22)),IF(AH22="Impacto",W22,"")),""))," ")</f>
        <v>0.24</v>
      </c>
      <c r="AP22" s="174" t="str">
        <f t="shared" ref="AP22" si="55">IF(ISBLANK(AD22), (IFERROR(IF(AO22="","",IF(AO22&lt;=0.2,"Muy Baja",IF(AO22&lt;=0.4,"Baja",IF(AO22&lt;=0.6,"Media",IF(AO22&lt;=0.8,"Alta","Muy Alta"))))),""))," ")</f>
        <v>Baja</v>
      </c>
      <c r="AQ22" s="235">
        <f t="shared" si="49"/>
        <v>0.24</v>
      </c>
      <c r="AR22" s="236" t="str">
        <f t="shared" si="50"/>
        <v>Moderado</v>
      </c>
      <c r="AS22" s="235">
        <f t="shared" ref="AS22" si="56">IFERROR(IF(AH22="Impacto",(AA22-(+AA22*AK22)),IF(AH22="Probabilidad",AA22,"")),"")</f>
        <v>0.6</v>
      </c>
      <c r="AT22" s="237" t="str">
        <f t="shared" si="51"/>
        <v>Moderado</v>
      </c>
      <c r="AU22" s="622"/>
      <c r="AV22" s="625" t="str">
        <f>IF(ISBLANK(AD22), " ", AD22)</f>
        <v xml:space="preserve"> </v>
      </c>
      <c r="AW22" s="619" t="str">
        <f t="shared" ref="AW22" si="57">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628" t="s">
        <v>333</v>
      </c>
      <c r="AY22" s="341" t="s">
        <v>1441</v>
      </c>
      <c r="AZ22" s="208" t="s">
        <v>1442</v>
      </c>
      <c r="BA22" s="206" t="s">
        <v>964</v>
      </c>
      <c r="BB22" s="206" t="s">
        <v>1066</v>
      </c>
      <c r="BC22" s="207">
        <v>44927</v>
      </c>
      <c r="BD22" s="207">
        <v>45291</v>
      </c>
      <c r="BE22" s="207" t="s">
        <v>1051</v>
      </c>
      <c r="BF22" s="391" t="s">
        <v>1061</v>
      </c>
      <c r="BG22" s="658" t="s">
        <v>1440</v>
      </c>
      <c r="BH22" s="214"/>
      <c r="BI22" s="209"/>
      <c r="BJ22" s="209"/>
      <c r="BK22" s="209"/>
      <c r="BL22" s="206"/>
      <c r="BM22" s="206"/>
      <c r="BN22" s="206"/>
      <c r="BO22" s="210"/>
      <c r="BP22" s="210"/>
      <c r="BQ22" s="211"/>
      <c r="BR22" s="212"/>
      <c r="BS22" s="212" t="str">
        <f>IF(AND('MAPA DE RIESGOS'!$AP22="Muy Alta",'MAPA DE RIESGOS'!$AR22="Leve"),CONCATENATE("R",'MAPA DE RIESGOS'!$H22,"C",'MAPA DE RIESGOS'!$AF22),"")</f>
        <v/>
      </c>
      <c r="BT22" s="212"/>
      <c r="BU22" s="212"/>
      <c r="BV22" s="212"/>
      <c r="BW22" s="212"/>
      <c r="BX22" s="212"/>
      <c r="BY22" s="212"/>
      <c r="BZ22" s="212"/>
      <c r="CA22" s="212"/>
      <c r="CB22" s="212"/>
      <c r="CC22" s="212"/>
      <c r="CD22" s="212"/>
      <c r="CE22" s="212"/>
      <c r="CF22" s="212"/>
      <c r="CG22" s="212"/>
      <c r="CH22" s="212"/>
      <c r="CI22" s="212"/>
      <c r="CJ22" s="212"/>
      <c r="CK22" s="212"/>
    </row>
    <row r="23" spans="1:89" s="213" customFormat="1" ht="104.5" customHeight="1">
      <c r="A23" s="583"/>
      <c r="B23" s="600"/>
      <c r="C23" s="567"/>
      <c r="D23" s="567"/>
      <c r="E23" s="570"/>
      <c r="F23" s="576"/>
      <c r="G23" s="575"/>
      <c r="H23" s="382">
        <v>3</v>
      </c>
      <c r="I23" s="573"/>
      <c r="J23" s="576"/>
      <c r="K23" s="576"/>
      <c r="L23" s="576"/>
      <c r="M23" s="570"/>
      <c r="N23" s="570"/>
      <c r="O23" s="570"/>
      <c r="P23" s="644"/>
      <c r="Q23" s="604"/>
      <c r="R23" s="607"/>
      <c r="S23" s="607"/>
      <c r="T23" s="607"/>
      <c r="U23" s="607"/>
      <c r="V23" s="647"/>
      <c r="W23" s="632"/>
      <c r="X23" s="650"/>
      <c r="Y23" s="653"/>
      <c r="Z23" s="656"/>
      <c r="AA23" s="632"/>
      <c r="AB23" s="635"/>
      <c r="AC23" s="638"/>
      <c r="AD23" s="641"/>
      <c r="AE23" s="620"/>
      <c r="AF23" s="205">
        <v>2</v>
      </c>
      <c r="AG23" s="501" t="s">
        <v>1439</v>
      </c>
      <c r="AH23" s="504" t="str">
        <f t="shared" si="1"/>
        <v>Probabilidad</v>
      </c>
      <c r="AI23" s="338" t="s">
        <v>311</v>
      </c>
      <c r="AJ23" s="338" t="s">
        <v>315</v>
      </c>
      <c r="AK23" s="233" t="str">
        <f t="shared" si="46"/>
        <v>30%</v>
      </c>
      <c r="AL23" s="339" t="s">
        <v>319</v>
      </c>
      <c r="AM23" s="339" t="s">
        <v>323</v>
      </c>
      <c r="AN23" s="340" t="s">
        <v>326</v>
      </c>
      <c r="AO23" s="234">
        <f t="shared" ref="AO23" si="58">IF(ISBLANK(AD22),(IFERROR(IF(AND(AH22="Probabilidad",AH23="Probabilidad"),(AQ22-(+AQ22*AK23)),IF(AH23="Probabilidad",(W22-(+W22*AK23)),IF(AH23="Impacto",AQ22,""))),""))," ")</f>
        <v>0.16799999999999998</v>
      </c>
      <c r="AP23" s="174" t="str">
        <f t="shared" ref="AP23" si="59">IF(ISBLANK(AD22),(IFERROR(IF(AO23="","",IF(AO23&lt;=0.2,"Muy Baja",IF(AO23&lt;=0.4,"Baja",IF(AO23&lt;=0.6,"Media",IF(AO23&lt;=0.8,"Alta","Muy Alta"))))),""))," ")</f>
        <v>Muy Baja</v>
      </c>
      <c r="AQ23" s="235">
        <f t="shared" si="49"/>
        <v>0.16799999999999998</v>
      </c>
      <c r="AR23" s="236" t="str">
        <f t="shared" si="50"/>
        <v>Moderado</v>
      </c>
      <c r="AS23" s="235">
        <f t="shared" ref="AS23" si="60">IFERROR(IF(AND(AH22="Impacto",AH23="Impacto"),(AS22-(+AS22*AK23)),IF(AH23="Impacto",(AA22-(+AA22*AK23)),IF(AH23="Probabilidad",AS22,""))),"")</f>
        <v>0.6</v>
      </c>
      <c r="AT23" s="237" t="str">
        <f t="shared" si="51"/>
        <v>Moderado</v>
      </c>
      <c r="AU23" s="623"/>
      <c r="AV23" s="626"/>
      <c r="AW23" s="620"/>
      <c r="AX23" s="629"/>
      <c r="AY23" s="341" t="s">
        <v>1090</v>
      </c>
      <c r="AZ23" s="391" t="s">
        <v>1051</v>
      </c>
      <c r="BA23" s="206" t="s">
        <v>964</v>
      </c>
      <c r="BB23" s="206" t="s">
        <v>1213</v>
      </c>
      <c r="BC23" s="207">
        <v>44927</v>
      </c>
      <c r="BD23" s="207">
        <v>45291</v>
      </c>
      <c r="BE23" s="207" t="s">
        <v>1051</v>
      </c>
      <c r="BF23" s="391" t="s">
        <v>1061</v>
      </c>
      <c r="BG23" s="659"/>
      <c r="BH23" s="214"/>
      <c r="BI23" s="209"/>
      <c r="BJ23" s="209"/>
      <c r="BK23" s="209"/>
      <c r="BL23" s="206"/>
      <c r="BM23" s="206"/>
      <c r="BN23" s="206"/>
      <c r="BO23" s="210"/>
      <c r="BP23" s="210"/>
      <c r="BQ23" s="211"/>
      <c r="BR23" s="212"/>
      <c r="BS23" s="212" t="str">
        <f>IF(AND('MAPA DE RIESGOS'!$AP23="Muy Alta",'MAPA DE RIESGOS'!$AR23="Leve"),CONCATENATE("R",'MAPA DE RIESGOS'!$H23,"C",'MAPA DE RIESGOS'!$AF23),"")</f>
        <v/>
      </c>
      <c r="BT23" s="212"/>
      <c r="BU23" s="212"/>
      <c r="BV23" s="212"/>
      <c r="BW23" s="212"/>
      <c r="BX23" s="212"/>
      <c r="BY23" s="212"/>
      <c r="BZ23" s="212"/>
      <c r="CA23" s="212"/>
      <c r="CB23" s="212"/>
      <c r="CC23" s="212"/>
      <c r="CD23" s="212"/>
      <c r="CE23" s="212"/>
      <c r="CF23" s="212"/>
      <c r="CG23" s="212"/>
      <c r="CH23" s="212"/>
      <c r="CI23" s="212"/>
      <c r="CJ23" s="212"/>
      <c r="CK23" s="212"/>
    </row>
    <row r="24" spans="1:89" s="213" customFormat="1" ht="28.5" hidden="1" customHeight="1">
      <c r="A24" s="583"/>
      <c r="B24" s="600"/>
      <c r="C24" s="567"/>
      <c r="D24" s="567"/>
      <c r="E24" s="570"/>
      <c r="F24" s="576"/>
      <c r="G24" s="575"/>
      <c r="H24" s="382">
        <v>3</v>
      </c>
      <c r="I24" s="573"/>
      <c r="J24" s="576"/>
      <c r="K24" s="576"/>
      <c r="L24" s="576"/>
      <c r="M24" s="570"/>
      <c r="N24" s="570"/>
      <c r="O24" s="570"/>
      <c r="P24" s="644"/>
      <c r="Q24" s="604"/>
      <c r="R24" s="607"/>
      <c r="S24" s="607"/>
      <c r="T24" s="607"/>
      <c r="U24" s="607"/>
      <c r="V24" s="647"/>
      <c r="W24" s="632"/>
      <c r="X24" s="650"/>
      <c r="Y24" s="653"/>
      <c r="Z24" s="656"/>
      <c r="AA24" s="632"/>
      <c r="AB24" s="635"/>
      <c r="AC24" s="638"/>
      <c r="AD24" s="641"/>
      <c r="AE24" s="620"/>
      <c r="AF24" s="205">
        <v>3</v>
      </c>
      <c r="AG24" s="501"/>
      <c r="AH24" s="504" t="str">
        <f t="shared" ref="AH24:AH25" si="61">IF(OR(AI24="Preventivo",AI24="Detectivo"),"Probabilidad",IF(AI24="Correctivo","Impacto",""))</f>
        <v/>
      </c>
      <c r="AI24" s="338"/>
      <c r="AJ24" s="338"/>
      <c r="AK24" s="233" t="str">
        <f t="shared" ref="AK24:AK25" si="62">IF(AND(AI24="Preventivo",AJ24="Automático"),"50%",IF(AND(AI24="Preventivo",AJ24="Manual"),"40%",IF(AND(AI24="Detectivo",AJ24="Automático"),"40%",IF(AND(AI24="Detectivo",AJ24="Manual"),"30%",IF(AND(AI24="Correctivo",AJ24="Automático"),"35%",IF(AND(AI24="Correctivo",AJ24="Manual"),"25%",""))))))</f>
        <v/>
      </c>
      <c r="AL24" s="339"/>
      <c r="AM24" s="339"/>
      <c r="AN24" s="340"/>
      <c r="AO24" s="234" t="str">
        <f t="shared" ref="AO24" si="63">IF(ISBLANK(AD22),(IFERROR(IF(AND(AH23="Probabilidad",AH24="Probabilidad"),(AQ23-(+AQ23*AK24)),IF(AND(AH23="Impacto",AH24="Probabilidad"),(AQ22-(+AQ22*AK24)),IF(AH24="Impacto",AQ23,""))),""))," ")</f>
        <v/>
      </c>
      <c r="AP24" s="174" t="str">
        <f t="shared" ref="AP24" si="64">IF(ISBLANK(AD22),(IFERROR(IF(AO24="","",IF(AO24&lt;=0.2,"Muy Baja",IF(AO24&lt;=0.4,"Baja",IF(AO24&lt;=0.6,"Media",IF(AO24&lt;=0.8,"Alta","Muy Alta"))))),""))," ")</f>
        <v/>
      </c>
      <c r="AQ24" s="235" t="str">
        <f t="shared" si="49"/>
        <v/>
      </c>
      <c r="AR24" s="236" t="str">
        <f t="shared" si="50"/>
        <v/>
      </c>
      <c r="AS24" s="235" t="str">
        <f t="shared" ref="AS24:AS27" si="65">IFERROR(IF(AND(AH23="Impacto",AH24="Impacto"),(AS23-(+AS23*AK24)),IF(AND(AH23="Probabilidad",AH24="Impacto"),(AS22-(+AS22*AK24)),IF(AH24="Probabilidad",AS23,""))),"")</f>
        <v/>
      </c>
      <c r="AT24" s="237" t="str">
        <f t="shared" si="51"/>
        <v/>
      </c>
      <c r="AU24" s="623"/>
      <c r="AV24" s="626"/>
      <c r="AW24" s="620"/>
      <c r="AX24" s="629"/>
      <c r="AY24" s="341"/>
      <c r="AZ24" s="208"/>
      <c r="BA24" s="206"/>
      <c r="BB24" s="206"/>
      <c r="BC24" s="207"/>
      <c r="BD24" s="207"/>
      <c r="BE24" s="207"/>
      <c r="BF24" s="208"/>
      <c r="BG24" s="659"/>
      <c r="BH24" s="214"/>
      <c r="BI24" s="209"/>
      <c r="BJ24" s="209"/>
      <c r="BK24" s="209"/>
      <c r="BL24" s="206"/>
      <c r="BM24" s="206"/>
      <c r="BN24" s="206"/>
      <c r="BO24" s="210"/>
      <c r="BP24" s="210"/>
      <c r="BQ24" s="211"/>
      <c r="BR24" s="212"/>
      <c r="BS24" s="212" t="str">
        <f>IF(AND('MAPA DE RIESGOS'!$AP24="Muy Alta",'MAPA DE RIESGOS'!$AR24="Leve"),CONCATENATE("R",'MAPA DE RIESGOS'!$H24,"C",'MAPA DE RIESGOS'!$AF24),"")</f>
        <v/>
      </c>
      <c r="BT24" s="212"/>
      <c r="BU24" s="212"/>
      <c r="BV24" s="212"/>
      <c r="BW24" s="212"/>
      <c r="BX24" s="212"/>
      <c r="BY24" s="212"/>
      <c r="BZ24" s="212"/>
      <c r="CA24" s="212"/>
      <c r="CB24" s="212"/>
      <c r="CC24" s="212"/>
      <c r="CD24" s="212"/>
      <c r="CE24" s="212"/>
      <c r="CF24" s="212"/>
      <c r="CG24" s="212"/>
      <c r="CH24" s="212"/>
      <c r="CI24" s="212"/>
      <c r="CJ24" s="212"/>
      <c r="CK24" s="212"/>
    </row>
    <row r="25" spans="1:89" s="213" customFormat="1" ht="28.5" hidden="1" customHeight="1">
      <c r="A25" s="583"/>
      <c r="B25" s="600"/>
      <c r="C25" s="567"/>
      <c r="D25" s="567"/>
      <c r="E25" s="570"/>
      <c r="F25" s="576"/>
      <c r="G25" s="575"/>
      <c r="H25" s="382">
        <v>3</v>
      </c>
      <c r="I25" s="573"/>
      <c r="J25" s="576"/>
      <c r="K25" s="576"/>
      <c r="L25" s="576"/>
      <c r="M25" s="570"/>
      <c r="N25" s="570"/>
      <c r="O25" s="570"/>
      <c r="P25" s="644"/>
      <c r="Q25" s="604"/>
      <c r="R25" s="607"/>
      <c r="S25" s="607"/>
      <c r="T25" s="607"/>
      <c r="U25" s="607"/>
      <c r="V25" s="647"/>
      <c r="W25" s="632"/>
      <c r="X25" s="650"/>
      <c r="Y25" s="653"/>
      <c r="Z25" s="656"/>
      <c r="AA25" s="632"/>
      <c r="AB25" s="635"/>
      <c r="AC25" s="638"/>
      <c r="AD25" s="641"/>
      <c r="AE25" s="620"/>
      <c r="AF25" s="205">
        <v>4</v>
      </c>
      <c r="AG25" s="501"/>
      <c r="AH25" s="504" t="str">
        <f t="shared" si="61"/>
        <v/>
      </c>
      <c r="AI25" s="338"/>
      <c r="AJ25" s="338"/>
      <c r="AK25" s="233" t="str">
        <f t="shared" si="62"/>
        <v/>
      </c>
      <c r="AL25" s="339"/>
      <c r="AM25" s="339"/>
      <c r="AN25" s="340"/>
      <c r="AO25" s="234" t="str">
        <f t="shared" ref="AO25" si="66">IF(ISBLANK(AD22),(IFERROR(IF(AND(AH24="Probabilidad",AH25="Probabilidad"),(AQ24-(+AQ24*AK25)),IF(AND(AH24="Impacto",AH25="Probabilidad"),(AQ23-(+AQ23*AK25)),IF(AH25="Impacto",AQ24,""))),""))," ")</f>
        <v/>
      </c>
      <c r="AP25" s="174" t="str">
        <f t="shared" ref="AP25" si="67">IF(ISBLANK(AD22),(IFERROR(IF(AO25="","",IF(AO25&lt;=0.2,"Muy Baja",IF(AO25&lt;=0.4,"Baja",IF(AO25&lt;=0.6,"Media",IF(AO25&lt;=0.8,"Alta","Muy Alta"))))),""))," ")</f>
        <v/>
      </c>
      <c r="AQ25" s="235" t="str">
        <f t="shared" si="49"/>
        <v/>
      </c>
      <c r="AR25" s="236" t="str">
        <f t="shared" si="50"/>
        <v/>
      </c>
      <c r="AS25" s="235" t="str">
        <f t="shared" si="65"/>
        <v/>
      </c>
      <c r="AT25" s="237" t="str">
        <f t="shared" si="51"/>
        <v/>
      </c>
      <c r="AU25" s="623"/>
      <c r="AV25" s="626"/>
      <c r="AW25" s="620"/>
      <c r="AX25" s="629"/>
      <c r="AY25" s="341"/>
      <c r="AZ25" s="208"/>
      <c r="BA25" s="206"/>
      <c r="BB25" s="206"/>
      <c r="BC25" s="207"/>
      <c r="BD25" s="207"/>
      <c r="BE25" s="207"/>
      <c r="BF25" s="208"/>
      <c r="BG25" s="659"/>
      <c r="BH25" s="214"/>
      <c r="BI25" s="209"/>
      <c r="BJ25" s="209"/>
      <c r="BK25" s="209"/>
      <c r="BL25" s="206"/>
      <c r="BM25" s="206"/>
      <c r="BN25" s="206"/>
      <c r="BO25" s="210"/>
      <c r="BP25" s="210"/>
      <c r="BQ25" s="211"/>
      <c r="BR25" s="212"/>
      <c r="BS25" s="212" t="str">
        <f>IF(AND('MAPA DE RIESGOS'!$AP25="Muy Alta",'MAPA DE RIESGOS'!$AR25="Leve"),CONCATENATE("R",'MAPA DE RIESGOS'!$H25,"C",'MAPA DE RIESGOS'!$AF25),"")</f>
        <v/>
      </c>
      <c r="BT25" s="212"/>
      <c r="BU25" s="212"/>
      <c r="BV25" s="212"/>
      <c r="BW25" s="212"/>
      <c r="BX25" s="212"/>
      <c r="BY25" s="212"/>
      <c r="BZ25" s="212"/>
      <c r="CA25" s="212"/>
      <c r="CB25" s="212"/>
      <c r="CC25" s="212"/>
      <c r="CD25" s="212"/>
      <c r="CE25" s="212"/>
      <c r="CF25" s="212"/>
      <c r="CG25" s="212"/>
      <c r="CH25" s="212"/>
      <c r="CI25" s="212"/>
      <c r="CJ25" s="212"/>
      <c r="CK25" s="212"/>
    </row>
    <row r="26" spans="1:89" s="213" customFormat="1" ht="28.5" hidden="1" customHeight="1">
      <c r="A26" s="583"/>
      <c r="B26" s="600"/>
      <c r="C26" s="567"/>
      <c r="D26" s="567"/>
      <c r="E26" s="570"/>
      <c r="F26" s="576"/>
      <c r="G26" s="575"/>
      <c r="H26" s="382">
        <v>3</v>
      </c>
      <c r="I26" s="573"/>
      <c r="J26" s="576"/>
      <c r="K26" s="576"/>
      <c r="L26" s="576"/>
      <c r="M26" s="570"/>
      <c r="N26" s="570"/>
      <c r="O26" s="570"/>
      <c r="P26" s="644"/>
      <c r="Q26" s="604"/>
      <c r="R26" s="607"/>
      <c r="S26" s="607"/>
      <c r="T26" s="607"/>
      <c r="U26" s="607"/>
      <c r="V26" s="647"/>
      <c r="W26" s="632"/>
      <c r="X26" s="650"/>
      <c r="Y26" s="653"/>
      <c r="Z26" s="656"/>
      <c r="AA26" s="632"/>
      <c r="AB26" s="635"/>
      <c r="AC26" s="638"/>
      <c r="AD26" s="641"/>
      <c r="AE26" s="620"/>
      <c r="AF26" s="205">
        <v>5</v>
      </c>
      <c r="AG26" s="501"/>
      <c r="AH26" s="504" t="str">
        <f t="shared" ref="AH26" si="68">IF(OR(AI26="Preventivo",AI26="Detectivo"),"Probabilidad",IF(AI26="Correctivo","Impacto",""))</f>
        <v/>
      </c>
      <c r="AI26" s="338"/>
      <c r="AJ26" s="338"/>
      <c r="AK26" s="233" t="str">
        <f t="shared" ref="AK26" si="69">IF(AND(AI26="Preventivo",AJ26="Automático"),"50%",IF(AND(AI26="Preventivo",AJ26="Manual"),"40%",IF(AND(AI26="Detectivo",AJ26="Automático"),"40%",IF(AND(AI26="Detectivo",AJ26="Manual"),"30%",IF(AND(AI26="Correctivo",AJ26="Automático"),"35%",IF(AND(AI26="Correctivo",AJ26="Manual"),"25%",""))))))</f>
        <v/>
      </c>
      <c r="AL26" s="339"/>
      <c r="AM26" s="339"/>
      <c r="AN26" s="340"/>
      <c r="AO26" s="234" t="str">
        <f t="shared" ref="AO26" si="70">IF(ISBLANK(AD22),(IFERROR(IF(AND(AH25="Probabilidad",AH26="Probabilidad"),(AQ25-(+AQ25*AK26)),IF(AND(AH25="Impacto",AH26="Probabilidad"),(AQ24-(+AQ24*AK26)),IF(AH26="Impacto",AQ25,""))),""))," ")</f>
        <v/>
      </c>
      <c r="AP26" s="174" t="str">
        <f t="shared" ref="AP26" si="71">IF(ISBLANK(AD22),(IFERROR(IF(AO26="","",IF(AO26&lt;=0.2,"Muy Baja",IF(AO26&lt;=0.4,"Baja",IF(AO26&lt;=0.6,"Media",IF(AO26&lt;=0.8,"Alta","Muy Alta"))))),""))," ")</f>
        <v/>
      </c>
      <c r="AQ26" s="235" t="str">
        <f t="shared" si="49"/>
        <v/>
      </c>
      <c r="AR26" s="236" t="str">
        <f t="shared" si="50"/>
        <v/>
      </c>
      <c r="AS26" s="235" t="str">
        <f t="shared" si="65"/>
        <v/>
      </c>
      <c r="AT26" s="237" t="str">
        <f t="shared" si="51"/>
        <v/>
      </c>
      <c r="AU26" s="623"/>
      <c r="AV26" s="626"/>
      <c r="AW26" s="620"/>
      <c r="AX26" s="629"/>
      <c r="AY26" s="341"/>
      <c r="AZ26" s="208"/>
      <c r="BA26" s="206"/>
      <c r="BB26" s="206"/>
      <c r="BC26" s="207"/>
      <c r="BD26" s="207"/>
      <c r="BE26" s="207"/>
      <c r="BF26" s="208"/>
      <c r="BG26" s="659"/>
      <c r="BH26" s="214"/>
      <c r="BI26" s="209"/>
      <c r="BJ26" s="209"/>
      <c r="BK26" s="209"/>
      <c r="BL26" s="206"/>
      <c r="BM26" s="206"/>
      <c r="BN26" s="206"/>
      <c r="BO26" s="210"/>
      <c r="BP26" s="210"/>
      <c r="BQ26" s="211"/>
      <c r="BR26" s="212"/>
      <c r="BS26" s="212" t="str">
        <f>IF(AND('MAPA DE RIESGOS'!$AP26="Muy Alta",'MAPA DE RIESGOS'!$AR26="Leve"),CONCATENATE("R",'MAPA DE RIESGOS'!$H26,"C",'MAPA DE RIESGOS'!$AF26),"")</f>
        <v/>
      </c>
      <c r="BT26" s="212"/>
      <c r="BU26" s="212"/>
      <c r="BV26" s="212"/>
      <c r="BW26" s="212"/>
      <c r="BX26" s="212"/>
      <c r="BY26" s="212"/>
      <c r="BZ26" s="212"/>
      <c r="CA26" s="212"/>
      <c r="CB26" s="212"/>
      <c r="CC26" s="212"/>
      <c r="CD26" s="212"/>
      <c r="CE26" s="212"/>
      <c r="CF26" s="212"/>
      <c r="CG26" s="212"/>
      <c r="CH26" s="212"/>
      <c r="CI26" s="212"/>
      <c r="CJ26" s="212"/>
      <c r="CK26" s="212"/>
    </row>
    <row r="27" spans="1:89" s="213" customFormat="1" ht="28.5" hidden="1" customHeight="1">
      <c r="A27" s="583"/>
      <c r="B27" s="600"/>
      <c r="C27" s="567"/>
      <c r="D27" s="567"/>
      <c r="E27" s="570"/>
      <c r="F27" s="576"/>
      <c r="G27" s="575"/>
      <c r="H27" s="382">
        <v>3</v>
      </c>
      <c r="I27" s="574"/>
      <c r="J27" s="577"/>
      <c r="K27" s="577"/>
      <c r="L27" s="577"/>
      <c r="M27" s="571"/>
      <c r="N27" s="571"/>
      <c r="O27" s="571"/>
      <c r="P27" s="645"/>
      <c r="Q27" s="605"/>
      <c r="R27" s="608"/>
      <c r="S27" s="608"/>
      <c r="T27" s="608"/>
      <c r="U27" s="608"/>
      <c r="V27" s="648"/>
      <c r="W27" s="633"/>
      <c r="X27" s="651"/>
      <c r="Y27" s="654"/>
      <c r="Z27" s="657"/>
      <c r="AA27" s="633"/>
      <c r="AB27" s="636"/>
      <c r="AC27" s="639"/>
      <c r="AD27" s="642"/>
      <c r="AE27" s="621"/>
      <c r="AF27" s="205">
        <v>6</v>
      </c>
      <c r="AG27" s="501"/>
      <c r="AH27" s="504" t="str">
        <f t="shared" si="1"/>
        <v/>
      </c>
      <c r="AI27" s="338"/>
      <c r="AJ27" s="338"/>
      <c r="AK27" s="233" t="str">
        <f t="shared" ref="AK27:AK33" si="72">IF(AND(AI27="Preventivo",AJ27="Automático"),"50%",IF(AND(AI27="Preventivo",AJ27="Manual"),"40%",IF(AND(AI27="Detectivo",AJ27="Automático"),"40%",IF(AND(AI27="Detectivo",AJ27="Manual"),"30%",IF(AND(AI27="Correctivo",AJ27="Automático"),"35%",IF(AND(AI27="Correctivo",AJ27="Manual"),"25%",""))))))</f>
        <v/>
      </c>
      <c r="AL27" s="339"/>
      <c r="AM27" s="339"/>
      <c r="AN27" s="340"/>
      <c r="AO27" s="234" t="str">
        <f t="shared" ref="AO27" si="73">IF(ISBLANK(AD22),(IFERROR(IF(AND(AH26="Probabilidad",AH27="Probabilidad"),(AQ26-(+AQ26*AK27)),IF(AND(AH26="Impacto",AH27="Probabilidad"),(AQ25-(+AQ25*AK27)),IF(AH27="Impacto",AQ26,""))),""))," ")</f>
        <v/>
      </c>
      <c r="AP27" s="174" t="str">
        <f t="shared" ref="AP27" si="74">IF(ISBLANK(AD22),(IFERROR(IF(AO27="","",IF(AO27&lt;=0.2,"Muy Baja",IF(AO27&lt;=0.4,"Baja",IF(AO27&lt;=0.6,"Media",IF(AO27&lt;=0.8,"Alta","Muy Alta"))))),""))," ")</f>
        <v/>
      </c>
      <c r="AQ27" s="235" t="str">
        <f t="shared" si="49"/>
        <v/>
      </c>
      <c r="AR27" s="236" t="str">
        <f t="shared" si="50"/>
        <v/>
      </c>
      <c r="AS27" s="235" t="str">
        <f t="shared" si="65"/>
        <v/>
      </c>
      <c r="AT27" s="237" t="str">
        <f t="shared" si="51"/>
        <v/>
      </c>
      <c r="AU27" s="624"/>
      <c r="AV27" s="627"/>
      <c r="AW27" s="621"/>
      <c r="AX27" s="630"/>
      <c r="AY27" s="341"/>
      <c r="AZ27" s="208"/>
      <c r="BA27" s="206"/>
      <c r="BB27" s="206"/>
      <c r="BC27" s="207"/>
      <c r="BD27" s="207"/>
      <c r="BE27" s="207"/>
      <c r="BF27" s="208"/>
      <c r="BG27" s="660"/>
      <c r="BH27" s="214"/>
      <c r="BI27" s="209"/>
      <c r="BJ27" s="209"/>
      <c r="BK27" s="209"/>
      <c r="BL27" s="206"/>
      <c r="BM27" s="206"/>
      <c r="BN27" s="206"/>
      <c r="BO27" s="210"/>
      <c r="BP27" s="210"/>
      <c r="BQ27" s="211"/>
      <c r="BR27" s="212"/>
      <c r="BS27" s="212" t="str">
        <f>IF(AND('MAPA DE RIESGOS'!$AP27="Muy Alta",'MAPA DE RIESGOS'!$AR27="Leve"),CONCATENATE("R",'MAPA DE RIESGOS'!$H27,"C",'MAPA DE RIESGOS'!$AF27),"")</f>
        <v/>
      </c>
      <c r="BT27" s="212"/>
      <c r="BU27" s="212"/>
      <c r="BV27" s="212"/>
      <c r="BW27" s="212"/>
      <c r="BX27" s="212"/>
      <c r="BY27" s="212"/>
      <c r="BZ27" s="212"/>
      <c r="CA27" s="212"/>
      <c r="CB27" s="212"/>
      <c r="CC27" s="212"/>
      <c r="CD27" s="212"/>
      <c r="CE27" s="212"/>
      <c r="CF27" s="212"/>
      <c r="CG27" s="212"/>
      <c r="CH27" s="212"/>
      <c r="CI27" s="212"/>
      <c r="CJ27" s="212"/>
      <c r="CK27" s="212"/>
    </row>
    <row r="28" spans="1:89" s="213" customFormat="1" ht="75" customHeight="1">
      <c r="A28" s="583"/>
      <c r="B28" s="600"/>
      <c r="C28" s="567"/>
      <c r="D28" s="567" t="str">
        <f>IFERROR((VLOOKUP($B28,'Listados Datos'!$D$3:$F$16,3,FALSE))," ")</f>
        <v xml:space="preserve"> </v>
      </c>
      <c r="E28" s="570"/>
      <c r="F28" s="576"/>
      <c r="G28" s="804">
        <v>4</v>
      </c>
      <c r="H28" s="385">
        <v>4</v>
      </c>
      <c r="I28" s="572" t="s">
        <v>3389</v>
      </c>
      <c r="J28" s="581" t="s">
        <v>241</v>
      </c>
      <c r="K28" s="581" t="s">
        <v>1041</v>
      </c>
      <c r="L28" s="581" t="s">
        <v>1047</v>
      </c>
      <c r="M28" s="569" t="str">
        <f t="shared" ref="M28" si="75">+CONCATENATE("Posibilidad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569" t="s">
        <v>108</v>
      </c>
      <c r="O28" s="569" t="s">
        <v>830</v>
      </c>
      <c r="P28" s="643">
        <v>228</v>
      </c>
      <c r="Q28" s="603"/>
      <c r="R28" s="606"/>
      <c r="S28" s="606"/>
      <c r="T28" s="606"/>
      <c r="U28" s="606"/>
      <c r="V28" s="646" t="str">
        <f t="shared" ref="V28" si="76">IF(ISBLANK(AC28),(IF(P28&lt;=0,"",IF(P28&lt;=2,"Muy Baja",IF(P28&lt;=24,"Baja",IF(P28&lt;=500,"Media",IF(P28&lt;=5000,"Alta","Muy Alta"))))))," ")</f>
        <v>Media</v>
      </c>
      <c r="W28" s="631">
        <f t="shared" ref="W28" si="77">IF(ISBLANK(AC28),(IF(V28="","",IF(V28="Muy Baja",20%,IF(V28="Baja",40%,IF(V28="Media",60%,IF(V28="Alta",80%,IF(V28="Muy Alta",100%,0)))))))," ")</f>
        <v>0.6</v>
      </c>
      <c r="X28" s="649" t="s">
        <v>304</v>
      </c>
      <c r="Y28" s="652" t="str">
        <f>IF(X28&gt;0,IF(NOT(ISERROR(MATCH(X28,'Listados Datos'!$N$3:$N$4,0))),'Listados Datos'!$N$6&amp;"Por favor no seleccionar este criterios de impacto (Afectación Económica o presupuestal y/o Pérdida Reputacional)",'Listados Datos'!$N$7),"")</f>
        <v>✔</v>
      </c>
      <c r="Z28" s="655" t="str">
        <f>IF(OR(X28='Listados Datos'!$R$3,X28='Listados Datos'!$S$3),"Leve",IF(OR(X28='Listados Datos'!$R$4,X28='Listados Datos'!$S$4),"Menor",IF(OR(X28='Listados Datos'!$R$5,X28='Listados Datos'!$S$5),"Moderado",IF(OR(X28='Listados Datos'!$R$6,X28='Listados Datos'!$S$6),"Mayor",IF(OR(X28='Listados Datos'!$R$7,X28='Listados Datos'!$S$7),"Catastrófico","")))))</f>
        <v>Moderado</v>
      </c>
      <c r="AA28" s="631">
        <f>IF(Z28="","",IF(Z28="Leve",20%,IF(Z28="Menor",40%,IF(Z28="Moderado",60%,IF(Z28="Mayor",80%,IF(Z28="Catastrófico",100%,0))))))</f>
        <v>0.6</v>
      </c>
      <c r="AB28" s="634"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637"/>
      <c r="AD28" s="640"/>
      <c r="AE28" s="619" t="str">
        <f t="shared" ref="AE28" si="78">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5">
        <v>1</v>
      </c>
      <c r="AG28" s="501" t="s">
        <v>3135</v>
      </c>
      <c r="AH28" s="504" t="str">
        <f t="shared" si="1"/>
        <v>Probabilidad</v>
      </c>
      <c r="AI28" s="338" t="s">
        <v>310</v>
      </c>
      <c r="AJ28" s="338" t="s">
        <v>315</v>
      </c>
      <c r="AK28" s="233" t="str">
        <f t="shared" si="72"/>
        <v>40%</v>
      </c>
      <c r="AL28" s="339" t="s">
        <v>319</v>
      </c>
      <c r="AM28" s="339" t="s">
        <v>323</v>
      </c>
      <c r="AN28" s="340" t="s">
        <v>326</v>
      </c>
      <c r="AO28" s="234">
        <f t="shared" ref="AO28" si="79">IF(ISBLANK(AD28),(IFERROR(IF(AH28="Probabilidad",(W28-(+W28*AK28)),IF(AH28="Impacto",W28,"")),""))," ")</f>
        <v>0.36</v>
      </c>
      <c r="AP28" s="174" t="str">
        <f t="shared" ref="AP28" si="80">IF(ISBLANK(AD28), (IFERROR(IF(AO28="","",IF(AO28&lt;=0.2,"Muy Baja",IF(AO28&lt;=0.4,"Baja",IF(AO28&lt;=0.6,"Media",IF(AO28&lt;=0.8,"Alta","Muy Alta"))))),""))," ")</f>
        <v>Baja</v>
      </c>
      <c r="AQ28" s="235">
        <f t="shared" si="49"/>
        <v>0.36</v>
      </c>
      <c r="AR28" s="236" t="str">
        <f t="shared" si="50"/>
        <v>Moderado</v>
      </c>
      <c r="AS28" s="235">
        <f t="shared" ref="AS28" si="81">IFERROR(IF(AH28="Impacto",(AA28-(+AA28*AK28)),IF(AH28="Probabilidad",AA28,"")),"")</f>
        <v>0.6</v>
      </c>
      <c r="AT28" s="237" t="str">
        <f t="shared" si="51"/>
        <v>Moderado</v>
      </c>
      <c r="AU28" s="622"/>
      <c r="AV28" s="625" t="str">
        <f>IF(ISBLANK(AD28), " ", AD28)</f>
        <v xml:space="preserve"> </v>
      </c>
      <c r="AW28" s="619" t="str">
        <f t="shared" ref="AW28" si="82">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628" t="s">
        <v>333</v>
      </c>
      <c r="AY28" s="786" t="s">
        <v>1091</v>
      </c>
      <c r="AZ28" s="557" t="s">
        <v>1055</v>
      </c>
      <c r="BA28" s="557" t="s">
        <v>1572</v>
      </c>
      <c r="BB28" s="557" t="s">
        <v>1054</v>
      </c>
      <c r="BC28" s="556">
        <v>44805</v>
      </c>
      <c r="BD28" s="556">
        <v>45291</v>
      </c>
      <c r="BE28" s="557" t="s">
        <v>1055</v>
      </c>
      <c r="BF28" s="558" t="s">
        <v>1059</v>
      </c>
      <c r="BG28" s="581" t="s">
        <v>1056</v>
      </c>
      <c r="BH28" s="214"/>
      <c r="BI28" s="209"/>
      <c r="BJ28" s="209"/>
      <c r="BK28" s="209"/>
      <c r="BL28" s="206"/>
      <c r="BM28" s="206"/>
      <c r="BN28" s="206"/>
      <c r="BO28" s="210"/>
      <c r="BP28" s="210"/>
      <c r="BQ28" s="211"/>
      <c r="BR28" s="212"/>
      <c r="BS28" s="212" t="str">
        <f>IF(AND('MAPA DE RIESGOS'!$AP28="Muy Alta",'MAPA DE RIESGOS'!$AR28="Leve"),CONCATENATE("R",'MAPA DE RIESGOS'!$H28,"C",'MAPA DE RIESGOS'!$AF28),"")</f>
        <v/>
      </c>
      <c r="BT28" s="212"/>
      <c r="BU28" s="212"/>
      <c r="BV28" s="212"/>
      <c r="BW28" s="212"/>
      <c r="BX28" s="212"/>
      <c r="BY28" s="212"/>
      <c r="BZ28" s="212"/>
      <c r="CA28" s="212"/>
      <c r="CB28" s="212"/>
      <c r="CC28" s="212"/>
      <c r="CD28" s="212"/>
      <c r="CE28" s="212"/>
      <c r="CF28" s="212"/>
      <c r="CG28" s="212"/>
      <c r="CH28" s="212"/>
      <c r="CI28" s="212"/>
      <c r="CJ28" s="212"/>
      <c r="CK28" s="212"/>
    </row>
    <row r="29" spans="1:89" s="213" customFormat="1" ht="75" customHeight="1">
      <c r="A29" s="583"/>
      <c r="B29" s="600"/>
      <c r="C29" s="567"/>
      <c r="D29" s="567"/>
      <c r="E29" s="570"/>
      <c r="F29" s="576"/>
      <c r="G29" s="802"/>
      <c r="H29" s="385">
        <v>4</v>
      </c>
      <c r="I29" s="573"/>
      <c r="J29" s="576"/>
      <c r="K29" s="576"/>
      <c r="L29" s="576"/>
      <c r="M29" s="570"/>
      <c r="N29" s="570"/>
      <c r="O29" s="570"/>
      <c r="P29" s="644"/>
      <c r="Q29" s="604"/>
      <c r="R29" s="607"/>
      <c r="S29" s="607"/>
      <c r="T29" s="607"/>
      <c r="U29" s="607"/>
      <c r="V29" s="647"/>
      <c r="W29" s="632"/>
      <c r="X29" s="650"/>
      <c r="Y29" s="653"/>
      <c r="Z29" s="656"/>
      <c r="AA29" s="632"/>
      <c r="AB29" s="635"/>
      <c r="AC29" s="638"/>
      <c r="AD29" s="641"/>
      <c r="AE29" s="620"/>
      <c r="AF29" s="205">
        <v>2</v>
      </c>
      <c r="AG29" s="501" t="s">
        <v>3136</v>
      </c>
      <c r="AH29" s="504" t="str">
        <f t="shared" si="1"/>
        <v>Probabilidad</v>
      </c>
      <c r="AI29" s="338" t="s">
        <v>310</v>
      </c>
      <c r="AJ29" s="338" t="s">
        <v>315</v>
      </c>
      <c r="AK29" s="233" t="str">
        <f t="shared" si="72"/>
        <v>40%</v>
      </c>
      <c r="AL29" s="339" t="s">
        <v>319</v>
      </c>
      <c r="AM29" s="339" t="s">
        <v>323</v>
      </c>
      <c r="AN29" s="340" t="s">
        <v>326</v>
      </c>
      <c r="AO29" s="234">
        <f t="shared" ref="AO29" si="83">IF(ISBLANK(AD28),(IFERROR(IF(AND(AH28="Probabilidad",AH29="Probabilidad"),(AQ28-(+AQ28*AK29)),IF(AH29="Probabilidad",(W28-(+W28*AK29)),IF(AH29="Impacto",AQ28,""))),""))," ")</f>
        <v>0.216</v>
      </c>
      <c r="AP29" s="174" t="str">
        <f t="shared" ref="AP29" si="84">IF(ISBLANK(AD28),(IFERROR(IF(AO29="","",IF(AO29&lt;=0.2,"Muy Baja",IF(AO29&lt;=0.4,"Baja",IF(AO29&lt;=0.6,"Media",IF(AO29&lt;=0.8,"Alta","Muy Alta"))))),""))," ")</f>
        <v>Baja</v>
      </c>
      <c r="AQ29" s="235">
        <f t="shared" si="49"/>
        <v>0.216</v>
      </c>
      <c r="AR29" s="236" t="str">
        <f t="shared" si="50"/>
        <v>Moderado</v>
      </c>
      <c r="AS29" s="235">
        <f t="shared" ref="AS29" si="85">IFERROR(IF(AND(AH28="Impacto",AH29="Impacto"),(AS28-(+AS28*AK29)),IF(AH29="Impacto",(AA28-(+AA28*AK29)),IF(AH29="Probabilidad",AS28,""))),"")</f>
        <v>0.6</v>
      </c>
      <c r="AT29" s="237" t="str">
        <f t="shared" si="51"/>
        <v>Moderado</v>
      </c>
      <c r="AU29" s="623"/>
      <c r="AV29" s="626"/>
      <c r="AW29" s="620"/>
      <c r="AX29" s="629"/>
      <c r="AY29" s="787"/>
      <c r="AZ29" s="557"/>
      <c r="BA29" s="557"/>
      <c r="BB29" s="557"/>
      <c r="BC29" s="556"/>
      <c r="BD29" s="556"/>
      <c r="BE29" s="557"/>
      <c r="BF29" s="559"/>
      <c r="BG29" s="576"/>
      <c r="BH29" s="214"/>
      <c r="BI29" s="209"/>
      <c r="BJ29" s="209"/>
      <c r="BK29" s="209"/>
      <c r="BL29" s="206"/>
      <c r="BM29" s="206"/>
      <c r="BN29" s="206"/>
      <c r="BO29" s="210"/>
      <c r="BP29" s="210"/>
      <c r="BQ29" s="211"/>
      <c r="BR29" s="212"/>
      <c r="BS29" s="212" t="str">
        <f>IF(AND('MAPA DE RIESGOS'!$AP29="Muy Alta",'MAPA DE RIESGOS'!$AR29="Leve"),CONCATENATE("R",'MAPA DE RIESGOS'!$H29,"C",'MAPA DE RIESGOS'!$AF29),"")</f>
        <v/>
      </c>
      <c r="BT29" s="212"/>
      <c r="BU29" s="212"/>
      <c r="BV29" s="212"/>
      <c r="BW29" s="212"/>
      <c r="BX29" s="212"/>
      <c r="BY29" s="212"/>
      <c r="BZ29" s="212"/>
      <c r="CA29" s="212"/>
      <c r="CB29" s="212"/>
      <c r="CC29" s="212"/>
      <c r="CD29" s="212"/>
      <c r="CE29" s="212"/>
      <c r="CF29" s="212"/>
      <c r="CG29" s="212"/>
      <c r="CH29" s="212"/>
      <c r="CI29" s="212"/>
      <c r="CJ29" s="212"/>
      <c r="CK29" s="212"/>
    </row>
    <row r="30" spans="1:89" s="213" customFormat="1" ht="28.5" hidden="1" customHeight="1">
      <c r="A30" s="583"/>
      <c r="B30" s="600"/>
      <c r="C30" s="567"/>
      <c r="D30" s="567"/>
      <c r="E30" s="570"/>
      <c r="F30" s="576"/>
      <c r="G30" s="802"/>
      <c r="H30" s="385">
        <v>4</v>
      </c>
      <c r="I30" s="573"/>
      <c r="J30" s="576"/>
      <c r="K30" s="576"/>
      <c r="L30" s="576"/>
      <c r="M30" s="570"/>
      <c r="N30" s="570"/>
      <c r="O30" s="570"/>
      <c r="P30" s="644"/>
      <c r="Q30" s="604"/>
      <c r="R30" s="607"/>
      <c r="S30" s="607"/>
      <c r="T30" s="607"/>
      <c r="U30" s="607"/>
      <c r="V30" s="647"/>
      <c r="W30" s="632"/>
      <c r="X30" s="650"/>
      <c r="Y30" s="653"/>
      <c r="Z30" s="656"/>
      <c r="AA30" s="632"/>
      <c r="AB30" s="635"/>
      <c r="AC30" s="638"/>
      <c r="AD30" s="641"/>
      <c r="AE30" s="620"/>
      <c r="AF30" s="205">
        <v>3</v>
      </c>
      <c r="AG30" s="501"/>
      <c r="AH30" s="504" t="str">
        <f t="shared" si="1"/>
        <v/>
      </c>
      <c r="AI30" s="338"/>
      <c r="AJ30" s="338"/>
      <c r="AK30" s="233" t="str">
        <f t="shared" si="72"/>
        <v/>
      </c>
      <c r="AL30" s="339"/>
      <c r="AM30" s="339"/>
      <c r="AN30" s="340"/>
      <c r="AO30" s="234" t="str">
        <f t="shared" ref="AO30" si="86">IF(ISBLANK(AD28),(IFERROR(IF(AND(AH29="Probabilidad",AH30="Probabilidad"),(AQ29-(+AQ29*AK30)),IF(AND(AH29="Impacto",AH30="Probabilidad"),(AQ28-(+AQ28*AK30)),IF(AH30="Impacto",AQ29,""))),""))," ")</f>
        <v/>
      </c>
      <c r="AP30" s="174" t="str">
        <f t="shared" ref="AP30" si="87">IF(ISBLANK(AD28),(IFERROR(IF(AO30="","",IF(AO30&lt;=0.2,"Muy Baja",IF(AO30&lt;=0.4,"Baja",IF(AO30&lt;=0.6,"Media",IF(AO30&lt;=0.8,"Alta","Muy Alta"))))),""))," ")</f>
        <v/>
      </c>
      <c r="AQ30" s="235" t="str">
        <f t="shared" si="49"/>
        <v/>
      </c>
      <c r="AR30" s="236" t="str">
        <f t="shared" si="50"/>
        <v/>
      </c>
      <c r="AS30" s="235" t="str">
        <f t="shared" ref="AS30:AS33" si="88">IFERROR(IF(AND(AH29="Impacto",AH30="Impacto"),(AS29-(+AS29*AK30)),IF(AND(AH29="Probabilidad",AH30="Impacto"),(AS28-(+AS28*AK30)),IF(AH30="Probabilidad",AS29,""))),"")</f>
        <v/>
      </c>
      <c r="AT30" s="237" t="str">
        <f t="shared" si="51"/>
        <v/>
      </c>
      <c r="AU30" s="623"/>
      <c r="AV30" s="626"/>
      <c r="AW30" s="620"/>
      <c r="AX30" s="629"/>
      <c r="AY30" s="341"/>
      <c r="AZ30" s="208"/>
      <c r="BA30" s="206"/>
      <c r="BB30" s="206"/>
      <c r="BC30" s="207"/>
      <c r="BD30" s="207"/>
      <c r="BE30" s="207"/>
      <c r="BF30" s="208"/>
      <c r="BG30" s="576"/>
      <c r="BH30" s="214"/>
      <c r="BI30" s="209"/>
      <c r="BJ30" s="209"/>
      <c r="BK30" s="209"/>
      <c r="BL30" s="206"/>
      <c r="BM30" s="206"/>
      <c r="BN30" s="206"/>
      <c r="BO30" s="210"/>
      <c r="BP30" s="210"/>
      <c r="BQ30" s="211"/>
      <c r="BR30" s="212"/>
      <c r="BS30" s="212" t="str">
        <f>IF(AND('MAPA DE RIESGOS'!$AP30="Muy Alta",'MAPA DE RIESGOS'!$AR30="Leve"),CONCATENATE("R",'MAPA DE RIESGOS'!$H30,"C",'MAPA DE RIESGOS'!$AF30),"")</f>
        <v/>
      </c>
      <c r="BT30" s="212"/>
      <c r="BU30" s="212"/>
      <c r="BV30" s="212"/>
      <c r="BW30" s="212"/>
      <c r="BX30" s="212"/>
      <c r="BY30" s="212"/>
      <c r="BZ30" s="212"/>
      <c r="CA30" s="212"/>
      <c r="CB30" s="212"/>
      <c r="CC30" s="212"/>
      <c r="CD30" s="212"/>
      <c r="CE30" s="212"/>
      <c r="CF30" s="212"/>
      <c r="CG30" s="212"/>
      <c r="CH30" s="212"/>
      <c r="CI30" s="212"/>
      <c r="CJ30" s="212"/>
      <c r="CK30" s="212"/>
    </row>
    <row r="31" spans="1:89" s="213" customFormat="1" ht="28.5" hidden="1" customHeight="1">
      <c r="A31" s="583"/>
      <c r="B31" s="600"/>
      <c r="C31" s="567"/>
      <c r="D31" s="567"/>
      <c r="E31" s="570"/>
      <c r="F31" s="576"/>
      <c r="G31" s="802"/>
      <c r="H31" s="385">
        <v>4</v>
      </c>
      <c r="I31" s="573"/>
      <c r="J31" s="576"/>
      <c r="K31" s="576"/>
      <c r="L31" s="576"/>
      <c r="M31" s="570"/>
      <c r="N31" s="570"/>
      <c r="O31" s="570"/>
      <c r="P31" s="644"/>
      <c r="Q31" s="604"/>
      <c r="R31" s="607"/>
      <c r="S31" s="607"/>
      <c r="T31" s="607"/>
      <c r="U31" s="607"/>
      <c r="V31" s="647"/>
      <c r="W31" s="632"/>
      <c r="X31" s="650"/>
      <c r="Y31" s="653"/>
      <c r="Z31" s="656"/>
      <c r="AA31" s="632"/>
      <c r="AB31" s="635"/>
      <c r="AC31" s="638"/>
      <c r="AD31" s="641"/>
      <c r="AE31" s="620"/>
      <c r="AF31" s="205">
        <v>4</v>
      </c>
      <c r="AG31" s="501"/>
      <c r="AH31" s="504" t="str">
        <f t="shared" si="1"/>
        <v/>
      </c>
      <c r="AI31" s="338"/>
      <c r="AJ31" s="338"/>
      <c r="AK31" s="233" t="str">
        <f t="shared" si="72"/>
        <v/>
      </c>
      <c r="AL31" s="339"/>
      <c r="AM31" s="339"/>
      <c r="AN31" s="340"/>
      <c r="AO31" s="234" t="str">
        <f t="shared" ref="AO31" si="89">IF(ISBLANK(AD28),(IFERROR(IF(AND(AH30="Probabilidad",AH31="Probabilidad"),(AQ30-(+AQ30*AK31)),IF(AND(AH30="Impacto",AH31="Probabilidad"),(AQ29-(+AQ29*AK31)),IF(AH31="Impacto",AQ30,""))),""))," ")</f>
        <v/>
      </c>
      <c r="AP31" s="174" t="str">
        <f t="shared" ref="AP31" si="90">IF(ISBLANK(AD28),(IFERROR(IF(AO31="","",IF(AO31&lt;=0.2,"Muy Baja",IF(AO31&lt;=0.4,"Baja",IF(AO31&lt;=0.6,"Media",IF(AO31&lt;=0.8,"Alta","Muy Alta"))))),""))," ")</f>
        <v/>
      </c>
      <c r="AQ31" s="235" t="str">
        <f t="shared" si="49"/>
        <v/>
      </c>
      <c r="AR31" s="236" t="str">
        <f t="shared" si="50"/>
        <v/>
      </c>
      <c r="AS31" s="235" t="str">
        <f t="shared" si="88"/>
        <v/>
      </c>
      <c r="AT31" s="237" t="str">
        <f t="shared" si="51"/>
        <v/>
      </c>
      <c r="AU31" s="623"/>
      <c r="AV31" s="626"/>
      <c r="AW31" s="620"/>
      <c r="AX31" s="629"/>
      <c r="AY31" s="341"/>
      <c r="AZ31" s="208"/>
      <c r="BA31" s="206"/>
      <c r="BB31" s="206"/>
      <c r="BC31" s="207"/>
      <c r="BD31" s="207"/>
      <c r="BE31" s="207"/>
      <c r="BF31" s="208"/>
      <c r="BG31" s="576"/>
      <c r="BH31" s="214"/>
      <c r="BI31" s="209"/>
      <c r="BJ31" s="209"/>
      <c r="BK31" s="209"/>
      <c r="BL31" s="206"/>
      <c r="BM31" s="206"/>
      <c r="BN31" s="206"/>
      <c r="BO31" s="210"/>
      <c r="BP31" s="210"/>
      <c r="BQ31" s="211"/>
      <c r="BR31" s="212"/>
      <c r="BS31" s="212" t="str">
        <f>IF(AND('MAPA DE RIESGOS'!$AP31="Muy Alta",'MAPA DE RIESGOS'!$AR31="Leve"),CONCATENATE("R",'MAPA DE RIESGOS'!$H31,"C",'MAPA DE RIESGOS'!$AF31),"")</f>
        <v/>
      </c>
      <c r="BT31" s="212"/>
      <c r="BU31" s="212"/>
      <c r="BV31" s="212"/>
      <c r="BW31" s="212"/>
      <c r="BX31" s="212"/>
      <c r="BY31" s="212"/>
      <c r="BZ31" s="212"/>
      <c r="CA31" s="212"/>
      <c r="CB31" s="212"/>
      <c r="CC31" s="212"/>
      <c r="CD31" s="212"/>
      <c r="CE31" s="212"/>
      <c r="CF31" s="212"/>
      <c r="CG31" s="212"/>
      <c r="CH31" s="212"/>
      <c r="CI31" s="212"/>
      <c r="CJ31" s="212"/>
      <c r="CK31" s="212"/>
    </row>
    <row r="32" spans="1:89" s="213" customFormat="1" ht="28.5" hidden="1" customHeight="1">
      <c r="A32" s="583"/>
      <c r="B32" s="600"/>
      <c r="C32" s="567"/>
      <c r="D32" s="567"/>
      <c r="E32" s="570"/>
      <c r="F32" s="576"/>
      <c r="G32" s="802"/>
      <c r="H32" s="385">
        <v>4</v>
      </c>
      <c r="I32" s="573"/>
      <c r="J32" s="576"/>
      <c r="K32" s="576"/>
      <c r="L32" s="576"/>
      <c r="M32" s="570"/>
      <c r="N32" s="570"/>
      <c r="O32" s="570"/>
      <c r="P32" s="644"/>
      <c r="Q32" s="604"/>
      <c r="R32" s="607"/>
      <c r="S32" s="607"/>
      <c r="T32" s="607"/>
      <c r="U32" s="607"/>
      <c r="V32" s="647"/>
      <c r="W32" s="632"/>
      <c r="X32" s="650"/>
      <c r="Y32" s="653"/>
      <c r="Z32" s="656"/>
      <c r="AA32" s="632"/>
      <c r="AB32" s="635"/>
      <c r="AC32" s="638"/>
      <c r="AD32" s="641"/>
      <c r="AE32" s="620"/>
      <c r="AF32" s="205">
        <v>5</v>
      </c>
      <c r="AG32" s="501"/>
      <c r="AH32" s="504" t="str">
        <f t="shared" ref="AH32" si="91">IF(OR(AI32="Preventivo",AI32="Detectivo"),"Probabilidad",IF(AI32="Correctivo","Impacto",""))</f>
        <v/>
      </c>
      <c r="AI32" s="338"/>
      <c r="AJ32" s="338"/>
      <c r="AK32" s="233" t="str">
        <f t="shared" ref="AK32" si="92">IF(AND(AI32="Preventivo",AJ32="Automático"),"50%",IF(AND(AI32="Preventivo",AJ32="Manual"),"40%",IF(AND(AI32="Detectivo",AJ32="Automático"),"40%",IF(AND(AI32="Detectivo",AJ32="Manual"),"30%",IF(AND(AI32="Correctivo",AJ32="Automático"),"35%",IF(AND(AI32="Correctivo",AJ32="Manual"),"25%",""))))))</f>
        <v/>
      </c>
      <c r="AL32" s="339"/>
      <c r="AM32" s="339"/>
      <c r="AN32" s="340"/>
      <c r="AO32" s="234" t="str">
        <f t="shared" ref="AO32" si="93">IF(ISBLANK(AD28),(IFERROR(IF(AND(AH31="Probabilidad",AH32="Probabilidad"),(AQ31-(+AQ31*AK32)),IF(AND(AH31="Impacto",AH32="Probabilidad"),(AQ30-(+AQ30*AK32)),IF(AH32="Impacto",AQ31,""))),""))," ")</f>
        <v/>
      </c>
      <c r="AP32" s="174" t="str">
        <f t="shared" ref="AP32" si="94">IF(ISBLANK(AD28),(IFERROR(IF(AO32="","",IF(AO32&lt;=0.2,"Muy Baja",IF(AO32&lt;=0.4,"Baja",IF(AO32&lt;=0.6,"Media",IF(AO32&lt;=0.8,"Alta","Muy Alta"))))),""))," ")</f>
        <v/>
      </c>
      <c r="AQ32" s="235" t="str">
        <f t="shared" si="49"/>
        <v/>
      </c>
      <c r="AR32" s="236" t="str">
        <f t="shared" si="50"/>
        <v/>
      </c>
      <c r="AS32" s="235" t="str">
        <f t="shared" si="88"/>
        <v/>
      </c>
      <c r="AT32" s="237" t="str">
        <f t="shared" si="51"/>
        <v/>
      </c>
      <c r="AU32" s="623"/>
      <c r="AV32" s="626"/>
      <c r="AW32" s="620"/>
      <c r="AX32" s="629"/>
      <c r="AY32" s="341"/>
      <c r="AZ32" s="208"/>
      <c r="BA32" s="206"/>
      <c r="BB32" s="206"/>
      <c r="BC32" s="207"/>
      <c r="BD32" s="207"/>
      <c r="BE32" s="207"/>
      <c r="BF32" s="208"/>
      <c r="BG32" s="576"/>
      <c r="BH32" s="214"/>
      <c r="BI32" s="209"/>
      <c r="BJ32" s="209"/>
      <c r="BK32" s="209"/>
      <c r="BL32" s="206"/>
      <c r="BM32" s="206"/>
      <c r="BN32" s="206"/>
      <c r="BO32" s="210"/>
      <c r="BP32" s="210"/>
      <c r="BQ32" s="211"/>
      <c r="BR32" s="212"/>
      <c r="BS32" s="212" t="str">
        <f>IF(AND('MAPA DE RIESGOS'!$AP32="Muy Alta",'MAPA DE RIESGOS'!$AR32="Leve"),CONCATENATE("R",'MAPA DE RIESGOS'!$H32,"C",'MAPA DE RIESGOS'!$AF32),"")</f>
        <v/>
      </c>
      <c r="BT32" s="212"/>
      <c r="BU32" s="212"/>
      <c r="BV32" s="212"/>
      <c r="BW32" s="212"/>
      <c r="BX32" s="212"/>
      <c r="BY32" s="212"/>
      <c r="BZ32" s="212"/>
      <c r="CA32" s="212"/>
      <c r="CB32" s="212"/>
      <c r="CC32" s="212"/>
      <c r="CD32" s="212"/>
      <c r="CE32" s="212"/>
      <c r="CF32" s="212"/>
      <c r="CG32" s="212"/>
      <c r="CH32" s="212"/>
      <c r="CI32" s="212"/>
      <c r="CJ32" s="212"/>
      <c r="CK32" s="212"/>
    </row>
    <row r="33" spans="1:89" s="213" customFormat="1" ht="28.5" hidden="1" customHeight="1">
      <c r="A33" s="583"/>
      <c r="B33" s="600"/>
      <c r="C33" s="567"/>
      <c r="D33" s="567"/>
      <c r="E33" s="570"/>
      <c r="F33" s="576"/>
      <c r="G33" s="803"/>
      <c r="H33" s="385">
        <v>4</v>
      </c>
      <c r="I33" s="574"/>
      <c r="J33" s="577"/>
      <c r="K33" s="577"/>
      <c r="L33" s="577"/>
      <c r="M33" s="571"/>
      <c r="N33" s="571"/>
      <c r="O33" s="571"/>
      <c r="P33" s="645"/>
      <c r="Q33" s="605"/>
      <c r="R33" s="608"/>
      <c r="S33" s="608"/>
      <c r="T33" s="608"/>
      <c r="U33" s="608"/>
      <c r="V33" s="648"/>
      <c r="W33" s="633"/>
      <c r="X33" s="651"/>
      <c r="Y33" s="654"/>
      <c r="Z33" s="657"/>
      <c r="AA33" s="633"/>
      <c r="AB33" s="636"/>
      <c r="AC33" s="639"/>
      <c r="AD33" s="642"/>
      <c r="AE33" s="621"/>
      <c r="AF33" s="205">
        <v>6</v>
      </c>
      <c r="AG33" s="501"/>
      <c r="AH33" s="504" t="str">
        <f t="shared" si="1"/>
        <v/>
      </c>
      <c r="AI33" s="338"/>
      <c r="AJ33" s="338"/>
      <c r="AK33" s="233" t="str">
        <f t="shared" si="72"/>
        <v/>
      </c>
      <c r="AL33" s="339"/>
      <c r="AM33" s="339"/>
      <c r="AN33" s="340"/>
      <c r="AO33" s="234" t="str">
        <f t="shared" ref="AO33" si="95">IF(ISBLANK(AD28),(IFERROR(IF(AND(AH32="Probabilidad",AH33="Probabilidad"),(AQ32-(+AQ32*AK33)),IF(AND(AH32="Impacto",AH33="Probabilidad"),(AQ31-(+AQ31*AK33)),IF(AH33="Impacto",AQ32,""))),""))," ")</f>
        <v/>
      </c>
      <c r="AP33" s="174" t="str">
        <f t="shared" ref="AP33" si="96">IF(ISBLANK(AD28),(IFERROR(IF(AO33="","",IF(AO33&lt;=0.2,"Muy Baja",IF(AO33&lt;=0.4,"Baja",IF(AO33&lt;=0.6,"Media",IF(AO33&lt;=0.8,"Alta","Muy Alta"))))),""))," ")</f>
        <v/>
      </c>
      <c r="AQ33" s="235" t="str">
        <f t="shared" si="49"/>
        <v/>
      </c>
      <c r="AR33" s="236" t="str">
        <f t="shared" si="50"/>
        <v/>
      </c>
      <c r="AS33" s="235" t="str">
        <f t="shared" si="88"/>
        <v/>
      </c>
      <c r="AT33" s="237" t="str">
        <f t="shared" si="51"/>
        <v/>
      </c>
      <c r="AU33" s="624"/>
      <c r="AV33" s="627"/>
      <c r="AW33" s="621"/>
      <c r="AX33" s="630"/>
      <c r="AY33" s="341"/>
      <c r="AZ33" s="208"/>
      <c r="BA33" s="206"/>
      <c r="BB33" s="206"/>
      <c r="BC33" s="207"/>
      <c r="BD33" s="207"/>
      <c r="BE33" s="207"/>
      <c r="BF33" s="208"/>
      <c r="BG33" s="577"/>
      <c r="BH33" s="214"/>
      <c r="BI33" s="209"/>
      <c r="BJ33" s="209"/>
      <c r="BK33" s="209"/>
      <c r="BL33" s="206"/>
      <c r="BM33" s="206"/>
      <c r="BN33" s="206"/>
      <c r="BO33" s="210"/>
      <c r="BP33" s="210"/>
      <c r="BQ33" s="211"/>
      <c r="BR33" s="212"/>
      <c r="BS33" s="212" t="str">
        <f>IF(AND('MAPA DE RIESGOS'!$AP33="Muy Alta",'MAPA DE RIESGOS'!$AR33="Leve"),CONCATENATE("R",'MAPA DE RIESGOS'!$H33,"C",'MAPA DE RIESGOS'!$AF33),"")</f>
        <v/>
      </c>
      <c r="BT33" s="212"/>
      <c r="BU33" s="212"/>
      <c r="BV33" s="212"/>
      <c r="BW33" s="212"/>
      <c r="BX33" s="212"/>
      <c r="BY33" s="212"/>
      <c r="BZ33" s="212"/>
      <c r="CA33" s="212"/>
      <c r="CB33" s="212"/>
      <c r="CC33" s="212"/>
      <c r="CD33" s="212"/>
      <c r="CE33" s="212"/>
      <c r="CF33" s="212"/>
      <c r="CG33" s="212"/>
      <c r="CH33" s="212"/>
      <c r="CI33" s="212"/>
      <c r="CJ33" s="212"/>
      <c r="CK33" s="212"/>
    </row>
    <row r="34" spans="1:89" s="213" customFormat="1" ht="127.5" customHeight="1">
      <c r="A34" s="583"/>
      <c r="B34" s="600"/>
      <c r="C34" s="567"/>
      <c r="D34" s="567" t="str">
        <f>IFERROR((VLOOKUP($B34,'Listados Datos'!$D$3:$F$16,3,FALSE))," ")</f>
        <v xml:space="preserve"> </v>
      </c>
      <c r="E34" s="570"/>
      <c r="F34" s="576"/>
      <c r="G34" s="575">
        <v>5</v>
      </c>
      <c r="H34" s="382">
        <v>5</v>
      </c>
      <c r="I34" s="572" t="s">
        <v>1413</v>
      </c>
      <c r="J34" s="581" t="s">
        <v>241</v>
      </c>
      <c r="K34" s="581" t="s">
        <v>1042</v>
      </c>
      <c r="L34" s="581" t="s">
        <v>1043</v>
      </c>
      <c r="M34" s="569" t="str">
        <f>+I34</f>
        <v>Posibilidad de recibir o solicitar cualquier dádiva o beneficio a nombre propio o de terceros con el fin de alterar o manipular información para generar beneficio de la gestión de un proceso.</v>
      </c>
      <c r="N34" s="569" t="s">
        <v>109</v>
      </c>
      <c r="O34" s="569" t="s">
        <v>245</v>
      </c>
      <c r="P34" s="643">
        <v>228</v>
      </c>
      <c r="Q34" s="603"/>
      <c r="R34" s="606"/>
      <c r="S34" s="606"/>
      <c r="T34" s="606"/>
      <c r="U34" s="606"/>
      <c r="V34" s="646" t="str">
        <f t="shared" ref="V34" si="97">IF(ISBLANK(AC34),(IF(P34&lt;=0,"",IF(P34&lt;=2,"Muy Baja",IF(P34&lt;=24,"Baja",IF(P34&lt;=500,"Media",IF(P34&lt;=5000,"Alta","Muy Alta"))))))," ")</f>
        <v xml:space="preserve"> </v>
      </c>
      <c r="W34" s="631" t="str">
        <f t="shared" ref="W34" si="98">IF(ISBLANK(AC34),(IF(V34="","",IF(V34="Muy Baja",20%,IF(V34="Baja",40%,IF(V34="Media",60%,IF(V34="Alta",80%,IF(V34="Muy Alta",100%,0)))))))," ")</f>
        <v xml:space="preserve"> </v>
      </c>
      <c r="X34" s="649"/>
      <c r="Y34" s="652" t="str">
        <f>IF(X34&gt;0,IF(NOT(ISERROR(MATCH(X34,'Listados Datos'!$N$3:$N$4,0))),'Listados Datos'!$N$6&amp;"Por favor no seleccionar este criterios de impacto (Afectación Económica o presupuestal y/o Pérdida Reputacional)",'Listados Datos'!$N$7),"")</f>
        <v/>
      </c>
      <c r="Z34" s="655" t="str">
        <f>IF(OR(X34='Listados Datos'!$R$3,X34='Listados Datos'!$S$3),"Leve",IF(OR(X34='Listados Datos'!$R$4,X34='Listados Datos'!$S$4),"Menor",IF(OR(X34='Listados Datos'!$R$5,X34='Listados Datos'!$S$5),"Moderado",IF(OR(X34='Listados Datos'!$R$6,X34='Listados Datos'!$S$6),"Mayor",IF(OR(X34='Listados Datos'!$R$7,X34='Listados Datos'!$S$7),"Catastrófico","")))))</f>
        <v/>
      </c>
      <c r="AA34" s="631" t="str">
        <f>IF(Z34="","",IF(Z34="Leve",20%,IF(Z34="Menor",40%,IF(Z34="Moderado",60%,IF(Z34="Mayor",80%,IF(Z34="Catastrófico",100%,0))))))</f>
        <v/>
      </c>
      <c r="AB34" s="634"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637" t="s">
        <v>344</v>
      </c>
      <c r="AD34" s="640" t="s">
        <v>12</v>
      </c>
      <c r="AE34" s="619" t="str">
        <f t="shared" ref="AE34" si="99">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5">
        <v>1</v>
      </c>
      <c r="AG34" s="501" t="s">
        <v>3137</v>
      </c>
      <c r="AH34" s="504" t="str">
        <f t="shared" ref="AH34:AH63" si="100">IF(OR(AI34="Preventivo",AI34="Detectivo"),"Probabilidad",IF(AI34="Correctivo","Impacto",""))</f>
        <v>Probabilidad</v>
      </c>
      <c r="AI34" s="338" t="s">
        <v>310</v>
      </c>
      <c r="AJ34" s="338" t="s">
        <v>315</v>
      </c>
      <c r="AK34" s="233" t="str">
        <f t="shared" ref="AK34:AK63" si="101">IF(AND(AI34="Preventivo",AJ34="Automático"),"50%",IF(AND(AI34="Preventivo",AJ34="Manual"),"40%",IF(AND(AI34="Detectivo",AJ34="Automático"),"40%",IF(AND(AI34="Detectivo",AJ34="Manual"),"30%",IF(AND(AI34="Correctivo",AJ34="Automático"),"35%",IF(AND(AI34="Correctivo",AJ34="Manual"),"25%",""))))))</f>
        <v>40%</v>
      </c>
      <c r="AL34" s="339" t="s">
        <v>319</v>
      </c>
      <c r="AM34" s="339" t="s">
        <v>323</v>
      </c>
      <c r="AN34" s="340" t="s">
        <v>326</v>
      </c>
      <c r="AO34" s="234" t="str">
        <f t="shared" ref="AO34" si="102">IF(ISBLANK(AD34),(IFERROR(IF(AH34="Probabilidad",(W34-(+W34*AK34)),IF(AH34="Impacto",W34,"")),""))," ")</f>
        <v xml:space="preserve"> </v>
      </c>
      <c r="AP34" s="174" t="str">
        <f t="shared" ref="AP34" si="103">IF(ISBLANK(AD34), (IFERROR(IF(AO34="","",IF(AO34&lt;=0.2,"Muy Baja",IF(AO34&lt;=0.4,"Baja",IF(AO34&lt;=0.6,"Media",IF(AO34&lt;=0.8,"Alta","Muy Alta"))))),""))," ")</f>
        <v xml:space="preserve"> </v>
      </c>
      <c r="AQ34" s="235" t="str">
        <f t="shared" si="49"/>
        <v xml:space="preserve"> </v>
      </c>
      <c r="AR34" s="236" t="str">
        <f t="shared" si="50"/>
        <v/>
      </c>
      <c r="AS34" s="235" t="str">
        <f t="shared" ref="AS34" si="104">IFERROR(IF(AH34="Impacto",(AA34-(+AA34*AK34)),IF(AH34="Probabilidad",AA34,"")),"")</f>
        <v/>
      </c>
      <c r="AT34" s="237" t="str">
        <f t="shared" si="51"/>
        <v/>
      </c>
      <c r="AU34" s="622" t="s">
        <v>344</v>
      </c>
      <c r="AV34" s="625" t="str">
        <f>IF(ISBLANK(AD34), " ", AD34)</f>
        <v>Moderado</v>
      </c>
      <c r="AW34" s="619" t="str">
        <f t="shared" ref="AW34" si="105">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628" t="s">
        <v>333</v>
      </c>
      <c r="AY34" s="341" t="s">
        <v>1092</v>
      </c>
      <c r="AZ34" s="208" t="s">
        <v>1057</v>
      </c>
      <c r="BA34" s="206" t="s">
        <v>964</v>
      </c>
      <c r="BB34" s="206" t="s">
        <v>1050</v>
      </c>
      <c r="BC34" s="207">
        <v>44927</v>
      </c>
      <c r="BD34" s="207">
        <v>45291</v>
      </c>
      <c r="BE34" s="207" t="s">
        <v>1057</v>
      </c>
      <c r="BF34" s="207" t="s">
        <v>1060</v>
      </c>
      <c r="BG34" s="581" t="s">
        <v>1058</v>
      </c>
      <c r="BH34" s="214"/>
      <c r="BI34" s="209"/>
      <c r="BJ34" s="209"/>
      <c r="BK34" s="209"/>
      <c r="BL34" s="206"/>
      <c r="BM34" s="206"/>
      <c r="BN34" s="206"/>
      <c r="BO34" s="210"/>
      <c r="BP34" s="210"/>
      <c r="BQ34" s="211"/>
      <c r="BR34" s="212"/>
      <c r="BS34" s="212" t="str">
        <f>IF(AND('MAPA DE RIESGOS'!$AP34="Muy Alta",'MAPA DE RIESGOS'!$AR34="Leve"),CONCATENATE("R",'MAPA DE RIESGOS'!$H34,"C",'MAPA DE RIESGOS'!$AF34),"")</f>
        <v/>
      </c>
      <c r="BT34" s="212"/>
      <c r="BU34" s="212"/>
      <c r="BV34" s="212"/>
      <c r="BW34" s="212"/>
      <c r="BX34" s="212"/>
      <c r="BY34" s="212"/>
      <c r="BZ34" s="212"/>
      <c r="CA34" s="212"/>
      <c r="CB34" s="212"/>
      <c r="CC34" s="212"/>
      <c r="CD34" s="212"/>
      <c r="CE34" s="212"/>
      <c r="CF34" s="212"/>
      <c r="CG34" s="212"/>
      <c r="CH34" s="212"/>
      <c r="CI34" s="212"/>
      <c r="CJ34" s="212"/>
      <c r="CK34" s="212"/>
    </row>
    <row r="35" spans="1:89" s="213" customFormat="1" ht="28.5" hidden="1" customHeight="1">
      <c r="A35" s="583"/>
      <c r="B35" s="600"/>
      <c r="C35" s="567"/>
      <c r="D35" s="567"/>
      <c r="E35" s="570"/>
      <c r="F35" s="576"/>
      <c r="G35" s="575"/>
      <c r="H35" s="382">
        <v>5</v>
      </c>
      <c r="I35" s="573"/>
      <c r="J35" s="576"/>
      <c r="K35" s="576"/>
      <c r="L35" s="576"/>
      <c r="M35" s="570"/>
      <c r="N35" s="570"/>
      <c r="O35" s="570"/>
      <c r="P35" s="644"/>
      <c r="Q35" s="604"/>
      <c r="R35" s="607"/>
      <c r="S35" s="607"/>
      <c r="T35" s="607"/>
      <c r="U35" s="607"/>
      <c r="V35" s="647"/>
      <c r="W35" s="632"/>
      <c r="X35" s="650"/>
      <c r="Y35" s="653"/>
      <c r="Z35" s="656"/>
      <c r="AA35" s="632"/>
      <c r="AB35" s="635"/>
      <c r="AC35" s="638"/>
      <c r="AD35" s="641"/>
      <c r="AE35" s="620"/>
      <c r="AF35" s="205">
        <v>2</v>
      </c>
      <c r="AG35" s="501"/>
      <c r="AH35" s="504" t="str">
        <f t="shared" si="100"/>
        <v/>
      </c>
      <c r="AI35" s="338"/>
      <c r="AJ35" s="338"/>
      <c r="AK35" s="233" t="str">
        <f t="shared" si="101"/>
        <v/>
      </c>
      <c r="AL35" s="339"/>
      <c r="AM35" s="339"/>
      <c r="AN35" s="340"/>
      <c r="AO35" s="234" t="str">
        <f t="shared" ref="AO35" si="106">IF(ISBLANK(AD34),(IFERROR(IF(AND(AH34="Probabilidad",AH35="Probabilidad"),(AQ34-(+AQ34*AK35)),IF(AH35="Probabilidad",(W34-(+W34*AK35)),IF(AH35="Impacto",AQ34,""))),""))," ")</f>
        <v xml:space="preserve"> </v>
      </c>
      <c r="AP35" s="174" t="str">
        <f t="shared" ref="AP35" si="107">IF(ISBLANK(AD34),(IFERROR(IF(AO35="","",IF(AO35&lt;=0.2,"Muy Baja",IF(AO35&lt;=0.4,"Baja",IF(AO35&lt;=0.6,"Media",IF(AO35&lt;=0.8,"Alta","Muy Alta"))))),""))," ")</f>
        <v xml:space="preserve"> </v>
      </c>
      <c r="AQ35" s="235" t="str">
        <f t="shared" si="49"/>
        <v xml:space="preserve"> </v>
      </c>
      <c r="AR35" s="236" t="str">
        <f t="shared" si="50"/>
        <v/>
      </c>
      <c r="AS35" s="235" t="str">
        <f t="shared" ref="AS35" si="108">IFERROR(IF(AND(AH34="Impacto",AH35="Impacto"),(AS34-(+AS34*AK35)),IF(AH35="Impacto",(AA34-(+AA34*AK35)),IF(AH35="Probabilidad",AS34,""))),"")</f>
        <v/>
      </c>
      <c r="AT35" s="237" t="str">
        <f t="shared" si="51"/>
        <v/>
      </c>
      <c r="AU35" s="623"/>
      <c r="AV35" s="626"/>
      <c r="AW35" s="620"/>
      <c r="AX35" s="629"/>
      <c r="AY35" s="341"/>
      <c r="AZ35" s="208"/>
      <c r="BA35" s="206"/>
      <c r="BB35" s="206"/>
      <c r="BC35" s="207"/>
      <c r="BD35" s="207"/>
      <c r="BE35" s="207"/>
      <c r="BF35" s="208"/>
      <c r="BG35" s="576"/>
      <c r="BH35" s="214"/>
      <c r="BI35" s="209"/>
      <c r="BJ35" s="209"/>
      <c r="BK35" s="209"/>
      <c r="BL35" s="206"/>
      <c r="BM35" s="206"/>
      <c r="BN35" s="206"/>
      <c r="BO35" s="210"/>
      <c r="BP35" s="210"/>
      <c r="BQ35" s="211"/>
      <c r="BR35" s="212"/>
      <c r="BS35" s="212" t="str">
        <f>IF(AND('MAPA DE RIESGOS'!$AP35="Muy Alta",'MAPA DE RIESGOS'!$AR35="Leve"),CONCATENATE("R",'MAPA DE RIESGOS'!$H35,"C",'MAPA DE RIESGOS'!$AF35),"")</f>
        <v/>
      </c>
      <c r="BT35" s="212"/>
      <c r="BU35" s="212"/>
      <c r="BV35" s="212"/>
      <c r="BW35" s="212"/>
      <c r="BX35" s="212"/>
      <c r="BY35" s="212"/>
      <c r="BZ35" s="212"/>
      <c r="CA35" s="212"/>
      <c r="CB35" s="212"/>
      <c r="CC35" s="212"/>
      <c r="CD35" s="212"/>
      <c r="CE35" s="212"/>
      <c r="CF35" s="212"/>
      <c r="CG35" s="212"/>
      <c r="CH35" s="212"/>
      <c r="CI35" s="212"/>
      <c r="CJ35" s="212"/>
      <c r="CK35" s="212"/>
    </row>
    <row r="36" spans="1:89" s="213" customFormat="1" ht="28.5" hidden="1" customHeight="1">
      <c r="A36" s="583"/>
      <c r="B36" s="600"/>
      <c r="C36" s="567"/>
      <c r="D36" s="567"/>
      <c r="E36" s="570"/>
      <c r="F36" s="576"/>
      <c r="G36" s="575"/>
      <c r="H36" s="382">
        <v>5</v>
      </c>
      <c r="I36" s="573"/>
      <c r="J36" s="576"/>
      <c r="K36" s="576"/>
      <c r="L36" s="576"/>
      <c r="M36" s="570"/>
      <c r="N36" s="570"/>
      <c r="O36" s="570"/>
      <c r="P36" s="644"/>
      <c r="Q36" s="604"/>
      <c r="R36" s="607"/>
      <c r="S36" s="607"/>
      <c r="T36" s="607"/>
      <c r="U36" s="607"/>
      <c r="V36" s="647"/>
      <c r="W36" s="632"/>
      <c r="X36" s="650"/>
      <c r="Y36" s="653"/>
      <c r="Z36" s="656"/>
      <c r="AA36" s="632"/>
      <c r="AB36" s="635"/>
      <c r="AC36" s="638"/>
      <c r="AD36" s="641"/>
      <c r="AE36" s="620"/>
      <c r="AF36" s="205">
        <v>3</v>
      </c>
      <c r="AG36" s="501"/>
      <c r="AH36" s="504" t="str">
        <f t="shared" si="100"/>
        <v/>
      </c>
      <c r="AI36" s="338"/>
      <c r="AJ36" s="338"/>
      <c r="AK36" s="233" t="str">
        <f t="shared" si="101"/>
        <v/>
      </c>
      <c r="AL36" s="339"/>
      <c r="AM36" s="339"/>
      <c r="AN36" s="340"/>
      <c r="AO36" s="234" t="str">
        <f t="shared" ref="AO36" si="109">IF(ISBLANK(AD34),(IFERROR(IF(AND(AH35="Probabilidad",AH36="Probabilidad"),(AQ35-(+AQ35*AK36)),IF(AND(AH35="Impacto",AH36="Probabilidad"),(AQ34-(+AQ34*AK36)),IF(AH36="Impacto",AQ35,""))),""))," ")</f>
        <v xml:space="preserve"> </v>
      </c>
      <c r="AP36" s="174" t="str">
        <f t="shared" ref="AP36" si="110">IF(ISBLANK(AD34),(IFERROR(IF(AO36="","",IF(AO36&lt;=0.2,"Muy Baja",IF(AO36&lt;=0.4,"Baja",IF(AO36&lt;=0.6,"Media",IF(AO36&lt;=0.8,"Alta","Muy Alta"))))),""))," ")</f>
        <v xml:space="preserve"> </v>
      </c>
      <c r="AQ36" s="235" t="str">
        <f t="shared" si="49"/>
        <v xml:space="preserve"> </v>
      </c>
      <c r="AR36" s="236" t="str">
        <f t="shared" si="50"/>
        <v/>
      </c>
      <c r="AS36" s="235" t="str">
        <f t="shared" ref="AS36:AS39" si="111">IFERROR(IF(AND(AH35="Impacto",AH36="Impacto"),(AS35-(+AS35*AK36)),IF(AND(AH35="Probabilidad",AH36="Impacto"),(AS34-(+AS34*AK36)),IF(AH36="Probabilidad",AS35,""))),"")</f>
        <v/>
      </c>
      <c r="AT36" s="237" t="str">
        <f t="shared" si="51"/>
        <v/>
      </c>
      <c r="AU36" s="623"/>
      <c r="AV36" s="626"/>
      <c r="AW36" s="620"/>
      <c r="AX36" s="629"/>
      <c r="AY36" s="341"/>
      <c r="AZ36" s="208"/>
      <c r="BA36" s="206"/>
      <c r="BB36" s="206"/>
      <c r="BC36" s="207"/>
      <c r="BD36" s="207"/>
      <c r="BE36" s="207"/>
      <c r="BF36" s="208"/>
      <c r="BG36" s="576"/>
      <c r="BH36" s="214"/>
      <c r="BI36" s="209"/>
      <c r="BJ36" s="209"/>
      <c r="BK36" s="209"/>
      <c r="BL36" s="206"/>
      <c r="BM36" s="206"/>
      <c r="BN36" s="206"/>
      <c r="BO36" s="210"/>
      <c r="BP36" s="210"/>
      <c r="BQ36" s="211"/>
      <c r="BR36" s="212"/>
      <c r="BS36" s="212" t="str">
        <f>IF(AND('MAPA DE RIESGOS'!$AP36="Muy Alta",'MAPA DE RIESGOS'!$AR36="Leve"),CONCATENATE("R",'MAPA DE RIESGOS'!$H36,"C",'MAPA DE RIESGOS'!$AF36),"")</f>
        <v/>
      </c>
      <c r="BT36" s="212"/>
      <c r="BU36" s="212"/>
      <c r="BV36" s="212"/>
      <c r="BW36" s="212"/>
      <c r="BX36" s="212"/>
      <c r="BY36" s="212"/>
      <c r="BZ36" s="212"/>
      <c r="CA36" s="212"/>
      <c r="CB36" s="212"/>
      <c r="CC36" s="212"/>
      <c r="CD36" s="212"/>
      <c r="CE36" s="212"/>
      <c r="CF36" s="212"/>
      <c r="CG36" s="212"/>
      <c r="CH36" s="212"/>
      <c r="CI36" s="212"/>
      <c r="CJ36" s="212"/>
      <c r="CK36" s="212"/>
    </row>
    <row r="37" spans="1:89" s="213" customFormat="1" ht="28.5" hidden="1" customHeight="1">
      <c r="A37" s="583"/>
      <c r="B37" s="600"/>
      <c r="C37" s="567"/>
      <c r="D37" s="567"/>
      <c r="E37" s="570"/>
      <c r="F37" s="576"/>
      <c r="G37" s="575"/>
      <c r="H37" s="382">
        <v>5</v>
      </c>
      <c r="I37" s="573"/>
      <c r="J37" s="576"/>
      <c r="K37" s="576"/>
      <c r="L37" s="576"/>
      <c r="M37" s="570"/>
      <c r="N37" s="570"/>
      <c r="O37" s="570"/>
      <c r="P37" s="644"/>
      <c r="Q37" s="604"/>
      <c r="R37" s="607"/>
      <c r="S37" s="607"/>
      <c r="T37" s="607"/>
      <c r="U37" s="607"/>
      <c r="V37" s="647"/>
      <c r="W37" s="632"/>
      <c r="X37" s="650"/>
      <c r="Y37" s="653"/>
      <c r="Z37" s="656"/>
      <c r="AA37" s="632"/>
      <c r="AB37" s="635"/>
      <c r="AC37" s="638"/>
      <c r="AD37" s="641"/>
      <c r="AE37" s="620"/>
      <c r="AF37" s="205">
        <v>4</v>
      </c>
      <c r="AG37" s="501"/>
      <c r="AH37" s="504" t="str">
        <f t="shared" si="100"/>
        <v/>
      </c>
      <c r="AI37" s="338"/>
      <c r="AJ37" s="338"/>
      <c r="AK37" s="233" t="str">
        <f t="shared" si="101"/>
        <v/>
      </c>
      <c r="AL37" s="339"/>
      <c r="AM37" s="339"/>
      <c r="AN37" s="340"/>
      <c r="AO37" s="234" t="str">
        <f t="shared" ref="AO37" si="112">IF(ISBLANK(AD34),(IFERROR(IF(AND(AH36="Probabilidad",AH37="Probabilidad"),(AQ36-(+AQ36*AK37)),IF(AND(AH36="Impacto",AH37="Probabilidad"),(AQ35-(+AQ35*AK37)),IF(AH37="Impacto",AQ36,""))),""))," ")</f>
        <v xml:space="preserve"> </v>
      </c>
      <c r="AP37" s="174" t="str">
        <f t="shared" ref="AP37" si="113">IF(ISBLANK(AD34),(IFERROR(IF(AO37="","",IF(AO37&lt;=0.2,"Muy Baja",IF(AO37&lt;=0.4,"Baja",IF(AO37&lt;=0.6,"Media",IF(AO37&lt;=0.8,"Alta","Muy Alta"))))),""))," ")</f>
        <v xml:space="preserve"> </v>
      </c>
      <c r="AQ37" s="235" t="str">
        <f t="shared" si="49"/>
        <v xml:space="preserve"> </v>
      </c>
      <c r="AR37" s="236" t="str">
        <f t="shared" si="50"/>
        <v/>
      </c>
      <c r="AS37" s="235" t="str">
        <f t="shared" si="111"/>
        <v/>
      </c>
      <c r="AT37" s="237" t="str">
        <f t="shared" si="51"/>
        <v/>
      </c>
      <c r="AU37" s="623"/>
      <c r="AV37" s="626"/>
      <c r="AW37" s="620"/>
      <c r="AX37" s="629"/>
      <c r="AY37" s="341"/>
      <c r="AZ37" s="208"/>
      <c r="BA37" s="206"/>
      <c r="BB37" s="206"/>
      <c r="BC37" s="207"/>
      <c r="BD37" s="207"/>
      <c r="BE37" s="207"/>
      <c r="BF37" s="208"/>
      <c r="BG37" s="576"/>
      <c r="BH37" s="214"/>
      <c r="BI37" s="209"/>
      <c r="BJ37" s="209"/>
      <c r="BK37" s="209"/>
      <c r="BL37" s="206"/>
      <c r="BM37" s="206"/>
      <c r="BN37" s="206"/>
      <c r="BO37" s="210"/>
      <c r="BP37" s="210"/>
      <c r="BQ37" s="211"/>
      <c r="BR37" s="212"/>
      <c r="BS37" s="212" t="str">
        <f>IF(AND('MAPA DE RIESGOS'!$AP37="Muy Alta",'MAPA DE RIESGOS'!$AR37="Leve"),CONCATENATE("R",'MAPA DE RIESGOS'!$H37,"C",'MAPA DE RIESGOS'!$AF37),"")</f>
        <v/>
      </c>
      <c r="BT37" s="212"/>
      <c r="BU37" s="212"/>
      <c r="BV37" s="212"/>
      <c r="BW37" s="212"/>
      <c r="BX37" s="212"/>
      <c r="BY37" s="212"/>
      <c r="BZ37" s="212"/>
      <c r="CA37" s="212"/>
      <c r="CB37" s="212"/>
      <c r="CC37" s="212"/>
      <c r="CD37" s="212"/>
      <c r="CE37" s="212"/>
      <c r="CF37" s="212"/>
      <c r="CG37" s="212"/>
      <c r="CH37" s="212"/>
      <c r="CI37" s="212"/>
      <c r="CJ37" s="212"/>
      <c r="CK37" s="212"/>
    </row>
    <row r="38" spans="1:89" s="213" customFormat="1" ht="28.5" hidden="1" customHeight="1">
      <c r="A38" s="583"/>
      <c r="B38" s="600"/>
      <c r="C38" s="567"/>
      <c r="D38" s="567"/>
      <c r="E38" s="570"/>
      <c r="F38" s="576"/>
      <c r="G38" s="575"/>
      <c r="H38" s="382">
        <v>5</v>
      </c>
      <c r="I38" s="573"/>
      <c r="J38" s="576"/>
      <c r="K38" s="576"/>
      <c r="L38" s="576"/>
      <c r="M38" s="570"/>
      <c r="N38" s="570"/>
      <c r="O38" s="570"/>
      <c r="P38" s="644"/>
      <c r="Q38" s="604"/>
      <c r="R38" s="607"/>
      <c r="S38" s="607"/>
      <c r="T38" s="607"/>
      <c r="U38" s="607"/>
      <c r="V38" s="647"/>
      <c r="W38" s="632"/>
      <c r="X38" s="650"/>
      <c r="Y38" s="653"/>
      <c r="Z38" s="656"/>
      <c r="AA38" s="632"/>
      <c r="AB38" s="635"/>
      <c r="AC38" s="638"/>
      <c r="AD38" s="641"/>
      <c r="AE38" s="620"/>
      <c r="AF38" s="205">
        <v>5</v>
      </c>
      <c r="AG38" s="501"/>
      <c r="AH38" s="504" t="str">
        <f t="shared" ref="AH38" si="114">IF(OR(AI38="Preventivo",AI38="Detectivo"),"Probabilidad",IF(AI38="Correctivo","Impacto",""))</f>
        <v/>
      </c>
      <c r="AI38" s="338"/>
      <c r="AJ38" s="338"/>
      <c r="AK38" s="233" t="str">
        <f t="shared" ref="AK38" si="115">IF(AND(AI38="Preventivo",AJ38="Automático"),"50%",IF(AND(AI38="Preventivo",AJ38="Manual"),"40%",IF(AND(AI38="Detectivo",AJ38="Automático"),"40%",IF(AND(AI38="Detectivo",AJ38="Manual"),"30%",IF(AND(AI38="Correctivo",AJ38="Automático"),"35%",IF(AND(AI38="Correctivo",AJ38="Manual"),"25%",""))))))</f>
        <v/>
      </c>
      <c r="AL38" s="339"/>
      <c r="AM38" s="339"/>
      <c r="AN38" s="340"/>
      <c r="AO38" s="234" t="str">
        <f t="shared" ref="AO38" si="116">IF(ISBLANK(AD34),(IFERROR(IF(AND(AH37="Probabilidad",AH38="Probabilidad"),(AQ37-(+AQ37*AK38)),IF(AND(AH37="Impacto",AH38="Probabilidad"),(AQ36-(+AQ36*AK38)),IF(AH38="Impacto",AQ37,""))),""))," ")</f>
        <v xml:space="preserve"> </v>
      </c>
      <c r="AP38" s="174" t="str">
        <f t="shared" ref="AP38" si="117">IF(ISBLANK(AD34),(IFERROR(IF(AO38="","",IF(AO38&lt;=0.2,"Muy Baja",IF(AO38&lt;=0.4,"Baja",IF(AO38&lt;=0.6,"Media",IF(AO38&lt;=0.8,"Alta","Muy Alta"))))),""))," ")</f>
        <v xml:space="preserve"> </v>
      </c>
      <c r="AQ38" s="235" t="str">
        <f t="shared" si="49"/>
        <v xml:space="preserve"> </v>
      </c>
      <c r="AR38" s="236" t="str">
        <f t="shared" si="50"/>
        <v/>
      </c>
      <c r="AS38" s="235" t="str">
        <f t="shared" si="111"/>
        <v/>
      </c>
      <c r="AT38" s="237" t="str">
        <f t="shared" si="51"/>
        <v/>
      </c>
      <c r="AU38" s="623"/>
      <c r="AV38" s="626"/>
      <c r="AW38" s="620"/>
      <c r="AX38" s="629"/>
      <c r="AY38" s="341"/>
      <c r="AZ38" s="208"/>
      <c r="BA38" s="206"/>
      <c r="BB38" s="206"/>
      <c r="BC38" s="207"/>
      <c r="BD38" s="207"/>
      <c r="BE38" s="207"/>
      <c r="BF38" s="208"/>
      <c r="BG38" s="576"/>
      <c r="BH38" s="214"/>
      <c r="BI38" s="209"/>
      <c r="BJ38" s="209"/>
      <c r="BK38" s="209"/>
      <c r="BL38" s="206"/>
      <c r="BM38" s="206"/>
      <c r="BN38" s="206"/>
      <c r="BO38" s="210"/>
      <c r="BP38" s="210"/>
      <c r="BQ38" s="211"/>
      <c r="BR38" s="212"/>
      <c r="BS38" s="212" t="str">
        <f>IF(AND('MAPA DE RIESGOS'!$AP38="Muy Alta",'MAPA DE RIESGOS'!$AR38="Leve"),CONCATENATE("R",'MAPA DE RIESGOS'!$H38,"C",'MAPA DE RIESGOS'!$AF38),"")</f>
        <v/>
      </c>
      <c r="BT38" s="212"/>
      <c r="BU38" s="212"/>
      <c r="BV38" s="212"/>
      <c r="BW38" s="212"/>
      <c r="BX38" s="212"/>
      <c r="BY38" s="212"/>
      <c r="BZ38" s="212"/>
      <c r="CA38" s="212"/>
      <c r="CB38" s="212"/>
      <c r="CC38" s="212"/>
      <c r="CD38" s="212"/>
      <c r="CE38" s="212"/>
      <c r="CF38" s="212"/>
      <c r="CG38" s="212"/>
      <c r="CH38" s="212"/>
      <c r="CI38" s="212"/>
      <c r="CJ38" s="212"/>
      <c r="CK38" s="212"/>
    </row>
    <row r="39" spans="1:89" s="213" customFormat="1" ht="28.5" hidden="1" customHeight="1">
      <c r="A39" s="583"/>
      <c r="B39" s="600"/>
      <c r="C39" s="567"/>
      <c r="D39" s="567"/>
      <c r="E39" s="570"/>
      <c r="F39" s="576"/>
      <c r="G39" s="575"/>
      <c r="H39" s="382">
        <v>5</v>
      </c>
      <c r="I39" s="574"/>
      <c r="J39" s="577"/>
      <c r="K39" s="577"/>
      <c r="L39" s="577"/>
      <c r="M39" s="571"/>
      <c r="N39" s="571"/>
      <c r="O39" s="571"/>
      <c r="P39" s="645"/>
      <c r="Q39" s="605"/>
      <c r="R39" s="608"/>
      <c r="S39" s="608"/>
      <c r="T39" s="608"/>
      <c r="U39" s="608"/>
      <c r="V39" s="648"/>
      <c r="W39" s="633"/>
      <c r="X39" s="651"/>
      <c r="Y39" s="654"/>
      <c r="Z39" s="657"/>
      <c r="AA39" s="633"/>
      <c r="AB39" s="636"/>
      <c r="AC39" s="639"/>
      <c r="AD39" s="642"/>
      <c r="AE39" s="621"/>
      <c r="AF39" s="205">
        <v>6</v>
      </c>
      <c r="AG39" s="501"/>
      <c r="AH39" s="504" t="str">
        <f t="shared" si="100"/>
        <v/>
      </c>
      <c r="AI39" s="338"/>
      <c r="AJ39" s="338"/>
      <c r="AK39" s="233" t="str">
        <f t="shared" si="101"/>
        <v/>
      </c>
      <c r="AL39" s="339"/>
      <c r="AM39" s="339"/>
      <c r="AN39" s="340"/>
      <c r="AO39" s="234" t="str">
        <f t="shared" ref="AO39" si="118">IF(ISBLANK(AD34),(IFERROR(IF(AND(AH38="Probabilidad",AH39="Probabilidad"),(AQ38-(+AQ38*AK39)),IF(AND(AH38="Impacto",AH39="Probabilidad"),(AQ37-(+AQ37*AK39)),IF(AH39="Impacto",AQ38,""))),""))," ")</f>
        <v xml:space="preserve"> </v>
      </c>
      <c r="AP39" s="174" t="str">
        <f t="shared" ref="AP39" si="119">IF(ISBLANK(AD34),(IFERROR(IF(AO39="","",IF(AO39&lt;=0.2,"Muy Baja",IF(AO39&lt;=0.4,"Baja",IF(AO39&lt;=0.6,"Media",IF(AO39&lt;=0.8,"Alta","Muy Alta"))))),""))," ")</f>
        <v xml:space="preserve"> </v>
      </c>
      <c r="AQ39" s="235" t="str">
        <f t="shared" si="49"/>
        <v xml:space="preserve"> </v>
      </c>
      <c r="AR39" s="236" t="str">
        <f t="shared" si="50"/>
        <v/>
      </c>
      <c r="AS39" s="235" t="str">
        <f t="shared" si="111"/>
        <v/>
      </c>
      <c r="AT39" s="237" t="str">
        <f t="shared" si="51"/>
        <v/>
      </c>
      <c r="AU39" s="624"/>
      <c r="AV39" s="627"/>
      <c r="AW39" s="621"/>
      <c r="AX39" s="630"/>
      <c r="AY39" s="341"/>
      <c r="AZ39" s="208"/>
      <c r="BA39" s="206"/>
      <c r="BB39" s="206"/>
      <c r="BC39" s="207"/>
      <c r="BD39" s="207"/>
      <c r="BE39" s="207"/>
      <c r="BF39" s="208"/>
      <c r="BG39" s="577"/>
      <c r="BH39" s="214"/>
      <c r="BI39" s="209"/>
      <c r="BJ39" s="209"/>
      <c r="BK39" s="209"/>
      <c r="BL39" s="206"/>
      <c r="BM39" s="206"/>
      <c r="BN39" s="206"/>
      <c r="BO39" s="210"/>
      <c r="BP39" s="210"/>
      <c r="BQ39" s="211"/>
      <c r="BR39" s="212"/>
      <c r="BS39" s="212" t="str">
        <f>IF(AND('MAPA DE RIESGOS'!$AP39="Muy Alta",'MAPA DE RIESGOS'!$AR39="Leve"),CONCATENATE("R",'MAPA DE RIESGOS'!$H39,"C",'MAPA DE RIESGOS'!$AF39),"")</f>
        <v/>
      </c>
      <c r="BT39" s="212"/>
      <c r="BU39" s="212"/>
      <c r="BV39" s="212"/>
      <c r="BW39" s="212"/>
      <c r="BX39" s="212"/>
      <c r="BY39" s="212"/>
      <c r="BZ39" s="212"/>
      <c r="CA39" s="212"/>
      <c r="CB39" s="212"/>
      <c r="CC39" s="212"/>
      <c r="CD39" s="212"/>
      <c r="CE39" s="212"/>
      <c r="CF39" s="212"/>
      <c r="CG39" s="212"/>
      <c r="CH39" s="212"/>
      <c r="CI39" s="212"/>
      <c r="CJ39" s="212"/>
      <c r="CK39" s="212"/>
    </row>
    <row r="40" spans="1:89" s="213" customFormat="1" ht="78.75" customHeight="1">
      <c r="A40" s="583"/>
      <c r="B40" s="600"/>
      <c r="C40" s="567"/>
      <c r="D40" s="567" t="str">
        <f>IFERROR((VLOOKUP($B40,'Listados Datos'!$D$3:$F$18,3,FALSE))," ")</f>
        <v xml:space="preserve"> </v>
      </c>
      <c r="E40" s="570"/>
      <c r="F40" s="576"/>
      <c r="G40" s="575">
        <v>6</v>
      </c>
      <c r="H40" s="382">
        <v>6</v>
      </c>
      <c r="I40" s="572" t="s">
        <v>3380</v>
      </c>
      <c r="J40" s="581" t="s">
        <v>241</v>
      </c>
      <c r="K40" s="581" t="s">
        <v>118</v>
      </c>
      <c r="L40" s="581" t="s">
        <v>1048</v>
      </c>
      <c r="M40" s="569"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569" t="s">
        <v>926</v>
      </c>
      <c r="O40" s="569" t="s">
        <v>831</v>
      </c>
      <c r="P40" s="643">
        <v>228</v>
      </c>
      <c r="Q40" s="603" t="s">
        <v>91</v>
      </c>
      <c r="R40" s="606" t="s">
        <v>1113</v>
      </c>
      <c r="S40" s="606" t="s">
        <v>1114</v>
      </c>
      <c r="T40" s="606"/>
      <c r="U40" s="606"/>
      <c r="V40" s="646" t="str">
        <f t="shared" ref="V40" si="120">IF(ISBLANK(AC40),(IF(P40&lt;=0,"",IF(P40&lt;=2,"Muy Baja",IF(P40&lt;=24,"Baja",IF(P40&lt;=500,"Media",IF(P40&lt;=5000,"Alta","Muy Alta"))))))," ")</f>
        <v>Media</v>
      </c>
      <c r="W40" s="631">
        <f t="shared" ref="W40" si="121">IF(ISBLANK(AC40),(IF(V40="","",IF(V40="Muy Baja",20%,IF(V40="Baja",40%,IF(V40="Media",60%,IF(V40="Alta",80%,IF(V40="Muy Alta",100%,0)))))))," ")</f>
        <v>0.6</v>
      </c>
      <c r="X40" s="649" t="s">
        <v>1428</v>
      </c>
      <c r="Y40" s="652" t="str">
        <f>IF(X40&gt;0,IF(NOT(ISERROR(MATCH(X40,'Listados Datos'!$N$3:$N$4,0))),'Listados Datos'!$N$6&amp;"Por favor no seleccionar este criterios de impacto (Afectación Económica o presupuestal y/o Pérdida Reputacional)",'Listados Datos'!$N$7),"")</f>
        <v>✔</v>
      </c>
      <c r="Z40" s="655" t="str">
        <f>IF(OR(X40='Listados Datos'!$R$3,X40='Listados Datos'!$S$3),"Leve",IF(OR(X40='Listados Datos'!$R$4,X40='Listados Datos'!$S$4),"Menor",IF(OR(X40='Listados Datos'!$R$5,X40='Listados Datos'!$S$5),"Moderado",IF(OR(X40='Listados Datos'!$R$6,X40='Listados Datos'!$S$6),"Mayor",IF(OR(X40='Listados Datos'!$R$7,X40='Listados Datos'!$S$7),"Catastrófico","")))))</f>
        <v>Menor</v>
      </c>
      <c r="AA40" s="631">
        <f>IF(Z40="","",IF(Z40="Leve",20%,IF(Z40="Menor",40%,IF(Z40="Moderado",60%,IF(Z40="Mayor",80%,IF(Z40="Catastrófico",100%,0))))))</f>
        <v>0.4</v>
      </c>
      <c r="AB40" s="634"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Moderado</v>
      </c>
      <c r="AC40" s="637"/>
      <c r="AD40" s="640"/>
      <c r="AE40" s="619" t="str">
        <f t="shared" ref="AE40" si="122">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5">
        <v>1</v>
      </c>
      <c r="AG40" s="501" t="s">
        <v>3138</v>
      </c>
      <c r="AH40" s="504" t="str">
        <f t="shared" si="100"/>
        <v>Probabilidad</v>
      </c>
      <c r="AI40" s="338" t="s">
        <v>310</v>
      </c>
      <c r="AJ40" s="338" t="s">
        <v>315</v>
      </c>
      <c r="AK40" s="233" t="str">
        <f t="shared" si="101"/>
        <v>40%</v>
      </c>
      <c r="AL40" s="339" t="s">
        <v>319</v>
      </c>
      <c r="AM40" s="339" t="s">
        <v>323</v>
      </c>
      <c r="AN40" s="340" t="s">
        <v>326</v>
      </c>
      <c r="AO40" s="234">
        <f t="shared" ref="AO40" si="123">IF(ISBLANK(AD40),(IFERROR(IF(AH40="Probabilidad",(W40-(+W40*AK40)),IF(AH40="Impacto",W40,"")),""))," ")</f>
        <v>0.36</v>
      </c>
      <c r="AP40" s="174" t="str">
        <f t="shared" ref="AP40" si="124">IF(ISBLANK(AD40), (IFERROR(IF(AO40="","",IF(AO40&lt;=0.2,"Muy Baja",IF(AO40&lt;=0.4,"Baja",IF(AO40&lt;=0.6,"Media",IF(AO40&lt;=0.8,"Alta","Muy Alta"))))),""))," ")</f>
        <v>Baja</v>
      </c>
      <c r="AQ40" s="235">
        <f t="shared" si="49"/>
        <v>0.36</v>
      </c>
      <c r="AR40" s="236" t="str">
        <f t="shared" si="50"/>
        <v>Menor</v>
      </c>
      <c r="AS40" s="235">
        <f t="shared" ref="AS40" si="125">IFERROR(IF(AH40="Impacto",(AA40-(+AA40*AK40)),IF(AH40="Probabilidad",AA40,"")),"")</f>
        <v>0.4</v>
      </c>
      <c r="AT40" s="237" t="str">
        <f t="shared" si="51"/>
        <v>Moderado</v>
      </c>
      <c r="AU40" s="622"/>
      <c r="AV40" s="625" t="str">
        <f>IF(ISBLANK(AD40), " ", AD40)</f>
        <v xml:space="preserve"> </v>
      </c>
      <c r="AW40" s="619" t="str">
        <f t="shared" ref="AW40" si="126">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628" t="s">
        <v>333</v>
      </c>
      <c r="AY40" s="560" t="s">
        <v>1093</v>
      </c>
      <c r="AZ40" s="562" t="s">
        <v>1055</v>
      </c>
      <c r="BA40" s="562" t="s">
        <v>1572</v>
      </c>
      <c r="BB40" s="562" t="s">
        <v>1054</v>
      </c>
      <c r="BC40" s="556">
        <v>44805</v>
      </c>
      <c r="BD40" s="556">
        <v>45291</v>
      </c>
      <c r="BE40" s="562" t="s">
        <v>1055</v>
      </c>
      <c r="BF40" s="562" t="s">
        <v>1059</v>
      </c>
      <c r="BG40" s="581" t="s">
        <v>1056</v>
      </c>
      <c r="BH40" s="214"/>
      <c r="BI40" s="209"/>
      <c r="BJ40" s="209"/>
      <c r="BK40" s="209"/>
      <c r="BL40" s="206"/>
      <c r="BM40" s="206"/>
      <c r="BN40" s="206"/>
      <c r="BO40" s="210"/>
      <c r="BP40" s="210"/>
      <c r="BQ40" s="211"/>
      <c r="BR40" s="212"/>
      <c r="BS40" s="212" t="str">
        <f>IF(AND('MAPA DE RIESGOS'!$AP40="Muy Alta",'MAPA DE RIESGOS'!$AR40="Leve"),CONCATENATE("R",'MAPA DE RIESGOS'!$H40,"C",'MAPA DE RIESGOS'!$AF40),"")</f>
        <v/>
      </c>
      <c r="BT40" s="212"/>
      <c r="BU40" s="212"/>
      <c r="BV40" s="212"/>
      <c r="BW40" s="212"/>
      <c r="BX40" s="212"/>
      <c r="BY40" s="212"/>
      <c r="BZ40" s="212"/>
      <c r="CA40" s="212"/>
      <c r="CB40" s="212"/>
      <c r="CC40" s="212"/>
      <c r="CD40" s="212"/>
      <c r="CE40" s="212"/>
      <c r="CF40" s="212"/>
      <c r="CG40" s="212"/>
      <c r="CH40" s="212"/>
      <c r="CI40" s="212"/>
      <c r="CJ40" s="212"/>
      <c r="CK40" s="212"/>
    </row>
    <row r="41" spans="1:89" s="213" customFormat="1" ht="78.75" customHeight="1">
      <c r="A41" s="583"/>
      <c r="B41" s="600"/>
      <c r="C41" s="567"/>
      <c r="D41" s="567"/>
      <c r="E41" s="570"/>
      <c r="F41" s="576"/>
      <c r="G41" s="575"/>
      <c r="H41" s="382">
        <v>6</v>
      </c>
      <c r="I41" s="573"/>
      <c r="J41" s="576"/>
      <c r="K41" s="576"/>
      <c r="L41" s="576"/>
      <c r="M41" s="570"/>
      <c r="N41" s="570"/>
      <c r="O41" s="570"/>
      <c r="P41" s="644"/>
      <c r="Q41" s="604"/>
      <c r="R41" s="607"/>
      <c r="S41" s="607"/>
      <c r="T41" s="607"/>
      <c r="U41" s="607"/>
      <c r="V41" s="647"/>
      <c r="W41" s="632"/>
      <c r="X41" s="650"/>
      <c r="Y41" s="653"/>
      <c r="Z41" s="656"/>
      <c r="AA41" s="632"/>
      <c r="AB41" s="635"/>
      <c r="AC41" s="638"/>
      <c r="AD41" s="641"/>
      <c r="AE41" s="620"/>
      <c r="AF41" s="205">
        <v>2</v>
      </c>
      <c r="AG41" s="501" t="s">
        <v>3136</v>
      </c>
      <c r="AH41" s="504" t="str">
        <f t="shared" si="100"/>
        <v>Probabilidad</v>
      </c>
      <c r="AI41" s="338" t="s">
        <v>310</v>
      </c>
      <c r="AJ41" s="338" t="s">
        <v>315</v>
      </c>
      <c r="AK41" s="233" t="str">
        <f t="shared" si="101"/>
        <v>40%</v>
      </c>
      <c r="AL41" s="339" t="s">
        <v>319</v>
      </c>
      <c r="AM41" s="339" t="s">
        <v>323</v>
      </c>
      <c r="AN41" s="340" t="s">
        <v>326</v>
      </c>
      <c r="AO41" s="234">
        <f t="shared" ref="AO41" si="127">IF(ISBLANK(AD40),(IFERROR(IF(AND(AH40="Probabilidad",AH41="Probabilidad"),(AQ40-(+AQ40*AK41)),IF(AH41="Probabilidad",(W40-(+W40*AK41)),IF(AH41="Impacto",AQ40,""))),""))," ")</f>
        <v>0.216</v>
      </c>
      <c r="AP41" s="174" t="str">
        <f t="shared" ref="AP41" si="128">IF(ISBLANK(AD40),(IFERROR(IF(AO41="","",IF(AO41&lt;=0.2,"Muy Baja",IF(AO41&lt;=0.4,"Baja",IF(AO41&lt;=0.6,"Media",IF(AO41&lt;=0.8,"Alta","Muy Alta"))))),""))," ")</f>
        <v>Baja</v>
      </c>
      <c r="AQ41" s="235">
        <f t="shared" si="49"/>
        <v>0.216</v>
      </c>
      <c r="AR41" s="236" t="str">
        <f t="shared" si="50"/>
        <v>Menor</v>
      </c>
      <c r="AS41" s="235">
        <f t="shared" ref="AS41" si="129">IFERROR(IF(AND(AH40="Impacto",AH41="Impacto"),(AS40-(+AS40*AK41)),IF(AH41="Impacto",(AA40-(+AA40*AK41)),IF(AH41="Probabilidad",AS40,""))),"")</f>
        <v>0.4</v>
      </c>
      <c r="AT41" s="237" t="str">
        <f t="shared" si="51"/>
        <v>Moderado</v>
      </c>
      <c r="AU41" s="623"/>
      <c r="AV41" s="626"/>
      <c r="AW41" s="620"/>
      <c r="AX41" s="629"/>
      <c r="AY41" s="561"/>
      <c r="AZ41" s="563"/>
      <c r="BA41" s="563"/>
      <c r="BB41" s="563"/>
      <c r="BC41" s="556"/>
      <c r="BD41" s="556"/>
      <c r="BE41" s="563"/>
      <c r="BF41" s="563"/>
      <c r="BG41" s="576"/>
      <c r="BH41" s="214"/>
      <c r="BI41" s="209"/>
      <c r="BJ41" s="209"/>
      <c r="BK41" s="209"/>
      <c r="BL41" s="206"/>
      <c r="BM41" s="206"/>
      <c r="BN41" s="206"/>
      <c r="BO41" s="210"/>
      <c r="BP41" s="210"/>
      <c r="BQ41" s="211"/>
      <c r="BR41" s="212"/>
      <c r="BS41" s="212" t="str">
        <f>IF(AND('MAPA DE RIESGOS'!$AP41="Muy Alta",'MAPA DE RIESGOS'!$AR41="Leve"),CONCATENATE("R",'MAPA DE RIESGOS'!$H41,"C",'MAPA DE RIESGOS'!$AF41),"")</f>
        <v/>
      </c>
      <c r="BT41" s="212"/>
      <c r="BU41" s="212"/>
      <c r="BV41" s="212"/>
      <c r="BW41" s="212"/>
      <c r="BX41" s="212"/>
      <c r="BY41" s="212"/>
      <c r="BZ41" s="212"/>
      <c r="CA41" s="212"/>
      <c r="CB41" s="212"/>
      <c r="CC41" s="212"/>
      <c r="CD41" s="212"/>
      <c r="CE41" s="212"/>
      <c r="CF41" s="212"/>
      <c r="CG41" s="212"/>
      <c r="CH41" s="212"/>
      <c r="CI41" s="212"/>
      <c r="CJ41" s="212"/>
      <c r="CK41" s="212"/>
    </row>
    <row r="42" spans="1:89" s="213" customFormat="1" ht="28.5" hidden="1" customHeight="1">
      <c r="A42" s="583"/>
      <c r="B42" s="600"/>
      <c r="C42" s="567"/>
      <c r="D42" s="567"/>
      <c r="E42" s="570"/>
      <c r="F42" s="576"/>
      <c r="G42" s="575"/>
      <c r="H42" s="382">
        <v>6</v>
      </c>
      <c r="I42" s="573"/>
      <c r="J42" s="576"/>
      <c r="K42" s="576"/>
      <c r="L42" s="576"/>
      <c r="M42" s="570"/>
      <c r="N42" s="570"/>
      <c r="O42" s="570"/>
      <c r="P42" s="644"/>
      <c r="Q42" s="604"/>
      <c r="R42" s="607"/>
      <c r="S42" s="607"/>
      <c r="T42" s="607"/>
      <c r="U42" s="607"/>
      <c r="V42" s="647"/>
      <c r="W42" s="632"/>
      <c r="X42" s="650"/>
      <c r="Y42" s="653"/>
      <c r="Z42" s="656"/>
      <c r="AA42" s="632"/>
      <c r="AB42" s="635"/>
      <c r="AC42" s="638"/>
      <c r="AD42" s="641"/>
      <c r="AE42" s="620"/>
      <c r="AF42" s="205">
        <v>3</v>
      </c>
      <c r="AG42" s="501"/>
      <c r="AH42" s="504" t="str">
        <f t="shared" si="100"/>
        <v/>
      </c>
      <c r="AI42" s="338"/>
      <c r="AJ42" s="338"/>
      <c r="AK42" s="233" t="str">
        <f t="shared" si="101"/>
        <v/>
      </c>
      <c r="AL42" s="339"/>
      <c r="AM42" s="339"/>
      <c r="AN42" s="340"/>
      <c r="AO42" s="234" t="str">
        <f t="shared" ref="AO42" si="130">IF(ISBLANK(AD40),(IFERROR(IF(AND(AH41="Probabilidad",AH42="Probabilidad"),(AQ41-(+AQ41*AK42)),IF(AND(AH41="Impacto",AH42="Probabilidad"),(AQ40-(+AQ40*AK42)),IF(AH42="Impacto",AQ41,""))),""))," ")</f>
        <v/>
      </c>
      <c r="AP42" s="174" t="str">
        <f t="shared" ref="AP42" si="131">IF(ISBLANK(AD40),(IFERROR(IF(AO42="","",IF(AO42&lt;=0.2,"Muy Baja",IF(AO42&lt;=0.4,"Baja",IF(AO42&lt;=0.6,"Media",IF(AO42&lt;=0.8,"Alta","Muy Alta"))))),""))," ")</f>
        <v/>
      </c>
      <c r="AQ42" s="235" t="str">
        <f t="shared" si="49"/>
        <v/>
      </c>
      <c r="AR42" s="236" t="str">
        <f t="shared" si="50"/>
        <v/>
      </c>
      <c r="AS42" s="235" t="str">
        <f t="shared" ref="AS42:AS45" si="132">IFERROR(IF(AND(AH41="Impacto",AH42="Impacto"),(AS41-(+AS41*AK42)),IF(AND(AH41="Probabilidad",AH42="Impacto"),(AS40-(+AS40*AK42)),IF(AH42="Probabilidad",AS41,""))),"")</f>
        <v/>
      </c>
      <c r="AT42" s="237" t="str">
        <f t="shared" si="51"/>
        <v/>
      </c>
      <c r="AU42" s="623"/>
      <c r="AV42" s="626"/>
      <c r="AW42" s="620"/>
      <c r="AX42" s="629"/>
      <c r="AY42" s="341"/>
      <c r="AZ42" s="208"/>
      <c r="BA42" s="206"/>
      <c r="BB42" s="206"/>
      <c r="BC42" s="207"/>
      <c r="BD42" s="207"/>
      <c r="BE42" s="207"/>
      <c r="BF42" s="208"/>
      <c r="BG42" s="576"/>
      <c r="BH42" s="214"/>
      <c r="BI42" s="209"/>
      <c r="BJ42" s="209"/>
      <c r="BK42" s="209"/>
      <c r="BL42" s="206"/>
      <c r="BM42" s="206"/>
      <c r="BN42" s="206"/>
      <c r="BO42" s="210"/>
      <c r="BP42" s="210"/>
      <c r="BQ42" s="211"/>
      <c r="BR42" s="212"/>
      <c r="BS42" s="212" t="str">
        <f>IF(AND('MAPA DE RIESGOS'!$AP42="Muy Alta",'MAPA DE RIESGOS'!$AR42="Leve"),CONCATENATE("R",'MAPA DE RIESGOS'!$H42,"C",'MAPA DE RIESGOS'!$AF42),"")</f>
        <v/>
      </c>
      <c r="BT42" s="212"/>
      <c r="BU42" s="212"/>
      <c r="BV42" s="212"/>
      <c r="BW42" s="212"/>
      <c r="BX42" s="212"/>
      <c r="BY42" s="212"/>
      <c r="BZ42" s="212"/>
      <c r="CA42" s="212"/>
      <c r="CB42" s="212"/>
      <c r="CC42" s="212"/>
      <c r="CD42" s="212"/>
      <c r="CE42" s="212"/>
      <c r="CF42" s="212"/>
      <c r="CG42" s="212"/>
      <c r="CH42" s="212"/>
      <c r="CI42" s="212"/>
      <c r="CJ42" s="212"/>
      <c r="CK42" s="212"/>
    </row>
    <row r="43" spans="1:89" s="213" customFormat="1" ht="28.5" hidden="1" customHeight="1">
      <c r="A43" s="583"/>
      <c r="B43" s="600"/>
      <c r="C43" s="567"/>
      <c r="D43" s="567"/>
      <c r="E43" s="570"/>
      <c r="F43" s="576"/>
      <c r="G43" s="575"/>
      <c r="H43" s="382">
        <v>6</v>
      </c>
      <c r="I43" s="573"/>
      <c r="J43" s="576"/>
      <c r="K43" s="576"/>
      <c r="L43" s="576"/>
      <c r="M43" s="570"/>
      <c r="N43" s="570"/>
      <c r="O43" s="570"/>
      <c r="P43" s="644"/>
      <c r="Q43" s="604"/>
      <c r="R43" s="607"/>
      <c r="S43" s="607"/>
      <c r="T43" s="607"/>
      <c r="U43" s="607"/>
      <c r="V43" s="647"/>
      <c r="W43" s="632"/>
      <c r="X43" s="650"/>
      <c r="Y43" s="653"/>
      <c r="Z43" s="656"/>
      <c r="AA43" s="632"/>
      <c r="AB43" s="635"/>
      <c r="AC43" s="638"/>
      <c r="AD43" s="641"/>
      <c r="AE43" s="620"/>
      <c r="AF43" s="205">
        <v>4</v>
      </c>
      <c r="AG43" s="501"/>
      <c r="AH43" s="504" t="str">
        <f t="shared" si="100"/>
        <v/>
      </c>
      <c r="AI43" s="338"/>
      <c r="AJ43" s="338"/>
      <c r="AK43" s="233" t="str">
        <f t="shared" si="101"/>
        <v/>
      </c>
      <c r="AL43" s="339"/>
      <c r="AM43" s="339"/>
      <c r="AN43" s="340"/>
      <c r="AO43" s="234" t="str">
        <f t="shared" ref="AO43" si="133">IF(ISBLANK(AD40),(IFERROR(IF(AND(AH42="Probabilidad",AH43="Probabilidad"),(AQ42-(+AQ42*AK43)),IF(AND(AH42="Impacto",AH43="Probabilidad"),(AQ41-(+AQ41*AK43)),IF(AH43="Impacto",AQ42,""))),""))," ")</f>
        <v/>
      </c>
      <c r="AP43" s="174" t="str">
        <f t="shared" ref="AP43" si="134">IF(ISBLANK(AD40),(IFERROR(IF(AO43="","",IF(AO43&lt;=0.2,"Muy Baja",IF(AO43&lt;=0.4,"Baja",IF(AO43&lt;=0.6,"Media",IF(AO43&lt;=0.8,"Alta","Muy Alta"))))),""))," ")</f>
        <v/>
      </c>
      <c r="AQ43" s="235" t="str">
        <f t="shared" si="49"/>
        <v/>
      </c>
      <c r="AR43" s="236" t="str">
        <f t="shared" si="50"/>
        <v/>
      </c>
      <c r="AS43" s="235" t="str">
        <f t="shared" si="132"/>
        <v/>
      </c>
      <c r="AT43" s="237" t="str">
        <f t="shared" si="51"/>
        <v/>
      </c>
      <c r="AU43" s="623"/>
      <c r="AV43" s="626"/>
      <c r="AW43" s="620"/>
      <c r="AX43" s="629"/>
      <c r="AY43" s="341"/>
      <c r="AZ43" s="208"/>
      <c r="BA43" s="206"/>
      <c r="BB43" s="206"/>
      <c r="BC43" s="207"/>
      <c r="BD43" s="207"/>
      <c r="BE43" s="207"/>
      <c r="BF43" s="208"/>
      <c r="BG43" s="576"/>
      <c r="BH43" s="214"/>
      <c r="BI43" s="209"/>
      <c r="BJ43" s="209"/>
      <c r="BK43" s="209"/>
      <c r="BL43" s="206"/>
      <c r="BM43" s="206"/>
      <c r="BN43" s="206"/>
      <c r="BO43" s="210"/>
      <c r="BP43" s="210"/>
      <c r="BQ43" s="211"/>
      <c r="BR43" s="212"/>
      <c r="BS43" s="212" t="str">
        <f>IF(AND('MAPA DE RIESGOS'!$AP43="Muy Alta",'MAPA DE RIESGOS'!$AR43="Leve"),CONCATENATE("R",'MAPA DE RIESGOS'!$H43,"C",'MAPA DE RIESGOS'!$AF43),"")</f>
        <v/>
      </c>
      <c r="BT43" s="212"/>
      <c r="BU43" s="212"/>
      <c r="BV43" s="212"/>
      <c r="BW43" s="212"/>
      <c r="BX43" s="212"/>
      <c r="BY43" s="212"/>
      <c r="BZ43" s="212"/>
      <c r="CA43" s="212"/>
      <c r="CB43" s="212"/>
      <c r="CC43" s="212"/>
      <c r="CD43" s="212"/>
      <c r="CE43" s="212"/>
      <c r="CF43" s="212"/>
      <c r="CG43" s="212"/>
      <c r="CH43" s="212"/>
      <c r="CI43" s="212"/>
      <c r="CJ43" s="212"/>
      <c r="CK43" s="212"/>
    </row>
    <row r="44" spans="1:89" s="213" customFormat="1" ht="28.5" hidden="1" customHeight="1">
      <c r="A44" s="583"/>
      <c r="B44" s="600"/>
      <c r="C44" s="567"/>
      <c r="D44" s="567"/>
      <c r="E44" s="570"/>
      <c r="F44" s="576"/>
      <c r="G44" s="575"/>
      <c r="H44" s="382">
        <v>6</v>
      </c>
      <c r="I44" s="573"/>
      <c r="J44" s="576"/>
      <c r="K44" s="576"/>
      <c r="L44" s="576"/>
      <c r="M44" s="570"/>
      <c r="N44" s="570"/>
      <c r="O44" s="570"/>
      <c r="P44" s="644"/>
      <c r="Q44" s="604"/>
      <c r="R44" s="607"/>
      <c r="S44" s="607"/>
      <c r="T44" s="607"/>
      <c r="U44" s="607"/>
      <c r="V44" s="647"/>
      <c r="W44" s="632"/>
      <c r="X44" s="650"/>
      <c r="Y44" s="653"/>
      <c r="Z44" s="656"/>
      <c r="AA44" s="632"/>
      <c r="AB44" s="635"/>
      <c r="AC44" s="638"/>
      <c r="AD44" s="641"/>
      <c r="AE44" s="620"/>
      <c r="AF44" s="205">
        <v>5</v>
      </c>
      <c r="AG44" s="501"/>
      <c r="AH44" s="504" t="str">
        <f t="shared" ref="AH44" si="135">IF(OR(AI44="Preventivo",AI44="Detectivo"),"Probabilidad",IF(AI44="Correctivo","Impacto",""))</f>
        <v/>
      </c>
      <c r="AI44" s="338"/>
      <c r="AJ44" s="338"/>
      <c r="AK44" s="233" t="str">
        <f t="shared" ref="AK44" si="136">IF(AND(AI44="Preventivo",AJ44="Automático"),"50%",IF(AND(AI44="Preventivo",AJ44="Manual"),"40%",IF(AND(AI44="Detectivo",AJ44="Automático"),"40%",IF(AND(AI44="Detectivo",AJ44="Manual"),"30%",IF(AND(AI44="Correctivo",AJ44="Automático"),"35%",IF(AND(AI44="Correctivo",AJ44="Manual"),"25%",""))))))</f>
        <v/>
      </c>
      <c r="AL44" s="339"/>
      <c r="AM44" s="339"/>
      <c r="AN44" s="340"/>
      <c r="AO44" s="234" t="str">
        <f t="shared" ref="AO44" si="137">IF(ISBLANK(AD40),(IFERROR(IF(AND(AH43="Probabilidad",AH44="Probabilidad"),(AQ43-(+AQ43*AK44)),IF(AND(AH43="Impacto",AH44="Probabilidad"),(AQ42-(+AQ42*AK44)),IF(AH44="Impacto",AQ43,""))),""))," ")</f>
        <v/>
      </c>
      <c r="AP44" s="174" t="str">
        <f t="shared" ref="AP44" si="138">IF(ISBLANK(AD40),(IFERROR(IF(AO44="","",IF(AO44&lt;=0.2,"Muy Baja",IF(AO44&lt;=0.4,"Baja",IF(AO44&lt;=0.6,"Media",IF(AO44&lt;=0.8,"Alta","Muy Alta"))))),""))," ")</f>
        <v/>
      </c>
      <c r="AQ44" s="235" t="str">
        <f t="shared" si="49"/>
        <v/>
      </c>
      <c r="AR44" s="236" t="str">
        <f t="shared" si="50"/>
        <v/>
      </c>
      <c r="AS44" s="235" t="str">
        <f t="shared" si="132"/>
        <v/>
      </c>
      <c r="AT44" s="237" t="str">
        <f t="shared" si="51"/>
        <v/>
      </c>
      <c r="AU44" s="623"/>
      <c r="AV44" s="626"/>
      <c r="AW44" s="620"/>
      <c r="AX44" s="629"/>
      <c r="AY44" s="341"/>
      <c r="AZ44" s="208"/>
      <c r="BA44" s="206"/>
      <c r="BB44" s="206"/>
      <c r="BC44" s="207"/>
      <c r="BD44" s="207"/>
      <c r="BE44" s="207"/>
      <c r="BF44" s="208"/>
      <c r="BG44" s="576"/>
      <c r="BH44" s="214"/>
      <c r="BI44" s="209"/>
      <c r="BJ44" s="209"/>
      <c r="BK44" s="209"/>
      <c r="BL44" s="206"/>
      <c r="BM44" s="206"/>
      <c r="BN44" s="206"/>
      <c r="BO44" s="210"/>
      <c r="BP44" s="210"/>
      <c r="BQ44" s="211"/>
      <c r="BR44" s="212"/>
      <c r="BS44" s="212" t="str">
        <f>IF(AND('MAPA DE RIESGOS'!$AP44="Muy Alta",'MAPA DE RIESGOS'!$AR44="Leve"),CONCATENATE("R",'MAPA DE RIESGOS'!$H44,"C",'MAPA DE RIESGOS'!$AF44),"")</f>
        <v/>
      </c>
      <c r="BT44" s="212"/>
      <c r="BU44" s="212"/>
      <c r="BV44" s="212"/>
      <c r="BW44" s="212"/>
      <c r="BX44" s="212"/>
      <c r="BY44" s="212"/>
      <c r="BZ44" s="212"/>
      <c r="CA44" s="212"/>
      <c r="CB44" s="212"/>
      <c r="CC44" s="212"/>
      <c r="CD44" s="212"/>
      <c r="CE44" s="212"/>
      <c r="CF44" s="212"/>
      <c r="CG44" s="212"/>
      <c r="CH44" s="212"/>
      <c r="CI44" s="212"/>
      <c r="CJ44" s="212"/>
      <c r="CK44" s="212"/>
    </row>
    <row r="45" spans="1:89" s="213" customFormat="1" ht="28.5" hidden="1" customHeight="1">
      <c r="A45" s="584"/>
      <c r="B45" s="601"/>
      <c r="C45" s="568"/>
      <c r="D45" s="568"/>
      <c r="E45" s="571"/>
      <c r="F45" s="577"/>
      <c r="G45" s="575"/>
      <c r="H45" s="382">
        <v>6</v>
      </c>
      <c r="I45" s="574"/>
      <c r="J45" s="577"/>
      <c r="K45" s="577"/>
      <c r="L45" s="577"/>
      <c r="M45" s="571"/>
      <c r="N45" s="571"/>
      <c r="O45" s="571"/>
      <c r="P45" s="645"/>
      <c r="Q45" s="605"/>
      <c r="R45" s="608"/>
      <c r="S45" s="608"/>
      <c r="T45" s="608"/>
      <c r="U45" s="608"/>
      <c r="V45" s="648"/>
      <c r="W45" s="633"/>
      <c r="X45" s="651"/>
      <c r="Y45" s="654"/>
      <c r="Z45" s="657"/>
      <c r="AA45" s="633"/>
      <c r="AB45" s="636"/>
      <c r="AC45" s="639"/>
      <c r="AD45" s="642"/>
      <c r="AE45" s="621"/>
      <c r="AF45" s="205">
        <v>6</v>
      </c>
      <c r="AG45" s="501"/>
      <c r="AH45" s="504" t="str">
        <f t="shared" si="100"/>
        <v/>
      </c>
      <c r="AI45" s="338"/>
      <c r="AJ45" s="338"/>
      <c r="AK45" s="233" t="str">
        <f t="shared" si="101"/>
        <v/>
      </c>
      <c r="AL45" s="339"/>
      <c r="AM45" s="339"/>
      <c r="AN45" s="340"/>
      <c r="AO45" s="234" t="str">
        <f t="shared" ref="AO45" si="139">IF(ISBLANK(AD40),(IFERROR(IF(AND(AH44="Probabilidad",AH45="Probabilidad"),(AQ44-(+AQ44*AK45)),IF(AND(AH44="Impacto",AH45="Probabilidad"),(AQ43-(+AQ43*AK45)),IF(AH45="Impacto",AQ44,""))),""))," ")</f>
        <v/>
      </c>
      <c r="AP45" s="174" t="str">
        <f t="shared" ref="AP45" si="140">IF(ISBLANK(AD40),(IFERROR(IF(AO45="","",IF(AO45&lt;=0.2,"Muy Baja",IF(AO45&lt;=0.4,"Baja",IF(AO45&lt;=0.6,"Media",IF(AO45&lt;=0.8,"Alta","Muy Alta"))))),""))," ")</f>
        <v/>
      </c>
      <c r="AQ45" s="235" t="str">
        <f t="shared" si="49"/>
        <v/>
      </c>
      <c r="AR45" s="236" t="str">
        <f t="shared" si="50"/>
        <v/>
      </c>
      <c r="AS45" s="235" t="str">
        <f t="shared" si="132"/>
        <v/>
      </c>
      <c r="AT45" s="237" t="str">
        <f t="shared" si="51"/>
        <v/>
      </c>
      <c r="AU45" s="624"/>
      <c r="AV45" s="627"/>
      <c r="AW45" s="621"/>
      <c r="AX45" s="630"/>
      <c r="AY45" s="341"/>
      <c r="AZ45" s="208"/>
      <c r="BA45" s="206"/>
      <c r="BB45" s="206"/>
      <c r="BC45" s="207"/>
      <c r="BD45" s="207"/>
      <c r="BE45" s="207"/>
      <c r="BF45" s="208"/>
      <c r="BG45" s="577"/>
      <c r="BH45" s="214"/>
      <c r="BI45" s="209"/>
      <c r="BJ45" s="209"/>
      <c r="BK45" s="209"/>
      <c r="BL45" s="206"/>
      <c r="BM45" s="206"/>
      <c r="BN45" s="206"/>
      <c r="BO45" s="210"/>
      <c r="BP45" s="210"/>
      <c r="BQ45" s="211"/>
      <c r="BR45" s="212"/>
      <c r="BS45" s="212" t="str">
        <f>IF(AND('MAPA DE RIESGOS'!$AP45="Muy Alta",'MAPA DE RIESGOS'!$AR45="Leve"),CONCATENATE("R",'MAPA DE RIESGOS'!$H45,"C",'MAPA DE RIESGOS'!$AF45),"")</f>
        <v/>
      </c>
      <c r="BT45" s="212"/>
      <c r="BU45" s="212"/>
      <c r="BV45" s="212"/>
      <c r="BW45" s="212"/>
      <c r="BX45" s="212"/>
      <c r="BY45" s="212"/>
      <c r="BZ45" s="212"/>
      <c r="CA45" s="212"/>
      <c r="CB45" s="212"/>
      <c r="CC45" s="212"/>
      <c r="CD45" s="212"/>
      <c r="CE45" s="212"/>
      <c r="CF45" s="212"/>
      <c r="CG45" s="212"/>
      <c r="CH45" s="212"/>
      <c r="CI45" s="212"/>
      <c r="CJ45" s="212"/>
      <c r="CK45" s="212"/>
    </row>
    <row r="46" spans="1:89" s="213" customFormat="1" ht="78.5" customHeight="1">
      <c r="A46" s="585">
        <v>2</v>
      </c>
      <c r="B46" s="602" t="s">
        <v>949</v>
      </c>
      <c r="C46" s="566" t="str">
        <f>IFERROR((VLOOKUP($B46,'Listados Datos'!$D$3:$E$18,2,FALSE))," ")</f>
        <v xml:space="preserve">Tramitar oportuna y adecuadamente las solicitudes de los clientes y usuarios, velando por su
satisfacción. </v>
      </c>
      <c r="D46" s="566"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569" t="s">
        <v>1062</v>
      </c>
      <c r="F46" s="581" t="s">
        <v>3013</v>
      </c>
      <c r="G46" s="575">
        <v>7</v>
      </c>
      <c r="H46" s="382">
        <v>7</v>
      </c>
      <c r="I46" s="572" t="s">
        <v>3025</v>
      </c>
      <c r="J46" s="581" t="s">
        <v>241</v>
      </c>
      <c r="K46" s="581" t="s">
        <v>3027</v>
      </c>
      <c r="L46" s="581" t="s">
        <v>3028</v>
      </c>
      <c r="M46" s="569" t="str">
        <f t="shared" ref="M46" si="141">+CONCATENATE("Posibilidad de afectación ", J46, " por ", K46," debido a ", L46)</f>
        <v>Posibilidad de afectación Reputacional por No disponer de los canales de atención habilitados para la ciudadanía bien sea por situaciones internas y/o externas a la Entidad debido a Suspensión del servicio de prestación del servicio de atención al ciudadano de los canales de atención habilitados para tal fin.</v>
      </c>
      <c r="N46" s="569" t="s">
        <v>108</v>
      </c>
      <c r="O46" s="569" t="s">
        <v>830</v>
      </c>
      <c r="P46" s="643">
        <v>228</v>
      </c>
      <c r="Q46" s="603"/>
      <c r="R46" s="606"/>
      <c r="S46" s="606"/>
      <c r="T46" s="606"/>
      <c r="U46" s="606"/>
      <c r="V46" s="646" t="str">
        <f t="shared" ref="V46" si="142">IF(ISBLANK(AC46),(IF(P46&lt;=0,"",IF(P46&lt;=2,"Muy Baja",IF(P46&lt;=24,"Baja",IF(P46&lt;=500,"Media",IF(P46&lt;=5000,"Alta","Muy Alta"))))))," ")</f>
        <v>Media</v>
      </c>
      <c r="W46" s="631">
        <f t="shared" ref="W46" si="143">IF(ISBLANK(AC46),(IF(V46="","",IF(V46="Muy Baja",20%,IF(V46="Baja",40%,IF(V46="Media",60%,IF(V46="Alta",80%,IF(V46="Muy Alta",100%,0)))))))," ")</f>
        <v>0.6</v>
      </c>
      <c r="X46" s="649" t="s">
        <v>1428</v>
      </c>
      <c r="Y46" s="652" t="str">
        <f>IF(X46&gt;0,IF(NOT(ISERROR(MATCH(X46,'Listados Datos'!$N$3:$N$4,0))),'Listados Datos'!$N$6&amp;"Por favor no seleccionar este criterios de impacto (Afectación Económica o presupuestal y/o Pérdida Reputacional)",'Listados Datos'!$N$7),"")</f>
        <v>✔</v>
      </c>
      <c r="Z46" s="655" t="str">
        <f>IF(OR(X46='Listados Datos'!$R$3,X46='Listados Datos'!$S$3),"Leve",IF(OR(X46='Listados Datos'!$R$4,X46='Listados Datos'!$S$4),"Menor",IF(OR(X46='Listados Datos'!$R$5,X46='Listados Datos'!$S$5),"Moderado",IF(OR(X46='Listados Datos'!$R$6,X46='Listados Datos'!$S$6),"Mayor",IF(OR(X46='Listados Datos'!$R$7,X46='Listados Datos'!$S$7),"Catastrófico","")))))</f>
        <v>Menor</v>
      </c>
      <c r="AA46" s="631">
        <f>IF(Z46="","",IF(Z46="Leve",20%,IF(Z46="Menor",40%,IF(Z46="Moderado",60%,IF(Z46="Mayor",80%,IF(Z46="Catastrófico",100%,0))))))</f>
        <v>0.4</v>
      </c>
      <c r="AB46" s="634"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Moderado</v>
      </c>
      <c r="AC46" s="637"/>
      <c r="AD46" s="640"/>
      <c r="AE46" s="619" t="str">
        <f t="shared" ref="AE46" si="144">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5">
        <v>1</v>
      </c>
      <c r="AG46" s="501" t="s">
        <v>3038</v>
      </c>
      <c r="AH46" s="504" t="str">
        <f t="shared" si="100"/>
        <v>Probabilidad</v>
      </c>
      <c r="AI46" s="338" t="s">
        <v>310</v>
      </c>
      <c r="AJ46" s="338" t="s">
        <v>315</v>
      </c>
      <c r="AK46" s="233" t="str">
        <f t="shared" si="101"/>
        <v>40%</v>
      </c>
      <c r="AL46" s="339" t="s">
        <v>319</v>
      </c>
      <c r="AM46" s="339" t="s">
        <v>323</v>
      </c>
      <c r="AN46" s="340" t="s">
        <v>326</v>
      </c>
      <c r="AO46" s="234">
        <f t="shared" ref="AO46" si="145">IF(ISBLANK(AD46),(IFERROR(IF(AH46="Probabilidad",(W46-(+W46*AK46)),IF(AH46="Impacto",W46,"")),""))," ")</f>
        <v>0.36</v>
      </c>
      <c r="AP46" s="174" t="str">
        <f t="shared" ref="AP46" si="146">IF(ISBLANK(AD46), (IFERROR(IF(AO46="","",IF(AO46&lt;=0.2,"Muy Baja",IF(AO46&lt;=0.4,"Baja",IF(AO46&lt;=0.6,"Media",IF(AO46&lt;=0.8,"Alta","Muy Alta"))))),""))," ")</f>
        <v>Baja</v>
      </c>
      <c r="AQ46" s="235">
        <f t="shared" si="49"/>
        <v>0.36</v>
      </c>
      <c r="AR46" s="236" t="str">
        <f t="shared" si="50"/>
        <v>Menor</v>
      </c>
      <c r="AS46" s="235">
        <f t="shared" ref="AS46" si="147">IFERROR(IF(AH46="Impacto",(AA46-(+AA46*AK46)),IF(AH46="Probabilidad",AA46,"")),"")</f>
        <v>0.4</v>
      </c>
      <c r="AT46" s="237" t="str">
        <f t="shared" si="51"/>
        <v>Moderado</v>
      </c>
      <c r="AU46" s="622"/>
      <c r="AV46" s="625" t="str">
        <f>IF(ISBLANK(AD46), " ", AD46)</f>
        <v xml:space="preserve"> </v>
      </c>
      <c r="AW46" s="619" t="str">
        <f t="shared" ref="AW46" si="148">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628" t="s">
        <v>333</v>
      </c>
      <c r="AY46" s="341" t="s">
        <v>1433</v>
      </c>
      <c r="AZ46" s="208" t="s">
        <v>1071</v>
      </c>
      <c r="BA46" s="206" t="s">
        <v>949</v>
      </c>
      <c r="BB46" s="206" t="s">
        <v>1066</v>
      </c>
      <c r="BC46" s="207">
        <v>44927</v>
      </c>
      <c r="BD46" s="207">
        <v>45291</v>
      </c>
      <c r="BE46" s="208" t="s">
        <v>1073</v>
      </c>
      <c r="BF46" s="208" t="s">
        <v>1074</v>
      </c>
      <c r="BG46" s="581" t="s">
        <v>1072</v>
      </c>
      <c r="BH46" s="214"/>
      <c r="BI46" s="209"/>
      <c r="BJ46" s="209"/>
      <c r="BK46" s="209"/>
      <c r="BL46" s="206"/>
      <c r="BM46" s="206"/>
      <c r="BN46" s="206"/>
      <c r="BO46" s="210"/>
      <c r="BP46" s="210"/>
      <c r="BQ46" s="211"/>
      <c r="BR46" s="212"/>
      <c r="BS46" s="212" t="str">
        <f>IF(AND('MAPA DE RIESGOS'!$AP46="Muy Alta",'MAPA DE RIESGOS'!$AR46="Leve"),CONCATENATE("R",'MAPA DE RIESGOS'!$H46,"C",'MAPA DE RIESGOS'!$AF46),"")</f>
        <v/>
      </c>
      <c r="BT46" s="212"/>
      <c r="BU46" s="212"/>
      <c r="BV46" s="212"/>
      <c r="BW46" s="212"/>
      <c r="BX46" s="212"/>
      <c r="BY46" s="212"/>
      <c r="BZ46" s="212"/>
      <c r="CA46" s="212"/>
      <c r="CB46" s="212"/>
      <c r="CC46" s="212"/>
      <c r="CD46" s="212"/>
      <c r="CE46" s="212"/>
      <c r="CF46" s="212"/>
      <c r="CG46" s="212"/>
      <c r="CH46" s="212"/>
      <c r="CI46" s="212"/>
      <c r="CJ46" s="212"/>
      <c r="CK46" s="212"/>
    </row>
    <row r="47" spans="1:89" s="213" customFormat="1" ht="110" customHeight="1">
      <c r="A47" s="583"/>
      <c r="B47" s="600"/>
      <c r="C47" s="567"/>
      <c r="D47" s="567"/>
      <c r="E47" s="570"/>
      <c r="F47" s="576"/>
      <c r="G47" s="575"/>
      <c r="H47" s="382">
        <v>7</v>
      </c>
      <c r="I47" s="573"/>
      <c r="J47" s="576"/>
      <c r="K47" s="576"/>
      <c r="L47" s="576"/>
      <c r="M47" s="570"/>
      <c r="N47" s="570"/>
      <c r="O47" s="570"/>
      <c r="P47" s="644"/>
      <c r="Q47" s="604"/>
      <c r="R47" s="607"/>
      <c r="S47" s="607"/>
      <c r="T47" s="607"/>
      <c r="U47" s="607"/>
      <c r="V47" s="647"/>
      <c r="W47" s="632"/>
      <c r="X47" s="650"/>
      <c r="Y47" s="653"/>
      <c r="Z47" s="656"/>
      <c r="AA47" s="632"/>
      <c r="AB47" s="635"/>
      <c r="AC47" s="638"/>
      <c r="AD47" s="641"/>
      <c r="AE47" s="620"/>
      <c r="AF47" s="205">
        <v>2</v>
      </c>
      <c r="AG47" s="501" t="s">
        <v>3037</v>
      </c>
      <c r="AH47" s="504" t="str">
        <f t="shared" si="100"/>
        <v>Probabilidad</v>
      </c>
      <c r="AI47" s="338" t="s">
        <v>310</v>
      </c>
      <c r="AJ47" s="338" t="s">
        <v>315</v>
      </c>
      <c r="AK47" s="233" t="str">
        <f t="shared" si="101"/>
        <v>40%</v>
      </c>
      <c r="AL47" s="339" t="s">
        <v>319</v>
      </c>
      <c r="AM47" s="339" t="s">
        <v>323</v>
      </c>
      <c r="AN47" s="340" t="s">
        <v>326</v>
      </c>
      <c r="AO47" s="234">
        <f t="shared" ref="AO47" si="149">IF(ISBLANK(AD46),(IFERROR(IF(AND(AH46="Probabilidad",AH47="Probabilidad"),(AQ46-(+AQ46*AK47)),IF(AH47="Probabilidad",(W46-(+W46*AK47)),IF(AH47="Impacto",AQ46,""))),""))," ")</f>
        <v>0.216</v>
      </c>
      <c r="AP47" s="174" t="str">
        <f t="shared" ref="AP47" si="150">IF(ISBLANK(AD46),(IFERROR(IF(AO47="","",IF(AO47&lt;=0.2,"Muy Baja",IF(AO47&lt;=0.4,"Baja",IF(AO47&lt;=0.6,"Media",IF(AO47&lt;=0.8,"Alta","Muy Alta"))))),""))," ")</f>
        <v>Baja</v>
      </c>
      <c r="AQ47" s="235">
        <f t="shared" si="49"/>
        <v>0.216</v>
      </c>
      <c r="AR47" s="236" t="str">
        <f t="shared" si="50"/>
        <v>Menor</v>
      </c>
      <c r="AS47" s="235">
        <f t="shared" ref="AS47" si="151">IFERROR(IF(AND(AH46="Impacto",AH47="Impacto"),(AS46-(+AS46*AK47)),IF(AH47="Impacto",(AA46-(+AA46*AK47)),IF(AH47="Probabilidad",AS46,""))),"")</f>
        <v>0.4</v>
      </c>
      <c r="AT47" s="237" t="str">
        <f t="shared" si="51"/>
        <v>Moderado</v>
      </c>
      <c r="AU47" s="623"/>
      <c r="AV47" s="626"/>
      <c r="AW47" s="620"/>
      <c r="AX47" s="629"/>
      <c r="AY47" s="341" t="s">
        <v>3033</v>
      </c>
      <c r="AZ47" s="466" t="s">
        <v>3034</v>
      </c>
      <c r="BA47" s="206" t="s">
        <v>949</v>
      </c>
      <c r="BB47" s="206" t="s">
        <v>1066</v>
      </c>
      <c r="BC47" s="207">
        <v>44805</v>
      </c>
      <c r="BD47" s="207">
        <v>45291</v>
      </c>
      <c r="BE47" s="466" t="s">
        <v>3035</v>
      </c>
      <c r="BF47" s="466" t="s">
        <v>3036</v>
      </c>
      <c r="BG47" s="576"/>
      <c r="BH47" s="214"/>
      <c r="BI47" s="209"/>
      <c r="BJ47" s="209"/>
      <c r="BK47" s="209"/>
      <c r="BL47" s="206"/>
      <c r="BM47" s="206"/>
      <c r="BN47" s="206"/>
      <c r="BO47" s="210"/>
      <c r="BP47" s="210"/>
      <c r="BQ47" s="211"/>
      <c r="BR47" s="212"/>
      <c r="BS47" s="212" t="str">
        <f>IF(AND('MAPA DE RIESGOS'!$AP47="Muy Alta",'MAPA DE RIESGOS'!$AR47="Leve"),CONCATENATE("R",'MAPA DE RIESGOS'!$H47,"C",'MAPA DE RIESGOS'!$AF47),"")</f>
        <v/>
      </c>
      <c r="BT47" s="212"/>
      <c r="BU47" s="212"/>
      <c r="BV47" s="212"/>
      <c r="BW47" s="212"/>
      <c r="BX47" s="212"/>
      <c r="BY47" s="212"/>
      <c r="BZ47" s="212"/>
      <c r="CA47" s="212"/>
      <c r="CB47" s="212"/>
      <c r="CC47" s="212"/>
      <c r="CD47" s="212"/>
      <c r="CE47" s="212"/>
      <c r="CF47" s="212"/>
      <c r="CG47" s="212"/>
      <c r="CH47" s="212"/>
      <c r="CI47" s="212"/>
      <c r="CJ47" s="212"/>
      <c r="CK47" s="212"/>
    </row>
    <row r="48" spans="1:89" s="213" customFormat="1" ht="78.75" hidden="1" customHeight="1">
      <c r="A48" s="583"/>
      <c r="B48" s="600"/>
      <c r="C48" s="567"/>
      <c r="D48" s="567"/>
      <c r="E48" s="570"/>
      <c r="F48" s="576"/>
      <c r="G48" s="575"/>
      <c r="H48" s="382">
        <v>7</v>
      </c>
      <c r="I48" s="573"/>
      <c r="J48" s="576"/>
      <c r="K48" s="576"/>
      <c r="L48" s="576"/>
      <c r="M48" s="570"/>
      <c r="N48" s="570"/>
      <c r="O48" s="570"/>
      <c r="P48" s="644"/>
      <c r="Q48" s="604"/>
      <c r="R48" s="607"/>
      <c r="S48" s="607"/>
      <c r="T48" s="607"/>
      <c r="U48" s="607"/>
      <c r="V48" s="647"/>
      <c r="W48" s="632"/>
      <c r="X48" s="650"/>
      <c r="Y48" s="653"/>
      <c r="Z48" s="656"/>
      <c r="AA48" s="632"/>
      <c r="AB48" s="635"/>
      <c r="AC48" s="638"/>
      <c r="AD48" s="641"/>
      <c r="AE48" s="620"/>
      <c r="AF48" s="205">
        <v>3</v>
      </c>
      <c r="AG48" s="501"/>
      <c r="AH48" s="504" t="str">
        <f t="shared" si="100"/>
        <v/>
      </c>
      <c r="AI48" s="338"/>
      <c r="AJ48" s="338"/>
      <c r="AK48" s="233" t="str">
        <f t="shared" si="101"/>
        <v/>
      </c>
      <c r="AL48" s="339"/>
      <c r="AM48" s="339"/>
      <c r="AN48" s="340"/>
      <c r="AO48" s="234" t="str">
        <f t="shared" ref="AO48" si="152">IF(ISBLANK(AD46),(IFERROR(IF(AND(AH47="Probabilidad",AH48="Probabilidad"),(AQ47-(+AQ47*AK48)),IF(AND(AH47="Impacto",AH48="Probabilidad"),(AQ46-(+AQ46*AK48)),IF(AH48="Impacto",AQ47,""))),""))," ")</f>
        <v/>
      </c>
      <c r="AP48" s="174" t="str">
        <f t="shared" ref="AP48" si="153">IF(ISBLANK(AD46),(IFERROR(IF(AO48="","",IF(AO48&lt;=0.2,"Muy Baja",IF(AO48&lt;=0.4,"Baja",IF(AO48&lt;=0.6,"Media",IF(AO48&lt;=0.8,"Alta","Muy Alta"))))),""))," ")</f>
        <v/>
      </c>
      <c r="AQ48" s="235" t="str">
        <f t="shared" si="49"/>
        <v/>
      </c>
      <c r="AR48" s="236" t="str">
        <f t="shared" si="50"/>
        <v/>
      </c>
      <c r="AS48" s="235" t="str">
        <f t="shared" ref="AS48:AS51" si="154">IFERROR(IF(AND(AH47="Impacto",AH48="Impacto"),(AS47-(+AS47*AK48)),IF(AND(AH47="Probabilidad",AH48="Impacto"),(AS46-(+AS46*AK48)),IF(AH48="Probabilidad",AS47,""))),"")</f>
        <v/>
      </c>
      <c r="AT48" s="237" t="str">
        <f t="shared" si="51"/>
        <v/>
      </c>
      <c r="AU48" s="623"/>
      <c r="AV48" s="626"/>
      <c r="AW48" s="620"/>
      <c r="AX48" s="629"/>
      <c r="AY48" s="341"/>
      <c r="AZ48" s="466"/>
      <c r="BA48" s="206"/>
      <c r="BB48" s="206"/>
      <c r="BC48" s="207"/>
      <c r="BD48" s="207"/>
      <c r="BE48" s="466"/>
      <c r="BF48" s="466"/>
      <c r="BG48" s="576"/>
      <c r="BH48" s="214"/>
      <c r="BI48" s="209"/>
      <c r="BJ48" s="209"/>
      <c r="BK48" s="209"/>
      <c r="BL48" s="206"/>
      <c r="BM48" s="206"/>
      <c r="BN48" s="206"/>
      <c r="BO48" s="210"/>
      <c r="BP48" s="210"/>
      <c r="BQ48" s="211"/>
      <c r="BR48" s="212"/>
      <c r="BS48" s="212" t="str">
        <f>IF(AND('MAPA DE RIESGOS'!$AP48="Muy Alta",'MAPA DE RIESGOS'!$AR48="Leve"),CONCATENATE("R",'MAPA DE RIESGOS'!$H48,"C",'MAPA DE RIESGOS'!$AF48),"")</f>
        <v/>
      </c>
      <c r="BT48" s="212"/>
      <c r="BU48" s="212"/>
      <c r="BV48" s="212"/>
      <c r="BW48" s="212"/>
      <c r="BX48" s="212"/>
      <c r="BY48" s="212"/>
      <c r="BZ48" s="212"/>
      <c r="CA48" s="212"/>
      <c r="CB48" s="212"/>
      <c r="CC48" s="212"/>
      <c r="CD48" s="212"/>
      <c r="CE48" s="212"/>
      <c r="CF48" s="212"/>
      <c r="CG48" s="212"/>
      <c r="CH48" s="212"/>
      <c r="CI48" s="212"/>
      <c r="CJ48" s="212"/>
      <c r="CK48" s="212"/>
    </row>
    <row r="49" spans="1:89" s="213" customFormat="1" ht="28.5" hidden="1" customHeight="1">
      <c r="A49" s="583"/>
      <c r="B49" s="600"/>
      <c r="C49" s="567"/>
      <c r="D49" s="567"/>
      <c r="E49" s="570"/>
      <c r="F49" s="576"/>
      <c r="G49" s="575"/>
      <c r="H49" s="382">
        <v>7</v>
      </c>
      <c r="I49" s="573"/>
      <c r="J49" s="576"/>
      <c r="K49" s="576"/>
      <c r="L49" s="576"/>
      <c r="M49" s="570"/>
      <c r="N49" s="570"/>
      <c r="O49" s="570"/>
      <c r="P49" s="644"/>
      <c r="Q49" s="604"/>
      <c r="R49" s="607"/>
      <c r="S49" s="607"/>
      <c r="T49" s="607"/>
      <c r="U49" s="607"/>
      <c r="V49" s="647"/>
      <c r="W49" s="632"/>
      <c r="X49" s="650"/>
      <c r="Y49" s="653"/>
      <c r="Z49" s="656"/>
      <c r="AA49" s="632"/>
      <c r="AB49" s="635"/>
      <c r="AC49" s="638"/>
      <c r="AD49" s="641"/>
      <c r="AE49" s="620"/>
      <c r="AF49" s="205">
        <v>4</v>
      </c>
      <c r="AG49" s="501"/>
      <c r="AH49" s="504" t="str">
        <f t="shared" si="100"/>
        <v/>
      </c>
      <c r="AI49" s="338"/>
      <c r="AJ49" s="338"/>
      <c r="AK49" s="233" t="str">
        <f t="shared" si="101"/>
        <v/>
      </c>
      <c r="AL49" s="339"/>
      <c r="AM49" s="339"/>
      <c r="AN49" s="340"/>
      <c r="AO49" s="234" t="str">
        <f t="shared" ref="AO49" si="155">IF(ISBLANK(AD46),(IFERROR(IF(AND(AH48="Probabilidad",AH49="Probabilidad"),(AQ48-(+AQ48*AK49)),IF(AND(AH48="Impacto",AH49="Probabilidad"),(AQ47-(+AQ47*AK49)),IF(AH49="Impacto",AQ48,""))),""))," ")</f>
        <v/>
      </c>
      <c r="AP49" s="174" t="str">
        <f t="shared" ref="AP49" si="156">IF(ISBLANK(AD46),(IFERROR(IF(AO49="","",IF(AO49&lt;=0.2,"Muy Baja",IF(AO49&lt;=0.4,"Baja",IF(AO49&lt;=0.6,"Media",IF(AO49&lt;=0.8,"Alta","Muy Alta"))))),""))," ")</f>
        <v/>
      </c>
      <c r="AQ49" s="235" t="str">
        <f t="shared" si="49"/>
        <v/>
      </c>
      <c r="AR49" s="236" t="str">
        <f t="shared" si="50"/>
        <v/>
      </c>
      <c r="AS49" s="235" t="str">
        <f t="shared" si="154"/>
        <v/>
      </c>
      <c r="AT49" s="237" t="str">
        <f t="shared" si="51"/>
        <v/>
      </c>
      <c r="AU49" s="623"/>
      <c r="AV49" s="626"/>
      <c r="AW49" s="620"/>
      <c r="AX49" s="629"/>
      <c r="AY49" s="341"/>
      <c r="AZ49" s="208"/>
      <c r="BA49" s="206"/>
      <c r="BB49" s="206"/>
      <c r="BC49" s="207"/>
      <c r="BD49" s="207"/>
      <c r="BE49" s="207"/>
      <c r="BF49" s="208"/>
      <c r="BG49" s="576"/>
      <c r="BH49" s="214"/>
      <c r="BI49" s="209"/>
      <c r="BJ49" s="209"/>
      <c r="BK49" s="209"/>
      <c r="BL49" s="206"/>
      <c r="BM49" s="206"/>
      <c r="BN49" s="206"/>
      <c r="BO49" s="210"/>
      <c r="BP49" s="210"/>
      <c r="BQ49" s="211"/>
      <c r="BR49" s="212"/>
      <c r="BS49" s="212" t="str">
        <f>IF(AND('MAPA DE RIESGOS'!$AP49="Muy Alta",'MAPA DE RIESGOS'!$AR49="Leve"),CONCATENATE("R",'MAPA DE RIESGOS'!$H49,"C",'MAPA DE RIESGOS'!$AF49),"")</f>
        <v/>
      </c>
      <c r="BT49" s="212"/>
      <c r="BU49" s="212"/>
      <c r="BV49" s="212"/>
      <c r="BW49" s="212"/>
      <c r="BX49" s="212"/>
      <c r="BY49" s="212"/>
      <c r="BZ49" s="212"/>
      <c r="CA49" s="212"/>
      <c r="CB49" s="212"/>
      <c r="CC49" s="212"/>
      <c r="CD49" s="212"/>
      <c r="CE49" s="212"/>
      <c r="CF49" s="212"/>
      <c r="CG49" s="212"/>
      <c r="CH49" s="212"/>
      <c r="CI49" s="212"/>
      <c r="CJ49" s="212"/>
      <c r="CK49" s="212"/>
    </row>
    <row r="50" spans="1:89" s="213" customFormat="1" ht="28.5" hidden="1" customHeight="1">
      <c r="A50" s="583"/>
      <c r="B50" s="600"/>
      <c r="C50" s="567"/>
      <c r="D50" s="567"/>
      <c r="E50" s="570"/>
      <c r="F50" s="576"/>
      <c r="G50" s="575"/>
      <c r="H50" s="382">
        <v>7</v>
      </c>
      <c r="I50" s="573"/>
      <c r="J50" s="576"/>
      <c r="K50" s="576"/>
      <c r="L50" s="576"/>
      <c r="M50" s="570"/>
      <c r="N50" s="570"/>
      <c r="O50" s="570"/>
      <c r="P50" s="644"/>
      <c r="Q50" s="604"/>
      <c r="R50" s="607"/>
      <c r="S50" s="607"/>
      <c r="T50" s="607"/>
      <c r="U50" s="607"/>
      <c r="V50" s="647"/>
      <c r="W50" s="632"/>
      <c r="X50" s="650"/>
      <c r="Y50" s="653"/>
      <c r="Z50" s="656"/>
      <c r="AA50" s="632"/>
      <c r="AB50" s="635"/>
      <c r="AC50" s="638"/>
      <c r="AD50" s="641"/>
      <c r="AE50" s="620"/>
      <c r="AF50" s="205">
        <v>5</v>
      </c>
      <c r="AG50" s="501"/>
      <c r="AH50" s="504" t="str">
        <f t="shared" ref="AH50" si="157">IF(OR(AI50="Preventivo",AI50="Detectivo"),"Probabilidad",IF(AI50="Correctivo","Impacto",""))</f>
        <v/>
      </c>
      <c r="AI50" s="338"/>
      <c r="AJ50" s="338"/>
      <c r="AK50" s="233" t="str">
        <f t="shared" ref="AK50" si="158">IF(AND(AI50="Preventivo",AJ50="Automático"),"50%",IF(AND(AI50="Preventivo",AJ50="Manual"),"40%",IF(AND(AI50="Detectivo",AJ50="Automático"),"40%",IF(AND(AI50="Detectivo",AJ50="Manual"),"30%",IF(AND(AI50="Correctivo",AJ50="Automático"),"35%",IF(AND(AI50="Correctivo",AJ50="Manual"),"25%",""))))))</f>
        <v/>
      </c>
      <c r="AL50" s="339"/>
      <c r="AM50" s="339"/>
      <c r="AN50" s="340"/>
      <c r="AO50" s="234" t="str">
        <f t="shared" ref="AO50" si="159">IF(ISBLANK(AD46),(IFERROR(IF(AND(AH49="Probabilidad",AH50="Probabilidad"),(AQ49-(+AQ49*AK50)),IF(AND(AH49="Impacto",AH50="Probabilidad"),(AQ48-(+AQ48*AK50)),IF(AH50="Impacto",AQ49,""))),""))," ")</f>
        <v/>
      </c>
      <c r="AP50" s="174" t="str">
        <f t="shared" ref="AP50" si="160">IF(ISBLANK(AD46),(IFERROR(IF(AO50="","",IF(AO50&lt;=0.2,"Muy Baja",IF(AO50&lt;=0.4,"Baja",IF(AO50&lt;=0.6,"Media",IF(AO50&lt;=0.8,"Alta","Muy Alta"))))),""))," ")</f>
        <v/>
      </c>
      <c r="AQ50" s="235" t="str">
        <f t="shared" si="49"/>
        <v/>
      </c>
      <c r="AR50" s="236" t="str">
        <f t="shared" si="50"/>
        <v/>
      </c>
      <c r="AS50" s="235" t="str">
        <f t="shared" si="154"/>
        <v/>
      </c>
      <c r="AT50" s="237" t="str">
        <f t="shared" si="51"/>
        <v/>
      </c>
      <c r="AU50" s="623"/>
      <c r="AV50" s="626"/>
      <c r="AW50" s="620"/>
      <c r="AX50" s="629"/>
      <c r="AY50" s="341"/>
      <c r="AZ50" s="208"/>
      <c r="BA50" s="206"/>
      <c r="BB50" s="206"/>
      <c r="BC50" s="207"/>
      <c r="BD50" s="207"/>
      <c r="BE50" s="207"/>
      <c r="BF50" s="208"/>
      <c r="BG50" s="576"/>
      <c r="BH50" s="214"/>
      <c r="BI50" s="209"/>
      <c r="BJ50" s="209"/>
      <c r="BK50" s="209"/>
      <c r="BL50" s="206"/>
      <c r="BM50" s="206"/>
      <c r="BN50" s="206"/>
      <c r="BO50" s="210"/>
      <c r="BP50" s="210"/>
      <c r="BQ50" s="211"/>
      <c r="BR50" s="212"/>
      <c r="BS50" s="212" t="str">
        <f>IF(AND('MAPA DE RIESGOS'!$AP50="Muy Alta",'MAPA DE RIESGOS'!$AR50="Leve"),CONCATENATE("R",'MAPA DE RIESGOS'!$H50,"C",'MAPA DE RIESGOS'!$AF50),"")</f>
        <v/>
      </c>
      <c r="BT50" s="212"/>
      <c r="BU50" s="212"/>
      <c r="BV50" s="212"/>
      <c r="BW50" s="212"/>
      <c r="BX50" s="212"/>
      <c r="BY50" s="212"/>
      <c r="BZ50" s="212"/>
      <c r="CA50" s="212"/>
      <c r="CB50" s="212"/>
      <c r="CC50" s="212"/>
      <c r="CD50" s="212"/>
      <c r="CE50" s="212"/>
      <c r="CF50" s="212"/>
      <c r="CG50" s="212"/>
      <c r="CH50" s="212"/>
      <c r="CI50" s="212"/>
      <c r="CJ50" s="212"/>
      <c r="CK50" s="212"/>
    </row>
    <row r="51" spans="1:89" s="213" customFormat="1" ht="28.5" hidden="1" customHeight="1">
      <c r="A51" s="583"/>
      <c r="B51" s="600"/>
      <c r="C51" s="567"/>
      <c r="D51" s="567"/>
      <c r="E51" s="570"/>
      <c r="F51" s="576"/>
      <c r="G51" s="575"/>
      <c r="H51" s="382">
        <v>7</v>
      </c>
      <c r="I51" s="574"/>
      <c r="J51" s="577"/>
      <c r="K51" s="577"/>
      <c r="L51" s="577"/>
      <c r="M51" s="571"/>
      <c r="N51" s="571"/>
      <c r="O51" s="571"/>
      <c r="P51" s="645"/>
      <c r="Q51" s="605"/>
      <c r="R51" s="608"/>
      <c r="S51" s="608"/>
      <c r="T51" s="608"/>
      <c r="U51" s="608"/>
      <c r="V51" s="648"/>
      <c r="W51" s="633"/>
      <c r="X51" s="651"/>
      <c r="Y51" s="654"/>
      <c r="Z51" s="657"/>
      <c r="AA51" s="633"/>
      <c r="AB51" s="636"/>
      <c r="AC51" s="639"/>
      <c r="AD51" s="642"/>
      <c r="AE51" s="621"/>
      <c r="AF51" s="205">
        <v>6</v>
      </c>
      <c r="AG51" s="501"/>
      <c r="AH51" s="504" t="str">
        <f t="shared" si="100"/>
        <v/>
      </c>
      <c r="AI51" s="338"/>
      <c r="AJ51" s="338"/>
      <c r="AK51" s="233" t="str">
        <f t="shared" si="101"/>
        <v/>
      </c>
      <c r="AL51" s="339"/>
      <c r="AM51" s="339"/>
      <c r="AN51" s="340"/>
      <c r="AO51" s="234" t="str">
        <f t="shared" ref="AO51" si="161">IF(ISBLANK(AD46),(IFERROR(IF(AND(AH50="Probabilidad",AH51="Probabilidad"),(AQ50-(+AQ50*AK51)),IF(AND(AH50="Impacto",AH51="Probabilidad"),(AQ49-(+AQ49*AK51)),IF(AH51="Impacto",AQ50,""))),""))," ")</f>
        <v/>
      </c>
      <c r="AP51" s="174" t="str">
        <f t="shared" ref="AP51" si="162">IF(ISBLANK(AD46),(IFERROR(IF(AO51="","",IF(AO51&lt;=0.2,"Muy Baja",IF(AO51&lt;=0.4,"Baja",IF(AO51&lt;=0.6,"Media",IF(AO51&lt;=0.8,"Alta","Muy Alta"))))),""))," ")</f>
        <v/>
      </c>
      <c r="AQ51" s="235" t="str">
        <f t="shared" si="49"/>
        <v/>
      </c>
      <c r="AR51" s="236" t="str">
        <f t="shared" si="50"/>
        <v/>
      </c>
      <c r="AS51" s="235" t="str">
        <f t="shared" si="154"/>
        <v/>
      </c>
      <c r="AT51" s="237" t="str">
        <f t="shared" si="51"/>
        <v/>
      </c>
      <c r="AU51" s="624"/>
      <c r="AV51" s="627"/>
      <c r="AW51" s="621"/>
      <c r="AX51" s="630"/>
      <c r="AY51" s="341"/>
      <c r="AZ51" s="208"/>
      <c r="BA51" s="206"/>
      <c r="BB51" s="206"/>
      <c r="BC51" s="207"/>
      <c r="BD51" s="207"/>
      <c r="BE51" s="207"/>
      <c r="BF51" s="208"/>
      <c r="BG51" s="577"/>
      <c r="BH51" s="214"/>
      <c r="BI51" s="209"/>
      <c r="BJ51" s="209"/>
      <c r="BK51" s="209"/>
      <c r="BL51" s="206"/>
      <c r="BM51" s="206"/>
      <c r="BN51" s="206"/>
      <c r="BO51" s="210"/>
      <c r="BP51" s="210"/>
      <c r="BQ51" s="211"/>
      <c r="BR51" s="212"/>
      <c r="BS51" s="212" t="str">
        <f>IF(AND('MAPA DE RIESGOS'!$AP51="Muy Alta",'MAPA DE RIESGOS'!$AR51="Leve"),CONCATENATE("R",'MAPA DE RIESGOS'!$H51,"C",'MAPA DE RIESGOS'!$AF51),"")</f>
        <v/>
      </c>
      <c r="BT51" s="212"/>
      <c r="BU51" s="212"/>
      <c r="BV51" s="212"/>
      <c r="BW51" s="212"/>
      <c r="BX51" s="212"/>
      <c r="BY51" s="212"/>
      <c r="BZ51" s="212"/>
      <c r="CA51" s="212"/>
      <c r="CB51" s="212"/>
      <c r="CC51" s="212"/>
      <c r="CD51" s="212"/>
      <c r="CE51" s="212"/>
      <c r="CF51" s="212"/>
      <c r="CG51" s="212"/>
      <c r="CH51" s="212"/>
      <c r="CI51" s="212"/>
      <c r="CJ51" s="212"/>
      <c r="CK51" s="212"/>
    </row>
    <row r="52" spans="1:89" s="213" customFormat="1" ht="95.5" customHeight="1">
      <c r="A52" s="583"/>
      <c r="B52" s="600"/>
      <c r="C52" s="567"/>
      <c r="D52" s="567" t="str">
        <f>IFERROR((VLOOKUP($B52,'Listados Datos'!$D$3:$F$18,3,FALSE))," ")</f>
        <v xml:space="preserve"> </v>
      </c>
      <c r="E52" s="570"/>
      <c r="F52" s="576"/>
      <c r="G52" s="575">
        <v>8</v>
      </c>
      <c r="H52" s="382">
        <v>8</v>
      </c>
      <c r="I52" s="572" t="s">
        <v>3026</v>
      </c>
      <c r="J52" s="581" t="s">
        <v>241</v>
      </c>
      <c r="K52" s="581" t="s">
        <v>1069</v>
      </c>
      <c r="L52" s="581" t="s">
        <v>3029</v>
      </c>
      <c r="M52" s="569" t="str">
        <f t="shared" ref="M52" si="163">+CONCATENATE("Posibilidad de afectación ", J52, " por ", K52," debido a ", L52)</f>
        <v>Posibilidad de afectación Reputacional por No aplicar los criterios de calidez, amabilidad, oportunidad, efectividad, rapidez y confiabilidad a través de los canales de atención. debido a Desconocimiento de los Protocolos de Atención al Ciudadano</v>
      </c>
      <c r="N52" s="569" t="s">
        <v>108</v>
      </c>
      <c r="O52" s="569" t="s">
        <v>830</v>
      </c>
      <c r="P52" s="643">
        <v>228</v>
      </c>
      <c r="Q52" s="603"/>
      <c r="R52" s="606"/>
      <c r="S52" s="606"/>
      <c r="T52" s="606"/>
      <c r="U52" s="606"/>
      <c r="V52" s="646" t="str">
        <f t="shared" ref="V52" si="164">IF(ISBLANK(AC52),(IF(P52&lt;=0,"",IF(P52&lt;=2,"Muy Baja",IF(P52&lt;=24,"Baja",IF(P52&lt;=500,"Media",IF(P52&lt;=5000,"Alta","Muy Alta"))))))," ")</f>
        <v>Media</v>
      </c>
      <c r="W52" s="631">
        <f t="shared" ref="W52" si="165">IF(ISBLANK(AC52),(IF(V52="","",IF(V52="Muy Baja",20%,IF(V52="Baja",40%,IF(V52="Media",60%,IF(V52="Alta",80%,IF(V52="Muy Alta",100%,0)))))))," ")</f>
        <v>0.6</v>
      </c>
      <c r="X52" s="649" t="s">
        <v>1428</v>
      </c>
      <c r="Y52" s="652" t="str">
        <f>IF(X52&gt;0,IF(NOT(ISERROR(MATCH(X52,'Listados Datos'!$N$3:$N$4,0))),'Listados Datos'!$N$6&amp;"Por favor no seleccionar este criterios de impacto (Afectación Económica o presupuestal y/o Pérdida Reputacional)",'Listados Datos'!$N$7),"")</f>
        <v>✔</v>
      </c>
      <c r="Z52" s="655" t="str">
        <f>IF(OR(X52='Listados Datos'!$R$3,X52='Listados Datos'!$S$3),"Leve",IF(OR(X52='Listados Datos'!$R$4,X52='Listados Datos'!$S$4),"Menor",IF(OR(X52='Listados Datos'!$R$5,X52='Listados Datos'!$S$5),"Moderado",IF(OR(X52='Listados Datos'!$R$6,X52='Listados Datos'!$S$6),"Mayor",IF(OR(X52='Listados Datos'!$R$7,X52='Listados Datos'!$S$7),"Catastrófico","")))))</f>
        <v>Menor</v>
      </c>
      <c r="AA52" s="631">
        <f>IF(Z52="","",IF(Z52="Leve",20%,IF(Z52="Menor",40%,IF(Z52="Moderado",60%,IF(Z52="Mayor",80%,IF(Z52="Catastrófico",100%,0))))))</f>
        <v>0.4</v>
      </c>
      <c r="AB52" s="634"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Moderado</v>
      </c>
      <c r="AC52" s="637"/>
      <c r="AD52" s="640"/>
      <c r="AE52" s="619" t="str">
        <f t="shared" ref="AE52" si="166">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5">
        <v>1</v>
      </c>
      <c r="AG52" s="501" t="s">
        <v>3039</v>
      </c>
      <c r="AH52" s="504" t="str">
        <f t="shared" si="100"/>
        <v>Probabilidad</v>
      </c>
      <c r="AI52" s="338" t="s">
        <v>310</v>
      </c>
      <c r="AJ52" s="338" t="s">
        <v>315</v>
      </c>
      <c r="AK52" s="233" t="str">
        <f t="shared" si="101"/>
        <v>40%</v>
      </c>
      <c r="AL52" s="339" t="s">
        <v>319</v>
      </c>
      <c r="AM52" s="339" t="s">
        <v>323</v>
      </c>
      <c r="AN52" s="340" t="s">
        <v>326</v>
      </c>
      <c r="AO52" s="234">
        <f t="shared" ref="AO52" si="167">IF(ISBLANK(AD52),(IFERROR(IF(AH52="Probabilidad",(W52-(+W52*AK52)),IF(AH52="Impacto",W52,"")),""))," ")</f>
        <v>0.36</v>
      </c>
      <c r="AP52" s="174" t="str">
        <f t="shared" ref="AP52" si="168">IF(ISBLANK(AD52), (IFERROR(IF(AO52="","",IF(AO52&lt;=0.2,"Muy Baja",IF(AO52&lt;=0.4,"Baja",IF(AO52&lt;=0.6,"Media",IF(AO52&lt;=0.8,"Alta","Muy Alta"))))),""))," ")</f>
        <v>Baja</v>
      </c>
      <c r="AQ52" s="235">
        <f t="shared" si="49"/>
        <v>0.36</v>
      </c>
      <c r="AR52" s="236" t="str">
        <f t="shared" si="50"/>
        <v>Menor</v>
      </c>
      <c r="AS52" s="235">
        <f t="shared" ref="AS52" si="169">IFERROR(IF(AH52="Impacto",(AA52-(+AA52*AK52)),IF(AH52="Probabilidad",AA52,"")),"")</f>
        <v>0.4</v>
      </c>
      <c r="AT52" s="237" t="str">
        <f t="shared" si="51"/>
        <v>Moderado</v>
      </c>
      <c r="AU52" s="622"/>
      <c r="AV52" s="625" t="str">
        <f>IF(ISBLANK(AD52), " ", AD52)</f>
        <v xml:space="preserve"> </v>
      </c>
      <c r="AW52" s="619" t="str">
        <f t="shared" ref="AW52" si="170">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628" t="s">
        <v>333</v>
      </c>
      <c r="AY52" s="341" t="s">
        <v>3042</v>
      </c>
      <c r="AZ52" s="208" t="s">
        <v>1075</v>
      </c>
      <c r="BA52" s="206" t="s">
        <v>3021</v>
      </c>
      <c r="BB52" s="206" t="s">
        <v>1066</v>
      </c>
      <c r="BC52" s="207">
        <v>44927</v>
      </c>
      <c r="BD52" s="207">
        <v>45291</v>
      </c>
      <c r="BE52" s="208" t="s">
        <v>3043</v>
      </c>
      <c r="BF52" s="208" t="s">
        <v>3044</v>
      </c>
      <c r="BG52" s="581" t="s">
        <v>1076</v>
      </c>
      <c r="BH52" s="214"/>
      <c r="BI52" s="209"/>
      <c r="BJ52" s="209"/>
      <c r="BK52" s="209"/>
      <c r="BL52" s="206"/>
      <c r="BM52" s="206"/>
      <c r="BN52" s="206"/>
      <c r="BO52" s="210"/>
      <c r="BP52" s="210"/>
      <c r="BQ52" s="211"/>
      <c r="BR52" s="212"/>
      <c r="BS52" s="212" t="str">
        <f>IF(AND('MAPA DE RIESGOS'!$AP52="Muy Alta",'MAPA DE RIESGOS'!$AR52="Leve"),CONCATENATE("R",'MAPA DE RIESGOS'!$H52,"C",'MAPA DE RIESGOS'!$AF52),"")</f>
        <v/>
      </c>
      <c r="BT52" s="212"/>
      <c r="BU52" s="212"/>
      <c r="BV52" s="212"/>
      <c r="BW52" s="212"/>
      <c r="BX52" s="212"/>
      <c r="BY52" s="212"/>
      <c r="BZ52" s="212"/>
      <c r="CA52" s="212"/>
      <c r="CB52" s="212"/>
      <c r="CC52" s="212"/>
      <c r="CD52" s="212"/>
      <c r="CE52" s="212"/>
      <c r="CF52" s="212"/>
      <c r="CG52" s="212"/>
      <c r="CH52" s="212"/>
      <c r="CI52" s="212"/>
      <c r="CJ52" s="212"/>
      <c r="CK52" s="212"/>
    </row>
    <row r="53" spans="1:89" s="213" customFormat="1" ht="28.5" hidden="1" customHeight="1">
      <c r="A53" s="583"/>
      <c r="B53" s="600"/>
      <c r="C53" s="567"/>
      <c r="D53" s="567"/>
      <c r="E53" s="570"/>
      <c r="F53" s="576"/>
      <c r="G53" s="575"/>
      <c r="H53" s="382">
        <v>8</v>
      </c>
      <c r="I53" s="573"/>
      <c r="J53" s="576"/>
      <c r="K53" s="576"/>
      <c r="L53" s="576"/>
      <c r="M53" s="570"/>
      <c r="N53" s="570"/>
      <c r="O53" s="570"/>
      <c r="P53" s="644"/>
      <c r="Q53" s="604"/>
      <c r="R53" s="607"/>
      <c r="S53" s="607"/>
      <c r="T53" s="607"/>
      <c r="U53" s="607"/>
      <c r="V53" s="647"/>
      <c r="W53" s="632"/>
      <c r="X53" s="650"/>
      <c r="Y53" s="653"/>
      <c r="Z53" s="656"/>
      <c r="AA53" s="632"/>
      <c r="AB53" s="635"/>
      <c r="AC53" s="638"/>
      <c r="AD53" s="641"/>
      <c r="AE53" s="620"/>
      <c r="AF53" s="205">
        <v>2</v>
      </c>
      <c r="AG53" s="501"/>
      <c r="AH53" s="504" t="str">
        <f t="shared" si="100"/>
        <v/>
      </c>
      <c r="AI53" s="338"/>
      <c r="AJ53" s="338"/>
      <c r="AK53" s="233" t="str">
        <f t="shared" si="101"/>
        <v/>
      </c>
      <c r="AL53" s="339"/>
      <c r="AM53" s="339"/>
      <c r="AN53" s="340"/>
      <c r="AO53" s="234" t="str">
        <f t="shared" ref="AO53" si="171">IF(ISBLANK(AD52),(IFERROR(IF(AND(AH52="Probabilidad",AH53="Probabilidad"),(AQ52-(+AQ52*AK53)),IF(AH53="Probabilidad",(W52-(+W52*AK53)),IF(AH53="Impacto",AQ52,""))),""))," ")</f>
        <v/>
      </c>
      <c r="AP53" s="174" t="str">
        <f t="shared" ref="AP53" si="172">IF(ISBLANK(AD52),(IFERROR(IF(AO53="","",IF(AO53&lt;=0.2,"Muy Baja",IF(AO53&lt;=0.4,"Baja",IF(AO53&lt;=0.6,"Media",IF(AO53&lt;=0.8,"Alta","Muy Alta"))))),""))," ")</f>
        <v/>
      </c>
      <c r="AQ53" s="235" t="str">
        <f t="shared" si="49"/>
        <v/>
      </c>
      <c r="AR53" s="236" t="str">
        <f t="shared" si="50"/>
        <v/>
      </c>
      <c r="AS53" s="235" t="str">
        <f t="shared" ref="AS53" si="173">IFERROR(IF(AND(AH52="Impacto",AH53="Impacto"),(AS52-(+AS52*AK53)),IF(AH53="Impacto",(AA52-(+AA52*AK53)),IF(AH53="Probabilidad",AS52,""))),"")</f>
        <v/>
      </c>
      <c r="AT53" s="237" t="str">
        <f t="shared" si="51"/>
        <v/>
      </c>
      <c r="AU53" s="623"/>
      <c r="AV53" s="626"/>
      <c r="AW53" s="620"/>
      <c r="AX53" s="629"/>
      <c r="AY53" s="341"/>
      <c r="AZ53" s="208"/>
      <c r="BA53" s="206"/>
      <c r="BB53" s="206"/>
      <c r="BC53" s="207"/>
      <c r="BD53" s="207"/>
      <c r="BE53" s="207"/>
      <c r="BF53" s="207"/>
      <c r="BG53" s="576"/>
      <c r="BH53" s="214"/>
      <c r="BI53" s="209"/>
      <c r="BJ53" s="209"/>
      <c r="BK53" s="209"/>
      <c r="BL53" s="206"/>
      <c r="BM53" s="206"/>
      <c r="BN53" s="206"/>
      <c r="BO53" s="210"/>
      <c r="BP53" s="210"/>
      <c r="BQ53" s="211"/>
      <c r="BR53" s="212"/>
      <c r="BS53" s="212" t="str">
        <f>IF(AND('MAPA DE RIESGOS'!$AP53="Muy Alta",'MAPA DE RIESGOS'!$AR53="Leve"),CONCATENATE("R",'MAPA DE RIESGOS'!$H53,"C",'MAPA DE RIESGOS'!$AF53),"")</f>
        <v/>
      </c>
      <c r="BT53" s="212"/>
      <c r="BU53" s="212"/>
      <c r="BV53" s="212"/>
      <c r="BW53" s="212"/>
      <c r="BX53" s="212"/>
      <c r="BY53" s="212"/>
      <c r="BZ53" s="212"/>
      <c r="CA53" s="212"/>
      <c r="CB53" s="212"/>
      <c r="CC53" s="212"/>
      <c r="CD53" s="212"/>
      <c r="CE53" s="212"/>
      <c r="CF53" s="212"/>
      <c r="CG53" s="212"/>
      <c r="CH53" s="212"/>
      <c r="CI53" s="212"/>
      <c r="CJ53" s="212"/>
      <c r="CK53" s="212"/>
    </row>
    <row r="54" spans="1:89" s="213" customFormat="1" ht="28.5" hidden="1" customHeight="1">
      <c r="A54" s="583"/>
      <c r="B54" s="600"/>
      <c r="C54" s="567"/>
      <c r="D54" s="567"/>
      <c r="E54" s="570"/>
      <c r="F54" s="576"/>
      <c r="G54" s="575"/>
      <c r="H54" s="382">
        <v>8</v>
      </c>
      <c r="I54" s="573"/>
      <c r="J54" s="576"/>
      <c r="K54" s="576"/>
      <c r="L54" s="576"/>
      <c r="M54" s="570"/>
      <c r="N54" s="570"/>
      <c r="O54" s="570"/>
      <c r="P54" s="644"/>
      <c r="Q54" s="604"/>
      <c r="R54" s="607"/>
      <c r="S54" s="607"/>
      <c r="T54" s="607"/>
      <c r="U54" s="607"/>
      <c r="V54" s="647"/>
      <c r="W54" s="632"/>
      <c r="X54" s="650"/>
      <c r="Y54" s="653"/>
      <c r="Z54" s="656"/>
      <c r="AA54" s="632"/>
      <c r="AB54" s="635"/>
      <c r="AC54" s="638"/>
      <c r="AD54" s="641"/>
      <c r="AE54" s="620"/>
      <c r="AF54" s="205">
        <v>3</v>
      </c>
      <c r="AG54" s="501"/>
      <c r="AH54" s="504" t="str">
        <f t="shared" si="100"/>
        <v/>
      </c>
      <c r="AI54" s="338"/>
      <c r="AJ54" s="338"/>
      <c r="AK54" s="233" t="str">
        <f t="shared" si="101"/>
        <v/>
      </c>
      <c r="AL54" s="339"/>
      <c r="AM54" s="339"/>
      <c r="AN54" s="340"/>
      <c r="AO54" s="234" t="str">
        <f t="shared" ref="AO54" si="174">IF(ISBLANK(AD52),(IFERROR(IF(AND(AH53="Probabilidad",AH54="Probabilidad"),(AQ53-(+AQ53*AK54)),IF(AND(AH53="Impacto",AH54="Probabilidad"),(AQ52-(+AQ52*AK54)),IF(AH54="Impacto",AQ53,""))),""))," ")</f>
        <v/>
      </c>
      <c r="AP54" s="174" t="str">
        <f t="shared" ref="AP54" si="175">IF(ISBLANK(AD52),(IFERROR(IF(AO54="","",IF(AO54&lt;=0.2,"Muy Baja",IF(AO54&lt;=0.4,"Baja",IF(AO54&lt;=0.6,"Media",IF(AO54&lt;=0.8,"Alta","Muy Alta"))))),""))," ")</f>
        <v/>
      </c>
      <c r="AQ54" s="235" t="str">
        <f t="shared" si="49"/>
        <v/>
      </c>
      <c r="AR54" s="236" t="str">
        <f t="shared" si="50"/>
        <v/>
      </c>
      <c r="AS54" s="235" t="str">
        <f t="shared" ref="AS54:AS57" si="176">IFERROR(IF(AND(AH53="Impacto",AH54="Impacto"),(AS53-(+AS53*AK54)),IF(AND(AH53="Probabilidad",AH54="Impacto"),(AS52-(+AS52*AK54)),IF(AH54="Probabilidad",AS53,""))),"")</f>
        <v/>
      </c>
      <c r="AT54" s="237" t="str">
        <f t="shared" si="51"/>
        <v/>
      </c>
      <c r="AU54" s="623"/>
      <c r="AV54" s="626"/>
      <c r="AW54" s="620"/>
      <c r="AX54" s="629"/>
      <c r="AY54" s="341"/>
      <c r="AZ54" s="208"/>
      <c r="BA54" s="206"/>
      <c r="BB54" s="206"/>
      <c r="BC54" s="207"/>
      <c r="BD54" s="207"/>
      <c r="BE54" s="207"/>
      <c r="BF54" s="208"/>
      <c r="BG54" s="576"/>
      <c r="BH54" s="214"/>
      <c r="BI54" s="209"/>
      <c r="BJ54" s="209"/>
      <c r="BK54" s="209"/>
      <c r="BL54" s="206"/>
      <c r="BM54" s="206"/>
      <c r="BN54" s="206"/>
      <c r="BO54" s="210"/>
      <c r="BP54" s="210"/>
      <c r="BQ54" s="211"/>
      <c r="BR54" s="212"/>
      <c r="BS54" s="212" t="str">
        <f>IF(AND('MAPA DE RIESGOS'!$AP54="Muy Alta",'MAPA DE RIESGOS'!$AR54="Leve"),CONCATENATE("R",'MAPA DE RIESGOS'!$H54,"C",'MAPA DE RIESGOS'!$AF54),"")</f>
        <v/>
      </c>
      <c r="BT54" s="212"/>
      <c r="BU54" s="212"/>
      <c r="BV54" s="212"/>
      <c r="BW54" s="212"/>
      <c r="BX54" s="212"/>
      <c r="BY54" s="212"/>
      <c r="BZ54" s="212"/>
      <c r="CA54" s="212"/>
      <c r="CB54" s="212"/>
      <c r="CC54" s="212"/>
      <c r="CD54" s="212"/>
      <c r="CE54" s="212"/>
      <c r="CF54" s="212"/>
      <c r="CG54" s="212"/>
      <c r="CH54" s="212"/>
      <c r="CI54" s="212"/>
      <c r="CJ54" s="212"/>
      <c r="CK54" s="212"/>
    </row>
    <row r="55" spans="1:89" s="213" customFormat="1" ht="28.5" hidden="1" customHeight="1">
      <c r="A55" s="583"/>
      <c r="B55" s="600"/>
      <c r="C55" s="567"/>
      <c r="D55" s="567"/>
      <c r="E55" s="570"/>
      <c r="F55" s="576"/>
      <c r="G55" s="575"/>
      <c r="H55" s="382">
        <v>8</v>
      </c>
      <c r="I55" s="573"/>
      <c r="J55" s="576"/>
      <c r="K55" s="576"/>
      <c r="L55" s="576"/>
      <c r="M55" s="570"/>
      <c r="N55" s="570"/>
      <c r="O55" s="570"/>
      <c r="P55" s="644"/>
      <c r="Q55" s="604"/>
      <c r="R55" s="607"/>
      <c r="S55" s="607"/>
      <c r="T55" s="607"/>
      <c r="U55" s="607"/>
      <c r="V55" s="647"/>
      <c r="W55" s="632"/>
      <c r="X55" s="650"/>
      <c r="Y55" s="653"/>
      <c r="Z55" s="656"/>
      <c r="AA55" s="632"/>
      <c r="AB55" s="635"/>
      <c r="AC55" s="638"/>
      <c r="AD55" s="641"/>
      <c r="AE55" s="620"/>
      <c r="AF55" s="205">
        <v>4</v>
      </c>
      <c r="AG55" s="501"/>
      <c r="AH55" s="504" t="str">
        <f t="shared" si="100"/>
        <v/>
      </c>
      <c r="AI55" s="338"/>
      <c r="AJ55" s="338"/>
      <c r="AK55" s="233" t="str">
        <f t="shared" si="101"/>
        <v/>
      </c>
      <c r="AL55" s="339"/>
      <c r="AM55" s="339"/>
      <c r="AN55" s="340"/>
      <c r="AO55" s="234" t="str">
        <f t="shared" ref="AO55" si="177">IF(ISBLANK(AD52),(IFERROR(IF(AND(AH54="Probabilidad",AH55="Probabilidad"),(AQ54-(+AQ54*AK55)),IF(AND(AH54="Impacto",AH55="Probabilidad"),(AQ53-(+AQ53*AK55)),IF(AH55="Impacto",AQ54,""))),""))," ")</f>
        <v/>
      </c>
      <c r="AP55" s="174" t="str">
        <f t="shared" ref="AP55" si="178">IF(ISBLANK(AD52),(IFERROR(IF(AO55="","",IF(AO55&lt;=0.2,"Muy Baja",IF(AO55&lt;=0.4,"Baja",IF(AO55&lt;=0.6,"Media",IF(AO55&lt;=0.8,"Alta","Muy Alta"))))),""))," ")</f>
        <v/>
      </c>
      <c r="AQ55" s="235" t="str">
        <f t="shared" si="49"/>
        <v/>
      </c>
      <c r="AR55" s="236" t="str">
        <f t="shared" si="50"/>
        <v/>
      </c>
      <c r="AS55" s="235" t="str">
        <f t="shared" si="176"/>
        <v/>
      </c>
      <c r="AT55" s="237" t="str">
        <f t="shared" si="51"/>
        <v/>
      </c>
      <c r="AU55" s="623"/>
      <c r="AV55" s="626"/>
      <c r="AW55" s="620"/>
      <c r="AX55" s="629"/>
      <c r="AY55" s="341"/>
      <c r="AZ55" s="208"/>
      <c r="BA55" s="206"/>
      <c r="BB55" s="206"/>
      <c r="BC55" s="207"/>
      <c r="BD55" s="207"/>
      <c r="BE55" s="207"/>
      <c r="BF55" s="208"/>
      <c r="BG55" s="576"/>
      <c r="BH55" s="214"/>
      <c r="BI55" s="209"/>
      <c r="BJ55" s="209"/>
      <c r="BK55" s="209"/>
      <c r="BL55" s="206"/>
      <c r="BM55" s="206"/>
      <c r="BN55" s="206"/>
      <c r="BO55" s="210"/>
      <c r="BP55" s="210"/>
      <c r="BQ55" s="211"/>
      <c r="BR55" s="212"/>
      <c r="BS55" s="212" t="str">
        <f>IF(AND('MAPA DE RIESGOS'!$AP55="Muy Alta",'MAPA DE RIESGOS'!$AR55="Leve"),CONCATENATE("R",'MAPA DE RIESGOS'!$H55,"C",'MAPA DE RIESGOS'!$AF55),"")</f>
        <v/>
      </c>
      <c r="BT55" s="212"/>
      <c r="BU55" s="212"/>
      <c r="BV55" s="212"/>
      <c r="BW55" s="212"/>
      <c r="BX55" s="212"/>
      <c r="BY55" s="212"/>
      <c r="BZ55" s="212"/>
      <c r="CA55" s="212"/>
      <c r="CB55" s="212"/>
      <c r="CC55" s="212"/>
      <c r="CD55" s="212"/>
      <c r="CE55" s="212"/>
      <c r="CF55" s="212"/>
      <c r="CG55" s="212"/>
      <c r="CH55" s="212"/>
      <c r="CI55" s="212"/>
      <c r="CJ55" s="212"/>
      <c r="CK55" s="212"/>
    </row>
    <row r="56" spans="1:89" s="213" customFormat="1" ht="28.5" hidden="1" customHeight="1">
      <c r="A56" s="583"/>
      <c r="B56" s="600"/>
      <c r="C56" s="567"/>
      <c r="D56" s="567"/>
      <c r="E56" s="570"/>
      <c r="F56" s="576"/>
      <c r="G56" s="575"/>
      <c r="H56" s="382">
        <v>8</v>
      </c>
      <c r="I56" s="573"/>
      <c r="J56" s="576"/>
      <c r="K56" s="576"/>
      <c r="L56" s="576"/>
      <c r="M56" s="570"/>
      <c r="N56" s="570"/>
      <c r="O56" s="570"/>
      <c r="P56" s="644"/>
      <c r="Q56" s="604"/>
      <c r="R56" s="607"/>
      <c r="S56" s="607"/>
      <c r="T56" s="607"/>
      <c r="U56" s="607"/>
      <c r="V56" s="647"/>
      <c r="W56" s="632"/>
      <c r="X56" s="650"/>
      <c r="Y56" s="653"/>
      <c r="Z56" s="656"/>
      <c r="AA56" s="632"/>
      <c r="AB56" s="635"/>
      <c r="AC56" s="638"/>
      <c r="AD56" s="641"/>
      <c r="AE56" s="620"/>
      <c r="AF56" s="205">
        <v>5</v>
      </c>
      <c r="AG56" s="501"/>
      <c r="AH56" s="504" t="str">
        <f t="shared" ref="AH56" si="179">IF(OR(AI56="Preventivo",AI56="Detectivo"),"Probabilidad",IF(AI56="Correctivo","Impacto",""))</f>
        <v/>
      </c>
      <c r="AI56" s="338"/>
      <c r="AJ56" s="338"/>
      <c r="AK56" s="233" t="str">
        <f t="shared" ref="AK56" si="180">IF(AND(AI56="Preventivo",AJ56="Automático"),"50%",IF(AND(AI56="Preventivo",AJ56="Manual"),"40%",IF(AND(AI56="Detectivo",AJ56="Automático"),"40%",IF(AND(AI56="Detectivo",AJ56="Manual"),"30%",IF(AND(AI56="Correctivo",AJ56="Automático"),"35%",IF(AND(AI56="Correctivo",AJ56="Manual"),"25%",""))))))</f>
        <v/>
      </c>
      <c r="AL56" s="339"/>
      <c r="AM56" s="339"/>
      <c r="AN56" s="340"/>
      <c r="AO56" s="234" t="str">
        <f t="shared" ref="AO56" si="181">IF(ISBLANK(AD52),(IFERROR(IF(AND(AH55="Probabilidad",AH56="Probabilidad"),(AQ55-(+AQ55*AK56)),IF(AND(AH55="Impacto",AH56="Probabilidad"),(AQ54-(+AQ54*AK56)),IF(AH56="Impacto",AQ55,""))),""))," ")</f>
        <v/>
      </c>
      <c r="AP56" s="174" t="str">
        <f t="shared" ref="AP56" si="182">IF(ISBLANK(AD52),(IFERROR(IF(AO56="","",IF(AO56&lt;=0.2,"Muy Baja",IF(AO56&lt;=0.4,"Baja",IF(AO56&lt;=0.6,"Media",IF(AO56&lt;=0.8,"Alta","Muy Alta"))))),""))," ")</f>
        <v/>
      </c>
      <c r="AQ56" s="235" t="str">
        <f t="shared" si="49"/>
        <v/>
      </c>
      <c r="AR56" s="236" t="str">
        <f t="shared" si="50"/>
        <v/>
      </c>
      <c r="AS56" s="235" t="str">
        <f t="shared" si="176"/>
        <v/>
      </c>
      <c r="AT56" s="237" t="str">
        <f t="shared" si="51"/>
        <v/>
      </c>
      <c r="AU56" s="623"/>
      <c r="AV56" s="626"/>
      <c r="AW56" s="620"/>
      <c r="AX56" s="629"/>
      <c r="AY56" s="341"/>
      <c r="AZ56" s="208"/>
      <c r="BA56" s="206"/>
      <c r="BB56" s="206"/>
      <c r="BC56" s="207"/>
      <c r="BD56" s="207"/>
      <c r="BE56" s="207"/>
      <c r="BF56" s="208"/>
      <c r="BG56" s="576"/>
      <c r="BH56" s="214"/>
      <c r="BI56" s="209"/>
      <c r="BJ56" s="209"/>
      <c r="BK56" s="209"/>
      <c r="BL56" s="206"/>
      <c r="BM56" s="206"/>
      <c r="BN56" s="206"/>
      <c r="BO56" s="210"/>
      <c r="BP56" s="210"/>
      <c r="BQ56" s="211"/>
      <c r="BR56" s="212"/>
      <c r="BS56" s="212" t="str">
        <f>IF(AND('MAPA DE RIESGOS'!$AP56="Muy Alta",'MAPA DE RIESGOS'!$AR56="Leve"),CONCATENATE("R",'MAPA DE RIESGOS'!$H56,"C",'MAPA DE RIESGOS'!$AF56),"")</f>
        <v/>
      </c>
      <c r="BT56" s="212"/>
      <c r="BU56" s="212"/>
      <c r="BV56" s="212"/>
      <c r="BW56" s="212"/>
      <c r="BX56" s="212"/>
      <c r="BY56" s="212"/>
      <c r="BZ56" s="212"/>
      <c r="CA56" s="212"/>
      <c r="CB56" s="212"/>
      <c r="CC56" s="212"/>
      <c r="CD56" s="212"/>
      <c r="CE56" s="212"/>
      <c r="CF56" s="212"/>
      <c r="CG56" s="212"/>
      <c r="CH56" s="212"/>
      <c r="CI56" s="212"/>
      <c r="CJ56" s="212"/>
      <c r="CK56" s="212"/>
    </row>
    <row r="57" spans="1:89" s="213" customFormat="1" ht="28.5" hidden="1" customHeight="1">
      <c r="A57" s="583"/>
      <c r="B57" s="600"/>
      <c r="C57" s="567"/>
      <c r="D57" s="567"/>
      <c r="E57" s="570"/>
      <c r="F57" s="576"/>
      <c r="G57" s="575"/>
      <c r="H57" s="382">
        <v>8</v>
      </c>
      <c r="I57" s="574"/>
      <c r="J57" s="577"/>
      <c r="K57" s="577"/>
      <c r="L57" s="577"/>
      <c r="M57" s="571"/>
      <c r="N57" s="571"/>
      <c r="O57" s="571"/>
      <c r="P57" s="645"/>
      <c r="Q57" s="605"/>
      <c r="R57" s="608"/>
      <c r="S57" s="608"/>
      <c r="T57" s="608"/>
      <c r="U57" s="608"/>
      <c r="V57" s="648"/>
      <c r="W57" s="633"/>
      <c r="X57" s="651"/>
      <c r="Y57" s="654"/>
      <c r="Z57" s="657"/>
      <c r="AA57" s="633"/>
      <c r="AB57" s="636"/>
      <c r="AC57" s="639"/>
      <c r="AD57" s="642"/>
      <c r="AE57" s="621"/>
      <c r="AF57" s="205">
        <v>6</v>
      </c>
      <c r="AG57" s="501"/>
      <c r="AH57" s="504" t="str">
        <f t="shared" si="100"/>
        <v/>
      </c>
      <c r="AI57" s="338"/>
      <c r="AJ57" s="338"/>
      <c r="AK57" s="233" t="str">
        <f t="shared" si="101"/>
        <v/>
      </c>
      <c r="AL57" s="339"/>
      <c r="AM57" s="339"/>
      <c r="AN57" s="340"/>
      <c r="AO57" s="234" t="str">
        <f t="shared" ref="AO57" si="183">IF(ISBLANK(AD52),(IFERROR(IF(AND(AH56="Probabilidad",AH57="Probabilidad"),(AQ56-(+AQ56*AK57)),IF(AND(AH56="Impacto",AH57="Probabilidad"),(AQ55-(+AQ55*AK57)),IF(AH57="Impacto",AQ56,""))),""))," ")</f>
        <v/>
      </c>
      <c r="AP57" s="174" t="str">
        <f t="shared" ref="AP57" si="184">IF(ISBLANK(AD52),(IFERROR(IF(AO57="","",IF(AO57&lt;=0.2,"Muy Baja",IF(AO57&lt;=0.4,"Baja",IF(AO57&lt;=0.6,"Media",IF(AO57&lt;=0.8,"Alta","Muy Alta"))))),""))," ")</f>
        <v/>
      </c>
      <c r="AQ57" s="235" t="str">
        <f t="shared" si="49"/>
        <v/>
      </c>
      <c r="AR57" s="236" t="str">
        <f t="shared" si="50"/>
        <v/>
      </c>
      <c r="AS57" s="235" t="str">
        <f t="shared" si="176"/>
        <v/>
      </c>
      <c r="AT57" s="237" t="str">
        <f t="shared" si="51"/>
        <v/>
      </c>
      <c r="AU57" s="624"/>
      <c r="AV57" s="627"/>
      <c r="AW57" s="621"/>
      <c r="AX57" s="630"/>
      <c r="AY57" s="341"/>
      <c r="AZ57" s="208"/>
      <c r="BA57" s="206"/>
      <c r="BB57" s="206"/>
      <c r="BC57" s="207"/>
      <c r="BD57" s="207"/>
      <c r="BE57" s="207"/>
      <c r="BF57" s="208"/>
      <c r="BG57" s="577"/>
      <c r="BH57" s="214"/>
      <c r="BI57" s="209"/>
      <c r="BJ57" s="209"/>
      <c r="BK57" s="209"/>
      <c r="BL57" s="206"/>
      <c r="BM57" s="206"/>
      <c r="BN57" s="206"/>
      <c r="BO57" s="210"/>
      <c r="BP57" s="210"/>
      <c r="BQ57" s="211"/>
      <c r="BR57" s="212"/>
      <c r="BS57" s="212" t="str">
        <f>IF(AND('MAPA DE RIESGOS'!$AP57="Muy Alta",'MAPA DE RIESGOS'!$AR57="Leve"),CONCATENATE("R",'MAPA DE RIESGOS'!$H57,"C",'MAPA DE RIESGOS'!$AF57),"")</f>
        <v/>
      </c>
      <c r="BT57" s="212"/>
      <c r="BU57" s="212"/>
      <c r="BV57" s="212"/>
      <c r="BW57" s="212"/>
      <c r="BX57" s="212"/>
      <c r="BY57" s="212"/>
      <c r="BZ57" s="212"/>
      <c r="CA57" s="212"/>
      <c r="CB57" s="212"/>
      <c r="CC57" s="212"/>
      <c r="CD57" s="212"/>
      <c r="CE57" s="212"/>
      <c r="CF57" s="212"/>
      <c r="CG57" s="212"/>
      <c r="CH57" s="212"/>
      <c r="CI57" s="212"/>
      <c r="CJ57" s="212"/>
      <c r="CK57" s="212"/>
    </row>
    <row r="58" spans="1:89" s="213" customFormat="1" ht="95.25" customHeight="1">
      <c r="A58" s="583"/>
      <c r="B58" s="600"/>
      <c r="C58" s="567"/>
      <c r="D58" s="567" t="str">
        <f>IFERROR((VLOOKUP($B58,'Listados Datos'!$D$3:$F$18,3,FALSE))," ")</f>
        <v xml:space="preserve"> </v>
      </c>
      <c r="E58" s="570"/>
      <c r="F58" s="576"/>
      <c r="G58" s="575">
        <v>9</v>
      </c>
      <c r="H58" s="382">
        <v>9</v>
      </c>
      <c r="I58" s="572" t="s">
        <v>3030</v>
      </c>
      <c r="J58" s="581" t="s">
        <v>242</v>
      </c>
      <c r="K58" s="581" t="s">
        <v>3031</v>
      </c>
      <c r="L58" s="581" t="s">
        <v>3032</v>
      </c>
      <c r="M58" s="569" t="str">
        <f t="shared" ref="M58" si="185">+CONCATENATE("Posibilidad de afectación ", J58, " por ", K58," debido a ", L58)</f>
        <v>Posibilidad de afectación Económico y Reputacional por Posibilidad de prestar servicios a través de procesos que no cumplan con los criterios de calidad debido a Baja apropiación de los protocolos de atención al ciudadano.</v>
      </c>
      <c r="N58" s="569" t="s">
        <v>108</v>
      </c>
      <c r="O58" s="569" t="s">
        <v>832</v>
      </c>
      <c r="P58" s="643">
        <v>228</v>
      </c>
      <c r="Q58" s="603"/>
      <c r="R58" s="606"/>
      <c r="S58" s="606"/>
      <c r="T58" s="606"/>
      <c r="U58" s="606"/>
      <c r="V58" s="646" t="str">
        <f t="shared" ref="V58" si="186">IF(ISBLANK(AC58),(IF(P58&lt;=0,"",IF(P58&lt;=2,"Muy Baja",IF(P58&lt;=24,"Baja",IF(P58&lt;=500,"Media",IF(P58&lt;=5000,"Alta","Muy Alta"))))))," ")</f>
        <v>Media</v>
      </c>
      <c r="W58" s="631">
        <f t="shared" ref="W58" si="187">IF(ISBLANK(AC58),(IF(V58="","",IF(V58="Muy Baja",20%,IF(V58="Baja",40%,IF(V58="Media",60%,IF(V58="Alta",80%,IF(V58="Muy Alta",100%,0)))))))," ")</f>
        <v>0.6</v>
      </c>
      <c r="X58" s="649" t="s">
        <v>1428</v>
      </c>
      <c r="Y58" s="652" t="str">
        <f>IF(X58&gt;0,IF(NOT(ISERROR(MATCH(X58,'Listados Datos'!$N$3:$N$4,0))),'Listados Datos'!$N$6&amp;"Por favor no seleccionar este criterios de impacto (Afectación Económica o presupuestal y/o Pérdida Reputacional)",'Listados Datos'!$N$7),"")</f>
        <v>✔</v>
      </c>
      <c r="Z58" s="655" t="str">
        <f>IF(OR(X58='Listados Datos'!$R$3,X58='Listados Datos'!$S$3),"Leve",IF(OR(X58='Listados Datos'!$R$4,X58='Listados Datos'!$S$4),"Menor",IF(OR(X58='Listados Datos'!$R$5,X58='Listados Datos'!$S$5),"Moderado",IF(OR(X58='Listados Datos'!$R$6,X58='Listados Datos'!$S$6),"Mayor",IF(OR(X58='Listados Datos'!$R$7,X58='Listados Datos'!$S$7),"Catastrófico","")))))</f>
        <v>Menor</v>
      </c>
      <c r="AA58" s="631">
        <f>IF(Z58="","",IF(Z58="Leve",20%,IF(Z58="Menor",40%,IF(Z58="Moderado",60%,IF(Z58="Mayor",80%,IF(Z58="Catastrófico",100%,0))))))</f>
        <v>0.4</v>
      </c>
      <c r="AB58" s="634"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Moderado</v>
      </c>
      <c r="AC58" s="637"/>
      <c r="AD58" s="640"/>
      <c r="AE58" s="619" t="str">
        <f t="shared" ref="AE58" si="188">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5">
        <v>1</v>
      </c>
      <c r="AG58" s="501" t="s">
        <v>3040</v>
      </c>
      <c r="AH58" s="504" t="str">
        <f t="shared" si="100"/>
        <v>Probabilidad</v>
      </c>
      <c r="AI58" s="338" t="s">
        <v>310</v>
      </c>
      <c r="AJ58" s="338" t="s">
        <v>315</v>
      </c>
      <c r="AK58" s="233" t="str">
        <f t="shared" si="101"/>
        <v>40%</v>
      </c>
      <c r="AL58" s="339" t="s">
        <v>319</v>
      </c>
      <c r="AM58" s="339" t="s">
        <v>323</v>
      </c>
      <c r="AN58" s="340" t="s">
        <v>326</v>
      </c>
      <c r="AO58" s="234">
        <f t="shared" ref="AO58" si="189">IF(ISBLANK(AD58),(IFERROR(IF(AH58="Probabilidad",(W58-(+W58*AK58)),IF(AH58="Impacto",W58,"")),""))," ")</f>
        <v>0.36</v>
      </c>
      <c r="AP58" s="174" t="str">
        <f t="shared" ref="AP58" si="190">IF(ISBLANK(AD58), (IFERROR(IF(AO58="","",IF(AO58&lt;=0.2,"Muy Baja",IF(AO58&lt;=0.4,"Baja",IF(AO58&lt;=0.6,"Media",IF(AO58&lt;=0.8,"Alta","Muy Alta"))))),""))," ")</f>
        <v>Baja</v>
      </c>
      <c r="AQ58" s="235">
        <f t="shared" si="49"/>
        <v>0.36</v>
      </c>
      <c r="AR58" s="236" t="str">
        <f t="shared" si="50"/>
        <v>Menor</v>
      </c>
      <c r="AS58" s="235">
        <f t="shared" ref="AS58" si="191">IFERROR(IF(AH58="Impacto",(AA58-(+AA58*AK58)),IF(AH58="Probabilidad",AA58,"")),"")</f>
        <v>0.4</v>
      </c>
      <c r="AT58" s="237" t="str">
        <f t="shared" si="51"/>
        <v>Moderado</v>
      </c>
      <c r="AU58" s="622"/>
      <c r="AV58" s="625" t="str">
        <f>IF(ISBLANK(AD58), " ", AD58)</f>
        <v xml:space="preserve"> </v>
      </c>
      <c r="AW58" s="619" t="str">
        <f t="shared" ref="AW58" si="192">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628" t="s">
        <v>333</v>
      </c>
      <c r="AY58" s="341" t="s">
        <v>1434</v>
      </c>
      <c r="AZ58" s="208" t="s">
        <v>1077</v>
      </c>
      <c r="BA58" s="206" t="s">
        <v>949</v>
      </c>
      <c r="BB58" s="206" t="s">
        <v>1050</v>
      </c>
      <c r="BC58" s="207">
        <v>44927</v>
      </c>
      <c r="BD58" s="207">
        <v>45291</v>
      </c>
      <c r="BE58" s="207" t="s">
        <v>1078</v>
      </c>
      <c r="BF58" s="208" t="s">
        <v>1079</v>
      </c>
      <c r="BG58" s="581" t="s">
        <v>1435</v>
      </c>
      <c r="BH58" s="214"/>
      <c r="BI58" s="209"/>
      <c r="BJ58" s="209"/>
      <c r="BK58" s="209"/>
      <c r="BL58" s="206"/>
      <c r="BM58" s="206"/>
      <c r="BN58" s="206"/>
      <c r="BO58" s="210"/>
      <c r="BP58" s="210"/>
      <c r="BQ58" s="211"/>
      <c r="BR58" s="212"/>
      <c r="BS58" s="212" t="str">
        <f>IF(AND('MAPA DE RIESGOS'!$AP58="Muy Alta",'MAPA DE RIESGOS'!$AR58="Leve"),CONCATENATE("R",'MAPA DE RIESGOS'!$H58,"C",'MAPA DE RIESGOS'!$AF58),"")</f>
        <v/>
      </c>
      <c r="BT58" s="212"/>
      <c r="BU58" s="212"/>
      <c r="BV58" s="212"/>
      <c r="BW58" s="212"/>
      <c r="BX58" s="212"/>
      <c r="BY58" s="212"/>
      <c r="BZ58" s="212"/>
      <c r="CA58" s="212"/>
      <c r="CB58" s="212"/>
      <c r="CC58" s="212"/>
      <c r="CD58" s="212"/>
      <c r="CE58" s="212"/>
      <c r="CF58" s="212"/>
      <c r="CG58" s="212"/>
      <c r="CH58" s="212"/>
      <c r="CI58" s="212"/>
      <c r="CJ58" s="212"/>
      <c r="CK58" s="212"/>
    </row>
    <row r="59" spans="1:89" s="213" customFormat="1" ht="28.5" hidden="1" customHeight="1">
      <c r="A59" s="583"/>
      <c r="B59" s="600"/>
      <c r="C59" s="567"/>
      <c r="D59" s="567"/>
      <c r="E59" s="570"/>
      <c r="F59" s="576"/>
      <c r="G59" s="575"/>
      <c r="H59" s="382">
        <v>9</v>
      </c>
      <c r="I59" s="573"/>
      <c r="J59" s="576"/>
      <c r="K59" s="576"/>
      <c r="L59" s="576"/>
      <c r="M59" s="570"/>
      <c r="N59" s="570"/>
      <c r="O59" s="570"/>
      <c r="P59" s="644"/>
      <c r="Q59" s="604"/>
      <c r="R59" s="607"/>
      <c r="S59" s="607"/>
      <c r="T59" s="607"/>
      <c r="U59" s="607"/>
      <c r="V59" s="647"/>
      <c r="W59" s="632"/>
      <c r="X59" s="650"/>
      <c r="Y59" s="653"/>
      <c r="Z59" s="656"/>
      <c r="AA59" s="632"/>
      <c r="AB59" s="635"/>
      <c r="AC59" s="638"/>
      <c r="AD59" s="641"/>
      <c r="AE59" s="620"/>
      <c r="AF59" s="205">
        <v>2</v>
      </c>
      <c r="AG59" s="501"/>
      <c r="AH59" s="504" t="str">
        <f t="shared" si="100"/>
        <v/>
      </c>
      <c r="AI59" s="338"/>
      <c r="AJ59" s="338"/>
      <c r="AK59" s="233" t="str">
        <f t="shared" si="101"/>
        <v/>
      </c>
      <c r="AL59" s="339"/>
      <c r="AM59" s="339"/>
      <c r="AN59" s="340"/>
      <c r="AO59" s="234" t="str">
        <f t="shared" ref="AO59" si="193">IF(ISBLANK(AD58),(IFERROR(IF(AND(AH58="Probabilidad",AH59="Probabilidad"),(AQ58-(+AQ58*AK59)),IF(AH59="Probabilidad",(W58-(+W58*AK59)),IF(AH59="Impacto",AQ58,""))),""))," ")</f>
        <v/>
      </c>
      <c r="AP59" s="174" t="str">
        <f t="shared" ref="AP59" si="194">IF(ISBLANK(AD58),(IFERROR(IF(AO59="","",IF(AO59&lt;=0.2,"Muy Baja",IF(AO59&lt;=0.4,"Baja",IF(AO59&lt;=0.6,"Media",IF(AO59&lt;=0.8,"Alta","Muy Alta"))))),""))," ")</f>
        <v/>
      </c>
      <c r="AQ59" s="235" t="str">
        <f t="shared" si="49"/>
        <v/>
      </c>
      <c r="AR59" s="236" t="str">
        <f t="shared" si="50"/>
        <v/>
      </c>
      <c r="AS59" s="235" t="str">
        <f t="shared" ref="AS59" si="195">IFERROR(IF(AND(AH58="Impacto",AH59="Impacto"),(AS58-(+AS58*AK59)),IF(AH59="Impacto",(AA58-(+AA58*AK59)),IF(AH59="Probabilidad",AS58,""))),"")</f>
        <v/>
      </c>
      <c r="AT59" s="237" t="str">
        <f t="shared" si="51"/>
        <v/>
      </c>
      <c r="AU59" s="623"/>
      <c r="AV59" s="626"/>
      <c r="AW59" s="620"/>
      <c r="AX59" s="629"/>
      <c r="AY59" s="341"/>
      <c r="AZ59" s="208"/>
      <c r="BA59" s="206"/>
      <c r="BB59" s="206"/>
      <c r="BC59" s="207"/>
      <c r="BD59" s="207"/>
      <c r="BE59" s="207"/>
      <c r="BF59" s="208"/>
      <c r="BG59" s="576"/>
      <c r="BH59" s="214"/>
      <c r="BI59" s="209"/>
      <c r="BJ59" s="209"/>
      <c r="BK59" s="209"/>
      <c r="BL59" s="206"/>
      <c r="BM59" s="206"/>
      <c r="BN59" s="206"/>
      <c r="BO59" s="210"/>
      <c r="BP59" s="210"/>
      <c r="BQ59" s="211"/>
      <c r="BR59" s="212"/>
      <c r="BS59" s="212" t="str">
        <f>IF(AND('MAPA DE RIESGOS'!$AP59="Muy Alta",'MAPA DE RIESGOS'!$AR59="Leve"),CONCATENATE("R",'MAPA DE RIESGOS'!$H59,"C",'MAPA DE RIESGOS'!$AF59),"")</f>
        <v/>
      </c>
      <c r="BT59" s="212"/>
      <c r="BU59" s="212"/>
      <c r="BV59" s="212"/>
      <c r="BW59" s="212"/>
      <c r="BX59" s="212"/>
      <c r="BY59" s="212"/>
      <c r="BZ59" s="212"/>
      <c r="CA59" s="212"/>
      <c r="CB59" s="212"/>
      <c r="CC59" s="212"/>
      <c r="CD59" s="212"/>
      <c r="CE59" s="212"/>
      <c r="CF59" s="212"/>
      <c r="CG59" s="212"/>
      <c r="CH59" s="212"/>
      <c r="CI59" s="212"/>
      <c r="CJ59" s="212"/>
      <c r="CK59" s="212"/>
    </row>
    <row r="60" spans="1:89" s="213" customFormat="1" ht="28.5" hidden="1" customHeight="1">
      <c r="A60" s="583"/>
      <c r="B60" s="600"/>
      <c r="C60" s="567"/>
      <c r="D60" s="567"/>
      <c r="E60" s="570"/>
      <c r="F60" s="576"/>
      <c r="G60" s="575"/>
      <c r="H60" s="382">
        <v>9</v>
      </c>
      <c r="I60" s="573"/>
      <c r="J60" s="576"/>
      <c r="K60" s="576"/>
      <c r="L60" s="576"/>
      <c r="M60" s="570"/>
      <c r="N60" s="570"/>
      <c r="O60" s="570"/>
      <c r="P60" s="644"/>
      <c r="Q60" s="604"/>
      <c r="R60" s="607"/>
      <c r="S60" s="607"/>
      <c r="T60" s="607"/>
      <c r="U60" s="607"/>
      <c r="V60" s="647"/>
      <c r="W60" s="632"/>
      <c r="X60" s="650"/>
      <c r="Y60" s="653"/>
      <c r="Z60" s="656"/>
      <c r="AA60" s="632"/>
      <c r="AB60" s="635"/>
      <c r="AC60" s="638"/>
      <c r="AD60" s="641"/>
      <c r="AE60" s="620"/>
      <c r="AF60" s="205">
        <v>3</v>
      </c>
      <c r="AG60" s="501"/>
      <c r="AH60" s="504" t="str">
        <f t="shared" si="100"/>
        <v/>
      </c>
      <c r="AI60" s="338"/>
      <c r="AJ60" s="338"/>
      <c r="AK60" s="233" t="str">
        <f t="shared" si="101"/>
        <v/>
      </c>
      <c r="AL60" s="339"/>
      <c r="AM60" s="339"/>
      <c r="AN60" s="340"/>
      <c r="AO60" s="234" t="str">
        <f t="shared" ref="AO60" si="196">IF(ISBLANK(AD58),(IFERROR(IF(AND(AH59="Probabilidad",AH60="Probabilidad"),(AQ59-(+AQ59*AK60)),IF(AND(AH59="Impacto",AH60="Probabilidad"),(AQ58-(+AQ58*AK60)),IF(AH60="Impacto",AQ59,""))),""))," ")</f>
        <v/>
      </c>
      <c r="AP60" s="174" t="str">
        <f t="shared" ref="AP60" si="197">IF(ISBLANK(AD58),(IFERROR(IF(AO60="","",IF(AO60&lt;=0.2,"Muy Baja",IF(AO60&lt;=0.4,"Baja",IF(AO60&lt;=0.6,"Media",IF(AO60&lt;=0.8,"Alta","Muy Alta"))))),""))," ")</f>
        <v/>
      </c>
      <c r="AQ60" s="235" t="str">
        <f t="shared" si="49"/>
        <v/>
      </c>
      <c r="AR60" s="236" t="str">
        <f t="shared" si="50"/>
        <v/>
      </c>
      <c r="AS60" s="235" t="str">
        <f t="shared" ref="AS60:AS63" si="198">IFERROR(IF(AND(AH59="Impacto",AH60="Impacto"),(AS59-(+AS59*AK60)),IF(AND(AH59="Probabilidad",AH60="Impacto"),(AS58-(+AS58*AK60)),IF(AH60="Probabilidad",AS59,""))),"")</f>
        <v/>
      </c>
      <c r="AT60" s="237" t="str">
        <f t="shared" si="51"/>
        <v/>
      </c>
      <c r="AU60" s="623"/>
      <c r="AV60" s="626"/>
      <c r="AW60" s="620"/>
      <c r="AX60" s="629"/>
      <c r="AY60" s="341"/>
      <c r="AZ60" s="208"/>
      <c r="BA60" s="206"/>
      <c r="BB60" s="206"/>
      <c r="BC60" s="207"/>
      <c r="BD60" s="207"/>
      <c r="BE60" s="207"/>
      <c r="BF60" s="208"/>
      <c r="BG60" s="576"/>
      <c r="BH60" s="214"/>
      <c r="BI60" s="209"/>
      <c r="BJ60" s="209"/>
      <c r="BK60" s="209"/>
      <c r="BL60" s="206"/>
      <c r="BM60" s="206"/>
      <c r="BN60" s="206"/>
      <c r="BO60" s="210"/>
      <c r="BP60" s="210"/>
      <c r="BQ60" s="211"/>
      <c r="BR60" s="212"/>
      <c r="BS60" s="212" t="str">
        <f>IF(AND('MAPA DE RIESGOS'!$AP60="Muy Alta",'MAPA DE RIESGOS'!$AR60="Leve"),CONCATENATE("R",'MAPA DE RIESGOS'!$H60,"C",'MAPA DE RIESGOS'!$AF60),"")</f>
        <v/>
      </c>
      <c r="BT60" s="212"/>
      <c r="BU60" s="212"/>
      <c r="BV60" s="212"/>
      <c r="BW60" s="212"/>
      <c r="BX60" s="212"/>
      <c r="BY60" s="212"/>
      <c r="BZ60" s="212"/>
      <c r="CA60" s="212"/>
      <c r="CB60" s="212"/>
      <c r="CC60" s="212"/>
      <c r="CD60" s="212"/>
      <c r="CE60" s="212"/>
      <c r="CF60" s="212"/>
      <c r="CG60" s="212"/>
      <c r="CH60" s="212"/>
      <c r="CI60" s="212"/>
      <c r="CJ60" s="212"/>
      <c r="CK60" s="212"/>
    </row>
    <row r="61" spans="1:89" s="213" customFormat="1" ht="28.5" hidden="1" customHeight="1">
      <c r="A61" s="583"/>
      <c r="B61" s="600"/>
      <c r="C61" s="567"/>
      <c r="D61" s="567"/>
      <c r="E61" s="570"/>
      <c r="F61" s="576"/>
      <c r="G61" s="575"/>
      <c r="H61" s="382">
        <v>9</v>
      </c>
      <c r="I61" s="573"/>
      <c r="J61" s="576"/>
      <c r="K61" s="576"/>
      <c r="L61" s="576"/>
      <c r="M61" s="570"/>
      <c r="N61" s="570"/>
      <c r="O61" s="570"/>
      <c r="P61" s="644"/>
      <c r="Q61" s="604"/>
      <c r="R61" s="607"/>
      <c r="S61" s="607"/>
      <c r="T61" s="607"/>
      <c r="U61" s="607"/>
      <c r="V61" s="647"/>
      <c r="W61" s="632"/>
      <c r="X61" s="650"/>
      <c r="Y61" s="653"/>
      <c r="Z61" s="656"/>
      <c r="AA61" s="632"/>
      <c r="AB61" s="635"/>
      <c r="AC61" s="638"/>
      <c r="AD61" s="641"/>
      <c r="AE61" s="620"/>
      <c r="AF61" s="205">
        <v>4</v>
      </c>
      <c r="AG61" s="501"/>
      <c r="AH61" s="504" t="str">
        <f t="shared" si="100"/>
        <v/>
      </c>
      <c r="AI61" s="338"/>
      <c r="AJ61" s="338"/>
      <c r="AK61" s="233" t="str">
        <f t="shared" si="101"/>
        <v/>
      </c>
      <c r="AL61" s="339"/>
      <c r="AM61" s="339"/>
      <c r="AN61" s="340"/>
      <c r="AO61" s="234" t="str">
        <f t="shared" ref="AO61" si="199">IF(ISBLANK(AD58),(IFERROR(IF(AND(AH60="Probabilidad",AH61="Probabilidad"),(AQ60-(+AQ60*AK61)),IF(AND(AH60="Impacto",AH61="Probabilidad"),(AQ59-(+AQ59*AK61)),IF(AH61="Impacto",AQ60,""))),""))," ")</f>
        <v/>
      </c>
      <c r="AP61" s="174" t="str">
        <f t="shared" ref="AP61" si="200">IF(ISBLANK(AD58),(IFERROR(IF(AO61="","",IF(AO61&lt;=0.2,"Muy Baja",IF(AO61&lt;=0.4,"Baja",IF(AO61&lt;=0.6,"Media",IF(AO61&lt;=0.8,"Alta","Muy Alta"))))),""))," ")</f>
        <v/>
      </c>
      <c r="AQ61" s="235" t="str">
        <f t="shared" si="49"/>
        <v/>
      </c>
      <c r="AR61" s="236" t="str">
        <f t="shared" si="50"/>
        <v/>
      </c>
      <c r="AS61" s="235" t="str">
        <f t="shared" si="198"/>
        <v/>
      </c>
      <c r="AT61" s="237" t="str">
        <f t="shared" si="51"/>
        <v/>
      </c>
      <c r="AU61" s="623"/>
      <c r="AV61" s="626"/>
      <c r="AW61" s="620"/>
      <c r="AX61" s="629"/>
      <c r="AY61" s="341"/>
      <c r="AZ61" s="208"/>
      <c r="BA61" s="206"/>
      <c r="BB61" s="206"/>
      <c r="BC61" s="207"/>
      <c r="BD61" s="207"/>
      <c r="BE61" s="207"/>
      <c r="BF61" s="208"/>
      <c r="BG61" s="576"/>
      <c r="BH61" s="214"/>
      <c r="BI61" s="209"/>
      <c r="BJ61" s="209"/>
      <c r="BK61" s="209"/>
      <c r="BL61" s="206"/>
      <c r="BM61" s="206"/>
      <c r="BN61" s="206"/>
      <c r="BO61" s="210"/>
      <c r="BP61" s="210"/>
      <c r="BQ61" s="211"/>
      <c r="BR61" s="212"/>
      <c r="BS61" s="212" t="str">
        <f>IF(AND('MAPA DE RIESGOS'!$AP61="Muy Alta",'MAPA DE RIESGOS'!$AR61="Leve"),CONCATENATE("R",'MAPA DE RIESGOS'!$H61,"C",'MAPA DE RIESGOS'!$AF61),"")</f>
        <v/>
      </c>
      <c r="BT61" s="212"/>
      <c r="BU61" s="212"/>
      <c r="BV61" s="212"/>
      <c r="BW61" s="212"/>
      <c r="BX61" s="212"/>
      <c r="BY61" s="212"/>
      <c r="BZ61" s="212"/>
      <c r="CA61" s="212"/>
      <c r="CB61" s="212"/>
      <c r="CC61" s="212"/>
      <c r="CD61" s="212"/>
      <c r="CE61" s="212"/>
      <c r="CF61" s="212"/>
      <c r="CG61" s="212"/>
      <c r="CH61" s="212"/>
      <c r="CI61" s="212"/>
      <c r="CJ61" s="212"/>
      <c r="CK61" s="212"/>
    </row>
    <row r="62" spans="1:89" s="213" customFormat="1" ht="28.5" hidden="1" customHeight="1">
      <c r="A62" s="583"/>
      <c r="B62" s="600"/>
      <c r="C62" s="567"/>
      <c r="D62" s="567"/>
      <c r="E62" s="570"/>
      <c r="F62" s="576"/>
      <c r="G62" s="575"/>
      <c r="H62" s="382">
        <v>9</v>
      </c>
      <c r="I62" s="573"/>
      <c r="J62" s="576"/>
      <c r="K62" s="576"/>
      <c r="L62" s="576"/>
      <c r="M62" s="570"/>
      <c r="N62" s="570"/>
      <c r="O62" s="570"/>
      <c r="P62" s="644"/>
      <c r="Q62" s="604"/>
      <c r="R62" s="607"/>
      <c r="S62" s="607"/>
      <c r="T62" s="607"/>
      <c r="U62" s="607"/>
      <c r="V62" s="647"/>
      <c r="W62" s="632"/>
      <c r="X62" s="650"/>
      <c r="Y62" s="653"/>
      <c r="Z62" s="656"/>
      <c r="AA62" s="632"/>
      <c r="AB62" s="635"/>
      <c r="AC62" s="638"/>
      <c r="AD62" s="641"/>
      <c r="AE62" s="620"/>
      <c r="AF62" s="205">
        <v>5</v>
      </c>
      <c r="AG62" s="501"/>
      <c r="AH62" s="504" t="str">
        <f t="shared" ref="AH62" si="201">IF(OR(AI62="Preventivo",AI62="Detectivo"),"Probabilidad",IF(AI62="Correctivo","Impacto",""))</f>
        <v/>
      </c>
      <c r="AI62" s="338"/>
      <c r="AJ62" s="338"/>
      <c r="AK62" s="233" t="str">
        <f t="shared" ref="AK62" si="202">IF(AND(AI62="Preventivo",AJ62="Automático"),"50%",IF(AND(AI62="Preventivo",AJ62="Manual"),"40%",IF(AND(AI62="Detectivo",AJ62="Automático"),"40%",IF(AND(AI62="Detectivo",AJ62="Manual"),"30%",IF(AND(AI62="Correctivo",AJ62="Automático"),"35%",IF(AND(AI62="Correctivo",AJ62="Manual"),"25%",""))))))</f>
        <v/>
      </c>
      <c r="AL62" s="339"/>
      <c r="AM62" s="339"/>
      <c r="AN62" s="340"/>
      <c r="AO62" s="234" t="str">
        <f t="shared" ref="AO62" si="203">IF(ISBLANK(AD58),(IFERROR(IF(AND(AH61="Probabilidad",AH62="Probabilidad"),(AQ61-(+AQ61*AK62)),IF(AND(AH61="Impacto",AH62="Probabilidad"),(AQ60-(+AQ60*AK62)),IF(AH62="Impacto",AQ61,""))),""))," ")</f>
        <v/>
      </c>
      <c r="AP62" s="174" t="str">
        <f t="shared" ref="AP62" si="204">IF(ISBLANK(AD58),(IFERROR(IF(AO62="","",IF(AO62&lt;=0.2,"Muy Baja",IF(AO62&lt;=0.4,"Baja",IF(AO62&lt;=0.6,"Media",IF(AO62&lt;=0.8,"Alta","Muy Alta"))))),""))," ")</f>
        <v/>
      </c>
      <c r="AQ62" s="235" t="str">
        <f t="shared" si="49"/>
        <v/>
      </c>
      <c r="AR62" s="236" t="str">
        <f t="shared" si="50"/>
        <v/>
      </c>
      <c r="AS62" s="235" t="str">
        <f t="shared" si="198"/>
        <v/>
      </c>
      <c r="AT62" s="237" t="str">
        <f t="shared" si="51"/>
        <v/>
      </c>
      <c r="AU62" s="623"/>
      <c r="AV62" s="626"/>
      <c r="AW62" s="620"/>
      <c r="AX62" s="629"/>
      <c r="AY62" s="341"/>
      <c r="AZ62" s="208"/>
      <c r="BA62" s="206"/>
      <c r="BB62" s="206"/>
      <c r="BC62" s="207"/>
      <c r="BD62" s="207"/>
      <c r="BE62" s="207"/>
      <c r="BF62" s="208"/>
      <c r="BG62" s="576"/>
      <c r="BH62" s="214"/>
      <c r="BI62" s="209"/>
      <c r="BJ62" s="209"/>
      <c r="BK62" s="209"/>
      <c r="BL62" s="206"/>
      <c r="BM62" s="206"/>
      <c r="BN62" s="206"/>
      <c r="BO62" s="210"/>
      <c r="BP62" s="210"/>
      <c r="BQ62" s="211"/>
      <c r="BR62" s="212"/>
      <c r="BS62" s="212" t="str">
        <f>IF(AND('MAPA DE RIESGOS'!$AP62="Muy Alta",'MAPA DE RIESGOS'!$AR62="Leve"),CONCATENATE("R",'MAPA DE RIESGOS'!$H62,"C",'MAPA DE RIESGOS'!$AF62),"")</f>
        <v/>
      </c>
      <c r="BT62" s="212"/>
      <c r="BU62" s="212"/>
      <c r="BV62" s="212"/>
      <c r="BW62" s="212"/>
      <c r="BX62" s="212"/>
      <c r="BY62" s="212"/>
      <c r="BZ62" s="212"/>
      <c r="CA62" s="212"/>
      <c r="CB62" s="212"/>
      <c r="CC62" s="212"/>
      <c r="CD62" s="212"/>
      <c r="CE62" s="212"/>
      <c r="CF62" s="212"/>
      <c r="CG62" s="212"/>
      <c r="CH62" s="212"/>
      <c r="CI62" s="212"/>
      <c r="CJ62" s="212"/>
      <c r="CK62" s="212"/>
    </row>
    <row r="63" spans="1:89" s="213" customFormat="1" ht="28.5" hidden="1" customHeight="1">
      <c r="A63" s="583"/>
      <c r="B63" s="600"/>
      <c r="C63" s="567"/>
      <c r="D63" s="567"/>
      <c r="E63" s="570"/>
      <c r="F63" s="576"/>
      <c r="G63" s="575"/>
      <c r="H63" s="382">
        <v>9</v>
      </c>
      <c r="I63" s="574"/>
      <c r="J63" s="577"/>
      <c r="K63" s="577"/>
      <c r="L63" s="577"/>
      <c r="M63" s="571"/>
      <c r="N63" s="571"/>
      <c r="O63" s="571"/>
      <c r="P63" s="645"/>
      <c r="Q63" s="605"/>
      <c r="R63" s="608"/>
      <c r="S63" s="608"/>
      <c r="T63" s="608"/>
      <c r="U63" s="608"/>
      <c r="V63" s="648"/>
      <c r="W63" s="633"/>
      <c r="X63" s="651"/>
      <c r="Y63" s="654"/>
      <c r="Z63" s="657"/>
      <c r="AA63" s="633"/>
      <c r="AB63" s="636"/>
      <c r="AC63" s="639"/>
      <c r="AD63" s="642"/>
      <c r="AE63" s="621"/>
      <c r="AF63" s="205">
        <v>6</v>
      </c>
      <c r="AG63" s="501"/>
      <c r="AH63" s="504" t="str">
        <f t="shared" si="100"/>
        <v/>
      </c>
      <c r="AI63" s="338"/>
      <c r="AJ63" s="338"/>
      <c r="AK63" s="233" t="str">
        <f t="shared" si="101"/>
        <v/>
      </c>
      <c r="AL63" s="339"/>
      <c r="AM63" s="339"/>
      <c r="AN63" s="340"/>
      <c r="AO63" s="234" t="str">
        <f t="shared" ref="AO63" si="205">IF(ISBLANK(AD58),(IFERROR(IF(AND(AH62="Probabilidad",AH63="Probabilidad"),(AQ62-(+AQ62*AK63)),IF(AND(AH62="Impacto",AH63="Probabilidad"),(AQ61-(+AQ61*AK63)),IF(AH63="Impacto",AQ62,""))),""))," ")</f>
        <v/>
      </c>
      <c r="AP63" s="174" t="str">
        <f t="shared" ref="AP63" si="206">IF(ISBLANK(AD58),(IFERROR(IF(AO63="","",IF(AO63&lt;=0.2,"Muy Baja",IF(AO63&lt;=0.4,"Baja",IF(AO63&lt;=0.6,"Media",IF(AO63&lt;=0.8,"Alta","Muy Alta"))))),""))," ")</f>
        <v/>
      </c>
      <c r="AQ63" s="235" t="str">
        <f t="shared" si="49"/>
        <v/>
      </c>
      <c r="AR63" s="236" t="str">
        <f t="shared" si="50"/>
        <v/>
      </c>
      <c r="AS63" s="235" t="str">
        <f t="shared" si="198"/>
        <v/>
      </c>
      <c r="AT63" s="237" t="str">
        <f t="shared" si="51"/>
        <v/>
      </c>
      <c r="AU63" s="624"/>
      <c r="AV63" s="627"/>
      <c r="AW63" s="621"/>
      <c r="AX63" s="630"/>
      <c r="AY63" s="341"/>
      <c r="AZ63" s="208"/>
      <c r="BA63" s="206"/>
      <c r="BB63" s="206"/>
      <c r="BC63" s="207"/>
      <c r="BD63" s="207"/>
      <c r="BE63" s="207"/>
      <c r="BF63" s="208"/>
      <c r="BG63" s="577"/>
      <c r="BH63" s="214"/>
      <c r="BI63" s="209"/>
      <c r="BJ63" s="209"/>
      <c r="BK63" s="209"/>
      <c r="BL63" s="206"/>
      <c r="BM63" s="206"/>
      <c r="BN63" s="206"/>
      <c r="BO63" s="210"/>
      <c r="BP63" s="210"/>
      <c r="BQ63" s="211"/>
      <c r="BR63" s="212"/>
      <c r="BS63" s="212" t="str">
        <f>IF(AND('MAPA DE RIESGOS'!$AP63="Muy Alta",'MAPA DE RIESGOS'!$AR63="Leve"),CONCATENATE("R",'MAPA DE RIESGOS'!$H63,"C",'MAPA DE RIESGOS'!$AF63),"")</f>
        <v/>
      </c>
      <c r="BT63" s="212"/>
      <c r="BU63" s="212"/>
      <c r="BV63" s="212"/>
      <c r="BW63" s="212"/>
      <c r="BX63" s="212"/>
      <c r="BY63" s="212"/>
      <c r="BZ63" s="212"/>
      <c r="CA63" s="212"/>
      <c r="CB63" s="212"/>
      <c r="CC63" s="212"/>
      <c r="CD63" s="212"/>
      <c r="CE63" s="212"/>
      <c r="CF63" s="212"/>
      <c r="CG63" s="212"/>
      <c r="CH63" s="212"/>
      <c r="CI63" s="212"/>
      <c r="CJ63" s="212"/>
      <c r="CK63" s="212"/>
    </row>
    <row r="64" spans="1:89" s="213" customFormat="1" ht="170.5" customHeight="1">
      <c r="A64" s="583"/>
      <c r="B64" s="600"/>
      <c r="C64" s="567"/>
      <c r="D64" s="567" t="str">
        <f>IFERROR((VLOOKUP($B64,'Listados Datos'!$D$3:$F$18,3,FALSE))," ")</f>
        <v xml:space="preserve"> </v>
      </c>
      <c r="E64" s="570"/>
      <c r="F64" s="576"/>
      <c r="G64" s="575">
        <v>10</v>
      </c>
      <c r="H64" s="382">
        <v>10</v>
      </c>
      <c r="I64" s="572" t="s">
        <v>1414</v>
      </c>
      <c r="J64" s="581" t="s">
        <v>241</v>
      </c>
      <c r="K64" s="581" t="s">
        <v>1064</v>
      </c>
      <c r="L64" s="581" t="s">
        <v>1408</v>
      </c>
      <c r="M64" s="569" t="str">
        <f t="shared" ref="M64" si="207">+CONCATENATE("Posibilidad de afectación ", J64, " por ", K64," debido a ", L64)</f>
        <v>Posibilidad de afectación Reputacional por 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debido a 1. Deficiencias en la aplicación de los controles frente a los procesos y procedimientos definidos.
2. Uso inadecuado de los sistemas de información establecidos para la gestión de las peticiones.</v>
      </c>
      <c r="N64" s="569" t="s">
        <v>109</v>
      </c>
      <c r="O64" s="569" t="s">
        <v>245</v>
      </c>
      <c r="P64" s="643">
        <v>228</v>
      </c>
      <c r="Q64" s="603"/>
      <c r="R64" s="606"/>
      <c r="S64" s="606"/>
      <c r="T64" s="606"/>
      <c r="U64" s="606"/>
      <c r="V64" s="646" t="str">
        <f t="shared" ref="V64" si="208">IF(ISBLANK(AC64),(IF(P64&lt;=0,"",IF(P64&lt;=2,"Muy Baja",IF(P64&lt;=24,"Baja",IF(P64&lt;=500,"Media",IF(P64&lt;=5000,"Alta","Muy Alta"))))))," ")</f>
        <v xml:space="preserve"> </v>
      </c>
      <c r="W64" s="631" t="str">
        <f t="shared" ref="W64" si="209">IF(ISBLANK(AC64),(IF(V64="","",IF(V64="Muy Baja",20%,IF(V64="Baja",40%,IF(V64="Media",60%,IF(V64="Alta",80%,IF(V64="Muy Alta",100%,0)))))))," ")</f>
        <v xml:space="preserve"> </v>
      </c>
      <c r="X64" s="649"/>
      <c r="Y64" s="652" t="str">
        <f>IF(X64&gt;0,IF(NOT(ISERROR(MATCH(X64,'Listados Datos'!$N$3:$N$4,0))),'Listados Datos'!$N$6&amp;"Por favor no seleccionar este criterios de impacto (Afectación Económica o presupuestal y/o Pérdida Reputacional)",'Listados Datos'!$N$7),"")</f>
        <v/>
      </c>
      <c r="Z64" s="655" t="str">
        <f>IF(OR(X64='Listados Datos'!$R$3,X64='Listados Datos'!$S$3),"Leve",IF(OR(X64='Listados Datos'!$R$4,X64='Listados Datos'!$S$4),"Menor",IF(OR(X64='Listados Datos'!$R$5,X64='Listados Datos'!$S$5),"Moderado",IF(OR(X64='Listados Datos'!$R$6,X64='Listados Datos'!$S$6),"Mayor",IF(OR(X64='Listados Datos'!$R$7,X64='Listados Datos'!$S$7),"Catastrófico","")))))</f>
        <v/>
      </c>
      <c r="AA64" s="631" t="str">
        <f>IF(Z64="","",IF(Z64="Leve",20%,IF(Z64="Menor",40%,IF(Z64="Moderado",60%,IF(Z64="Mayor",80%,IF(Z64="Catastrófico",100%,0))))))</f>
        <v/>
      </c>
      <c r="AB64" s="634"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637" t="s">
        <v>344</v>
      </c>
      <c r="AD64" s="640" t="s">
        <v>12</v>
      </c>
      <c r="AE64" s="619" t="str">
        <f t="shared" ref="AE64" si="21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205">
        <v>1</v>
      </c>
      <c r="AG64" s="501" t="s">
        <v>3041</v>
      </c>
      <c r="AH64" s="504" t="str">
        <f t="shared" ref="AH64:AH87" si="211">IF(OR(AI64="Preventivo",AI64="Detectivo"),"Probabilidad",IF(AI64="Correctivo","Impacto",""))</f>
        <v>Probabilidad</v>
      </c>
      <c r="AI64" s="338" t="s">
        <v>310</v>
      </c>
      <c r="AJ64" s="338" t="s">
        <v>315</v>
      </c>
      <c r="AK64" s="233" t="str">
        <f t="shared" ref="AK64:AK87" si="212">IF(AND(AI64="Preventivo",AJ64="Automático"),"50%",IF(AND(AI64="Preventivo",AJ64="Manual"),"40%",IF(AND(AI64="Detectivo",AJ64="Automático"),"40%",IF(AND(AI64="Detectivo",AJ64="Manual"),"30%",IF(AND(AI64="Correctivo",AJ64="Automático"),"35%",IF(AND(AI64="Correctivo",AJ64="Manual"),"25%",""))))))</f>
        <v>40%</v>
      </c>
      <c r="AL64" s="339" t="s">
        <v>319</v>
      </c>
      <c r="AM64" s="339" t="s">
        <v>323</v>
      </c>
      <c r="AN64" s="340" t="s">
        <v>326</v>
      </c>
      <c r="AO64" s="234" t="str">
        <f t="shared" ref="AO64" si="213">IF(ISBLANK(AD64),(IFERROR(IF(AH64="Probabilidad",(W64-(+W64*AK64)),IF(AH64="Impacto",W64,"")),""))," ")</f>
        <v xml:space="preserve"> </v>
      </c>
      <c r="AP64" s="174" t="str">
        <f t="shared" ref="AP64" si="214">IF(ISBLANK(AD64), (IFERROR(IF(AO64="","",IF(AO64&lt;=0.2,"Muy Baja",IF(AO64&lt;=0.4,"Baja",IF(AO64&lt;=0.6,"Media",IF(AO64&lt;=0.8,"Alta","Muy Alta"))))),""))," ")</f>
        <v xml:space="preserve"> </v>
      </c>
      <c r="AQ64" s="235" t="str">
        <f t="shared" si="49"/>
        <v xml:space="preserve"> </v>
      </c>
      <c r="AR64" s="236" t="str">
        <f t="shared" si="50"/>
        <v/>
      </c>
      <c r="AS64" s="235" t="str">
        <f t="shared" ref="AS64" si="215">IFERROR(IF(AH64="Impacto",(AA64-(+AA64*AK64)),IF(AH64="Probabilidad",AA64,"")),"")</f>
        <v/>
      </c>
      <c r="AT64" s="237" t="str">
        <f t="shared" si="51"/>
        <v/>
      </c>
      <c r="AU64" s="622" t="s">
        <v>344</v>
      </c>
      <c r="AV64" s="625" t="str">
        <f>IF(ISBLANK(AD64), " ", AD64)</f>
        <v>Moderado</v>
      </c>
      <c r="AW64" s="619" t="str">
        <f t="shared" ref="AW64" si="21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628"/>
      <c r="AY64" s="341" t="s">
        <v>1065</v>
      </c>
      <c r="AZ64" s="208" t="s">
        <v>1436</v>
      </c>
      <c r="BA64" s="206" t="s">
        <v>3024</v>
      </c>
      <c r="BB64" s="206" t="s">
        <v>1066</v>
      </c>
      <c r="BC64" s="207">
        <v>44927</v>
      </c>
      <c r="BD64" s="207">
        <v>45291</v>
      </c>
      <c r="BE64" s="207" t="s">
        <v>1067</v>
      </c>
      <c r="BF64" s="207" t="s">
        <v>1068</v>
      </c>
      <c r="BG64" s="581" t="s">
        <v>1070</v>
      </c>
      <c r="BH64" s="214"/>
      <c r="BI64" s="209"/>
      <c r="BJ64" s="209"/>
      <c r="BK64" s="209"/>
      <c r="BL64" s="206"/>
      <c r="BM64" s="206"/>
      <c r="BN64" s="206"/>
      <c r="BO64" s="210"/>
      <c r="BP64" s="210"/>
      <c r="BQ64" s="211"/>
      <c r="BR64" s="212"/>
      <c r="BS64" s="212" t="str">
        <f>IF(AND('MAPA DE RIESGOS'!$AP64="Muy Alta",'MAPA DE RIESGOS'!$AR64="Leve"),CONCATENATE("R",'MAPA DE RIESGOS'!$H64,"C",'MAPA DE RIESGOS'!$AF64),"")</f>
        <v/>
      </c>
      <c r="BT64" s="212"/>
      <c r="BU64" s="212"/>
      <c r="BV64" s="212"/>
      <c r="BW64" s="212"/>
      <c r="BX64" s="212"/>
      <c r="BY64" s="212"/>
      <c r="BZ64" s="212"/>
      <c r="CA64" s="212"/>
      <c r="CB64" s="212"/>
      <c r="CC64" s="212"/>
      <c r="CD64" s="212"/>
      <c r="CE64" s="212"/>
      <c r="CF64" s="212"/>
      <c r="CG64" s="212"/>
      <c r="CH64" s="212"/>
      <c r="CI64" s="212"/>
      <c r="CJ64" s="212"/>
      <c r="CK64" s="212"/>
    </row>
    <row r="65" spans="1:89" s="213" customFormat="1" ht="28.5" hidden="1" customHeight="1">
      <c r="A65" s="583"/>
      <c r="B65" s="600"/>
      <c r="C65" s="567"/>
      <c r="D65" s="567"/>
      <c r="E65" s="570"/>
      <c r="F65" s="576"/>
      <c r="G65" s="575"/>
      <c r="H65" s="382">
        <v>10</v>
      </c>
      <c r="I65" s="573"/>
      <c r="J65" s="576"/>
      <c r="K65" s="576"/>
      <c r="L65" s="576"/>
      <c r="M65" s="570"/>
      <c r="N65" s="570"/>
      <c r="O65" s="570"/>
      <c r="P65" s="644"/>
      <c r="Q65" s="604"/>
      <c r="R65" s="607"/>
      <c r="S65" s="607"/>
      <c r="T65" s="607"/>
      <c r="U65" s="607"/>
      <c r="V65" s="647"/>
      <c r="W65" s="632"/>
      <c r="X65" s="650"/>
      <c r="Y65" s="653"/>
      <c r="Z65" s="656"/>
      <c r="AA65" s="632"/>
      <c r="AB65" s="635"/>
      <c r="AC65" s="638"/>
      <c r="AD65" s="641"/>
      <c r="AE65" s="620"/>
      <c r="AF65" s="205">
        <v>2</v>
      </c>
      <c r="AG65" s="501"/>
      <c r="AH65" s="504" t="str">
        <f t="shared" si="211"/>
        <v/>
      </c>
      <c r="AI65" s="338"/>
      <c r="AJ65" s="338"/>
      <c r="AK65" s="233" t="str">
        <f t="shared" si="212"/>
        <v/>
      </c>
      <c r="AL65" s="339"/>
      <c r="AM65" s="339"/>
      <c r="AN65" s="340"/>
      <c r="AO65" s="234" t="str">
        <f t="shared" ref="AO65" si="217">IF(ISBLANK(AD64),(IFERROR(IF(AND(AH64="Probabilidad",AH65="Probabilidad"),(AQ64-(+AQ64*AK65)),IF(AH65="Probabilidad",(W64-(+W64*AK65)),IF(AH65="Impacto",AQ64,""))),""))," ")</f>
        <v xml:space="preserve"> </v>
      </c>
      <c r="AP65" s="174" t="str">
        <f t="shared" ref="AP65" si="218">IF(ISBLANK(AD64),(IFERROR(IF(AO65="","",IF(AO65&lt;=0.2,"Muy Baja",IF(AO65&lt;=0.4,"Baja",IF(AO65&lt;=0.6,"Media",IF(AO65&lt;=0.8,"Alta","Muy Alta"))))),""))," ")</f>
        <v xml:space="preserve"> </v>
      </c>
      <c r="AQ65" s="235" t="str">
        <f t="shared" si="49"/>
        <v xml:space="preserve"> </v>
      </c>
      <c r="AR65" s="236" t="str">
        <f t="shared" si="50"/>
        <v/>
      </c>
      <c r="AS65" s="235" t="str">
        <f t="shared" ref="AS65" si="219">IFERROR(IF(AND(AH64="Impacto",AH65="Impacto"),(AS64-(+AS64*AK65)),IF(AH65="Impacto",(AA64-(+AA64*AK65)),IF(AH65="Probabilidad",AS64,""))),"")</f>
        <v/>
      </c>
      <c r="AT65" s="237" t="str">
        <f t="shared" si="51"/>
        <v/>
      </c>
      <c r="AU65" s="623"/>
      <c r="AV65" s="626"/>
      <c r="AW65" s="620"/>
      <c r="AX65" s="629"/>
      <c r="AY65" s="341"/>
      <c r="AZ65" s="208"/>
      <c r="BA65" s="206"/>
      <c r="BB65" s="206"/>
      <c r="BC65" s="207"/>
      <c r="BD65" s="207"/>
      <c r="BE65" s="207"/>
      <c r="BF65" s="208"/>
      <c r="BG65" s="576"/>
      <c r="BH65" s="214"/>
      <c r="BI65" s="209"/>
      <c r="BJ65" s="209"/>
      <c r="BK65" s="209"/>
      <c r="BL65" s="206"/>
      <c r="BM65" s="206"/>
      <c r="BN65" s="206"/>
      <c r="BO65" s="210"/>
      <c r="BP65" s="210"/>
      <c r="BQ65" s="211"/>
      <c r="BR65" s="212"/>
      <c r="BS65" s="212" t="str">
        <f>IF(AND('MAPA DE RIESGOS'!$AP65="Muy Alta",'MAPA DE RIESGOS'!$AR65="Leve"),CONCATENATE("R",'MAPA DE RIESGOS'!$H65,"C",'MAPA DE RIESGOS'!$AF65),"")</f>
        <v/>
      </c>
      <c r="BT65" s="212"/>
      <c r="BU65" s="212"/>
      <c r="BV65" s="212"/>
      <c r="BW65" s="212"/>
      <c r="BX65" s="212"/>
      <c r="BY65" s="212"/>
      <c r="BZ65" s="212"/>
      <c r="CA65" s="212"/>
      <c r="CB65" s="212"/>
      <c r="CC65" s="212"/>
      <c r="CD65" s="212"/>
      <c r="CE65" s="212"/>
      <c r="CF65" s="212"/>
      <c r="CG65" s="212"/>
      <c r="CH65" s="212"/>
      <c r="CI65" s="212"/>
      <c r="CJ65" s="212"/>
      <c r="CK65" s="212"/>
    </row>
    <row r="66" spans="1:89" s="213" customFormat="1" ht="28.5" hidden="1" customHeight="1">
      <c r="A66" s="583"/>
      <c r="B66" s="600"/>
      <c r="C66" s="567"/>
      <c r="D66" s="567"/>
      <c r="E66" s="570"/>
      <c r="F66" s="576"/>
      <c r="G66" s="575"/>
      <c r="H66" s="382">
        <v>10</v>
      </c>
      <c r="I66" s="573"/>
      <c r="J66" s="576"/>
      <c r="K66" s="576"/>
      <c r="L66" s="576"/>
      <c r="M66" s="570"/>
      <c r="N66" s="570"/>
      <c r="O66" s="570"/>
      <c r="P66" s="644"/>
      <c r="Q66" s="604"/>
      <c r="R66" s="607"/>
      <c r="S66" s="607"/>
      <c r="T66" s="607"/>
      <c r="U66" s="607"/>
      <c r="V66" s="647"/>
      <c r="W66" s="632"/>
      <c r="X66" s="650"/>
      <c r="Y66" s="653"/>
      <c r="Z66" s="656"/>
      <c r="AA66" s="632"/>
      <c r="AB66" s="635"/>
      <c r="AC66" s="638"/>
      <c r="AD66" s="641"/>
      <c r="AE66" s="620"/>
      <c r="AF66" s="205">
        <v>3</v>
      </c>
      <c r="AG66" s="501"/>
      <c r="AH66" s="504" t="str">
        <f t="shared" si="211"/>
        <v/>
      </c>
      <c r="AI66" s="338"/>
      <c r="AJ66" s="338"/>
      <c r="AK66" s="233" t="str">
        <f t="shared" si="212"/>
        <v/>
      </c>
      <c r="AL66" s="339"/>
      <c r="AM66" s="339"/>
      <c r="AN66" s="340"/>
      <c r="AO66" s="234" t="str">
        <f t="shared" ref="AO66" si="220">IF(ISBLANK(AD64),(IFERROR(IF(AND(AH65="Probabilidad",AH66="Probabilidad"),(AQ65-(+AQ65*AK66)),IF(AND(AH65="Impacto",AH66="Probabilidad"),(AQ64-(+AQ64*AK66)),IF(AH66="Impacto",AQ65,""))),""))," ")</f>
        <v xml:space="preserve"> </v>
      </c>
      <c r="AP66" s="174" t="str">
        <f t="shared" ref="AP66" si="221">IF(ISBLANK(AD64),(IFERROR(IF(AO66="","",IF(AO66&lt;=0.2,"Muy Baja",IF(AO66&lt;=0.4,"Baja",IF(AO66&lt;=0.6,"Media",IF(AO66&lt;=0.8,"Alta","Muy Alta"))))),""))," ")</f>
        <v xml:space="preserve"> </v>
      </c>
      <c r="AQ66" s="235" t="str">
        <f t="shared" si="49"/>
        <v xml:space="preserve"> </v>
      </c>
      <c r="AR66" s="236" t="str">
        <f t="shared" si="50"/>
        <v/>
      </c>
      <c r="AS66" s="235" t="str">
        <f t="shared" ref="AS66:AS69" si="222">IFERROR(IF(AND(AH65="Impacto",AH66="Impacto"),(AS65-(+AS65*AK66)),IF(AND(AH65="Probabilidad",AH66="Impacto"),(AS64-(+AS64*AK66)),IF(AH66="Probabilidad",AS65,""))),"")</f>
        <v/>
      </c>
      <c r="AT66" s="237" t="str">
        <f t="shared" si="51"/>
        <v/>
      </c>
      <c r="AU66" s="623"/>
      <c r="AV66" s="626"/>
      <c r="AW66" s="620"/>
      <c r="AX66" s="629"/>
      <c r="AY66" s="341"/>
      <c r="AZ66" s="208"/>
      <c r="BA66" s="206"/>
      <c r="BB66" s="206"/>
      <c r="BC66" s="207"/>
      <c r="BD66" s="207"/>
      <c r="BE66" s="207"/>
      <c r="BF66" s="208"/>
      <c r="BG66" s="576"/>
      <c r="BH66" s="214"/>
      <c r="BI66" s="209"/>
      <c r="BJ66" s="209"/>
      <c r="BK66" s="209"/>
      <c r="BL66" s="206"/>
      <c r="BM66" s="206"/>
      <c r="BN66" s="206"/>
      <c r="BO66" s="210"/>
      <c r="BP66" s="210"/>
      <c r="BQ66" s="211"/>
      <c r="BR66" s="212"/>
      <c r="BS66" s="212" t="str">
        <f>IF(AND('MAPA DE RIESGOS'!$AP66="Muy Alta",'MAPA DE RIESGOS'!$AR66="Leve"),CONCATENATE("R",'MAPA DE RIESGOS'!$H66,"C",'MAPA DE RIESGOS'!$AF66),"")</f>
        <v/>
      </c>
      <c r="BT66" s="212"/>
      <c r="BU66" s="212"/>
      <c r="BV66" s="212"/>
      <c r="BW66" s="212"/>
      <c r="BX66" s="212"/>
      <c r="BY66" s="212"/>
      <c r="BZ66" s="212"/>
      <c r="CA66" s="212"/>
      <c r="CB66" s="212"/>
      <c r="CC66" s="212"/>
      <c r="CD66" s="212"/>
      <c r="CE66" s="212"/>
      <c r="CF66" s="212"/>
      <c r="CG66" s="212"/>
      <c r="CH66" s="212"/>
      <c r="CI66" s="212"/>
      <c r="CJ66" s="212"/>
      <c r="CK66" s="212"/>
    </row>
    <row r="67" spans="1:89" s="213" customFormat="1" ht="28.5" hidden="1" customHeight="1">
      <c r="A67" s="583"/>
      <c r="B67" s="600"/>
      <c r="C67" s="567"/>
      <c r="D67" s="567"/>
      <c r="E67" s="570"/>
      <c r="F67" s="576"/>
      <c r="G67" s="575"/>
      <c r="H67" s="382">
        <v>10</v>
      </c>
      <c r="I67" s="573"/>
      <c r="J67" s="576"/>
      <c r="K67" s="576"/>
      <c r="L67" s="576"/>
      <c r="M67" s="570"/>
      <c r="N67" s="570"/>
      <c r="O67" s="570"/>
      <c r="P67" s="644"/>
      <c r="Q67" s="604"/>
      <c r="R67" s="607"/>
      <c r="S67" s="607"/>
      <c r="T67" s="607"/>
      <c r="U67" s="607"/>
      <c r="V67" s="647"/>
      <c r="W67" s="632"/>
      <c r="X67" s="650"/>
      <c r="Y67" s="653"/>
      <c r="Z67" s="656"/>
      <c r="AA67" s="632"/>
      <c r="AB67" s="635"/>
      <c r="AC67" s="638"/>
      <c r="AD67" s="641"/>
      <c r="AE67" s="620"/>
      <c r="AF67" s="205">
        <v>4</v>
      </c>
      <c r="AG67" s="501"/>
      <c r="AH67" s="504" t="str">
        <f t="shared" si="211"/>
        <v/>
      </c>
      <c r="AI67" s="338"/>
      <c r="AJ67" s="338"/>
      <c r="AK67" s="233" t="str">
        <f t="shared" si="212"/>
        <v/>
      </c>
      <c r="AL67" s="339"/>
      <c r="AM67" s="339"/>
      <c r="AN67" s="340"/>
      <c r="AO67" s="234" t="str">
        <f t="shared" ref="AO67" si="223">IF(ISBLANK(AD64),(IFERROR(IF(AND(AH66="Probabilidad",AH67="Probabilidad"),(AQ66-(+AQ66*AK67)),IF(AND(AH66="Impacto",AH67="Probabilidad"),(AQ65-(+AQ65*AK67)),IF(AH67="Impacto",AQ66,""))),""))," ")</f>
        <v xml:space="preserve"> </v>
      </c>
      <c r="AP67" s="174" t="str">
        <f t="shared" ref="AP67" si="224">IF(ISBLANK(AD64),(IFERROR(IF(AO67="","",IF(AO67&lt;=0.2,"Muy Baja",IF(AO67&lt;=0.4,"Baja",IF(AO67&lt;=0.6,"Media",IF(AO67&lt;=0.8,"Alta","Muy Alta"))))),""))," ")</f>
        <v xml:space="preserve"> </v>
      </c>
      <c r="AQ67" s="235" t="str">
        <f t="shared" si="49"/>
        <v xml:space="preserve"> </v>
      </c>
      <c r="AR67" s="236" t="str">
        <f t="shared" si="50"/>
        <v/>
      </c>
      <c r="AS67" s="235" t="str">
        <f t="shared" si="222"/>
        <v/>
      </c>
      <c r="AT67" s="237" t="str">
        <f t="shared" si="51"/>
        <v/>
      </c>
      <c r="AU67" s="623"/>
      <c r="AV67" s="626"/>
      <c r="AW67" s="620"/>
      <c r="AX67" s="629"/>
      <c r="AY67" s="341"/>
      <c r="AZ67" s="208"/>
      <c r="BA67" s="206"/>
      <c r="BB67" s="206"/>
      <c r="BC67" s="207"/>
      <c r="BD67" s="207"/>
      <c r="BE67" s="207"/>
      <c r="BF67" s="208"/>
      <c r="BG67" s="576"/>
      <c r="BH67" s="214"/>
      <c r="BI67" s="209"/>
      <c r="BJ67" s="209"/>
      <c r="BK67" s="209"/>
      <c r="BL67" s="206"/>
      <c r="BM67" s="206"/>
      <c r="BN67" s="206"/>
      <c r="BO67" s="210"/>
      <c r="BP67" s="210"/>
      <c r="BQ67" s="211"/>
      <c r="BR67" s="212"/>
      <c r="BS67" s="212" t="str">
        <f>IF(AND('MAPA DE RIESGOS'!$AP67="Muy Alta",'MAPA DE RIESGOS'!$AR67="Leve"),CONCATENATE("R",'MAPA DE RIESGOS'!$H67,"C",'MAPA DE RIESGOS'!$AF67),"")</f>
        <v/>
      </c>
      <c r="BT67" s="212"/>
      <c r="BU67" s="212"/>
      <c r="BV67" s="212"/>
      <c r="BW67" s="212"/>
      <c r="BX67" s="212"/>
      <c r="BY67" s="212"/>
      <c r="BZ67" s="212"/>
      <c r="CA67" s="212"/>
      <c r="CB67" s="212"/>
      <c r="CC67" s="212"/>
      <c r="CD67" s="212"/>
      <c r="CE67" s="212"/>
      <c r="CF67" s="212"/>
      <c r="CG67" s="212"/>
      <c r="CH67" s="212"/>
      <c r="CI67" s="212"/>
      <c r="CJ67" s="212"/>
      <c r="CK67" s="212"/>
    </row>
    <row r="68" spans="1:89" s="213" customFormat="1" ht="28.5" hidden="1" customHeight="1">
      <c r="A68" s="583"/>
      <c r="B68" s="600"/>
      <c r="C68" s="567"/>
      <c r="D68" s="567"/>
      <c r="E68" s="570"/>
      <c r="F68" s="576"/>
      <c r="G68" s="575"/>
      <c r="H68" s="382">
        <v>10</v>
      </c>
      <c r="I68" s="573"/>
      <c r="J68" s="576"/>
      <c r="K68" s="576"/>
      <c r="L68" s="576"/>
      <c r="M68" s="570"/>
      <c r="N68" s="570"/>
      <c r="O68" s="570"/>
      <c r="P68" s="644"/>
      <c r="Q68" s="604"/>
      <c r="R68" s="607"/>
      <c r="S68" s="607"/>
      <c r="T68" s="607"/>
      <c r="U68" s="607"/>
      <c r="V68" s="647"/>
      <c r="W68" s="632"/>
      <c r="X68" s="650"/>
      <c r="Y68" s="653"/>
      <c r="Z68" s="656"/>
      <c r="AA68" s="632"/>
      <c r="AB68" s="635"/>
      <c r="AC68" s="638"/>
      <c r="AD68" s="641"/>
      <c r="AE68" s="620"/>
      <c r="AF68" s="205">
        <v>5</v>
      </c>
      <c r="AG68" s="501"/>
      <c r="AH68" s="504" t="str">
        <f t="shared" ref="AH68" si="225">IF(OR(AI68="Preventivo",AI68="Detectivo"),"Probabilidad",IF(AI68="Correctivo","Impacto",""))</f>
        <v/>
      </c>
      <c r="AI68" s="338"/>
      <c r="AJ68" s="338"/>
      <c r="AK68" s="233" t="str">
        <f t="shared" ref="AK68" si="226">IF(AND(AI68="Preventivo",AJ68="Automático"),"50%",IF(AND(AI68="Preventivo",AJ68="Manual"),"40%",IF(AND(AI68="Detectivo",AJ68="Automático"),"40%",IF(AND(AI68="Detectivo",AJ68="Manual"),"30%",IF(AND(AI68="Correctivo",AJ68="Automático"),"35%",IF(AND(AI68="Correctivo",AJ68="Manual"),"25%",""))))))</f>
        <v/>
      </c>
      <c r="AL68" s="339"/>
      <c r="AM68" s="339"/>
      <c r="AN68" s="340"/>
      <c r="AO68" s="234" t="str">
        <f t="shared" ref="AO68" si="227">IF(ISBLANK(AD64),(IFERROR(IF(AND(AH67="Probabilidad",AH68="Probabilidad"),(AQ67-(+AQ67*AK68)),IF(AND(AH67="Impacto",AH68="Probabilidad"),(AQ66-(+AQ66*AK68)),IF(AH68="Impacto",AQ67,""))),""))," ")</f>
        <v xml:space="preserve"> </v>
      </c>
      <c r="AP68" s="174" t="str">
        <f t="shared" ref="AP68" si="228">IF(ISBLANK(AD64),(IFERROR(IF(AO68="","",IF(AO68&lt;=0.2,"Muy Baja",IF(AO68&lt;=0.4,"Baja",IF(AO68&lt;=0.6,"Media",IF(AO68&lt;=0.8,"Alta","Muy Alta"))))),""))," ")</f>
        <v xml:space="preserve"> </v>
      </c>
      <c r="AQ68" s="235" t="str">
        <f t="shared" si="49"/>
        <v xml:space="preserve"> </v>
      </c>
      <c r="AR68" s="236" t="str">
        <f t="shared" si="50"/>
        <v/>
      </c>
      <c r="AS68" s="235" t="str">
        <f t="shared" si="222"/>
        <v/>
      </c>
      <c r="AT68" s="237" t="str">
        <f t="shared" si="51"/>
        <v/>
      </c>
      <c r="AU68" s="623"/>
      <c r="AV68" s="626"/>
      <c r="AW68" s="620"/>
      <c r="AX68" s="629"/>
      <c r="AY68" s="341"/>
      <c r="AZ68" s="208"/>
      <c r="BA68" s="206"/>
      <c r="BB68" s="206"/>
      <c r="BC68" s="207"/>
      <c r="BD68" s="207"/>
      <c r="BE68" s="207"/>
      <c r="BF68" s="208"/>
      <c r="BG68" s="576"/>
      <c r="BH68" s="214"/>
      <c r="BI68" s="209"/>
      <c r="BJ68" s="209"/>
      <c r="BK68" s="209"/>
      <c r="BL68" s="206"/>
      <c r="BM68" s="206"/>
      <c r="BN68" s="206"/>
      <c r="BO68" s="210"/>
      <c r="BP68" s="210"/>
      <c r="BQ68" s="211"/>
      <c r="BR68" s="212"/>
      <c r="BS68" s="212" t="str">
        <f>IF(AND('MAPA DE RIESGOS'!$AP68="Muy Alta",'MAPA DE RIESGOS'!$AR68="Leve"),CONCATENATE("R",'MAPA DE RIESGOS'!$H68,"C",'MAPA DE RIESGOS'!$AF68),"")</f>
        <v/>
      </c>
      <c r="BT68" s="212"/>
      <c r="BU68" s="212"/>
      <c r="BV68" s="212"/>
      <c r="BW68" s="212"/>
      <c r="BX68" s="212"/>
      <c r="BY68" s="212"/>
      <c r="BZ68" s="212"/>
      <c r="CA68" s="212"/>
      <c r="CB68" s="212"/>
      <c r="CC68" s="212"/>
      <c r="CD68" s="212"/>
      <c r="CE68" s="212"/>
      <c r="CF68" s="212"/>
      <c r="CG68" s="212"/>
      <c r="CH68" s="212"/>
      <c r="CI68" s="212"/>
      <c r="CJ68" s="212"/>
      <c r="CK68" s="212"/>
    </row>
    <row r="69" spans="1:89" s="213" customFormat="1" ht="28.5" hidden="1" customHeight="1">
      <c r="A69" s="583"/>
      <c r="B69" s="600"/>
      <c r="C69" s="567"/>
      <c r="D69" s="567"/>
      <c r="E69" s="570"/>
      <c r="F69" s="576"/>
      <c r="G69" s="575"/>
      <c r="H69" s="382">
        <v>10</v>
      </c>
      <c r="I69" s="574"/>
      <c r="J69" s="577"/>
      <c r="K69" s="577"/>
      <c r="L69" s="577"/>
      <c r="M69" s="571"/>
      <c r="N69" s="571"/>
      <c r="O69" s="571"/>
      <c r="P69" s="645"/>
      <c r="Q69" s="605"/>
      <c r="R69" s="608"/>
      <c r="S69" s="608"/>
      <c r="T69" s="608"/>
      <c r="U69" s="608"/>
      <c r="V69" s="648"/>
      <c r="W69" s="633"/>
      <c r="X69" s="651"/>
      <c r="Y69" s="654"/>
      <c r="Z69" s="657"/>
      <c r="AA69" s="633"/>
      <c r="AB69" s="636"/>
      <c r="AC69" s="639"/>
      <c r="AD69" s="642"/>
      <c r="AE69" s="621"/>
      <c r="AF69" s="205">
        <v>6</v>
      </c>
      <c r="AG69" s="501"/>
      <c r="AH69" s="504" t="str">
        <f t="shared" si="211"/>
        <v/>
      </c>
      <c r="AI69" s="338"/>
      <c r="AJ69" s="338"/>
      <c r="AK69" s="233" t="str">
        <f t="shared" si="212"/>
        <v/>
      </c>
      <c r="AL69" s="339"/>
      <c r="AM69" s="339"/>
      <c r="AN69" s="340"/>
      <c r="AO69" s="234" t="str">
        <f t="shared" ref="AO69" si="229">IF(ISBLANK(AD64),(IFERROR(IF(AND(AH68="Probabilidad",AH69="Probabilidad"),(AQ68-(+AQ68*AK69)),IF(AND(AH68="Impacto",AH69="Probabilidad"),(AQ67-(+AQ67*AK69)),IF(AH69="Impacto",AQ68,""))),""))," ")</f>
        <v xml:space="preserve"> </v>
      </c>
      <c r="AP69" s="174" t="str">
        <f t="shared" ref="AP69" si="230">IF(ISBLANK(AD64),(IFERROR(IF(AO69="","",IF(AO69&lt;=0.2,"Muy Baja",IF(AO69&lt;=0.4,"Baja",IF(AO69&lt;=0.6,"Media",IF(AO69&lt;=0.8,"Alta","Muy Alta"))))),""))," ")</f>
        <v xml:space="preserve"> </v>
      </c>
      <c r="AQ69" s="235" t="str">
        <f t="shared" si="49"/>
        <v xml:space="preserve"> </v>
      </c>
      <c r="AR69" s="236" t="str">
        <f t="shared" si="50"/>
        <v/>
      </c>
      <c r="AS69" s="235" t="str">
        <f t="shared" si="222"/>
        <v/>
      </c>
      <c r="AT69" s="237" t="str">
        <f t="shared" si="51"/>
        <v/>
      </c>
      <c r="AU69" s="624"/>
      <c r="AV69" s="627"/>
      <c r="AW69" s="621"/>
      <c r="AX69" s="630"/>
      <c r="AY69" s="341"/>
      <c r="AZ69" s="208"/>
      <c r="BA69" s="206"/>
      <c r="BB69" s="206"/>
      <c r="BC69" s="207"/>
      <c r="BD69" s="207"/>
      <c r="BE69" s="207"/>
      <c r="BF69" s="208"/>
      <c r="BG69" s="577"/>
      <c r="BH69" s="214"/>
      <c r="BI69" s="209"/>
      <c r="BJ69" s="209"/>
      <c r="BK69" s="209"/>
      <c r="BL69" s="206"/>
      <c r="BM69" s="206"/>
      <c r="BN69" s="206"/>
      <c r="BO69" s="210"/>
      <c r="BP69" s="210"/>
      <c r="BQ69" s="211"/>
      <c r="BR69" s="212"/>
      <c r="BS69" s="212" t="str">
        <f>IF(AND('MAPA DE RIESGOS'!$AP69="Muy Alta",'MAPA DE RIESGOS'!$AR69="Leve"),CONCATENATE("R",'MAPA DE RIESGOS'!$H69,"C",'MAPA DE RIESGOS'!$AF69),"")</f>
        <v/>
      </c>
      <c r="BT69" s="212"/>
      <c r="BU69" s="212"/>
      <c r="BV69" s="212"/>
      <c r="BW69" s="212"/>
      <c r="BX69" s="212"/>
      <c r="BY69" s="212"/>
      <c r="BZ69" s="212"/>
      <c r="CA69" s="212"/>
      <c r="CB69" s="212"/>
      <c r="CC69" s="212"/>
      <c r="CD69" s="212"/>
      <c r="CE69" s="212"/>
      <c r="CF69" s="212"/>
      <c r="CG69" s="212"/>
      <c r="CH69" s="212"/>
      <c r="CI69" s="212"/>
      <c r="CJ69" s="212"/>
      <c r="CK69" s="212"/>
    </row>
    <row r="70" spans="1:89" s="213" customFormat="1" ht="215" customHeight="1">
      <c r="A70" s="583"/>
      <c r="B70" s="600"/>
      <c r="C70" s="567"/>
      <c r="D70" s="567" t="str">
        <f>IFERROR((VLOOKUP($B70,'Listados Datos'!$D$3:$F$18,3,FALSE))," ")</f>
        <v xml:space="preserve"> </v>
      </c>
      <c r="E70" s="570"/>
      <c r="F70" s="576"/>
      <c r="G70" s="575">
        <v>11</v>
      </c>
      <c r="H70" s="382">
        <v>11</v>
      </c>
      <c r="I70" s="572" t="s">
        <v>3381</v>
      </c>
      <c r="J70" s="581" t="s">
        <v>241</v>
      </c>
      <c r="K70" s="581" t="s">
        <v>3016</v>
      </c>
      <c r="L70" s="581" t="s">
        <v>3017</v>
      </c>
      <c r="M70" s="569" t="str">
        <f t="shared" ref="M70" si="231">+CONCATENATE("Posibilidad de afectación ", J70, " por ", K70," debido a ", L70)</f>
        <v xml:space="preserve">Posibilidad de afectación Reputacional por Acciones no autorizadas en el uso de datos de la alteración  debido a Intrusión en el Sistema </v>
      </c>
      <c r="N70" s="569" t="s">
        <v>926</v>
      </c>
      <c r="O70" s="569" t="s">
        <v>245</v>
      </c>
      <c r="P70" s="643">
        <v>228</v>
      </c>
      <c r="Q70" s="603" t="s">
        <v>87</v>
      </c>
      <c r="R70" s="606" t="s">
        <v>119</v>
      </c>
      <c r="S70" s="606" t="s">
        <v>1116</v>
      </c>
      <c r="T70" s="606"/>
      <c r="U70" s="606"/>
      <c r="V70" s="646" t="str">
        <f t="shared" ref="V70" si="232">IF(ISBLANK(AC70),(IF(P70&lt;=0,"",IF(P70&lt;=2,"Muy Baja",IF(P70&lt;=24,"Baja",IF(P70&lt;=500,"Media",IF(P70&lt;=5000,"Alta","Muy Alta"))))))," ")</f>
        <v>Media</v>
      </c>
      <c r="W70" s="631">
        <f t="shared" ref="W70" si="233">IF(ISBLANK(AC70),(IF(V70="","",IF(V70="Muy Baja",20%,IF(V70="Baja",40%,IF(V70="Media",60%,IF(V70="Alta",80%,IF(V70="Muy Alta",100%,0)))))))," ")</f>
        <v>0.6</v>
      </c>
      <c r="X70" s="649" t="s">
        <v>303</v>
      </c>
      <c r="Y70" s="652" t="str">
        <f>IF(X70&gt;0,IF(NOT(ISERROR(MATCH(X70,'Listados Datos'!$N$3:$N$4,0))),'Listados Datos'!$N$6&amp;"Por favor no seleccionar este criterios de impacto (Afectación Económica o presupuestal y/o Pérdida Reputacional)",'Listados Datos'!$N$7),"")</f>
        <v>✔</v>
      </c>
      <c r="Z70" s="655" t="str">
        <f>IF(OR(X70='Listados Datos'!$R$3,X70='Listados Datos'!$S$3),"Leve",IF(OR(X70='Listados Datos'!$R$4,X70='Listados Datos'!$S$4),"Menor",IF(OR(X70='Listados Datos'!$R$5,X70='Listados Datos'!$S$5),"Moderado",IF(OR(X70='Listados Datos'!$R$6,X70='Listados Datos'!$S$6),"Mayor",IF(OR(X70='Listados Datos'!$R$7,X70='Listados Datos'!$S$7),"Catastrófico","")))))</f>
        <v>Leve</v>
      </c>
      <c r="AA70" s="631">
        <f>IF(Z70="","",IF(Z70="Leve",20%,IF(Z70="Menor",40%,IF(Z70="Moderado",60%,IF(Z70="Mayor",80%,IF(Z70="Catastrófico",100%,0))))))</f>
        <v>0.2</v>
      </c>
      <c r="AB70" s="634"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Moderado</v>
      </c>
      <c r="AC70" s="637"/>
      <c r="AD70" s="640"/>
      <c r="AE70" s="619" t="str">
        <f t="shared" ref="AE70" si="234">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5">
        <v>1</v>
      </c>
      <c r="AG70" s="501" t="s">
        <v>3018</v>
      </c>
      <c r="AH70" s="504" t="str">
        <f t="shared" si="211"/>
        <v>Probabilidad</v>
      </c>
      <c r="AI70" s="338" t="s">
        <v>310</v>
      </c>
      <c r="AJ70" s="338" t="s">
        <v>315</v>
      </c>
      <c r="AK70" s="233" t="str">
        <f t="shared" si="212"/>
        <v>40%</v>
      </c>
      <c r="AL70" s="339" t="s">
        <v>319</v>
      </c>
      <c r="AM70" s="339" t="s">
        <v>323</v>
      </c>
      <c r="AN70" s="340" t="s">
        <v>326</v>
      </c>
      <c r="AO70" s="234">
        <f t="shared" ref="AO70" si="235">IF(ISBLANK(AD70),(IFERROR(IF(AH70="Probabilidad",(W70-(+W70*AK70)),IF(AH70="Impacto",W70,"")),""))," ")</f>
        <v>0.36</v>
      </c>
      <c r="AP70" s="174" t="str">
        <f t="shared" ref="AP70" si="236">IF(ISBLANK(AD70), (IFERROR(IF(AO70="","",IF(AO70&lt;=0.2,"Muy Baja",IF(AO70&lt;=0.4,"Baja",IF(AO70&lt;=0.6,"Media",IF(AO70&lt;=0.8,"Alta","Muy Alta"))))),""))," ")</f>
        <v>Baja</v>
      </c>
      <c r="AQ70" s="235">
        <f t="shared" si="49"/>
        <v>0.36</v>
      </c>
      <c r="AR70" s="236" t="str">
        <f t="shared" si="50"/>
        <v>Leve</v>
      </c>
      <c r="AS70" s="235">
        <f t="shared" ref="AS70" si="237">IFERROR(IF(AH70="Impacto",(AA70-(+AA70*AK70)),IF(AH70="Probabilidad",AA70,"")),"")</f>
        <v>0.2</v>
      </c>
      <c r="AT70" s="237" t="str">
        <f t="shared" si="51"/>
        <v>Bajo</v>
      </c>
      <c r="AU70" s="622"/>
      <c r="AV70" s="625" t="str">
        <f>IF(ISBLANK(AD70), " ", AD70)</f>
        <v xml:space="preserve"> </v>
      </c>
      <c r="AW70" s="619" t="str">
        <f t="shared" ref="AW70" si="238">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628" t="s">
        <v>333</v>
      </c>
      <c r="AY70" s="341" t="s">
        <v>3019</v>
      </c>
      <c r="AZ70" s="208" t="s">
        <v>3020</v>
      </c>
      <c r="BA70" s="206" t="s">
        <v>3021</v>
      </c>
      <c r="BB70" s="206" t="s">
        <v>1066</v>
      </c>
      <c r="BC70" s="207">
        <v>44927</v>
      </c>
      <c r="BD70" s="207">
        <v>45291</v>
      </c>
      <c r="BE70" s="207" t="s">
        <v>3022</v>
      </c>
      <c r="BF70" s="207" t="s">
        <v>3356</v>
      </c>
      <c r="BG70" s="581" t="s">
        <v>3023</v>
      </c>
      <c r="BH70" s="214"/>
      <c r="BI70" s="209"/>
      <c r="BJ70" s="209"/>
      <c r="BK70" s="209"/>
      <c r="BL70" s="206"/>
      <c r="BM70" s="206"/>
      <c r="BN70" s="206"/>
      <c r="BO70" s="210"/>
      <c r="BP70" s="210"/>
      <c r="BQ70" s="211"/>
      <c r="BR70" s="212"/>
      <c r="BS70" s="212" t="str">
        <f>IF(AND('MAPA DE RIESGOS'!$AP70="Muy Alta",'MAPA DE RIESGOS'!$AR70="Leve"),CONCATENATE("R",'MAPA DE RIESGOS'!$H70,"C",'MAPA DE RIESGOS'!$AF70),"")</f>
        <v/>
      </c>
      <c r="BT70" s="212"/>
      <c r="BU70" s="212"/>
      <c r="BV70" s="212"/>
      <c r="BW70" s="212"/>
      <c r="BX70" s="212"/>
      <c r="BY70" s="212"/>
      <c r="BZ70" s="212"/>
      <c r="CA70" s="212"/>
      <c r="CB70" s="212"/>
      <c r="CC70" s="212"/>
      <c r="CD70" s="212"/>
      <c r="CE70" s="212"/>
      <c r="CF70" s="212"/>
      <c r="CG70" s="212"/>
      <c r="CH70" s="212"/>
      <c r="CI70" s="212"/>
      <c r="CJ70" s="212"/>
      <c r="CK70" s="212"/>
    </row>
    <row r="71" spans="1:89" s="213" customFormat="1" ht="28.5" hidden="1" customHeight="1">
      <c r="A71" s="583"/>
      <c r="B71" s="600"/>
      <c r="C71" s="567"/>
      <c r="D71" s="567"/>
      <c r="E71" s="570"/>
      <c r="F71" s="576"/>
      <c r="G71" s="575"/>
      <c r="H71" s="382">
        <v>11</v>
      </c>
      <c r="I71" s="573"/>
      <c r="J71" s="576"/>
      <c r="K71" s="576"/>
      <c r="L71" s="576"/>
      <c r="M71" s="570"/>
      <c r="N71" s="570"/>
      <c r="O71" s="570"/>
      <c r="P71" s="644"/>
      <c r="Q71" s="604"/>
      <c r="R71" s="607"/>
      <c r="S71" s="607"/>
      <c r="T71" s="607"/>
      <c r="U71" s="607"/>
      <c r="V71" s="647"/>
      <c r="W71" s="632"/>
      <c r="X71" s="650"/>
      <c r="Y71" s="653"/>
      <c r="Z71" s="656"/>
      <c r="AA71" s="632"/>
      <c r="AB71" s="635"/>
      <c r="AC71" s="638"/>
      <c r="AD71" s="641"/>
      <c r="AE71" s="620"/>
      <c r="AF71" s="205">
        <v>2</v>
      </c>
      <c r="AG71" s="501"/>
      <c r="AH71" s="504" t="str">
        <f t="shared" si="211"/>
        <v/>
      </c>
      <c r="AI71" s="338"/>
      <c r="AJ71" s="338"/>
      <c r="AK71" s="233" t="str">
        <f t="shared" si="212"/>
        <v/>
      </c>
      <c r="AL71" s="339"/>
      <c r="AM71" s="339"/>
      <c r="AN71" s="340"/>
      <c r="AO71" s="234" t="str">
        <f t="shared" ref="AO71" si="239">IF(ISBLANK(AD70),(IFERROR(IF(AND(AH70="Probabilidad",AH71="Probabilidad"),(AQ70-(+AQ70*AK71)),IF(AH71="Probabilidad",(W70-(+W70*AK71)),IF(AH71="Impacto",AQ70,""))),""))," ")</f>
        <v/>
      </c>
      <c r="AP71" s="174" t="str">
        <f t="shared" ref="AP71" si="240">IF(ISBLANK(AD70),(IFERROR(IF(AO71="","",IF(AO71&lt;=0.2,"Muy Baja",IF(AO71&lt;=0.4,"Baja",IF(AO71&lt;=0.6,"Media",IF(AO71&lt;=0.8,"Alta","Muy Alta"))))),""))," ")</f>
        <v/>
      </c>
      <c r="AQ71" s="235" t="str">
        <f t="shared" si="49"/>
        <v/>
      </c>
      <c r="AR71" s="236" t="str">
        <f t="shared" si="50"/>
        <v/>
      </c>
      <c r="AS71" s="235" t="str">
        <f t="shared" ref="AS71" si="241">IFERROR(IF(AND(AH70="Impacto",AH71="Impacto"),(AS70-(+AS70*AK71)),IF(AH71="Impacto",(AA70-(+AA70*AK71)),IF(AH71="Probabilidad",AS70,""))),"")</f>
        <v/>
      </c>
      <c r="AT71" s="237" t="str">
        <f t="shared" si="51"/>
        <v/>
      </c>
      <c r="AU71" s="623"/>
      <c r="AV71" s="626"/>
      <c r="AW71" s="620"/>
      <c r="AX71" s="629"/>
      <c r="AY71" s="341"/>
      <c r="AZ71" s="208"/>
      <c r="BA71" s="206"/>
      <c r="BB71" s="206"/>
      <c r="BC71" s="207"/>
      <c r="BD71" s="207"/>
      <c r="BE71" s="207"/>
      <c r="BF71" s="208"/>
      <c r="BG71" s="576"/>
      <c r="BH71" s="214"/>
      <c r="BI71" s="209"/>
      <c r="BJ71" s="209"/>
      <c r="BK71" s="209"/>
      <c r="BL71" s="206"/>
      <c r="BM71" s="206"/>
      <c r="BN71" s="206"/>
      <c r="BO71" s="210"/>
      <c r="BP71" s="210"/>
      <c r="BQ71" s="211"/>
      <c r="BR71" s="212"/>
      <c r="BS71" s="212" t="str">
        <f>IF(AND('MAPA DE RIESGOS'!$AP71="Muy Alta",'MAPA DE RIESGOS'!$AR71="Leve"),CONCATENATE("R",'MAPA DE RIESGOS'!$H71,"C",'MAPA DE RIESGOS'!$AF71),"")</f>
        <v/>
      </c>
      <c r="BT71" s="212"/>
      <c r="BU71" s="212"/>
      <c r="BV71" s="212"/>
      <c r="BW71" s="212"/>
      <c r="BX71" s="212"/>
      <c r="BY71" s="212"/>
      <c r="BZ71" s="212"/>
      <c r="CA71" s="212"/>
      <c r="CB71" s="212"/>
      <c r="CC71" s="212"/>
      <c r="CD71" s="212"/>
      <c r="CE71" s="212"/>
      <c r="CF71" s="212"/>
      <c r="CG71" s="212"/>
      <c r="CH71" s="212"/>
      <c r="CI71" s="212"/>
      <c r="CJ71" s="212"/>
      <c r="CK71" s="212"/>
    </row>
    <row r="72" spans="1:89" s="213" customFormat="1" ht="28.5" hidden="1" customHeight="1">
      <c r="A72" s="583"/>
      <c r="B72" s="600"/>
      <c r="C72" s="567"/>
      <c r="D72" s="567"/>
      <c r="E72" s="570"/>
      <c r="F72" s="576"/>
      <c r="G72" s="575"/>
      <c r="H72" s="382">
        <v>11</v>
      </c>
      <c r="I72" s="573"/>
      <c r="J72" s="576"/>
      <c r="K72" s="576"/>
      <c r="L72" s="576"/>
      <c r="M72" s="570"/>
      <c r="N72" s="570"/>
      <c r="O72" s="570"/>
      <c r="P72" s="644"/>
      <c r="Q72" s="604"/>
      <c r="R72" s="607"/>
      <c r="S72" s="607"/>
      <c r="T72" s="607"/>
      <c r="U72" s="607"/>
      <c r="V72" s="647"/>
      <c r="W72" s="632"/>
      <c r="X72" s="650"/>
      <c r="Y72" s="653"/>
      <c r="Z72" s="656"/>
      <c r="AA72" s="632"/>
      <c r="AB72" s="635"/>
      <c r="AC72" s="638"/>
      <c r="AD72" s="641"/>
      <c r="AE72" s="620"/>
      <c r="AF72" s="205">
        <v>3</v>
      </c>
      <c r="AG72" s="501"/>
      <c r="AH72" s="504" t="str">
        <f t="shared" si="211"/>
        <v/>
      </c>
      <c r="AI72" s="338"/>
      <c r="AJ72" s="338"/>
      <c r="AK72" s="233" t="str">
        <f t="shared" si="212"/>
        <v/>
      </c>
      <c r="AL72" s="339"/>
      <c r="AM72" s="339"/>
      <c r="AN72" s="340"/>
      <c r="AO72" s="234" t="str">
        <f t="shared" ref="AO72" si="242">IF(ISBLANK(AD70),(IFERROR(IF(AND(AH71="Probabilidad",AH72="Probabilidad"),(AQ71-(+AQ71*AK72)),IF(AND(AH71="Impacto",AH72="Probabilidad"),(AQ70-(+AQ70*AK72)),IF(AH72="Impacto",AQ71,""))),""))," ")</f>
        <v/>
      </c>
      <c r="AP72" s="174" t="str">
        <f t="shared" ref="AP72" si="243">IF(ISBLANK(AD70),(IFERROR(IF(AO72="","",IF(AO72&lt;=0.2,"Muy Baja",IF(AO72&lt;=0.4,"Baja",IF(AO72&lt;=0.6,"Media",IF(AO72&lt;=0.8,"Alta","Muy Alta"))))),""))," ")</f>
        <v/>
      </c>
      <c r="AQ72" s="235" t="str">
        <f t="shared" si="49"/>
        <v/>
      </c>
      <c r="AR72" s="236" t="str">
        <f t="shared" si="50"/>
        <v/>
      </c>
      <c r="AS72" s="235" t="str">
        <f t="shared" ref="AS72:AS75" si="244">IFERROR(IF(AND(AH71="Impacto",AH72="Impacto"),(AS71-(+AS71*AK72)),IF(AND(AH71="Probabilidad",AH72="Impacto"),(AS70-(+AS70*AK72)),IF(AH72="Probabilidad",AS71,""))),"")</f>
        <v/>
      </c>
      <c r="AT72" s="237" t="str">
        <f t="shared" si="51"/>
        <v/>
      </c>
      <c r="AU72" s="623"/>
      <c r="AV72" s="626"/>
      <c r="AW72" s="620"/>
      <c r="AX72" s="629"/>
      <c r="AY72" s="341"/>
      <c r="AZ72" s="208"/>
      <c r="BA72" s="206"/>
      <c r="BB72" s="206"/>
      <c r="BC72" s="207"/>
      <c r="BD72" s="207"/>
      <c r="BE72" s="207"/>
      <c r="BF72" s="208"/>
      <c r="BG72" s="576"/>
      <c r="BH72" s="214"/>
      <c r="BI72" s="209"/>
      <c r="BJ72" s="209"/>
      <c r="BK72" s="209"/>
      <c r="BL72" s="206"/>
      <c r="BM72" s="206"/>
      <c r="BN72" s="206"/>
      <c r="BO72" s="210"/>
      <c r="BP72" s="210"/>
      <c r="BQ72" s="211"/>
      <c r="BR72" s="212"/>
      <c r="BS72" s="212" t="str">
        <f>IF(AND('MAPA DE RIESGOS'!$AP72="Muy Alta",'MAPA DE RIESGOS'!$AR72="Leve"),CONCATENATE("R",'MAPA DE RIESGOS'!$H72,"C",'MAPA DE RIESGOS'!$AF72),"")</f>
        <v/>
      </c>
      <c r="BT72" s="212"/>
      <c r="BU72" s="212"/>
      <c r="BV72" s="212"/>
      <c r="BW72" s="212"/>
      <c r="BX72" s="212"/>
      <c r="BY72" s="212"/>
      <c r="BZ72" s="212"/>
      <c r="CA72" s="212"/>
      <c r="CB72" s="212"/>
      <c r="CC72" s="212"/>
      <c r="CD72" s="212"/>
      <c r="CE72" s="212"/>
      <c r="CF72" s="212"/>
      <c r="CG72" s="212"/>
      <c r="CH72" s="212"/>
      <c r="CI72" s="212"/>
      <c r="CJ72" s="212"/>
      <c r="CK72" s="212"/>
    </row>
    <row r="73" spans="1:89" s="213" customFormat="1" ht="28.5" hidden="1" customHeight="1">
      <c r="A73" s="583"/>
      <c r="B73" s="600"/>
      <c r="C73" s="567"/>
      <c r="D73" s="567"/>
      <c r="E73" s="570"/>
      <c r="F73" s="576"/>
      <c r="G73" s="575"/>
      <c r="H73" s="382">
        <v>11</v>
      </c>
      <c r="I73" s="573"/>
      <c r="J73" s="576"/>
      <c r="K73" s="576"/>
      <c r="L73" s="576"/>
      <c r="M73" s="570"/>
      <c r="N73" s="570"/>
      <c r="O73" s="570"/>
      <c r="P73" s="644"/>
      <c r="Q73" s="604"/>
      <c r="R73" s="607"/>
      <c r="S73" s="607"/>
      <c r="T73" s="607"/>
      <c r="U73" s="607"/>
      <c r="V73" s="647"/>
      <c r="W73" s="632"/>
      <c r="X73" s="650"/>
      <c r="Y73" s="653"/>
      <c r="Z73" s="656"/>
      <c r="AA73" s="632"/>
      <c r="AB73" s="635"/>
      <c r="AC73" s="638"/>
      <c r="AD73" s="641"/>
      <c r="AE73" s="620"/>
      <c r="AF73" s="205">
        <v>4</v>
      </c>
      <c r="AG73" s="501"/>
      <c r="AH73" s="504" t="str">
        <f t="shared" si="211"/>
        <v/>
      </c>
      <c r="AI73" s="338"/>
      <c r="AJ73" s="338"/>
      <c r="AK73" s="233" t="str">
        <f t="shared" si="212"/>
        <v/>
      </c>
      <c r="AL73" s="339"/>
      <c r="AM73" s="339"/>
      <c r="AN73" s="340"/>
      <c r="AO73" s="234" t="str">
        <f t="shared" ref="AO73" si="245">IF(ISBLANK(AD70),(IFERROR(IF(AND(AH72="Probabilidad",AH73="Probabilidad"),(AQ72-(+AQ72*AK73)),IF(AND(AH72="Impacto",AH73="Probabilidad"),(AQ71-(+AQ71*AK73)),IF(AH73="Impacto",AQ72,""))),""))," ")</f>
        <v/>
      </c>
      <c r="AP73" s="174" t="str">
        <f t="shared" ref="AP73" si="246">IF(ISBLANK(AD70),(IFERROR(IF(AO73="","",IF(AO73&lt;=0.2,"Muy Baja",IF(AO73&lt;=0.4,"Baja",IF(AO73&lt;=0.6,"Media",IF(AO73&lt;=0.8,"Alta","Muy Alta"))))),""))," ")</f>
        <v/>
      </c>
      <c r="AQ73" s="235" t="str">
        <f t="shared" si="49"/>
        <v/>
      </c>
      <c r="AR73" s="236" t="str">
        <f t="shared" si="50"/>
        <v/>
      </c>
      <c r="AS73" s="235" t="str">
        <f t="shared" si="244"/>
        <v/>
      </c>
      <c r="AT73" s="237" t="str">
        <f t="shared" si="51"/>
        <v/>
      </c>
      <c r="AU73" s="623"/>
      <c r="AV73" s="626"/>
      <c r="AW73" s="620"/>
      <c r="AX73" s="629"/>
      <c r="AY73" s="341"/>
      <c r="AZ73" s="208"/>
      <c r="BA73" s="206"/>
      <c r="BB73" s="206"/>
      <c r="BC73" s="207"/>
      <c r="BD73" s="207"/>
      <c r="BE73" s="207"/>
      <c r="BF73" s="208"/>
      <c r="BG73" s="576"/>
      <c r="BH73" s="214"/>
      <c r="BI73" s="209"/>
      <c r="BJ73" s="209"/>
      <c r="BK73" s="209"/>
      <c r="BL73" s="206"/>
      <c r="BM73" s="206"/>
      <c r="BN73" s="206"/>
      <c r="BO73" s="210"/>
      <c r="BP73" s="210"/>
      <c r="BQ73" s="211"/>
      <c r="BR73" s="212"/>
      <c r="BS73" s="212" t="str">
        <f>IF(AND('MAPA DE RIESGOS'!$AP73="Muy Alta",'MAPA DE RIESGOS'!$AR73="Leve"),CONCATENATE("R",'MAPA DE RIESGOS'!$H73,"C",'MAPA DE RIESGOS'!$AF73),"")</f>
        <v/>
      </c>
      <c r="BT73" s="212"/>
      <c r="BU73" s="212"/>
      <c r="BV73" s="212"/>
      <c r="BW73" s="212"/>
      <c r="BX73" s="212"/>
      <c r="BY73" s="212"/>
      <c r="BZ73" s="212"/>
      <c r="CA73" s="212"/>
      <c r="CB73" s="212"/>
      <c r="CC73" s="212"/>
      <c r="CD73" s="212"/>
      <c r="CE73" s="212"/>
      <c r="CF73" s="212"/>
      <c r="CG73" s="212"/>
      <c r="CH73" s="212"/>
      <c r="CI73" s="212"/>
      <c r="CJ73" s="212"/>
      <c r="CK73" s="212"/>
    </row>
    <row r="74" spans="1:89" s="213" customFormat="1" ht="28.5" hidden="1" customHeight="1">
      <c r="A74" s="583"/>
      <c r="B74" s="600"/>
      <c r="C74" s="567"/>
      <c r="D74" s="567"/>
      <c r="E74" s="570"/>
      <c r="F74" s="576"/>
      <c r="G74" s="575"/>
      <c r="H74" s="382">
        <v>11</v>
      </c>
      <c r="I74" s="573"/>
      <c r="J74" s="576"/>
      <c r="K74" s="576"/>
      <c r="L74" s="576"/>
      <c r="M74" s="570"/>
      <c r="N74" s="570"/>
      <c r="O74" s="570"/>
      <c r="P74" s="644"/>
      <c r="Q74" s="604"/>
      <c r="R74" s="607"/>
      <c r="S74" s="607"/>
      <c r="T74" s="607"/>
      <c r="U74" s="607"/>
      <c r="V74" s="647"/>
      <c r="W74" s="632"/>
      <c r="X74" s="650"/>
      <c r="Y74" s="653"/>
      <c r="Z74" s="656"/>
      <c r="AA74" s="632"/>
      <c r="AB74" s="635"/>
      <c r="AC74" s="638"/>
      <c r="AD74" s="641"/>
      <c r="AE74" s="620"/>
      <c r="AF74" s="205">
        <v>5</v>
      </c>
      <c r="AG74" s="501"/>
      <c r="AH74" s="504" t="str">
        <f t="shared" ref="AH74" si="247">IF(OR(AI74="Preventivo",AI74="Detectivo"),"Probabilidad",IF(AI74="Correctivo","Impacto",""))</f>
        <v/>
      </c>
      <c r="AI74" s="338"/>
      <c r="AJ74" s="338"/>
      <c r="AK74" s="233" t="str">
        <f t="shared" ref="AK74" si="248">IF(AND(AI74="Preventivo",AJ74="Automático"),"50%",IF(AND(AI74="Preventivo",AJ74="Manual"),"40%",IF(AND(AI74="Detectivo",AJ74="Automático"),"40%",IF(AND(AI74="Detectivo",AJ74="Manual"),"30%",IF(AND(AI74="Correctivo",AJ74="Automático"),"35%",IF(AND(AI74="Correctivo",AJ74="Manual"),"25%",""))))))</f>
        <v/>
      </c>
      <c r="AL74" s="339"/>
      <c r="AM74" s="339"/>
      <c r="AN74" s="340"/>
      <c r="AO74" s="234" t="str">
        <f t="shared" ref="AO74" si="249">IF(ISBLANK(AD70),(IFERROR(IF(AND(AH73="Probabilidad",AH74="Probabilidad"),(AQ73-(+AQ73*AK74)),IF(AND(AH73="Impacto",AH74="Probabilidad"),(AQ72-(+AQ72*AK74)),IF(AH74="Impacto",AQ73,""))),""))," ")</f>
        <v/>
      </c>
      <c r="AP74" s="174" t="str">
        <f t="shared" ref="AP74" si="250">IF(ISBLANK(AD70),(IFERROR(IF(AO74="","",IF(AO74&lt;=0.2,"Muy Baja",IF(AO74&lt;=0.4,"Baja",IF(AO74&lt;=0.6,"Media",IF(AO74&lt;=0.8,"Alta","Muy Alta"))))),""))," ")</f>
        <v/>
      </c>
      <c r="AQ74" s="235" t="str">
        <f t="shared" si="49"/>
        <v/>
      </c>
      <c r="AR74" s="236" t="str">
        <f t="shared" si="50"/>
        <v/>
      </c>
      <c r="AS74" s="235" t="str">
        <f t="shared" si="244"/>
        <v/>
      </c>
      <c r="AT74" s="237" t="str">
        <f t="shared" si="51"/>
        <v/>
      </c>
      <c r="AU74" s="623"/>
      <c r="AV74" s="626"/>
      <c r="AW74" s="620"/>
      <c r="AX74" s="629"/>
      <c r="AY74" s="341"/>
      <c r="AZ74" s="208"/>
      <c r="BA74" s="206"/>
      <c r="BB74" s="206"/>
      <c r="BC74" s="207"/>
      <c r="BD74" s="207"/>
      <c r="BE74" s="207"/>
      <c r="BF74" s="208"/>
      <c r="BG74" s="576"/>
      <c r="BH74" s="214"/>
      <c r="BI74" s="209"/>
      <c r="BJ74" s="209"/>
      <c r="BK74" s="209"/>
      <c r="BL74" s="206"/>
      <c r="BM74" s="206"/>
      <c r="BN74" s="206"/>
      <c r="BO74" s="210"/>
      <c r="BP74" s="210"/>
      <c r="BQ74" s="211"/>
      <c r="BR74" s="212"/>
      <c r="BS74" s="212" t="str">
        <f>IF(AND('MAPA DE RIESGOS'!$AP74="Muy Alta",'MAPA DE RIESGOS'!$AR74="Leve"),CONCATENATE("R",'MAPA DE RIESGOS'!$H74,"C",'MAPA DE RIESGOS'!$AF74),"")</f>
        <v/>
      </c>
      <c r="BT74" s="212"/>
      <c r="BU74" s="212"/>
      <c r="BV74" s="212"/>
      <c r="BW74" s="212"/>
      <c r="BX74" s="212"/>
      <c r="BY74" s="212"/>
      <c r="BZ74" s="212"/>
      <c r="CA74" s="212"/>
      <c r="CB74" s="212"/>
      <c r="CC74" s="212"/>
      <c r="CD74" s="212"/>
      <c r="CE74" s="212"/>
      <c r="CF74" s="212"/>
      <c r="CG74" s="212"/>
      <c r="CH74" s="212"/>
      <c r="CI74" s="212"/>
      <c r="CJ74" s="212"/>
      <c r="CK74" s="212"/>
    </row>
    <row r="75" spans="1:89" s="213" customFormat="1" ht="28.5" hidden="1" customHeight="1">
      <c r="A75" s="584"/>
      <c r="B75" s="601"/>
      <c r="C75" s="568"/>
      <c r="D75" s="568"/>
      <c r="E75" s="571"/>
      <c r="F75" s="577"/>
      <c r="G75" s="575"/>
      <c r="H75" s="382">
        <v>11</v>
      </c>
      <c r="I75" s="574"/>
      <c r="J75" s="577"/>
      <c r="K75" s="577"/>
      <c r="L75" s="577"/>
      <c r="M75" s="571"/>
      <c r="N75" s="571"/>
      <c r="O75" s="571"/>
      <c r="P75" s="645"/>
      <c r="Q75" s="605"/>
      <c r="R75" s="608"/>
      <c r="S75" s="608"/>
      <c r="T75" s="608"/>
      <c r="U75" s="608"/>
      <c r="V75" s="648"/>
      <c r="W75" s="633"/>
      <c r="X75" s="651"/>
      <c r="Y75" s="654"/>
      <c r="Z75" s="657"/>
      <c r="AA75" s="633"/>
      <c r="AB75" s="636"/>
      <c r="AC75" s="639"/>
      <c r="AD75" s="642"/>
      <c r="AE75" s="621"/>
      <c r="AF75" s="205">
        <v>6</v>
      </c>
      <c r="AG75" s="501"/>
      <c r="AH75" s="504" t="str">
        <f t="shared" si="211"/>
        <v/>
      </c>
      <c r="AI75" s="338"/>
      <c r="AJ75" s="338"/>
      <c r="AK75" s="233" t="str">
        <f t="shared" si="212"/>
        <v/>
      </c>
      <c r="AL75" s="339"/>
      <c r="AM75" s="339"/>
      <c r="AN75" s="340"/>
      <c r="AO75" s="234" t="str">
        <f t="shared" ref="AO75" si="251">IF(ISBLANK(AD70),(IFERROR(IF(AND(AH74="Probabilidad",AH75="Probabilidad"),(AQ74-(+AQ74*AK75)),IF(AND(AH74="Impacto",AH75="Probabilidad"),(AQ73-(+AQ73*AK75)),IF(AH75="Impacto",AQ74,""))),""))," ")</f>
        <v/>
      </c>
      <c r="AP75" s="174" t="str">
        <f t="shared" ref="AP75" si="252">IF(ISBLANK(AD70),(IFERROR(IF(AO75="","",IF(AO75&lt;=0.2,"Muy Baja",IF(AO75&lt;=0.4,"Baja",IF(AO75&lt;=0.6,"Media",IF(AO75&lt;=0.8,"Alta","Muy Alta"))))),""))," ")</f>
        <v/>
      </c>
      <c r="AQ75" s="235" t="str">
        <f t="shared" si="49"/>
        <v/>
      </c>
      <c r="AR75" s="236" t="str">
        <f t="shared" si="50"/>
        <v/>
      </c>
      <c r="AS75" s="235" t="str">
        <f t="shared" si="244"/>
        <v/>
      </c>
      <c r="AT75" s="237" t="str">
        <f t="shared" si="51"/>
        <v/>
      </c>
      <c r="AU75" s="624"/>
      <c r="AV75" s="627"/>
      <c r="AW75" s="621"/>
      <c r="AX75" s="630"/>
      <c r="AY75" s="341"/>
      <c r="AZ75" s="208"/>
      <c r="BA75" s="206"/>
      <c r="BB75" s="206"/>
      <c r="BC75" s="207"/>
      <c r="BD75" s="207"/>
      <c r="BE75" s="207"/>
      <c r="BF75" s="208"/>
      <c r="BG75" s="577"/>
      <c r="BH75" s="214"/>
      <c r="BI75" s="209"/>
      <c r="BJ75" s="209"/>
      <c r="BK75" s="209"/>
      <c r="BL75" s="206"/>
      <c r="BM75" s="206"/>
      <c r="BN75" s="206"/>
      <c r="BO75" s="210"/>
      <c r="BP75" s="210"/>
      <c r="BQ75" s="211"/>
      <c r="BR75" s="212"/>
      <c r="BS75" s="212" t="str">
        <f>IF(AND('MAPA DE RIESGOS'!$AP75="Muy Alta",'MAPA DE RIESGOS'!$AR75="Leve"),CONCATENATE("R",'MAPA DE RIESGOS'!$H75,"C",'MAPA DE RIESGOS'!$AF75),"")</f>
        <v/>
      </c>
      <c r="BT75" s="212"/>
      <c r="BU75" s="212"/>
      <c r="BV75" s="212"/>
      <c r="BW75" s="212"/>
      <c r="BX75" s="212"/>
      <c r="BY75" s="212"/>
      <c r="BZ75" s="212"/>
      <c r="CA75" s="212"/>
      <c r="CB75" s="212"/>
      <c r="CC75" s="212"/>
      <c r="CD75" s="212"/>
      <c r="CE75" s="212"/>
      <c r="CF75" s="212"/>
      <c r="CG75" s="212"/>
      <c r="CH75" s="212"/>
      <c r="CI75" s="212"/>
      <c r="CJ75" s="212"/>
      <c r="CK75" s="212"/>
    </row>
    <row r="76" spans="1:89" s="213" customFormat="1" ht="69.75" customHeight="1">
      <c r="A76" s="585">
        <v>3</v>
      </c>
      <c r="B76" s="602" t="s">
        <v>950</v>
      </c>
      <c r="C76" s="566"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566"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569" t="s">
        <v>1106</v>
      </c>
      <c r="F76" s="581" t="s">
        <v>968</v>
      </c>
      <c r="G76" s="575">
        <v>12</v>
      </c>
      <c r="H76" s="382">
        <v>12</v>
      </c>
      <c r="I76" s="572" t="s">
        <v>3382</v>
      </c>
      <c r="J76" s="581" t="s">
        <v>241</v>
      </c>
      <c r="K76" s="581" t="s">
        <v>1081</v>
      </c>
      <c r="L76" s="581" t="s">
        <v>1084</v>
      </c>
      <c r="M76" s="581" t="str">
        <f t="shared" ref="M76" si="253">+CONCATENATE("Posibilidad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581" t="s">
        <v>108</v>
      </c>
      <c r="O76" s="581" t="s">
        <v>830</v>
      </c>
      <c r="P76" s="658">
        <v>228</v>
      </c>
      <c r="Q76" s="603"/>
      <c r="R76" s="606"/>
      <c r="S76" s="606"/>
      <c r="T76" s="606"/>
      <c r="U76" s="606"/>
      <c r="V76" s="646" t="str">
        <f t="shared" ref="V76" si="254">IF(ISBLANK(AC76),(IF(P76&lt;=0,"",IF(P76&lt;=2,"Muy Baja",IF(P76&lt;=24,"Baja",IF(P76&lt;=500,"Media",IF(P76&lt;=5000,"Alta","Muy Alta"))))))," ")</f>
        <v>Media</v>
      </c>
      <c r="W76" s="631">
        <f t="shared" ref="W76" si="255">IF(ISBLANK(AC76),(IF(V76="","",IF(V76="Muy Baja",20%,IF(V76="Baja",40%,IF(V76="Media",60%,IF(V76="Alta",80%,IF(V76="Muy Alta",100%,0)))))))," ")</f>
        <v>0.6</v>
      </c>
      <c r="X76" s="649" t="s">
        <v>1428</v>
      </c>
      <c r="Y76" s="652" t="str">
        <f>IF(X76&gt;0,IF(NOT(ISERROR(MATCH(X76,'Listados Datos'!$N$3:$N$4,0))),'Listados Datos'!$N$6&amp;"Por favor no seleccionar este criterios de impacto (Afectación Económica o presupuestal y/o Pérdida Reputacional)",'Listados Datos'!$N$7),"")</f>
        <v>✔</v>
      </c>
      <c r="Z76" s="655" t="str">
        <f>IF(OR(X76='Listados Datos'!$R$3,X76='Listados Datos'!$S$3),"Leve",IF(OR(X76='Listados Datos'!$R$4,X76='Listados Datos'!$S$4),"Menor",IF(OR(X76='Listados Datos'!$R$5,X76='Listados Datos'!$S$5),"Moderado",IF(OR(X76='Listados Datos'!$R$6,X76='Listados Datos'!$S$6),"Mayor",IF(OR(X76='Listados Datos'!$R$7,X76='Listados Datos'!$S$7),"Catastrófico","")))))</f>
        <v>Menor</v>
      </c>
      <c r="AA76" s="631">
        <f>IF(Z76="","",IF(Z76="Leve",20%,IF(Z76="Menor",40%,IF(Z76="Moderado",60%,IF(Z76="Mayor",80%,IF(Z76="Catastrófico",100%,0))))))</f>
        <v>0.4</v>
      </c>
      <c r="AB76" s="634"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Moderado</v>
      </c>
      <c r="AC76" s="637"/>
      <c r="AD76" s="640"/>
      <c r="AE76" s="619" t="str">
        <f t="shared" ref="AE76" si="256">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5">
        <v>1</v>
      </c>
      <c r="AG76" s="501" t="s">
        <v>3357</v>
      </c>
      <c r="AH76" s="504" t="str">
        <f t="shared" si="211"/>
        <v>Probabilidad</v>
      </c>
      <c r="AI76" s="338" t="s">
        <v>310</v>
      </c>
      <c r="AJ76" s="338" t="s">
        <v>315</v>
      </c>
      <c r="AK76" s="233" t="str">
        <f t="shared" si="212"/>
        <v>40%</v>
      </c>
      <c r="AL76" s="339" t="s">
        <v>319</v>
      </c>
      <c r="AM76" s="339" t="s">
        <v>323</v>
      </c>
      <c r="AN76" s="340" t="s">
        <v>326</v>
      </c>
      <c r="AO76" s="234">
        <f t="shared" ref="AO76" si="257">IF(ISBLANK(AD76),(IFERROR(IF(AH76="Probabilidad",(W76-(+W76*AK76)),IF(AH76="Impacto",W76,"")),""))," ")</f>
        <v>0.36</v>
      </c>
      <c r="AP76" s="174" t="str">
        <f t="shared" ref="AP76" si="258">IF(ISBLANK(AD76), (IFERROR(IF(AO76="","",IF(AO76&lt;=0.2,"Muy Baja",IF(AO76&lt;=0.4,"Baja",IF(AO76&lt;=0.6,"Media",IF(AO76&lt;=0.8,"Alta","Muy Alta"))))),""))," ")</f>
        <v>Baja</v>
      </c>
      <c r="AQ76" s="235">
        <f t="shared" si="49"/>
        <v>0.36</v>
      </c>
      <c r="AR76" s="236" t="str">
        <f t="shared" si="50"/>
        <v>Menor</v>
      </c>
      <c r="AS76" s="235">
        <f t="shared" ref="AS76" si="259">IFERROR(IF(AH76="Impacto",(AA76-(+AA76*AK76)),IF(AH76="Probabilidad",AA76,"")),"")</f>
        <v>0.4</v>
      </c>
      <c r="AT76" s="237" t="str">
        <f t="shared" si="51"/>
        <v>Moderado</v>
      </c>
      <c r="AU76" s="622"/>
      <c r="AV76" s="625" t="str">
        <f>IF(ISBLANK(AD76), " ", AD76)</f>
        <v xml:space="preserve"> </v>
      </c>
      <c r="AW76" s="619" t="str">
        <f t="shared" ref="AW76" si="260">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628" t="s">
        <v>333</v>
      </c>
      <c r="AY76" s="475" t="s">
        <v>1088</v>
      </c>
      <c r="AZ76" s="468" t="s">
        <v>3245</v>
      </c>
      <c r="BA76" s="469" t="s">
        <v>968</v>
      </c>
      <c r="BB76" s="469" t="s">
        <v>1054</v>
      </c>
      <c r="BC76" s="470">
        <v>44927</v>
      </c>
      <c r="BD76" s="470">
        <v>45291</v>
      </c>
      <c r="BE76" s="470" t="s">
        <v>3246</v>
      </c>
      <c r="BF76" s="470" t="s">
        <v>3247</v>
      </c>
      <c r="BG76" s="581" t="s">
        <v>1096</v>
      </c>
      <c r="BH76" s="214"/>
      <c r="BI76" s="209"/>
      <c r="BJ76" s="209"/>
      <c r="BK76" s="209"/>
      <c r="BL76" s="206"/>
      <c r="BM76" s="206"/>
      <c r="BN76" s="206"/>
      <c r="BO76" s="210"/>
      <c r="BP76" s="210"/>
      <c r="BQ76" s="211"/>
      <c r="BR76" s="212"/>
      <c r="BS76" s="212" t="str">
        <f>IF(AND('MAPA DE RIESGOS'!$AP76="Muy Alta",'MAPA DE RIESGOS'!$AR76="Leve"),CONCATENATE("R",'MAPA DE RIESGOS'!$H76,"C",'MAPA DE RIESGOS'!$AF76),"")</f>
        <v/>
      </c>
      <c r="BT76" s="212"/>
      <c r="BU76" s="212"/>
      <c r="BV76" s="212"/>
      <c r="BW76" s="212"/>
      <c r="BX76" s="212"/>
      <c r="BY76" s="212"/>
      <c r="BZ76" s="212"/>
      <c r="CA76" s="212"/>
      <c r="CB76" s="212"/>
      <c r="CC76" s="212"/>
      <c r="CD76" s="212"/>
      <c r="CE76" s="212"/>
      <c r="CF76" s="212"/>
      <c r="CG76" s="212"/>
      <c r="CH76" s="212"/>
      <c r="CI76" s="212"/>
      <c r="CJ76" s="212"/>
      <c r="CK76" s="212"/>
    </row>
    <row r="77" spans="1:89" s="213" customFormat="1" ht="69.75" customHeight="1">
      <c r="A77" s="583"/>
      <c r="B77" s="600"/>
      <c r="C77" s="567"/>
      <c r="D77" s="567"/>
      <c r="E77" s="570"/>
      <c r="F77" s="576"/>
      <c r="G77" s="575"/>
      <c r="H77" s="382">
        <v>12</v>
      </c>
      <c r="I77" s="573"/>
      <c r="J77" s="576"/>
      <c r="K77" s="576"/>
      <c r="L77" s="576"/>
      <c r="M77" s="576"/>
      <c r="N77" s="576"/>
      <c r="O77" s="576"/>
      <c r="P77" s="659"/>
      <c r="Q77" s="604"/>
      <c r="R77" s="607"/>
      <c r="S77" s="607"/>
      <c r="T77" s="607"/>
      <c r="U77" s="607"/>
      <c r="V77" s="647"/>
      <c r="W77" s="632"/>
      <c r="X77" s="650"/>
      <c r="Y77" s="653"/>
      <c r="Z77" s="656"/>
      <c r="AA77" s="632"/>
      <c r="AB77" s="635"/>
      <c r="AC77" s="638"/>
      <c r="AD77" s="641"/>
      <c r="AE77" s="620"/>
      <c r="AF77" s="205">
        <v>2</v>
      </c>
      <c r="AG77" s="501" t="s">
        <v>3358</v>
      </c>
      <c r="AH77" s="504" t="str">
        <f t="shared" si="211"/>
        <v>Probabilidad</v>
      </c>
      <c r="AI77" s="338" t="s">
        <v>310</v>
      </c>
      <c r="AJ77" s="338" t="s">
        <v>315</v>
      </c>
      <c r="AK77" s="233" t="str">
        <f t="shared" si="212"/>
        <v>40%</v>
      </c>
      <c r="AL77" s="339" t="s">
        <v>319</v>
      </c>
      <c r="AM77" s="339" t="s">
        <v>323</v>
      </c>
      <c r="AN77" s="340" t="s">
        <v>326</v>
      </c>
      <c r="AO77" s="234">
        <f t="shared" ref="AO77" si="261">IF(ISBLANK(AD76),(IFERROR(IF(AND(AH76="Probabilidad",AH77="Probabilidad"),(AQ76-(+AQ76*AK77)),IF(AH77="Probabilidad",(W76-(+W76*AK77)),IF(AH77="Impacto",AQ76,""))),""))," ")</f>
        <v>0.216</v>
      </c>
      <c r="AP77" s="174" t="str">
        <f t="shared" ref="AP77" si="262">IF(ISBLANK(AD76),(IFERROR(IF(AO77="","",IF(AO77&lt;=0.2,"Muy Baja",IF(AO77&lt;=0.4,"Baja",IF(AO77&lt;=0.6,"Media",IF(AO77&lt;=0.8,"Alta","Muy Alta"))))),""))," ")</f>
        <v>Baja</v>
      </c>
      <c r="AQ77" s="235">
        <f t="shared" si="49"/>
        <v>0.216</v>
      </c>
      <c r="AR77" s="236" t="str">
        <f t="shared" si="50"/>
        <v>Menor</v>
      </c>
      <c r="AS77" s="235">
        <f t="shared" ref="AS77" si="263">IFERROR(IF(AND(AH76="Impacto",AH77="Impacto"),(AS76-(+AS76*AK77)),IF(AH77="Impacto",(AA76-(+AA76*AK77)),IF(AH77="Probabilidad",AS76,""))),"")</f>
        <v>0.4</v>
      </c>
      <c r="AT77" s="237" t="str">
        <f t="shared" si="51"/>
        <v>Moderado</v>
      </c>
      <c r="AU77" s="623"/>
      <c r="AV77" s="626"/>
      <c r="AW77" s="620"/>
      <c r="AX77" s="629"/>
      <c r="AY77" s="475" t="s">
        <v>3248</v>
      </c>
      <c r="AZ77" s="468" t="s">
        <v>3249</v>
      </c>
      <c r="BA77" s="469" t="s">
        <v>968</v>
      </c>
      <c r="BB77" s="469" t="s">
        <v>1054</v>
      </c>
      <c r="BC77" s="470">
        <v>44927</v>
      </c>
      <c r="BD77" s="470">
        <v>45291</v>
      </c>
      <c r="BE77" s="470" t="s">
        <v>3250</v>
      </c>
      <c r="BF77" s="470" t="s">
        <v>3251</v>
      </c>
      <c r="BG77" s="576"/>
      <c r="BH77" s="214"/>
      <c r="BI77" s="209"/>
      <c r="BJ77" s="209"/>
      <c r="BK77" s="209"/>
      <c r="BL77" s="206"/>
      <c r="BM77" s="206"/>
      <c r="BN77" s="206"/>
      <c r="BO77" s="210"/>
      <c r="BP77" s="210"/>
      <c r="BQ77" s="211"/>
      <c r="BR77" s="212"/>
      <c r="BS77" s="212" t="str">
        <f>IF(AND('MAPA DE RIESGOS'!$AP77="Muy Alta",'MAPA DE RIESGOS'!$AR77="Leve"),CONCATENATE("R",'MAPA DE RIESGOS'!$H77,"C",'MAPA DE RIESGOS'!$AF77),"")</f>
        <v/>
      </c>
      <c r="BT77" s="212"/>
      <c r="BU77" s="212"/>
      <c r="BV77" s="212"/>
      <c r="BW77" s="212"/>
      <c r="BX77" s="212"/>
      <c r="BY77" s="212"/>
      <c r="BZ77" s="212"/>
      <c r="CA77" s="212"/>
      <c r="CB77" s="212"/>
      <c r="CC77" s="212"/>
      <c r="CD77" s="212"/>
      <c r="CE77" s="212"/>
      <c r="CF77" s="212"/>
      <c r="CG77" s="212"/>
      <c r="CH77" s="212"/>
      <c r="CI77" s="212"/>
      <c r="CJ77" s="212"/>
      <c r="CK77" s="212"/>
    </row>
    <row r="78" spans="1:89" s="213" customFormat="1" ht="69.75" customHeight="1">
      <c r="A78" s="583"/>
      <c r="B78" s="600"/>
      <c r="C78" s="567"/>
      <c r="D78" s="567"/>
      <c r="E78" s="570"/>
      <c r="F78" s="576"/>
      <c r="G78" s="575"/>
      <c r="H78" s="382">
        <v>12</v>
      </c>
      <c r="I78" s="573"/>
      <c r="J78" s="576"/>
      <c r="K78" s="576"/>
      <c r="L78" s="576"/>
      <c r="M78" s="576"/>
      <c r="N78" s="576"/>
      <c r="O78" s="576"/>
      <c r="P78" s="659"/>
      <c r="Q78" s="604"/>
      <c r="R78" s="607"/>
      <c r="S78" s="607"/>
      <c r="T78" s="607"/>
      <c r="U78" s="607"/>
      <c r="V78" s="647"/>
      <c r="W78" s="632"/>
      <c r="X78" s="650"/>
      <c r="Y78" s="653"/>
      <c r="Z78" s="656"/>
      <c r="AA78" s="632"/>
      <c r="AB78" s="635"/>
      <c r="AC78" s="638"/>
      <c r="AD78" s="641"/>
      <c r="AE78" s="620"/>
      <c r="AF78" s="205">
        <v>3</v>
      </c>
      <c r="AG78" s="501" t="s">
        <v>3359</v>
      </c>
      <c r="AH78" s="504" t="str">
        <f t="shared" si="211"/>
        <v>Probabilidad</v>
      </c>
      <c r="AI78" s="338" t="s">
        <v>310</v>
      </c>
      <c r="AJ78" s="338" t="s">
        <v>315</v>
      </c>
      <c r="AK78" s="233" t="str">
        <f t="shared" si="212"/>
        <v>40%</v>
      </c>
      <c r="AL78" s="339" t="s">
        <v>319</v>
      </c>
      <c r="AM78" s="339" t="s">
        <v>323</v>
      </c>
      <c r="AN78" s="340" t="s">
        <v>326</v>
      </c>
      <c r="AO78" s="234">
        <f t="shared" ref="AO78" si="264">IF(ISBLANK(AD76),(IFERROR(IF(AND(AH77="Probabilidad",AH78="Probabilidad"),(AQ77-(+AQ77*AK78)),IF(AND(AH77="Impacto",AH78="Probabilidad"),(AQ76-(+AQ76*AK78)),IF(AH78="Impacto",AQ77,""))),""))," ")</f>
        <v>0.12959999999999999</v>
      </c>
      <c r="AP78" s="174" t="str">
        <f t="shared" ref="AP78" si="265">IF(ISBLANK(AD76),(IFERROR(IF(AO78="","",IF(AO78&lt;=0.2,"Muy Baja",IF(AO78&lt;=0.4,"Baja",IF(AO78&lt;=0.6,"Media",IF(AO78&lt;=0.8,"Alta","Muy Alta"))))),""))," ")</f>
        <v>Muy Baja</v>
      </c>
      <c r="AQ78" s="235">
        <f t="shared" si="49"/>
        <v>0.12959999999999999</v>
      </c>
      <c r="AR78" s="236" t="str">
        <f t="shared" si="50"/>
        <v>Menor</v>
      </c>
      <c r="AS78" s="235">
        <f t="shared" ref="AS78:AS81" si="266">IFERROR(IF(AND(AH77="Impacto",AH78="Impacto"),(AS77-(+AS77*AK78)),IF(AND(AH77="Probabilidad",AH78="Impacto"),(AS76-(+AS76*AK78)),IF(AH78="Probabilidad",AS77,""))),"")</f>
        <v>0.4</v>
      </c>
      <c r="AT78" s="237" t="str">
        <f t="shared" si="51"/>
        <v>Bajo</v>
      </c>
      <c r="AU78" s="623"/>
      <c r="AV78" s="626"/>
      <c r="AW78" s="620"/>
      <c r="AX78" s="629"/>
      <c r="AY78" s="546" t="s">
        <v>3252</v>
      </c>
      <c r="AZ78" s="548" t="s">
        <v>1095</v>
      </c>
      <c r="BA78" s="548" t="s">
        <v>968</v>
      </c>
      <c r="BB78" s="548" t="s">
        <v>1054</v>
      </c>
      <c r="BC78" s="555">
        <v>44927</v>
      </c>
      <c r="BD78" s="555">
        <v>45291</v>
      </c>
      <c r="BE78" s="548" t="s">
        <v>1095</v>
      </c>
      <c r="BF78" s="548" t="s">
        <v>1095</v>
      </c>
      <c r="BG78" s="576"/>
      <c r="BH78" s="214"/>
      <c r="BI78" s="209"/>
      <c r="BJ78" s="209"/>
      <c r="BK78" s="209"/>
      <c r="BL78" s="206"/>
      <c r="BM78" s="206"/>
      <c r="BN78" s="206"/>
      <c r="BO78" s="210"/>
      <c r="BP78" s="210"/>
      <c r="BQ78" s="211"/>
      <c r="BR78" s="212"/>
      <c r="BS78" s="212" t="str">
        <f>IF(AND('MAPA DE RIESGOS'!$AP78="Muy Alta",'MAPA DE RIESGOS'!$AR78="Leve"),CONCATENATE("R",'MAPA DE RIESGOS'!$H78,"C",'MAPA DE RIESGOS'!$AF78),"")</f>
        <v/>
      </c>
      <c r="BT78" s="212"/>
      <c r="BU78" s="212"/>
      <c r="BV78" s="212"/>
      <c r="BW78" s="212"/>
      <c r="BX78" s="212"/>
      <c r="BY78" s="212"/>
      <c r="BZ78" s="212"/>
      <c r="CA78" s="212"/>
      <c r="CB78" s="212"/>
      <c r="CC78" s="212"/>
      <c r="CD78" s="212"/>
      <c r="CE78" s="212"/>
      <c r="CF78" s="212"/>
      <c r="CG78" s="212"/>
      <c r="CH78" s="212"/>
      <c r="CI78" s="212"/>
      <c r="CJ78" s="212"/>
      <c r="CK78" s="212"/>
    </row>
    <row r="79" spans="1:89" s="213" customFormat="1" ht="69.75" customHeight="1">
      <c r="A79" s="583"/>
      <c r="B79" s="600"/>
      <c r="C79" s="567"/>
      <c r="D79" s="567"/>
      <c r="E79" s="570"/>
      <c r="F79" s="576"/>
      <c r="G79" s="575"/>
      <c r="H79" s="382">
        <v>12</v>
      </c>
      <c r="I79" s="573"/>
      <c r="J79" s="576"/>
      <c r="K79" s="576"/>
      <c r="L79" s="576"/>
      <c r="M79" s="576"/>
      <c r="N79" s="576"/>
      <c r="O79" s="576"/>
      <c r="P79" s="659"/>
      <c r="Q79" s="604"/>
      <c r="R79" s="607"/>
      <c r="S79" s="607"/>
      <c r="T79" s="607"/>
      <c r="U79" s="607"/>
      <c r="V79" s="647"/>
      <c r="W79" s="632"/>
      <c r="X79" s="650"/>
      <c r="Y79" s="653"/>
      <c r="Z79" s="656"/>
      <c r="AA79" s="632"/>
      <c r="AB79" s="635"/>
      <c r="AC79" s="638"/>
      <c r="AD79" s="641"/>
      <c r="AE79" s="620"/>
      <c r="AF79" s="205">
        <v>4</v>
      </c>
      <c r="AG79" s="501" t="s">
        <v>3241</v>
      </c>
      <c r="AH79" s="504" t="str">
        <f t="shared" si="211"/>
        <v>Probabilidad</v>
      </c>
      <c r="AI79" s="338" t="s">
        <v>310</v>
      </c>
      <c r="AJ79" s="338" t="s">
        <v>315</v>
      </c>
      <c r="AK79" s="233" t="str">
        <f t="shared" si="212"/>
        <v>40%</v>
      </c>
      <c r="AL79" s="339" t="s">
        <v>319</v>
      </c>
      <c r="AM79" s="339" t="s">
        <v>323</v>
      </c>
      <c r="AN79" s="340" t="s">
        <v>326</v>
      </c>
      <c r="AO79" s="234">
        <f t="shared" ref="AO79" si="267">IF(ISBLANK(AD76),(IFERROR(IF(AND(AH78="Probabilidad",AH79="Probabilidad"),(AQ78-(+AQ78*AK79)),IF(AND(AH78="Impacto",AH79="Probabilidad"),(AQ77-(+AQ77*AK79)),IF(AH79="Impacto",AQ78,""))),""))," ")</f>
        <v>7.7759999999999996E-2</v>
      </c>
      <c r="AP79" s="174" t="str">
        <f t="shared" ref="AP79" si="268">IF(ISBLANK(AD76),(IFERROR(IF(AO79="","",IF(AO79&lt;=0.2,"Muy Baja",IF(AO79&lt;=0.4,"Baja",IF(AO79&lt;=0.6,"Media",IF(AO79&lt;=0.8,"Alta","Muy Alta"))))),""))," ")</f>
        <v>Muy Baja</v>
      </c>
      <c r="AQ79" s="235">
        <f t="shared" si="49"/>
        <v>7.7759999999999996E-2</v>
      </c>
      <c r="AR79" s="236" t="str">
        <f t="shared" si="50"/>
        <v>Menor</v>
      </c>
      <c r="AS79" s="235">
        <f t="shared" si="266"/>
        <v>0.4</v>
      </c>
      <c r="AT79" s="237" t="str">
        <f t="shared" si="51"/>
        <v>Bajo</v>
      </c>
      <c r="AU79" s="623"/>
      <c r="AV79" s="626"/>
      <c r="AW79" s="620"/>
      <c r="AX79" s="629"/>
      <c r="AY79" s="547"/>
      <c r="AZ79" s="549"/>
      <c r="BA79" s="549"/>
      <c r="BB79" s="549"/>
      <c r="BC79" s="555"/>
      <c r="BD79" s="555"/>
      <c r="BE79" s="549"/>
      <c r="BF79" s="549"/>
      <c r="BG79" s="576"/>
      <c r="BH79" s="214"/>
      <c r="BI79" s="209"/>
      <c r="BJ79" s="209"/>
      <c r="BK79" s="209"/>
      <c r="BL79" s="206"/>
      <c r="BM79" s="206"/>
      <c r="BN79" s="206"/>
      <c r="BO79" s="210"/>
      <c r="BP79" s="210"/>
      <c r="BQ79" s="211"/>
      <c r="BR79" s="212"/>
      <c r="BS79" s="212" t="str">
        <f>IF(AND('MAPA DE RIESGOS'!$AP79="Muy Alta",'MAPA DE RIESGOS'!$AR79="Leve"),CONCATENATE("R",'MAPA DE RIESGOS'!$H79,"C",'MAPA DE RIESGOS'!$AF79),"")</f>
        <v/>
      </c>
      <c r="BT79" s="212"/>
      <c r="BU79" s="212"/>
      <c r="BV79" s="212"/>
      <c r="BW79" s="212"/>
      <c r="BX79" s="212"/>
      <c r="BY79" s="212"/>
      <c r="BZ79" s="212"/>
      <c r="CA79" s="212"/>
      <c r="CB79" s="212"/>
      <c r="CC79" s="212"/>
      <c r="CD79" s="212"/>
      <c r="CE79" s="212"/>
      <c r="CF79" s="212"/>
      <c r="CG79" s="212"/>
      <c r="CH79" s="212"/>
      <c r="CI79" s="212"/>
      <c r="CJ79" s="212"/>
      <c r="CK79" s="212"/>
    </row>
    <row r="80" spans="1:89" s="213" customFormat="1" ht="28.5" hidden="1" customHeight="1">
      <c r="A80" s="583"/>
      <c r="B80" s="600"/>
      <c r="C80" s="567"/>
      <c r="D80" s="567"/>
      <c r="E80" s="570"/>
      <c r="F80" s="576"/>
      <c r="G80" s="575"/>
      <c r="H80" s="382">
        <v>12</v>
      </c>
      <c r="I80" s="573"/>
      <c r="J80" s="576"/>
      <c r="K80" s="576"/>
      <c r="L80" s="576"/>
      <c r="M80" s="576"/>
      <c r="N80" s="576"/>
      <c r="O80" s="576"/>
      <c r="P80" s="659"/>
      <c r="Q80" s="604"/>
      <c r="R80" s="607"/>
      <c r="S80" s="607"/>
      <c r="T80" s="607"/>
      <c r="U80" s="607"/>
      <c r="V80" s="647"/>
      <c r="W80" s="632"/>
      <c r="X80" s="650"/>
      <c r="Y80" s="653"/>
      <c r="Z80" s="656"/>
      <c r="AA80" s="632"/>
      <c r="AB80" s="635"/>
      <c r="AC80" s="638"/>
      <c r="AD80" s="641"/>
      <c r="AE80" s="620"/>
      <c r="AF80" s="205">
        <v>5</v>
      </c>
      <c r="AG80" s="501"/>
      <c r="AH80" s="504" t="str">
        <f t="shared" ref="AH80" si="269">IF(OR(AI80="Preventivo",AI80="Detectivo"),"Probabilidad",IF(AI80="Correctivo","Impacto",""))</f>
        <v/>
      </c>
      <c r="AI80" s="338"/>
      <c r="AJ80" s="338"/>
      <c r="AK80" s="233" t="str">
        <f t="shared" ref="AK80" si="270">IF(AND(AI80="Preventivo",AJ80="Automático"),"50%",IF(AND(AI80="Preventivo",AJ80="Manual"),"40%",IF(AND(AI80="Detectivo",AJ80="Automático"),"40%",IF(AND(AI80="Detectivo",AJ80="Manual"),"30%",IF(AND(AI80="Correctivo",AJ80="Automático"),"35%",IF(AND(AI80="Correctivo",AJ80="Manual"),"25%",""))))))</f>
        <v/>
      </c>
      <c r="AL80" s="339"/>
      <c r="AM80" s="339"/>
      <c r="AN80" s="340"/>
      <c r="AO80" s="234" t="str">
        <f t="shared" ref="AO80" si="271">IF(ISBLANK(AD76),(IFERROR(IF(AND(AH79="Probabilidad",AH80="Probabilidad"),(AQ79-(+AQ79*AK80)),IF(AND(AH79="Impacto",AH80="Probabilidad"),(AQ78-(+AQ78*AK80)),IF(AH80="Impacto",AQ79,""))),""))," ")</f>
        <v/>
      </c>
      <c r="AP80" s="174" t="str">
        <f t="shared" ref="AP80" si="272">IF(ISBLANK(AD76),(IFERROR(IF(AO80="","",IF(AO80&lt;=0.2,"Muy Baja",IF(AO80&lt;=0.4,"Baja",IF(AO80&lt;=0.6,"Media",IF(AO80&lt;=0.8,"Alta","Muy Alta"))))),""))," ")</f>
        <v/>
      </c>
      <c r="AQ80" s="235" t="str">
        <f t="shared" si="49"/>
        <v/>
      </c>
      <c r="AR80" s="236" t="str">
        <f t="shared" si="50"/>
        <v/>
      </c>
      <c r="AS80" s="235" t="str">
        <f t="shared" si="266"/>
        <v/>
      </c>
      <c r="AT80" s="237" t="str">
        <f t="shared" si="51"/>
        <v/>
      </c>
      <c r="AU80" s="623"/>
      <c r="AV80" s="626"/>
      <c r="AW80" s="620"/>
      <c r="AX80" s="629"/>
      <c r="AY80" s="475"/>
      <c r="AZ80" s="468"/>
      <c r="BA80" s="469"/>
      <c r="BB80" s="469"/>
      <c r="BC80" s="470"/>
      <c r="BD80" s="470"/>
      <c r="BE80" s="470"/>
      <c r="BF80" s="468"/>
      <c r="BG80" s="576"/>
      <c r="BH80" s="214"/>
      <c r="BI80" s="209"/>
      <c r="BJ80" s="209"/>
      <c r="BK80" s="209"/>
      <c r="BL80" s="206"/>
      <c r="BM80" s="206"/>
      <c r="BN80" s="206"/>
      <c r="BO80" s="210"/>
      <c r="BP80" s="210"/>
      <c r="BQ80" s="211"/>
      <c r="BR80" s="212"/>
      <c r="BS80" s="212" t="str">
        <f>IF(AND('MAPA DE RIESGOS'!$AP80="Muy Alta",'MAPA DE RIESGOS'!$AR80="Leve"),CONCATENATE("R",'MAPA DE RIESGOS'!$H80,"C",'MAPA DE RIESGOS'!$AF80),"")</f>
        <v/>
      </c>
      <c r="BT80" s="212"/>
      <c r="BU80" s="212"/>
      <c r="BV80" s="212"/>
      <c r="BW80" s="212"/>
      <c r="BX80" s="212"/>
      <c r="BY80" s="212"/>
      <c r="BZ80" s="212"/>
      <c r="CA80" s="212"/>
      <c r="CB80" s="212"/>
      <c r="CC80" s="212"/>
      <c r="CD80" s="212"/>
      <c r="CE80" s="212"/>
      <c r="CF80" s="212"/>
      <c r="CG80" s="212"/>
      <c r="CH80" s="212"/>
      <c r="CI80" s="212"/>
      <c r="CJ80" s="212"/>
      <c r="CK80" s="212"/>
    </row>
    <row r="81" spans="1:89" s="213" customFormat="1" ht="28.5" hidden="1" customHeight="1">
      <c r="A81" s="583"/>
      <c r="B81" s="600"/>
      <c r="C81" s="567"/>
      <c r="D81" s="567"/>
      <c r="E81" s="570"/>
      <c r="F81" s="576"/>
      <c r="G81" s="575"/>
      <c r="H81" s="382">
        <v>12</v>
      </c>
      <c r="I81" s="574"/>
      <c r="J81" s="577"/>
      <c r="K81" s="577"/>
      <c r="L81" s="577"/>
      <c r="M81" s="577"/>
      <c r="N81" s="577"/>
      <c r="O81" s="577"/>
      <c r="P81" s="660"/>
      <c r="Q81" s="605"/>
      <c r="R81" s="608"/>
      <c r="S81" s="608"/>
      <c r="T81" s="608"/>
      <c r="U81" s="608"/>
      <c r="V81" s="648"/>
      <c r="W81" s="633"/>
      <c r="X81" s="651"/>
      <c r="Y81" s="654"/>
      <c r="Z81" s="657"/>
      <c r="AA81" s="633"/>
      <c r="AB81" s="636"/>
      <c r="AC81" s="639"/>
      <c r="AD81" s="642"/>
      <c r="AE81" s="621"/>
      <c r="AF81" s="205">
        <v>6</v>
      </c>
      <c r="AG81" s="501"/>
      <c r="AH81" s="504" t="str">
        <f t="shared" si="211"/>
        <v/>
      </c>
      <c r="AI81" s="338"/>
      <c r="AJ81" s="338"/>
      <c r="AK81" s="233" t="str">
        <f t="shared" si="212"/>
        <v/>
      </c>
      <c r="AL81" s="339"/>
      <c r="AM81" s="339"/>
      <c r="AN81" s="340"/>
      <c r="AO81" s="234" t="str">
        <f t="shared" ref="AO81" si="273">IF(ISBLANK(AD76),(IFERROR(IF(AND(AH80="Probabilidad",AH81="Probabilidad"),(AQ80-(+AQ80*AK81)),IF(AND(AH80="Impacto",AH81="Probabilidad"),(AQ79-(+AQ79*AK81)),IF(AH81="Impacto",AQ80,""))),""))," ")</f>
        <v/>
      </c>
      <c r="AP81" s="174" t="str">
        <f t="shared" ref="AP81" si="274">IF(ISBLANK(AD76),(IFERROR(IF(AO81="","",IF(AO81&lt;=0.2,"Muy Baja",IF(AO81&lt;=0.4,"Baja",IF(AO81&lt;=0.6,"Media",IF(AO81&lt;=0.8,"Alta","Muy Alta"))))),""))," ")</f>
        <v/>
      </c>
      <c r="AQ81" s="235" t="str">
        <f t="shared" si="49"/>
        <v/>
      </c>
      <c r="AR81" s="236" t="str">
        <f t="shared" si="50"/>
        <v/>
      </c>
      <c r="AS81" s="235" t="str">
        <f t="shared" si="266"/>
        <v/>
      </c>
      <c r="AT81" s="237" t="str">
        <f t="shared" si="51"/>
        <v/>
      </c>
      <c r="AU81" s="624"/>
      <c r="AV81" s="627"/>
      <c r="AW81" s="621"/>
      <c r="AX81" s="630"/>
      <c r="AY81" s="475"/>
      <c r="AZ81" s="468"/>
      <c r="BA81" s="469"/>
      <c r="BB81" s="469"/>
      <c r="BC81" s="470"/>
      <c r="BD81" s="470"/>
      <c r="BE81" s="470"/>
      <c r="BF81" s="468"/>
      <c r="BG81" s="577"/>
      <c r="BH81" s="214"/>
      <c r="BI81" s="209"/>
      <c r="BJ81" s="209"/>
      <c r="BK81" s="209"/>
      <c r="BL81" s="206"/>
      <c r="BM81" s="206"/>
      <c r="BN81" s="206"/>
      <c r="BO81" s="210"/>
      <c r="BP81" s="210"/>
      <c r="BQ81" s="211"/>
      <c r="BR81" s="212"/>
      <c r="BS81" s="212" t="str">
        <f>IF(AND('MAPA DE RIESGOS'!$AP81="Muy Alta",'MAPA DE RIESGOS'!$AR81="Leve"),CONCATENATE("R",'MAPA DE RIESGOS'!$H81,"C",'MAPA DE RIESGOS'!$AF81),"")</f>
        <v/>
      </c>
      <c r="BT81" s="212"/>
      <c r="BU81" s="212"/>
      <c r="BV81" s="212"/>
      <c r="BW81" s="212"/>
      <c r="BX81" s="212"/>
      <c r="BY81" s="212"/>
      <c r="BZ81" s="212"/>
      <c r="CA81" s="212"/>
      <c r="CB81" s="212"/>
      <c r="CC81" s="212"/>
      <c r="CD81" s="212"/>
      <c r="CE81" s="212"/>
      <c r="CF81" s="212"/>
      <c r="CG81" s="212"/>
      <c r="CH81" s="212"/>
      <c r="CI81" s="212"/>
      <c r="CJ81" s="212"/>
      <c r="CK81" s="212"/>
    </row>
    <row r="82" spans="1:89" s="213" customFormat="1" ht="107.25" customHeight="1">
      <c r="A82" s="583"/>
      <c r="B82" s="600"/>
      <c r="C82" s="567"/>
      <c r="D82" s="567"/>
      <c r="E82" s="570"/>
      <c r="F82" s="576"/>
      <c r="G82" s="575">
        <v>13</v>
      </c>
      <c r="H82" s="382">
        <v>13</v>
      </c>
      <c r="I82" s="572" t="s">
        <v>3383</v>
      </c>
      <c r="J82" s="581" t="s">
        <v>241</v>
      </c>
      <c r="K82" s="581" t="s">
        <v>1082</v>
      </c>
      <c r="L82" s="581" t="s">
        <v>1085</v>
      </c>
      <c r="M82" s="581" t="str">
        <f t="shared" ref="M82" si="275">+CONCATENATE("Posibilidad de afectación ", J82, " por ", K82," debido a ", L82)</f>
        <v>Posibilidad de afectación Reputacional por Resultados inconsistentes producto de las investigaciones  debido a Información de los productos de investigación con inconsistencias.</v>
      </c>
      <c r="N82" s="581" t="s">
        <v>108</v>
      </c>
      <c r="O82" s="581" t="s">
        <v>830</v>
      </c>
      <c r="P82" s="658">
        <v>12</v>
      </c>
      <c r="Q82" s="603"/>
      <c r="R82" s="606"/>
      <c r="S82" s="606"/>
      <c r="T82" s="606"/>
      <c r="U82" s="606"/>
      <c r="V82" s="646" t="str">
        <f t="shared" ref="V82" si="276">IF(ISBLANK(AC82),(IF(P82&lt;=0,"",IF(P82&lt;=2,"Muy Baja",IF(P82&lt;=24,"Baja",IF(P82&lt;=500,"Media",IF(P82&lt;=5000,"Alta","Muy Alta"))))))," ")</f>
        <v>Baja</v>
      </c>
      <c r="W82" s="631">
        <f t="shared" ref="W82" si="277">IF(ISBLANK(AC82),(IF(V82="","",IF(V82="Muy Baja",20%,IF(V82="Baja",40%,IF(V82="Media",60%,IF(V82="Alta",80%,IF(V82="Muy Alta",100%,0)))))))," ")</f>
        <v>0.4</v>
      </c>
      <c r="X82" s="649" t="s">
        <v>1428</v>
      </c>
      <c r="Y82" s="652" t="str">
        <f>IF(X82&gt;0,IF(NOT(ISERROR(MATCH(X82,'Listados Datos'!$N$3:$N$4,0))),'Listados Datos'!$N$6&amp;"Por favor no seleccionar este criterios de impacto (Afectación Económica o presupuestal y/o Pérdida Reputacional)",'Listados Datos'!$N$7),"")</f>
        <v>✔</v>
      </c>
      <c r="Z82" s="655" t="str">
        <f>IF(OR(X82='Listados Datos'!$R$3,X82='Listados Datos'!$S$3),"Leve",IF(OR(X82='Listados Datos'!$R$4,X82='Listados Datos'!$S$4),"Menor",IF(OR(X82='Listados Datos'!$R$5,X82='Listados Datos'!$S$5),"Moderado",IF(OR(X82='Listados Datos'!$R$6,X82='Listados Datos'!$S$6),"Mayor",IF(OR(X82='Listados Datos'!$R$7,X82='Listados Datos'!$S$7),"Catastrófico","")))))</f>
        <v>Menor</v>
      </c>
      <c r="AA82" s="631">
        <f>IF(Z82="","",IF(Z82="Leve",20%,IF(Z82="Menor",40%,IF(Z82="Moderado",60%,IF(Z82="Mayor",80%,IF(Z82="Catastrófico",100%,0))))))</f>
        <v>0.4</v>
      </c>
      <c r="AB82" s="634"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Moderado</v>
      </c>
      <c r="AC82" s="637"/>
      <c r="AD82" s="640"/>
      <c r="AE82" s="619" t="str">
        <f t="shared" ref="AE82" si="278">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5">
        <v>1</v>
      </c>
      <c r="AG82" s="501" t="s">
        <v>3242</v>
      </c>
      <c r="AH82" s="504" t="str">
        <f t="shared" si="211"/>
        <v>Probabilidad</v>
      </c>
      <c r="AI82" s="338" t="s">
        <v>310</v>
      </c>
      <c r="AJ82" s="338" t="s">
        <v>315</v>
      </c>
      <c r="AK82" s="233" t="str">
        <f t="shared" si="212"/>
        <v>40%</v>
      </c>
      <c r="AL82" s="339" t="s">
        <v>319</v>
      </c>
      <c r="AM82" s="339" t="s">
        <v>323</v>
      </c>
      <c r="AN82" s="340" t="s">
        <v>326</v>
      </c>
      <c r="AO82" s="234">
        <f t="shared" ref="AO82" si="279">IF(ISBLANK(AD82),(IFERROR(IF(AH82="Probabilidad",(W82-(+W82*AK82)),IF(AH82="Impacto",W82,"")),""))," ")</f>
        <v>0.24</v>
      </c>
      <c r="AP82" s="174" t="str">
        <f t="shared" ref="AP82" si="280">IF(ISBLANK(AD82), (IFERROR(IF(AO82="","",IF(AO82&lt;=0.2,"Muy Baja",IF(AO82&lt;=0.4,"Baja",IF(AO82&lt;=0.6,"Media",IF(AO82&lt;=0.8,"Alta","Muy Alta"))))),""))," ")</f>
        <v>Baja</v>
      </c>
      <c r="AQ82" s="235">
        <f t="shared" si="49"/>
        <v>0.24</v>
      </c>
      <c r="AR82" s="236" t="str">
        <f t="shared" si="50"/>
        <v>Menor</v>
      </c>
      <c r="AS82" s="235">
        <f t="shared" ref="AS82" si="281">IFERROR(IF(AH82="Impacto",(AA82-(+AA82*AK82)),IF(AH82="Probabilidad",AA82,"")),"")</f>
        <v>0.4</v>
      </c>
      <c r="AT82" s="237" t="str">
        <f t="shared" si="51"/>
        <v>Moderado</v>
      </c>
      <c r="AU82" s="622"/>
      <c r="AV82" s="625" t="str">
        <f>IF(ISBLANK(AD82), " ", AD82)</f>
        <v xml:space="preserve"> </v>
      </c>
      <c r="AW82" s="619" t="str">
        <f t="shared" ref="AW82" si="282">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628" t="s">
        <v>333</v>
      </c>
      <c r="AY82" s="475" t="s">
        <v>1097</v>
      </c>
      <c r="AZ82" s="468" t="s">
        <v>1099</v>
      </c>
      <c r="BA82" s="469" t="s">
        <v>968</v>
      </c>
      <c r="BB82" s="469" t="s">
        <v>1054</v>
      </c>
      <c r="BC82" s="470">
        <v>44927</v>
      </c>
      <c r="BD82" s="470">
        <v>45291</v>
      </c>
      <c r="BE82" s="470" t="s">
        <v>1100</v>
      </c>
      <c r="BF82" s="470" t="s">
        <v>1101</v>
      </c>
      <c r="BG82" s="581" t="s">
        <v>1098</v>
      </c>
      <c r="BH82" s="214"/>
      <c r="BI82" s="209"/>
      <c r="BJ82" s="209"/>
      <c r="BK82" s="209"/>
      <c r="BL82" s="206"/>
      <c r="BM82" s="206"/>
      <c r="BN82" s="206"/>
      <c r="BO82" s="210"/>
      <c r="BP82" s="210"/>
      <c r="BQ82" s="211"/>
      <c r="BR82" s="212"/>
      <c r="BS82" s="212" t="str">
        <f>IF(AND('MAPA DE RIESGOS'!$AP82="Muy Alta",'MAPA DE RIESGOS'!$AR82="Leve"),CONCATENATE("R",'MAPA DE RIESGOS'!$H82,"C",'MAPA DE RIESGOS'!$AF82),"")</f>
        <v/>
      </c>
      <c r="BT82" s="212"/>
      <c r="BU82" s="212"/>
      <c r="BV82" s="212"/>
      <c r="BW82" s="212"/>
      <c r="BX82" s="212"/>
      <c r="BY82" s="212"/>
      <c r="BZ82" s="212"/>
      <c r="CA82" s="212"/>
      <c r="CB82" s="212"/>
      <c r="CC82" s="212"/>
      <c r="CD82" s="212"/>
      <c r="CE82" s="212"/>
      <c r="CF82" s="212"/>
      <c r="CG82" s="212"/>
      <c r="CH82" s="212"/>
      <c r="CI82" s="212"/>
      <c r="CJ82" s="212"/>
      <c r="CK82" s="212"/>
    </row>
    <row r="83" spans="1:89" s="213" customFormat="1" ht="28.5" hidden="1" customHeight="1">
      <c r="A83" s="583"/>
      <c r="B83" s="600"/>
      <c r="C83" s="567"/>
      <c r="D83" s="567"/>
      <c r="E83" s="570"/>
      <c r="F83" s="576"/>
      <c r="G83" s="575"/>
      <c r="H83" s="382">
        <v>13</v>
      </c>
      <c r="I83" s="573"/>
      <c r="J83" s="576"/>
      <c r="K83" s="576"/>
      <c r="L83" s="576"/>
      <c r="M83" s="576"/>
      <c r="N83" s="576"/>
      <c r="O83" s="576"/>
      <c r="P83" s="659"/>
      <c r="Q83" s="604"/>
      <c r="R83" s="607"/>
      <c r="S83" s="607"/>
      <c r="T83" s="607"/>
      <c r="U83" s="607"/>
      <c r="V83" s="647"/>
      <c r="W83" s="632"/>
      <c r="X83" s="650"/>
      <c r="Y83" s="653"/>
      <c r="Z83" s="656"/>
      <c r="AA83" s="632"/>
      <c r="AB83" s="635"/>
      <c r="AC83" s="638"/>
      <c r="AD83" s="641"/>
      <c r="AE83" s="620"/>
      <c r="AF83" s="205">
        <v>2</v>
      </c>
      <c r="AG83" s="501"/>
      <c r="AH83" s="504" t="str">
        <f t="shared" si="211"/>
        <v/>
      </c>
      <c r="AI83" s="338"/>
      <c r="AJ83" s="338"/>
      <c r="AK83" s="233" t="str">
        <f t="shared" si="212"/>
        <v/>
      </c>
      <c r="AL83" s="339"/>
      <c r="AM83" s="339"/>
      <c r="AN83" s="340"/>
      <c r="AO83" s="234" t="str">
        <f t="shared" ref="AO83" si="283">IF(ISBLANK(AD82),(IFERROR(IF(AND(AH82="Probabilidad",AH83="Probabilidad"),(AQ82-(+AQ82*AK83)),IF(AH83="Probabilidad",(W82-(+W82*AK83)),IF(AH83="Impacto",AQ82,""))),""))," ")</f>
        <v/>
      </c>
      <c r="AP83" s="174" t="str">
        <f t="shared" ref="AP83" si="284">IF(ISBLANK(AD82),(IFERROR(IF(AO83="","",IF(AO83&lt;=0.2,"Muy Baja",IF(AO83&lt;=0.4,"Baja",IF(AO83&lt;=0.6,"Media",IF(AO83&lt;=0.8,"Alta","Muy Alta"))))),""))," ")</f>
        <v/>
      </c>
      <c r="AQ83" s="235" t="str">
        <f t="shared" si="49"/>
        <v/>
      </c>
      <c r="AR83" s="236" t="str">
        <f t="shared" si="50"/>
        <v/>
      </c>
      <c r="AS83" s="235" t="str">
        <f t="shared" ref="AS83" si="285">IFERROR(IF(AND(AH82="Impacto",AH83="Impacto"),(AS82-(+AS82*AK83)),IF(AH83="Impacto",(AA82-(+AA82*AK83)),IF(AH83="Probabilidad",AS82,""))),"")</f>
        <v/>
      </c>
      <c r="AT83" s="237" t="str">
        <f t="shared" si="51"/>
        <v/>
      </c>
      <c r="AU83" s="623"/>
      <c r="AV83" s="626"/>
      <c r="AW83" s="620"/>
      <c r="AX83" s="629"/>
      <c r="AY83" s="475"/>
      <c r="AZ83" s="468"/>
      <c r="BA83" s="469"/>
      <c r="BB83" s="469"/>
      <c r="BC83" s="470"/>
      <c r="BD83" s="470"/>
      <c r="BE83" s="470"/>
      <c r="BF83" s="468"/>
      <c r="BG83" s="576"/>
      <c r="BH83" s="214"/>
      <c r="BI83" s="209"/>
      <c r="BJ83" s="209"/>
      <c r="BK83" s="209"/>
      <c r="BL83" s="206"/>
      <c r="BM83" s="206"/>
      <c r="BN83" s="206"/>
      <c r="BO83" s="210"/>
      <c r="BP83" s="210"/>
      <c r="BQ83" s="211"/>
      <c r="BR83" s="212"/>
      <c r="BS83" s="212" t="str">
        <f>IF(AND('MAPA DE RIESGOS'!$AP83="Muy Alta",'MAPA DE RIESGOS'!$AR83="Leve"),CONCATENATE("R",'MAPA DE RIESGOS'!$H83,"C",'MAPA DE RIESGOS'!$AF83),"")</f>
        <v/>
      </c>
      <c r="BT83" s="212"/>
      <c r="BU83" s="212"/>
      <c r="BV83" s="212"/>
      <c r="BW83" s="212"/>
      <c r="BX83" s="212"/>
      <c r="BY83" s="212"/>
      <c r="BZ83" s="212"/>
      <c r="CA83" s="212"/>
      <c r="CB83" s="212"/>
      <c r="CC83" s="212"/>
      <c r="CD83" s="212"/>
      <c r="CE83" s="212"/>
      <c r="CF83" s="212"/>
      <c r="CG83" s="212"/>
      <c r="CH83" s="212"/>
      <c r="CI83" s="212"/>
      <c r="CJ83" s="212"/>
      <c r="CK83" s="212"/>
    </row>
    <row r="84" spans="1:89" s="213" customFormat="1" ht="28.5" hidden="1" customHeight="1">
      <c r="A84" s="583"/>
      <c r="B84" s="600"/>
      <c r="C84" s="567"/>
      <c r="D84" s="567"/>
      <c r="E84" s="570"/>
      <c r="F84" s="576"/>
      <c r="G84" s="575"/>
      <c r="H84" s="382">
        <v>13</v>
      </c>
      <c r="I84" s="573"/>
      <c r="J84" s="576"/>
      <c r="K84" s="576"/>
      <c r="L84" s="576"/>
      <c r="M84" s="576"/>
      <c r="N84" s="576"/>
      <c r="O84" s="576"/>
      <c r="P84" s="659"/>
      <c r="Q84" s="604"/>
      <c r="R84" s="607"/>
      <c r="S84" s="607"/>
      <c r="T84" s="607"/>
      <c r="U84" s="607"/>
      <c r="V84" s="647"/>
      <c r="W84" s="632"/>
      <c r="X84" s="650"/>
      <c r="Y84" s="653"/>
      <c r="Z84" s="656"/>
      <c r="AA84" s="632"/>
      <c r="AB84" s="635"/>
      <c r="AC84" s="638"/>
      <c r="AD84" s="641"/>
      <c r="AE84" s="620"/>
      <c r="AF84" s="205">
        <v>3</v>
      </c>
      <c r="AG84" s="501"/>
      <c r="AH84" s="504" t="str">
        <f t="shared" si="211"/>
        <v/>
      </c>
      <c r="AI84" s="338"/>
      <c r="AJ84" s="338"/>
      <c r="AK84" s="233" t="str">
        <f t="shared" si="212"/>
        <v/>
      </c>
      <c r="AL84" s="339"/>
      <c r="AM84" s="339"/>
      <c r="AN84" s="340"/>
      <c r="AO84" s="234" t="str">
        <f t="shared" ref="AO84" si="286">IF(ISBLANK(AD82),(IFERROR(IF(AND(AH83="Probabilidad",AH84="Probabilidad"),(AQ83-(+AQ83*AK84)),IF(AND(AH83="Impacto",AH84="Probabilidad"),(AQ82-(+AQ82*AK84)),IF(AH84="Impacto",AQ83,""))),""))," ")</f>
        <v/>
      </c>
      <c r="AP84" s="174" t="str">
        <f t="shared" ref="AP84" si="287">IF(ISBLANK(AD82),(IFERROR(IF(AO84="","",IF(AO84&lt;=0.2,"Muy Baja",IF(AO84&lt;=0.4,"Baja",IF(AO84&lt;=0.6,"Media",IF(AO84&lt;=0.8,"Alta","Muy Alta"))))),""))," ")</f>
        <v/>
      </c>
      <c r="AQ84" s="235" t="str">
        <f t="shared" si="49"/>
        <v/>
      </c>
      <c r="AR84" s="236" t="str">
        <f t="shared" si="50"/>
        <v/>
      </c>
      <c r="AS84" s="235" t="str">
        <f t="shared" ref="AS84:AS87" si="288">IFERROR(IF(AND(AH83="Impacto",AH84="Impacto"),(AS83-(+AS83*AK84)),IF(AND(AH83="Probabilidad",AH84="Impacto"),(AS82-(+AS82*AK84)),IF(AH84="Probabilidad",AS83,""))),"")</f>
        <v/>
      </c>
      <c r="AT84" s="237" t="str">
        <f t="shared" si="51"/>
        <v/>
      </c>
      <c r="AU84" s="623"/>
      <c r="AV84" s="626"/>
      <c r="AW84" s="620"/>
      <c r="AX84" s="629"/>
      <c r="AY84" s="475"/>
      <c r="AZ84" s="468"/>
      <c r="BA84" s="469"/>
      <c r="BB84" s="469"/>
      <c r="BC84" s="470"/>
      <c r="BD84" s="470"/>
      <c r="BE84" s="470"/>
      <c r="BF84" s="468"/>
      <c r="BG84" s="576"/>
      <c r="BH84" s="214"/>
      <c r="BI84" s="209"/>
      <c r="BJ84" s="209"/>
      <c r="BK84" s="209"/>
      <c r="BL84" s="206"/>
      <c r="BM84" s="206"/>
      <c r="BN84" s="206"/>
      <c r="BO84" s="210"/>
      <c r="BP84" s="210"/>
      <c r="BQ84" s="211"/>
      <c r="BR84" s="212"/>
      <c r="BS84" s="212" t="str">
        <f>IF(AND('MAPA DE RIESGOS'!$AP84="Muy Alta",'MAPA DE RIESGOS'!$AR84="Leve"),CONCATENATE("R",'MAPA DE RIESGOS'!$H84,"C",'MAPA DE RIESGOS'!$AF84),"")</f>
        <v/>
      </c>
      <c r="BT84" s="212"/>
      <c r="BU84" s="212"/>
      <c r="BV84" s="212"/>
      <c r="BW84" s="212"/>
      <c r="BX84" s="212"/>
      <c r="BY84" s="212"/>
      <c r="BZ84" s="212"/>
      <c r="CA84" s="212"/>
      <c r="CB84" s="212"/>
      <c r="CC84" s="212"/>
      <c r="CD84" s="212"/>
      <c r="CE84" s="212"/>
      <c r="CF84" s="212"/>
      <c r="CG84" s="212"/>
      <c r="CH84" s="212"/>
      <c r="CI84" s="212"/>
      <c r="CJ84" s="212"/>
      <c r="CK84" s="212"/>
    </row>
    <row r="85" spans="1:89" s="213" customFormat="1" ht="28.5" hidden="1" customHeight="1">
      <c r="A85" s="583"/>
      <c r="B85" s="600"/>
      <c r="C85" s="567"/>
      <c r="D85" s="567"/>
      <c r="E85" s="570"/>
      <c r="F85" s="576"/>
      <c r="G85" s="575"/>
      <c r="H85" s="382">
        <v>13</v>
      </c>
      <c r="I85" s="573"/>
      <c r="J85" s="576"/>
      <c r="K85" s="576"/>
      <c r="L85" s="576"/>
      <c r="M85" s="576"/>
      <c r="N85" s="576"/>
      <c r="O85" s="576"/>
      <c r="P85" s="659"/>
      <c r="Q85" s="604"/>
      <c r="R85" s="607"/>
      <c r="S85" s="607"/>
      <c r="T85" s="607"/>
      <c r="U85" s="607"/>
      <c r="V85" s="647"/>
      <c r="W85" s="632"/>
      <c r="X85" s="650"/>
      <c r="Y85" s="653"/>
      <c r="Z85" s="656"/>
      <c r="AA85" s="632"/>
      <c r="AB85" s="635"/>
      <c r="AC85" s="638"/>
      <c r="AD85" s="641"/>
      <c r="AE85" s="620"/>
      <c r="AF85" s="205">
        <v>4</v>
      </c>
      <c r="AG85" s="501"/>
      <c r="AH85" s="504" t="str">
        <f t="shared" si="211"/>
        <v/>
      </c>
      <c r="AI85" s="338"/>
      <c r="AJ85" s="338"/>
      <c r="AK85" s="233" t="str">
        <f t="shared" si="212"/>
        <v/>
      </c>
      <c r="AL85" s="339"/>
      <c r="AM85" s="339"/>
      <c r="AN85" s="340"/>
      <c r="AO85" s="234" t="str">
        <f t="shared" ref="AO85" si="289">IF(ISBLANK(AD82),(IFERROR(IF(AND(AH84="Probabilidad",AH85="Probabilidad"),(AQ84-(+AQ84*AK85)),IF(AND(AH84="Impacto",AH85="Probabilidad"),(AQ83-(+AQ83*AK85)),IF(AH85="Impacto",AQ84,""))),""))," ")</f>
        <v/>
      </c>
      <c r="AP85" s="174" t="str">
        <f t="shared" ref="AP85" si="290">IF(ISBLANK(AD82),(IFERROR(IF(AO85="","",IF(AO85&lt;=0.2,"Muy Baja",IF(AO85&lt;=0.4,"Baja",IF(AO85&lt;=0.6,"Media",IF(AO85&lt;=0.8,"Alta","Muy Alta"))))),""))," ")</f>
        <v/>
      </c>
      <c r="AQ85" s="235" t="str">
        <f t="shared" ref="AQ85:AQ148" si="291">+AO85</f>
        <v/>
      </c>
      <c r="AR85" s="236" t="str">
        <f t="shared" ref="AR85:AR148" si="292">IFERROR(IF(AS85="","",IF(AS85&lt;=0.2,"Leve",IF(AS85&lt;=0.4,"Menor",IF(AS85&lt;=0.6,"Moderado",IF(AS85&lt;=0.8,"Mayor","Catastrófico"))))),"")</f>
        <v/>
      </c>
      <c r="AS85" s="235" t="str">
        <f t="shared" si="288"/>
        <v/>
      </c>
      <c r="AT85" s="237" t="str">
        <f t="shared" ref="AT85:AT148" si="293">IFERROR(IF(OR(AND(AP85="Muy Baja",AR85="Leve"),AND(AP85="Muy Baja",AR85="Menor"),AND(AP85="Baja",AR85="Leve")),"Bajo",IF(OR(AND(AP85="Muy baja",AR85="Moderado"),AND(AP85="Baja",AR85="Menor"),AND(AP85="Baja",AR85="Moderado"),AND(AP85="Media",AR85="Leve"),AND(AP85="Media",AR85="Menor"),AND(AP85="Media",AR85="Moderado"),AND(AP85="Alta",AR85="Leve"),AND(AP85="Alta",AR85="Menor")),"Moderado",IF(OR(AND(AP85="Muy Baja",AR85="Mayor"),AND(AP85="Baja",AR85="Mayor"),AND(AP85="Media",AR85="Mayor"),AND(AP85="Alta",AR85="Moderado"),AND(AP85="Alta",AR85="Mayor"),AND(AP85="Muy Alta",AR85="Leve"),AND(AP85="Muy Alta",AR85="Menor"),AND(AP85="Muy Alta",AR85="Moderado"),AND(AP85="Muy Alta",AR85="Mayor")),"Alto",IF(OR(AND(AP85="Muy Baja",AR85="Catastrófico"),AND(AP85="Baja",AR85="Catastrófico"),AND(AP85="Media",AR85="Catastrófico"),AND(AP85="Alta",AR85="Catastrófico"),AND(AP85="Muy Alta",AR85="Catastrófico")),"Extremo","")))),"")</f>
        <v/>
      </c>
      <c r="AU85" s="623"/>
      <c r="AV85" s="626"/>
      <c r="AW85" s="620"/>
      <c r="AX85" s="629"/>
      <c r="AY85" s="475"/>
      <c r="AZ85" s="468"/>
      <c r="BA85" s="469"/>
      <c r="BB85" s="469"/>
      <c r="BC85" s="470"/>
      <c r="BD85" s="470"/>
      <c r="BE85" s="470"/>
      <c r="BF85" s="468"/>
      <c r="BG85" s="576"/>
      <c r="BH85" s="214"/>
      <c r="BI85" s="209"/>
      <c r="BJ85" s="209"/>
      <c r="BK85" s="209"/>
      <c r="BL85" s="206"/>
      <c r="BM85" s="206"/>
      <c r="BN85" s="206"/>
      <c r="BO85" s="210"/>
      <c r="BP85" s="210"/>
      <c r="BQ85" s="211"/>
      <c r="BR85" s="212"/>
      <c r="BS85" s="212" t="str">
        <f>IF(AND('MAPA DE RIESGOS'!$AP85="Muy Alta",'MAPA DE RIESGOS'!$AR85="Leve"),CONCATENATE("R",'MAPA DE RIESGOS'!$H85,"C",'MAPA DE RIESGOS'!$AF85),"")</f>
        <v/>
      </c>
      <c r="BT85" s="212"/>
      <c r="BU85" s="212"/>
      <c r="BV85" s="212"/>
      <c r="BW85" s="212"/>
      <c r="BX85" s="212"/>
      <c r="BY85" s="212"/>
      <c r="BZ85" s="212"/>
      <c r="CA85" s="212"/>
      <c r="CB85" s="212"/>
      <c r="CC85" s="212"/>
      <c r="CD85" s="212"/>
      <c r="CE85" s="212"/>
      <c r="CF85" s="212"/>
      <c r="CG85" s="212"/>
      <c r="CH85" s="212"/>
      <c r="CI85" s="212"/>
      <c r="CJ85" s="212"/>
      <c r="CK85" s="212"/>
    </row>
    <row r="86" spans="1:89" s="213" customFormat="1" ht="28.5" hidden="1" customHeight="1">
      <c r="A86" s="583"/>
      <c r="B86" s="600"/>
      <c r="C86" s="567"/>
      <c r="D86" s="567"/>
      <c r="E86" s="570"/>
      <c r="F86" s="576"/>
      <c r="G86" s="575"/>
      <c r="H86" s="382">
        <v>13</v>
      </c>
      <c r="I86" s="573"/>
      <c r="J86" s="576"/>
      <c r="K86" s="576"/>
      <c r="L86" s="576"/>
      <c r="M86" s="576"/>
      <c r="N86" s="576"/>
      <c r="O86" s="576"/>
      <c r="P86" s="659"/>
      <c r="Q86" s="604"/>
      <c r="R86" s="607"/>
      <c r="S86" s="607"/>
      <c r="T86" s="607"/>
      <c r="U86" s="607"/>
      <c r="V86" s="647"/>
      <c r="W86" s="632"/>
      <c r="X86" s="650"/>
      <c r="Y86" s="653"/>
      <c r="Z86" s="656"/>
      <c r="AA86" s="632"/>
      <c r="AB86" s="635"/>
      <c r="AC86" s="638"/>
      <c r="AD86" s="641"/>
      <c r="AE86" s="620"/>
      <c r="AF86" s="205">
        <v>5</v>
      </c>
      <c r="AG86" s="501"/>
      <c r="AH86" s="504" t="str">
        <f t="shared" ref="AH86" si="294">IF(OR(AI86="Preventivo",AI86="Detectivo"),"Probabilidad",IF(AI86="Correctivo","Impacto",""))</f>
        <v/>
      </c>
      <c r="AI86" s="338"/>
      <c r="AJ86" s="338"/>
      <c r="AK86" s="233" t="str">
        <f t="shared" ref="AK86" si="295">IF(AND(AI86="Preventivo",AJ86="Automático"),"50%",IF(AND(AI86="Preventivo",AJ86="Manual"),"40%",IF(AND(AI86="Detectivo",AJ86="Automático"),"40%",IF(AND(AI86="Detectivo",AJ86="Manual"),"30%",IF(AND(AI86="Correctivo",AJ86="Automático"),"35%",IF(AND(AI86="Correctivo",AJ86="Manual"),"25%",""))))))</f>
        <v/>
      </c>
      <c r="AL86" s="339"/>
      <c r="AM86" s="339"/>
      <c r="AN86" s="340"/>
      <c r="AO86" s="234" t="str">
        <f t="shared" ref="AO86" si="296">IF(ISBLANK(AD82),(IFERROR(IF(AND(AH85="Probabilidad",AH86="Probabilidad"),(AQ85-(+AQ85*AK86)),IF(AND(AH85="Impacto",AH86="Probabilidad"),(AQ84-(+AQ84*AK86)),IF(AH86="Impacto",AQ85,""))),""))," ")</f>
        <v/>
      </c>
      <c r="AP86" s="174" t="str">
        <f t="shared" ref="AP86" si="297">IF(ISBLANK(AD82),(IFERROR(IF(AO86="","",IF(AO86&lt;=0.2,"Muy Baja",IF(AO86&lt;=0.4,"Baja",IF(AO86&lt;=0.6,"Media",IF(AO86&lt;=0.8,"Alta","Muy Alta"))))),""))," ")</f>
        <v/>
      </c>
      <c r="AQ86" s="235" t="str">
        <f t="shared" si="291"/>
        <v/>
      </c>
      <c r="AR86" s="236" t="str">
        <f t="shared" si="292"/>
        <v/>
      </c>
      <c r="AS86" s="235" t="str">
        <f t="shared" si="288"/>
        <v/>
      </c>
      <c r="AT86" s="237" t="str">
        <f t="shared" si="293"/>
        <v/>
      </c>
      <c r="AU86" s="623"/>
      <c r="AV86" s="626"/>
      <c r="AW86" s="620"/>
      <c r="AX86" s="629"/>
      <c r="AY86" s="475"/>
      <c r="AZ86" s="468"/>
      <c r="BA86" s="469"/>
      <c r="BB86" s="469"/>
      <c r="BC86" s="470"/>
      <c r="BD86" s="470"/>
      <c r="BE86" s="470"/>
      <c r="BF86" s="468"/>
      <c r="BG86" s="576"/>
      <c r="BH86" s="214"/>
      <c r="BI86" s="209"/>
      <c r="BJ86" s="209"/>
      <c r="BK86" s="209"/>
      <c r="BL86" s="206"/>
      <c r="BM86" s="206"/>
      <c r="BN86" s="206"/>
      <c r="BO86" s="210"/>
      <c r="BP86" s="210"/>
      <c r="BQ86" s="211"/>
      <c r="BR86" s="212"/>
      <c r="BS86" s="212" t="str">
        <f>IF(AND('MAPA DE RIESGOS'!$AP86="Muy Alta",'MAPA DE RIESGOS'!$AR86="Leve"),CONCATENATE("R",'MAPA DE RIESGOS'!$H86,"C",'MAPA DE RIESGOS'!$AF86),"")</f>
        <v/>
      </c>
      <c r="BT86" s="212"/>
      <c r="BU86" s="212"/>
      <c r="BV86" s="212"/>
      <c r="BW86" s="212"/>
      <c r="BX86" s="212"/>
      <c r="BY86" s="212"/>
      <c r="BZ86" s="212"/>
      <c r="CA86" s="212"/>
      <c r="CB86" s="212"/>
      <c r="CC86" s="212"/>
      <c r="CD86" s="212"/>
      <c r="CE86" s="212"/>
      <c r="CF86" s="212"/>
      <c r="CG86" s="212"/>
      <c r="CH86" s="212"/>
      <c r="CI86" s="212"/>
      <c r="CJ86" s="212"/>
      <c r="CK86" s="212"/>
    </row>
    <row r="87" spans="1:89" s="213" customFormat="1" ht="28.5" hidden="1" customHeight="1">
      <c r="A87" s="583"/>
      <c r="B87" s="600"/>
      <c r="C87" s="567"/>
      <c r="D87" s="567"/>
      <c r="E87" s="570"/>
      <c r="F87" s="576"/>
      <c r="G87" s="575"/>
      <c r="H87" s="382">
        <v>13</v>
      </c>
      <c r="I87" s="574"/>
      <c r="J87" s="577"/>
      <c r="K87" s="577"/>
      <c r="L87" s="577"/>
      <c r="M87" s="577"/>
      <c r="N87" s="577"/>
      <c r="O87" s="577"/>
      <c r="P87" s="660"/>
      <c r="Q87" s="605"/>
      <c r="R87" s="608"/>
      <c r="S87" s="608"/>
      <c r="T87" s="608"/>
      <c r="U87" s="608"/>
      <c r="V87" s="648"/>
      <c r="W87" s="633"/>
      <c r="X87" s="651"/>
      <c r="Y87" s="654"/>
      <c r="Z87" s="657"/>
      <c r="AA87" s="633"/>
      <c r="AB87" s="636"/>
      <c r="AC87" s="639"/>
      <c r="AD87" s="642"/>
      <c r="AE87" s="621"/>
      <c r="AF87" s="205">
        <v>6</v>
      </c>
      <c r="AG87" s="501"/>
      <c r="AH87" s="504" t="str">
        <f t="shared" si="211"/>
        <v/>
      </c>
      <c r="AI87" s="338"/>
      <c r="AJ87" s="338"/>
      <c r="AK87" s="233" t="str">
        <f t="shared" si="212"/>
        <v/>
      </c>
      <c r="AL87" s="339"/>
      <c r="AM87" s="339"/>
      <c r="AN87" s="340"/>
      <c r="AO87" s="234" t="str">
        <f t="shared" ref="AO87" si="298">IF(ISBLANK(AD82),(IFERROR(IF(AND(AH86="Probabilidad",AH87="Probabilidad"),(AQ86-(+AQ86*AK87)),IF(AND(AH86="Impacto",AH87="Probabilidad"),(AQ85-(+AQ85*AK87)),IF(AH87="Impacto",AQ86,""))),""))," ")</f>
        <v/>
      </c>
      <c r="AP87" s="174" t="str">
        <f t="shared" ref="AP87" si="299">IF(ISBLANK(AD82),(IFERROR(IF(AO87="","",IF(AO87&lt;=0.2,"Muy Baja",IF(AO87&lt;=0.4,"Baja",IF(AO87&lt;=0.6,"Media",IF(AO87&lt;=0.8,"Alta","Muy Alta"))))),""))," ")</f>
        <v/>
      </c>
      <c r="AQ87" s="235" t="str">
        <f t="shared" si="291"/>
        <v/>
      </c>
      <c r="AR87" s="236" t="str">
        <f t="shared" si="292"/>
        <v/>
      </c>
      <c r="AS87" s="235" t="str">
        <f t="shared" si="288"/>
        <v/>
      </c>
      <c r="AT87" s="237" t="str">
        <f t="shared" si="293"/>
        <v/>
      </c>
      <c r="AU87" s="624"/>
      <c r="AV87" s="627"/>
      <c r="AW87" s="621"/>
      <c r="AX87" s="630"/>
      <c r="AY87" s="475"/>
      <c r="AZ87" s="468"/>
      <c r="BA87" s="469"/>
      <c r="BB87" s="469"/>
      <c r="BC87" s="470"/>
      <c r="BD87" s="470"/>
      <c r="BE87" s="470"/>
      <c r="BF87" s="468"/>
      <c r="BG87" s="577"/>
      <c r="BH87" s="214"/>
      <c r="BI87" s="209"/>
      <c r="BJ87" s="209"/>
      <c r="BK87" s="209"/>
      <c r="BL87" s="206"/>
      <c r="BM87" s="206"/>
      <c r="BN87" s="206"/>
      <c r="BO87" s="210"/>
      <c r="BP87" s="210"/>
      <c r="BQ87" s="211"/>
      <c r="BR87" s="212"/>
      <c r="BS87" s="212" t="str">
        <f>IF(AND('MAPA DE RIESGOS'!$AP87="Muy Alta",'MAPA DE RIESGOS'!$AR87="Leve"),CONCATENATE("R",'MAPA DE RIESGOS'!$H87,"C",'MAPA DE RIESGOS'!$AF87),"")</f>
        <v/>
      </c>
      <c r="BT87" s="212"/>
      <c r="BU87" s="212"/>
      <c r="BV87" s="212"/>
      <c r="BW87" s="212"/>
      <c r="BX87" s="212"/>
      <c r="BY87" s="212"/>
      <c r="BZ87" s="212"/>
      <c r="CA87" s="212"/>
      <c r="CB87" s="212"/>
      <c r="CC87" s="212"/>
      <c r="CD87" s="212"/>
      <c r="CE87" s="212"/>
      <c r="CF87" s="212"/>
      <c r="CG87" s="212"/>
      <c r="CH87" s="212"/>
      <c r="CI87" s="212"/>
      <c r="CJ87" s="212"/>
      <c r="CK87" s="212"/>
    </row>
    <row r="88" spans="1:89" s="213" customFormat="1" ht="184" customHeight="1">
      <c r="A88" s="583"/>
      <c r="B88" s="600"/>
      <c r="C88" s="567"/>
      <c r="D88" s="567"/>
      <c r="E88" s="570"/>
      <c r="F88" s="576"/>
      <c r="G88" s="575">
        <v>14</v>
      </c>
      <c r="H88" s="382">
        <v>14</v>
      </c>
      <c r="I88" s="572" t="s">
        <v>3239</v>
      </c>
      <c r="J88" s="581" t="s">
        <v>241</v>
      </c>
      <c r="K88" s="581" t="s">
        <v>1086</v>
      </c>
      <c r="L88" s="581" t="s">
        <v>1087</v>
      </c>
      <c r="M88" s="581" t="str">
        <f t="shared" ref="M88:M93" si="300">+I88</f>
        <v>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v>
      </c>
      <c r="N88" s="581" t="s">
        <v>109</v>
      </c>
      <c r="O88" s="581" t="s">
        <v>830</v>
      </c>
      <c r="P88" s="658">
        <v>228</v>
      </c>
      <c r="Q88" s="603"/>
      <c r="R88" s="606"/>
      <c r="S88" s="606"/>
      <c r="T88" s="606"/>
      <c r="U88" s="606"/>
      <c r="V88" s="646" t="str">
        <f t="shared" ref="V88" si="301">IF(ISBLANK(AC88),(IF(P88&lt;=0,"",IF(P88&lt;=2,"Muy Baja",IF(P88&lt;=24,"Baja",IF(P88&lt;=500,"Media",IF(P88&lt;=5000,"Alta","Muy Alta"))))))," ")</f>
        <v xml:space="preserve"> </v>
      </c>
      <c r="W88" s="631" t="str">
        <f t="shared" ref="W88" si="302">IF(ISBLANK(AC88),(IF(V88="","",IF(V88="Muy Baja",20%,IF(V88="Baja",40%,IF(V88="Media",60%,IF(V88="Alta",80%,IF(V88="Muy Alta",100%,0)))))))," ")</f>
        <v xml:space="preserve"> </v>
      </c>
      <c r="X88" s="649"/>
      <c r="Y88" s="652" t="str">
        <f>IF(X88&gt;0,IF(NOT(ISERROR(MATCH(X88,'Listados Datos'!$N$3:$N$4,0))),'Listados Datos'!$N$6&amp;"Por favor no seleccionar este criterios de impacto (Afectación Económica o presupuestal y/o Pérdida Reputacional)",'Listados Datos'!$N$7),"")</f>
        <v/>
      </c>
      <c r="Z88" s="655" t="str">
        <f>IF(OR(X88='Listados Datos'!$R$3,X88='Listados Datos'!$S$3),"Leve",IF(OR(X88='Listados Datos'!$R$4,X88='Listados Datos'!$S$4),"Menor",IF(OR(X88='Listados Datos'!$R$5,X88='Listados Datos'!$S$5),"Moderado",IF(OR(X88='Listados Datos'!$R$6,X88='Listados Datos'!$S$6),"Mayor",IF(OR(X88='Listados Datos'!$R$7,X88='Listados Datos'!$S$7),"Catastrófico","")))))</f>
        <v/>
      </c>
      <c r="AA88" s="631" t="str">
        <f>IF(Z88="","",IF(Z88="Leve",20%,IF(Z88="Menor",40%,IF(Z88="Moderado",60%,IF(Z88="Mayor",80%,IF(Z88="Catastrófico",100%,0))))))</f>
        <v/>
      </c>
      <c r="AB88" s="634"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637" t="s">
        <v>344</v>
      </c>
      <c r="AD88" s="640" t="s">
        <v>11</v>
      </c>
      <c r="AE88" s="619" t="str">
        <f t="shared" ref="AE88" si="303">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5">
        <v>1</v>
      </c>
      <c r="AG88" s="501" t="s">
        <v>3243</v>
      </c>
      <c r="AH88" s="504" t="str">
        <f t="shared" ref="AH88:AH93" si="304">IF(OR(AI88="Preventivo",AI88="Detectivo"),"Probabilidad",IF(AI88="Correctivo","Impacto",""))</f>
        <v>Probabilidad</v>
      </c>
      <c r="AI88" s="338" t="s">
        <v>310</v>
      </c>
      <c r="AJ88" s="338" t="s">
        <v>315</v>
      </c>
      <c r="AK88" s="233" t="str">
        <f t="shared" ref="AK88:AK93" si="305">IF(AND(AI88="Preventivo",AJ88="Automático"),"50%",IF(AND(AI88="Preventivo",AJ88="Manual"),"40%",IF(AND(AI88="Detectivo",AJ88="Automático"),"40%",IF(AND(AI88="Detectivo",AJ88="Manual"),"30%",IF(AND(AI88="Correctivo",AJ88="Automático"),"35%",IF(AND(AI88="Correctivo",AJ88="Manual"),"25%",""))))))</f>
        <v>40%</v>
      </c>
      <c r="AL88" s="339" t="s">
        <v>319</v>
      </c>
      <c r="AM88" s="339" t="s">
        <v>323</v>
      </c>
      <c r="AN88" s="340" t="s">
        <v>326</v>
      </c>
      <c r="AO88" s="234" t="str">
        <f t="shared" ref="AO88" si="306">IF(ISBLANK(AD88),(IFERROR(IF(AH88="Probabilidad",(W88-(+W88*AK88)),IF(AH88="Impacto",W88,"")),""))," ")</f>
        <v xml:space="preserve"> </v>
      </c>
      <c r="AP88" s="174" t="str">
        <f t="shared" ref="AP88" si="307">IF(ISBLANK(AD88), (IFERROR(IF(AO88="","",IF(AO88&lt;=0.2,"Muy Baja",IF(AO88&lt;=0.4,"Baja",IF(AO88&lt;=0.6,"Media",IF(AO88&lt;=0.8,"Alta","Muy Alta"))))),""))," ")</f>
        <v xml:space="preserve"> </v>
      </c>
      <c r="AQ88" s="235" t="str">
        <f t="shared" si="291"/>
        <v xml:space="preserve"> </v>
      </c>
      <c r="AR88" s="236" t="str">
        <f t="shared" si="292"/>
        <v/>
      </c>
      <c r="AS88" s="235" t="str">
        <f t="shared" ref="AS88" si="308">IFERROR(IF(AH88="Impacto",(AA88-(+AA88*AK88)),IF(AH88="Probabilidad",AA88,"")),"")</f>
        <v/>
      </c>
      <c r="AT88" s="237" t="str">
        <f t="shared" si="293"/>
        <v/>
      </c>
      <c r="AU88" s="622" t="s">
        <v>344</v>
      </c>
      <c r="AV88" s="625" t="str">
        <f>IF(ISBLANK(AD88), " ", AD88)</f>
        <v>Mayor</v>
      </c>
      <c r="AW88" s="619" t="str">
        <f t="shared" ref="AW88" si="309">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628" t="s">
        <v>333</v>
      </c>
      <c r="AY88" s="475" t="s">
        <v>1105</v>
      </c>
      <c r="AZ88" s="468" t="s">
        <v>1103</v>
      </c>
      <c r="BA88" s="469" t="s">
        <v>968</v>
      </c>
      <c r="BB88" s="469" t="s">
        <v>1054</v>
      </c>
      <c r="BC88" s="470">
        <v>44562</v>
      </c>
      <c r="BD88" s="470">
        <v>44926</v>
      </c>
      <c r="BE88" s="470" t="s">
        <v>1104</v>
      </c>
      <c r="BF88" s="468" t="s">
        <v>1437</v>
      </c>
      <c r="BG88" s="581" t="s">
        <v>1102</v>
      </c>
      <c r="BH88" s="214"/>
      <c r="BI88" s="209"/>
      <c r="BJ88" s="209"/>
      <c r="BK88" s="209"/>
      <c r="BL88" s="206"/>
      <c r="BM88" s="206"/>
      <c r="BN88" s="206"/>
      <c r="BO88" s="210"/>
      <c r="BP88" s="210"/>
      <c r="BQ88" s="211"/>
      <c r="BR88" s="212"/>
      <c r="BS88" s="212" t="str">
        <f>IF(AND('MAPA DE RIESGOS'!$AP88="Muy Alta",'MAPA DE RIESGOS'!$AR88="Leve"),CONCATENATE("R",'MAPA DE RIESGOS'!$H88,"C",'MAPA DE RIESGOS'!$AF88),"")</f>
        <v/>
      </c>
      <c r="BT88" s="212"/>
      <c r="BU88" s="212"/>
      <c r="BV88" s="212"/>
      <c r="BW88" s="212"/>
      <c r="BX88" s="212"/>
      <c r="BY88" s="212"/>
      <c r="BZ88" s="212"/>
      <c r="CA88" s="212"/>
      <c r="CB88" s="212"/>
      <c r="CC88" s="212"/>
      <c r="CD88" s="212"/>
      <c r="CE88" s="212"/>
      <c r="CF88" s="212"/>
      <c r="CG88" s="212"/>
      <c r="CH88" s="212"/>
      <c r="CI88" s="212"/>
      <c r="CJ88" s="212"/>
      <c r="CK88" s="212"/>
    </row>
    <row r="89" spans="1:89" s="213" customFormat="1" ht="28.5" hidden="1" customHeight="1">
      <c r="A89" s="583"/>
      <c r="B89" s="600"/>
      <c r="C89" s="567"/>
      <c r="D89" s="567"/>
      <c r="E89" s="570"/>
      <c r="F89" s="576"/>
      <c r="G89" s="575"/>
      <c r="H89" s="382">
        <v>14</v>
      </c>
      <c r="I89" s="573"/>
      <c r="J89" s="576"/>
      <c r="K89" s="576"/>
      <c r="L89" s="576"/>
      <c r="M89" s="576">
        <f t="shared" si="300"/>
        <v>0</v>
      </c>
      <c r="N89" s="576"/>
      <c r="O89" s="576"/>
      <c r="P89" s="659"/>
      <c r="Q89" s="604"/>
      <c r="R89" s="607"/>
      <c r="S89" s="607"/>
      <c r="T89" s="607"/>
      <c r="U89" s="607"/>
      <c r="V89" s="647"/>
      <c r="W89" s="632"/>
      <c r="X89" s="650"/>
      <c r="Y89" s="653"/>
      <c r="Z89" s="656"/>
      <c r="AA89" s="632"/>
      <c r="AB89" s="635"/>
      <c r="AC89" s="638"/>
      <c r="AD89" s="641"/>
      <c r="AE89" s="620"/>
      <c r="AF89" s="205">
        <v>2</v>
      </c>
      <c r="AG89" s="501"/>
      <c r="AH89" s="504" t="str">
        <f t="shared" si="304"/>
        <v/>
      </c>
      <c r="AI89" s="338"/>
      <c r="AJ89" s="338"/>
      <c r="AK89" s="233" t="str">
        <f t="shared" si="305"/>
        <v/>
      </c>
      <c r="AL89" s="339"/>
      <c r="AM89" s="339"/>
      <c r="AN89" s="340"/>
      <c r="AO89" s="234" t="str">
        <f t="shared" ref="AO89" si="310">IF(ISBLANK(AD88),(IFERROR(IF(AND(AH88="Probabilidad",AH89="Probabilidad"),(AQ88-(+AQ88*AK89)),IF(AH89="Probabilidad",(W88-(+W88*AK89)),IF(AH89="Impacto",AQ88,""))),""))," ")</f>
        <v xml:space="preserve"> </v>
      </c>
      <c r="AP89" s="174" t="str">
        <f t="shared" ref="AP89" si="311">IF(ISBLANK(AD88),(IFERROR(IF(AO89="","",IF(AO89&lt;=0.2,"Muy Baja",IF(AO89&lt;=0.4,"Baja",IF(AO89&lt;=0.6,"Media",IF(AO89&lt;=0.8,"Alta","Muy Alta"))))),""))," ")</f>
        <v xml:space="preserve"> </v>
      </c>
      <c r="AQ89" s="235" t="str">
        <f t="shared" si="291"/>
        <v xml:space="preserve"> </v>
      </c>
      <c r="AR89" s="236" t="str">
        <f t="shared" si="292"/>
        <v/>
      </c>
      <c r="AS89" s="235" t="str">
        <f t="shared" ref="AS89" si="312">IFERROR(IF(AND(AH88="Impacto",AH89="Impacto"),(AS88-(+AS88*AK89)),IF(AH89="Impacto",(AA88-(+AA88*AK89)),IF(AH89="Probabilidad",AS88,""))),"")</f>
        <v/>
      </c>
      <c r="AT89" s="237" t="str">
        <f t="shared" si="293"/>
        <v/>
      </c>
      <c r="AU89" s="623"/>
      <c r="AV89" s="626"/>
      <c r="AW89" s="620"/>
      <c r="AX89" s="629"/>
      <c r="AY89" s="475"/>
      <c r="AZ89" s="468"/>
      <c r="BA89" s="469"/>
      <c r="BB89" s="469"/>
      <c r="BC89" s="470"/>
      <c r="BD89" s="470"/>
      <c r="BE89" s="470"/>
      <c r="BF89" s="468"/>
      <c r="BG89" s="576"/>
      <c r="BH89" s="214"/>
      <c r="BI89" s="209"/>
      <c r="BJ89" s="209"/>
      <c r="BK89" s="209"/>
      <c r="BL89" s="206"/>
      <c r="BM89" s="206"/>
      <c r="BN89" s="206"/>
      <c r="BO89" s="210"/>
      <c r="BP89" s="210"/>
      <c r="BQ89" s="211"/>
      <c r="BR89" s="212"/>
      <c r="BS89" s="212" t="str">
        <f>IF(AND('MAPA DE RIESGOS'!$AP89="Muy Alta",'MAPA DE RIESGOS'!$AR89="Leve"),CONCATENATE("R",'MAPA DE RIESGOS'!$H89,"C",'MAPA DE RIESGOS'!$AF89),"")</f>
        <v/>
      </c>
      <c r="BT89" s="212"/>
      <c r="BU89" s="212"/>
      <c r="BV89" s="212"/>
      <c r="BW89" s="212"/>
      <c r="BX89" s="212"/>
      <c r="BY89" s="212"/>
      <c r="BZ89" s="212"/>
      <c r="CA89" s="212"/>
      <c r="CB89" s="212"/>
      <c r="CC89" s="212"/>
      <c r="CD89" s="212"/>
      <c r="CE89" s="212"/>
      <c r="CF89" s="212"/>
      <c r="CG89" s="212"/>
      <c r="CH89" s="212"/>
      <c r="CI89" s="212"/>
      <c r="CJ89" s="212"/>
      <c r="CK89" s="212"/>
    </row>
    <row r="90" spans="1:89" s="213" customFormat="1" ht="28.5" hidden="1" customHeight="1">
      <c r="A90" s="583"/>
      <c r="B90" s="600"/>
      <c r="C90" s="567"/>
      <c r="D90" s="567"/>
      <c r="E90" s="570"/>
      <c r="F90" s="576"/>
      <c r="G90" s="575"/>
      <c r="H90" s="382">
        <v>14</v>
      </c>
      <c r="I90" s="573"/>
      <c r="J90" s="576"/>
      <c r="K90" s="576"/>
      <c r="L90" s="576"/>
      <c r="M90" s="576">
        <f t="shared" si="300"/>
        <v>0</v>
      </c>
      <c r="N90" s="576"/>
      <c r="O90" s="576"/>
      <c r="P90" s="659"/>
      <c r="Q90" s="604"/>
      <c r="R90" s="607"/>
      <c r="S90" s="607"/>
      <c r="T90" s="607"/>
      <c r="U90" s="607"/>
      <c r="V90" s="647"/>
      <c r="W90" s="632"/>
      <c r="X90" s="650"/>
      <c r="Y90" s="653"/>
      <c r="Z90" s="656"/>
      <c r="AA90" s="632"/>
      <c r="AB90" s="635"/>
      <c r="AC90" s="638"/>
      <c r="AD90" s="641"/>
      <c r="AE90" s="620"/>
      <c r="AF90" s="205">
        <v>3</v>
      </c>
      <c r="AG90" s="501"/>
      <c r="AH90" s="504" t="str">
        <f t="shared" si="304"/>
        <v/>
      </c>
      <c r="AI90" s="338"/>
      <c r="AJ90" s="338"/>
      <c r="AK90" s="233" t="str">
        <f t="shared" si="305"/>
        <v/>
      </c>
      <c r="AL90" s="339"/>
      <c r="AM90" s="339"/>
      <c r="AN90" s="340"/>
      <c r="AO90" s="234" t="str">
        <f t="shared" ref="AO90" si="313">IF(ISBLANK(AD88),(IFERROR(IF(AND(AH89="Probabilidad",AH90="Probabilidad"),(AQ89-(+AQ89*AK90)),IF(AND(AH89="Impacto",AH90="Probabilidad"),(AQ88-(+AQ88*AK90)),IF(AH90="Impacto",AQ89,""))),""))," ")</f>
        <v xml:space="preserve"> </v>
      </c>
      <c r="AP90" s="174" t="str">
        <f t="shared" ref="AP90" si="314">IF(ISBLANK(AD88),(IFERROR(IF(AO90="","",IF(AO90&lt;=0.2,"Muy Baja",IF(AO90&lt;=0.4,"Baja",IF(AO90&lt;=0.6,"Media",IF(AO90&lt;=0.8,"Alta","Muy Alta"))))),""))," ")</f>
        <v xml:space="preserve"> </v>
      </c>
      <c r="AQ90" s="235" t="str">
        <f t="shared" si="291"/>
        <v xml:space="preserve"> </v>
      </c>
      <c r="AR90" s="236" t="str">
        <f t="shared" si="292"/>
        <v/>
      </c>
      <c r="AS90" s="235" t="str">
        <f t="shared" ref="AS90:AS93" si="315">IFERROR(IF(AND(AH89="Impacto",AH90="Impacto"),(AS89-(+AS89*AK90)),IF(AND(AH89="Probabilidad",AH90="Impacto"),(AS88-(+AS88*AK90)),IF(AH90="Probabilidad",AS89,""))),"")</f>
        <v/>
      </c>
      <c r="AT90" s="237" t="str">
        <f t="shared" si="293"/>
        <v/>
      </c>
      <c r="AU90" s="623"/>
      <c r="AV90" s="626"/>
      <c r="AW90" s="620"/>
      <c r="AX90" s="629"/>
      <c r="AY90" s="475"/>
      <c r="AZ90" s="468"/>
      <c r="BA90" s="469"/>
      <c r="BB90" s="469"/>
      <c r="BC90" s="470"/>
      <c r="BD90" s="470"/>
      <c r="BE90" s="470"/>
      <c r="BF90" s="468"/>
      <c r="BG90" s="576"/>
      <c r="BH90" s="214"/>
      <c r="BI90" s="209"/>
      <c r="BJ90" s="209"/>
      <c r="BK90" s="209"/>
      <c r="BL90" s="206"/>
      <c r="BM90" s="206"/>
      <c r="BN90" s="206"/>
      <c r="BO90" s="210"/>
      <c r="BP90" s="210"/>
      <c r="BQ90" s="211"/>
      <c r="BR90" s="212"/>
      <c r="BS90" s="212" t="str">
        <f>IF(AND('MAPA DE RIESGOS'!$AP90="Muy Alta",'MAPA DE RIESGOS'!$AR90="Leve"),CONCATENATE("R",'MAPA DE RIESGOS'!$H90,"C",'MAPA DE RIESGOS'!$AF90),"")</f>
        <v/>
      </c>
      <c r="BT90" s="212"/>
      <c r="BU90" s="212"/>
      <c r="BV90" s="212"/>
      <c r="BW90" s="212"/>
      <c r="BX90" s="212"/>
      <c r="BY90" s="212"/>
      <c r="BZ90" s="212"/>
      <c r="CA90" s="212"/>
      <c r="CB90" s="212"/>
      <c r="CC90" s="212"/>
      <c r="CD90" s="212"/>
      <c r="CE90" s="212"/>
      <c r="CF90" s="212"/>
      <c r="CG90" s="212"/>
      <c r="CH90" s="212"/>
      <c r="CI90" s="212"/>
      <c r="CJ90" s="212"/>
      <c r="CK90" s="212"/>
    </row>
    <row r="91" spans="1:89" s="213" customFormat="1" ht="28.5" hidden="1" customHeight="1">
      <c r="A91" s="583"/>
      <c r="B91" s="600"/>
      <c r="C91" s="567"/>
      <c r="D91" s="567"/>
      <c r="E91" s="570"/>
      <c r="F91" s="576"/>
      <c r="G91" s="575"/>
      <c r="H91" s="382">
        <v>14</v>
      </c>
      <c r="I91" s="573"/>
      <c r="J91" s="576"/>
      <c r="K91" s="576"/>
      <c r="L91" s="576"/>
      <c r="M91" s="576">
        <f t="shared" si="300"/>
        <v>0</v>
      </c>
      <c r="N91" s="576"/>
      <c r="O91" s="576"/>
      <c r="P91" s="659"/>
      <c r="Q91" s="604"/>
      <c r="R91" s="607"/>
      <c r="S91" s="607"/>
      <c r="T91" s="607"/>
      <c r="U91" s="607"/>
      <c r="V91" s="647"/>
      <c r="W91" s="632"/>
      <c r="X91" s="650"/>
      <c r="Y91" s="653"/>
      <c r="Z91" s="656"/>
      <c r="AA91" s="632"/>
      <c r="AB91" s="635"/>
      <c r="AC91" s="638"/>
      <c r="AD91" s="641"/>
      <c r="AE91" s="620"/>
      <c r="AF91" s="205">
        <v>4</v>
      </c>
      <c r="AG91" s="501"/>
      <c r="AH91" s="504" t="str">
        <f t="shared" si="304"/>
        <v/>
      </c>
      <c r="AI91" s="338"/>
      <c r="AJ91" s="338"/>
      <c r="AK91" s="233" t="str">
        <f t="shared" si="305"/>
        <v/>
      </c>
      <c r="AL91" s="339"/>
      <c r="AM91" s="339"/>
      <c r="AN91" s="340"/>
      <c r="AO91" s="234" t="str">
        <f t="shared" ref="AO91" si="316">IF(ISBLANK(AD88),(IFERROR(IF(AND(AH90="Probabilidad",AH91="Probabilidad"),(AQ90-(+AQ90*AK91)),IF(AND(AH90="Impacto",AH91="Probabilidad"),(AQ89-(+AQ89*AK91)),IF(AH91="Impacto",AQ90,""))),""))," ")</f>
        <v xml:space="preserve"> </v>
      </c>
      <c r="AP91" s="174" t="str">
        <f t="shared" ref="AP91" si="317">IF(ISBLANK(AD88),(IFERROR(IF(AO91="","",IF(AO91&lt;=0.2,"Muy Baja",IF(AO91&lt;=0.4,"Baja",IF(AO91&lt;=0.6,"Media",IF(AO91&lt;=0.8,"Alta","Muy Alta"))))),""))," ")</f>
        <v xml:space="preserve"> </v>
      </c>
      <c r="AQ91" s="235" t="str">
        <f t="shared" si="291"/>
        <v xml:space="preserve"> </v>
      </c>
      <c r="AR91" s="236" t="str">
        <f t="shared" si="292"/>
        <v/>
      </c>
      <c r="AS91" s="235" t="str">
        <f t="shared" si="315"/>
        <v/>
      </c>
      <c r="AT91" s="237" t="str">
        <f t="shared" si="293"/>
        <v/>
      </c>
      <c r="AU91" s="623"/>
      <c r="AV91" s="626"/>
      <c r="AW91" s="620"/>
      <c r="AX91" s="629"/>
      <c r="AY91" s="475"/>
      <c r="AZ91" s="468"/>
      <c r="BA91" s="469"/>
      <c r="BB91" s="469"/>
      <c r="BC91" s="470"/>
      <c r="BD91" s="470"/>
      <c r="BE91" s="470"/>
      <c r="BF91" s="468"/>
      <c r="BG91" s="576"/>
      <c r="BH91" s="214"/>
      <c r="BI91" s="209"/>
      <c r="BJ91" s="209"/>
      <c r="BK91" s="209"/>
      <c r="BL91" s="206"/>
      <c r="BM91" s="206"/>
      <c r="BN91" s="206"/>
      <c r="BO91" s="210"/>
      <c r="BP91" s="210"/>
      <c r="BQ91" s="211"/>
      <c r="BR91" s="212"/>
      <c r="BS91" s="212" t="str">
        <f>IF(AND('MAPA DE RIESGOS'!$AP91="Muy Alta",'MAPA DE RIESGOS'!$AR91="Leve"),CONCATENATE("R",'MAPA DE RIESGOS'!$H91,"C",'MAPA DE RIESGOS'!$AF91),"")</f>
        <v/>
      </c>
      <c r="BT91" s="212"/>
      <c r="BU91" s="212"/>
      <c r="BV91" s="212"/>
      <c r="BW91" s="212"/>
      <c r="BX91" s="212"/>
      <c r="BY91" s="212"/>
      <c r="BZ91" s="212"/>
      <c r="CA91" s="212"/>
      <c r="CB91" s="212"/>
      <c r="CC91" s="212"/>
      <c r="CD91" s="212"/>
      <c r="CE91" s="212"/>
      <c r="CF91" s="212"/>
      <c r="CG91" s="212"/>
      <c r="CH91" s="212"/>
      <c r="CI91" s="212"/>
      <c r="CJ91" s="212"/>
      <c r="CK91" s="212"/>
    </row>
    <row r="92" spans="1:89" s="213" customFormat="1" ht="28.5" hidden="1" customHeight="1">
      <c r="A92" s="583"/>
      <c r="B92" s="600"/>
      <c r="C92" s="567"/>
      <c r="D92" s="567"/>
      <c r="E92" s="570"/>
      <c r="F92" s="576"/>
      <c r="G92" s="575"/>
      <c r="H92" s="382">
        <v>14</v>
      </c>
      <c r="I92" s="573"/>
      <c r="J92" s="576"/>
      <c r="K92" s="576"/>
      <c r="L92" s="576"/>
      <c r="M92" s="576">
        <f t="shared" si="300"/>
        <v>0</v>
      </c>
      <c r="N92" s="576"/>
      <c r="O92" s="576"/>
      <c r="P92" s="659"/>
      <c r="Q92" s="604"/>
      <c r="R92" s="607"/>
      <c r="S92" s="607"/>
      <c r="T92" s="607"/>
      <c r="U92" s="607"/>
      <c r="V92" s="647"/>
      <c r="W92" s="632"/>
      <c r="X92" s="650"/>
      <c r="Y92" s="653"/>
      <c r="Z92" s="656"/>
      <c r="AA92" s="632"/>
      <c r="AB92" s="635"/>
      <c r="AC92" s="638"/>
      <c r="AD92" s="641"/>
      <c r="AE92" s="620"/>
      <c r="AF92" s="205">
        <v>5</v>
      </c>
      <c r="AG92" s="501"/>
      <c r="AH92" s="504" t="str">
        <f t="shared" ref="AH92" si="318">IF(OR(AI92="Preventivo",AI92="Detectivo"),"Probabilidad",IF(AI92="Correctivo","Impacto",""))</f>
        <v/>
      </c>
      <c r="AI92" s="338"/>
      <c r="AJ92" s="338"/>
      <c r="AK92" s="233" t="str">
        <f t="shared" ref="AK92" si="319">IF(AND(AI92="Preventivo",AJ92="Automático"),"50%",IF(AND(AI92="Preventivo",AJ92="Manual"),"40%",IF(AND(AI92="Detectivo",AJ92="Automático"),"40%",IF(AND(AI92="Detectivo",AJ92="Manual"),"30%",IF(AND(AI92="Correctivo",AJ92="Automático"),"35%",IF(AND(AI92="Correctivo",AJ92="Manual"),"25%",""))))))</f>
        <v/>
      </c>
      <c r="AL92" s="339"/>
      <c r="AM92" s="339"/>
      <c r="AN92" s="340"/>
      <c r="AO92" s="234" t="str">
        <f t="shared" ref="AO92" si="320">IF(ISBLANK(AD88),(IFERROR(IF(AND(AH91="Probabilidad",AH92="Probabilidad"),(AQ91-(+AQ91*AK92)),IF(AND(AH91="Impacto",AH92="Probabilidad"),(AQ90-(+AQ90*AK92)),IF(AH92="Impacto",AQ91,""))),""))," ")</f>
        <v xml:space="preserve"> </v>
      </c>
      <c r="AP92" s="174" t="str">
        <f t="shared" ref="AP92" si="321">IF(ISBLANK(AD88),(IFERROR(IF(AO92="","",IF(AO92&lt;=0.2,"Muy Baja",IF(AO92&lt;=0.4,"Baja",IF(AO92&lt;=0.6,"Media",IF(AO92&lt;=0.8,"Alta","Muy Alta"))))),""))," ")</f>
        <v xml:space="preserve"> </v>
      </c>
      <c r="AQ92" s="235" t="str">
        <f t="shared" si="291"/>
        <v xml:space="preserve"> </v>
      </c>
      <c r="AR92" s="236" t="str">
        <f t="shared" si="292"/>
        <v/>
      </c>
      <c r="AS92" s="235" t="str">
        <f t="shared" si="315"/>
        <v/>
      </c>
      <c r="AT92" s="237" t="str">
        <f t="shared" si="293"/>
        <v/>
      </c>
      <c r="AU92" s="623"/>
      <c r="AV92" s="626"/>
      <c r="AW92" s="620"/>
      <c r="AX92" s="629"/>
      <c r="AY92" s="475"/>
      <c r="AZ92" s="468"/>
      <c r="BA92" s="469"/>
      <c r="BB92" s="469"/>
      <c r="BC92" s="470"/>
      <c r="BD92" s="470"/>
      <c r="BE92" s="470"/>
      <c r="BF92" s="468"/>
      <c r="BG92" s="576"/>
      <c r="BH92" s="214"/>
      <c r="BI92" s="209"/>
      <c r="BJ92" s="209"/>
      <c r="BK92" s="209"/>
      <c r="BL92" s="206"/>
      <c r="BM92" s="206"/>
      <c r="BN92" s="206"/>
      <c r="BO92" s="210"/>
      <c r="BP92" s="210"/>
      <c r="BQ92" s="211"/>
      <c r="BR92" s="212"/>
      <c r="BS92" s="212" t="str">
        <f>IF(AND('MAPA DE RIESGOS'!$AP92="Muy Alta",'MAPA DE RIESGOS'!$AR92="Leve"),CONCATENATE("R",'MAPA DE RIESGOS'!$H92,"C",'MAPA DE RIESGOS'!$AF92),"")</f>
        <v/>
      </c>
      <c r="BT92" s="212"/>
      <c r="BU92" s="212"/>
      <c r="BV92" s="212"/>
      <c r="BW92" s="212"/>
      <c r="BX92" s="212"/>
      <c r="BY92" s="212"/>
      <c r="BZ92" s="212"/>
      <c r="CA92" s="212"/>
      <c r="CB92" s="212"/>
      <c r="CC92" s="212"/>
      <c r="CD92" s="212"/>
      <c r="CE92" s="212"/>
      <c r="CF92" s="212"/>
      <c r="CG92" s="212"/>
      <c r="CH92" s="212"/>
      <c r="CI92" s="212"/>
      <c r="CJ92" s="212"/>
      <c r="CK92" s="212"/>
    </row>
    <row r="93" spans="1:89" s="213" customFormat="1" ht="28.5" hidden="1" customHeight="1">
      <c r="A93" s="583"/>
      <c r="B93" s="600"/>
      <c r="C93" s="567"/>
      <c r="D93" s="567"/>
      <c r="E93" s="570"/>
      <c r="F93" s="576"/>
      <c r="G93" s="575"/>
      <c r="H93" s="382">
        <v>14</v>
      </c>
      <c r="I93" s="574"/>
      <c r="J93" s="577"/>
      <c r="K93" s="577"/>
      <c r="L93" s="577"/>
      <c r="M93" s="577">
        <f t="shared" si="300"/>
        <v>0</v>
      </c>
      <c r="N93" s="577"/>
      <c r="O93" s="577"/>
      <c r="P93" s="660"/>
      <c r="Q93" s="605"/>
      <c r="R93" s="608"/>
      <c r="S93" s="608"/>
      <c r="T93" s="608"/>
      <c r="U93" s="608"/>
      <c r="V93" s="648"/>
      <c r="W93" s="633"/>
      <c r="X93" s="651"/>
      <c r="Y93" s="654"/>
      <c r="Z93" s="657"/>
      <c r="AA93" s="633"/>
      <c r="AB93" s="636"/>
      <c r="AC93" s="639"/>
      <c r="AD93" s="642"/>
      <c r="AE93" s="621"/>
      <c r="AF93" s="205">
        <v>6</v>
      </c>
      <c r="AG93" s="501"/>
      <c r="AH93" s="504" t="str">
        <f t="shared" si="304"/>
        <v/>
      </c>
      <c r="AI93" s="338"/>
      <c r="AJ93" s="338"/>
      <c r="AK93" s="233" t="str">
        <f t="shared" si="305"/>
        <v/>
      </c>
      <c r="AL93" s="339"/>
      <c r="AM93" s="339"/>
      <c r="AN93" s="340"/>
      <c r="AO93" s="234" t="str">
        <f t="shared" ref="AO93" si="322">IF(ISBLANK(AD88),(IFERROR(IF(AND(AH92="Probabilidad",AH93="Probabilidad"),(AQ92-(+AQ92*AK93)),IF(AND(AH92="Impacto",AH93="Probabilidad"),(AQ91-(+AQ91*AK93)),IF(AH93="Impacto",AQ92,""))),""))," ")</f>
        <v xml:space="preserve"> </v>
      </c>
      <c r="AP93" s="174" t="str">
        <f t="shared" ref="AP93" si="323">IF(ISBLANK(AD88),(IFERROR(IF(AO93="","",IF(AO93&lt;=0.2,"Muy Baja",IF(AO93&lt;=0.4,"Baja",IF(AO93&lt;=0.6,"Media",IF(AO93&lt;=0.8,"Alta","Muy Alta"))))),""))," ")</f>
        <v xml:space="preserve"> </v>
      </c>
      <c r="AQ93" s="235" t="str">
        <f t="shared" si="291"/>
        <v xml:space="preserve"> </v>
      </c>
      <c r="AR93" s="236" t="str">
        <f t="shared" si="292"/>
        <v/>
      </c>
      <c r="AS93" s="235" t="str">
        <f t="shared" si="315"/>
        <v/>
      </c>
      <c r="AT93" s="237" t="str">
        <f t="shared" si="293"/>
        <v/>
      </c>
      <c r="AU93" s="624"/>
      <c r="AV93" s="627"/>
      <c r="AW93" s="621"/>
      <c r="AX93" s="630"/>
      <c r="AY93" s="475"/>
      <c r="AZ93" s="468"/>
      <c r="BA93" s="469"/>
      <c r="BB93" s="469"/>
      <c r="BC93" s="470"/>
      <c r="BD93" s="470"/>
      <c r="BE93" s="470"/>
      <c r="BF93" s="468"/>
      <c r="BG93" s="577"/>
      <c r="BH93" s="214"/>
      <c r="BI93" s="209"/>
      <c r="BJ93" s="209"/>
      <c r="BK93" s="209"/>
      <c r="BL93" s="206"/>
      <c r="BM93" s="206"/>
      <c r="BN93" s="206"/>
      <c r="BO93" s="210"/>
      <c r="BP93" s="210"/>
      <c r="BQ93" s="211"/>
      <c r="BR93" s="212"/>
      <c r="BS93" s="212" t="str">
        <f>IF(AND('MAPA DE RIESGOS'!$AP93="Muy Alta",'MAPA DE RIESGOS'!$AR93="Leve"),CONCATENATE("R",'MAPA DE RIESGOS'!$H93,"C",'MAPA DE RIESGOS'!$AF93),"")</f>
        <v/>
      </c>
      <c r="BT93" s="212"/>
      <c r="BU93" s="212"/>
      <c r="BV93" s="212"/>
      <c r="BW93" s="212"/>
      <c r="BX93" s="212"/>
      <c r="BY93" s="212"/>
      <c r="BZ93" s="212"/>
      <c r="CA93" s="212"/>
      <c r="CB93" s="212"/>
      <c r="CC93" s="212"/>
      <c r="CD93" s="212"/>
      <c r="CE93" s="212"/>
      <c r="CF93" s="212"/>
      <c r="CG93" s="212"/>
      <c r="CH93" s="212"/>
      <c r="CI93" s="212"/>
      <c r="CJ93" s="212"/>
      <c r="CK93" s="212"/>
    </row>
    <row r="94" spans="1:89" s="213" customFormat="1" ht="126.5" customHeight="1">
      <c r="A94" s="583"/>
      <c r="B94" s="600"/>
      <c r="C94" s="567"/>
      <c r="D94" s="567"/>
      <c r="E94" s="570"/>
      <c r="F94" s="576"/>
      <c r="G94" s="575">
        <v>15</v>
      </c>
      <c r="H94" s="382">
        <v>15</v>
      </c>
      <c r="I94" s="572" t="s">
        <v>3384</v>
      </c>
      <c r="J94" s="581" t="s">
        <v>241</v>
      </c>
      <c r="K94" s="581" t="s">
        <v>3360</v>
      </c>
      <c r="L94" s="581" t="s">
        <v>3240</v>
      </c>
      <c r="M94" s="581" t="str">
        <f t="shared" ref="M94" si="324">+CONCATENATE("Posibilidad de afectación ", J94, " por ", K94," debido a ", L94)</f>
        <v>Posibilidad de afectación Reputacional por Ausencia de políticas y acciones que permitan mantener la integridad y veracidad de la información producida por el Observatorio Distrital del Espacio Público. debido a Desconocimiento e implementación de las políticas de seguridad de la información como son el backup, el uso de carpetas compartidas, entre otras que amenazan con la perdida y vulnerabilidades de los activos de información.</v>
      </c>
      <c r="N94" s="581" t="s">
        <v>926</v>
      </c>
      <c r="O94" s="581" t="s">
        <v>831</v>
      </c>
      <c r="P94" s="658">
        <v>228</v>
      </c>
      <c r="Q94" s="603"/>
      <c r="R94" s="606"/>
      <c r="S94" s="606"/>
      <c r="T94" s="606"/>
      <c r="U94" s="606"/>
      <c r="V94" s="646" t="str">
        <f t="shared" ref="V94" si="325">IF(ISBLANK(AC94),(IF(P94&lt;=0,"",IF(P94&lt;=2,"Muy Baja",IF(P94&lt;=24,"Baja",IF(P94&lt;=500,"Media",IF(P94&lt;=5000,"Alta","Muy Alta"))))))," ")</f>
        <v>Media</v>
      </c>
      <c r="W94" s="631">
        <f t="shared" ref="W94" si="326">IF(ISBLANK(AC94),(IF(V94="","",IF(V94="Muy Baja",20%,IF(V94="Baja",40%,IF(V94="Media",60%,IF(V94="Alta",80%,IF(V94="Muy Alta",100%,0)))))))," ")</f>
        <v>0.6</v>
      </c>
      <c r="X94" s="649" t="s">
        <v>1428</v>
      </c>
      <c r="Y94" s="652" t="str">
        <f>IF(X94&gt;0,IF(NOT(ISERROR(MATCH(X94,'Listados Datos'!$N$3:$N$4,0))),'Listados Datos'!$N$6&amp;"Por favor no seleccionar este criterios de impacto (Afectación Económica o presupuestal y/o Pérdida Reputacional)",'Listados Datos'!$N$7),"")</f>
        <v>✔</v>
      </c>
      <c r="Z94" s="655" t="str">
        <f>IF(OR(X94='Listados Datos'!$R$3,X94='Listados Datos'!$S$3),"Leve",IF(OR(X94='Listados Datos'!$R$4,X94='Listados Datos'!$S$4),"Menor",IF(OR(X94='Listados Datos'!$R$5,X94='Listados Datos'!$S$5),"Moderado",IF(OR(X94='Listados Datos'!$R$6,X94='Listados Datos'!$S$6),"Mayor",IF(OR(X94='Listados Datos'!$R$7,X94='Listados Datos'!$S$7),"Catastrófico","")))))</f>
        <v>Menor</v>
      </c>
      <c r="AA94" s="631">
        <f>IF(Z94="","",IF(Z94="Leve",20%,IF(Z94="Menor",40%,IF(Z94="Moderado",60%,IF(Z94="Mayor",80%,IF(Z94="Catastrófico",100%,0))))))</f>
        <v>0.4</v>
      </c>
      <c r="AB94" s="634"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Moderado</v>
      </c>
      <c r="AC94" s="637"/>
      <c r="AD94" s="640"/>
      <c r="AE94" s="619" t="str">
        <f t="shared" ref="AE94" si="327">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5">
        <v>1</v>
      </c>
      <c r="AG94" s="501" t="s">
        <v>3244</v>
      </c>
      <c r="AH94" s="504" t="str">
        <f t="shared" ref="AH94:AH99" si="328">IF(OR(AI94="Preventivo",AI94="Detectivo"),"Probabilidad",IF(AI94="Correctivo","Impacto",""))</f>
        <v>Probabilidad</v>
      </c>
      <c r="AI94" s="338" t="s">
        <v>310</v>
      </c>
      <c r="AJ94" s="338" t="s">
        <v>315</v>
      </c>
      <c r="AK94" s="233" t="str">
        <f t="shared" ref="AK94:AK99" si="329">IF(AND(AI94="Preventivo",AJ94="Automático"),"50%",IF(AND(AI94="Preventivo",AJ94="Manual"),"40%",IF(AND(AI94="Detectivo",AJ94="Automático"),"40%",IF(AND(AI94="Detectivo",AJ94="Manual"),"30%",IF(AND(AI94="Correctivo",AJ94="Automático"),"35%",IF(AND(AI94="Correctivo",AJ94="Manual"),"25%",""))))))</f>
        <v>40%</v>
      </c>
      <c r="AL94" s="339" t="s">
        <v>319</v>
      </c>
      <c r="AM94" s="339" t="s">
        <v>323</v>
      </c>
      <c r="AN94" s="340" t="s">
        <v>326</v>
      </c>
      <c r="AO94" s="234">
        <f t="shared" ref="AO94" si="330">IF(ISBLANK(AD94),(IFERROR(IF(AH94="Probabilidad",(W94-(+W94*AK94)),IF(AH94="Impacto",W94,"")),""))," ")</f>
        <v>0.36</v>
      </c>
      <c r="AP94" s="174" t="str">
        <f t="shared" ref="AP94" si="331">IF(ISBLANK(AD94), (IFERROR(IF(AO94="","",IF(AO94&lt;=0.2,"Muy Baja",IF(AO94&lt;=0.4,"Baja",IF(AO94&lt;=0.6,"Media",IF(AO94&lt;=0.8,"Alta","Muy Alta"))))),""))," ")</f>
        <v>Baja</v>
      </c>
      <c r="AQ94" s="235">
        <f t="shared" si="291"/>
        <v>0.36</v>
      </c>
      <c r="AR94" s="236" t="str">
        <f t="shared" si="292"/>
        <v>Menor</v>
      </c>
      <c r="AS94" s="235">
        <f t="shared" ref="AS94" si="332">IFERROR(IF(AH94="Impacto",(AA94-(+AA94*AK94)),IF(AH94="Probabilidad",AA94,"")),"")</f>
        <v>0.4</v>
      </c>
      <c r="AT94" s="237" t="str">
        <f t="shared" si="293"/>
        <v>Moderado</v>
      </c>
      <c r="AU94" s="622"/>
      <c r="AV94" s="625" t="str">
        <f>IF(ISBLANK(AD94), " ", AD94)</f>
        <v xml:space="preserve"> </v>
      </c>
      <c r="AW94" s="619" t="str">
        <f t="shared" ref="AW94" si="333">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628" t="s">
        <v>333</v>
      </c>
      <c r="AY94" s="475" t="s">
        <v>3253</v>
      </c>
      <c r="AZ94" s="468" t="s">
        <v>3254</v>
      </c>
      <c r="BA94" s="469" t="s">
        <v>3255</v>
      </c>
      <c r="BB94" s="469" t="s">
        <v>1266</v>
      </c>
      <c r="BC94" s="470">
        <v>44866</v>
      </c>
      <c r="BD94" s="470" t="s">
        <v>3256</v>
      </c>
      <c r="BE94" s="470" t="s">
        <v>3257</v>
      </c>
      <c r="BF94" s="468" t="s">
        <v>3258</v>
      </c>
      <c r="BG94" s="581" t="s">
        <v>3259</v>
      </c>
      <c r="BH94" s="214"/>
      <c r="BI94" s="209"/>
      <c r="BJ94" s="209"/>
      <c r="BK94" s="209"/>
      <c r="BL94" s="206"/>
      <c r="BM94" s="206"/>
      <c r="BN94" s="206"/>
      <c r="BO94" s="210"/>
      <c r="BP94" s="210"/>
      <c r="BQ94" s="211"/>
      <c r="BR94" s="212"/>
      <c r="BS94" s="212" t="str">
        <f>IF(AND('MAPA DE RIESGOS'!$AP94="Muy Alta",'MAPA DE RIESGOS'!$AR94="Leve"),CONCATENATE("R",'MAPA DE RIESGOS'!$H94,"C",'MAPA DE RIESGOS'!$AF94),"")</f>
        <v/>
      </c>
      <c r="BT94" s="212"/>
      <c r="BU94" s="212"/>
      <c r="BV94" s="212"/>
      <c r="BW94" s="212"/>
      <c r="BX94" s="212"/>
      <c r="BY94" s="212"/>
      <c r="BZ94" s="212"/>
      <c r="CA94" s="212"/>
      <c r="CB94" s="212"/>
      <c r="CC94" s="212"/>
      <c r="CD94" s="212"/>
      <c r="CE94" s="212"/>
      <c r="CF94" s="212"/>
      <c r="CG94" s="212"/>
      <c r="CH94" s="212"/>
      <c r="CI94" s="212"/>
      <c r="CJ94" s="212"/>
      <c r="CK94" s="212"/>
    </row>
    <row r="95" spans="1:89" s="213" customFormat="1" ht="28.5" hidden="1" customHeight="1">
      <c r="A95" s="583"/>
      <c r="B95" s="600"/>
      <c r="C95" s="567"/>
      <c r="D95" s="567"/>
      <c r="E95" s="570"/>
      <c r="F95" s="576"/>
      <c r="G95" s="575"/>
      <c r="H95" s="382">
        <v>15</v>
      </c>
      <c r="I95" s="573"/>
      <c r="J95" s="576"/>
      <c r="K95" s="576"/>
      <c r="L95" s="576"/>
      <c r="M95" s="576"/>
      <c r="N95" s="576"/>
      <c r="O95" s="576"/>
      <c r="P95" s="659"/>
      <c r="Q95" s="604"/>
      <c r="R95" s="607"/>
      <c r="S95" s="607"/>
      <c r="T95" s="607"/>
      <c r="U95" s="607"/>
      <c r="V95" s="647"/>
      <c r="W95" s="632"/>
      <c r="X95" s="650"/>
      <c r="Y95" s="653"/>
      <c r="Z95" s="656"/>
      <c r="AA95" s="632"/>
      <c r="AB95" s="635"/>
      <c r="AC95" s="638"/>
      <c r="AD95" s="641"/>
      <c r="AE95" s="620"/>
      <c r="AF95" s="205">
        <v>2</v>
      </c>
      <c r="AG95" s="501"/>
      <c r="AH95" s="504" t="str">
        <f t="shared" si="328"/>
        <v/>
      </c>
      <c r="AI95" s="338"/>
      <c r="AJ95" s="338"/>
      <c r="AK95" s="233" t="str">
        <f t="shared" si="329"/>
        <v/>
      </c>
      <c r="AL95" s="339"/>
      <c r="AM95" s="339"/>
      <c r="AN95" s="340"/>
      <c r="AO95" s="234" t="str">
        <f t="shared" ref="AO95" si="334">IF(ISBLANK(AD94),(IFERROR(IF(AND(AH94="Probabilidad",AH95="Probabilidad"),(AQ94-(+AQ94*AK95)),IF(AH95="Probabilidad",(W94-(+W94*AK95)),IF(AH95="Impacto",AQ94,""))),""))," ")</f>
        <v/>
      </c>
      <c r="AP95" s="174" t="str">
        <f t="shared" ref="AP95" si="335">IF(ISBLANK(AD94),(IFERROR(IF(AO95="","",IF(AO95&lt;=0.2,"Muy Baja",IF(AO95&lt;=0.4,"Baja",IF(AO95&lt;=0.6,"Media",IF(AO95&lt;=0.8,"Alta","Muy Alta"))))),""))," ")</f>
        <v/>
      </c>
      <c r="AQ95" s="235" t="str">
        <f t="shared" si="291"/>
        <v/>
      </c>
      <c r="AR95" s="236" t="str">
        <f t="shared" si="292"/>
        <v/>
      </c>
      <c r="AS95" s="235" t="str">
        <f t="shared" ref="AS95" si="336">IFERROR(IF(AND(AH94="Impacto",AH95="Impacto"),(AS94-(+AS94*AK95)),IF(AH95="Impacto",(AA94-(+AA94*AK95)),IF(AH95="Probabilidad",AS94,""))),"")</f>
        <v/>
      </c>
      <c r="AT95" s="237" t="str">
        <f t="shared" si="293"/>
        <v/>
      </c>
      <c r="AU95" s="623"/>
      <c r="AV95" s="626"/>
      <c r="AW95" s="620"/>
      <c r="AX95" s="629"/>
      <c r="AY95" s="475"/>
      <c r="AZ95" s="468"/>
      <c r="BA95" s="469"/>
      <c r="BB95" s="469"/>
      <c r="BC95" s="470"/>
      <c r="BD95" s="470"/>
      <c r="BE95" s="470"/>
      <c r="BF95" s="468"/>
      <c r="BG95" s="576"/>
      <c r="BH95" s="214"/>
      <c r="BI95" s="209"/>
      <c r="BJ95" s="209"/>
      <c r="BK95" s="209"/>
      <c r="BL95" s="206"/>
      <c r="BM95" s="206"/>
      <c r="BN95" s="206"/>
      <c r="BO95" s="210"/>
      <c r="BP95" s="210"/>
      <c r="BQ95" s="211"/>
      <c r="BR95" s="212"/>
      <c r="BS95" s="212" t="str">
        <f>IF(AND('MAPA DE RIESGOS'!$AP95="Muy Alta",'MAPA DE RIESGOS'!$AR95="Leve"),CONCATENATE("R",'MAPA DE RIESGOS'!$H95,"C",'MAPA DE RIESGOS'!$AF95),"")</f>
        <v/>
      </c>
      <c r="BT95" s="212"/>
      <c r="BU95" s="212"/>
      <c r="BV95" s="212"/>
      <c r="BW95" s="212"/>
      <c r="BX95" s="212"/>
      <c r="BY95" s="212"/>
      <c r="BZ95" s="212"/>
      <c r="CA95" s="212"/>
      <c r="CB95" s="212"/>
      <c r="CC95" s="212"/>
      <c r="CD95" s="212"/>
      <c r="CE95" s="212"/>
      <c r="CF95" s="212"/>
      <c r="CG95" s="212"/>
      <c r="CH95" s="212"/>
      <c r="CI95" s="212"/>
      <c r="CJ95" s="212"/>
      <c r="CK95" s="212"/>
    </row>
    <row r="96" spans="1:89" s="213" customFormat="1" ht="28.5" hidden="1" customHeight="1">
      <c r="A96" s="583"/>
      <c r="B96" s="600"/>
      <c r="C96" s="567"/>
      <c r="D96" s="567"/>
      <c r="E96" s="570"/>
      <c r="F96" s="576"/>
      <c r="G96" s="575"/>
      <c r="H96" s="382">
        <v>15</v>
      </c>
      <c r="I96" s="573"/>
      <c r="J96" s="576"/>
      <c r="K96" s="576"/>
      <c r="L96" s="576"/>
      <c r="M96" s="576"/>
      <c r="N96" s="576"/>
      <c r="O96" s="576"/>
      <c r="P96" s="659"/>
      <c r="Q96" s="604"/>
      <c r="R96" s="607"/>
      <c r="S96" s="607"/>
      <c r="T96" s="607"/>
      <c r="U96" s="607"/>
      <c r="V96" s="647"/>
      <c r="W96" s="632"/>
      <c r="X96" s="650"/>
      <c r="Y96" s="653"/>
      <c r="Z96" s="656"/>
      <c r="AA96" s="632"/>
      <c r="AB96" s="635"/>
      <c r="AC96" s="638"/>
      <c r="AD96" s="641"/>
      <c r="AE96" s="620"/>
      <c r="AF96" s="205">
        <v>3</v>
      </c>
      <c r="AG96" s="501"/>
      <c r="AH96" s="504" t="str">
        <f t="shared" si="328"/>
        <v/>
      </c>
      <c r="AI96" s="338"/>
      <c r="AJ96" s="338"/>
      <c r="AK96" s="233" t="str">
        <f t="shared" si="329"/>
        <v/>
      </c>
      <c r="AL96" s="339"/>
      <c r="AM96" s="339"/>
      <c r="AN96" s="340"/>
      <c r="AO96" s="234" t="str">
        <f t="shared" ref="AO96" si="337">IF(ISBLANK(AD94),(IFERROR(IF(AND(AH95="Probabilidad",AH96="Probabilidad"),(AQ95-(+AQ95*AK96)),IF(AND(AH95="Impacto",AH96="Probabilidad"),(AQ94-(+AQ94*AK96)),IF(AH96="Impacto",AQ95,""))),""))," ")</f>
        <v/>
      </c>
      <c r="AP96" s="174" t="str">
        <f t="shared" ref="AP96" si="338">IF(ISBLANK(AD94),(IFERROR(IF(AO96="","",IF(AO96&lt;=0.2,"Muy Baja",IF(AO96&lt;=0.4,"Baja",IF(AO96&lt;=0.6,"Media",IF(AO96&lt;=0.8,"Alta","Muy Alta"))))),""))," ")</f>
        <v/>
      </c>
      <c r="AQ96" s="235" t="str">
        <f t="shared" si="291"/>
        <v/>
      </c>
      <c r="AR96" s="236" t="str">
        <f t="shared" si="292"/>
        <v/>
      </c>
      <c r="AS96" s="235" t="str">
        <f t="shared" ref="AS96:AS99" si="339">IFERROR(IF(AND(AH95="Impacto",AH96="Impacto"),(AS95-(+AS95*AK96)),IF(AND(AH95="Probabilidad",AH96="Impacto"),(AS94-(+AS94*AK96)),IF(AH96="Probabilidad",AS95,""))),"")</f>
        <v/>
      </c>
      <c r="AT96" s="237" t="str">
        <f t="shared" si="293"/>
        <v/>
      </c>
      <c r="AU96" s="623"/>
      <c r="AV96" s="626"/>
      <c r="AW96" s="620"/>
      <c r="AX96" s="629"/>
      <c r="AY96" s="475"/>
      <c r="AZ96" s="468"/>
      <c r="BA96" s="469"/>
      <c r="BB96" s="469"/>
      <c r="BC96" s="470"/>
      <c r="BD96" s="470"/>
      <c r="BE96" s="470"/>
      <c r="BF96" s="468"/>
      <c r="BG96" s="576"/>
      <c r="BH96" s="214"/>
      <c r="BI96" s="209"/>
      <c r="BJ96" s="209"/>
      <c r="BK96" s="209"/>
      <c r="BL96" s="206"/>
      <c r="BM96" s="206"/>
      <c r="BN96" s="206"/>
      <c r="BO96" s="210"/>
      <c r="BP96" s="210"/>
      <c r="BQ96" s="211"/>
      <c r="BR96" s="212"/>
      <c r="BS96" s="212" t="str">
        <f>IF(AND('MAPA DE RIESGOS'!$AP96="Muy Alta",'MAPA DE RIESGOS'!$AR96="Leve"),CONCATENATE("R",'MAPA DE RIESGOS'!$H96,"C",'MAPA DE RIESGOS'!$AF96),"")</f>
        <v/>
      </c>
      <c r="BT96" s="212"/>
      <c r="BU96" s="212"/>
      <c r="BV96" s="212"/>
      <c r="BW96" s="212"/>
      <c r="BX96" s="212"/>
      <c r="BY96" s="212"/>
      <c r="BZ96" s="212"/>
      <c r="CA96" s="212"/>
      <c r="CB96" s="212"/>
      <c r="CC96" s="212"/>
      <c r="CD96" s="212"/>
      <c r="CE96" s="212"/>
      <c r="CF96" s="212"/>
      <c r="CG96" s="212"/>
      <c r="CH96" s="212"/>
      <c r="CI96" s="212"/>
      <c r="CJ96" s="212"/>
      <c r="CK96" s="212"/>
    </row>
    <row r="97" spans="1:89" s="213" customFormat="1" ht="28.5" hidden="1" customHeight="1">
      <c r="A97" s="583"/>
      <c r="B97" s="600"/>
      <c r="C97" s="567"/>
      <c r="D97" s="567"/>
      <c r="E97" s="570"/>
      <c r="F97" s="576"/>
      <c r="G97" s="575"/>
      <c r="H97" s="382">
        <v>15</v>
      </c>
      <c r="I97" s="573"/>
      <c r="J97" s="576"/>
      <c r="K97" s="576"/>
      <c r="L97" s="576"/>
      <c r="M97" s="576"/>
      <c r="N97" s="576"/>
      <c r="O97" s="576"/>
      <c r="P97" s="659"/>
      <c r="Q97" s="604"/>
      <c r="R97" s="607"/>
      <c r="S97" s="607"/>
      <c r="T97" s="607"/>
      <c r="U97" s="607"/>
      <c r="V97" s="647"/>
      <c r="W97" s="632"/>
      <c r="X97" s="650"/>
      <c r="Y97" s="653"/>
      <c r="Z97" s="656"/>
      <c r="AA97" s="632"/>
      <c r="AB97" s="635"/>
      <c r="AC97" s="638"/>
      <c r="AD97" s="641"/>
      <c r="AE97" s="620"/>
      <c r="AF97" s="205">
        <v>4</v>
      </c>
      <c r="AG97" s="501"/>
      <c r="AH97" s="504" t="str">
        <f t="shared" si="328"/>
        <v/>
      </c>
      <c r="AI97" s="338"/>
      <c r="AJ97" s="338"/>
      <c r="AK97" s="233" t="str">
        <f t="shared" si="329"/>
        <v/>
      </c>
      <c r="AL97" s="339"/>
      <c r="AM97" s="339"/>
      <c r="AN97" s="340"/>
      <c r="AO97" s="234" t="str">
        <f t="shared" ref="AO97" si="340">IF(ISBLANK(AD94),(IFERROR(IF(AND(AH96="Probabilidad",AH97="Probabilidad"),(AQ96-(+AQ96*AK97)),IF(AND(AH96="Impacto",AH97="Probabilidad"),(AQ95-(+AQ95*AK97)),IF(AH97="Impacto",AQ96,""))),""))," ")</f>
        <v/>
      </c>
      <c r="AP97" s="174" t="str">
        <f t="shared" ref="AP97" si="341">IF(ISBLANK(AD94),(IFERROR(IF(AO97="","",IF(AO97&lt;=0.2,"Muy Baja",IF(AO97&lt;=0.4,"Baja",IF(AO97&lt;=0.6,"Media",IF(AO97&lt;=0.8,"Alta","Muy Alta"))))),""))," ")</f>
        <v/>
      </c>
      <c r="AQ97" s="235" t="str">
        <f t="shared" si="291"/>
        <v/>
      </c>
      <c r="AR97" s="236" t="str">
        <f t="shared" si="292"/>
        <v/>
      </c>
      <c r="AS97" s="235" t="str">
        <f t="shared" si="339"/>
        <v/>
      </c>
      <c r="AT97" s="237" t="str">
        <f t="shared" si="293"/>
        <v/>
      </c>
      <c r="AU97" s="623"/>
      <c r="AV97" s="626"/>
      <c r="AW97" s="620"/>
      <c r="AX97" s="629"/>
      <c r="AY97" s="475"/>
      <c r="AZ97" s="468"/>
      <c r="BA97" s="469"/>
      <c r="BB97" s="469"/>
      <c r="BC97" s="470"/>
      <c r="BD97" s="470"/>
      <c r="BE97" s="470"/>
      <c r="BF97" s="468"/>
      <c r="BG97" s="576"/>
      <c r="BH97" s="214"/>
      <c r="BI97" s="209"/>
      <c r="BJ97" s="209"/>
      <c r="BK97" s="209"/>
      <c r="BL97" s="206"/>
      <c r="BM97" s="206"/>
      <c r="BN97" s="206"/>
      <c r="BO97" s="210"/>
      <c r="BP97" s="210"/>
      <c r="BQ97" s="211"/>
      <c r="BR97" s="212"/>
      <c r="BS97" s="212" t="str">
        <f>IF(AND('MAPA DE RIESGOS'!$AP97="Muy Alta",'MAPA DE RIESGOS'!$AR97="Leve"),CONCATENATE("R",'MAPA DE RIESGOS'!$H97,"C",'MAPA DE RIESGOS'!$AF97),"")</f>
        <v/>
      </c>
      <c r="BT97" s="212"/>
      <c r="BU97" s="212"/>
      <c r="BV97" s="212"/>
      <c r="BW97" s="212"/>
      <c r="BX97" s="212"/>
      <c r="BY97" s="212"/>
      <c r="BZ97" s="212"/>
      <c r="CA97" s="212"/>
      <c r="CB97" s="212"/>
      <c r="CC97" s="212"/>
      <c r="CD97" s="212"/>
      <c r="CE97" s="212"/>
      <c r="CF97" s="212"/>
      <c r="CG97" s="212"/>
      <c r="CH97" s="212"/>
      <c r="CI97" s="212"/>
      <c r="CJ97" s="212"/>
      <c r="CK97" s="212"/>
    </row>
    <row r="98" spans="1:89" s="213" customFormat="1" ht="28.5" hidden="1" customHeight="1">
      <c r="A98" s="583"/>
      <c r="B98" s="600"/>
      <c r="C98" s="567"/>
      <c r="D98" s="567"/>
      <c r="E98" s="570"/>
      <c r="F98" s="576"/>
      <c r="G98" s="575"/>
      <c r="H98" s="382">
        <v>15</v>
      </c>
      <c r="I98" s="573"/>
      <c r="J98" s="576"/>
      <c r="K98" s="576"/>
      <c r="L98" s="576"/>
      <c r="M98" s="576"/>
      <c r="N98" s="576"/>
      <c r="O98" s="576"/>
      <c r="P98" s="659"/>
      <c r="Q98" s="604"/>
      <c r="R98" s="607"/>
      <c r="S98" s="607"/>
      <c r="T98" s="607"/>
      <c r="U98" s="607"/>
      <c r="V98" s="647"/>
      <c r="W98" s="632"/>
      <c r="X98" s="650"/>
      <c r="Y98" s="653"/>
      <c r="Z98" s="656"/>
      <c r="AA98" s="632"/>
      <c r="AB98" s="635"/>
      <c r="AC98" s="638"/>
      <c r="AD98" s="641"/>
      <c r="AE98" s="620"/>
      <c r="AF98" s="205">
        <v>5</v>
      </c>
      <c r="AG98" s="501"/>
      <c r="AH98" s="504" t="str">
        <f t="shared" ref="AH98" si="342">IF(OR(AI98="Preventivo",AI98="Detectivo"),"Probabilidad",IF(AI98="Correctivo","Impacto",""))</f>
        <v/>
      </c>
      <c r="AI98" s="338"/>
      <c r="AJ98" s="338"/>
      <c r="AK98" s="233" t="str">
        <f t="shared" ref="AK98" si="343">IF(AND(AI98="Preventivo",AJ98="Automático"),"50%",IF(AND(AI98="Preventivo",AJ98="Manual"),"40%",IF(AND(AI98="Detectivo",AJ98="Automático"),"40%",IF(AND(AI98="Detectivo",AJ98="Manual"),"30%",IF(AND(AI98="Correctivo",AJ98="Automático"),"35%",IF(AND(AI98="Correctivo",AJ98="Manual"),"25%",""))))))</f>
        <v/>
      </c>
      <c r="AL98" s="339"/>
      <c r="AM98" s="339"/>
      <c r="AN98" s="340"/>
      <c r="AO98" s="234" t="str">
        <f t="shared" ref="AO98" si="344">IF(ISBLANK(AD94),(IFERROR(IF(AND(AH97="Probabilidad",AH98="Probabilidad"),(AQ97-(+AQ97*AK98)),IF(AND(AH97="Impacto",AH98="Probabilidad"),(AQ96-(+AQ96*AK98)),IF(AH98="Impacto",AQ97,""))),""))," ")</f>
        <v/>
      </c>
      <c r="AP98" s="174" t="str">
        <f t="shared" ref="AP98" si="345">IF(ISBLANK(AD94),(IFERROR(IF(AO98="","",IF(AO98&lt;=0.2,"Muy Baja",IF(AO98&lt;=0.4,"Baja",IF(AO98&lt;=0.6,"Media",IF(AO98&lt;=0.8,"Alta","Muy Alta"))))),""))," ")</f>
        <v/>
      </c>
      <c r="AQ98" s="235" t="str">
        <f t="shared" si="291"/>
        <v/>
      </c>
      <c r="AR98" s="236" t="str">
        <f t="shared" si="292"/>
        <v/>
      </c>
      <c r="AS98" s="235" t="str">
        <f t="shared" si="339"/>
        <v/>
      </c>
      <c r="AT98" s="237" t="str">
        <f t="shared" si="293"/>
        <v/>
      </c>
      <c r="AU98" s="623"/>
      <c r="AV98" s="626"/>
      <c r="AW98" s="620"/>
      <c r="AX98" s="629"/>
      <c r="AY98" s="475"/>
      <c r="AZ98" s="468"/>
      <c r="BA98" s="469"/>
      <c r="BB98" s="469"/>
      <c r="BC98" s="470"/>
      <c r="BD98" s="470"/>
      <c r="BE98" s="470"/>
      <c r="BF98" s="468"/>
      <c r="BG98" s="576"/>
      <c r="BH98" s="214"/>
      <c r="BI98" s="209"/>
      <c r="BJ98" s="209"/>
      <c r="BK98" s="209"/>
      <c r="BL98" s="206"/>
      <c r="BM98" s="206"/>
      <c r="BN98" s="206"/>
      <c r="BO98" s="210"/>
      <c r="BP98" s="210"/>
      <c r="BQ98" s="211"/>
      <c r="BR98" s="212"/>
      <c r="BS98" s="212" t="str">
        <f>IF(AND('MAPA DE RIESGOS'!$AP98="Muy Alta",'MAPA DE RIESGOS'!$AR98="Leve"),CONCATENATE("R",'MAPA DE RIESGOS'!$H98,"C",'MAPA DE RIESGOS'!$AF98),"")</f>
        <v/>
      </c>
      <c r="BT98" s="212"/>
      <c r="BU98" s="212"/>
      <c r="BV98" s="212"/>
      <c r="BW98" s="212"/>
      <c r="BX98" s="212"/>
      <c r="BY98" s="212"/>
      <c r="BZ98" s="212"/>
      <c r="CA98" s="212"/>
      <c r="CB98" s="212"/>
      <c r="CC98" s="212"/>
      <c r="CD98" s="212"/>
      <c r="CE98" s="212"/>
      <c r="CF98" s="212"/>
      <c r="CG98" s="212"/>
      <c r="CH98" s="212"/>
      <c r="CI98" s="212"/>
      <c r="CJ98" s="212"/>
      <c r="CK98" s="212"/>
    </row>
    <row r="99" spans="1:89" s="213" customFormat="1" ht="28.5" hidden="1" customHeight="1">
      <c r="A99" s="584"/>
      <c r="B99" s="601"/>
      <c r="C99" s="568"/>
      <c r="D99" s="568"/>
      <c r="E99" s="571"/>
      <c r="F99" s="577"/>
      <c r="G99" s="575"/>
      <c r="H99" s="382">
        <v>15</v>
      </c>
      <c r="I99" s="574"/>
      <c r="J99" s="577"/>
      <c r="K99" s="577"/>
      <c r="L99" s="577"/>
      <c r="M99" s="577"/>
      <c r="N99" s="577"/>
      <c r="O99" s="577"/>
      <c r="P99" s="660"/>
      <c r="Q99" s="605"/>
      <c r="R99" s="608"/>
      <c r="S99" s="608"/>
      <c r="T99" s="608"/>
      <c r="U99" s="608"/>
      <c r="V99" s="648"/>
      <c r="W99" s="633"/>
      <c r="X99" s="651"/>
      <c r="Y99" s="654"/>
      <c r="Z99" s="657"/>
      <c r="AA99" s="633"/>
      <c r="AB99" s="636"/>
      <c r="AC99" s="639"/>
      <c r="AD99" s="642"/>
      <c r="AE99" s="621"/>
      <c r="AF99" s="205">
        <v>6</v>
      </c>
      <c r="AG99" s="501"/>
      <c r="AH99" s="504" t="str">
        <f t="shared" si="328"/>
        <v/>
      </c>
      <c r="AI99" s="338"/>
      <c r="AJ99" s="338"/>
      <c r="AK99" s="233" t="str">
        <f t="shared" si="329"/>
        <v/>
      </c>
      <c r="AL99" s="339"/>
      <c r="AM99" s="339"/>
      <c r="AN99" s="340"/>
      <c r="AO99" s="234" t="str">
        <f t="shared" ref="AO99" si="346">IF(ISBLANK(AD94),(IFERROR(IF(AND(AH98="Probabilidad",AH99="Probabilidad"),(AQ98-(+AQ98*AK99)),IF(AND(AH98="Impacto",AH99="Probabilidad"),(AQ97-(+AQ97*AK99)),IF(AH99="Impacto",AQ98,""))),""))," ")</f>
        <v/>
      </c>
      <c r="AP99" s="174" t="str">
        <f t="shared" ref="AP99" si="347">IF(ISBLANK(AD94),(IFERROR(IF(AO99="","",IF(AO99&lt;=0.2,"Muy Baja",IF(AO99&lt;=0.4,"Baja",IF(AO99&lt;=0.6,"Media",IF(AO99&lt;=0.8,"Alta","Muy Alta"))))),""))," ")</f>
        <v/>
      </c>
      <c r="AQ99" s="235" t="str">
        <f t="shared" si="291"/>
        <v/>
      </c>
      <c r="AR99" s="236" t="str">
        <f t="shared" si="292"/>
        <v/>
      </c>
      <c r="AS99" s="235" t="str">
        <f t="shared" si="339"/>
        <v/>
      </c>
      <c r="AT99" s="237" t="str">
        <f t="shared" si="293"/>
        <v/>
      </c>
      <c r="AU99" s="624"/>
      <c r="AV99" s="627"/>
      <c r="AW99" s="621"/>
      <c r="AX99" s="630"/>
      <c r="AY99" s="475"/>
      <c r="AZ99" s="468"/>
      <c r="BA99" s="469"/>
      <c r="BB99" s="469"/>
      <c r="BC99" s="470"/>
      <c r="BD99" s="470"/>
      <c r="BE99" s="470"/>
      <c r="BF99" s="468"/>
      <c r="BG99" s="577"/>
      <c r="BH99" s="214"/>
      <c r="BI99" s="209"/>
      <c r="BJ99" s="209"/>
      <c r="BK99" s="209"/>
      <c r="BL99" s="206"/>
      <c r="BM99" s="206"/>
      <c r="BN99" s="206"/>
      <c r="BO99" s="210"/>
      <c r="BP99" s="210"/>
      <c r="BQ99" s="211"/>
      <c r="BR99" s="212"/>
      <c r="BS99" s="212" t="str">
        <f>IF(AND('MAPA DE RIESGOS'!$AP99="Muy Alta",'MAPA DE RIESGOS'!$AR99="Leve"),CONCATENATE("R",'MAPA DE RIESGOS'!$H99,"C",'MAPA DE RIESGOS'!$AF99),"")</f>
        <v/>
      </c>
      <c r="BT99" s="212"/>
      <c r="BU99" s="212"/>
      <c r="BV99" s="212"/>
      <c r="BW99" s="212"/>
      <c r="BX99" s="212"/>
      <c r="BY99" s="212"/>
      <c r="BZ99" s="212"/>
      <c r="CA99" s="212"/>
      <c r="CB99" s="212"/>
      <c r="CC99" s="212"/>
      <c r="CD99" s="212"/>
      <c r="CE99" s="212"/>
      <c r="CF99" s="212"/>
      <c r="CG99" s="212"/>
      <c r="CH99" s="212"/>
      <c r="CI99" s="212"/>
      <c r="CJ99" s="212"/>
      <c r="CK99" s="212"/>
    </row>
    <row r="100" spans="1:89" s="213" customFormat="1" ht="111.75" customHeight="1">
      <c r="A100" s="586">
        <v>4</v>
      </c>
      <c r="B100" s="602" t="s">
        <v>107</v>
      </c>
      <c r="C100" s="566"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566"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569" t="s">
        <v>1107</v>
      </c>
      <c r="F100" s="581" t="s">
        <v>968</v>
      </c>
      <c r="G100" s="575">
        <v>16</v>
      </c>
      <c r="H100" s="382">
        <v>16</v>
      </c>
      <c r="I100" s="572" t="s">
        <v>1108</v>
      </c>
      <c r="J100" s="581" t="s">
        <v>241</v>
      </c>
      <c r="K100" s="581" t="s">
        <v>1108</v>
      </c>
      <c r="L100" s="581" t="s">
        <v>1119</v>
      </c>
      <c r="M100" s="569" t="s">
        <v>3260</v>
      </c>
      <c r="N100" s="569" t="s">
        <v>108</v>
      </c>
      <c r="O100" s="569" t="s">
        <v>830</v>
      </c>
      <c r="P100" s="643">
        <v>228</v>
      </c>
      <c r="Q100" s="603"/>
      <c r="R100" s="606"/>
      <c r="S100" s="606"/>
      <c r="T100" s="606"/>
      <c r="U100" s="606"/>
      <c r="V100" s="646" t="str">
        <f t="shared" ref="V100" si="348">IF(ISBLANK(AC100),(IF(P100&lt;=0,"",IF(P100&lt;=2,"Muy Baja",IF(P100&lt;=24,"Baja",IF(P100&lt;=500,"Media",IF(P100&lt;=5000,"Alta","Muy Alta"))))))," ")</f>
        <v>Media</v>
      </c>
      <c r="W100" s="631">
        <f t="shared" ref="W100" si="349">IF(ISBLANK(AC100),(IF(V100="","",IF(V100="Muy Baja",20%,IF(V100="Baja",40%,IF(V100="Media",60%,IF(V100="Alta",80%,IF(V100="Muy Alta",100%,0)))))))," ")</f>
        <v>0.6</v>
      </c>
      <c r="X100" s="649" t="s">
        <v>303</v>
      </c>
      <c r="Y100" s="652" t="str">
        <f>IF(X100&gt;0,IF(NOT(ISERROR(MATCH(X100,'Listados Datos'!$N$3:$N$4,0))),'Listados Datos'!$N$6&amp;"Por favor no seleccionar este criterios de impacto (Afectación Económica o presupuestal y/o Pérdida Reputacional)",'Listados Datos'!$N$7),"")</f>
        <v>✔</v>
      </c>
      <c r="Z100" s="655"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631">
        <f>IF(Z100="","",IF(Z100="Leve",20%,IF(Z100="Menor",40%,IF(Z100="Moderado",60%,IF(Z100="Mayor",80%,IF(Z100="Catastrófico",100%,0))))))</f>
        <v>0.2</v>
      </c>
      <c r="AB100" s="634"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637"/>
      <c r="AD100" s="640"/>
      <c r="AE100" s="619" t="str">
        <f t="shared" ref="AE100" si="350">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5">
        <v>1</v>
      </c>
      <c r="AG100" s="501" t="s">
        <v>3361</v>
      </c>
      <c r="AH100" s="504" t="str">
        <f t="shared" ref="AH100:AH111" si="351">IF(OR(AI100="Preventivo",AI100="Detectivo"),"Probabilidad",IF(AI100="Correctivo","Impacto",""))</f>
        <v>Probabilidad</v>
      </c>
      <c r="AI100" s="338" t="s">
        <v>310</v>
      </c>
      <c r="AJ100" s="338" t="s">
        <v>315</v>
      </c>
      <c r="AK100" s="233" t="str">
        <f t="shared" ref="AK100:AK111" si="352">IF(AND(AI100="Preventivo",AJ100="Automático"),"50%",IF(AND(AI100="Preventivo",AJ100="Manual"),"40%",IF(AND(AI100="Detectivo",AJ100="Automático"),"40%",IF(AND(AI100="Detectivo",AJ100="Manual"),"30%",IF(AND(AI100="Correctivo",AJ100="Automático"),"35%",IF(AND(AI100="Correctivo",AJ100="Manual"),"25%",""))))))</f>
        <v>40%</v>
      </c>
      <c r="AL100" s="339" t="s">
        <v>319</v>
      </c>
      <c r="AM100" s="339" t="s">
        <v>323</v>
      </c>
      <c r="AN100" s="340" t="s">
        <v>326</v>
      </c>
      <c r="AO100" s="234">
        <f t="shared" ref="AO100" si="353">IF(ISBLANK(AD100),(IFERROR(IF(AH100="Probabilidad",(W100-(+W100*AK100)),IF(AH100="Impacto",W100,"")),""))," ")</f>
        <v>0.36</v>
      </c>
      <c r="AP100" s="174" t="str">
        <f t="shared" ref="AP100" si="354">IF(ISBLANK(AD100), (IFERROR(IF(AO100="","",IF(AO100&lt;=0.2,"Muy Baja",IF(AO100&lt;=0.4,"Baja",IF(AO100&lt;=0.6,"Media",IF(AO100&lt;=0.8,"Alta","Muy Alta"))))),""))," ")</f>
        <v>Baja</v>
      </c>
      <c r="AQ100" s="235">
        <f t="shared" si="291"/>
        <v>0.36</v>
      </c>
      <c r="AR100" s="236" t="str">
        <f t="shared" si="292"/>
        <v>Leve</v>
      </c>
      <c r="AS100" s="235">
        <f t="shared" ref="AS100" si="355">IFERROR(IF(AH100="Impacto",(AA100-(+AA100*AK100)),IF(AH100="Probabilidad",AA100,"")),"")</f>
        <v>0.2</v>
      </c>
      <c r="AT100" s="237" t="str">
        <f t="shared" si="293"/>
        <v>Bajo</v>
      </c>
      <c r="AU100" s="622"/>
      <c r="AV100" s="625" t="str">
        <f>IF(ISBLANK(AD100), " ", AD100)</f>
        <v xml:space="preserve"> </v>
      </c>
      <c r="AW100" s="619" t="str">
        <f t="shared" ref="AW100" si="356">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628" t="s">
        <v>333</v>
      </c>
      <c r="AY100" s="475" t="s">
        <v>1129</v>
      </c>
      <c r="AZ100" s="468" t="s">
        <v>1130</v>
      </c>
      <c r="BA100" s="469" t="s">
        <v>968</v>
      </c>
      <c r="BB100" s="469" t="s">
        <v>1054</v>
      </c>
      <c r="BC100" s="470">
        <v>44927</v>
      </c>
      <c r="BD100" s="470">
        <v>45291</v>
      </c>
      <c r="BE100" s="470" t="s">
        <v>1132</v>
      </c>
      <c r="BF100" s="468" t="s">
        <v>1131</v>
      </c>
      <c r="BG100" s="581" t="s">
        <v>1124</v>
      </c>
      <c r="BH100" s="214"/>
      <c r="BI100" s="209"/>
      <c r="BJ100" s="209"/>
      <c r="BK100" s="209"/>
      <c r="BL100" s="206"/>
      <c r="BM100" s="206"/>
      <c r="BN100" s="206"/>
      <c r="BO100" s="210"/>
      <c r="BP100" s="210"/>
      <c r="BQ100" s="211"/>
      <c r="BR100" s="212"/>
      <c r="BS100" s="212" t="str">
        <f>IF(AND('MAPA DE RIESGOS'!$AP100="Muy Alta",'MAPA DE RIESGOS'!$AR100="Leve"),CONCATENATE("R",'MAPA DE RIESGOS'!$H100,"C",'MAPA DE RIESGOS'!$AF100),"")</f>
        <v/>
      </c>
      <c r="BT100" s="212"/>
      <c r="BU100" s="212"/>
      <c r="BV100" s="212"/>
      <c r="BW100" s="212"/>
      <c r="BX100" s="212"/>
      <c r="BY100" s="212"/>
      <c r="BZ100" s="212"/>
      <c r="CA100" s="212"/>
      <c r="CB100" s="212"/>
      <c r="CC100" s="212"/>
      <c r="CD100" s="212"/>
      <c r="CE100" s="212"/>
      <c r="CF100" s="212"/>
      <c r="CG100" s="212"/>
      <c r="CH100" s="212"/>
      <c r="CI100" s="212"/>
      <c r="CJ100" s="212"/>
      <c r="CK100" s="212"/>
    </row>
    <row r="101" spans="1:89" s="213" customFormat="1" ht="28.5" hidden="1" customHeight="1">
      <c r="A101" s="587"/>
      <c r="B101" s="600"/>
      <c r="C101" s="567"/>
      <c r="D101" s="567"/>
      <c r="E101" s="570"/>
      <c r="F101" s="576"/>
      <c r="G101" s="575"/>
      <c r="H101" s="382">
        <v>16</v>
      </c>
      <c r="I101" s="573"/>
      <c r="J101" s="576"/>
      <c r="K101" s="576"/>
      <c r="L101" s="576"/>
      <c r="M101" s="570"/>
      <c r="N101" s="570"/>
      <c r="O101" s="570"/>
      <c r="P101" s="644"/>
      <c r="Q101" s="604"/>
      <c r="R101" s="607"/>
      <c r="S101" s="607"/>
      <c r="T101" s="607"/>
      <c r="U101" s="607"/>
      <c r="V101" s="647"/>
      <c r="W101" s="632"/>
      <c r="X101" s="650"/>
      <c r="Y101" s="653"/>
      <c r="Z101" s="656"/>
      <c r="AA101" s="632"/>
      <c r="AB101" s="635"/>
      <c r="AC101" s="638"/>
      <c r="AD101" s="641"/>
      <c r="AE101" s="620"/>
      <c r="AF101" s="205">
        <v>2</v>
      </c>
      <c r="AG101" s="501"/>
      <c r="AH101" s="504" t="str">
        <f t="shared" si="351"/>
        <v/>
      </c>
      <c r="AI101" s="338"/>
      <c r="AJ101" s="338"/>
      <c r="AK101" s="233" t="str">
        <f t="shared" si="352"/>
        <v/>
      </c>
      <c r="AL101" s="339"/>
      <c r="AM101" s="339"/>
      <c r="AN101" s="340"/>
      <c r="AO101" s="234" t="str">
        <f t="shared" ref="AO101" si="357">IF(ISBLANK(AD100),(IFERROR(IF(AND(AH100="Probabilidad",AH101="Probabilidad"),(AQ100-(+AQ100*AK101)),IF(AH101="Probabilidad",(W100-(+W100*AK101)),IF(AH101="Impacto",AQ100,""))),""))," ")</f>
        <v/>
      </c>
      <c r="AP101" s="174" t="str">
        <f t="shared" ref="AP101" si="358">IF(ISBLANK(AD100),(IFERROR(IF(AO101="","",IF(AO101&lt;=0.2,"Muy Baja",IF(AO101&lt;=0.4,"Baja",IF(AO101&lt;=0.6,"Media",IF(AO101&lt;=0.8,"Alta","Muy Alta"))))),""))," ")</f>
        <v/>
      </c>
      <c r="AQ101" s="235" t="str">
        <f t="shared" si="291"/>
        <v/>
      </c>
      <c r="AR101" s="236" t="str">
        <f t="shared" si="292"/>
        <v/>
      </c>
      <c r="AS101" s="235" t="str">
        <f t="shared" ref="AS101" si="359">IFERROR(IF(AND(AH100="Impacto",AH101="Impacto"),(AS100-(+AS100*AK101)),IF(AH101="Impacto",(AA100-(+AA100*AK101)),IF(AH101="Probabilidad",AS100,""))),"")</f>
        <v/>
      </c>
      <c r="AT101" s="237" t="str">
        <f t="shared" si="293"/>
        <v/>
      </c>
      <c r="AU101" s="623"/>
      <c r="AV101" s="626"/>
      <c r="AW101" s="620"/>
      <c r="AX101" s="629"/>
      <c r="AY101" s="475"/>
      <c r="AZ101" s="468"/>
      <c r="BA101" s="469"/>
      <c r="BB101" s="469"/>
      <c r="BC101" s="470"/>
      <c r="BD101" s="470"/>
      <c r="BE101" s="470"/>
      <c r="BF101" s="468"/>
      <c r="BG101" s="576"/>
      <c r="BH101" s="214"/>
      <c r="BI101" s="209"/>
      <c r="BJ101" s="209"/>
      <c r="BK101" s="209"/>
      <c r="BL101" s="206"/>
      <c r="BM101" s="206"/>
      <c r="BN101" s="206"/>
      <c r="BO101" s="210"/>
      <c r="BP101" s="210"/>
      <c r="BQ101" s="211"/>
      <c r="BR101" s="212"/>
      <c r="BS101" s="212" t="str">
        <f>IF(AND('MAPA DE RIESGOS'!$AP101="Muy Alta",'MAPA DE RIESGOS'!$AR101="Leve"),CONCATENATE("R",'MAPA DE RIESGOS'!$H101,"C",'MAPA DE RIESGOS'!$AF101),"")</f>
        <v/>
      </c>
      <c r="BT101" s="212"/>
      <c r="BU101" s="212"/>
      <c r="BV101" s="212"/>
      <c r="BW101" s="212"/>
      <c r="BX101" s="212"/>
      <c r="BY101" s="212"/>
      <c r="BZ101" s="212"/>
      <c r="CA101" s="212"/>
      <c r="CB101" s="212"/>
      <c r="CC101" s="212"/>
      <c r="CD101" s="212"/>
      <c r="CE101" s="212"/>
      <c r="CF101" s="212"/>
      <c r="CG101" s="212"/>
      <c r="CH101" s="212"/>
      <c r="CI101" s="212"/>
      <c r="CJ101" s="212"/>
      <c r="CK101" s="212"/>
    </row>
    <row r="102" spans="1:89" s="213" customFormat="1" ht="28.5" hidden="1" customHeight="1">
      <c r="A102" s="587"/>
      <c r="B102" s="600"/>
      <c r="C102" s="567"/>
      <c r="D102" s="567"/>
      <c r="E102" s="570"/>
      <c r="F102" s="576"/>
      <c r="G102" s="575"/>
      <c r="H102" s="382">
        <v>16</v>
      </c>
      <c r="I102" s="573"/>
      <c r="J102" s="576"/>
      <c r="K102" s="576"/>
      <c r="L102" s="576"/>
      <c r="M102" s="570"/>
      <c r="N102" s="570"/>
      <c r="O102" s="570"/>
      <c r="P102" s="644"/>
      <c r="Q102" s="604"/>
      <c r="R102" s="607"/>
      <c r="S102" s="607"/>
      <c r="T102" s="607"/>
      <c r="U102" s="607"/>
      <c r="V102" s="647"/>
      <c r="W102" s="632"/>
      <c r="X102" s="650"/>
      <c r="Y102" s="653"/>
      <c r="Z102" s="656"/>
      <c r="AA102" s="632"/>
      <c r="AB102" s="635"/>
      <c r="AC102" s="638"/>
      <c r="AD102" s="641"/>
      <c r="AE102" s="620"/>
      <c r="AF102" s="205">
        <v>3</v>
      </c>
      <c r="AG102" s="501"/>
      <c r="AH102" s="504" t="str">
        <f t="shared" si="351"/>
        <v/>
      </c>
      <c r="AI102" s="338"/>
      <c r="AJ102" s="338"/>
      <c r="AK102" s="233" t="str">
        <f t="shared" si="352"/>
        <v/>
      </c>
      <c r="AL102" s="339"/>
      <c r="AM102" s="339"/>
      <c r="AN102" s="340"/>
      <c r="AO102" s="234" t="str">
        <f t="shared" ref="AO102" si="360">IF(ISBLANK(AD100),(IFERROR(IF(AND(AH101="Probabilidad",AH102="Probabilidad"),(AQ101-(+AQ101*AK102)),IF(AND(AH101="Impacto",AH102="Probabilidad"),(AQ100-(+AQ100*AK102)),IF(AH102="Impacto",AQ101,""))),""))," ")</f>
        <v/>
      </c>
      <c r="AP102" s="174" t="str">
        <f t="shared" ref="AP102" si="361">IF(ISBLANK(AD100),(IFERROR(IF(AO102="","",IF(AO102&lt;=0.2,"Muy Baja",IF(AO102&lt;=0.4,"Baja",IF(AO102&lt;=0.6,"Media",IF(AO102&lt;=0.8,"Alta","Muy Alta"))))),""))," ")</f>
        <v/>
      </c>
      <c r="AQ102" s="235" t="str">
        <f t="shared" si="291"/>
        <v/>
      </c>
      <c r="AR102" s="236" t="str">
        <f t="shared" si="292"/>
        <v/>
      </c>
      <c r="AS102" s="235" t="str">
        <f t="shared" ref="AS102:AS105" si="362">IFERROR(IF(AND(AH101="Impacto",AH102="Impacto"),(AS101-(+AS101*AK102)),IF(AND(AH101="Probabilidad",AH102="Impacto"),(AS100-(+AS100*AK102)),IF(AH102="Probabilidad",AS101,""))),"")</f>
        <v/>
      </c>
      <c r="AT102" s="237" t="str">
        <f t="shared" si="293"/>
        <v/>
      </c>
      <c r="AU102" s="623"/>
      <c r="AV102" s="626"/>
      <c r="AW102" s="620"/>
      <c r="AX102" s="629"/>
      <c r="AY102" s="475"/>
      <c r="AZ102" s="468"/>
      <c r="BA102" s="469"/>
      <c r="BB102" s="469"/>
      <c r="BC102" s="470"/>
      <c r="BD102" s="470"/>
      <c r="BE102" s="470"/>
      <c r="BF102" s="468"/>
      <c r="BG102" s="576"/>
      <c r="BH102" s="214"/>
      <c r="BI102" s="209"/>
      <c r="BJ102" s="209"/>
      <c r="BK102" s="209"/>
      <c r="BL102" s="206"/>
      <c r="BM102" s="206"/>
      <c r="BN102" s="206"/>
      <c r="BO102" s="210"/>
      <c r="BP102" s="210"/>
      <c r="BQ102" s="211"/>
      <c r="BR102" s="212"/>
      <c r="BS102" s="212" t="str">
        <f>IF(AND('MAPA DE RIESGOS'!$AP102="Muy Alta",'MAPA DE RIESGOS'!$AR102="Leve"),CONCATENATE("R",'MAPA DE RIESGOS'!$H102,"C",'MAPA DE RIESGOS'!$AF102),"")</f>
        <v/>
      </c>
      <c r="BT102" s="212"/>
      <c r="BU102" s="212"/>
      <c r="BV102" s="212"/>
      <c r="BW102" s="212"/>
      <c r="BX102" s="212"/>
      <c r="BY102" s="212"/>
      <c r="BZ102" s="212"/>
      <c r="CA102" s="212"/>
      <c r="CB102" s="212"/>
      <c r="CC102" s="212"/>
      <c r="CD102" s="212"/>
      <c r="CE102" s="212"/>
      <c r="CF102" s="212"/>
      <c r="CG102" s="212"/>
      <c r="CH102" s="212"/>
      <c r="CI102" s="212"/>
      <c r="CJ102" s="212"/>
      <c r="CK102" s="212"/>
    </row>
    <row r="103" spans="1:89" s="213" customFormat="1" ht="28.5" hidden="1" customHeight="1">
      <c r="A103" s="587"/>
      <c r="B103" s="600"/>
      <c r="C103" s="567"/>
      <c r="D103" s="567"/>
      <c r="E103" s="570"/>
      <c r="F103" s="576"/>
      <c r="G103" s="575"/>
      <c r="H103" s="382">
        <v>16</v>
      </c>
      <c r="I103" s="573"/>
      <c r="J103" s="576"/>
      <c r="K103" s="576"/>
      <c r="L103" s="576"/>
      <c r="M103" s="570"/>
      <c r="N103" s="570"/>
      <c r="O103" s="570"/>
      <c r="P103" s="644"/>
      <c r="Q103" s="604"/>
      <c r="R103" s="607"/>
      <c r="S103" s="607"/>
      <c r="T103" s="607"/>
      <c r="U103" s="607"/>
      <c r="V103" s="647"/>
      <c r="W103" s="632"/>
      <c r="X103" s="650"/>
      <c r="Y103" s="653"/>
      <c r="Z103" s="656"/>
      <c r="AA103" s="632"/>
      <c r="AB103" s="635"/>
      <c r="AC103" s="638"/>
      <c r="AD103" s="641"/>
      <c r="AE103" s="620"/>
      <c r="AF103" s="205">
        <v>4</v>
      </c>
      <c r="AG103" s="501"/>
      <c r="AH103" s="504" t="str">
        <f t="shared" si="351"/>
        <v/>
      </c>
      <c r="AI103" s="338"/>
      <c r="AJ103" s="338"/>
      <c r="AK103" s="233" t="str">
        <f t="shared" si="352"/>
        <v/>
      </c>
      <c r="AL103" s="339"/>
      <c r="AM103" s="339"/>
      <c r="AN103" s="340"/>
      <c r="AO103" s="234" t="str">
        <f t="shared" ref="AO103" si="363">IF(ISBLANK(AD100),(IFERROR(IF(AND(AH102="Probabilidad",AH103="Probabilidad"),(AQ102-(+AQ102*AK103)),IF(AND(AH102="Impacto",AH103="Probabilidad"),(AQ101-(+AQ101*AK103)),IF(AH103="Impacto",AQ102,""))),""))," ")</f>
        <v/>
      </c>
      <c r="AP103" s="174" t="str">
        <f t="shared" ref="AP103" si="364">IF(ISBLANK(AD100),(IFERROR(IF(AO103="","",IF(AO103&lt;=0.2,"Muy Baja",IF(AO103&lt;=0.4,"Baja",IF(AO103&lt;=0.6,"Media",IF(AO103&lt;=0.8,"Alta","Muy Alta"))))),""))," ")</f>
        <v/>
      </c>
      <c r="AQ103" s="235" t="str">
        <f t="shared" si="291"/>
        <v/>
      </c>
      <c r="AR103" s="236" t="str">
        <f t="shared" si="292"/>
        <v/>
      </c>
      <c r="AS103" s="235" t="str">
        <f t="shared" si="362"/>
        <v/>
      </c>
      <c r="AT103" s="237" t="str">
        <f t="shared" si="293"/>
        <v/>
      </c>
      <c r="AU103" s="623"/>
      <c r="AV103" s="626"/>
      <c r="AW103" s="620"/>
      <c r="AX103" s="629"/>
      <c r="AY103" s="475"/>
      <c r="AZ103" s="468"/>
      <c r="BA103" s="469"/>
      <c r="BB103" s="469"/>
      <c r="BC103" s="470"/>
      <c r="BD103" s="470"/>
      <c r="BE103" s="470"/>
      <c r="BF103" s="468"/>
      <c r="BG103" s="576"/>
      <c r="BH103" s="214"/>
      <c r="BI103" s="209"/>
      <c r="BJ103" s="209"/>
      <c r="BK103" s="209"/>
      <c r="BL103" s="206"/>
      <c r="BM103" s="206"/>
      <c r="BN103" s="206"/>
      <c r="BO103" s="210"/>
      <c r="BP103" s="210"/>
      <c r="BQ103" s="211"/>
      <c r="BR103" s="212"/>
      <c r="BS103" s="212" t="str">
        <f>IF(AND('MAPA DE RIESGOS'!$AP103="Muy Alta",'MAPA DE RIESGOS'!$AR103="Leve"),CONCATENATE("R",'MAPA DE RIESGOS'!$H103,"C",'MAPA DE RIESGOS'!$AF103),"")</f>
        <v/>
      </c>
      <c r="BT103" s="212"/>
      <c r="BU103" s="212"/>
      <c r="BV103" s="212"/>
      <c r="BW103" s="212"/>
      <c r="BX103" s="212"/>
      <c r="BY103" s="212"/>
      <c r="BZ103" s="212"/>
      <c r="CA103" s="212"/>
      <c r="CB103" s="212"/>
      <c r="CC103" s="212"/>
      <c r="CD103" s="212"/>
      <c r="CE103" s="212"/>
      <c r="CF103" s="212"/>
      <c r="CG103" s="212"/>
      <c r="CH103" s="212"/>
      <c r="CI103" s="212"/>
      <c r="CJ103" s="212"/>
      <c r="CK103" s="212"/>
    </row>
    <row r="104" spans="1:89" s="213" customFormat="1" ht="28.5" hidden="1" customHeight="1">
      <c r="A104" s="587"/>
      <c r="B104" s="600"/>
      <c r="C104" s="567"/>
      <c r="D104" s="567"/>
      <c r="E104" s="570"/>
      <c r="F104" s="576"/>
      <c r="G104" s="575"/>
      <c r="H104" s="382">
        <v>16</v>
      </c>
      <c r="I104" s="573"/>
      <c r="J104" s="576"/>
      <c r="K104" s="576"/>
      <c r="L104" s="576"/>
      <c r="M104" s="570"/>
      <c r="N104" s="570"/>
      <c r="O104" s="570"/>
      <c r="P104" s="644"/>
      <c r="Q104" s="604"/>
      <c r="R104" s="607"/>
      <c r="S104" s="607"/>
      <c r="T104" s="607"/>
      <c r="U104" s="607"/>
      <c r="V104" s="647"/>
      <c r="W104" s="632"/>
      <c r="X104" s="650"/>
      <c r="Y104" s="653"/>
      <c r="Z104" s="656"/>
      <c r="AA104" s="632"/>
      <c r="AB104" s="635"/>
      <c r="AC104" s="638"/>
      <c r="AD104" s="641"/>
      <c r="AE104" s="620"/>
      <c r="AF104" s="205">
        <v>5</v>
      </c>
      <c r="AG104" s="501"/>
      <c r="AH104" s="504" t="str">
        <f t="shared" ref="AH104" si="365">IF(OR(AI104="Preventivo",AI104="Detectivo"),"Probabilidad",IF(AI104="Correctivo","Impacto",""))</f>
        <v/>
      </c>
      <c r="AI104" s="338"/>
      <c r="AJ104" s="338"/>
      <c r="AK104" s="233" t="str">
        <f t="shared" ref="AK104" si="366">IF(AND(AI104="Preventivo",AJ104="Automático"),"50%",IF(AND(AI104="Preventivo",AJ104="Manual"),"40%",IF(AND(AI104="Detectivo",AJ104="Automático"),"40%",IF(AND(AI104="Detectivo",AJ104="Manual"),"30%",IF(AND(AI104="Correctivo",AJ104="Automático"),"35%",IF(AND(AI104="Correctivo",AJ104="Manual"),"25%",""))))))</f>
        <v/>
      </c>
      <c r="AL104" s="339"/>
      <c r="AM104" s="339"/>
      <c r="AN104" s="340"/>
      <c r="AO104" s="234" t="str">
        <f t="shared" ref="AO104" si="367">IF(ISBLANK(AD100),(IFERROR(IF(AND(AH103="Probabilidad",AH104="Probabilidad"),(AQ103-(+AQ103*AK104)),IF(AND(AH103="Impacto",AH104="Probabilidad"),(AQ102-(+AQ102*AK104)),IF(AH104="Impacto",AQ103,""))),""))," ")</f>
        <v/>
      </c>
      <c r="AP104" s="174" t="str">
        <f t="shared" ref="AP104" si="368">IF(ISBLANK(AD100),(IFERROR(IF(AO104="","",IF(AO104&lt;=0.2,"Muy Baja",IF(AO104&lt;=0.4,"Baja",IF(AO104&lt;=0.6,"Media",IF(AO104&lt;=0.8,"Alta","Muy Alta"))))),""))," ")</f>
        <v/>
      </c>
      <c r="AQ104" s="235" t="str">
        <f t="shared" si="291"/>
        <v/>
      </c>
      <c r="AR104" s="236" t="str">
        <f t="shared" si="292"/>
        <v/>
      </c>
      <c r="AS104" s="235" t="str">
        <f t="shared" si="362"/>
        <v/>
      </c>
      <c r="AT104" s="237" t="str">
        <f t="shared" si="293"/>
        <v/>
      </c>
      <c r="AU104" s="623"/>
      <c r="AV104" s="626"/>
      <c r="AW104" s="620"/>
      <c r="AX104" s="629"/>
      <c r="AY104" s="475"/>
      <c r="AZ104" s="468"/>
      <c r="BA104" s="469"/>
      <c r="BB104" s="469"/>
      <c r="BC104" s="470"/>
      <c r="BD104" s="470"/>
      <c r="BE104" s="470"/>
      <c r="BF104" s="468"/>
      <c r="BG104" s="576"/>
      <c r="BH104" s="214"/>
      <c r="BI104" s="209"/>
      <c r="BJ104" s="209"/>
      <c r="BK104" s="209"/>
      <c r="BL104" s="206"/>
      <c r="BM104" s="206"/>
      <c r="BN104" s="206"/>
      <c r="BO104" s="210"/>
      <c r="BP104" s="210"/>
      <c r="BQ104" s="211"/>
      <c r="BR104" s="212"/>
      <c r="BS104" s="212" t="str">
        <f>IF(AND('MAPA DE RIESGOS'!$AP104="Muy Alta",'MAPA DE RIESGOS'!$AR104="Leve"),CONCATENATE("R",'MAPA DE RIESGOS'!$H104,"C",'MAPA DE RIESGOS'!$AF104),"")</f>
        <v/>
      </c>
      <c r="BT104" s="212"/>
      <c r="BU104" s="212"/>
      <c r="BV104" s="212"/>
      <c r="BW104" s="212"/>
      <c r="BX104" s="212"/>
      <c r="BY104" s="212"/>
      <c r="BZ104" s="212"/>
      <c r="CA104" s="212"/>
      <c r="CB104" s="212"/>
      <c r="CC104" s="212"/>
      <c r="CD104" s="212"/>
      <c r="CE104" s="212"/>
      <c r="CF104" s="212"/>
      <c r="CG104" s="212"/>
      <c r="CH104" s="212"/>
      <c r="CI104" s="212"/>
      <c r="CJ104" s="212"/>
      <c r="CK104" s="212"/>
    </row>
    <row r="105" spans="1:89" s="213" customFormat="1" ht="28.5" hidden="1" customHeight="1">
      <c r="A105" s="587"/>
      <c r="B105" s="600"/>
      <c r="C105" s="567"/>
      <c r="D105" s="567"/>
      <c r="E105" s="570"/>
      <c r="F105" s="576"/>
      <c r="G105" s="575"/>
      <c r="H105" s="382">
        <v>16</v>
      </c>
      <c r="I105" s="574"/>
      <c r="J105" s="577"/>
      <c r="K105" s="577"/>
      <c r="L105" s="577"/>
      <c r="M105" s="571"/>
      <c r="N105" s="571"/>
      <c r="O105" s="571"/>
      <c r="P105" s="645"/>
      <c r="Q105" s="605"/>
      <c r="R105" s="608"/>
      <c r="S105" s="608"/>
      <c r="T105" s="608"/>
      <c r="U105" s="608"/>
      <c r="V105" s="648"/>
      <c r="W105" s="633"/>
      <c r="X105" s="651"/>
      <c r="Y105" s="654"/>
      <c r="Z105" s="657"/>
      <c r="AA105" s="633"/>
      <c r="AB105" s="636"/>
      <c r="AC105" s="639"/>
      <c r="AD105" s="642"/>
      <c r="AE105" s="621"/>
      <c r="AF105" s="205">
        <v>6</v>
      </c>
      <c r="AG105" s="501"/>
      <c r="AH105" s="504" t="str">
        <f t="shared" si="351"/>
        <v/>
      </c>
      <c r="AI105" s="338"/>
      <c r="AJ105" s="338"/>
      <c r="AK105" s="233" t="str">
        <f t="shared" si="352"/>
        <v/>
      </c>
      <c r="AL105" s="339"/>
      <c r="AM105" s="339"/>
      <c r="AN105" s="340"/>
      <c r="AO105" s="234" t="str">
        <f t="shared" ref="AO105" si="369">IF(ISBLANK(AD100),(IFERROR(IF(AND(AH104="Probabilidad",AH105="Probabilidad"),(AQ104-(+AQ104*AK105)),IF(AND(AH104="Impacto",AH105="Probabilidad"),(AQ103-(+AQ103*AK105)),IF(AH105="Impacto",AQ104,""))),""))," ")</f>
        <v/>
      </c>
      <c r="AP105" s="174" t="str">
        <f t="shared" ref="AP105" si="370">IF(ISBLANK(AD100),(IFERROR(IF(AO105="","",IF(AO105&lt;=0.2,"Muy Baja",IF(AO105&lt;=0.4,"Baja",IF(AO105&lt;=0.6,"Media",IF(AO105&lt;=0.8,"Alta","Muy Alta"))))),""))," ")</f>
        <v/>
      </c>
      <c r="AQ105" s="235" t="str">
        <f t="shared" si="291"/>
        <v/>
      </c>
      <c r="AR105" s="236" t="str">
        <f t="shared" si="292"/>
        <v/>
      </c>
      <c r="AS105" s="235" t="str">
        <f t="shared" si="362"/>
        <v/>
      </c>
      <c r="AT105" s="237" t="str">
        <f t="shared" si="293"/>
        <v/>
      </c>
      <c r="AU105" s="624"/>
      <c r="AV105" s="627"/>
      <c r="AW105" s="621"/>
      <c r="AX105" s="630"/>
      <c r="AY105" s="475"/>
      <c r="AZ105" s="468"/>
      <c r="BA105" s="469"/>
      <c r="BB105" s="469"/>
      <c r="BC105" s="470"/>
      <c r="BD105" s="470"/>
      <c r="BE105" s="470"/>
      <c r="BF105" s="468"/>
      <c r="BG105" s="577"/>
      <c r="BH105" s="214"/>
      <c r="BI105" s="209"/>
      <c r="BJ105" s="209"/>
      <c r="BK105" s="209"/>
      <c r="BL105" s="206"/>
      <c r="BM105" s="206"/>
      <c r="BN105" s="206"/>
      <c r="BO105" s="210"/>
      <c r="BP105" s="210"/>
      <c r="BQ105" s="211"/>
      <c r="BR105" s="212"/>
      <c r="BS105" s="212" t="str">
        <f>IF(AND('MAPA DE RIESGOS'!$AP105="Muy Alta",'MAPA DE RIESGOS'!$AR105="Leve"),CONCATENATE("R",'MAPA DE RIESGOS'!$H105,"C",'MAPA DE RIESGOS'!$AF105),"")</f>
        <v/>
      </c>
      <c r="BT105" s="212"/>
      <c r="BU105" s="212"/>
      <c r="BV105" s="212"/>
      <c r="BW105" s="212"/>
      <c r="BX105" s="212"/>
      <c r="BY105" s="212"/>
      <c r="BZ105" s="212"/>
      <c r="CA105" s="212"/>
      <c r="CB105" s="212"/>
      <c r="CC105" s="212"/>
      <c r="CD105" s="212"/>
      <c r="CE105" s="212"/>
      <c r="CF105" s="212"/>
      <c r="CG105" s="212"/>
      <c r="CH105" s="212"/>
      <c r="CI105" s="212"/>
      <c r="CJ105" s="212"/>
      <c r="CK105" s="212"/>
    </row>
    <row r="106" spans="1:89" s="213" customFormat="1" ht="142.5" customHeight="1">
      <c r="A106" s="587"/>
      <c r="B106" s="600"/>
      <c r="C106" s="567"/>
      <c r="D106" s="567" t="str">
        <f>IFERROR((VLOOKUP($B106,'Listados Datos'!$D$3:$F$18,3,FALSE))," ")</f>
        <v xml:space="preserve"> </v>
      </c>
      <c r="E106" s="570"/>
      <c r="F106" s="576"/>
      <c r="G106" s="575">
        <v>17</v>
      </c>
      <c r="H106" s="382">
        <v>17</v>
      </c>
      <c r="I106" s="572" t="s">
        <v>1109</v>
      </c>
      <c r="J106" s="581" t="s">
        <v>241</v>
      </c>
      <c r="K106" s="581" t="s">
        <v>1109</v>
      </c>
      <c r="L106" s="581" t="s">
        <v>1120</v>
      </c>
      <c r="M106" s="569" t="s">
        <v>3261</v>
      </c>
      <c r="N106" s="569" t="s">
        <v>108</v>
      </c>
      <c r="O106" s="569" t="s">
        <v>830</v>
      </c>
      <c r="P106" s="643">
        <v>12</v>
      </c>
      <c r="Q106" s="603"/>
      <c r="R106" s="606"/>
      <c r="S106" s="606"/>
      <c r="T106" s="606"/>
      <c r="U106" s="606"/>
      <c r="V106" s="646" t="str">
        <f t="shared" ref="V106" si="371">IF(ISBLANK(AC106),(IF(P106&lt;=0,"",IF(P106&lt;=2,"Muy Baja",IF(P106&lt;=24,"Baja",IF(P106&lt;=500,"Media",IF(P106&lt;=5000,"Alta","Muy Alta"))))))," ")</f>
        <v>Baja</v>
      </c>
      <c r="W106" s="631">
        <f t="shared" ref="W106" si="372">IF(ISBLANK(AC106),(IF(V106="","",IF(V106="Muy Baja",20%,IF(V106="Baja",40%,IF(V106="Media",60%,IF(V106="Alta",80%,IF(V106="Muy Alta",100%,0)))))))," ")</f>
        <v>0.4</v>
      </c>
      <c r="X106" s="649" t="s">
        <v>303</v>
      </c>
      <c r="Y106" s="652" t="str">
        <f>IF(X106&gt;0,IF(NOT(ISERROR(MATCH(X106,'Listados Datos'!$N$3:$N$4,0))),'Listados Datos'!$N$6&amp;"Por favor no seleccionar este criterios de impacto (Afectación Económica o presupuestal y/o Pérdida Reputacional)",'Listados Datos'!$N$7),"")</f>
        <v>✔</v>
      </c>
      <c r="Z106" s="655"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631">
        <f>IF(Z106="","",IF(Z106="Leve",20%,IF(Z106="Menor",40%,IF(Z106="Moderado",60%,IF(Z106="Mayor",80%,IF(Z106="Catastrófico",100%,0))))))</f>
        <v>0.2</v>
      </c>
      <c r="AB106" s="634"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637"/>
      <c r="AD106" s="640"/>
      <c r="AE106" s="619" t="str">
        <f t="shared" ref="AE106" si="373">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5">
        <v>1</v>
      </c>
      <c r="AG106" s="501" t="s">
        <v>3362</v>
      </c>
      <c r="AH106" s="504" t="str">
        <f t="shared" si="351"/>
        <v>Probabilidad</v>
      </c>
      <c r="AI106" s="338" t="s">
        <v>310</v>
      </c>
      <c r="AJ106" s="338" t="s">
        <v>315</v>
      </c>
      <c r="AK106" s="233" t="str">
        <f t="shared" si="352"/>
        <v>40%</v>
      </c>
      <c r="AL106" s="339" t="s">
        <v>319</v>
      </c>
      <c r="AM106" s="339" t="s">
        <v>323</v>
      </c>
      <c r="AN106" s="340" t="s">
        <v>326</v>
      </c>
      <c r="AO106" s="234">
        <f t="shared" ref="AO106" si="374">IF(ISBLANK(AD106),(IFERROR(IF(AH106="Probabilidad",(W106-(+W106*AK106)),IF(AH106="Impacto",W106,"")),""))," ")</f>
        <v>0.24</v>
      </c>
      <c r="AP106" s="174" t="str">
        <f t="shared" ref="AP106" si="375">IF(ISBLANK(AD106), (IFERROR(IF(AO106="","",IF(AO106&lt;=0.2,"Muy Baja",IF(AO106&lt;=0.4,"Baja",IF(AO106&lt;=0.6,"Media",IF(AO106&lt;=0.8,"Alta","Muy Alta"))))),""))," ")</f>
        <v>Baja</v>
      </c>
      <c r="AQ106" s="235">
        <f t="shared" si="291"/>
        <v>0.24</v>
      </c>
      <c r="AR106" s="281" t="str">
        <f t="shared" si="292"/>
        <v>Leve</v>
      </c>
      <c r="AS106" s="235">
        <f t="shared" ref="AS106" si="376">IFERROR(IF(AH106="Impacto",(AA106-(+AA106*AK106)),IF(AH106="Probabilidad",AA106,"")),"")</f>
        <v>0.2</v>
      </c>
      <c r="AT106" s="237" t="str">
        <f t="shared" si="293"/>
        <v>Bajo</v>
      </c>
      <c r="AU106" s="622"/>
      <c r="AV106" s="625" t="str">
        <f>IF(ISBLANK(AD106), " ", AD106)</f>
        <v xml:space="preserve"> </v>
      </c>
      <c r="AW106" s="619" t="str">
        <f t="shared" ref="AW106" si="377">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628" t="s">
        <v>333</v>
      </c>
      <c r="AY106" s="475" t="s">
        <v>3265</v>
      </c>
      <c r="AZ106" s="468" t="s">
        <v>1133</v>
      </c>
      <c r="BA106" s="469" t="s">
        <v>968</v>
      </c>
      <c r="BB106" s="469" t="s">
        <v>1054</v>
      </c>
      <c r="BC106" s="470">
        <v>44927</v>
      </c>
      <c r="BD106" s="470">
        <v>45291</v>
      </c>
      <c r="BE106" s="470" t="s">
        <v>1134</v>
      </c>
      <c r="BF106" s="470" t="s">
        <v>1135</v>
      </c>
      <c r="BG106" s="581" t="s">
        <v>3266</v>
      </c>
      <c r="BH106" s="214"/>
      <c r="BI106" s="209"/>
      <c r="BJ106" s="209"/>
      <c r="BK106" s="209"/>
      <c r="BL106" s="206"/>
      <c r="BM106" s="206"/>
      <c r="BN106" s="206"/>
      <c r="BO106" s="280"/>
      <c r="BP106" s="280"/>
      <c r="BQ106" s="282"/>
      <c r="BR106" s="212"/>
      <c r="BS106" s="212" t="str">
        <f>IF(AND('MAPA DE RIESGOS'!$AP106="Muy Alta",'MAPA DE RIESGOS'!$AR106="Leve"),CONCATENATE("R",'MAPA DE RIESGOS'!$H106,"C",'MAPA DE RIESGOS'!$AF106),"")</f>
        <v/>
      </c>
      <c r="BT106" s="212"/>
      <c r="BU106" s="212"/>
      <c r="BV106" s="212"/>
      <c r="BW106" s="212"/>
      <c r="BX106" s="212"/>
      <c r="BY106" s="212"/>
      <c r="BZ106" s="212"/>
      <c r="CA106" s="212"/>
      <c r="CB106" s="212"/>
      <c r="CC106" s="212"/>
      <c r="CD106" s="212"/>
      <c r="CE106" s="212"/>
      <c r="CF106" s="212"/>
      <c r="CG106" s="212"/>
      <c r="CH106" s="212"/>
      <c r="CI106" s="212"/>
      <c r="CJ106" s="212"/>
      <c r="CK106" s="212"/>
    </row>
    <row r="107" spans="1:89" s="213" customFormat="1" ht="28.5" hidden="1" customHeight="1">
      <c r="A107" s="587"/>
      <c r="B107" s="600"/>
      <c r="C107" s="567"/>
      <c r="D107" s="567"/>
      <c r="E107" s="570"/>
      <c r="F107" s="576"/>
      <c r="G107" s="575"/>
      <c r="H107" s="382">
        <v>17</v>
      </c>
      <c r="I107" s="573"/>
      <c r="J107" s="576"/>
      <c r="K107" s="576"/>
      <c r="L107" s="576"/>
      <c r="M107" s="570"/>
      <c r="N107" s="570"/>
      <c r="O107" s="570"/>
      <c r="P107" s="644"/>
      <c r="Q107" s="604"/>
      <c r="R107" s="607"/>
      <c r="S107" s="607"/>
      <c r="T107" s="607"/>
      <c r="U107" s="607"/>
      <c r="V107" s="647"/>
      <c r="W107" s="632"/>
      <c r="X107" s="650"/>
      <c r="Y107" s="653"/>
      <c r="Z107" s="656"/>
      <c r="AA107" s="632"/>
      <c r="AB107" s="635"/>
      <c r="AC107" s="638"/>
      <c r="AD107" s="641"/>
      <c r="AE107" s="620"/>
      <c r="AF107" s="205">
        <v>2</v>
      </c>
      <c r="AG107" s="501"/>
      <c r="AH107" s="504" t="str">
        <f t="shared" si="351"/>
        <v/>
      </c>
      <c r="AI107" s="338"/>
      <c r="AJ107" s="338"/>
      <c r="AK107" s="233" t="str">
        <f t="shared" si="352"/>
        <v/>
      </c>
      <c r="AL107" s="339"/>
      <c r="AM107" s="339"/>
      <c r="AN107" s="340"/>
      <c r="AO107" s="234" t="str">
        <f t="shared" ref="AO107" si="378">IF(ISBLANK(AD106),(IFERROR(IF(AND(AH106="Probabilidad",AH107="Probabilidad"),(AQ106-(+AQ106*AK107)),IF(AH107="Probabilidad",(W106-(+W106*AK107)),IF(AH107="Impacto",AQ106,""))),""))," ")</f>
        <v/>
      </c>
      <c r="AP107" s="174" t="str">
        <f t="shared" ref="AP107" si="379">IF(ISBLANK(AD106),(IFERROR(IF(AO107="","",IF(AO107&lt;=0.2,"Muy Baja",IF(AO107&lt;=0.4,"Baja",IF(AO107&lt;=0.6,"Media",IF(AO107&lt;=0.8,"Alta","Muy Alta"))))),""))," ")</f>
        <v/>
      </c>
      <c r="AQ107" s="235" t="str">
        <f t="shared" si="291"/>
        <v/>
      </c>
      <c r="AR107" s="281" t="str">
        <f t="shared" si="292"/>
        <v/>
      </c>
      <c r="AS107" s="235" t="str">
        <f t="shared" ref="AS107" si="380">IFERROR(IF(AND(AH106="Impacto",AH107="Impacto"),(AS106-(+AS106*AK107)),IF(AH107="Impacto",(AA106-(+AA106*AK107)),IF(AH107="Probabilidad",AS106,""))),"")</f>
        <v/>
      </c>
      <c r="AT107" s="237" t="str">
        <f t="shared" si="293"/>
        <v/>
      </c>
      <c r="AU107" s="623"/>
      <c r="AV107" s="626"/>
      <c r="AW107" s="620"/>
      <c r="AX107" s="629"/>
      <c r="AY107" s="475"/>
      <c r="AZ107" s="468"/>
      <c r="BA107" s="469"/>
      <c r="BB107" s="469"/>
      <c r="BC107" s="470"/>
      <c r="BD107" s="470"/>
      <c r="BE107" s="470"/>
      <c r="BF107" s="468"/>
      <c r="BG107" s="576"/>
      <c r="BH107" s="214"/>
      <c r="BI107" s="209"/>
      <c r="BJ107" s="209"/>
      <c r="BK107" s="209"/>
      <c r="BL107" s="206"/>
      <c r="BM107" s="206"/>
      <c r="BN107" s="206"/>
      <c r="BO107" s="280"/>
      <c r="BP107" s="280"/>
      <c r="BQ107" s="282"/>
      <c r="BR107" s="212"/>
      <c r="BS107" s="212" t="str">
        <f>IF(AND('MAPA DE RIESGOS'!$AP107="Muy Alta",'MAPA DE RIESGOS'!$AR107="Leve"),CONCATENATE("R",'MAPA DE RIESGOS'!$H107,"C",'MAPA DE RIESGOS'!$AF107),"")</f>
        <v/>
      </c>
      <c r="BT107" s="212"/>
      <c r="BU107" s="212"/>
      <c r="BV107" s="212"/>
      <c r="BW107" s="212"/>
      <c r="BX107" s="212"/>
      <c r="BY107" s="212"/>
      <c r="BZ107" s="212"/>
      <c r="CA107" s="212"/>
      <c r="CB107" s="212"/>
      <c r="CC107" s="212"/>
      <c r="CD107" s="212"/>
      <c r="CE107" s="212"/>
      <c r="CF107" s="212"/>
      <c r="CG107" s="212"/>
      <c r="CH107" s="212"/>
      <c r="CI107" s="212"/>
      <c r="CJ107" s="212"/>
      <c r="CK107" s="212"/>
    </row>
    <row r="108" spans="1:89" s="213" customFormat="1" ht="28.5" hidden="1" customHeight="1">
      <c r="A108" s="587"/>
      <c r="B108" s="600"/>
      <c r="C108" s="567"/>
      <c r="D108" s="567"/>
      <c r="E108" s="570"/>
      <c r="F108" s="576"/>
      <c r="G108" s="575"/>
      <c r="H108" s="382">
        <v>17</v>
      </c>
      <c r="I108" s="573"/>
      <c r="J108" s="576"/>
      <c r="K108" s="576"/>
      <c r="L108" s="576"/>
      <c r="M108" s="570"/>
      <c r="N108" s="570"/>
      <c r="O108" s="570"/>
      <c r="P108" s="644"/>
      <c r="Q108" s="604"/>
      <c r="R108" s="607"/>
      <c r="S108" s="607"/>
      <c r="T108" s="607"/>
      <c r="U108" s="607"/>
      <c r="V108" s="647"/>
      <c r="W108" s="632"/>
      <c r="X108" s="650"/>
      <c r="Y108" s="653"/>
      <c r="Z108" s="656"/>
      <c r="AA108" s="632"/>
      <c r="AB108" s="635"/>
      <c r="AC108" s="638"/>
      <c r="AD108" s="641"/>
      <c r="AE108" s="620"/>
      <c r="AF108" s="205">
        <v>3</v>
      </c>
      <c r="AG108" s="501"/>
      <c r="AH108" s="504" t="str">
        <f t="shared" si="351"/>
        <v/>
      </c>
      <c r="AI108" s="338"/>
      <c r="AJ108" s="338"/>
      <c r="AK108" s="233" t="str">
        <f t="shared" si="352"/>
        <v/>
      </c>
      <c r="AL108" s="339"/>
      <c r="AM108" s="339"/>
      <c r="AN108" s="340"/>
      <c r="AO108" s="234" t="str">
        <f t="shared" ref="AO108" si="381">IF(ISBLANK(AD106),(IFERROR(IF(AND(AH107="Probabilidad",AH108="Probabilidad"),(AQ107-(+AQ107*AK108)),IF(AND(AH107="Impacto",AH108="Probabilidad"),(AQ106-(+AQ106*AK108)),IF(AH108="Impacto",AQ107,""))),""))," ")</f>
        <v/>
      </c>
      <c r="AP108" s="174" t="str">
        <f t="shared" ref="AP108" si="382">IF(ISBLANK(AD106),(IFERROR(IF(AO108="","",IF(AO108&lt;=0.2,"Muy Baja",IF(AO108&lt;=0.4,"Baja",IF(AO108&lt;=0.6,"Media",IF(AO108&lt;=0.8,"Alta","Muy Alta"))))),""))," ")</f>
        <v/>
      </c>
      <c r="AQ108" s="235" t="str">
        <f t="shared" si="291"/>
        <v/>
      </c>
      <c r="AR108" s="281" t="str">
        <f t="shared" si="292"/>
        <v/>
      </c>
      <c r="AS108" s="235" t="str">
        <f t="shared" ref="AS108:AS111" si="383">IFERROR(IF(AND(AH107="Impacto",AH108="Impacto"),(AS107-(+AS107*AK108)),IF(AND(AH107="Probabilidad",AH108="Impacto"),(AS106-(+AS106*AK108)),IF(AH108="Probabilidad",AS107,""))),"")</f>
        <v/>
      </c>
      <c r="AT108" s="237" t="str">
        <f t="shared" si="293"/>
        <v/>
      </c>
      <c r="AU108" s="623"/>
      <c r="AV108" s="626"/>
      <c r="AW108" s="620"/>
      <c r="AX108" s="629"/>
      <c r="AY108" s="475"/>
      <c r="AZ108" s="468"/>
      <c r="BA108" s="469"/>
      <c r="BB108" s="469"/>
      <c r="BC108" s="470"/>
      <c r="BD108" s="470"/>
      <c r="BE108" s="470"/>
      <c r="BF108" s="468"/>
      <c r="BG108" s="576"/>
      <c r="BH108" s="214"/>
      <c r="BI108" s="209"/>
      <c r="BJ108" s="209"/>
      <c r="BK108" s="209"/>
      <c r="BL108" s="206"/>
      <c r="BM108" s="206"/>
      <c r="BN108" s="206"/>
      <c r="BO108" s="280"/>
      <c r="BP108" s="280"/>
      <c r="BQ108" s="282"/>
      <c r="BR108" s="212"/>
      <c r="BS108" s="212" t="str">
        <f>IF(AND('MAPA DE RIESGOS'!$AP108="Muy Alta",'MAPA DE RIESGOS'!$AR108="Leve"),CONCATENATE("R",'MAPA DE RIESGOS'!$H108,"C",'MAPA DE RIESGOS'!$AF108),"")</f>
        <v/>
      </c>
      <c r="BT108" s="212"/>
      <c r="BU108" s="212"/>
      <c r="BV108" s="212"/>
      <c r="BW108" s="212"/>
      <c r="BX108" s="212"/>
      <c r="BY108" s="212"/>
      <c r="BZ108" s="212"/>
      <c r="CA108" s="212"/>
      <c r="CB108" s="212"/>
      <c r="CC108" s="212"/>
      <c r="CD108" s="212"/>
      <c r="CE108" s="212"/>
      <c r="CF108" s="212"/>
      <c r="CG108" s="212"/>
      <c r="CH108" s="212"/>
      <c r="CI108" s="212"/>
      <c r="CJ108" s="212"/>
      <c r="CK108" s="212"/>
    </row>
    <row r="109" spans="1:89" s="213" customFormat="1" ht="28.5" hidden="1" customHeight="1">
      <c r="A109" s="587"/>
      <c r="B109" s="600"/>
      <c r="C109" s="567"/>
      <c r="D109" s="567"/>
      <c r="E109" s="570"/>
      <c r="F109" s="576"/>
      <c r="G109" s="575"/>
      <c r="H109" s="382">
        <v>17</v>
      </c>
      <c r="I109" s="573"/>
      <c r="J109" s="576"/>
      <c r="K109" s="576"/>
      <c r="L109" s="576"/>
      <c r="M109" s="570"/>
      <c r="N109" s="570"/>
      <c r="O109" s="570"/>
      <c r="P109" s="644"/>
      <c r="Q109" s="604"/>
      <c r="R109" s="607"/>
      <c r="S109" s="607"/>
      <c r="T109" s="607"/>
      <c r="U109" s="607"/>
      <c r="V109" s="647"/>
      <c r="W109" s="632"/>
      <c r="X109" s="650"/>
      <c r="Y109" s="653"/>
      <c r="Z109" s="656"/>
      <c r="AA109" s="632"/>
      <c r="AB109" s="635"/>
      <c r="AC109" s="638"/>
      <c r="AD109" s="641"/>
      <c r="AE109" s="620"/>
      <c r="AF109" s="205">
        <v>4</v>
      </c>
      <c r="AG109" s="501"/>
      <c r="AH109" s="504" t="str">
        <f t="shared" si="351"/>
        <v/>
      </c>
      <c r="AI109" s="338"/>
      <c r="AJ109" s="338"/>
      <c r="AK109" s="233" t="str">
        <f t="shared" si="352"/>
        <v/>
      </c>
      <c r="AL109" s="339"/>
      <c r="AM109" s="339"/>
      <c r="AN109" s="340"/>
      <c r="AO109" s="234" t="str">
        <f t="shared" ref="AO109" si="384">IF(ISBLANK(AD106),(IFERROR(IF(AND(AH108="Probabilidad",AH109="Probabilidad"),(AQ108-(+AQ108*AK109)),IF(AND(AH108="Impacto",AH109="Probabilidad"),(AQ107-(+AQ107*AK109)),IF(AH109="Impacto",AQ108,""))),""))," ")</f>
        <v/>
      </c>
      <c r="AP109" s="174" t="str">
        <f t="shared" ref="AP109" si="385">IF(ISBLANK(AD106),(IFERROR(IF(AO109="","",IF(AO109&lt;=0.2,"Muy Baja",IF(AO109&lt;=0.4,"Baja",IF(AO109&lt;=0.6,"Media",IF(AO109&lt;=0.8,"Alta","Muy Alta"))))),""))," ")</f>
        <v/>
      </c>
      <c r="AQ109" s="235" t="str">
        <f t="shared" si="291"/>
        <v/>
      </c>
      <c r="AR109" s="281" t="str">
        <f t="shared" si="292"/>
        <v/>
      </c>
      <c r="AS109" s="235" t="str">
        <f t="shared" si="383"/>
        <v/>
      </c>
      <c r="AT109" s="237" t="str">
        <f t="shared" si="293"/>
        <v/>
      </c>
      <c r="AU109" s="623"/>
      <c r="AV109" s="626"/>
      <c r="AW109" s="620"/>
      <c r="AX109" s="629"/>
      <c r="AY109" s="475"/>
      <c r="AZ109" s="468"/>
      <c r="BA109" s="469"/>
      <c r="BB109" s="469"/>
      <c r="BC109" s="470"/>
      <c r="BD109" s="470"/>
      <c r="BE109" s="470"/>
      <c r="BF109" s="468"/>
      <c r="BG109" s="576"/>
      <c r="BH109" s="214"/>
      <c r="BI109" s="209"/>
      <c r="BJ109" s="209"/>
      <c r="BK109" s="209"/>
      <c r="BL109" s="206"/>
      <c r="BM109" s="206"/>
      <c r="BN109" s="206"/>
      <c r="BO109" s="280"/>
      <c r="BP109" s="280"/>
      <c r="BQ109" s="282"/>
      <c r="BR109" s="212"/>
      <c r="BS109" s="212" t="str">
        <f>IF(AND('MAPA DE RIESGOS'!$AP109="Muy Alta",'MAPA DE RIESGOS'!$AR109="Leve"),CONCATENATE("R",'MAPA DE RIESGOS'!$H109,"C",'MAPA DE RIESGOS'!$AF109),"")</f>
        <v/>
      </c>
      <c r="BT109" s="212"/>
      <c r="BU109" s="212"/>
      <c r="BV109" s="212"/>
      <c r="BW109" s="212"/>
      <c r="BX109" s="212"/>
      <c r="BY109" s="212"/>
      <c r="BZ109" s="212"/>
      <c r="CA109" s="212"/>
      <c r="CB109" s="212"/>
      <c r="CC109" s="212"/>
      <c r="CD109" s="212"/>
      <c r="CE109" s="212"/>
      <c r="CF109" s="212"/>
      <c r="CG109" s="212"/>
      <c r="CH109" s="212"/>
      <c r="CI109" s="212"/>
      <c r="CJ109" s="212"/>
      <c r="CK109" s="212"/>
    </row>
    <row r="110" spans="1:89" s="213" customFormat="1" ht="28.5" hidden="1" customHeight="1">
      <c r="A110" s="587"/>
      <c r="B110" s="600"/>
      <c r="C110" s="567"/>
      <c r="D110" s="567"/>
      <c r="E110" s="570"/>
      <c r="F110" s="576"/>
      <c r="G110" s="575"/>
      <c r="H110" s="382">
        <v>17</v>
      </c>
      <c r="I110" s="573"/>
      <c r="J110" s="576"/>
      <c r="K110" s="576"/>
      <c r="L110" s="576"/>
      <c r="M110" s="570"/>
      <c r="N110" s="570"/>
      <c r="O110" s="570"/>
      <c r="P110" s="644"/>
      <c r="Q110" s="604"/>
      <c r="R110" s="607"/>
      <c r="S110" s="607"/>
      <c r="T110" s="607"/>
      <c r="U110" s="607"/>
      <c r="V110" s="647"/>
      <c r="W110" s="632"/>
      <c r="X110" s="650"/>
      <c r="Y110" s="653"/>
      <c r="Z110" s="656"/>
      <c r="AA110" s="632"/>
      <c r="AB110" s="635"/>
      <c r="AC110" s="638"/>
      <c r="AD110" s="641"/>
      <c r="AE110" s="620"/>
      <c r="AF110" s="205">
        <v>5</v>
      </c>
      <c r="AG110" s="501"/>
      <c r="AH110" s="504" t="str">
        <f t="shared" si="351"/>
        <v/>
      </c>
      <c r="AI110" s="338"/>
      <c r="AJ110" s="338"/>
      <c r="AK110" s="233" t="str">
        <f t="shared" si="352"/>
        <v/>
      </c>
      <c r="AL110" s="339"/>
      <c r="AM110" s="339"/>
      <c r="AN110" s="340"/>
      <c r="AO110" s="234" t="str">
        <f t="shared" ref="AO110" si="386">IF(ISBLANK(AD106),(IFERROR(IF(AND(AH109="Probabilidad",AH110="Probabilidad"),(AQ109-(+AQ109*AK110)),IF(AND(AH109="Impacto",AH110="Probabilidad"),(AQ108-(+AQ108*AK110)),IF(AH110="Impacto",AQ109,""))),""))," ")</f>
        <v/>
      </c>
      <c r="AP110" s="174" t="str">
        <f t="shared" ref="AP110" si="387">IF(ISBLANK(AD106),(IFERROR(IF(AO110="","",IF(AO110&lt;=0.2,"Muy Baja",IF(AO110&lt;=0.4,"Baja",IF(AO110&lt;=0.6,"Media",IF(AO110&lt;=0.8,"Alta","Muy Alta"))))),""))," ")</f>
        <v/>
      </c>
      <c r="AQ110" s="235" t="str">
        <f t="shared" si="291"/>
        <v/>
      </c>
      <c r="AR110" s="281" t="str">
        <f t="shared" si="292"/>
        <v/>
      </c>
      <c r="AS110" s="235" t="str">
        <f t="shared" si="383"/>
        <v/>
      </c>
      <c r="AT110" s="237" t="str">
        <f t="shared" si="293"/>
        <v/>
      </c>
      <c r="AU110" s="623"/>
      <c r="AV110" s="626"/>
      <c r="AW110" s="620"/>
      <c r="AX110" s="629"/>
      <c r="AY110" s="475"/>
      <c r="AZ110" s="468"/>
      <c r="BA110" s="469"/>
      <c r="BB110" s="469"/>
      <c r="BC110" s="470"/>
      <c r="BD110" s="470"/>
      <c r="BE110" s="470"/>
      <c r="BF110" s="468"/>
      <c r="BG110" s="576"/>
      <c r="BH110" s="214"/>
      <c r="BI110" s="209"/>
      <c r="BJ110" s="209"/>
      <c r="BK110" s="209"/>
      <c r="BL110" s="206"/>
      <c r="BM110" s="206"/>
      <c r="BN110" s="206"/>
      <c r="BO110" s="280"/>
      <c r="BP110" s="280"/>
      <c r="BQ110" s="282"/>
      <c r="BR110" s="212"/>
      <c r="BS110" s="212" t="str">
        <f>IF(AND('MAPA DE RIESGOS'!$AP110="Muy Alta",'MAPA DE RIESGOS'!$AR110="Leve"),CONCATENATE("R",'MAPA DE RIESGOS'!$H110,"C",'MAPA DE RIESGOS'!$AF110),"")</f>
        <v/>
      </c>
      <c r="BT110" s="212"/>
      <c r="BU110" s="212"/>
      <c r="BV110" s="212"/>
      <c r="BW110" s="212"/>
      <c r="BX110" s="212"/>
      <c r="BY110" s="212"/>
      <c r="BZ110" s="212"/>
      <c r="CA110" s="212"/>
      <c r="CB110" s="212"/>
      <c r="CC110" s="212"/>
      <c r="CD110" s="212"/>
      <c r="CE110" s="212"/>
      <c r="CF110" s="212"/>
      <c r="CG110" s="212"/>
      <c r="CH110" s="212"/>
      <c r="CI110" s="212"/>
      <c r="CJ110" s="212"/>
      <c r="CK110" s="212"/>
    </row>
    <row r="111" spans="1:89" s="213" customFormat="1" ht="28.5" hidden="1" customHeight="1">
      <c r="A111" s="587"/>
      <c r="B111" s="600"/>
      <c r="C111" s="567"/>
      <c r="D111" s="567"/>
      <c r="E111" s="570"/>
      <c r="F111" s="576"/>
      <c r="G111" s="575"/>
      <c r="H111" s="382">
        <v>17</v>
      </c>
      <c r="I111" s="574"/>
      <c r="J111" s="577"/>
      <c r="K111" s="577"/>
      <c r="L111" s="577"/>
      <c r="M111" s="571"/>
      <c r="N111" s="571"/>
      <c r="O111" s="571"/>
      <c r="P111" s="645"/>
      <c r="Q111" s="605"/>
      <c r="R111" s="608"/>
      <c r="S111" s="608"/>
      <c r="T111" s="608"/>
      <c r="U111" s="608"/>
      <c r="V111" s="648"/>
      <c r="W111" s="633"/>
      <c r="X111" s="651"/>
      <c r="Y111" s="654"/>
      <c r="Z111" s="657"/>
      <c r="AA111" s="633"/>
      <c r="AB111" s="636"/>
      <c r="AC111" s="639"/>
      <c r="AD111" s="642"/>
      <c r="AE111" s="621"/>
      <c r="AF111" s="205">
        <v>6</v>
      </c>
      <c r="AG111" s="501"/>
      <c r="AH111" s="504" t="str">
        <f t="shared" si="351"/>
        <v/>
      </c>
      <c r="AI111" s="338"/>
      <c r="AJ111" s="338"/>
      <c r="AK111" s="233" t="str">
        <f t="shared" si="352"/>
        <v/>
      </c>
      <c r="AL111" s="339"/>
      <c r="AM111" s="339"/>
      <c r="AN111" s="340"/>
      <c r="AO111" s="234" t="str">
        <f t="shared" ref="AO111" si="388">IF(ISBLANK(AD106),(IFERROR(IF(AND(AH110="Probabilidad",AH111="Probabilidad"),(AQ110-(+AQ110*AK111)),IF(AND(AH110="Impacto",AH111="Probabilidad"),(AQ109-(+AQ109*AK111)),IF(AH111="Impacto",AQ110,""))),""))," ")</f>
        <v/>
      </c>
      <c r="AP111" s="174" t="str">
        <f t="shared" ref="AP111" si="389">IF(ISBLANK(AD106),(IFERROR(IF(AO111="","",IF(AO111&lt;=0.2,"Muy Baja",IF(AO111&lt;=0.4,"Baja",IF(AO111&lt;=0.6,"Media",IF(AO111&lt;=0.8,"Alta","Muy Alta"))))),""))," ")</f>
        <v/>
      </c>
      <c r="AQ111" s="235" t="str">
        <f t="shared" si="291"/>
        <v/>
      </c>
      <c r="AR111" s="281" t="str">
        <f t="shared" si="292"/>
        <v/>
      </c>
      <c r="AS111" s="235" t="str">
        <f t="shared" si="383"/>
        <v/>
      </c>
      <c r="AT111" s="237" t="str">
        <f t="shared" si="293"/>
        <v/>
      </c>
      <c r="AU111" s="624"/>
      <c r="AV111" s="627"/>
      <c r="AW111" s="621"/>
      <c r="AX111" s="630"/>
      <c r="AY111" s="475"/>
      <c r="AZ111" s="468"/>
      <c r="BA111" s="469"/>
      <c r="BB111" s="469"/>
      <c r="BC111" s="470"/>
      <c r="BD111" s="470"/>
      <c r="BE111" s="470"/>
      <c r="BF111" s="468"/>
      <c r="BG111" s="577"/>
      <c r="BH111" s="214"/>
      <c r="BI111" s="209"/>
      <c r="BJ111" s="209"/>
      <c r="BK111" s="209"/>
      <c r="BL111" s="206"/>
      <c r="BM111" s="206"/>
      <c r="BN111" s="206"/>
      <c r="BO111" s="280"/>
      <c r="BP111" s="280"/>
      <c r="BQ111" s="282"/>
      <c r="BR111" s="212"/>
      <c r="BS111" s="212" t="str">
        <f>IF(AND('MAPA DE RIESGOS'!$AP111="Muy Alta",'MAPA DE RIESGOS'!$AR111="Leve"),CONCATENATE("R",'MAPA DE RIESGOS'!$H111,"C",'MAPA DE RIESGOS'!$AF111),"")</f>
        <v/>
      </c>
      <c r="BT111" s="212"/>
      <c r="BU111" s="212"/>
      <c r="BV111" s="212"/>
      <c r="BW111" s="212"/>
      <c r="BX111" s="212"/>
      <c r="BY111" s="212"/>
      <c r="BZ111" s="212"/>
      <c r="CA111" s="212"/>
      <c r="CB111" s="212"/>
      <c r="CC111" s="212"/>
      <c r="CD111" s="212"/>
      <c r="CE111" s="212"/>
      <c r="CF111" s="212"/>
      <c r="CG111" s="212"/>
      <c r="CH111" s="212"/>
      <c r="CI111" s="212"/>
      <c r="CJ111" s="212"/>
      <c r="CK111" s="212"/>
    </row>
    <row r="112" spans="1:89" s="213" customFormat="1" ht="147.75" customHeight="1">
      <c r="A112" s="587"/>
      <c r="B112" s="600"/>
      <c r="C112" s="567"/>
      <c r="D112" s="567" t="str">
        <f>IFERROR((VLOOKUP($B112,'Listados Datos'!$D$3:$F$18,3,FALSE))," ")</f>
        <v xml:space="preserve"> </v>
      </c>
      <c r="E112" s="570"/>
      <c r="F112" s="576"/>
      <c r="G112" s="575">
        <v>18</v>
      </c>
      <c r="H112" s="382">
        <v>18</v>
      </c>
      <c r="I112" s="572" t="s">
        <v>1110</v>
      </c>
      <c r="J112" s="581" t="s">
        <v>242</v>
      </c>
      <c r="K112" s="581" t="s">
        <v>1110</v>
      </c>
      <c r="L112" s="581" t="s">
        <v>1121</v>
      </c>
      <c r="M112" s="569" t="s">
        <v>3262</v>
      </c>
      <c r="N112" s="569" t="s">
        <v>108</v>
      </c>
      <c r="O112" s="569" t="s">
        <v>830</v>
      </c>
      <c r="P112" s="643">
        <v>12</v>
      </c>
      <c r="Q112" s="603"/>
      <c r="R112" s="606"/>
      <c r="S112" s="606"/>
      <c r="T112" s="606"/>
      <c r="U112" s="606"/>
      <c r="V112" s="646" t="str">
        <f t="shared" ref="V112" si="390">IF(ISBLANK(AC112),(IF(P112&lt;=0,"",IF(P112&lt;=2,"Muy Baja",IF(P112&lt;=24,"Baja",IF(P112&lt;=500,"Media",IF(P112&lt;=5000,"Alta","Muy Alta"))))))," ")</f>
        <v>Baja</v>
      </c>
      <c r="W112" s="631">
        <f t="shared" ref="W112" si="391">IF(ISBLANK(AC112),(IF(V112="","",IF(V112="Muy Baja",20%,IF(V112="Baja",40%,IF(V112="Media",60%,IF(V112="Alta",80%,IF(V112="Muy Alta",100%,0)))))))," ")</f>
        <v>0.4</v>
      </c>
      <c r="X112" s="649" t="s">
        <v>303</v>
      </c>
      <c r="Y112" s="652" t="str">
        <f>IF(X112&gt;0,IF(NOT(ISERROR(MATCH(X112,'Listados Datos'!$N$3:$N$4,0))),'Listados Datos'!$N$6&amp;"Por favor no seleccionar este criterios de impacto (Afectación Económica o presupuestal y/o Pérdida Reputacional)",'Listados Datos'!$N$7),"")</f>
        <v>✔</v>
      </c>
      <c r="Z112" s="655"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631">
        <f>IF(Z112="","",IF(Z112="Leve",20%,IF(Z112="Menor",40%,IF(Z112="Moderado",60%,IF(Z112="Mayor",80%,IF(Z112="Catastrófico",100%,0))))))</f>
        <v>0.2</v>
      </c>
      <c r="AB112" s="634"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637"/>
      <c r="AD112" s="640"/>
      <c r="AE112" s="619" t="str">
        <f t="shared" ref="AE112" si="392">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5">
        <v>1</v>
      </c>
      <c r="AG112" s="501" t="s">
        <v>3363</v>
      </c>
      <c r="AH112" s="504" t="str">
        <f t="shared" ref="AH112:AH117" si="393">IF(OR(AI112="Preventivo",AI112="Detectivo"),"Probabilidad",IF(AI112="Correctivo","Impacto",""))</f>
        <v>Probabilidad</v>
      </c>
      <c r="AI112" s="338" t="s">
        <v>310</v>
      </c>
      <c r="AJ112" s="338" t="s">
        <v>315</v>
      </c>
      <c r="AK112" s="233" t="str">
        <f t="shared" ref="AK112:AK117" si="394">IF(AND(AI112="Preventivo",AJ112="Automático"),"50%",IF(AND(AI112="Preventivo",AJ112="Manual"),"40%",IF(AND(AI112="Detectivo",AJ112="Automático"),"40%",IF(AND(AI112="Detectivo",AJ112="Manual"),"30%",IF(AND(AI112="Correctivo",AJ112="Automático"),"35%",IF(AND(AI112="Correctivo",AJ112="Manual"),"25%",""))))))</f>
        <v>40%</v>
      </c>
      <c r="AL112" s="339"/>
      <c r="AM112" s="339"/>
      <c r="AN112" s="340"/>
      <c r="AO112" s="234">
        <f t="shared" ref="AO112" si="395">IF(ISBLANK(AD112),(IFERROR(IF(AH112="Probabilidad",(W112-(+W112*AK112)),IF(AH112="Impacto",W112,"")),""))," ")</f>
        <v>0.24</v>
      </c>
      <c r="AP112" s="174" t="str">
        <f t="shared" ref="AP112" si="396">IF(ISBLANK(AD112), (IFERROR(IF(AO112="","",IF(AO112&lt;=0.2,"Muy Baja",IF(AO112&lt;=0.4,"Baja",IF(AO112&lt;=0.6,"Media",IF(AO112&lt;=0.8,"Alta","Muy Alta"))))),""))," ")</f>
        <v>Baja</v>
      </c>
      <c r="AQ112" s="235">
        <f t="shared" si="291"/>
        <v>0.24</v>
      </c>
      <c r="AR112" s="281" t="str">
        <f t="shared" si="292"/>
        <v>Leve</v>
      </c>
      <c r="AS112" s="235">
        <f t="shared" ref="AS112" si="397">IFERROR(IF(AH112="Impacto",(AA112-(+AA112*AK112)),IF(AH112="Probabilidad",AA112,"")),"")</f>
        <v>0.2</v>
      </c>
      <c r="AT112" s="237" t="str">
        <f t="shared" si="293"/>
        <v>Bajo</v>
      </c>
      <c r="AU112" s="622"/>
      <c r="AV112" s="625" t="str">
        <f>IF(ISBLANK(AD112), " ", AD112)</f>
        <v xml:space="preserve"> </v>
      </c>
      <c r="AW112" s="619" t="str">
        <f t="shared" ref="AW112" si="398">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628" t="s">
        <v>333</v>
      </c>
      <c r="AY112" s="475" t="s">
        <v>3267</v>
      </c>
      <c r="AZ112" s="468" t="s">
        <v>1133</v>
      </c>
      <c r="BA112" s="469" t="s">
        <v>968</v>
      </c>
      <c r="BB112" s="469" t="s">
        <v>1054</v>
      </c>
      <c r="BC112" s="470">
        <v>44927</v>
      </c>
      <c r="BD112" s="470">
        <v>45291</v>
      </c>
      <c r="BE112" s="470" t="s">
        <v>1134</v>
      </c>
      <c r="BF112" s="470" t="s">
        <v>1135</v>
      </c>
      <c r="BG112" s="581" t="s">
        <v>3268</v>
      </c>
      <c r="BH112" s="214"/>
      <c r="BI112" s="209"/>
      <c r="BJ112" s="209"/>
      <c r="BK112" s="209"/>
      <c r="BL112" s="206"/>
      <c r="BM112" s="206"/>
      <c r="BN112" s="206"/>
      <c r="BO112" s="280"/>
      <c r="BP112" s="280"/>
      <c r="BQ112" s="282"/>
      <c r="BR112" s="212"/>
      <c r="BS112" s="212" t="str">
        <f>IF(AND('MAPA DE RIESGOS'!$AP112="Muy Alta",'MAPA DE RIESGOS'!$AR112="Leve"),CONCATENATE("R",'MAPA DE RIESGOS'!$H112,"C",'MAPA DE RIESGOS'!$AF112),"")</f>
        <v/>
      </c>
      <c r="BT112" s="212"/>
      <c r="BU112" s="212"/>
      <c r="BV112" s="212"/>
      <c r="BW112" s="212"/>
      <c r="BX112" s="212"/>
      <c r="BY112" s="212"/>
      <c r="BZ112" s="212"/>
      <c r="CA112" s="212"/>
      <c r="CB112" s="212"/>
      <c r="CC112" s="212"/>
      <c r="CD112" s="212"/>
      <c r="CE112" s="212"/>
      <c r="CF112" s="212"/>
      <c r="CG112" s="212"/>
      <c r="CH112" s="212"/>
      <c r="CI112" s="212"/>
      <c r="CJ112" s="212"/>
      <c r="CK112" s="212"/>
    </row>
    <row r="113" spans="1:89" s="213" customFormat="1" ht="28.5" hidden="1" customHeight="1">
      <c r="A113" s="587"/>
      <c r="B113" s="600"/>
      <c r="C113" s="567"/>
      <c r="D113" s="567"/>
      <c r="E113" s="570"/>
      <c r="F113" s="576"/>
      <c r="G113" s="575"/>
      <c r="H113" s="382">
        <v>18</v>
      </c>
      <c r="I113" s="573"/>
      <c r="J113" s="576"/>
      <c r="K113" s="576"/>
      <c r="L113" s="576"/>
      <c r="M113" s="570"/>
      <c r="N113" s="570"/>
      <c r="O113" s="570"/>
      <c r="P113" s="644"/>
      <c r="Q113" s="604"/>
      <c r="R113" s="607"/>
      <c r="S113" s="607"/>
      <c r="T113" s="607"/>
      <c r="U113" s="607"/>
      <c r="V113" s="647"/>
      <c r="W113" s="632"/>
      <c r="X113" s="650"/>
      <c r="Y113" s="653"/>
      <c r="Z113" s="656"/>
      <c r="AA113" s="632"/>
      <c r="AB113" s="635"/>
      <c r="AC113" s="638"/>
      <c r="AD113" s="641"/>
      <c r="AE113" s="620"/>
      <c r="AF113" s="205">
        <v>2</v>
      </c>
      <c r="AG113" s="501"/>
      <c r="AH113" s="504" t="str">
        <f t="shared" si="393"/>
        <v/>
      </c>
      <c r="AI113" s="338"/>
      <c r="AJ113" s="338"/>
      <c r="AK113" s="233" t="str">
        <f t="shared" si="394"/>
        <v/>
      </c>
      <c r="AL113" s="339"/>
      <c r="AM113" s="339"/>
      <c r="AN113" s="340"/>
      <c r="AO113" s="234" t="str">
        <f t="shared" ref="AO113" si="399">IF(ISBLANK(AD112),(IFERROR(IF(AND(AH112="Probabilidad",AH113="Probabilidad"),(AQ112-(+AQ112*AK113)),IF(AH113="Probabilidad",(W112-(+W112*AK113)),IF(AH113="Impacto",AQ112,""))),""))," ")</f>
        <v/>
      </c>
      <c r="AP113" s="174" t="str">
        <f t="shared" ref="AP113" si="400">IF(ISBLANK(AD112),(IFERROR(IF(AO113="","",IF(AO113&lt;=0.2,"Muy Baja",IF(AO113&lt;=0.4,"Baja",IF(AO113&lt;=0.6,"Media",IF(AO113&lt;=0.8,"Alta","Muy Alta"))))),""))," ")</f>
        <v/>
      </c>
      <c r="AQ113" s="235" t="str">
        <f t="shared" si="291"/>
        <v/>
      </c>
      <c r="AR113" s="281" t="str">
        <f t="shared" si="292"/>
        <v/>
      </c>
      <c r="AS113" s="235" t="str">
        <f t="shared" ref="AS113" si="401">IFERROR(IF(AND(AH112="Impacto",AH113="Impacto"),(AS112-(+AS112*AK113)),IF(AH113="Impacto",(AA112-(+AA112*AK113)),IF(AH113="Probabilidad",AS112,""))),"")</f>
        <v/>
      </c>
      <c r="AT113" s="237" t="str">
        <f t="shared" si="293"/>
        <v/>
      </c>
      <c r="AU113" s="623"/>
      <c r="AV113" s="626"/>
      <c r="AW113" s="620"/>
      <c r="AX113" s="629"/>
      <c r="AY113" s="475"/>
      <c r="AZ113" s="468"/>
      <c r="BA113" s="469"/>
      <c r="BB113" s="469"/>
      <c r="BC113" s="470"/>
      <c r="BD113" s="470"/>
      <c r="BE113" s="470"/>
      <c r="BF113" s="468"/>
      <c r="BG113" s="576"/>
      <c r="BH113" s="214"/>
      <c r="BI113" s="209"/>
      <c r="BJ113" s="209"/>
      <c r="BK113" s="209"/>
      <c r="BL113" s="206"/>
      <c r="BM113" s="206"/>
      <c r="BN113" s="206"/>
      <c r="BO113" s="280"/>
      <c r="BP113" s="280"/>
      <c r="BQ113" s="282"/>
      <c r="BR113" s="212"/>
      <c r="BS113" s="212" t="str">
        <f>IF(AND('MAPA DE RIESGOS'!$AP113="Muy Alta",'MAPA DE RIESGOS'!$AR113="Leve"),CONCATENATE("R",'MAPA DE RIESGOS'!$H113,"C",'MAPA DE RIESGOS'!$AF113),"")</f>
        <v/>
      </c>
      <c r="BT113" s="212"/>
      <c r="BU113" s="212"/>
      <c r="BV113" s="212"/>
      <c r="BW113" s="212"/>
      <c r="BX113" s="212"/>
      <c r="BY113" s="212"/>
      <c r="BZ113" s="212"/>
      <c r="CA113" s="212"/>
      <c r="CB113" s="212"/>
      <c r="CC113" s="212"/>
      <c r="CD113" s="212"/>
      <c r="CE113" s="212"/>
      <c r="CF113" s="212"/>
      <c r="CG113" s="212"/>
      <c r="CH113" s="212"/>
      <c r="CI113" s="212"/>
      <c r="CJ113" s="212"/>
      <c r="CK113" s="212"/>
    </row>
    <row r="114" spans="1:89" s="213" customFormat="1" ht="28.5" hidden="1" customHeight="1">
      <c r="A114" s="587"/>
      <c r="B114" s="600"/>
      <c r="C114" s="567"/>
      <c r="D114" s="567"/>
      <c r="E114" s="570"/>
      <c r="F114" s="576"/>
      <c r="G114" s="575"/>
      <c r="H114" s="382">
        <v>18</v>
      </c>
      <c r="I114" s="573"/>
      <c r="J114" s="576"/>
      <c r="K114" s="576"/>
      <c r="L114" s="576"/>
      <c r="M114" s="570"/>
      <c r="N114" s="570"/>
      <c r="O114" s="570"/>
      <c r="P114" s="644"/>
      <c r="Q114" s="604"/>
      <c r="R114" s="607"/>
      <c r="S114" s="607"/>
      <c r="T114" s="607"/>
      <c r="U114" s="607"/>
      <c r="V114" s="647"/>
      <c r="W114" s="632"/>
      <c r="X114" s="650"/>
      <c r="Y114" s="653"/>
      <c r="Z114" s="656"/>
      <c r="AA114" s="632"/>
      <c r="AB114" s="635"/>
      <c r="AC114" s="638"/>
      <c r="AD114" s="641"/>
      <c r="AE114" s="620"/>
      <c r="AF114" s="205">
        <v>3</v>
      </c>
      <c r="AG114" s="501"/>
      <c r="AH114" s="504" t="str">
        <f t="shared" si="393"/>
        <v/>
      </c>
      <c r="AI114" s="338"/>
      <c r="AJ114" s="338"/>
      <c r="AK114" s="233" t="str">
        <f t="shared" si="394"/>
        <v/>
      </c>
      <c r="AL114" s="339"/>
      <c r="AM114" s="339"/>
      <c r="AN114" s="340"/>
      <c r="AO114" s="234" t="str">
        <f t="shared" ref="AO114" si="402">IF(ISBLANK(AD112),(IFERROR(IF(AND(AH113="Probabilidad",AH114="Probabilidad"),(AQ113-(+AQ113*AK114)),IF(AND(AH113="Impacto",AH114="Probabilidad"),(AQ112-(+AQ112*AK114)),IF(AH114="Impacto",AQ113,""))),""))," ")</f>
        <v/>
      </c>
      <c r="AP114" s="174" t="str">
        <f t="shared" ref="AP114" si="403">IF(ISBLANK(AD112),(IFERROR(IF(AO114="","",IF(AO114&lt;=0.2,"Muy Baja",IF(AO114&lt;=0.4,"Baja",IF(AO114&lt;=0.6,"Media",IF(AO114&lt;=0.8,"Alta","Muy Alta"))))),""))," ")</f>
        <v/>
      </c>
      <c r="AQ114" s="235" t="str">
        <f t="shared" si="291"/>
        <v/>
      </c>
      <c r="AR114" s="281" t="str">
        <f t="shared" si="292"/>
        <v/>
      </c>
      <c r="AS114" s="235" t="str">
        <f t="shared" ref="AS114:AS117" si="404">IFERROR(IF(AND(AH113="Impacto",AH114="Impacto"),(AS113-(+AS113*AK114)),IF(AND(AH113="Probabilidad",AH114="Impacto"),(AS112-(+AS112*AK114)),IF(AH114="Probabilidad",AS113,""))),"")</f>
        <v/>
      </c>
      <c r="AT114" s="237" t="str">
        <f t="shared" si="293"/>
        <v/>
      </c>
      <c r="AU114" s="623"/>
      <c r="AV114" s="626"/>
      <c r="AW114" s="620"/>
      <c r="AX114" s="629"/>
      <c r="AY114" s="475"/>
      <c r="AZ114" s="468"/>
      <c r="BA114" s="469"/>
      <c r="BB114" s="469"/>
      <c r="BC114" s="470"/>
      <c r="BD114" s="470"/>
      <c r="BE114" s="470"/>
      <c r="BF114" s="468"/>
      <c r="BG114" s="576"/>
      <c r="BH114" s="214"/>
      <c r="BI114" s="209"/>
      <c r="BJ114" s="209"/>
      <c r="BK114" s="209"/>
      <c r="BL114" s="206"/>
      <c r="BM114" s="206"/>
      <c r="BN114" s="206"/>
      <c r="BO114" s="280"/>
      <c r="BP114" s="280"/>
      <c r="BQ114" s="282"/>
      <c r="BR114" s="212"/>
      <c r="BS114" s="212" t="str">
        <f>IF(AND('MAPA DE RIESGOS'!$AP114="Muy Alta",'MAPA DE RIESGOS'!$AR114="Leve"),CONCATENATE("R",'MAPA DE RIESGOS'!$H114,"C",'MAPA DE RIESGOS'!$AF114),"")</f>
        <v/>
      </c>
      <c r="BT114" s="212"/>
      <c r="BU114" s="212"/>
      <c r="BV114" s="212"/>
      <c r="BW114" s="212"/>
      <c r="BX114" s="212"/>
      <c r="BY114" s="212"/>
      <c r="BZ114" s="212"/>
      <c r="CA114" s="212"/>
      <c r="CB114" s="212"/>
      <c r="CC114" s="212"/>
      <c r="CD114" s="212"/>
      <c r="CE114" s="212"/>
      <c r="CF114" s="212"/>
      <c r="CG114" s="212"/>
      <c r="CH114" s="212"/>
      <c r="CI114" s="212"/>
      <c r="CJ114" s="212"/>
      <c r="CK114" s="212"/>
    </row>
    <row r="115" spans="1:89" s="213" customFormat="1" ht="28.5" hidden="1" customHeight="1">
      <c r="A115" s="587"/>
      <c r="B115" s="600"/>
      <c r="C115" s="567"/>
      <c r="D115" s="567"/>
      <c r="E115" s="570"/>
      <c r="F115" s="576"/>
      <c r="G115" s="575"/>
      <c r="H115" s="382">
        <v>18</v>
      </c>
      <c r="I115" s="573"/>
      <c r="J115" s="576"/>
      <c r="K115" s="576"/>
      <c r="L115" s="576"/>
      <c r="M115" s="570"/>
      <c r="N115" s="570"/>
      <c r="O115" s="570"/>
      <c r="P115" s="644"/>
      <c r="Q115" s="604"/>
      <c r="R115" s="607"/>
      <c r="S115" s="607"/>
      <c r="T115" s="607"/>
      <c r="U115" s="607"/>
      <c r="V115" s="647"/>
      <c r="W115" s="632"/>
      <c r="X115" s="650"/>
      <c r="Y115" s="653"/>
      <c r="Z115" s="656"/>
      <c r="AA115" s="632"/>
      <c r="AB115" s="635"/>
      <c r="AC115" s="638"/>
      <c r="AD115" s="641"/>
      <c r="AE115" s="620"/>
      <c r="AF115" s="205">
        <v>4</v>
      </c>
      <c r="AG115" s="501"/>
      <c r="AH115" s="504" t="str">
        <f t="shared" si="393"/>
        <v/>
      </c>
      <c r="AI115" s="338"/>
      <c r="AJ115" s="338"/>
      <c r="AK115" s="233" t="str">
        <f t="shared" si="394"/>
        <v/>
      </c>
      <c r="AL115" s="339"/>
      <c r="AM115" s="339"/>
      <c r="AN115" s="340"/>
      <c r="AO115" s="234" t="str">
        <f t="shared" ref="AO115" si="405">IF(ISBLANK(AD112),(IFERROR(IF(AND(AH114="Probabilidad",AH115="Probabilidad"),(AQ114-(+AQ114*AK115)),IF(AND(AH114="Impacto",AH115="Probabilidad"),(AQ113-(+AQ113*AK115)),IF(AH115="Impacto",AQ114,""))),""))," ")</f>
        <v/>
      </c>
      <c r="AP115" s="174" t="str">
        <f t="shared" ref="AP115" si="406">IF(ISBLANK(AD112),(IFERROR(IF(AO115="","",IF(AO115&lt;=0.2,"Muy Baja",IF(AO115&lt;=0.4,"Baja",IF(AO115&lt;=0.6,"Media",IF(AO115&lt;=0.8,"Alta","Muy Alta"))))),""))," ")</f>
        <v/>
      </c>
      <c r="AQ115" s="235" t="str">
        <f t="shared" si="291"/>
        <v/>
      </c>
      <c r="AR115" s="281" t="str">
        <f t="shared" si="292"/>
        <v/>
      </c>
      <c r="AS115" s="235" t="str">
        <f t="shared" si="404"/>
        <v/>
      </c>
      <c r="AT115" s="237" t="str">
        <f t="shared" si="293"/>
        <v/>
      </c>
      <c r="AU115" s="623"/>
      <c r="AV115" s="626"/>
      <c r="AW115" s="620"/>
      <c r="AX115" s="629"/>
      <c r="AY115" s="475"/>
      <c r="AZ115" s="468"/>
      <c r="BA115" s="469"/>
      <c r="BB115" s="469"/>
      <c r="BC115" s="470"/>
      <c r="BD115" s="470"/>
      <c r="BE115" s="470"/>
      <c r="BF115" s="468"/>
      <c r="BG115" s="576"/>
      <c r="BH115" s="214"/>
      <c r="BI115" s="209"/>
      <c r="BJ115" s="209"/>
      <c r="BK115" s="209"/>
      <c r="BL115" s="206"/>
      <c r="BM115" s="206"/>
      <c r="BN115" s="206"/>
      <c r="BO115" s="280"/>
      <c r="BP115" s="280"/>
      <c r="BQ115" s="282"/>
      <c r="BR115" s="212"/>
      <c r="BS115" s="212" t="str">
        <f>IF(AND('MAPA DE RIESGOS'!$AP115="Muy Alta",'MAPA DE RIESGOS'!$AR115="Leve"),CONCATENATE("R",'MAPA DE RIESGOS'!$H115,"C",'MAPA DE RIESGOS'!$AF115),"")</f>
        <v/>
      </c>
      <c r="BT115" s="212"/>
      <c r="BU115" s="212"/>
      <c r="BV115" s="212"/>
      <c r="BW115" s="212"/>
      <c r="BX115" s="212"/>
      <c r="BY115" s="212"/>
      <c r="BZ115" s="212"/>
      <c r="CA115" s="212"/>
      <c r="CB115" s="212"/>
      <c r="CC115" s="212"/>
      <c r="CD115" s="212"/>
      <c r="CE115" s="212"/>
      <c r="CF115" s="212"/>
      <c r="CG115" s="212"/>
      <c r="CH115" s="212"/>
      <c r="CI115" s="212"/>
      <c r="CJ115" s="212"/>
      <c r="CK115" s="212"/>
    </row>
    <row r="116" spans="1:89" s="213" customFormat="1" ht="28.5" hidden="1" customHeight="1">
      <c r="A116" s="587"/>
      <c r="B116" s="600"/>
      <c r="C116" s="567"/>
      <c r="D116" s="567"/>
      <c r="E116" s="570"/>
      <c r="F116" s="576"/>
      <c r="G116" s="575"/>
      <c r="H116" s="382">
        <v>18</v>
      </c>
      <c r="I116" s="573"/>
      <c r="J116" s="576"/>
      <c r="K116" s="576"/>
      <c r="L116" s="576"/>
      <c r="M116" s="570"/>
      <c r="N116" s="570"/>
      <c r="O116" s="570"/>
      <c r="P116" s="644"/>
      <c r="Q116" s="604"/>
      <c r="R116" s="607"/>
      <c r="S116" s="607"/>
      <c r="T116" s="607"/>
      <c r="U116" s="607"/>
      <c r="V116" s="647"/>
      <c r="W116" s="632"/>
      <c r="X116" s="650"/>
      <c r="Y116" s="653"/>
      <c r="Z116" s="656"/>
      <c r="AA116" s="632"/>
      <c r="AB116" s="635"/>
      <c r="AC116" s="638"/>
      <c r="AD116" s="641"/>
      <c r="AE116" s="620"/>
      <c r="AF116" s="205">
        <v>5</v>
      </c>
      <c r="AG116" s="501"/>
      <c r="AH116" s="504" t="str">
        <f t="shared" si="393"/>
        <v/>
      </c>
      <c r="AI116" s="338"/>
      <c r="AJ116" s="338"/>
      <c r="AK116" s="233" t="str">
        <f t="shared" si="394"/>
        <v/>
      </c>
      <c r="AL116" s="339"/>
      <c r="AM116" s="339"/>
      <c r="AN116" s="340"/>
      <c r="AO116" s="234" t="str">
        <f t="shared" ref="AO116" si="407">IF(ISBLANK(AD112),(IFERROR(IF(AND(AH115="Probabilidad",AH116="Probabilidad"),(AQ115-(+AQ115*AK116)),IF(AND(AH115="Impacto",AH116="Probabilidad"),(AQ114-(+AQ114*AK116)),IF(AH116="Impacto",AQ115,""))),""))," ")</f>
        <v/>
      </c>
      <c r="AP116" s="174" t="str">
        <f t="shared" ref="AP116" si="408">IF(ISBLANK(AD112),(IFERROR(IF(AO116="","",IF(AO116&lt;=0.2,"Muy Baja",IF(AO116&lt;=0.4,"Baja",IF(AO116&lt;=0.6,"Media",IF(AO116&lt;=0.8,"Alta","Muy Alta"))))),""))," ")</f>
        <v/>
      </c>
      <c r="AQ116" s="235" t="str">
        <f t="shared" si="291"/>
        <v/>
      </c>
      <c r="AR116" s="281" t="str">
        <f t="shared" si="292"/>
        <v/>
      </c>
      <c r="AS116" s="235" t="str">
        <f t="shared" si="404"/>
        <v/>
      </c>
      <c r="AT116" s="237" t="str">
        <f t="shared" si="293"/>
        <v/>
      </c>
      <c r="AU116" s="623"/>
      <c r="AV116" s="626"/>
      <c r="AW116" s="620"/>
      <c r="AX116" s="629"/>
      <c r="AY116" s="475"/>
      <c r="AZ116" s="468"/>
      <c r="BA116" s="469"/>
      <c r="BB116" s="469"/>
      <c r="BC116" s="470"/>
      <c r="BD116" s="470"/>
      <c r="BE116" s="470"/>
      <c r="BF116" s="468"/>
      <c r="BG116" s="576"/>
      <c r="BH116" s="214"/>
      <c r="BI116" s="209"/>
      <c r="BJ116" s="209"/>
      <c r="BK116" s="209"/>
      <c r="BL116" s="206"/>
      <c r="BM116" s="206"/>
      <c r="BN116" s="206"/>
      <c r="BO116" s="280"/>
      <c r="BP116" s="280"/>
      <c r="BQ116" s="282"/>
      <c r="BR116" s="212"/>
      <c r="BS116" s="212" t="str">
        <f>IF(AND('MAPA DE RIESGOS'!$AP116="Muy Alta",'MAPA DE RIESGOS'!$AR116="Leve"),CONCATENATE("R",'MAPA DE RIESGOS'!$H116,"C",'MAPA DE RIESGOS'!$AF116),"")</f>
        <v/>
      </c>
      <c r="BT116" s="212"/>
      <c r="BU116" s="212"/>
      <c r="BV116" s="212"/>
      <c r="BW116" s="212"/>
      <c r="BX116" s="212"/>
      <c r="BY116" s="212"/>
      <c r="BZ116" s="212"/>
      <c r="CA116" s="212"/>
      <c r="CB116" s="212"/>
      <c r="CC116" s="212"/>
      <c r="CD116" s="212"/>
      <c r="CE116" s="212"/>
      <c r="CF116" s="212"/>
      <c r="CG116" s="212"/>
      <c r="CH116" s="212"/>
      <c r="CI116" s="212"/>
      <c r="CJ116" s="212"/>
      <c r="CK116" s="212"/>
    </row>
    <row r="117" spans="1:89" s="213" customFormat="1" ht="28.5" hidden="1" customHeight="1">
      <c r="A117" s="587"/>
      <c r="B117" s="600"/>
      <c r="C117" s="567"/>
      <c r="D117" s="567"/>
      <c r="E117" s="570"/>
      <c r="F117" s="576"/>
      <c r="G117" s="575"/>
      <c r="H117" s="382">
        <v>18</v>
      </c>
      <c r="I117" s="574"/>
      <c r="J117" s="577"/>
      <c r="K117" s="577"/>
      <c r="L117" s="577"/>
      <c r="M117" s="571"/>
      <c r="N117" s="571"/>
      <c r="O117" s="571"/>
      <c r="P117" s="645"/>
      <c r="Q117" s="605"/>
      <c r="R117" s="608"/>
      <c r="S117" s="608"/>
      <c r="T117" s="608"/>
      <c r="U117" s="608"/>
      <c r="V117" s="648"/>
      <c r="W117" s="633"/>
      <c r="X117" s="651"/>
      <c r="Y117" s="654"/>
      <c r="Z117" s="657"/>
      <c r="AA117" s="633"/>
      <c r="AB117" s="636"/>
      <c r="AC117" s="639"/>
      <c r="AD117" s="642"/>
      <c r="AE117" s="621"/>
      <c r="AF117" s="205">
        <v>6</v>
      </c>
      <c r="AG117" s="501"/>
      <c r="AH117" s="504" t="str">
        <f t="shared" si="393"/>
        <v/>
      </c>
      <c r="AI117" s="338"/>
      <c r="AJ117" s="338"/>
      <c r="AK117" s="233" t="str">
        <f t="shared" si="394"/>
        <v/>
      </c>
      <c r="AL117" s="339"/>
      <c r="AM117" s="339"/>
      <c r="AN117" s="340"/>
      <c r="AO117" s="234" t="str">
        <f t="shared" ref="AO117" si="409">IF(ISBLANK(AD112),(IFERROR(IF(AND(AH116="Probabilidad",AH117="Probabilidad"),(AQ116-(+AQ116*AK117)),IF(AND(AH116="Impacto",AH117="Probabilidad"),(AQ115-(+AQ115*AK117)),IF(AH117="Impacto",AQ116,""))),""))," ")</f>
        <v/>
      </c>
      <c r="AP117" s="174" t="str">
        <f t="shared" ref="AP117" si="410">IF(ISBLANK(AD112),(IFERROR(IF(AO117="","",IF(AO117&lt;=0.2,"Muy Baja",IF(AO117&lt;=0.4,"Baja",IF(AO117&lt;=0.6,"Media",IF(AO117&lt;=0.8,"Alta","Muy Alta"))))),""))," ")</f>
        <v/>
      </c>
      <c r="AQ117" s="235" t="str">
        <f t="shared" si="291"/>
        <v/>
      </c>
      <c r="AR117" s="281" t="str">
        <f t="shared" si="292"/>
        <v/>
      </c>
      <c r="AS117" s="235" t="str">
        <f t="shared" si="404"/>
        <v/>
      </c>
      <c r="AT117" s="237" t="str">
        <f t="shared" si="293"/>
        <v/>
      </c>
      <c r="AU117" s="624"/>
      <c r="AV117" s="627"/>
      <c r="AW117" s="621"/>
      <c r="AX117" s="630"/>
      <c r="AY117" s="475"/>
      <c r="AZ117" s="468"/>
      <c r="BA117" s="469"/>
      <c r="BB117" s="469"/>
      <c r="BC117" s="470"/>
      <c r="BD117" s="470"/>
      <c r="BE117" s="470"/>
      <c r="BF117" s="468"/>
      <c r="BG117" s="577"/>
      <c r="BH117" s="214"/>
      <c r="BI117" s="209"/>
      <c r="BJ117" s="209"/>
      <c r="BK117" s="209"/>
      <c r="BL117" s="206"/>
      <c r="BM117" s="206"/>
      <c r="BN117" s="206"/>
      <c r="BO117" s="280"/>
      <c r="BP117" s="280"/>
      <c r="BQ117" s="282"/>
      <c r="BR117" s="212"/>
      <c r="BS117" s="212" t="str">
        <f>IF(AND('MAPA DE RIESGOS'!$AP117="Muy Alta",'MAPA DE RIESGOS'!$AR117="Leve"),CONCATENATE("R",'MAPA DE RIESGOS'!$H117,"C",'MAPA DE RIESGOS'!$AF117),"")</f>
        <v/>
      </c>
      <c r="BT117" s="212"/>
      <c r="BU117" s="212"/>
      <c r="BV117" s="212"/>
      <c r="BW117" s="212"/>
      <c r="BX117" s="212"/>
      <c r="BY117" s="212"/>
      <c r="BZ117" s="212"/>
      <c r="CA117" s="212"/>
      <c r="CB117" s="212"/>
      <c r="CC117" s="212"/>
      <c r="CD117" s="212"/>
      <c r="CE117" s="212"/>
      <c r="CF117" s="212"/>
      <c r="CG117" s="212"/>
      <c r="CH117" s="212"/>
      <c r="CI117" s="212"/>
      <c r="CJ117" s="212"/>
      <c r="CK117" s="212"/>
    </row>
    <row r="118" spans="1:89" s="213" customFormat="1" ht="140.25" customHeight="1">
      <c r="A118" s="587"/>
      <c r="B118" s="600"/>
      <c r="C118" s="567"/>
      <c r="D118" s="567" t="str">
        <f>IFERROR((VLOOKUP($B118,'Listados Datos'!$D$3:$F$18,3,FALSE))," ")</f>
        <v xml:space="preserve"> </v>
      </c>
      <c r="E118" s="570"/>
      <c r="F118" s="576"/>
      <c r="G118" s="575">
        <v>19</v>
      </c>
      <c r="H118" s="382">
        <v>19</v>
      </c>
      <c r="I118" s="572" t="s">
        <v>1111</v>
      </c>
      <c r="J118" s="581" t="s">
        <v>242</v>
      </c>
      <c r="K118" s="581" t="s">
        <v>1111</v>
      </c>
      <c r="L118" s="581" t="s">
        <v>1122</v>
      </c>
      <c r="M118" s="569" t="s">
        <v>3263</v>
      </c>
      <c r="N118" s="569" t="s">
        <v>108</v>
      </c>
      <c r="O118" s="569" t="s">
        <v>830</v>
      </c>
      <c r="P118" s="643">
        <v>12</v>
      </c>
      <c r="Q118" s="603"/>
      <c r="R118" s="606"/>
      <c r="S118" s="606"/>
      <c r="T118" s="606"/>
      <c r="U118" s="606"/>
      <c r="V118" s="646" t="str">
        <f t="shared" ref="V118" si="411">IF(ISBLANK(AC118),(IF(P118&lt;=0,"",IF(P118&lt;=2,"Muy Baja",IF(P118&lt;=24,"Baja",IF(P118&lt;=500,"Media",IF(P118&lt;=5000,"Alta","Muy Alta"))))))," ")</f>
        <v>Baja</v>
      </c>
      <c r="W118" s="631">
        <f t="shared" ref="W118" si="412">IF(ISBLANK(AC118),(IF(V118="","",IF(V118="Muy Baja",20%,IF(V118="Baja",40%,IF(V118="Media",60%,IF(V118="Alta",80%,IF(V118="Muy Alta",100%,0)))))))," ")</f>
        <v>0.4</v>
      </c>
      <c r="X118" s="649" t="s">
        <v>303</v>
      </c>
      <c r="Y118" s="652" t="str">
        <f>IF(X118&gt;0,IF(NOT(ISERROR(MATCH(X118,'Listados Datos'!$N$3:$N$4,0))),'Listados Datos'!$N$6&amp;"Por favor no seleccionar este criterios de impacto (Afectación Económica o presupuestal y/o Pérdida Reputacional)",'Listados Datos'!$N$7),"")</f>
        <v>✔</v>
      </c>
      <c r="Z118" s="655"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631">
        <f>IF(Z118="","",IF(Z118="Leve",20%,IF(Z118="Menor",40%,IF(Z118="Moderado",60%,IF(Z118="Mayor",80%,IF(Z118="Catastrófico",100%,0))))))</f>
        <v>0.2</v>
      </c>
      <c r="AB118" s="634"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637"/>
      <c r="AD118" s="640"/>
      <c r="AE118" s="619" t="str">
        <f t="shared" ref="AE118" si="413">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5">
        <v>1</v>
      </c>
      <c r="AG118" s="501" t="s">
        <v>3364</v>
      </c>
      <c r="AH118" s="504" t="str">
        <f t="shared" ref="AH118:AH123" si="414">IF(OR(AI118="Preventivo",AI118="Detectivo"),"Probabilidad",IF(AI118="Correctivo","Impacto",""))</f>
        <v>Probabilidad</v>
      </c>
      <c r="AI118" s="338" t="s">
        <v>310</v>
      </c>
      <c r="AJ118" s="338" t="s">
        <v>315</v>
      </c>
      <c r="AK118" s="233" t="str">
        <f t="shared" ref="AK118:AK123" si="415">IF(AND(AI118="Preventivo",AJ118="Automático"),"50%",IF(AND(AI118="Preventivo",AJ118="Manual"),"40%",IF(AND(AI118="Detectivo",AJ118="Automático"),"40%",IF(AND(AI118="Detectivo",AJ118="Manual"),"30%",IF(AND(AI118="Correctivo",AJ118="Automático"),"35%",IF(AND(AI118="Correctivo",AJ118="Manual"),"25%",""))))))</f>
        <v>40%</v>
      </c>
      <c r="AL118" s="339" t="s">
        <v>319</v>
      </c>
      <c r="AM118" s="339" t="s">
        <v>323</v>
      </c>
      <c r="AN118" s="340" t="s">
        <v>326</v>
      </c>
      <c r="AO118" s="234">
        <f t="shared" ref="AO118" si="416">IF(ISBLANK(AD118),(IFERROR(IF(AH118="Probabilidad",(W118-(+W118*AK118)),IF(AH118="Impacto",W118,"")),""))," ")</f>
        <v>0.24</v>
      </c>
      <c r="AP118" s="174" t="str">
        <f t="shared" ref="AP118" si="417">IF(ISBLANK(AD118), (IFERROR(IF(AO118="","",IF(AO118&lt;=0.2,"Muy Baja",IF(AO118&lt;=0.4,"Baja",IF(AO118&lt;=0.6,"Media",IF(AO118&lt;=0.8,"Alta","Muy Alta"))))),""))," ")</f>
        <v>Baja</v>
      </c>
      <c r="AQ118" s="235">
        <f t="shared" si="291"/>
        <v>0.24</v>
      </c>
      <c r="AR118" s="281" t="str">
        <f t="shared" si="292"/>
        <v>Leve</v>
      </c>
      <c r="AS118" s="235">
        <f t="shared" ref="AS118" si="418">IFERROR(IF(AH118="Impacto",(AA118-(+AA118*AK118)),IF(AH118="Probabilidad",AA118,"")),"")</f>
        <v>0.2</v>
      </c>
      <c r="AT118" s="237" t="str">
        <f t="shared" si="293"/>
        <v>Bajo</v>
      </c>
      <c r="AU118" s="622"/>
      <c r="AV118" s="625" t="str">
        <f>IF(ISBLANK(AD118), " ", AD118)</f>
        <v xml:space="preserve"> </v>
      </c>
      <c r="AW118" s="619" t="str">
        <f t="shared" ref="AW118" si="419">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628" t="s">
        <v>333</v>
      </c>
      <c r="AY118" s="475" t="s">
        <v>1137</v>
      </c>
      <c r="AZ118" s="468" t="s">
        <v>1136</v>
      </c>
      <c r="BA118" s="469" t="s">
        <v>968</v>
      </c>
      <c r="BB118" s="469" t="s">
        <v>1054</v>
      </c>
      <c r="BC118" s="470">
        <v>44927</v>
      </c>
      <c r="BD118" s="470">
        <v>45291</v>
      </c>
      <c r="BE118" s="470" t="s">
        <v>1138</v>
      </c>
      <c r="BF118" s="470" t="s">
        <v>1139</v>
      </c>
      <c r="BG118" s="581" t="s">
        <v>1125</v>
      </c>
      <c r="BH118" s="214"/>
      <c r="BI118" s="209"/>
      <c r="BJ118" s="209"/>
      <c r="BK118" s="209"/>
      <c r="BL118" s="206"/>
      <c r="BM118" s="206"/>
      <c r="BN118" s="206"/>
      <c r="BO118" s="280"/>
      <c r="BP118" s="280"/>
      <c r="BQ118" s="282"/>
      <c r="BR118" s="212"/>
      <c r="BS118" s="212" t="str">
        <f>IF(AND('MAPA DE RIESGOS'!$AP118="Muy Alta",'MAPA DE RIESGOS'!$AR118="Leve"),CONCATENATE("R",'MAPA DE RIESGOS'!$H118,"C",'MAPA DE RIESGOS'!$AF118),"")</f>
        <v/>
      </c>
      <c r="BT118" s="212"/>
      <c r="BU118" s="212"/>
      <c r="BV118" s="212"/>
      <c r="BW118" s="212"/>
      <c r="BX118" s="212"/>
      <c r="BY118" s="212"/>
      <c r="BZ118" s="212"/>
      <c r="CA118" s="212"/>
      <c r="CB118" s="212"/>
      <c r="CC118" s="212"/>
      <c r="CD118" s="212"/>
      <c r="CE118" s="212"/>
      <c r="CF118" s="212"/>
      <c r="CG118" s="212"/>
      <c r="CH118" s="212"/>
      <c r="CI118" s="212"/>
      <c r="CJ118" s="212"/>
      <c r="CK118" s="212"/>
    </row>
    <row r="119" spans="1:89" s="213" customFormat="1" ht="28.5" hidden="1" customHeight="1">
      <c r="A119" s="587"/>
      <c r="B119" s="600"/>
      <c r="C119" s="567"/>
      <c r="D119" s="567"/>
      <c r="E119" s="570"/>
      <c r="F119" s="576"/>
      <c r="G119" s="575"/>
      <c r="H119" s="382">
        <v>19</v>
      </c>
      <c r="I119" s="573"/>
      <c r="J119" s="576"/>
      <c r="K119" s="576"/>
      <c r="L119" s="576"/>
      <c r="M119" s="570"/>
      <c r="N119" s="570"/>
      <c r="O119" s="570"/>
      <c r="P119" s="644"/>
      <c r="Q119" s="604"/>
      <c r="R119" s="607"/>
      <c r="S119" s="607"/>
      <c r="T119" s="607"/>
      <c r="U119" s="607"/>
      <c r="V119" s="647"/>
      <c r="W119" s="632"/>
      <c r="X119" s="650"/>
      <c r="Y119" s="653"/>
      <c r="Z119" s="656"/>
      <c r="AA119" s="632"/>
      <c r="AB119" s="635"/>
      <c r="AC119" s="638"/>
      <c r="AD119" s="641"/>
      <c r="AE119" s="620"/>
      <c r="AF119" s="205">
        <v>2</v>
      </c>
      <c r="AG119" s="501"/>
      <c r="AH119" s="504" t="str">
        <f t="shared" si="414"/>
        <v/>
      </c>
      <c r="AI119" s="338"/>
      <c r="AJ119" s="338"/>
      <c r="AK119" s="233" t="str">
        <f t="shared" si="415"/>
        <v/>
      </c>
      <c r="AL119" s="339"/>
      <c r="AM119" s="339"/>
      <c r="AN119" s="340"/>
      <c r="AO119" s="234" t="str">
        <f t="shared" ref="AO119" si="420">IF(ISBLANK(AD118),(IFERROR(IF(AND(AH118="Probabilidad",AH119="Probabilidad"),(AQ118-(+AQ118*AK119)),IF(AH119="Probabilidad",(W118-(+W118*AK119)),IF(AH119="Impacto",AQ118,""))),""))," ")</f>
        <v/>
      </c>
      <c r="AP119" s="174" t="str">
        <f t="shared" ref="AP119" si="421">IF(ISBLANK(AD118),(IFERROR(IF(AO119="","",IF(AO119&lt;=0.2,"Muy Baja",IF(AO119&lt;=0.4,"Baja",IF(AO119&lt;=0.6,"Media",IF(AO119&lt;=0.8,"Alta","Muy Alta"))))),""))," ")</f>
        <v/>
      </c>
      <c r="AQ119" s="235" t="str">
        <f t="shared" si="291"/>
        <v/>
      </c>
      <c r="AR119" s="281" t="str">
        <f t="shared" si="292"/>
        <v/>
      </c>
      <c r="AS119" s="235" t="str">
        <f t="shared" ref="AS119" si="422">IFERROR(IF(AND(AH118="Impacto",AH119="Impacto"),(AS118-(+AS118*AK119)),IF(AH119="Impacto",(AA118-(+AA118*AK119)),IF(AH119="Probabilidad",AS118,""))),"")</f>
        <v/>
      </c>
      <c r="AT119" s="237" t="str">
        <f t="shared" si="293"/>
        <v/>
      </c>
      <c r="AU119" s="623"/>
      <c r="AV119" s="626"/>
      <c r="AW119" s="620"/>
      <c r="AX119" s="629"/>
      <c r="AY119" s="475"/>
      <c r="AZ119" s="468"/>
      <c r="BA119" s="469"/>
      <c r="BB119" s="469"/>
      <c r="BC119" s="470"/>
      <c r="BD119" s="470"/>
      <c r="BE119" s="470"/>
      <c r="BF119" s="468"/>
      <c r="BG119" s="576"/>
      <c r="BH119" s="214"/>
      <c r="BI119" s="209"/>
      <c r="BJ119" s="209"/>
      <c r="BK119" s="209"/>
      <c r="BL119" s="206"/>
      <c r="BM119" s="206"/>
      <c r="BN119" s="206"/>
      <c r="BO119" s="280"/>
      <c r="BP119" s="280"/>
      <c r="BQ119" s="282"/>
      <c r="BR119" s="212"/>
      <c r="BS119" s="212" t="str">
        <f>IF(AND('MAPA DE RIESGOS'!$AP119="Muy Alta",'MAPA DE RIESGOS'!$AR119="Leve"),CONCATENATE("R",'MAPA DE RIESGOS'!$H119,"C",'MAPA DE RIESGOS'!$AF119),"")</f>
        <v/>
      </c>
      <c r="BT119" s="212"/>
      <c r="BU119" s="212"/>
      <c r="BV119" s="212"/>
      <c r="BW119" s="212"/>
      <c r="BX119" s="212"/>
      <c r="BY119" s="212"/>
      <c r="BZ119" s="212"/>
      <c r="CA119" s="212"/>
      <c r="CB119" s="212"/>
      <c r="CC119" s="212"/>
      <c r="CD119" s="212"/>
      <c r="CE119" s="212"/>
      <c r="CF119" s="212"/>
      <c r="CG119" s="212"/>
      <c r="CH119" s="212"/>
      <c r="CI119" s="212"/>
      <c r="CJ119" s="212"/>
      <c r="CK119" s="212"/>
    </row>
    <row r="120" spans="1:89" s="213" customFormat="1" ht="28.5" hidden="1" customHeight="1">
      <c r="A120" s="587"/>
      <c r="B120" s="600"/>
      <c r="C120" s="567"/>
      <c r="D120" s="567"/>
      <c r="E120" s="570"/>
      <c r="F120" s="576"/>
      <c r="G120" s="575"/>
      <c r="H120" s="382">
        <v>19</v>
      </c>
      <c r="I120" s="573"/>
      <c r="J120" s="576"/>
      <c r="K120" s="576"/>
      <c r="L120" s="576"/>
      <c r="M120" s="570"/>
      <c r="N120" s="570"/>
      <c r="O120" s="570"/>
      <c r="P120" s="644"/>
      <c r="Q120" s="604"/>
      <c r="R120" s="607"/>
      <c r="S120" s="607"/>
      <c r="T120" s="607"/>
      <c r="U120" s="607"/>
      <c r="V120" s="647"/>
      <c r="W120" s="632"/>
      <c r="X120" s="650"/>
      <c r="Y120" s="653"/>
      <c r="Z120" s="656"/>
      <c r="AA120" s="632"/>
      <c r="AB120" s="635"/>
      <c r="AC120" s="638"/>
      <c r="AD120" s="641"/>
      <c r="AE120" s="620"/>
      <c r="AF120" s="205">
        <v>3</v>
      </c>
      <c r="AG120" s="501"/>
      <c r="AH120" s="504" t="str">
        <f t="shared" si="414"/>
        <v/>
      </c>
      <c r="AI120" s="338"/>
      <c r="AJ120" s="338"/>
      <c r="AK120" s="233" t="str">
        <f t="shared" si="415"/>
        <v/>
      </c>
      <c r="AL120" s="339"/>
      <c r="AM120" s="339"/>
      <c r="AN120" s="340"/>
      <c r="AO120" s="234" t="str">
        <f t="shared" ref="AO120" si="423">IF(ISBLANK(AD118),(IFERROR(IF(AND(AH119="Probabilidad",AH120="Probabilidad"),(AQ119-(+AQ119*AK120)),IF(AND(AH119="Impacto",AH120="Probabilidad"),(AQ118-(+AQ118*AK120)),IF(AH120="Impacto",AQ119,""))),""))," ")</f>
        <v/>
      </c>
      <c r="AP120" s="174" t="str">
        <f t="shared" ref="AP120" si="424">IF(ISBLANK(AD118),(IFERROR(IF(AO120="","",IF(AO120&lt;=0.2,"Muy Baja",IF(AO120&lt;=0.4,"Baja",IF(AO120&lt;=0.6,"Media",IF(AO120&lt;=0.8,"Alta","Muy Alta"))))),""))," ")</f>
        <v/>
      </c>
      <c r="AQ120" s="235" t="str">
        <f t="shared" si="291"/>
        <v/>
      </c>
      <c r="AR120" s="281" t="str">
        <f t="shared" si="292"/>
        <v/>
      </c>
      <c r="AS120" s="235" t="str">
        <f t="shared" ref="AS120:AS123" si="425">IFERROR(IF(AND(AH119="Impacto",AH120="Impacto"),(AS119-(+AS119*AK120)),IF(AND(AH119="Probabilidad",AH120="Impacto"),(AS118-(+AS118*AK120)),IF(AH120="Probabilidad",AS119,""))),"")</f>
        <v/>
      </c>
      <c r="AT120" s="237" t="str">
        <f t="shared" si="293"/>
        <v/>
      </c>
      <c r="AU120" s="623"/>
      <c r="AV120" s="626"/>
      <c r="AW120" s="620"/>
      <c r="AX120" s="629"/>
      <c r="AY120" s="475"/>
      <c r="AZ120" s="468"/>
      <c r="BA120" s="469"/>
      <c r="BB120" s="469"/>
      <c r="BC120" s="470"/>
      <c r="BD120" s="470"/>
      <c r="BE120" s="470"/>
      <c r="BF120" s="468"/>
      <c r="BG120" s="576"/>
      <c r="BH120" s="214"/>
      <c r="BI120" s="209"/>
      <c r="BJ120" s="209"/>
      <c r="BK120" s="209"/>
      <c r="BL120" s="206"/>
      <c r="BM120" s="206"/>
      <c r="BN120" s="206"/>
      <c r="BO120" s="280"/>
      <c r="BP120" s="280"/>
      <c r="BQ120" s="282"/>
      <c r="BR120" s="212"/>
      <c r="BS120" s="212" t="str">
        <f>IF(AND('MAPA DE RIESGOS'!$AP120="Muy Alta",'MAPA DE RIESGOS'!$AR120="Leve"),CONCATENATE("R",'MAPA DE RIESGOS'!$H120,"C",'MAPA DE RIESGOS'!$AF120),"")</f>
        <v/>
      </c>
      <c r="BT120" s="212"/>
      <c r="BU120" s="212"/>
      <c r="BV120" s="212"/>
      <c r="BW120" s="212"/>
      <c r="BX120" s="212"/>
      <c r="BY120" s="212"/>
      <c r="BZ120" s="212"/>
      <c r="CA120" s="212"/>
      <c r="CB120" s="212"/>
      <c r="CC120" s="212"/>
      <c r="CD120" s="212"/>
      <c r="CE120" s="212"/>
      <c r="CF120" s="212"/>
      <c r="CG120" s="212"/>
      <c r="CH120" s="212"/>
      <c r="CI120" s="212"/>
      <c r="CJ120" s="212"/>
      <c r="CK120" s="212"/>
    </row>
    <row r="121" spans="1:89" s="213" customFormat="1" ht="28.5" hidden="1" customHeight="1">
      <c r="A121" s="587"/>
      <c r="B121" s="600"/>
      <c r="C121" s="567"/>
      <c r="D121" s="567"/>
      <c r="E121" s="570"/>
      <c r="F121" s="576"/>
      <c r="G121" s="575"/>
      <c r="H121" s="382">
        <v>19</v>
      </c>
      <c r="I121" s="573"/>
      <c r="J121" s="576"/>
      <c r="K121" s="576"/>
      <c r="L121" s="576"/>
      <c r="M121" s="570"/>
      <c r="N121" s="570"/>
      <c r="O121" s="570"/>
      <c r="P121" s="644"/>
      <c r="Q121" s="604"/>
      <c r="R121" s="607"/>
      <c r="S121" s="607"/>
      <c r="T121" s="607"/>
      <c r="U121" s="607"/>
      <c r="V121" s="647"/>
      <c r="W121" s="632"/>
      <c r="X121" s="650"/>
      <c r="Y121" s="653"/>
      <c r="Z121" s="656"/>
      <c r="AA121" s="632"/>
      <c r="AB121" s="635"/>
      <c r="AC121" s="638"/>
      <c r="AD121" s="641"/>
      <c r="AE121" s="620"/>
      <c r="AF121" s="205">
        <v>4</v>
      </c>
      <c r="AG121" s="501"/>
      <c r="AH121" s="504" t="str">
        <f t="shared" si="414"/>
        <v/>
      </c>
      <c r="AI121" s="338"/>
      <c r="AJ121" s="338"/>
      <c r="AK121" s="233" t="str">
        <f t="shared" si="415"/>
        <v/>
      </c>
      <c r="AL121" s="339"/>
      <c r="AM121" s="339"/>
      <c r="AN121" s="340"/>
      <c r="AO121" s="234" t="str">
        <f t="shared" ref="AO121" si="426">IF(ISBLANK(AD118),(IFERROR(IF(AND(AH120="Probabilidad",AH121="Probabilidad"),(AQ120-(+AQ120*AK121)),IF(AND(AH120="Impacto",AH121="Probabilidad"),(AQ119-(+AQ119*AK121)),IF(AH121="Impacto",AQ120,""))),""))," ")</f>
        <v/>
      </c>
      <c r="AP121" s="174" t="str">
        <f t="shared" ref="AP121" si="427">IF(ISBLANK(AD118),(IFERROR(IF(AO121="","",IF(AO121&lt;=0.2,"Muy Baja",IF(AO121&lt;=0.4,"Baja",IF(AO121&lt;=0.6,"Media",IF(AO121&lt;=0.8,"Alta","Muy Alta"))))),""))," ")</f>
        <v/>
      </c>
      <c r="AQ121" s="235" t="str">
        <f t="shared" si="291"/>
        <v/>
      </c>
      <c r="AR121" s="281" t="str">
        <f t="shared" si="292"/>
        <v/>
      </c>
      <c r="AS121" s="235" t="str">
        <f t="shared" si="425"/>
        <v/>
      </c>
      <c r="AT121" s="237" t="str">
        <f t="shared" si="293"/>
        <v/>
      </c>
      <c r="AU121" s="623"/>
      <c r="AV121" s="626"/>
      <c r="AW121" s="620"/>
      <c r="AX121" s="629"/>
      <c r="AY121" s="475"/>
      <c r="AZ121" s="468"/>
      <c r="BA121" s="469"/>
      <c r="BB121" s="469"/>
      <c r="BC121" s="470"/>
      <c r="BD121" s="470"/>
      <c r="BE121" s="470"/>
      <c r="BF121" s="468"/>
      <c r="BG121" s="576"/>
      <c r="BH121" s="214"/>
      <c r="BI121" s="209"/>
      <c r="BJ121" s="209"/>
      <c r="BK121" s="209"/>
      <c r="BL121" s="206"/>
      <c r="BM121" s="206"/>
      <c r="BN121" s="206"/>
      <c r="BO121" s="280"/>
      <c r="BP121" s="280"/>
      <c r="BQ121" s="282"/>
      <c r="BR121" s="212"/>
      <c r="BS121" s="212" t="str">
        <f>IF(AND('MAPA DE RIESGOS'!$AP121="Muy Alta",'MAPA DE RIESGOS'!$AR121="Leve"),CONCATENATE("R",'MAPA DE RIESGOS'!$H121,"C",'MAPA DE RIESGOS'!$AF121),"")</f>
        <v/>
      </c>
      <c r="BT121" s="212"/>
      <c r="BU121" s="212"/>
      <c r="BV121" s="212"/>
      <c r="BW121" s="212"/>
      <c r="BX121" s="212"/>
      <c r="BY121" s="212"/>
      <c r="BZ121" s="212"/>
      <c r="CA121" s="212"/>
      <c r="CB121" s="212"/>
      <c r="CC121" s="212"/>
      <c r="CD121" s="212"/>
      <c r="CE121" s="212"/>
      <c r="CF121" s="212"/>
      <c r="CG121" s="212"/>
      <c r="CH121" s="212"/>
      <c r="CI121" s="212"/>
      <c r="CJ121" s="212"/>
      <c r="CK121" s="212"/>
    </row>
    <row r="122" spans="1:89" s="213" customFormat="1" ht="28.5" hidden="1" customHeight="1">
      <c r="A122" s="587"/>
      <c r="B122" s="600"/>
      <c r="C122" s="567"/>
      <c r="D122" s="567"/>
      <c r="E122" s="570"/>
      <c r="F122" s="576"/>
      <c r="G122" s="575"/>
      <c r="H122" s="382">
        <v>19</v>
      </c>
      <c r="I122" s="573"/>
      <c r="J122" s="576"/>
      <c r="K122" s="576"/>
      <c r="L122" s="576"/>
      <c r="M122" s="570"/>
      <c r="N122" s="570"/>
      <c r="O122" s="570"/>
      <c r="P122" s="644"/>
      <c r="Q122" s="604"/>
      <c r="R122" s="607"/>
      <c r="S122" s="607"/>
      <c r="T122" s="607"/>
      <c r="U122" s="607"/>
      <c r="V122" s="647"/>
      <c r="W122" s="632"/>
      <c r="X122" s="650"/>
      <c r="Y122" s="653"/>
      <c r="Z122" s="656"/>
      <c r="AA122" s="632"/>
      <c r="AB122" s="635"/>
      <c r="AC122" s="638"/>
      <c r="AD122" s="641"/>
      <c r="AE122" s="620"/>
      <c r="AF122" s="205">
        <v>5</v>
      </c>
      <c r="AG122" s="501"/>
      <c r="AH122" s="504" t="str">
        <f t="shared" si="414"/>
        <v/>
      </c>
      <c r="AI122" s="338"/>
      <c r="AJ122" s="338"/>
      <c r="AK122" s="233" t="str">
        <f t="shared" si="415"/>
        <v/>
      </c>
      <c r="AL122" s="339"/>
      <c r="AM122" s="339"/>
      <c r="AN122" s="340"/>
      <c r="AO122" s="234" t="str">
        <f t="shared" ref="AO122" si="428">IF(ISBLANK(AD118),(IFERROR(IF(AND(AH121="Probabilidad",AH122="Probabilidad"),(AQ121-(+AQ121*AK122)),IF(AND(AH121="Impacto",AH122="Probabilidad"),(AQ120-(+AQ120*AK122)),IF(AH122="Impacto",AQ121,""))),""))," ")</f>
        <v/>
      </c>
      <c r="AP122" s="174" t="str">
        <f t="shared" ref="AP122" si="429">IF(ISBLANK(AD118),(IFERROR(IF(AO122="","",IF(AO122&lt;=0.2,"Muy Baja",IF(AO122&lt;=0.4,"Baja",IF(AO122&lt;=0.6,"Media",IF(AO122&lt;=0.8,"Alta","Muy Alta"))))),""))," ")</f>
        <v/>
      </c>
      <c r="AQ122" s="235" t="str">
        <f t="shared" si="291"/>
        <v/>
      </c>
      <c r="AR122" s="281" t="str">
        <f t="shared" si="292"/>
        <v/>
      </c>
      <c r="AS122" s="235" t="str">
        <f t="shared" si="425"/>
        <v/>
      </c>
      <c r="AT122" s="237" t="str">
        <f t="shared" si="293"/>
        <v/>
      </c>
      <c r="AU122" s="623"/>
      <c r="AV122" s="626"/>
      <c r="AW122" s="620"/>
      <c r="AX122" s="629"/>
      <c r="AY122" s="475"/>
      <c r="AZ122" s="468"/>
      <c r="BA122" s="469"/>
      <c r="BB122" s="469"/>
      <c r="BC122" s="470"/>
      <c r="BD122" s="470"/>
      <c r="BE122" s="470"/>
      <c r="BF122" s="468"/>
      <c r="BG122" s="576"/>
      <c r="BH122" s="214"/>
      <c r="BI122" s="209"/>
      <c r="BJ122" s="209"/>
      <c r="BK122" s="209"/>
      <c r="BL122" s="206"/>
      <c r="BM122" s="206"/>
      <c r="BN122" s="206"/>
      <c r="BO122" s="280"/>
      <c r="BP122" s="280"/>
      <c r="BQ122" s="282"/>
      <c r="BR122" s="212"/>
      <c r="BS122" s="212" t="str">
        <f>IF(AND('MAPA DE RIESGOS'!$AP122="Muy Alta",'MAPA DE RIESGOS'!$AR122="Leve"),CONCATENATE("R",'MAPA DE RIESGOS'!$H122,"C",'MAPA DE RIESGOS'!$AF122),"")</f>
        <v/>
      </c>
      <c r="BT122" s="212"/>
      <c r="BU122" s="212"/>
      <c r="BV122" s="212"/>
      <c r="BW122" s="212"/>
      <c r="BX122" s="212"/>
      <c r="BY122" s="212"/>
      <c r="BZ122" s="212"/>
      <c r="CA122" s="212"/>
      <c r="CB122" s="212"/>
      <c r="CC122" s="212"/>
      <c r="CD122" s="212"/>
      <c r="CE122" s="212"/>
      <c r="CF122" s="212"/>
      <c r="CG122" s="212"/>
      <c r="CH122" s="212"/>
      <c r="CI122" s="212"/>
      <c r="CJ122" s="212"/>
      <c r="CK122" s="212"/>
    </row>
    <row r="123" spans="1:89" s="213" customFormat="1" ht="28.5" hidden="1" customHeight="1">
      <c r="A123" s="587"/>
      <c r="B123" s="600"/>
      <c r="C123" s="567"/>
      <c r="D123" s="567"/>
      <c r="E123" s="570"/>
      <c r="F123" s="576"/>
      <c r="G123" s="575"/>
      <c r="H123" s="382">
        <v>19</v>
      </c>
      <c r="I123" s="574"/>
      <c r="J123" s="577"/>
      <c r="K123" s="577"/>
      <c r="L123" s="577"/>
      <c r="M123" s="571"/>
      <c r="N123" s="571"/>
      <c r="O123" s="571"/>
      <c r="P123" s="645"/>
      <c r="Q123" s="605"/>
      <c r="R123" s="608"/>
      <c r="S123" s="608"/>
      <c r="T123" s="608"/>
      <c r="U123" s="608"/>
      <c r="V123" s="648"/>
      <c r="W123" s="633"/>
      <c r="X123" s="651"/>
      <c r="Y123" s="654"/>
      <c r="Z123" s="657"/>
      <c r="AA123" s="633"/>
      <c r="AB123" s="636"/>
      <c r="AC123" s="639"/>
      <c r="AD123" s="642"/>
      <c r="AE123" s="621"/>
      <c r="AF123" s="205">
        <v>6</v>
      </c>
      <c r="AG123" s="501"/>
      <c r="AH123" s="504" t="str">
        <f t="shared" si="414"/>
        <v/>
      </c>
      <c r="AI123" s="338"/>
      <c r="AJ123" s="338"/>
      <c r="AK123" s="233" t="str">
        <f t="shared" si="415"/>
        <v/>
      </c>
      <c r="AL123" s="339"/>
      <c r="AM123" s="339"/>
      <c r="AN123" s="340"/>
      <c r="AO123" s="234" t="str">
        <f t="shared" ref="AO123" si="430">IF(ISBLANK(AD118),(IFERROR(IF(AND(AH122="Probabilidad",AH123="Probabilidad"),(AQ122-(+AQ122*AK123)),IF(AND(AH122="Impacto",AH123="Probabilidad"),(AQ121-(+AQ121*AK123)),IF(AH123="Impacto",AQ122,""))),""))," ")</f>
        <v/>
      </c>
      <c r="AP123" s="174" t="str">
        <f t="shared" ref="AP123" si="431">IF(ISBLANK(AD118),(IFERROR(IF(AO123="","",IF(AO123&lt;=0.2,"Muy Baja",IF(AO123&lt;=0.4,"Baja",IF(AO123&lt;=0.6,"Media",IF(AO123&lt;=0.8,"Alta","Muy Alta"))))),""))," ")</f>
        <v/>
      </c>
      <c r="AQ123" s="235" t="str">
        <f t="shared" si="291"/>
        <v/>
      </c>
      <c r="AR123" s="281" t="str">
        <f t="shared" si="292"/>
        <v/>
      </c>
      <c r="AS123" s="235" t="str">
        <f t="shared" si="425"/>
        <v/>
      </c>
      <c r="AT123" s="237" t="str">
        <f t="shared" si="293"/>
        <v/>
      </c>
      <c r="AU123" s="624"/>
      <c r="AV123" s="627"/>
      <c r="AW123" s="621"/>
      <c r="AX123" s="630"/>
      <c r="AY123" s="475"/>
      <c r="AZ123" s="468"/>
      <c r="BA123" s="469"/>
      <c r="BB123" s="469"/>
      <c r="BC123" s="470"/>
      <c r="BD123" s="470"/>
      <c r="BE123" s="470"/>
      <c r="BF123" s="468"/>
      <c r="BG123" s="577"/>
      <c r="BH123" s="214"/>
      <c r="BI123" s="209"/>
      <c r="BJ123" s="209"/>
      <c r="BK123" s="209"/>
      <c r="BL123" s="206"/>
      <c r="BM123" s="206"/>
      <c r="BN123" s="206"/>
      <c r="BO123" s="280"/>
      <c r="BP123" s="280"/>
      <c r="BQ123" s="282"/>
      <c r="BR123" s="212"/>
      <c r="BS123" s="212" t="str">
        <f>IF(AND('MAPA DE RIESGOS'!$AP123="Muy Alta",'MAPA DE RIESGOS'!$AR123="Leve"),CONCATENATE("R",'MAPA DE RIESGOS'!$H123,"C",'MAPA DE RIESGOS'!$AF123),"")</f>
        <v/>
      </c>
      <c r="BT123" s="212"/>
      <c r="BU123" s="212"/>
      <c r="BV123" s="212"/>
      <c r="BW123" s="212"/>
      <c r="BX123" s="212"/>
      <c r="BY123" s="212"/>
      <c r="BZ123" s="212"/>
      <c r="CA123" s="212"/>
      <c r="CB123" s="212"/>
      <c r="CC123" s="212"/>
      <c r="CD123" s="212"/>
      <c r="CE123" s="212"/>
      <c r="CF123" s="212"/>
      <c r="CG123" s="212"/>
      <c r="CH123" s="212"/>
      <c r="CI123" s="212"/>
      <c r="CJ123" s="212"/>
      <c r="CK123" s="212"/>
    </row>
    <row r="124" spans="1:89" s="213" customFormat="1" ht="171" customHeight="1">
      <c r="A124" s="587"/>
      <c r="B124" s="600"/>
      <c r="C124" s="567"/>
      <c r="D124" s="567" t="str">
        <f>IFERROR((VLOOKUP($B124,'Listados Datos'!$D$3:$F$18,3,FALSE))," ")</f>
        <v xml:space="preserve"> </v>
      </c>
      <c r="E124" s="570"/>
      <c r="F124" s="576"/>
      <c r="G124" s="575">
        <v>20</v>
      </c>
      <c r="H124" s="382">
        <v>20</v>
      </c>
      <c r="I124" s="572" t="s">
        <v>1415</v>
      </c>
      <c r="J124" s="581" t="s">
        <v>241</v>
      </c>
      <c r="K124" s="581" t="s">
        <v>1123</v>
      </c>
      <c r="L124" s="581" t="s">
        <v>1118</v>
      </c>
      <c r="M124" s="569" t="s">
        <v>1415</v>
      </c>
      <c r="N124" s="569" t="s">
        <v>109</v>
      </c>
      <c r="O124" s="569" t="s">
        <v>830</v>
      </c>
      <c r="P124" s="643">
        <v>228</v>
      </c>
      <c r="Q124" s="603"/>
      <c r="R124" s="606"/>
      <c r="S124" s="606"/>
      <c r="T124" s="606"/>
      <c r="U124" s="606"/>
      <c r="V124" s="646" t="str">
        <f t="shared" ref="V124" si="432">IF(ISBLANK(AC124),(IF(P124&lt;=0,"",IF(P124&lt;=2,"Muy Baja",IF(P124&lt;=24,"Baja",IF(P124&lt;=500,"Media",IF(P124&lt;=5000,"Alta","Muy Alta"))))))," ")</f>
        <v xml:space="preserve"> </v>
      </c>
      <c r="W124" s="631" t="str">
        <f t="shared" ref="W124" si="433">IF(ISBLANK(AC124),(IF(V124="","",IF(V124="Muy Baja",20%,IF(V124="Baja",40%,IF(V124="Media",60%,IF(V124="Alta",80%,IF(V124="Muy Alta",100%,0)))))))," ")</f>
        <v xml:space="preserve"> </v>
      </c>
      <c r="X124" s="649"/>
      <c r="Y124" s="652" t="str">
        <f>IF(X124&gt;0,IF(NOT(ISERROR(MATCH(X124,'Listados Datos'!$N$3:$N$4,0))),'Listados Datos'!$N$6&amp;"Por favor no seleccionar este criterios de impacto (Afectación Económica o presupuestal y/o Pérdida Reputacional)",'Listados Datos'!$N$7),"")</f>
        <v/>
      </c>
      <c r="Z124" s="655" t="str">
        <f>IF(OR(X124='Listados Datos'!$R$3,X124='Listados Datos'!$S$3),"Leve",IF(OR(X124='Listados Datos'!$R$4,X124='Listados Datos'!$S$4),"Menor",IF(OR(X124='Listados Datos'!$R$5,X124='Listados Datos'!$S$5),"Moderado",IF(OR(X124='Listados Datos'!$R$6,X124='Listados Datos'!$S$6),"Mayor",IF(OR(X124='Listados Datos'!$R$7,X124='Listados Datos'!$S$7),"Catastrófico","")))))</f>
        <v/>
      </c>
      <c r="AA124" s="631" t="str">
        <f>IF(Z124="","",IF(Z124="Leve",20%,IF(Z124="Menor",40%,IF(Z124="Moderado",60%,IF(Z124="Mayor",80%,IF(Z124="Catastrófico",100%,0))))))</f>
        <v/>
      </c>
      <c r="AB124" s="634"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637" t="s">
        <v>344</v>
      </c>
      <c r="AD124" s="640" t="s">
        <v>11</v>
      </c>
      <c r="AE124" s="619" t="str">
        <f t="shared" ref="AE124" si="434">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5">
        <v>1</v>
      </c>
      <c r="AG124" s="501" t="s">
        <v>3365</v>
      </c>
      <c r="AH124" s="504" t="str">
        <f t="shared" ref="AH124:AH189" si="435">IF(OR(AI124="Preventivo",AI124="Detectivo"),"Probabilidad",IF(AI124="Correctivo","Impacto",""))</f>
        <v>Probabilidad</v>
      </c>
      <c r="AI124" s="338" t="s">
        <v>310</v>
      </c>
      <c r="AJ124" s="338" t="s">
        <v>315</v>
      </c>
      <c r="AK124" s="233" t="str">
        <f t="shared" ref="AK124:AK189" si="436">IF(AND(AI124="Preventivo",AJ124="Automático"),"50%",IF(AND(AI124="Preventivo",AJ124="Manual"),"40%",IF(AND(AI124="Detectivo",AJ124="Automático"),"40%",IF(AND(AI124="Detectivo",AJ124="Manual"),"30%",IF(AND(AI124="Correctivo",AJ124="Automático"),"35%",IF(AND(AI124="Correctivo",AJ124="Manual"),"25%",""))))))</f>
        <v>40%</v>
      </c>
      <c r="AL124" s="339" t="s">
        <v>319</v>
      </c>
      <c r="AM124" s="339" t="s">
        <v>323</v>
      </c>
      <c r="AN124" s="340" t="s">
        <v>326</v>
      </c>
      <c r="AO124" s="234" t="str">
        <f t="shared" ref="AO124" si="437">IF(ISBLANK(AD124),(IFERROR(IF(AH124="Probabilidad",(W124-(+W124*AK124)),IF(AH124="Impacto",W124,"")),""))," ")</f>
        <v xml:space="preserve"> </v>
      </c>
      <c r="AP124" s="174" t="str">
        <f t="shared" ref="AP124" si="438">IF(ISBLANK(AD124), (IFERROR(IF(AO124="","",IF(AO124&lt;=0.2,"Muy Baja",IF(AO124&lt;=0.4,"Baja",IF(AO124&lt;=0.6,"Media",IF(AO124&lt;=0.8,"Alta","Muy Alta"))))),""))," ")</f>
        <v xml:space="preserve"> </v>
      </c>
      <c r="AQ124" s="235" t="str">
        <f t="shared" si="291"/>
        <v xml:space="preserve"> </v>
      </c>
      <c r="AR124" s="281" t="str">
        <f t="shared" si="292"/>
        <v/>
      </c>
      <c r="AS124" s="235" t="str">
        <f t="shared" ref="AS124" si="439">IFERROR(IF(AH124="Impacto",(AA124-(+AA124*AK124)),IF(AH124="Probabilidad",AA124,"")),"")</f>
        <v/>
      </c>
      <c r="AT124" s="237" t="str">
        <f t="shared" si="293"/>
        <v/>
      </c>
      <c r="AU124" s="622" t="s">
        <v>344</v>
      </c>
      <c r="AV124" s="625" t="str">
        <f>IF(ISBLANK(AD124), " ", AD124)</f>
        <v>Mayor</v>
      </c>
      <c r="AW124" s="619" t="str">
        <f t="shared" ref="AW124" si="440">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628" t="s">
        <v>333</v>
      </c>
      <c r="AY124" s="475" t="s">
        <v>1127</v>
      </c>
      <c r="AZ124" s="468" t="s">
        <v>3269</v>
      </c>
      <c r="BA124" s="469" t="s">
        <v>968</v>
      </c>
      <c r="BB124" s="469" t="s">
        <v>1054</v>
      </c>
      <c r="BC124" s="470">
        <v>44927</v>
      </c>
      <c r="BD124" s="470">
        <v>45291</v>
      </c>
      <c r="BE124" s="470" t="s">
        <v>3270</v>
      </c>
      <c r="BF124" s="470" t="s">
        <v>3271</v>
      </c>
      <c r="BG124" s="581" t="s">
        <v>1126</v>
      </c>
      <c r="BH124" s="214"/>
      <c r="BI124" s="209"/>
      <c r="BJ124" s="209"/>
      <c r="BK124" s="209"/>
      <c r="BL124" s="206"/>
      <c r="BM124" s="206"/>
      <c r="BN124" s="206"/>
      <c r="BO124" s="280"/>
      <c r="BP124" s="280"/>
      <c r="BQ124" s="282"/>
      <c r="BR124" s="212"/>
      <c r="BS124" s="212" t="str">
        <f>IF(AND('MAPA DE RIESGOS'!$AP124="Muy Alta",'MAPA DE RIESGOS'!$AR124="Leve"),CONCATENATE("R",'MAPA DE RIESGOS'!$H124,"C",'MAPA DE RIESGOS'!$AF124),"")</f>
        <v/>
      </c>
      <c r="BT124" s="212"/>
      <c r="BU124" s="212"/>
      <c r="BV124" s="212"/>
      <c r="BW124" s="212"/>
      <c r="BX124" s="212"/>
      <c r="BY124" s="212"/>
      <c r="BZ124" s="212"/>
      <c r="CA124" s="212"/>
      <c r="CB124" s="212"/>
      <c r="CC124" s="212"/>
      <c r="CD124" s="212"/>
      <c r="CE124" s="212"/>
      <c r="CF124" s="212"/>
      <c r="CG124" s="212"/>
      <c r="CH124" s="212"/>
      <c r="CI124" s="212"/>
      <c r="CJ124" s="212"/>
      <c r="CK124" s="212"/>
    </row>
    <row r="125" spans="1:89" s="213" customFormat="1" ht="108.75" customHeight="1">
      <c r="A125" s="587"/>
      <c r="B125" s="600"/>
      <c r="C125" s="567"/>
      <c r="D125" s="567"/>
      <c r="E125" s="570"/>
      <c r="F125" s="576"/>
      <c r="G125" s="575"/>
      <c r="H125" s="382">
        <v>20</v>
      </c>
      <c r="I125" s="573"/>
      <c r="J125" s="576"/>
      <c r="K125" s="576"/>
      <c r="L125" s="576"/>
      <c r="M125" s="570">
        <v>0</v>
      </c>
      <c r="N125" s="570"/>
      <c r="O125" s="570"/>
      <c r="P125" s="644"/>
      <c r="Q125" s="604"/>
      <c r="R125" s="607"/>
      <c r="S125" s="607"/>
      <c r="T125" s="607"/>
      <c r="U125" s="607"/>
      <c r="V125" s="647"/>
      <c r="W125" s="632"/>
      <c r="X125" s="650"/>
      <c r="Y125" s="653"/>
      <c r="Z125" s="656"/>
      <c r="AA125" s="632"/>
      <c r="AB125" s="635"/>
      <c r="AC125" s="638"/>
      <c r="AD125" s="641"/>
      <c r="AE125" s="620"/>
      <c r="AF125" s="205">
        <v>2</v>
      </c>
      <c r="AG125" s="501" t="s">
        <v>3366</v>
      </c>
      <c r="AH125" s="504" t="str">
        <f t="shared" si="435"/>
        <v>Probabilidad</v>
      </c>
      <c r="AI125" s="338" t="s">
        <v>310</v>
      </c>
      <c r="AJ125" s="338" t="s">
        <v>315</v>
      </c>
      <c r="AK125" s="233" t="str">
        <f t="shared" si="436"/>
        <v>40%</v>
      </c>
      <c r="AL125" s="339" t="s">
        <v>319</v>
      </c>
      <c r="AM125" s="339" t="s">
        <v>323</v>
      </c>
      <c r="AN125" s="340" t="s">
        <v>326</v>
      </c>
      <c r="AO125" s="234" t="str">
        <f t="shared" ref="AO125" si="441">IF(ISBLANK(AD124),(IFERROR(IF(AND(AH124="Probabilidad",AH125="Probabilidad"),(AQ124-(+AQ124*AK125)),IF(AH125="Probabilidad",(W124-(+W124*AK125)),IF(AH125="Impacto",AQ124,""))),""))," ")</f>
        <v xml:space="preserve"> </v>
      </c>
      <c r="AP125" s="174" t="str">
        <f t="shared" ref="AP125" si="442">IF(ISBLANK(AD124),(IFERROR(IF(AO125="","",IF(AO125&lt;=0.2,"Muy Baja",IF(AO125&lt;=0.4,"Baja",IF(AO125&lt;=0.6,"Media",IF(AO125&lt;=0.8,"Alta","Muy Alta"))))),""))," ")</f>
        <v xml:space="preserve"> </v>
      </c>
      <c r="AQ125" s="235" t="str">
        <f t="shared" si="291"/>
        <v xml:space="preserve"> </v>
      </c>
      <c r="AR125" s="281" t="str">
        <f t="shared" si="292"/>
        <v/>
      </c>
      <c r="AS125" s="235" t="str">
        <f t="shared" ref="AS125" si="443">IFERROR(IF(AND(AH124="Impacto",AH125="Impacto"),(AS124-(+AS124*AK125)),IF(AH125="Impacto",(AA124-(+AA124*AK125)),IF(AH125="Probabilidad",AS124,""))),"")</f>
        <v/>
      </c>
      <c r="AT125" s="237" t="str">
        <f t="shared" si="293"/>
        <v/>
      </c>
      <c r="AU125" s="623"/>
      <c r="AV125" s="626"/>
      <c r="AW125" s="620"/>
      <c r="AX125" s="629"/>
      <c r="AY125" s="475" t="s">
        <v>1128</v>
      </c>
      <c r="AZ125" s="468" t="s">
        <v>1140</v>
      </c>
      <c r="BA125" s="469" t="s">
        <v>968</v>
      </c>
      <c r="BB125" s="469" t="s">
        <v>1054</v>
      </c>
      <c r="BC125" s="470">
        <v>44927</v>
      </c>
      <c r="BD125" s="470">
        <v>45291</v>
      </c>
      <c r="BE125" s="468" t="s">
        <v>1140</v>
      </c>
      <c r="BF125" s="468" t="s">
        <v>1141</v>
      </c>
      <c r="BG125" s="576"/>
      <c r="BH125" s="214"/>
      <c r="BI125" s="209"/>
      <c r="BJ125" s="209"/>
      <c r="BK125" s="209"/>
      <c r="BL125" s="206"/>
      <c r="BM125" s="206"/>
      <c r="BN125" s="206"/>
      <c r="BO125" s="280"/>
      <c r="BP125" s="280"/>
      <c r="BQ125" s="282"/>
      <c r="BR125" s="212"/>
      <c r="BS125" s="212" t="str">
        <f>IF(AND('MAPA DE RIESGOS'!$AP125="Muy Alta",'MAPA DE RIESGOS'!$AR125="Leve"),CONCATENATE("R",'MAPA DE RIESGOS'!$H125,"C",'MAPA DE RIESGOS'!$AF125),"")</f>
        <v/>
      </c>
      <c r="BT125" s="212"/>
      <c r="BU125" s="212"/>
      <c r="BV125" s="212"/>
      <c r="BW125" s="212"/>
      <c r="BX125" s="212"/>
      <c r="BY125" s="212"/>
      <c r="BZ125" s="212"/>
      <c r="CA125" s="212"/>
      <c r="CB125" s="212"/>
      <c r="CC125" s="212"/>
      <c r="CD125" s="212"/>
      <c r="CE125" s="212"/>
      <c r="CF125" s="212"/>
      <c r="CG125" s="212"/>
      <c r="CH125" s="212"/>
      <c r="CI125" s="212"/>
      <c r="CJ125" s="212"/>
      <c r="CK125" s="212"/>
    </row>
    <row r="126" spans="1:89" s="213" customFormat="1" ht="28.5" hidden="1" customHeight="1">
      <c r="A126" s="587"/>
      <c r="B126" s="600"/>
      <c r="C126" s="567"/>
      <c r="D126" s="567"/>
      <c r="E126" s="570"/>
      <c r="F126" s="576"/>
      <c r="G126" s="575"/>
      <c r="H126" s="382">
        <v>20</v>
      </c>
      <c r="I126" s="573"/>
      <c r="J126" s="576"/>
      <c r="K126" s="576"/>
      <c r="L126" s="576"/>
      <c r="M126" s="570">
        <v>0</v>
      </c>
      <c r="N126" s="570"/>
      <c r="O126" s="570"/>
      <c r="P126" s="644"/>
      <c r="Q126" s="604"/>
      <c r="R126" s="607"/>
      <c r="S126" s="607"/>
      <c r="T126" s="607"/>
      <c r="U126" s="607"/>
      <c r="V126" s="647"/>
      <c r="W126" s="632"/>
      <c r="X126" s="650"/>
      <c r="Y126" s="653"/>
      <c r="Z126" s="656"/>
      <c r="AA126" s="632"/>
      <c r="AB126" s="635"/>
      <c r="AC126" s="638"/>
      <c r="AD126" s="641"/>
      <c r="AE126" s="620"/>
      <c r="AF126" s="205">
        <v>3</v>
      </c>
      <c r="AG126" s="501"/>
      <c r="AH126" s="504" t="str">
        <f t="shared" si="435"/>
        <v/>
      </c>
      <c r="AI126" s="338"/>
      <c r="AJ126" s="338"/>
      <c r="AK126" s="233" t="str">
        <f t="shared" si="436"/>
        <v/>
      </c>
      <c r="AL126" s="339"/>
      <c r="AM126" s="339"/>
      <c r="AN126" s="340"/>
      <c r="AO126" s="234" t="str">
        <f t="shared" ref="AO126" si="444">IF(ISBLANK(AD124),(IFERROR(IF(AND(AH125="Probabilidad",AH126="Probabilidad"),(AQ125-(+AQ125*AK126)),IF(AND(AH125="Impacto",AH126="Probabilidad"),(AQ124-(+AQ124*AK126)),IF(AH126="Impacto",AQ125,""))),""))," ")</f>
        <v xml:space="preserve"> </v>
      </c>
      <c r="AP126" s="174" t="str">
        <f t="shared" ref="AP126" si="445">IF(ISBLANK(AD124),(IFERROR(IF(AO126="","",IF(AO126&lt;=0.2,"Muy Baja",IF(AO126&lt;=0.4,"Baja",IF(AO126&lt;=0.6,"Media",IF(AO126&lt;=0.8,"Alta","Muy Alta"))))),""))," ")</f>
        <v xml:space="preserve"> </v>
      </c>
      <c r="AQ126" s="235" t="str">
        <f t="shared" si="291"/>
        <v xml:space="preserve"> </v>
      </c>
      <c r="AR126" s="281" t="str">
        <f t="shared" si="292"/>
        <v/>
      </c>
      <c r="AS126" s="235" t="str">
        <f t="shared" ref="AS126:AS129" si="446">IFERROR(IF(AND(AH125="Impacto",AH126="Impacto"),(AS125-(+AS125*AK126)),IF(AND(AH125="Probabilidad",AH126="Impacto"),(AS124-(+AS124*AK126)),IF(AH126="Probabilidad",AS125,""))),"")</f>
        <v/>
      </c>
      <c r="AT126" s="237" t="str">
        <f t="shared" si="293"/>
        <v/>
      </c>
      <c r="AU126" s="623"/>
      <c r="AV126" s="626"/>
      <c r="AW126" s="620"/>
      <c r="AX126" s="629"/>
      <c r="AY126" s="475"/>
      <c r="AZ126" s="468"/>
      <c r="BA126" s="469"/>
      <c r="BB126" s="469"/>
      <c r="BC126" s="470"/>
      <c r="BD126" s="470"/>
      <c r="BE126" s="470"/>
      <c r="BF126" s="468"/>
      <c r="BG126" s="576"/>
      <c r="BH126" s="214"/>
      <c r="BI126" s="209"/>
      <c r="BJ126" s="209"/>
      <c r="BK126" s="209"/>
      <c r="BL126" s="206"/>
      <c r="BM126" s="206"/>
      <c r="BN126" s="206"/>
      <c r="BO126" s="280"/>
      <c r="BP126" s="280"/>
      <c r="BQ126" s="282"/>
      <c r="BR126" s="212"/>
      <c r="BS126" s="212" t="str">
        <f>IF(AND('MAPA DE RIESGOS'!$AP126="Muy Alta",'MAPA DE RIESGOS'!$AR126="Leve"),CONCATENATE("R",'MAPA DE RIESGOS'!$H126,"C",'MAPA DE RIESGOS'!$AF126),"")</f>
        <v/>
      </c>
      <c r="BT126" s="212"/>
      <c r="BU126" s="212"/>
      <c r="BV126" s="212"/>
      <c r="BW126" s="212"/>
      <c r="BX126" s="212"/>
      <c r="BY126" s="212"/>
      <c r="BZ126" s="212"/>
      <c r="CA126" s="212"/>
      <c r="CB126" s="212"/>
      <c r="CC126" s="212"/>
      <c r="CD126" s="212"/>
      <c r="CE126" s="212"/>
      <c r="CF126" s="212"/>
      <c r="CG126" s="212"/>
      <c r="CH126" s="212"/>
      <c r="CI126" s="212"/>
      <c r="CJ126" s="212"/>
      <c r="CK126" s="212"/>
    </row>
    <row r="127" spans="1:89" s="213" customFormat="1" ht="28.5" hidden="1" customHeight="1">
      <c r="A127" s="587"/>
      <c r="B127" s="600"/>
      <c r="C127" s="567"/>
      <c r="D127" s="567"/>
      <c r="E127" s="570"/>
      <c r="F127" s="576"/>
      <c r="G127" s="575"/>
      <c r="H127" s="382">
        <v>20</v>
      </c>
      <c r="I127" s="573"/>
      <c r="J127" s="576"/>
      <c r="K127" s="576"/>
      <c r="L127" s="576"/>
      <c r="M127" s="570">
        <v>0</v>
      </c>
      <c r="N127" s="570"/>
      <c r="O127" s="570"/>
      <c r="P127" s="644"/>
      <c r="Q127" s="604"/>
      <c r="R127" s="607"/>
      <c r="S127" s="607"/>
      <c r="T127" s="607"/>
      <c r="U127" s="607"/>
      <c r="V127" s="647"/>
      <c r="W127" s="632"/>
      <c r="X127" s="650"/>
      <c r="Y127" s="653"/>
      <c r="Z127" s="656"/>
      <c r="AA127" s="632"/>
      <c r="AB127" s="635"/>
      <c r="AC127" s="638"/>
      <c r="AD127" s="641"/>
      <c r="AE127" s="620"/>
      <c r="AF127" s="205">
        <v>4</v>
      </c>
      <c r="AG127" s="501"/>
      <c r="AH127" s="504" t="str">
        <f t="shared" si="435"/>
        <v/>
      </c>
      <c r="AI127" s="338"/>
      <c r="AJ127" s="338"/>
      <c r="AK127" s="233" t="str">
        <f t="shared" si="436"/>
        <v/>
      </c>
      <c r="AL127" s="339"/>
      <c r="AM127" s="339"/>
      <c r="AN127" s="340"/>
      <c r="AO127" s="234" t="str">
        <f t="shared" ref="AO127" si="447">IF(ISBLANK(AD124),(IFERROR(IF(AND(AH126="Probabilidad",AH127="Probabilidad"),(AQ126-(+AQ126*AK127)),IF(AND(AH126="Impacto",AH127="Probabilidad"),(AQ125-(+AQ125*AK127)),IF(AH127="Impacto",AQ126,""))),""))," ")</f>
        <v xml:space="preserve"> </v>
      </c>
      <c r="AP127" s="174" t="str">
        <f t="shared" ref="AP127" si="448">IF(ISBLANK(AD124),(IFERROR(IF(AO127="","",IF(AO127&lt;=0.2,"Muy Baja",IF(AO127&lt;=0.4,"Baja",IF(AO127&lt;=0.6,"Media",IF(AO127&lt;=0.8,"Alta","Muy Alta"))))),""))," ")</f>
        <v xml:space="preserve"> </v>
      </c>
      <c r="AQ127" s="235" t="str">
        <f t="shared" si="291"/>
        <v xml:space="preserve"> </v>
      </c>
      <c r="AR127" s="281" t="str">
        <f t="shared" si="292"/>
        <v/>
      </c>
      <c r="AS127" s="235" t="str">
        <f t="shared" si="446"/>
        <v/>
      </c>
      <c r="AT127" s="237" t="str">
        <f t="shared" si="293"/>
        <v/>
      </c>
      <c r="AU127" s="623"/>
      <c r="AV127" s="626"/>
      <c r="AW127" s="620"/>
      <c r="AX127" s="629"/>
      <c r="AY127" s="475"/>
      <c r="AZ127" s="468"/>
      <c r="BA127" s="469"/>
      <c r="BB127" s="469"/>
      <c r="BC127" s="470"/>
      <c r="BD127" s="470"/>
      <c r="BE127" s="470"/>
      <c r="BF127" s="468"/>
      <c r="BG127" s="576"/>
      <c r="BH127" s="214"/>
      <c r="BI127" s="209"/>
      <c r="BJ127" s="209"/>
      <c r="BK127" s="209"/>
      <c r="BL127" s="206"/>
      <c r="BM127" s="206"/>
      <c r="BN127" s="206"/>
      <c r="BO127" s="280"/>
      <c r="BP127" s="280"/>
      <c r="BQ127" s="282"/>
      <c r="BR127" s="212"/>
      <c r="BS127" s="212" t="str">
        <f>IF(AND('MAPA DE RIESGOS'!$AP127="Muy Alta",'MAPA DE RIESGOS'!$AR127="Leve"),CONCATENATE("R",'MAPA DE RIESGOS'!$H127,"C",'MAPA DE RIESGOS'!$AF127),"")</f>
        <v/>
      </c>
      <c r="BT127" s="212"/>
      <c r="BU127" s="212"/>
      <c r="BV127" s="212"/>
      <c r="BW127" s="212"/>
      <c r="BX127" s="212"/>
      <c r="BY127" s="212"/>
      <c r="BZ127" s="212"/>
      <c r="CA127" s="212"/>
      <c r="CB127" s="212"/>
      <c r="CC127" s="212"/>
      <c r="CD127" s="212"/>
      <c r="CE127" s="212"/>
      <c r="CF127" s="212"/>
      <c r="CG127" s="212"/>
      <c r="CH127" s="212"/>
      <c r="CI127" s="212"/>
      <c r="CJ127" s="212"/>
      <c r="CK127" s="212"/>
    </row>
    <row r="128" spans="1:89" s="213" customFormat="1" ht="28.5" hidden="1" customHeight="1">
      <c r="A128" s="587"/>
      <c r="B128" s="600"/>
      <c r="C128" s="567"/>
      <c r="D128" s="567"/>
      <c r="E128" s="570"/>
      <c r="F128" s="576"/>
      <c r="G128" s="575"/>
      <c r="H128" s="382">
        <v>20</v>
      </c>
      <c r="I128" s="573"/>
      <c r="J128" s="576"/>
      <c r="K128" s="576"/>
      <c r="L128" s="576"/>
      <c r="M128" s="570">
        <v>0</v>
      </c>
      <c r="N128" s="570"/>
      <c r="O128" s="570"/>
      <c r="P128" s="644"/>
      <c r="Q128" s="604"/>
      <c r="R128" s="607"/>
      <c r="S128" s="607"/>
      <c r="T128" s="607"/>
      <c r="U128" s="607"/>
      <c r="V128" s="647"/>
      <c r="W128" s="632"/>
      <c r="X128" s="650"/>
      <c r="Y128" s="653"/>
      <c r="Z128" s="656"/>
      <c r="AA128" s="632"/>
      <c r="AB128" s="635"/>
      <c r="AC128" s="638"/>
      <c r="AD128" s="641"/>
      <c r="AE128" s="620"/>
      <c r="AF128" s="205">
        <v>5</v>
      </c>
      <c r="AG128" s="501"/>
      <c r="AH128" s="504" t="str">
        <f t="shared" si="435"/>
        <v/>
      </c>
      <c r="AI128" s="338"/>
      <c r="AJ128" s="338"/>
      <c r="AK128" s="233" t="str">
        <f t="shared" si="436"/>
        <v/>
      </c>
      <c r="AL128" s="339"/>
      <c r="AM128" s="339"/>
      <c r="AN128" s="340"/>
      <c r="AO128" s="234" t="str">
        <f t="shared" ref="AO128" si="449">IF(ISBLANK(AD124),(IFERROR(IF(AND(AH127="Probabilidad",AH128="Probabilidad"),(AQ127-(+AQ127*AK128)),IF(AND(AH127="Impacto",AH128="Probabilidad"),(AQ126-(+AQ126*AK128)),IF(AH128="Impacto",AQ127,""))),""))," ")</f>
        <v xml:space="preserve"> </v>
      </c>
      <c r="AP128" s="174" t="str">
        <f t="shared" ref="AP128" si="450">IF(ISBLANK(AD124),(IFERROR(IF(AO128="","",IF(AO128&lt;=0.2,"Muy Baja",IF(AO128&lt;=0.4,"Baja",IF(AO128&lt;=0.6,"Media",IF(AO128&lt;=0.8,"Alta","Muy Alta"))))),""))," ")</f>
        <v xml:space="preserve"> </v>
      </c>
      <c r="AQ128" s="235" t="str">
        <f t="shared" si="291"/>
        <v xml:space="preserve"> </v>
      </c>
      <c r="AR128" s="281" t="str">
        <f t="shared" si="292"/>
        <v/>
      </c>
      <c r="AS128" s="235" t="str">
        <f t="shared" si="446"/>
        <v/>
      </c>
      <c r="AT128" s="237" t="str">
        <f t="shared" si="293"/>
        <v/>
      </c>
      <c r="AU128" s="623"/>
      <c r="AV128" s="626"/>
      <c r="AW128" s="620"/>
      <c r="AX128" s="629"/>
      <c r="AY128" s="475"/>
      <c r="AZ128" s="468"/>
      <c r="BA128" s="469"/>
      <c r="BB128" s="469"/>
      <c r="BC128" s="470"/>
      <c r="BD128" s="470"/>
      <c r="BE128" s="470"/>
      <c r="BF128" s="468"/>
      <c r="BG128" s="576"/>
      <c r="BH128" s="214"/>
      <c r="BI128" s="209"/>
      <c r="BJ128" s="209"/>
      <c r="BK128" s="209"/>
      <c r="BL128" s="206"/>
      <c r="BM128" s="206"/>
      <c r="BN128" s="206"/>
      <c r="BO128" s="280"/>
      <c r="BP128" s="280"/>
      <c r="BQ128" s="282"/>
      <c r="BR128" s="212"/>
      <c r="BS128" s="212" t="str">
        <f>IF(AND('MAPA DE RIESGOS'!$AP128="Muy Alta",'MAPA DE RIESGOS'!$AR128="Leve"),CONCATENATE("R",'MAPA DE RIESGOS'!$H128,"C",'MAPA DE RIESGOS'!$AF128),"")</f>
        <v/>
      </c>
      <c r="BT128" s="212"/>
      <c r="BU128" s="212"/>
      <c r="BV128" s="212"/>
      <c r="BW128" s="212"/>
      <c r="BX128" s="212"/>
      <c r="BY128" s="212"/>
      <c r="BZ128" s="212"/>
      <c r="CA128" s="212"/>
      <c r="CB128" s="212"/>
      <c r="CC128" s="212"/>
      <c r="CD128" s="212"/>
      <c r="CE128" s="212"/>
      <c r="CF128" s="212"/>
      <c r="CG128" s="212"/>
      <c r="CH128" s="212"/>
      <c r="CI128" s="212"/>
      <c r="CJ128" s="212"/>
      <c r="CK128" s="212"/>
    </row>
    <row r="129" spans="1:89" s="213" customFormat="1" ht="28.5" hidden="1" customHeight="1">
      <c r="A129" s="587"/>
      <c r="B129" s="600"/>
      <c r="C129" s="567"/>
      <c r="D129" s="567"/>
      <c r="E129" s="570"/>
      <c r="F129" s="576"/>
      <c r="G129" s="575"/>
      <c r="H129" s="382">
        <v>20</v>
      </c>
      <c r="I129" s="574"/>
      <c r="J129" s="577"/>
      <c r="K129" s="577"/>
      <c r="L129" s="577"/>
      <c r="M129" s="571">
        <v>0</v>
      </c>
      <c r="N129" s="571"/>
      <c r="O129" s="571"/>
      <c r="P129" s="645"/>
      <c r="Q129" s="605"/>
      <c r="R129" s="608"/>
      <c r="S129" s="608"/>
      <c r="T129" s="608"/>
      <c r="U129" s="608"/>
      <c r="V129" s="648"/>
      <c r="W129" s="633"/>
      <c r="X129" s="651"/>
      <c r="Y129" s="654"/>
      <c r="Z129" s="657"/>
      <c r="AA129" s="633"/>
      <c r="AB129" s="636"/>
      <c r="AC129" s="639"/>
      <c r="AD129" s="642"/>
      <c r="AE129" s="621"/>
      <c r="AF129" s="205">
        <v>6</v>
      </c>
      <c r="AG129" s="501"/>
      <c r="AH129" s="504" t="str">
        <f t="shared" si="435"/>
        <v/>
      </c>
      <c r="AI129" s="338"/>
      <c r="AJ129" s="338"/>
      <c r="AK129" s="233" t="str">
        <f t="shared" si="436"/>
        <v/>
      </c>
      <c r="AL129" s="339"/>
      <c r="AM129" s="339"/>
      <c r="AN129" s="340"/>
      <c r="AO129" s="234" t="str">
        <f t="shared" ref="AO129" si="451">IF(ISBLANK(AD124),(IFERROR(IF(AND(AH128="Probabilidad",AH129="Probabilidad"),(AQ128-(+AQ128*AK129)),IF(AND(AH128="Impacto",AH129="Probabilidad"),(AQ127-(+AQ127*AK129)),IF(AH129="Impacto",AQ128,""))),""))," ")</f>
        <v xml:space="preserve"> </v>
      </c>
      <c r="AP129" s="174" t="str">
        <f t="shared" ref="AP129" si="452">IF(ISBLANK(AD124),(IFERROR(IF(AO129="","",IF(AO129&lt;=0.2,"Muy Baja",IF(AO129&lt;=0.4,"Baja",IF(AO129&lt;=0.6,"Media",IF(AO129&lt;=0.8,"Alta","Muy Alta"))))),""))," ")</f>
        <v xml:space="preserve"> </v>
      </c>
      <c r="AQ129" s="235" t="str">
        <f t="shared" si="291"/>
        <v xml:space="preserve"> </v>
      </c>
      <c r="AR129" s="281" t="str">
        <f t="shared" si="292"/>
        <v/>
      </c>
      <c r="AS129" s="235" t="str">
        <f t="shared" si="446"/>
        <v/>
      </c>
      <c r="AT129" s="237" t="str">
        <f t="shared" si="293"/>
        <v/>
      </c>
      <c r="AU129" s="624"/>
      <c r="AV129" s="627"/>
      <c r="AW129" s="621"/>
      <c r="AX129" s="630"/>
      <c r="AY129" s="475"/>
      <c r="AZ129" s="468"/>
      <c r="BA129" s="469"/>
      <c r="BB129" s="469"/>
      <c r="BC129" s="470"/>
      <c r="BD129" s="470"/>
      <c r="BE129" s="470"/>
      <c r="BF129" s="468"/>
      <c r="BG129" s="577"/>
      <c r="BH129" s="214"/>
      <c r="BI129" s="209"/>
      <c r="BJ129" s="209"/>
      <c r="BK129" s="209"/>
      <c r="BL129" s="206"/>
      <c r="BM129" s="206"/>
      <c r="BN129" s="206"/>
      <c r="BO129" s="280"/>
      <c r="BP129" s="280"/>
      <c r="BQ129" s="282"/>
      <c r="BR129" s="212"/>
      <c r="BS129" s="212" t="str">
        <f>IF(AND('MAPA DE RIESGOS'!$AP129="Muy Alta",'MAPA DE RIESGOS'!$AR129="Leve"),CONCATENATE("R",'MAPA DE RIESGOS'!$H129,"C",'MAPA DE RIESGOS'!$AF129),"")</f>
        <v/>
      </c>
      <c r="BT129" s="212"/>
      <c r="BU129" s="212"/>
      <c r="BV129" s="212"/>
      <c r="BW129" s="212"/>
      <c r="BX129" s="212"/>
      <c r="BY129" s="212"/>
      <c r="BZ129" s="212"/>
      <c r="CA129" s="212"/>
      <c r="CB129" s="212"/>
      <c r="CC129" s="212"/>
      <c r="CD129" s="212"/>
      <c r="CE129" s="212"/>
      <c r="CF129" s="212"/>
      <c r="CG129" s="212"/>
      <c r="CH129" s="212"/>
      <c r="CI129" s="212"/>
      <c r="CJ129" s="212"/>
      <c r="CK129" s="212"/>
    </row>
    <row r="130" spans="1:89" s="213" customFormat="1" ht="139" customHeight="1">
      <c r="A130" s="587"/>
      <c r="B130" s="600"/>
      <c r="C130" s="567"/>
      <c r="D130" s="567"/>
      <c r="E130" s="570"/>
      <c r="F130" s="576"/>
      <c r="G130" s="575">
        <v>21</v>
      </c>
      <c r="H130" s="382">
        <v>21</v>
      </c>
      <c r="I130" s="572" t="s">
        <v>1438</v>
      </c>
      <c r="J130" s="581" t="s">
        <v>241</v>
      </c>
      <c r="K130" s="581" t="s">
        <v>1427</v>
      </c>
      <c r="L130" s="581" t="s">
        <v>1422</v>
      </c>
      <c r="M130" s="569" t="s">
        <v>1421</v>
      </c>
      <c r="N130" s="569" t="s">
        <v>109</v>
      </c>
      <c r="O130" s="569" t="s">
        <v>245</v>
      </c>
      <c r="P130" s="643">
        <v>228</v>
      </c>
      <c r="Q130" s="603"/>
      <c r="R130" s="606"/>
      <c r="S130" s="606"/>
      <c r="T130" s="606"/>
      <c r="U130" s="606"/>
      <c r="V130" s="646" t="str">
        <f t="shared" ref="V130" si="453">IF(ISBLANK(AC130),(IF(P130&lt;=0,"",IF(P130&lt;=2,"Muy Baja",IF(P130&lt;=24,"Baja",IF(P130&lt;=500,"Media",IF(P130&lt;=5000,"Alta","Muy Alta"))))))," ")</f>
        <v xml:space="preserve"> </v>
      </c>
      <c r="W130" s="631" t="str">
        <f t="shared" ref="W130" si="454">IF(ISBLANK(AC130),(IF(V130="","",IF(V130="Muy Baja",20%,IF(V130="Baja",40%,IF(V130="Media",60%,IF(V130="Alta",80%,IF(V130="Muy Alta",100%,0)))))))," ")</f>
        <v xml:space="preserve"> </v>
      </c>
      <c r="X130" s="649" t="s">
        <v>1498</v>
      </c>
      <c r="Y130" s="652" t="str">
        <f>IF(X130&gt;0,IF(NOT(ISERROR(MATCH(X130,'Listados Datos'!$N$3:$N$4,0))),'Listados Datos'!$N$6&amp;"Por favor no seleccionar este criterios de impacto (Afectación Económica o presupuestal y/o Pérdida Reputacional)",'Listados Datos'!$N$7),"")</f>
        <v>✔</v>
      </c>
      <c r="Z130" s="655" t="str">
        <f>IF(OR(X130='Listados Datos'!$R$3,X130='Listados Datos'!$S$3),"Leve",IF(OR(X130='Listados Datos'!$R$4,X130='Listados Datos'!$S$4),"Menor",IF(OR(X130='Listados Datos'!$R$5,X130='Listados Datos'!$S$5),"Moderado",IF(OR(X130='Listados Datos'!$R$6,X130='Listados Datos'!$S$6),"Mayor",IF(OR(X130='Listados Datos'!$R$7,X130='Listados Datos'!$S$7),"Catastrófico","")))))</f>
        <v>Mayor</v>
      </c>
      <c r="AA130" s="631">
        <f>IF(Z130="","",IF(Z130="Leve",20%,IF(Z130="Menor",40%,IF(Z130="Moderado",60%,IF(Z130="Mayor",80%,IF(Z130="Catastrófico",100%,0))))))</f>
        <v>0.8</v>
      </c>
      <c r="AB130" s="634"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637" t="s">
        <v>344</v>
      </c>
      <c r="AD130" s="640" t="s">
        <v>12</v>
      </c>
      <c r="AE130" s="619" t="str">
        <f t="shared" ref="AE130" si="455">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5">
        <v>1</v>
      </c>
      <c r="AG130" s="501" t="s">
        <v>1423</v>
      </c>
      <c r="AH130" s="504" t="str">
        <f t="shared" ref="AH130:AH135" si="456">IF(OR(AI130="Preventivo",AI130="Detectivo"),"Probabilidad",IF(AI130="Correctivo","Impacto",""))</f>
        <v>Probabilidad</v>
      </c>
      <c r="AI130" s="338" t="s">
        <v>310</v>
      </c>
      <c r="AJ130" s="338" t="s">
        <v>315</v>
      </c>
      <c r="AK130" s="233" t="str">
        <f t="shared" ref="AK130:AK135" si="457">IF(AND(AI130="Preventivo",AJ130="Automático"),"50%",IF(AND(AI130="Preventivo",AJ130="Manual"),"40%",IF(AND(AI130="Detectivo",AJ130="Automático"),"40%",IF(AND(AI130="Detectivo",AJ130="Manual"),"30%",IF(AND(AI130="Correctivo",AJ130="Automático"),"35%",IF(AND(AI130="Correctivo",AJ130="Manual"),"25%",""))))))</f>
        <v>40%</v>
      </c>
      <c r="AL130" s="339" t="s">
        <v>319</v>
      </c>
      <c r="AM130" s="339" t="s">
        <v>323</v>
      </c>
      <c r="AN130" s="340" t="s">
        <v>326</v>
      </c>
      <c r="AO130" s="234" t="str">
        <f t="shared" ref="AO130" si="458">IF(ISBLANK(AD130),(IFERROR(IF(AH130="Probabilidad",(W130-(+W130*AK130)),IF(AH130="Impacto",W130,"")),""))," ")</f>
        <v xml:space="preserve"> </v>
      </c>
      <c r="AP130" s="174" t="str">
        <f t="shared" ref="AP130" si="459">IF(ISBLANK(AD130), (IFERROR(IF(AO130="","",IF(AO130&lt;=0.2,"Muy Baja",IF(AO130&lt;=0.4,"Baja",IF(AO130&lt;=0.6,"Media",IF(AO130&lt;=0.8,"Alta","Muy Alta"))))),""))," ")</f>
        <v xml:space="preserve"> </v>
      </c>
      <c r="AQ130" s="235" t="str">
        <f t="shared" si="291"/>
        <v xml:space="preserve"> </v>
      </c>
      <c r="AR130" s="390" t="str">
        <f t="shared" si="292"/>
        <v>Mayor</v>
      </c>
      <c r="AS130" s="235">
        <f t="shared" ref="AS130" si="460">IFERROR(IF(AH130="Impacto",(AA130-(+AA130*AK130)),IF(AH130="Probabilidad",AA130,"")),"")</f>
        <v>0.8</v>
      </c>
      <c r="AT130" s="237" t="str">
        <f t="shared" si="293"/>
        <v/>
      </c>
      <c r="AU130" s="622" t="s">
        <v>344</v>
      </c>
      <c r="AV130" s="625" t="str">
        <f>IF(ISBLANK(AD130), " ", AD130)</f>
        <v>Moderado</v>
      </c>
      <c r="AW130" s="619" t="str">
        <f t="shared" ref="AW130" si="461">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628" t="s">
        <v>333</v>
      </c>
      <c r="AY130" s="475" t="s">
        <v>1424</v>
      </c>
      <c r="AZ130" s="468" t="s">
        <v>1425</v>
      </c>
      <c r="BA130" s="469" t="s">
        <v>968</v>
      </c>
      <c r="BB130" s="469" t="s">
        <v>1151</v>
      </c>
      <c r="BC130" s="470">
        <v>44927</v>
      </c>
      <c r="BD130" s="470">
        <v>45291</v>
      </c>
      <c r="BE130" s="470" t="s">
        <v>1350</v>
      </c>
      <c r="BF130" s="470" t="s">
        <v>3272</v>
      </c>
      <c r="BG130" s="581" t="s">
        <v>1426</v>
      </c>
      <c r="BH130" s="214"/>
      <c r="BI130" s="209"/>
      <c r="BJ130" s="209"/>
      <c r="BK130" s="209"/>
      <c r="BL130" s="206"/>
      <c r="BM130" s="206"/>
      <c r="BN130" s="206"/>
      <c r="BO130" s="388"/>
      <c r="BP130" s="388"/>
      <c r="BQ130" s="389"/>
      <c r="BR130" s="212"/>
      <c r="BS130" s="212" t="str">
        <f>IF(AND('MAPA DE RIESGOS'!$AP130="Muy Alta",'MAPA DE RIESGOS'!$AR130="Leve"),CONCATENATE("R",'MAPA DE RIESGOS'!$H130,"C",'MAPA DE RIESGOS'!$AF130),"")</f>
        <v/>
      </c>
      <c r="BT130" s="212"/>
      <c r="BU130" s="212"/>
      <c r="BV130" s="212"/>
      <c r="BW130" s="212"/>
      <c r="BX130" s="212"/>
      <c r="BY130" s="212"/>
      <c r="BZ130" s="212"/>
      <c r="CA130" s="212"/>
      <c r="CB130" s="212"/>
      <c r="CC130" s="212"/>
      <c r="CD130" s="212"/>
      <c r="CE130" s="212"/>
      <c r="CF130" s="212"/>
      <c r="CG130" s="212"/>
      <c r="CH130" s="212"/>
      <c r="CI130" s="212"/>
      <c r="CJ130" s="212"/>
      <c r="CK130" s="212"/>
    </row>
    <row r="131" spans="1:89" s="213" customFormat="1" ht="18" hidden="1">
      <c r="A131" s="587"/>
      <c r="B131" s="600"/>
      <c r="C131" s="567"/>
      <c r="D131" s="567"/>
      <c r="E131" s="570"/>
      <c r="F131" s="576"/>
      <c r="G131" s="575"/>
      <c r="H131" s="382">
        <v>21</v>
      </c>
      <c r="I131" s="573"/>
      <c r="J131" s="576"/>
      <c r="K131" s="576"/>
      <c r="L131" s="576"/>
      <c r="M131" s="570"/>
      <c r="N131" s="570"/>
      <c r="O131" s="570"/>
      <c r="P131" s="644"/>
      <c r="Q131" s="604"/>
      <c r="R131" s="607"/>
      <c r="S131" s="607"/>
      <c r="T131" s="607"/>
      <c r="U131" s="607"/>
      <c r="V131" s="647"/>
      <c r="W131" s="632"/>
      <c r="X131" s="650"/>
      <c r="Y131" s="653"/>
      <c r="Z131" s="656"/>
      <c r="AA131" s="632"/>
      <c r="AB131" s="635"/>
      <c r="AC131" s="638"/>
      <c r="AD131" s="641"/>
      <c r="AE131" s="620"/>
      <c r="AF131" s="205">
        <v>2</v>
      </c>
      <c r="AG131" s="501"/>
      <c r="AH131" s="504" t="str">
        <f t="shared" si="456"/>
        <v/>
      </c>
      <c r="AI131" s="338"/>
      <c r="AJ131" s="338"/>
      <c r="AK131" s="233" t="str">
        <f t="shared" si="457"/>
        <v/>
      </c>
      <c r="AL131" s="339"/>
      <c r="AM131" s="339"/>
      <c r="AN131" s="340"/>
      <c r="AO131" s="234" t="str">
        <f t="shared" ref="AO131" si="462">IF(ISBLANK(AD130),(IFERROR(IF(AND(AH130="Probabilidad",AH131="Probabilidad"),(AQ130-(+AQ130*AK131)),IF(AH131="Probabilidad",(W130-(+W130*AK131)),IF(AH131="Impacto",AQ130,""))),""))," ")</f>
        <v xml:space="preserve"> </v>
      </c>
      <c r="AP131" s="174" t="str">
        <f t="shared" ref="AP131" si="463">IF(ISBLANK(AD130),(IFERROR(IF(AO131="","",IF(AO131&lt;=0.2,"Muy Baja",IF(AO131&lt;=0.4,"Baja",IF(AO131&lt;=0.6,"Media",IF(AO131&lt;=0.8,"Alta","Muy Alta"))))),""))," ")</f>
        <v xml:space="preserve"> </v>
      </c>
      <c r="AQ131" s="235" t="str">
        <f t="shared" si="291"/>
        <v xml:space="preserve"> </v>
      </c>
      <c r="AR131" s="390" t="str">
        <f t="shared" si="292"/>
        <v/>
      </c>
      <c r="AS131" s="235" t="str">
        <f t="shared" ref="AS131" si="464">IFERROR(IF(AND(AH130="Impacto",AH131="Impacto"),(AS130-(+AS130*AK131)),IF(AH131="Impacto",(AA130-(+AA130*AK131)),IF(AH131="Probabilidad",AS130,""))),"")</f>
        <v/>
      </c>
      <c r="AT131" s="237" t="str">
        <f t="shared" si="293"/>
        <v/>
      </c>
      <c r="AU131" s="623"/>
      <c r="AV131" s="626"/>
      <c r="AW131" s="620"/>
      <c r="AX131" s="629"/>
      <c r="AY131" s="475"/>
      <c r="AZ131" s="468"/>
      <c r="BA131" s="469"/>
      <c r="BB131" s="469"/>
      <c r="BC131" s="470"/>
      <c r="BD131" s="470"/>
      <c r="BE131" s="468"/>
      <c r="BF131" s="468"/>
      <c r="BG131" s="576"/>
      <c r="BH131" s="214"/>
      <c r="BI131" s="209"/>
      <c r="BJ131" s="209"/>
      <c r="BK131" s="209"/>
      <c r="BL131" s="206"/>
      <c r="BM131" s="206"/>
      <c r="BN131" s="206"/>
      <c r="BO131" s="388"/>
      <c r="BP131" s="388"/>
      <c r="BQ131" s="389"/>
      <c r="BR131" s="212"/>
      <c r="BS131" s="212" t="str">
        <f>IF(AND('MAPA DE RIESGOS'!$AP131="Muy Alta",'MAPA DE RIESGOS'!$AR131="Leve"),CONCATENATE("R",'MAPA DE RIESGOS'!$H131,"C",'MAPA DE RIESGOS'!$AF131),"")</f>
        <v/>
      </c>
      <c r="BT131" s="212"/>
      <c r="BU131" s="212"/>
      <c r="BV131" s="212"/>
      <c r="BW131" s="212"/>
      <c r="BX131" s="212"/>
      <c r="BY131" s="212"/>
      <c r="BZ131" s="212"/>
      <c r="CA131" s="212"/>
      <c r="CB131" s="212"/>
      <c r="CC131" s="212"/>
      <c r="CD131" s="212"/>
      <c r="CE131" s="212"/>
      <c r="CF131" s="212"/>
      <c r="CG131" s="212"/>
      <c r="CH131" s="212"/>
      <c r="CI131" s="212"/>
      <c r="CJ131" s="212"/>
      <c r="CK131" s="212"/>
    </row>
    <row r="132" spans="1:89" s="213" customFormat="1" ht="28.5" hidden="1" customHeight="1">
      <c r="A132" s="587"/>
      <c r="B132" s="600"/>
      <c r="C132" s="567"/>
      <c r="D132" s="567"/>
      <c r="E132" s="570"/>
      <c r="F132" s="576"/>
      <c r="G132" s="575"/>
      <c r="H132" s="382">
        <v>21</v>
      </c>
      <c r="I132" s="573"/>
      <c r="J132" s="576"/>
      <c r="K132" s="576"/>
      <c r="L132" s="576"/>
      <c r="M132" s="570"/>
      <c r="N132" s="570"/>
      <c r="O132" s="570"/>
      <c r="P132" s="644"/>
      <c r="Q132" s="604"/>
      <c r="R132" s="607"/>
      <c r="S132" s="607"/>
      <c r="T132" s="607"/>
      <c r="U132" s="607"/>
      <c r="V132" s="647"/>
      <c r="W132" s="632"/>
      <c r="X132" s="650"/>
      <c r="Y132" s="653"/>
      <c r="Z132" s="656"/>
      <c r="AA132" s="632"/>
      <c r="AB132" s="635"/>
      <c r="AC132" s="638"/>
      <c r="AD132" s="641"/>
      <c r="AE132" s="620"/>
      <c r="AF132" s="205">
        <v>3</v>
      </c>
      <c r="AG132" s="501"/>
      <c r="AH132" s="504" t="str">
        <f t="shared" si="456"/>
        <v/>
      </c>
      <c r="AI132" s="338"/>
      <c r="AJ132" s="338"/>
      <c r="AK132" s="233" t="str">
        <f t="shared" si="457"/>
        <v/>
      </c>
      <c r="AL132" s="339"/>
      <c r="AM132" s="339"/>
      <c r="AN132" s="340"/>
      <c r="AO132" s="234" t="str">
        <f t="shared" ref="AO132" si="465">IF(ISBLANK(AD130),(IFERROR(IF(AND(AH131="Probabilidad",AH132="Probabilidad"),(AQ131-(+AQ131*AK132)),IF(AND(AH131="Impacto",AH132="Probabilidad"),(AQ130-(+AQ130*AK132)),IF(AH132="Impacto",AQ131,""))),""))," ")</f>
        <v xml:space="preserve"> </v>
      </c>
      <c r="AP132" s="174" t="str">
        <f t="shared" ref="AP132" si="466">IF(ISBLANK(AD130),(IFERROR(IF(AO132="","",IF(AO132&lt;=0.2,"Muy Baja",IF(AO132&lt;=0.4,"Baja",IF(AO132&lt;=0.6,"Media",IF(AO132&lt;=0.8,"Alta","Muy Alta"))))),""))," ")</f>
        <v xml:space="preserve"> </v>
      </c>
      <c r="AQ132" s="235" t="str">
        <f t="shared" si="291"/>
        <v xml:space="preserve"> </v>
      </c>
      <c r="AR132" s="390" t="str">
        <f t="shared" si="292"/>
        <v/>
      </c>
      <c r="AS132" s="235" t="str">
        <f t="shared" ref="AS132:AS135" si="467">IFERROR(IF(AND(AH131="Impacto",AH132="Impacto"),(AS131-(+AS131*AK132)),IF(AND(AH131="Probabilidad",AH132="Impacto"),(AS130-(+AS130*AK132)),IF(AH132="Probabilidad",AS131,""))),"")</f>
        <v/>
      </c>
      <c r="AT132" s="237" t="str">
        <f t="shared" si="293"/>
        <v/>
      </c>
      <c r="AU132" s="623"/>
      <c r="AV132" s="626"/>
      <c r="AW132" s="620"/>
      <c r="AX132" s="629"/>
      <c r="AY132" s="475"/>
      <c r="AZ132" s="468"/>
      <c r="BA132" s="469"/>
      <c r="BB132" s="469"/>
      <c r="BC132" s="470"/>
      <c r="BD132" s="470"/>
      <c r="BE132" s="470"/>
      <c r="BF132" s="468"/>
      <c r="BG132" s="576"/>
      <c r="BH132" s="214"/>
      <c r="BI132" s="209"/>
      <c r="BJ132" s="209"/>
      <c r="BK132" s="209"/>
      <c r="BL132" s="206"/>
      <c r="BM132" s="206"/>
      <c r="BN132" s="206"/>
      <c r="BO132" s="388"/>
      <c r="BP132" s="388"/>
      <c r="BQ132" s="389"/>
      <c r="BR132" s="212"/>
      <c r="BS132" s="212" t="str">
        <f>IF(AND('MAPA DE RIESGOS'!$AP132="Muy Alta",'MAPA DE RIESGOS'!$AR132="Leve"),CONCATENATE("R",'MAPA DE RIESGOS'!$H132,"C",'MAPA DE RIESGOS'!$AF132),"")</f>
        <v/>
      </c>
      <c r="BT132" s="212"/>
      <c r="BU132" s="212"/>
      <c r="BV132" s="212"/>
      <c r="BW132" s="212"/>
      <c r="BX132" s="212"/>
      <c r="BY132" s="212"/>
      <c r="BZ132" s="212"/>
      <c r="CA132" s="212"/>
      <c r="CB132" s="212"/>
      <c r="CC132" s="212"/>
      <c r="CD132" s="212"/>
      <c r="CE132" s="212"/>
      <c r="CF132" s="212"/>
      <c r="CG132" s="212"/>
      <c r="CH132" s="212"/>
      <c r="CI132" s="212"/>
      <c r="CJ132" s="212"/>
      <c r="CK132" s="212"/>
    </row>
    <row r="133" spans="1:89" s="213" customFormat="1" ht="28.5" hidden="1" customHeight="1">
      <c r="A133" s="587"/>
      <c r="B133" s="600"/>
      <c r="C133" s="567"/>
      <c r="D133" s="567"/>
      <c r="E133" s="570"/>
      <c r="F133" s="576"/>
      <c r="G133" s="575"/>
      <c r="H133" s="382">
        <v>21</v>
      </c>
      <c r="I133" s="573"/>
      <c r="J133" s="576"/>
      <c r="K133" s="576"/>
      <c r="L133" s="576"/>
      <c r="M133" s="570"/>
      <c r="N133" s="570"/>
      <c r="O133" s="570"/>
      <c r="P133" s="644"/>
      <c r="Q133" s="604"/>
      <c r="R133" s="607"/>
      <c r="S133" s="607"/>
      <c r="T133" s="607"/>
      <c r="U133" s="607"/>
      <c r="V133" s="647"/>
      <c r="W133" s="632"/>
      <c r="X133" s="650"/>
      <c r="Y133" s="653"/>
      <c r="Z133" s="656"/>
      <c r="AA133" s="632"/>
      <c r="AB133" s="635"/>
      <c r="AC133" s="638"/>
      <c r="AD133" s="641"/>
      <c r="AE133" s="620"/>
      <c r="AF133" s="205">
        <v>4</v>
      </c>
      <c r="AG133" s="501"/>
      <c r="AH133" s="504" t="str">
        <f t="shared" si="456"/>
        <v/>
      </c>
      <c r="AI133" s="338"/>
      <c r="AJ133" s="338"/>
      <c r="AK133" s="233" t="str">
        <f t="shared" si="457"/>
        <v/>
      </c>
      <c r="AL133" s="339"/>
      <c r="AM133" s="339"/>
      <c r="AN133" s="340"/>
      <c r="AO133" s="234" t="str">
        <f t="shared" ref="AO133" si="468">IF(ISBLANK(AD130),(IFERROR(IF(AND(AH132="Probabilidad",AH133="Probabilidad"),(AQ132-(+AQ132*AK133)),IF(AND(AH132="Impacto",AH133="Probabilidad"),(AQ131-(+AQ131*AK133)),IF(AH133="Impacto",AQ132,""))),""))," ")</f>
        <v xml:space="preserve"> </v>
      </c>
      <c r="AP133" s="174" t="str">
        <f t="shared" ref="AP133" si="469">IF(ISBLANK(AD130),(IFERROR(IF(AO133="","",IF(AO133&lt;=0.2,"Muy Baja",IF(AO133&lt;=0.4,"Baja",IF(AO133&lt;=0.6,"Media",IF(AO133&lt;=0.8,"Alta","Muy Alta"))))),""))," ")</f>
        <v xml:space="preserve"> </v>
      </c>
      <c r="AQ133" s="235" t="str">
        <f t="shared" si="291"/>
        <v xml:space="preserve"> </v>
      </c>
      <c r="AR133" s="390" t="str">
        <f t="shared" si="292"/>
        <v/>
      </c>
      <c r="AS133" s="235" t="str">
        <f t="shared" si="467"/>
        <v/>
      </c>
      <c r="AT133" s="237" t="str">
        <f t="shared" si="293"/>
        <v/>
      </c>
      <c r="AU133" s="623"/>
      <c r="AV133" s="626"/>
      <c r="AW133" s="620"/>
      <c r="AX133" s="629"/>
      <c r="AY133" s="475"/>
      <c r="AZ133" s="468"/>
      <c r="BA133" s="469"/>
      <c r="BB133" s="469"/>
      <c r="BC133" s="470"/>
      <c r="BD133" s="470"/>
      <c r="BE133" s="470"/>
      <c r="BF133" s="468"/>
      <c r="BG133" s="576"/>
      <c r="BH133" s="214"/>
      <c r="BI133" s="209"/>
      <c r="BJ133" s="209"/>
      <c r="BK133" s="209"/>
      <c r="BL133" s="206"/>
      <c r="BM133" s="206"/>
      <c r="BN133" s="206"/>
      <c r="BO133" s="388"/>
      <c r="BP133" s="388"/>
      <c r="BQ133" s="389"/>
      <c r="BR133" s="212"/>
      <c r="BS133" s="212" t="str">
        <f>IF(AND('MAPA DE RIESGOS'!$AP133="Muy Alta",'MAPA DE RIESGOS'!$AR133="Leve"),CONCATENATE("R",'MAPA DE RIESGOS'!$H133,"C",'MAPA DE RIESGOS'!$AF133),"")</f>
        <v/>
      </c>
      <c r="BT133" s="212"/>
      <c r="BU133" s="212"/>
      <c r="BV133" s="212"/>
      <c r="BW133" s="212"/>
      <c r="BX133" s="212"/>
      <c r="BY133" s="212"/>
      <c r="BZ133" s="212"/>
      <c r="CA133" s="212"/>
      <c r="CB133" s="212"/>
      <c r="CC133" s="212"/>
      <c r="CD133" s="212"/>
      <c r="CE133" s="212"/>
      <c r="CF133" s="212"/>
      <c r="CG133" s="212"/>
      <c r="CH133" s="212"/>
      <c r="CI133" s="212"/>
      <c r="CJ133" s="212"/>
      <c r="CK133" s="212"/>
    </row>
    <row r="134" spans="1:89" s="213" customFormat="1" ht="28.5" hidden="1" customHeight="1">
      <c r="A134" s="587"/>
      <c r="B134" s="600"/>
      <c r="C134" s="567"/>
      <c r="D134" s="567"/>
      <c r="E134" s="570"/>
      <c r="F134" s="576"/>
      <c r="G134" s="575"/>
      <c r="H134" s="382">
        <v>21</v>
      </c>
      <c r="I134" s="573"/>
      <c r="J134" s="576"/>
      <c r="K134" s="576"/>
      <c r="L134" s="576"/>
      <c r="M134" s="570"/>
      <c r="N134" s="570"/>
      <c r="O134" s="570"/>
      <c r="P134" s="644"/>
      <c r="Q134" s="604"/>
      <c r="R134" s="607"/>
      <c r="S134" s="607"/>
      <c r="T134" s="607"/>
      <c r="U134" s="607"/>
      <c r="V134" s="647"/>
      <c r="W134" s="632"/>
      <c r="X134" s="650"/>
      <c r="Y134" s="653"/>
      <c r="Z134" s="656"/>
      <c r="AA134" s="632"/>
      <c r="AB134" s="635"/>
      <c r="AC134" s="638"/>
      <c r="AD134" s="641"/>
      <c r="AE134" s="620"/>
      <c r="AF134" s="205">
        <v>5</v>
      </c>
      <c r="AG134" s="501"/>
      <c r="AH134" s="504" t="str">
        <f t="shared" si="456"/>
        <v/>
      </c>
      <c r="AI134" s="338"/>
      <c r="AJ134" s="338"/>
      <c r="AK134" s="233" t="str">
        <f t="shared" si="457"/>
        <v/>
      </c>
      <c r="AL134" s="339"/>
      <c r="AM134" s="339"/>
      <c r="AN134" s="340"/>
      <c r="AO134" s="234" t="str">
        <f t="shared" ref="AO134" si="470">IF(ISBLANK(AD130),(IFERROR(IF(AND(AH133="Probabilidad",AH134="Probabilidad"),(AQ133-(+AQ133*AK134)),IF(AND(AH133="Impacto",AH134="Probabilidad"),(AQ132-(+AQ132*AK134)),IF(AH134="Impacto",AQ133,""))),""))," ")</f>
        <v xml:space="preserve"> </v>
      </c>
      <c r="AP134" s="174" t="str">
        <f t="shared" ref="AP134" si="471">IF(ISBLANK(AD130),(IFERROR(IF(AO134="","",IF(AO134&lt;=0.2,"Muy Baja",IF(AO134&lt;=0.4,"Baja",IF(AO134&lt;=0.6,"Media",IF(AO134&lt;=0.8,"Alta","Muy Alta"))))),""))," ")</f>
        <v xml:space="preserve"> </v>
      </c>
      <c r="AQ134" s="235" t="str">
        <f t="shared" si="291"/>
        <v xml:space="preserve"> </v>
      </c>
      <c r="AR134" s="390" t="str">
        <f t="shared" si="292"/>
        <v/>
      </c>
      <c r="AS134" s="235" t="str">
        <f t="shared" si="467"/>
        <v/>
      </c>
      <c r="AT134" s="237" t="str">
        <f t="shared" si="293"/>
        <v/>
      </c>
      <c r="AU134" s="623"/>
      <c r="AV134" s="626"/>
      <c r="AW134" s="620"/>
      <c r="AX134" s="629"/>
      <c r="AY134" s="475"/>
      <c r="AZ134" s="468"/>
      <c r="BA134" s="469"/>
      <c r="BB134" s="469"/>
      <c r="BC134" s="470"/>
      <c r="BD134" s="470"/>
      <c r="BE134" s="470"/>
      <c r="BF134" s="468"/>
      <c r="BG134" s="576"/>
      <c r="BH134" s="214"/>
      <c r="BI134" s="209"/>
      <c r="BJ134" s="209"/>
      <c r="BK134" s="209"/>
      <c r="BL134" s="206"/>
      <c r="BM134" s="206"/>
      <c r="BN134" s="206"/>
      <c r="BO134" s="388"/>
      <c r="BP134" s="388"/>
      <c r="BQ134" s="389"/>
      <c r="BR134" s="212"/>
      <c r="BS134" s="212" t="str">
        <f>IF(AND('MAPA DE RIESGOS'!$AP134="Muy Alta",'MAPA DE RIESGOS'!$AR134="Leve"),CONCATENATE("R",'MAPA DE RIESGOS'!$H134,"C",'MAPA DE RIESGOS'!$AF134),"")</f>
        <v/>
      </c>
      <c r="BT134" s="212"/>
      <c r="BU134" s="212"/>
      <c r="BV134" s="212"/>
      <c r="BW134" s="212"/>
      <c r="BX134" s="212"/>
      <c r="BY134" s="212"/>
      <c r="BZ134" s="212"/>
      <c r="CA134" s="212"/>
      <c r="CB134" s="212"/>
      <c r="CC134" s="212"/>
      <c r="CD134" s="212"/>
      <c r="CE134" s="212"/>
      <c r="CF134" s="212"/>
      <c r="CG134" s="212"/>
      <c r="CH134" s="212"/>
      <c r="CI134" s="212"/>
      <c r="CJ134" s="212"/>
      <c r="CK134" s="212"/>
    </row>
    <row r="135" spans="1:89" s="213" customFormat="1" ht="28.5" hidden="1" customHeight="1">
      <c r="A135" s="587"/>
      <c r="B135" s="600"/>
      <c r="C135" s="567"/>
      <c r="D135" s="567"/>
      <c r="E135" s="570"/>
      <c r="F135" s="576"/>
      <c r="G135" s="575"/>
      <c r="H135" s="382">
        <v>21</v>
      </c>
      <c r="I135" s="574"/>
      <c r="J135" s="577"/>
      <c r="K135" s="577"/>
      <c r="L135" s="577"/>
      <c r="M135" s="571"/>
      <c r="N135" s="571"/>
      <c r="O135" s="571"/>
      <c r="P135" s="645"/>
      <c r="Q135" s="605"/>
      <c r="R135" s="608"/>
      <c r="S135" s="608"/>
      <c r="T135" s="608"/>
      <c r="U135" s="608"/>
      <c r="V135" s="648"/>
      <c r="W135" s="633"/>
      <c r="X135" s="651"/>
      <c r="Y135" s="654"/>
      <c r="Z135" s="657"/>
      <c r="AA135" s="633"/>
      <c r="AB135" s="636"/>
      <c r="AC135" s="639"/>
      <c r="AD135" s="642"/>
      <c r="AE135" s="621"/>
      <c r="AF135" s="205">
        <v>6</v>
      </c>
      <c r="AG135" s="501"/>
      <c r="AH135" s="504" t="str">
        <f t="shared" si="456"/>
        <v/>
      </c>
      <c r="AI135" s="338"/>
      <c r="AJ135" s="338"/>
      <c r="AK135" s="233" t="str">
        <f t="shared" si="457"/>
        <v/>
      </c>
      <c r="AL135" s="339"/>
      <c r="AM135" s="339"/>
      <c r="AN135" s="340"/>
      <c r="AO135" s="234" t="str">
        <f t="shared" ref="AO135" si="472">IF(ISBLANK(AD130),(IFERROR(IF(AND(AH134="Probabilidad",AH135="Probabilidad"),(AQ134-(+AQ134*AK135)),IF(AND(AH134="Impacto",AH135="Probabilidad"),(AQ133-(+AQ133*AK135)),IF(AH135="Impacto",AQ134,""))),""))," ")</f>
        <v xml:space="preserve"> </v>
      </c>
      <c r="AP135" s="174" t="str">
        <f t="shared" ref="AP135" si="473">IF(ISBLANK(AD130),(IFERROR(IF(AO135="","",IF(AO135&lt;=0.2,"Muy Baja",IF(AO135&lt;=0.4,"Baja",IF(AO135&lt;=0.6,"Media",IF(AO135&lt;=0.8,"Alta","Muy Alta"))))),""))," ")</f>
        <v xml:space="preserve"> </v>
      </c>
      <c r="AQ135" s="235" t="str">
        <f t="shared" si="291"/>
        <v xml:space="preserve"> </v>
      </c>
      <c r="AR135" s="390" t="str">
        <f t="shared" si="292"/>
        <v/>
      </c>
      <c r="AS135" s="235" t="str">
        <f t="shared" si="467"/>
        <v/>
      </c>
      <c r="AT135" s="237" t="str">
        <f t="shared" si="293"/>
        <v/>
      </c>
      <c r="AU135" s="624"/>
      <c r="AV135" s="627"/>
      <c r="AW135" s="621"/>
      <c r="AX135" s="630"/>
      <c r="AY135" s="475"/>
      <c r="AZ135" s="468"/>
      <c r="BA135" s="469"/>
      <c r="BB135" s="469"/>
      <c r="BC135" s="470"/>
      <c r="BD135" s="470"/>
      <c r="BE135" s="470"/>
      <c r="BF135" s="468"/>
      <c r="BG135" s="577"/>
      <c r="BH135" s="214"/>
      <c r="BI135" s="209"/>
      <c r="BJ135" s="209"/>
      <c r="BK135" s="209"/>
      <c r="BL135" s="206"/>
      <c r="BM135" s="206"/>
      <c r="BN135" s="206"/>
      <c r="BO135" s="388"/>
      <c r="BP135" s="388"/>
      <c r="BQ135" s="389"/>
      <c r="BR135" s="212"/>
      <c r="BS135" s="212" t="str">
        <f>IF(AND('MAPA DE RIESGOS'!$AP135="Muy Alta",'MAPA DE RIESGOS'!$AR135="Leve"),CONCATENATE("R",'MAPA DE RIESGOS'!$H135,"C",'MAPA DE RIESGOS'!$AF135),"")</f>
        <v/>
      </c>
      <c r="BT135" s="212"/>
      <c r="BU135" s="212"/>
      <c r="BV135" s="212"/>
      <c r="BW135" s="212"/>
      <c r="BX135" s="212"/>
      <c r="BY135" s="212"/>
      <c r="BZ135" s="212"/>
      <c r="CA135" s="212"/>
      <c r="CB135" s="212"/>
      <c r="CC135" s="212"/>
      <c r="CD135" s="212"/>
      <c r="CE135" s="212"/>
      <c r="CF135" s="212"/>
      <c r="CG135" s="212"/>
      <c r="CH135" s="212"/>
      <c r="CI135" s="212"/>
      <c r="CJ135" s="212"/>
      <c r="CK135" s="212"/>
    </row>
    <row r="136" spans="1:89" s="213" customFormat="1" ht="74.25" customHeight="1">
      <c r="A136" s="587"/>
      <c r="B136" s="600"/>
      <c r="C136" s="567"/>
      <c r="D136" s="567" t="str">
        <f>IFERROR((VLOOKUP($B136,'Listados Datos'!$D$3:$F$18,3,FALSE))," ")</f>
        <v xml:space="preserve"> </v>
      </c>
      <c r="E136" s="570"/>
      <c r="F136" s="576"/>
      <c r="G136" s="575">
        <v>21</v>
      </c>
      <c r="H136" s="382">
        <v>21</v>
      </c>
      <c r="I136" s="572" t="s">
        <v>1112</v>
      </c>
      <c r="J136" s="581" t="s">
        <v>241</v>
      </c>
      <c r="K136" s="581" t="s">
        <v>1112</v>
      </c>
      <c r="L136" s="581" t="s">
        <v>1117</v>
      </c>
      <c r="M136" s="569" t="s">
        <v>3367</v>
      </c>
      <c r="N136" s="569" t="s">
        <v>926</v>
      </c>
      <c r="O136" s="569" t="s">
        <v>831</v>
      </c>
      <c r="P136" s="643">
        <v>228</v>
      </c>
      <c r="Q136" s="603" t="s">
        <v>153</v>
      </c>
      <c r="R136" s="606" t="s">
        <v>1115</v>
      </c>
      <c r="S136" s="606" t="s">
        <v>1116</v>
      </c>
      <c r="T136" s="606"/>
      <c r="U136" s="606"/>
      <c r="V136" s="646" t="str">
        <f t="shared" ref="V136" si="474">IF(ISBLANK(AC136),(IF(P136&lt;=0,"",IF(P136&lt;=2,"Muy Baja",IF(P136&lt;=24,"Baja",IF(P136&lt;=500,"Media",IF(P136&lt;=5000,"Alta","Muy Alta"))))))," ")</f>
        <v>Media</v>
      </c>
      <c r="W136" s="631">
        <f t="shared" ref="W136" si="475">IF(ISBLANK(AC136),(IF(V136="","",IF(V136="Muy Baja",20%,IF(V136="Baja",40%,IF(V136="Media",60%,IF(V136="Alta",80%,IF(V136="Muy Alta",100%,0)))))))," ")</f>
        <v>0.6</v>
      </c>
      <c r="X136" s="649" t="s">
        <v>304</v>
      </c>
      <c r="Y136" s="652" t="str">
        <f>IF(X136&gt;0,IF(NOT(ISERROR(MATCH(X136,'Listados Datos'!$N$3:$N$4,0))),'Listados Datos'!$N$6&amp;"Por favor no seleccionar este criterios de impacto (Afectación Económica o presupuestal y/o Pérdida Reputacional)",'Listados Datos'!$N$7),"")</f>
        <v>✔</v>
      </c>
      <c r="Z136" s="655"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631">
        <f>IF(Z136="","",IF(Z136="Leve",20%,IF(Z136="Menor",40%,IF(Z136="Moderado",60%,IF(Z136="Mayor",80%,IF(Z136="Catastrófico",100%,0))))))</f>
        <v>0.6</v>
      </c>
      <c r="AB136" s="634"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637"/>
      <c r="AD136" s="640"/>
      <c r="AE136" s="619" t="str">
        <f t="shared" ref="AE136" si="476">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5">
        <v>1</v>
      </c>
      <c r="AG136" s="501" t="s">
        <v>3368</v>
      </c>
      <c r="AH136" s="504" t="str">
        <f t="shared" si="435"/>
        <v>Probabilidad</v>
      </c>
      <c r="AI136" s="338" t="s">
        <v>310</v>
      </c>
      <c r="AJ136" s="338" t="s">
        <v>315</v>
      </c>
      <c r="AK136" s="233" t="str">
        <f t="shared" si="436"/>
        <v>40%</v>
      </c>
      <c r="AL136" s="339" t="s">
        <v>319</v>
      </c>
      <c r="AM136" s="339" t="s">
        <v>323</v>
      </c>
      <c r="AN136" s="340" t="s">
        <v>326</v>
      </c>
      <c r="AO136" s="234">
        <f t="shared" ref="AO136" si="477">IF(ISBLANK(AD136),(IFERROR(IF(AH136="Probabilidad",(W136-(+W136*AK136)),IF(AH136="Impacto",W136,"")),""))," ")</f>
        <v>0.36</v>
      </c>
      <c r="AP136" s="174" t="str">
        <f t="shared" ref="AP136" si="478">IF(ISBLANK(AD136), (IFERROR(IF(AO136="","",IF(AO136&lt;=0.2,"Muy Baja",IF(AO136&lt;=0.4,"Baja",IF(AO136&lt;=0.6,"Media",IF(AO136&lt;=0.8,"Alta","Muy Alta"))))),""))," ")</f>
        <v>Baja</v>
      </c>
      <c r="AQ136" s="235">
        <f t="shared" si="291"/>
        <v>0.36</v>
      </c>
      <c r="AR136" s="281" t="str">
        <f t="shared" si="292"/>
        <v>Moderado</v>
      </c>
      <c r="AS136" s="235">
        <f t="shared" ref="AS136" si="479">IFERROR(IF(AH136="Impacto",(AA136-(+AA136*AK136)),IF(AH136="Probabilidad",AA136,"")),"")</f>
        <v>0.6</v>
      </c>
      <c r="AT136" s="237" t="str">
        <f t="shared" si="293"/>
        <v>Moderado</v>
      </c>
      <c r="AU136" s="622"/>
      <c r="AV136" s="625" t="str">
        <f>IF(ISBLANK(AD136), " ", AD136)</f>
        <v xml:space="preserve"> </v>
      </c>
      <c r="AW136" s="619" t="str">
        <f t="shared" ref="AW136" si="480">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628" t="s">
        <v>333</v>
      </c>
      <c r="AY136" s="475" t="s">
        <v>1127</v>
      </c>
      <c r="AZ136" s="468" t="s">
        <v>3269</v>
      </c>
      <c r="BA136" s="469" t="s">
        <v>968</v>
      </c>
      <c r="BB136" s="469" t="s">
        <v>1054</v>
      </c>
      <c r="BC136" s="470">
        <v>44927</v>
      </c>
      <c r="BD136" s="470">
        <v>45291</v>
      </c>
      <c r="BE136" s="470" t="s">
        <v>3270</v>
      </c>
      <c r="BF136" s="470" t="s">
        <v>1139</v>
      </c>
      <c r="BG136" s="581" t="s">
        <v>1126</v>
      </c>
      <c r="BH136" s="214"/>
      <c r="BI136" s="209"/>
      <c r="BJ136" s="209"/>
      <c r="BK136" s="209"/>
      <c r="BL136" s="206"/>
      <c r="BM136" s="206"/>
      <c r="BN136" s="206"/>
      <c r="BO136" s="280"/>
      <c r="BP136" s="280"/>
      <c r="BQ136" s="282"/>
      <c r="BR136" s="212"/>
      <c r="BS136" s="212" t="str">
        <f>IF(AND('MAPA DE RIESGOS'!$AP136="Muy Alta",'MAPA DE RIESGOS'!$AR136="Leve"),CONCATENATE("R",'MAPA DE RIESGOS'!$H136,"C",'MAPA DE RIESGOS'!$AF136),"")</f>
        <v/>
      </c>
      <c r="BT136" s="212"/>
      <c r="BU136" s="212"/>
      <c r="BV136" s="212"/>
      <c r="BW136" s="212"/>
      <c r="BX136" s="212"/>
      <c r="BY136" s="212"/>
      <c r="BZ136" s="212"/>
      <c r="CA136" s="212"/>
      <c r="CB136" s="212"/>
      <c r="CC136" s="212"/>
      <c r="CD136" s="212"/>
      <c r="CE136" s="212"/>
      <c r="CF136" s="212"/>
      <c r="CG136" s="212"/>
      <c r="CH136" s="212"/>
      <c r="CI136" s="212"/>
      <c r="CJ136" s="212"/>
      <c r="CK136" s="212"/>
    </row>
    <row r="137" spans="1:89" s="213" customFormat="1" ht="74.25" customHeight="1">
      <c r="A137" s="587"/>
      <c r="B137" s="600"/>
      <c r="C137" s="567"/>
      <c r="D137" s="567"/>
      <c r="E137" s="570"/>
      <c r="F137" s="576"/>
      <c r="G137" s="575"/>
      <c r="H137" s="382">
        <v>21</v>
      </c>
      <c r="I137" s="573"/>
      <c r="J137" s="576"/>
      <c r="K137" s="576"/>
      <c r="L137" s="576"/>
      <c r="M137" s="570" t="s">
        <v>1486</v>
      </c>
      <c r="N137" s="570"/>
      <c r="O137" s="570"/>
      <c r="P137" s="644"/>
      <c r="Q137" s="604"/>
      <c r="R137" s="607"/>
      <c r="S137" s="607"/>
      <c r="T137" s="607"/>
      <c r="U137" s="607"/>
      <c r="V137" s="647"/>
      <c r="W137" s="632"/>
      <c r="X137" s="650"/>
      <c r="Y137" s="653"/>
      <c r="Z137" s="656"/>
      <c r="AA137" s="632"/>
      <c r="AB137" s="635"/>
      <c r="AC137" s="638"/>
      <c r="AD137" s="641"/>
      <c r="AE137" s="620"/>
      <c r="AF137" s="205">
        <v>2</v>
      </c>
      <c r="AG137" s="501" t="s">
        <v>3264</v>
      </c>
      <c r="AH137" s="504" t="str">
        <f t="shared" si="435"/>
        <v>Probabilidad</v>
      </c>
      <c r="AI137" s="338" t="s">
        <v>310</v>
      </c>
      <c r="AJ137" s="338" t="s">
        <v>315</v>
      </c>
      <c r="AK137" s="233" t="str">
        <f t="shared" si="436"/>
        <v>40%</v>
      </c>
      <c r="AL137" s="339" t="s">
        <v>319</v>
      </c>
      <c r="AM137" s="339" t="s">
        <v>323</v>
      </c>
      <c r="AN137" s="340" t="s">
        <v>326</v>
      </c>
      <c r="AO137" s="234">
        <f t="shared" ref="AO137" si="481">IF(ISBLANK(AD136),(IFERROR(IF(AND(AH136="Probabilidad",AH137="Probabilidad"),(AQ136-(+AQ136*AK137)),IF(AH137="Probabilidad",(W136-(+W136*AK137)),IF(AH137="Impacto",AQ136,""))),""))," ")</f>
        <v>0.216</v>
      </c>
      <c r="AP137" s="174" t="str">
        <f t="shared" ref="AP137" si="482">IF(ISBLANK(AD136),(IFERROR(IF(AO137="","",IF(AO137&lt;=0.2,"Muy Baja",IF(AO137&lt;=0.4,"Baja",IF(AO137&lt;=0.6,"Media",IF(AO137&lt;=0.8,"Alta","Muy Alta"))))),""))," ")</f>
        <v>Baja</v>
      </c>
      <c r="AQ137" s="235">
        <f t="shared" si="291"/>
        <v>0.216</v>
      </c>
      <c r="AR137" s="281" t="str">
        <f t="shared" si="292"/>
        <v>Moderado</v>
      </c>
      <c r="AS137" s="235">
        <f t="shared" ref="AS137" si="483">IFERROR(IF(AND(AH136="Impacto",AH137="Impacto"),(AS136-(+AS136*AK137)),IF(AH137="Impacto",(AA136-(+AA136*AK137)),IF(AH137="Probabilidad",AS136,""))),"")</f>
        <v>0.6</v>
      </c>
      <c r="AT137" s="237" t="str">
        <f t="shared" si="293"/>
        <v>Moderado</v>
      </c>
      <c r="AU137" s="623"/>
      <c r="AV137" s="626"/>
      <c r="AW137" s="620"/>
      <c r="AX137" s="629"/>
      <c r="AY137" s="475" t="s">
        <v>1142</v>
      </c>
      <c r="AZ137" s="468" t="s">
        <v>1140</v>
      </c>
      <c r="BA137" s="469" t="s">
        <v>968</v>
      </c>
      <c r="BB137" s="469" t="s">
        <v>1054</v>
      </c>
      <c r="BC137" s="470">
        <v>44927</v>
      </c>
      <c r="BD137" s="470">
        <v>45291</v>
      </c>
      <c r="BE137" s="468" t="s">
        <v>1140</v>
      </c>
      <c r="BF137" s="468" t="s">
        <v>1141</v>
      </c>
      <c r="BG137" s="576"/>
      <c r="BH137" s="214"/>
      <c r="BI137" s="209"/>
      <c r="BJ137" s="209"/>
      <c r="BK137" s="209"/>
      <c r="BL137" s="206"/>
      <c r="BM137" s="206"/>
      <c r="BN137" s="206"/>
      <c r="BO137" s="280"/>
      <c r="BP137" s="280"/>
      <c r="BQ137" s="282"/>
      <c r="BR137" s="212"/>
      <c r="BS137" s="212" t="str">
        <f>IF(AND('MAPA DE RIESGOS'!$AP137="Muy Alta",'MAPA DE RIESGOS'!$AR137="Leve"),CONCATENATE("R",'MAPA DE RIESGOS'!$H137,"C",'MAPA DE RIESGOS'!$AF137),"")</f>
        <v/>
      </c>
      <c r="BT137" s="212"/>
      <c r="BU137" s="212"/>
      <c r="BV137" s="212"/>
      <c r="BW137" s="212"/>
      <c r="BX137" s="212"/>
      <c r="BY137" s="212"/>
      <c r="BZ137" s="212"/>
      <c r="CA137" s="212"/>
      <c r="CB137" s="212"/>
      <c r="CC137" s="212"/>
      <c r="CD137" s="212"/>
      <c r="CE137" s="212"/>
      <c r="CF137" s="212"/>
      <c r="CG137" s="212"/>
      <c r="CH137" s="212"/>
      <c r="CI137" s="212"/>
      <c r="CJ137" s="212"/>
      <c r="CK137" s="212"/>
    </row>
    <row r="138" spans="1:89" s="213" customFormat="1" ht="28.5" hidden="1" customHeight="1">
      <c r="A138" s="587"/>
      <c r="B138" s="600"/>
      <c r="C138" s="567"/>
      <c r="D138" s="567"/>
      <c r="E138" s="570"/>
      <c r="F138" s="576"/>
      <c r="G138" s="575"/>
      <c r="H138" s="382">
        <v>21</v>
      </c>
      <c r="I138" s="573"/>
      <c r="J138" s="576"/>
      <c r="K138" s="576"/>
      <c r="L138" s="576"/>
      <c r="M138" s="570" t="s">
        <v>1486</v>
      </c>
      <c r="N138" s="570"/>
      <c r="O138" s="570"/>
      <c r="P138" s="644"/>
      <c r="Q138" s="604"/>
      <c r="R138" s="607"/>
      <c r="S138" s="607"/>
      <c r="T138" s="607"/>
      <c r="U138" s="607"/>
      <c r="V138" s="647"/>
      <c r="W138" s="632"/>
      <c r="X138" s="650"/>
      <c r="Y138" s="653"/>
      <c r="Z138" s="656"/>
      <c r="AA138" s="632"/>
      <c r="AB138" s="635"/>
      <c r="AC138" s="638"/>
      <c r="AD138" s="641"/>
      <c r="AE138" s="620"/>
      <c r="AF138" s="205">
        <v>3</v>
      </c>
      <c r="AG138" s="501"/>
      <c r="AH138" s="504" t="str">
        <f t="shared" si="435"/>
        <v/>
      </c>
      <c r="AI138" s="338"/>
      <c r="AJ138" s="338"/>
      <c r="AK138" s="233" t="str">
        <f t="shared" si="436"/>
        <v/>
      </c>
      <c r="AL138" s="339"/>
      <c r="AM138" s="339"/>
      <c r="AN138" s="340"/>
      <c r="AO138" s="234" t="str">
        <f t="shared" ref="AO138" si="484">IF(ISBLANK(AD136),(IFERROR(IF(AND(AH137="Probabilidad",AH138="Probabilidad"),(AQ137-(+AQ137*AK138)),IF(AND(AH137="Impacto",AH138="Probabilidad"),(AQ136-(+AQ136*AK138)),IF(AH138="Impacto",AQ137,""))),""))," ")</f>
        <v/>
      </c>
      <c r="AP138" s="174" t="str">
        <f t="shared" ref="AP138" si="485">IF(ISBLANK(AD136),(IFERROR(IF(AO138="","",IF(AO138&lt;=0.2,"Muy Baja",IF(AO138&lt;=0.4,"Baja",IF(AO138&lt;=0.6,"Media",IF(AO138&lt;=0.8,"Alta","Muy Alta"))))),""))," ")</f>
        <v/>
      </c>
      <c r="AQ138" s="235" t="str">
        <f t="shared" si="291"/>
        <v/>
      </c>
      <c r="AR138" s="281" t="str">
        <f t="shared" si="292"/>
        <v/>
      </c>
      <c r="AS138" s="235" t="str">
        <f t="shared" ref="AS138:AS141" si="486">IFERROR(IF(AND(AH137="Impacto",AH138="Impacto"),(AS137-(+AS137*AK138)),IF(AND(AH137="Probabilidad",AH138="Impacto"),(AS136-(+AS136*AK138)),IF(AH138="Probabilidad",AS137,""))),"")</f>
        <v/>
      </c>
      <c r="AT138" s="237" t="str">
        <f t="shared" si="293"/>
        <v/>
      </c>
      <c r="AU138" s="623"/>
      <c r="AV138" s="626"/>
      <c r="AW138" s="620"/>
      <c r="AX138" s="629"/>
      <c r="AY138" s="475"/>
      <c r="AZ138" s="468"/>
      <c r="BA138" s="469"/>
      <c r="BB138" s="469"/>
      <c r="BC138" s="470"/>
      <c r="BD138" s="470"/>
      <c r="BE138" s="470"/>
      <c r="BF138" s="468"/>
      <c r="BG138" s="576"/>
      <c r="BH138" s="214"/>
      <c r="BI138" s="209"/>
      <c r="BJ138" s="209"/>
      <c r="BK138" s="209"/>
      <c r="BL138" s="206"/>
      <c r="BM138" s="206"/>
      <c r="BN138" s="206"/>
      <c r="BO138" s="280"/>
      <c r="BP138" s="280"/>
      <c r="BQ138" s="282"/>
      <c r="BR138" s="212"/>
      <c r="BS138" s="212" t="str">
        <f>IF(AND('MAPA DE RIESGOS'!$AP138="Muy Alta",'MAPA DE RIESGOS'!$AR138="Leve"),CONCATENATE("R",'MAPA DE RIESGOS'!$H138,"C",'MAPA DE RIESGOS'!$AF138),"")</f>
        <v/>
      </c>
      <c r="BT138" s="212"/>
      <c r="BU138" s="212"/>
      <c r="BV138" s="212"/>
      <c r="BW138" s="212"/>
      <c r="BX138" s="212"/>
      <c r="BY138" s="212"/>
      <c r="BZ138" s="212"/>
      <c r="CA138" s="212"/>
      <c r="CB138" s="212"/>
      <c r="CC138" s="212"/>
      <c r="CD138" s="212"/>
      <c r="CE138" s="212"/>
      <c r="CF138" s="212"/>
      <c r="CG138" s="212"/>
      <c r="CH138" s="212"/>
      <c r="CI138" s="212"/>
      <c r="CJ138" s="212"/>
      <c r="CK138" s="212"/>
    </row>
    <row r="139" spans="1:89" s="213" customFormat="1" ht="28.5" hidden="1" customHeight="1">
      <c r="A139" s="587"/>
      <c r="B139" s="600"/>
      <c r="C139" s="567"/>
      <c r="D139" s="567"/>
      <c r="E139" s="570"/>
      <c r="F139" s="576"/>
      <c r="G139" s="575"/>
      <c r="H139" s="382">
        <v>21</v>
      </c>
      <c r="I139" s="573"/>
      <c r="J139" s="576"/>
      <c r="K139" s="576"/>
      <c r="L139" s="576"/>
      <c r="M139" s="570" t="s">
        <v>1486</v>
      </c>
      <c r="N139" s="570"/>
      <c r="O139" s="570"/>
      <c r="P139" s="644"/>
      <c r="Q139" s="604"/>
      <c r="R139" s="607"/>
      <c r="S139" s="607"/>
      <c r="T139" s="607"/>
      <c r="U139" s="607"/>
      <c r="V139" s="647"/>
      <c r="W139" s="632"/>
      <c r="X139" s="650"/>
      <c r="Y139" s="653"/>
      <c r="Z139" s="656"/>
      <c r="AA139" s="632"/>
      <c r="AB139" s="635"/>
      <c r="AC139" s="638"/>
      <c r="AD139" s="641"/>
      <c r="AE139" s="620"/>
      <c r="AF139" s="205">
        <v>4</v>
      </c>
      <c r="AG139" s="501"/>
      <c r="AH139" s="504" t="str">
        <f t="shared" si="435"/>
        <v/>
      </c>
      <c r="AI139" s="338"/>
      <c r="AJ139" s="338"/>
      <c r="AK139" s="233" t="str">
        <f t="shared" si="436"/>
        <v/>
      </c>
      <c r="AL139" s="339"/>
      <c r="AM139" s="339"/>
      <c r="AN139" s="340"/>
      <c r="AO139" s="234" t="str">
        <f t="shared" ref="AO139" si="487">IF(ISBLANK(AD136),(IFERROR(IF(AND(AH138="Probabilidad",AH139="Probabilidad"),(AQ138-(+AQ138*AK139)),IF(AND(AH138="Impacto",AH139="Probabilidad"),(AQ137-(+AQ137*AK139)),IF(AH139="Impacto",AQ138,""))),""))," ")</f>
        <v/>
      </c>
      <c r="AP139" s="174" t="str">
        <f t="shared" ref="AP139" si="488">IF(ISBLANK(AD136),(IFERROR(IF(AO139="","",IF(AO139&lt;=0.2,"Muy Baja",IF(AO139&lt;=0.4,"Baja",IF(AO139&lt;=0.6,"Media",IF(AO139&lt;=0.8,"Alta","Muy Alta"))))),""))," ")</f>
        <v/>
      </c>
      <c r="AQ139" s="235" t="str">
        <f t="shared" si="291"/>
        <v/>
      </c>
      <c r="AR139" s="281" t="str">
        <f t="shared" si="292"/>
        <v/>
      </c>
      <c r="AS139" s="235" t="str">
        <f t="shared" si="486"/>
        <v/>
      </c>
      <c r="AT139" s="237" t="str">
        <f t="shared" si="293"/>
        <v/>
      </c>
      <c r="AU139" s="623"/>
      <c r="AV139" s="626"/>
      <c r="AW139" s="620"/>
      <c r="AX139" s="629"/>
      <c r="AY139" s="475"/>
      <c r="AZ139" s="468"/>
      <c r="BA139" s="469"/>
      <c r="BB139" s="469"/>
      <c r="BC139" s="470"/>
      <c r="BD139" s="470"/>
      <c r="BE139" s="470"/>
      <c r="BF139" s="468"/>
      <c r="BG139" s="576"/>
      <c r="BH139" s="214"/>
      <c r="BI139" s="209"/>
      <c r="BJ139" s="209"/>
      <c r="BK139" s="209"/>
      <c r="BL139" s="206"/>
      <c r="BM139" s="206"/>
      <c r="BN139" s="206"/>
      <c r="BO139" s="280"/>
      <c r="BP139" s="280"/>
      <c r="BQ139" s="282"/>
      <c r="BR139" s="212"/>
      <c r="BS139" s="212" t="str">
        <f>IF(AND('MAPA DE RIESGOS'!$AP139="Muy Alta",'MAPA DE RIESGOS'!$AR139="Leve"),CONCATENATE("R",'MAPA DE RIESGOS'!$H139,"C",'MAPA DE RIESGOS'!$AF139),"")</f>
        <v/>
      </c>
      <c r="BT139" s="212"/>
      <c r="BU139" s="212"/>
      <c r="BV139" s="212"/>
      <c r="BW139" s="212"/>
      <c r="BX139" s="212"/>
      <c r="BY139" s="212"/>
      <c r="BZ139" s="212"/>
      <c r="CA139" s="212"/>
      <c r="CB139" s="212"/>
      <c r="CC139" s="212"/>
      <c r="CD139" s="212"/>
      <c r="CE139" s="212"/>
      <c r="CF139" s="212"/>
      <c r="CG139" s="212"/>
      <c r="CH139" s="212"/>
      <c r="CI139" s="212"/>
      <c r="CJ139" s="212"/>
      <c r="CK139" s="212"/>
    </row>
    <row r="140" spans="1:89" s="213" customFormat="1" ht="28.5" hidden="1" customHeight="1">
      <c r="A140" s="587"/>
      <c r="B140" s="600"/>
      <c r="C140" s="567"/>
      <c r="D140" s="567"/>
      <c r="E140" s="570"/>
      <c r="F140" s="576"/>
      <c r="G140" s="575"/>
      <c r="H140" s="382">
        <v>21</v>
      </c>
      <c r="I140" s="573"/>
      <c r="J140" s="576"/>
      <c r="K140" s="576"/>
      <c r="L140" s="576"/>
      <c r="M140" s="570" t="s">
        <v>1486</v>
      </c>
      <c r="N140" s="570"/>
      <c r="O140" s="570"/>
      <c r="P140" s="644"/>
      <c r="Q140" s="604"/>
      <c r="R140" s="607"/>
      <c r="S140" s="607"/>
      <c r="T140" s="607"/>
      <c r="U140" s="607"/>
      <c r="V140" s="647"/>
      <c r="W140" s="632"/>
      <c r="X140" s="650"/>
      <c r="Y140" s="653"/>
      <c r="Z140" s="656"/>
      <c r="AA140" s="632"/>
      <c r="AB140" s="635"/>
      <c r="AC140" s="638"/>
      <c r="AD140" s="641"/>
      <c r="AE140" s="620"/>
      <c r="AF140" s="205">
        <v>5</v>
      </c>
      <c r="AG140" s="501"/>
      <c r="AH140" s="504" t="str">
        <f t="shared" si="435"/>
        <v/>
      </c>
      <c r="AI140" s="338"/>
      <c r="AJ140" s="338"/>
      <c r="AK140" s="233" t="str">
        <f t="shared" si="436"/>
        <v/>
      </c>
      <c r="AL140" s="339"/>
      <c r="AM140" s="339"/>
      <c r="AN140" s="340"/>
      <c r="AO140" s="234" t="str">
        <f t="shared" ref="AO140" si="489">IF(ISBLANK(AD136),(IFERROR(IF(AND(AH139="Probabilidad",AH140="Probabilidad"),(AQ139-(+AQ139*AK140)),IF(AND(AH139="Impacto",AH140="Probabilidad"),(AQ138-(+AQ138*AK140)),IF(AH140="Impacto",AQ139,""))),""))," ")</f>
        <v/>
      </c>
      <c r="AP140" s="174" t="str">
        <f t="shared" ref="AP140" si="490">IF(ISBLANK(AD136),(IFERROR(IF(AO140="","",IF(AO140&lt;=0.2,"Muy Baja",IF(AO140&lt;=0.4,"Baja",IF(AO140&lt;=0.6,"Media",IF(AO140&lt;=0.8,"Alta","Muy Alta"))))),""))," ")</f>
        <v/>
      </c>
      <c r="AQ140" s="235" t="str">
        <f t="shared" si="291"/>
        <v/>
      </c>
      <c r="AR140" s="281" t="str">
        <f t="shared" si="292"/>
        <v/>
      </c>
      <c r="AS140" s="235" t="str">
        <f t="shared" si="486"/>
        <v/>
      </c>
      <c r="AT140" s="237" t="str">
        <f t="shared" si="293"/>
        <v/>
      </c>
      <c r="AU140" s="623"/>
      <c r="AV140" s="626"/>
      <c r="AW140" s="620"/>
      <c r="AX140" s="629"/>
      <c r="AY140" s="475"/>
      <c r="AZ140" s="468"/>
      <c r="BA140" s="469"/>
      <c r="BB140" s="469"/>
      <c r="BC140" s="470"/>
      <c r="BD140" s="470"/>
      <c r="BE140" s="470"/>
      <c r="BF140" s="468"/>
      <c r="BG140" s="576"/>
      <c r="BH140" s="214"/>
      <c r="BI140" s="209"/>
      <c r="BJ140" s="209"/>
      <c r="BK140" s="209"/>
      <c r="BL140" s="206"/>
      <c r="BM140" s="206"/>
      <c r="BN140" s="206"/>
      <c r="BO140" s="280"/>
      <c r="BP140" s="280"/>
      <c r="BQ140" s="282"/>
      <c r="BR140" s="212"/>
      <c r="BS140" s="212" t="str">
        <f>IF(AND('MAPA DE RIESGOS'!$AP140="Muy Alta",'MAPA DE RIESGOS'!$AR140="Leve"),CONCATENATE("R",'MAPA DE RIESGOS'!$H140,"C",'MAPA DE RIESGOS'!$AF140),"")</f>
        <v/>
      </c>
      <c r="BT140" s="212"/>
      <c r="BU140" s="212"/>
      <c r="BV140" s="212"/>
      <c r="BW140" s="212"/>
      <c r="BX140" s="212"/>
      <c r="BY140" s="212"/>
      <c r="BZ140" s="212"/>
      <c r="CA140" s="212"/>
      <c r="CB140" s="212"/>
      <c r="CC140" s="212"/>
      <c r="CD140" s="212"/>
      <c r="CE140" s="212"/>
      <c r="CF140" s="212"/>
      <c r="CG140" s="212"/>
      <c r="CH140" s="212"/>
      <c r="CI140" s="212"/>
      <c r="CJ140" s="212"/>
      <c r="CK140" s="212"/>
    </row>
    <row r="141" spans="1:89" s="213" customFormat="1" ht="28.5" hidden="1" customHeight="1">
      <c r="A141" s="588"/>
      <c r="B141" s="601"/>
      <c r="C141" s="568"/>
      <c r="D141" s="568"/>
      <c r="E141" s="571"/>
      <c r="F141" s="577"/>
      <c r="G141" s="575"/>
      <c r="H141" s="382">
        <v>21</v>
      </c>
      <c r="I141" s="574"/>
      <c r="J141" s="577"/>
      <c r="K141" s="577"/>
      <c r="L141" s="577"/>
      <c r="M141" s="571" t="s">
        <v>1486</v>
      </c>
      <c r="N141" s="571"/>
      <c r="O141" s="571"/>
      <c r="P141" s="645"/>
      <c r="Q141" s="605"/>
      <c r="R141" s="608"/>
      <c r="S141" s="608"/>
      <c r="T141" s="608"/>
      <c r="U141" s="608"/>
      <c r="V141" s="648"/>
      <c r="W141" s="633"/>
      <c r="X141" s="651"/>
      <c r="Y141" s="654"/>
      <c r="Z141" s="657"/>
      <c r="AA141" s="633"/>
      <c r="AB141" s="636"/>
      <c r="AC141" s="639"/>
      <c r="AD141" s="642"/>
      <c r="AE141" s="621"/>
      <c r="AF141" s="205">
        <v>6</v>
      </c>
      <c r="AG141" s="501"/>
      <c r="AH141" s="504" t="str">
        <f t="shared" si="435"/>
        <v/>
      </c>
      <c r="AI141" s="338"/>
      <c r="AJ141" s="338"/>
      <c r="AK141" s="233" t="str">
        <f t="shared" si="436"/>
        <v/>
      </c>
      <c r="AL141" s="339"/>
      <c r="AM141" s="339"/>
      <c r="AN141" s="340"/>
      <c r="AO141" s="234" t="str">
        <f t="shared" ref="AO141" si="491">IF(ISBLANK(AD136),(IFERROR(IF(AND(AH140="Probabilidad",AH141="Probabilidad"),(AQ140-(+AQ140*AK141)),IF(AND(AH140="Impacto",AH141="Probabilidad"),(AQ139-(+AQ139*AK141)),IF(AH141="Impacto",AQ140,""))),""))," ")</f>
        <v/>
      </c>
      <c r="AP141" s="174" t="str">
        <f t="shared" ref="AP141" si="492">IF(ISBLANK(AD136),(IFERROR(IF(AO141="","",IF(AO141&lt;=0.2,"Muy Baja",IF(AO141&lt;=0.4,"Baja",IF(AO141&lt;=0.6,"Media",IF(AO141&lt;=0.8,"Alta","Muy Alta"))))),""))," ")</f>
        <v/>
      </c>
      <c r="AQ141" s="235" t="str">
        <f t="shared" si="291"/>
        <v/>
      </c>
      <c r="AR141" s="281" t="str">
        <f t="shared" si="292"/>
        <v/>
      </c>
      <c r="AS141" s="235" t="str">
        <f t="shared" si="486"/>
        <v/>
      </c>
      <c r="AT141" s="237" t="str">
        <f t="shared" si="293"/>
        <v/>
      </c>
      <c r="AU141" s="624"/>
      <c r="AV141" s="627"/>
      <c r="AW141" s="621"/>
      <c r="AX141" s="630"/>
      <c r="AY141" s="475"/>
      <c r="AZ141" s="468"/>
      <c r="BA141" s="469"/>
      <c r="BB141" s="469"/>
      <c r="BC141" s="470"/>
      <c r="BD141" s="470"/>
      <c r="BE141" s="470"/>
      <c r="BF141" s="468"/>
      <c r="BG141" s="577"/>
      <c r="BH141" s="214"/>
      <c r="BI141" s="209"/>
      <c r="BJ141" s="209"/>
      <c r="BK141" s="209"/>
      <c r="BL141" s="206"/>
      <c r="BM141" s="206"/>
      <c r="BN141" s="206"/>
      <c r="BO141" s="280"/>
      <c r="BP141" s="280"/>
      <c r="BQ141" s="282"/>
      <c r="BR141" s="212"/>
      <c r="BS141" s="212" t="str">
        <f>IF(AND('MAPA DE RIESGOS'!$AP141="Muy Alta",'MAPA DE RIESGOS'!$AR141="Leve"),CONCATENATE("R",'MAPA DE RIESGOS'!$H141,"C",'MAPA DE RIESGOS'!$AF141),"")</f>
        <v/>
      </c>
      <c r="BT141" s="212"/>
      <c r="BU141" s="212"/>
      <c r="BV141" s="212"/>
      <c r="BW141" s="212"/>
      <c r="BX141" s="212"/>
      <c r="BY141" s="212"/>
      <c r="BZ141" s="212"/>
      <c r="CA141" s="212"/>
      <c r="CB141" s="212"/>
      <c r="CC141" s="212"/>
      <c r="CD141" s="212"/>
      <c r="CE141" s="212"/>
      <c r="CF141" s="212"/>
      <c r="CG141" s="212"/>
      <c r="CH141" s="212"/>
      <c r="CI141" s="212"/>
      <c r="CJ141" s="212"/>
      <c r="CK141" s="212"/>
    </row>
    <row r="142" spans="1:89" s="213" customFormat="1" ht="73.5" customHeight="1">
      <c r="A142" s="586">
        <v>5</v>
      </c>
      <c r="B142" s="602" t="s">
        <v>951</v>
      </c>
      <c r="C142" s="566" t="str">
        <f>IFERROR((VLOOKUP($B142,'Listados Datos'!$D$3:$E$18,2,FALSE))," ")</f>
        <v>Ejercer el manejo efectivo del Inventario General de espacio público y de bienes fiscales a cargo del Departamento Administrativo de la Defensoría de Espacio Público.</v>
      </c>
      <c r="D142" s="566" t="str">
        <f>IFERROR((VLOOKUP($B142,'Listados Datos'!$D$3:$F$18,3,FALSE))," ")</f>
        <v>Inicia con la consulta en el Sistema de Información del Departamento Administrativo de la Defensoría de Espacio Público y finaliza con el seguimiento a los bienes inmuebles.</v>
      </c>
      <c r="E142" s="569" t="s">
        <v>1143</v>
      </c>
      <c r="F142" s="569" t="s">
        <v>3012</v>
      </c>
      <c r="G142" s="575">
        <v>22</v>
      </c>
      <c r="H142" s="382">
        <v>22</v>
      </c>
      <c r="I142" s="572" t="s">
        <v>1487</v>
      </c>
      <c r="J142" s="581" t="s">
        <v>242</v>
      </c>
      <c r="K142" s="581" t="s">
        <v>1451</v>
      </c>
      <c r="L142" s="581" t="s">
        <v>1488</v>
      </c>
      <c r="M142" s="569" t="s">
        <v>1489</v>
      </c>
      <c r="N142" s="569" t="s">
        <v>108</v>
      </c>
      <c r="O142" s="569" t="s">
        <v>833</v>
      </c>
      <c r="P142" s="643">
        <v>228</v>
      </c>
      <c r="Q142" s="603"/>
      <c r="R142" s="606"/>
      <c r="S142" s="606"/>
      <c r="T142" s="606"/>
      <c r="U142" s="606"/>
      <c r="V142" s="646" t="str">
        <f t="shared" ref="V142" si="493">IF(ISBLANK(AC142),(IF(P142&lt;=0,"",IF(P142&lt;=2,"Muy Baja",IF(P142&lt;=24,"Baja",IF(P142&lt;=500,"Media",IF(P142&lt;=5000,"Alta","Muy Alta"))))))," ")</f>
        <v>Media</v>
      </c>
      <c r="W142" s="631">
        <f t="shared" ref="W142" si="494">IF(ISBLANK(AC142),(IF(V142="","",IF(V142="Muy Baja",20%,IF(V142="Baja",40%,IF(V142="Media",60%,IF(V142="Alta",80%,IF(V142="Muy Alta",100%,0)))))))," ")</f>
        <v>0.6</v>
      </c>
      <c r="X142" s="649" t="s">
        <v>302</v>
      </c>
      <c r="Y142" s="652" t="str">
        <f>IF(X142&gt;0,IF(NOT(ISERROR(MATCH(X142,'Listados Datos'!$N$3:$N$4,0))),'Listados Datos'!$N$6&amp;"Por favor no seleccionar este criterios de impacto (Afectación Económica o presupuestal y/o Pérdida Reputacional)",'Listados Datos'!$N$7),"")</f>
        <v>✔</v>
      </c>
      <c r="Z142" s="655" t="str">
        <f>IF(OR(X142='Listados Datos'!$R$3,X142='Listados Datos'!$S$3),"Leve",IF(OR(X142='Listados Datos'!$R$4,X142='Listados Datos'!$S$4),"Menor",IF(OR(X142='Listados Datos'!$R$5,X142='Listados Datos'!$S$5),"Moderado",IF(OR(X142='Listados Datos'!$R$6,X142='Listados Datos'!$S$6),"Mayor",IF(OR(X142='Listados Datos'!$R$7,X142='Listados Datos'!$S$7),"Catastrófico","")))))</f>
        <v>Catastrófico</v>
      </c>
      <c r="AA142" s="631">
        <f>IF(Z142="","",IF(Z142="Leve",20%,IF(Z142="Menor",40%,IF(Z142="Moderado",60%,IF(Z142="Mayor",80%,IF(Z142="Catastrófico",100%,0))))))</f>
        <v>1</v>
      </c>
      <c r="AB142" s="634"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Extremo</v>
      </c>
      <c r="AC142" s="637"/>
      <c r="AD142" s="640"/>
      <c r="AE142" s="619" t="str">
        <f t="shared" ref="AE142" si="495">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5">
        <v>1</v>
      </c>
      <c r="AG142" s="501" t="s">
        <v>1452</v>
      </c>
      <c r="AH142" s="504" t="str">
        <f t="shared" si="435"/>
        <v>Probabilidad</v>
      </c>
      <c r="AI142" s="338" t="s">
        <v>310</v>
      </c>
      <c r="AJ142" s="338" t="s">
        <v>315</v>
      </c>
      <c r="AK142" s="233" t="str">
        <f t="shared" si="436"/>
        <v>40%</v>
      </c>
      <c r="AL142" s="339" t="s">
        <v>319</v>
      </c>
      <c r="AM142" s="339" t="s">
        <v>323</v>
      </c>
      <c r="AN142" s="340" t="s">
        <v>326</v>
      </c>
      <c r="AO142" s="234">
        <f t="shared" ref="AO142" si="496">IF(ISBLANK(AD142),(IFERROR(IF(AH142="Probabilidad",(W142-(+W142*AK142)),IF(AH142="Impacto",W142,"")),""))," ")</f>
        <v>0.36</v>
      </c>
      <c r="AP142" s="174" t="str">
        <f t="shared" ref="AP142" si="497">IF(ISBLANK(AD142), (IFERROR(IF(AO142="","",IF(AO142&lt;=0.2,"Muy Baja",IF(AO142&lt;=0.4,"Baja",IF(AO142&lt;=0.6,"Media",IF(AO142&lt;=0.8,"Alta","Muy Alta"))))),""))," ")</f>
        <v>Baja</v>
      </c>
      <c r="AQ142" s="235">
        <f t="shared" si="291"/>
        <v>0.36</v>
      </c>
      <c r="AR142" s="281" t="str">
        <f t="shared" si="292"/>
        <v>Catastrófico</v>
      </c>
      <c r="AS142" s="235">
        <f t="shared" ref="AS142" si="498">IFERROR(IF(AH142="Impacto",(AA142-(+AA142*AK142)),IF(AH142="Probabilidad",AA142,"")),"")</f>
        <v>1</v>
      </c>
      <c r="AT142" s="237" t="str">
        <f t="shared" si="293"/>
        <v>Extremo</v>
      </c>
      <c r="AU142" s="622"/>
      <c r="AV142" s="625" t="str">
        <f>IF(ISBLANK(AD142), " ", AD142)</f>
        <v xml:space="preserve"> </v>
      </c>
      <c r="AW142" s="619" t="str">
        <f t="shared" ref="AW142" si="499">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628" t="s">
        <v>333</v>
      </c>
      <c r="AY142" s="475" t="s">
        <v>1454</v>
      </c>
      <c r="AZ142" s="468" t="s">
        <v>1455</v>
      </c>
      <c r="BA142" s="469" t="s">
        <v>3282</v>
      </c>
      <c r="BB142" s="469" t="s">
        <v>1054</v>
      </c>
      <c r="BC142" s="470">
        <v>44927</v>
      </c>
      <c r="BD142" s="470">
        <v>45291</v>
      </c>
      <c r="BE142" s="470" t="s">
        <v>1456</v>
      </c>
      <c r="BF142" s="470" t="s">
        <v>1457</v>
      </c>
      <c r="BG142" s="581" t="s">
        <v>1490</v>
      </c>
      <c r="BH142" s="214"/>
      <c r="BI142" s="209"/>
      <c r="BJ142" s="209"/>
      <c r="BK142" s="209"/>
      <c r="BL142" s="206"/>
      <c r="BM142" s="206"/>
      <c r="BN142" s="206"/>
      <c r="BO142" s="280"/>
      <c r="BP142" s="280"/>
      <c r="BQ142" s="282"/>
      <c r="BR142" s="212"/>
      <c r="BS142" s="212" t="str">
        <f>IF(AND('MAPA DE RIESGOS'!$AP142="Muy Alta",'MAPA DE RIESGOS'!$AR142="Leve"),CONCATENATE("R",'MAPA DE RIESGOS'!$H142,"C",'MAPA DE RIESGOS'!$AF142),"")</f>
        <v/>
      </c>
      <c r="BT142" s="212"/>
      <c r="BU142" s="212"/>
      <c r="BV142" s="212"/>
      <c r="BW142" s="212"/>
      <c r="BX142" s="212"/>
      <c r="BY142" s="212"/>
      <c r="BZ142" s="212"/>
      <c r="CA142" s="212"/>
      <c r="CB142" s="212"/>
      <c r="CC142" s="212"/>
      <c r="CD142" s="212"/>
      <c r="CE142" s="212"/>
      <c r="CF142" s="212"/>
      <c r="CG142" s="212"/>
      <c r="CH142" s="212"/>
      <c r="CI142" s="212"/>
      <c r="CJ142" s="212"/>
      <c r="CK142" s="212"/>
    </row>
    <row r="143" spans="1:89" s="213" customFormat="1" ht="73.5" customHeight="1">
      <c r="A143" s="587"/>
      <c r="B143" s="600"/>
      <c r="C143" s="567"/>
      <c r="D143" s="567"/>
      <c r="E143" s="570"/>
      <c r="F143" s="570"/>
      <c r="G143" s="575"/>
      <c r="H143" s="382">
        <v>22</v>
      </c>
      <c r="I143" s="573"/>
      <c r="J143" s="576"/>
      <c r="K143" s="576"/>
      <c r="L143" s="576"/>
      <c r="M143" s="570"/>
      <c r="N143" s="570"/>
      <c r="O143" s="570"/>
      <c r="P143" s="644"/>
      <c r="Q143" s="604"/>
      <c r="R143" s="607"/>
      <c r="S143" s="607"/>
      <c r="T143" s="607"/>
      <c r="U143" s="607"/>
      <c r="V143" s="647"/>
      <c r="W143" s="632"/>
      <c r="X143" s="650"/>
      <c r="Y143" s="653"/>
      <c r="Z143" s="656"/>
      <c r="AA143" s="632"/>
      <c r="AB143" s="635"/>
      <c r="AC143" s="638"/>
      <c r="AD143" s="641"/>
      <c r="AE143" s="620"/>
      <c r="AF143" s="205">
        <v>2</v>
      </c>
      <c r="AG143" s="501" t="s">
        <v>1453</v>
      </c>
      <c r="AH143" s="504" t="str">
        <f t="shared" si="435"/>
        <v>Impacto</v>
      </c>
      <c r="AI143" s="338" t="s">
        <v>312</v>
      </c>
      <c r="AJ143" s="338" t="s">
        <v>315</v>
      </c>
      <c r="AK143" s="233" t="str">
        <f t="shared" si="436"/>
        <v>25%</v>
      </c>
      <c r="AL143" s="339" t="s">
        <v>319</v>
      </c>
      <c r="AM143" s="339" t="s">
        <v>323</v>
      </c>
      <c r="AN143" s="340" t="s">
        <v>326</v>
      </c>
      <c r="AO143" s="234">
        <f t="shared" ref="AO143" si="500">IF(ISBLANK(AD142),(IFERROR(IF(AND(AH142="Probabilidad",AH143="Probabilidad"),(AQ142-(+AQ142*AK143)),IF(AH143="Probabilidad",(W142-(+W142*AK143)),IF(AH143="Impacto",AQ142,""))),""))," ")</f>
        <v>0.36</v>
      </c>
      <c r="AP143" s="174" t="str">
        <f t="shared" ref="AP143" si="501">IF(ISBLANK(AD142),(IFERROR(IF(AO143="","",IF(AO143&lt;=0.2,"Muy Baja",IF(AO143&lt;=0.4,"Baja",IF(AO143&lt;=0.6,"Media",IF(AO143&lt;=0.8,"Alta","Muy Alta"))))),""))," ")</f>
        <v>Baja</v>
      </c>
      <c r="AQ143" s="235">
        <f t="shared" si="291"/>
        <v>0.36</v>
      </c>
      <c r="AR143" s="281" t="str">
        <f t="shared" si="292"/>
        <v>Mayor</v>
      </c>
      <c r="AS143" s="235">
        <f t="shared" ref="AS143" si="502">IFERROR(IF(AND(AH142="Impacto",AH143="Impacto"),(AS142-(+AS142*AK143)),IF(AH143="Impacto",(AA142-(+AA142*AK143)),IF(AH143="Probabilidad",AS142,""))),"")</f>
        <v>0.75</v>
      </c>
      <c r="AT143" s="237" t="str">
        <f t="shared" si="293"/>
        <v>Alto</v>
      </c>
      <c r="AU143" s="623"/>
      <c r="AV143" s="626"/>
      <c r="AW143" s="620"/>
      <c r="AX143" s="629"/>
      <c r="AY143" s="475" t="s">
        <v>1458</v>
      </c>
      <c r="AZ143" s="468" t="s">
        <v>1459</v>
      </c>
      <c r="BA143" s="469" t="s">
        <v>3282</v>
      </c>
      <c r="BB143" s="469" t="s">
        <v>1054</v>
      </c>
      <c r="BC143" s="470">
        <v>44927</v>
      </c>
      <c r="BD143" s="470">
        <v>45291</v>
      </c>
      <c r="BE143" s="470" t="s">
        <v>1460</v>
      </c>
      <c r="BF143" s="470" t="s">
        <v>1461</v>
      </c>
      <c r="BG143" s="576"/>
      <c r="BH143" s="214"/>
      <c r="BI143" s="209"/>
      <c r="BJ143" s="209"/>
      <c r="BK143" s="209"/>
      <c r="BL143" s="206"/>
      <c r="BM143" s="206"/>
      <c r="BN143" s="206"/>
      <c r="BO143" s="280"/>
      <c r="BP143" s="280"/>
      <c r="BQ143" s="282"/>
      <c r="BR143" s="212"/>
      <c r="BS143" s="212" t="str">
        <f>IF(AND('MAPA DE RIESGOS'!$AP143="Muy Alta",'MAPA DE RIESGOS'!$AR143="Leve"),CONCATENATE("R",'MAPA DE RIESGOS'!$H143,"C",'MAPA DE RIESGOS'!$AF143),"")</f>
        <v/>
      </c>
      <c r="BT143" s="212"/>
      <c r="BU143" s="212"/>
      <c r="BV143" s="212"/>
      <c r="BW143" s="212"/>
      <c r="BX143" s="212"/>
      <c r="BY143" s="212"/>
      <c r="BZ143" s="212"/>
      <c r="CA143" s="212"/>
      <c r="CB143" s="212"/>
      <c r="CC143" s="212"/>
      <c r="CD143" s="212"/>
      <c r="CE143" s="212"/>
      <c r="CF143" s="212"/>
      <c r="CG143" s="212"/>
      <c r="CH143" s="212"/>
      <c r="CI143" s="212"/>
      <c r="CJ143" s="212"/>
      <c r="CK143" s="212"/>
    </row>
    <row r="144" spans="1:89" s="213" customFormat="1" ht="28.5" hidden="1" customHeight="1">
      <c r="A144" s="587"/>
      <c r="B144" s="600"/>
      <c r="C144" s="567"/>
      <c r="D144" s="567"/>
      <c r="E144" s="570"/>
      <c r="F144" s="570"/>
      <c r="G144" s="575"/>
      <c r="H144" s="382">
        <v>22</v>
      </c>
      <c r="I144" s="573"/>
      <c r="J144" s="576"/>
      <c r="K144" s="576"/>
      <c r="L144" s="576"/>
      <c r="M144" s="570"/>
      <c r="N144" s="570"/>
      <c r="O144" s="570"/>
      <c r="P144" s="644"/>
      <c r="Q144" s="604"/>
      <c r="R144" s="607"/>
      <c r="S144" s="607"/>
      <c r="T144" s="607"/>
      <c r="U144" s="607"/>
      <c r="V144" s="647"/>
      <c r="W144" s="632"/>
      <c r="X144" s="650"/>
      <c r="Y144" s="653"/>
      <c r="Z144" s="656"/>
      <c r="AA144" s="632"/>
      <c r="AB144" s="635"/>
      <c r="AC144" s="638"/>
      <c r="AD144" s="641"/>
      <c r="AE144" s="620"/>
      <c r="AF144" s="205">
        <v>3</v>
      </c>
      <c r="AG144" s="501"/>
      <c r="AH144" s="504" t="str">
        <f t="shared" si="435"/>
        <v/>
      </c>
      <c r="AI144" s="338"/>
      <c r="AJ144" s="338"/>
      <c r="AK144" s="233" t="str">
        <f t="shared" si="436"/>
        <v/>
      </c>
      <c r="AL144" s="339"/>
      <c r="AM144" s="339"/>
      <c r="AN144" s="340"/>
      <c r="AO144" s="234" t="str">
        <f t="shared" ref="AO144" si="503">IF(ISBLANK(AD142),(IFERROR(IF(AND(AH143="Probabilidad",AH144="Probabilidad"),(AQ143-(+AQ143*AK144)),IF(AND(AH143="Impacto",AH144="Probabilidad"),(AQ142-(+AQ142*AK144)),IF(AH144="Impacto",AQ143,""))),""))," ")</f>
        <v/>
      </c>
      <c r="AP144" s="174" t="str">
        <f t="shared" ref="AP144" si="504">IF(ISBLANK(AD142),(IFERROR(IF(AO144="","",IF(AO144&lt;=0.2,"Muy Baja",IF(AO144&lt;=0.4,"Baja",IF(AO144&lt;=0.6,"Media",IF(AO144&lt;=0.8,"Alta","Muy Alta"))))),""))," ")</f>
        <v/>
      </c>
      <c r="AQ144" s="235" t="str">
        <f t="shared" si="291"/>
        <v/>
      </c>
      <c r="AR144" s="281" t="str">
        <f t="shared" si="292"/>
        <v/>
      </c>
      <c r="AS144" s="235" t="str">
        <f t="shared" ref="AS144:AS147" si="505">IFERROR(IF(AND(AH143="Impacto",AH144="Impacto"),(AS143-(+AS143*AK144)),IF(AND(AH143="Probabilidad",AH144="Impacto"),(AS142-(+AS142*AK144)),IF(AH144="Probabilidad",AS143,""))),"")</f>
        <v/>
      </c>
      <c r="AT144" s="237" t="str">
        <f t="shared" si="293"/>
        <v/>
      </c>
      <c r="AU144" s="623"/>
      <c r="AV144" s="626"/>
      <c r="AW144" s="620"/>
      <c r="AX144" s="629"/>
      <c r="AY144" s="475"/>
      <c r="AZ144" s="468"/>
      <c r="BA144" s="469"/>
      <c r="BB144" s="469"/>
      <c r="BC144" s="470"/>
      <c r="BD144" s="470"/>
      <c r="BE144" s="470"/>
      <c r="BF144" s="468"/>
      <c r="BG144" s="576"/>
      <c r="BH144" s="214"/>
      <c r="BI144" s="209"/>
      <c r="BJ144" s="209"/>
      <c r="BK144" s="209"/>
      <c r="BL144" s="206"/>
      <c r="BM144" s="206"/>
      <c r="BN144" s="206"/>
      <c r="BO144" s="280"/>
      <c r="BP144" s="280"/>
      <c r="BQ144" s="282"/>
      <c r="BR144" s="212"/>
      <c r="BS144" s="212" t="str">
        <f>IF(AND('MAPA DE RIESGOS'!$AP144="Muy Alta",'MAPA DE RIESGOS'!$AR144="Leve"),CONCATENATE("R",'MAPA DE RIESGOS'!$H144,"C",'MAPA DE RIESGOS'!$AF144),"")</f>
        <v/>
      </c>
      <c r="BT144" s="212"/>
      <c r="BU144" s="212"/>
      <c r="BV144" s="212"/>
      <c r="BW144" s="212"/>
      <c r="BX144" s="212"/>
      <c r="BY144" s="212"/>
      <c r="BZ144" s="212"/>
      <c r="CA144" s="212"/>
      <c r="CB144" s="212"/>
      <c r="CC144" s="212"/>
      <c r="CD144" s="212"/>
      <c r="CE144" s="212"/>
      <c r="CF144" s="212"/>
      <c r="CG144" s="212"/>
      <c r="CH144" s="212"/>
      <c r="CI144" s="212"/>
      <c r="CJ144" s="212"/>
      <c r="CK144" s="212"/>
    </row>
    <row r="145" spans="1:89" s="213" customFormat="1" ht="28.5" hidden="1" customHeight="1">
      <c r="A145" s="587"/>
      <c r="B145" s="600"/>
      <c r="C145" s="567"/>
      <c r="D145" s="567"/>
      <c r="E145" s="570"/>
      <c r="F145" s="570"/>
      <c r="G145" s="575"/>
      <c r="H145" s="382">
        <v>22</v>
      </c>
      <c r="I145" s="573"/>
      <c r="J145" s="576"/>
      <c r="K145" s="576"/>
      <c r="L145" s="576"/>
      <c r="M145" s="570"/>
      <c r="N145" s="570"/>
      <c r="O145" s="570"/>
      <c r="P145" s="644"/>
      <c r="Q145" s="604"/>
      <c r="R145" s="607"/>
      <c r="S145" s="607"/>
      <c r="T145" s="607"/>
      <c r="U145" s="607"/>
      <c r="V145" s="647"/>
      <c r="W145" s="632"/>
      <c r="X145" s="650"/>
      <c r="Y145" s="653"/>
      <c r="Z145" s="656"/>
      <c r="AA145" s="632"/>
      <c r="AB145" s="635"/>
      <c r="AC145" s="638"/>
      <c r="AD145" s="641"/>
      <c r="AE145" s="620"/>
      <c r="AF145" s="205">
        <v>4</v>
      </c>
      <c r="AG145" s="501"/>
      <c r="AH145" s="504" t="str">
        <f t="shared" si="435"/>
        <v/>
      </c>
      <c r="AI145" s="338"/>
      <c r="AJ145" s="338"/>
      <c r="AK145" s="233" t="str">
        <f t="shared" si="436"/>
        <v/>
      </c>
      <c r="AL145" s="339"/>
      <c r="AM145" s="339"/>
      <c r="AN145" s="340"/>
      <c r="AO145" s="234" t="str">
        <f t="shared" ref="AO145" si="506">IF(ISBLANK(AD142),(IFERROR(IF(AND(AH144="Probabilidad",AH145="Probabilidad"),(AQ144-(+AQ144*AK145)),IF(AND(AH144="Impacto",AH145="Probabilidad"),(AQ143-(+AQ143*AK145)),IF(AH145="Impacto",AQ144,""))),""))," ")</f>
        <v/>
      </c>
      <c r="AP145" s="174" t="str">
        <f t="shared" ref="AP145" si="507">IF(ISBLANK(AD142),(IFERROR(IF(AO145="","",IF(AO145&lt;=0.2,"Muy Baja",IF(AO145&lt;=0.4,"Baja",IF(AO145&lt;=0.6,"Media",IF(AO145&lt;=0.8,"Alta","Muy Alta"))))),""))," ")</f>
        <v/>
      </c>
      <c r="AQ145" s="235" t="str">
        <f t="shared" si="291"/>
        <v/>
      </c>
      <c r="AR145" s="281" t="str">
        <f t="shared" si="292"/>
        <v/>
      </c>
      <c r="AS145" s="235" t="str">
        <f t="shared" si="505"/>
        <v/>
      </c>
      <c r="AT145" s="237" t="str">
        <f t="shared" si="293"/>
        <v/>
      </c>
      <c r="AU145" s="623"/>
      <c r="AV145" s="626"/>
      <c r="AW145" s="620"/>
      <c r="AX145" s="629"/>
      <c r="AY145" s="475"/>
      <c r="AZ145" s="468"/>
      <c r="BA145" s="469"/>
      <c r="BB145" s="469"/>
      <c r="BC145" s="470"/>
      <c r="BD145" s="470"/>
      <c r="BE145" s="470"/>
      <c r="BF145" s="468"/>
      <c r="BG145" s="576"/>
      <c r="BH145" s="214"/>
      <c r="BI145" s="209"/>
      <c r="BJ145" s="209"/>
      <c r="BK145" s="209"/>
      <c r="BL145" s="206"/>
      <c r="BM145" s="206"/>
      <c r="BN145" s="206"/>
      <c r="BO145" s="280"/>
      <c r="BP145" s="280"/>
      <c r="BQ145" s="282"/>
      <c r="BR145" s="212"/>
      <c r="BS145" s="212" t="str">
        <f>IF(AND('MAPA DE RIESGOS'!$AP145="Muy Alta",'MAPA DE RIESGOS'!$AR145="Leve"),CONCATENATE("R",'MAPA DE RIESGOS'!$H145,"C",'MAPA DE RIESGOS'!$AF145),"")</f>
        <v/>
      </c>
      <c r="BT145" s="212"/>
      <c r="BU145" s="212"/>
      <c r="BV145" s="212"/>
      <c r="BW145" s="212"/>
      <c r="BX145" s="212"/>
      <c r="BY145" s="212"/>
      <c r="BZ145" s="212"/>
      <c r="CA145" s="212"/>
      <c r="CB145" s="212"/>
      <c r="CC145" s="212"/>
      <c r="CD145" s="212"/>
      <c r="CE145" s="212"/>
      <c r="CF145" s="212"/>
      <c r="CG145" s="212"/>
      <c r="CH145" s="212"/>
      <c r="CI145" s="212"/>
      <c r="CJ145" s="212"/>
      <c r="CK145" s="212"/>
    </row>
    <row r="146" spans="1:89" s="213" customFormat="1" ht="28.5" hidden="1" customHeight="1">
      <c r="A146" s="587"/>
      <c r="B146" s="600"/>
      <c r="C146" s="567"/>
      <c r="D146" s="567"/>
      <c r="E146" s="570"/>
      <c r="F146" s="570"/>
      <c r="G146" s="575"/>
      <c r="H146" s="382">
        <v>22</v>
      </c>
      <c r="I146" s="573"/>
      <c r="J146" s="576"/>
      <c r="K146" s="576"/>
      <c r="L146" s="576"/>
      <c r="M146" s="570"/>
      <c r="N146" s="570"/>
      <c r="O146" s="570"/>
      <c r="P146" s="644"/>
      <c r="Q146" s="604"/>
      <c r="R146" s="607"/>
      <c r="S146" s="607"/>
      <c r="T146" s="607"/>
      <c r="U146" s="607"/>
      <c r="V146" s="647"/>
      <c r="W146" s="632"/>
      <c r="X146" s="650"/>
      <c r="Y146" s="653"/>
      <c r="Z146" s="656"/>
      <c r="AA146" s="632"/>
      <c r="AB146" s="635"/>
      <c r="AC146" s="638"/>
      <c r="AD146" s="641"/>
      <c r="AE146" s="620"/>
      <c r="AF146" s="205">
        <v>5</v>
      </c>
      <c r="AG146" s="501"/>
      <c r="AH146" s="504" t="str">
        <f t="shared" si="435"/>
        <v/>
      </c>
      <c r="AI146" s="338"/>
      <c r="AJ146" s="338"/>
      <c r="AK146" s="233" t="str">
        <f t="shared" si="436"/>
        <v/>
      </c>
      <c r="AL146" s="339"/>
      <c r="AM146" s="339"/>
      <c r="AN146" s="340"/>
      <c r="AO146" s="234" t="str">
        <f t="shared" ref="AO146" si="508">IF(ISBLANK(AD142),(IFERROR(IF(AND(AH145="Probabilidad",AH146="Probabilidad"),(AQ145-(+AQ145*AK146)),IF(AND(AH145="Impacto",AH146="Probabilidad"),(AQ144-(+AQ144*AK146)),IF(AH146="Impacto",AQ145,""))),""))," ")</f>
        <v/>
      </c>
      <c r="AP146" s="174" t="str">
        <f t="shared" ref="AP146" si="509">IF(ISBLANK(AD142),(IFERROR(IF(AO146="","",IF(AO146&lt;=0.2,"Muy Baja",IF(AO146&lt;=0.4,"Baja",IF(AO146&lt;=0.6,"Media",IF(AO146&lt;=0.8,"Alta","Muy Alta"))))),""))," ")</f>
        <v/>
      </c>
      <c r="AQ146" s="235" t="str">
        <f t="shared" si="291"/>
        <v/>
      </c>
      <c r="AR146" s="281" t="str">
        <f t="shared" si="292"/>
        <v/>
      </c>
      <c r="AS146" s="235" t="str">
        <f t="shared" si="505"/>
        <v/>
      </c>
      <c r="AT146" s="237" t="str">
        <f t="shared" si="293"/>
        <v/>
      </c>
      <c r="AU146" s="623"/>
      <c r="AV146" s="626"/>
      <c r="AW146" s="620"/>
      <c r="AX146" s="629"/>
      <c r="AY146" s="475"/>
      <c r="AZ146" s="468"/>
      <c r="BA146" s="469"/>
      <c r="BB146" s="469"/>
      <c r="BC146" s="470"/>
      <c r="BD146" s="470"/>
      <c r="BE146" s="470"/>
      <c r="BF146" s="468"/>
      <c r="BG146" s="576"/>
      <c r="BH146" s="214"/>
      <c r="BI146" s="209"/>
      <c r="BJ146" s="209"/>
      <c r="BK146" s="209"/>
      <c r="BL146" s="206"/>
      <c r="BM146" s="206"/>
      <c r="BN146" s="206"/>
      <c r="BO146" s="280"/>
      <c r="BP146" s="280"/>
      <c r="BQ146" s="282"/>
      <c r="BR146" s="212"/>
      <c r="BS146" s="212" t="str">
        <f>IF(AND('MAPA DE RIESGOS'!$AP146="Muy Alta",'MAPA DE RIESGOS'!$AR146="Leve"),CONCATENATE("R",'MAPA DE RIESGOS'!$H146,"C",'MAPA DE RIESGOS'!$AF146),"")</f>
        <v/>
      </c>
      <c r="BT146" s="212"/>
      <c r="BU146" s="212"/>
      <c r="BV146" s="212"/>
      <c r="BW146" s="212"/>
      <c r="BX146" s="212"/>
      <c r="BY146" s="212"/>
      <c r="BZ146" s="212"/>
      <c r="CA146" s="212"/>
      <c r="CB146" s="212"/>
      <c r="CC146" s="212"/>
      <c r="CD146" s="212"/>
      <c r="CE146" s="212"/>
      <c r="CF146" s="212"/>
      <c r="CG146" s="212"/>
      <c r="CH146" s="212"/>
      <c r="CI146" s="212"/>
      <c r="CJ146" s="212"/>
      <c r="CK146" s="212"/>
    </row>
    <row r="147" spans="1:89" s="213" customFormat="1" ht="28.5" hidden="1" customHeight="1">
      <c r="A147" s="587"/>
      <c r="B147" s="600"/>
      <c r="C147" s="567"/>
      <c r="D147" s="567"/>
      <c r="E147" s="570"/>
      <c r="F147" s="570"/>
      <c r="G147" s="575"/>
      <c r="H147" s="382">
        <v>22</v>
      </c>
      <c r="I147" s="574"/>
      <c r="J147" s="577"/>
      <c r="K147" s="577"/>
      <c r="L147" s="577"/>
      <c r="M147" s="571"/>
      <c r="N147" s="571"/>
      <c r="O147" s="571"/>
      <c r="P147" s="645"/>
      <c r="Q147" s="605"/>
      <c r="R147" s="608"/>
      <c r="S147" s="608"/>
      <c r="T147" s="608"/>
      <c r="U147" s="608"/>
      <c r="V147" s="648"/>
      <c r="W147" s="633"/>
      <c r="X147" s="651"/>
      <c r="Y147" s="654"/>
      <c r="Z147" s="657"/>
      <c r="AA147" s="633"/>
      <c r="AB147" s="636"/>
      <c r="AC147" s="639"/>
      <c r="AD147" s="642"/>
      <c r="AE147" s="621"/>
      <c r="AF147" s="205">
        <v>6</v>
      </c>
      <c r="AG147" s="501"/>
      <c r="AH147" s="504" t="str">
        <f t="shared" si="435"/>
        <v/>
      </c>
      <c r="AI147" s="338"/>
      <c r="AJ147" s="338"/>
      <c r="AK147" s="233" t="str">
        <f t="shared" si="436"/>
        <v/>
      </c>
      <c r="AL147" s="339"/>
      <c r="AM147" s="339"/>
      <c r="AN147" s="340"/>
      <c r="AO147" s="234" t="str">
        <f t="shared" ref="AO147" si="510">IF(ISBLANK(AD142),(IFERROR(IF(AND(AH146="Probabilidad",AH147="Probabilidad"),(AQ146-(+AQ146*AK147)),IF(AND(AH146="Impacto",AH147="Probabilidad"),(AQ145-(+AQ145*AK147)),IF(AH147="Impacto",AQ146,""))),""))," ")</f>
        <v/>
      </c>
      <c r="AP147" s="174" t="str">
        <f t="shared" ref="AP147" si="511">IF(ISBLANK(AD142),(IFERROR(IF(AO147="","",IF(AO147&lt;=0.2,"Muy Baja",IF(AO147&lt;=0.4,"Baja",IF(AO147&lt;=0.6,"Media",IF(AO147&lt;=0.8,"Alta","Muy Alta"))))),""))," ")</f>
        <v/>
      </c>
      <c r="AQ147" s="235" t="str">
        <f t="shared" si="291"/>
        <v/>
      </c>
      <c r="AR147" s="281" t="str">
        <f t="shared" si="292"/>
        <v/>
      </c>
      <c r="AS147" s="235" t="str">
        <f t="shared" si="505"/>
        <v/>
      </c>
      <c r="AT147" s="237" t="str">
        <f t="shared" si="293"/>
        <v/>
      </c>
      <c r="AU147" s="624"/>
      <c r="AV147" s="627"/>
      <c r="AW147" s="621"/>
      <c r="AX147" s="630"/>
      <c r="AY147" s="475"/>
      <c r="AZ147" s="468"/>
      <c r="BA147" s="469"/>
      <c r="BB147" s="469"/>
      <c r="BC147" s="470"/>
      <c r="BD147" s="470"/>
      <c r="BE147" s="470"/>
      <c r="BF147" s="468"/>
      <c r="BG147" s="577"/>
      <c r="BH147" s="214"/>
      <c r="BI147" s="209"/>
      <c r="BJ147" s="209"/>
      <c r="BK147" s="209"/>
      <c r="BL147" s="206"/>
      <c r="BM147" s="206"/>
      <c r="BN147" s="206"/>
      <c r="BO147" s="280"/>
      <c r="BP147" s="280"/>
      <c r="BQ147" s="282"/>
      <c r="BR147" s="212"/>
      <c r="BS147" s="212" t="str">
        <f>IF(AND('MAPA DE RIESGOS'!$AP147="Muy Alta",'MAPA DE RIESGOS'!$AR147="Leve"),CONCATENATE("R",'MAPA DE RIESGOS'!$H147,"C",'MAPA DE RIESGOS'!$AF147),"")</f>
        <v/>
      </c>
      <c r="BT147" s="212"/>
      <c r="BU147" s="212"/>
      <c r="BV147" s="212"/>
      <c r="BW147" s="212"/>
      <c r="BX147" s="212"/>
      <c r="BY147" s="212"/>
      <c r="BZ147" s="212"/>
      <c r="CA147" s="212"/>
      <c r="CB147" s="212"/>
      <c r="CC147" s="212"/>
      <c r="CD147" s="212"/>
      <c r="CE147" s="212"/>
      <c r="CF147" s="212"/>
      <c r="CG147" s="212"/>
      <c r="CH147" s="212"/>
      <c r="CI147" s="212"/>
      <c r="CJ147" s="212"/>
      <c r="CK147" s="212"/>
    </row>
    <row r="148" spans="1:89" s="213" customFormat="1" ht="149.15" customHeight="1">
      <c r="A148" s="587"/>
      <c r="B148" s="600"/>
      <c r="C148" s="567"/>
      <c r="D148" s="567" t="str">
        <f>IFERROR((VLOOKUP($B148,'Listados Datos'!$D$3:$F$18,3,FALSE))," ")</f>
        <v xml:space="preserve"> </v>
      </c>
      <c r="E148" s="570"/>
      <c r="F148" s="570" t="s">
        <v>969</v>
      </c>
      <c r="G148" s="575">
        <v>23</v>
      </c>
      <c r="H148" s="382">
        <v>23</v>
      </c>
      <c r="I148" s="572" t="s">
        <v>1462</v>
      </c>
      <c r="J148" s="581" t="s">
        <v>241</v>
      </c>
      <c r="K148" s="581" t="s">
        <v>1463</v>
      </c>
      <c r="L148" s="581" t="s">
        <v>1146</v>
      </c>
      <c r="M148" s="569" t="s">
        <v>1465</v>
      </c>
      <c r="N148" s="569" t="s">
        <v>108</v>
      </c>
      <c r="O148" s="569" t="s">
        <v>830</v>
      </c>
      <c r="P148" s="643">
        <v>228</v>
      </c>
      <c r="Q148" s="603"/>
      <c r="R148" s="606"/>
      <c r="S148" s="606"/>
      <c r="T148" s="606"/>
      <c r="U148" s="606"/>
      <c r="V148" s="646" t="str">
        <f t="shared" ref="V148" si="512">IF(ISBLANK(AC148),(IF(P148&lt;=0,"",IF(P148&lt;=2,"Muy Baja",IF(P148&lt;=24,"Baja",IF(P148&lt;=500,"Media",IF(P148&lt;=5000,"Alta","Muy Alta"))))))," ")</f>
        <v>Media</v>
      </c>
      <c r="W148" s="631">
        <f t="shared" ref="W148" si="513">IF(ISBLANK(AC148),(IF(V148="","",IF(V148="Muy Baja",20%,IF(V148="Baja",40%,IF(V148="Media",60%,IF(V148="Alta",80%,IF(V148="Muy Alta",100%,0)))))))," ")</f>
        <v>0.6</v>
      </c>
      <c r="X148" s="649" t="s">
        <v>303</v>
      </c>
      <c r="Y148" s="652" t="str">
        <f>IF(X148&gt;0,IF(NOT(ISERROR(MATCH(X148,'Listados Datos'!$N$3:$N$4,0))),'Listados Datos'!$N$6&amp;"Por favor no seleccionar este criterios de impacto (Afectación Económica o presupuestal y/o Pérdida Reputacional)",'Listados Datos'!$N$7),"")</f>
        <v>✔</v>
      </c>
      <c r="Z148" s="655"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631">
        <f>IF(Z148="","",IF(Z148="Leve",20%,IF(Z148="Menor",40%,IF(Z148="Moderado",60%,IF(Z148="Mayor",80%,IF(Z148="Catastrófico",100%,0))))))</f>
        <v>0.2</v>
      </c>
      <c r="AB148" s="634"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637"/>
      <c r="AD148" s="640"/>
      <c r="AE148" s="619" t="str">
        <f t="shared" ref="AE148" si="514">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5">
        <v>1</v>
      </c>
      <c r="AG148" s="501" t="s">
        <v>1496</v>
      </c>
      <c r="AH148" s="504" t="str">
        <f t="shared" si="435"/>
        <v>Probabilidad</v>
      </c>
      <c r="AI148" s="338" t="s">
        <v>310</v>
      </c>
      <c r="AJ148" s="338" t="s">
        <v>315</v>
      </c>
      <c r="AK148" s="233" t="str">
        <f t="shared" si="436"/>
        <v>40%</v>
      </c>
      <c r="AL148" s="339" t="s">
        <v>319</v>
      </c>
      <c r="AM148" s="339" t="s">
        <v>323</v>
      </c>
      <c r="AN148" s="340" t="s">
        <v>326</v>
      </c>
      <c r="AO148" s="234">
        <f t="shared" ref="AO148" si="515">IF(ISBLANK(AD148),(IFERROR(IF(AH148="Probabilidad",(W148-(+W148*AK148)),IF(AH148="Impacto",W148,"")),""))," ")</f>
        <v>0.36</v>
      </c>
      <c r="AP148" s="174" t="str">
        <f t="shared" ref="AP148" si="516">IF(ISBLANK(AD148), (IFERROR(IF(AO148="","",IF(AO148&lt;=0.2,"Muy Baja",IF(AO148&lt;=0.4,"Baja",IF(AO148&lt;=0.6,"Media",IF(AO148&lt;=0.8,"Alta","Muy Alta"))))),""))," ")</f>
        <v>Baja</v>
      </c>
      <c r="AQ148" s="235">
        <f t="shared" si="291"/>
        <v>0.36</v>
      </c>
      <c r="AR148" s="281" t="str">
        <f t="shared" si="292"/>
        <v>Leve</v>
      </c>
      <c r="AS148" s="235">
        <f t="shared" ref="AS148" si="517">IFERROR(IF(AH148="Impacto",(AA148-(+AA148*AK148)),IF(AH148="Probabilidad",AA148,"")),"")</f>
        <v>0.2</v>
      </c>
      <c r="AT148" s="237" t="str">
        <f t="shared" si="293"/>
        <v>Bajo</v>
      </c>
      <c r="AU148" s="622"/>
      <c r="AV148" s="625" t="str">
        <f>IF(ISBLANK(AD148), " ", AD148)</f>
        <v xml:space="preserve"> </v>
      </c>
      <c r="AW148" s="619" t="str">
        <f t="shared" ref="AW148" si="518">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628" t="s">
        <v>333</v>
      </c>
      <c r="AY148" s="475" t="s">
        <v>1466</v>
      </c>
      <c r="AZ148" s="468" t="s">
        <v>1467</v>
      </c>
      <c r="BA148" s="469" t="s">
        <v>3282</v>
      </c>
      <c r="BB148" s="469" t="s">
        <v>1151</v>
      </c>
      <c r="BC148" s="470">
        <v>44927</v>
      </c>
      <c r="BD148" s="470">
        <v>45291</v>
      </c>
      <c r="BE148" s="470" t="s">
        <v>1468</v>
      </c>
      <c r="BF148" s="470" t="s">
        <v>1469</v>
      </c>
      <c r="BG148" s="581" t="s">
        <v>1470</v>
      </c>
      <c r="BH148" s="214"/>
      <c r="BI148" s="209"/>
      <c r="BJ148" s="209"/>
      <c r="BK148" s="209"/>
      <c r="BL148" s="206"/>
      <c r="BM148" s="206"/>
      <c r="BN148" s="206"/>
      <c r="BO148" s="280"/>
      <c r="BP148" s="280"/>
      <c r="BQ148" s="282"/>
      <c r="BR148" s="212"/>
      <c r="BS148" s="212" t="str">
        <f>IF(AND('MAPA DE RIESGOS'!$AP148="Muy Alta",'MAPA DE RIESGOS'!$AR148="Leve"),CONCATENATE("R",'MAPA DE RIESGOS'!$H148,"C",'MAPA DE RIESGOS'!$AF148),"")</f>
        <v/>
      </c>
      <c r="BT148" s="212"/>
      <c r="BU148" s="212"/>
      <c r="BV148" s="212"/>
      <c r="BW148" s="212"/>
      <c r="BX148" s="212"/>
      <c r="BY148" s="212"/>
      <c r="BZ148" s="212"/>
      <c r="CA148" s="212"/>
      <c r="CB148" s="212"/>
      <c r="CC148" s="212"/>
      <c r="CD148" s="212"/>
      <c r="CE148" s="212"/>
      <c r="CF148" s="212"/>
      <c r="CG148" s="212"/>
      <c r="CH148" s="212"/>
      <c r="CI148" s="212"/>
      <c r="CJ148" s="212"/>
      <c r="CK148" s="212"/>
    </row>
    <row r="149" spans="1:89" s="213" customFormat="1" ht="28.5" hidden="1" customHeight="1">
      <c r="A149" s="587"/>
      <c r="B149" s="600"/>
      <c r="C149" s="567"/>
      <c r="D149" s="567"/>
      <c r="E149" s="570"/>
      <c r="F149" s="570"/>
      <c r="G149" s="575"/>
      <c r="H149" s="382">
        <v>23</v>
      </c>
      <c r="I149" s="573"/>
      <c r="J149" s="576"/>
      <c r="K149" s="576"/>
      <c r="L149" s="576"/>
      <c r="M149" s="570"/>
      <c r="N149" s="570"/>
      <c r="O149" s="570"/>
      <c r="P149" s="644"/>
      <c r="Q149" s="604"/>
      <c r="R149" s="607"/>
      <c r="S149" s="607"/>
      <c r="T149" s="607"/>
      <c r="U149" s="607"/>
      <c r="V149" s="647"/>
      <c r="W149" s="632"/>
      <c r="X149" s="650"/>
      <c r="Y149" s="653"/>
      <c r="Z149" s="656"/>
      <c r="AA149" s="632"/>
      <c r="AB149" s="635"/>
      <c r="AC149" s="638"/>
      <c r="AD149" s="641"/>
      <c r="AE149" s="620"/>
      <c r="AF149" s="205">
        <v>2</v>
      </c>
      <c r="AG149" s="501"/>
      <c r="AH149" s="504" t="str">
        <f t="shared" si="435"/>
        <v/>
      </c>
      <c r="AI149" s="338"/>
      <c r="AJ149" s="338"/>
      <c r="AK149" s="233" t="str">
        <f t="shared" si="436"/>
        <v/>
      </c>
      <c r="AL149" s="339"/>
      <c r="AM149" s="339"/>
      <c r="AN149" s="340"/>
      <c r="AO149" s="234" t="str">
        <f t="shared" ref="AO149" si="519">IF(ISBLANK(AD148),(IFERROR(IF(AND(AH148="Probabilidad",AH149="Probabilidad"),(AQ148-(+AQ148*AK149)),IF(AH149="Probabilidad",(W148-(+W148*AK149)),IF(AH149="Impacto",AQ148,""))),""))," ")</f>
        <v/>
      </c>
      <c r="AP149" s="174" t="str">
        <f t="shared" ref="AP149" si="520">IF(ISBLANK(AD148),(IFERROR(IF(AO149="","",IF(AO149&lt;=0.2,"Muy Baja",IF(AO149&lt;=0.4,"Baja",IF(AO149&lt;=0.6,"Media",IF(AO149&lt;=0.8,"Alta","Muy Alta"))))),""))," ")</f>
        <v/>
      </c>
      <c r="AQ149" s="235" t="str">
        <f t="shared" ref="AQ149:AQ212" si="521">+AO149</f>
        <v/>
      </c>
      <c r="AR149" s="281" t="str">
        <f t="shared" ref="AR149:AR212" si="522">IFERROR(IF(AS149="","",IF(AS149&lt;=0.2,"Leve",IF(AS149&lt;=0.4,"Menor",IF(AS149&lt;=0.6,"Moderado",IF(AS149&lt;=0.8,"Mayor","Catastrófico"))))),"")</f>
        <v/>
      </c>
      <c r="AS149" s="235" t="str">
        <f t="shared" ref="AS149" si="523">IFERROR(IF(AND(AH148="Impacto",AH149="Impacto"),(AS148-(+AS148*AK149)),IF(AH149="Impacto",(AA148-(+AA148*AK149)),IF(AH149="Probabilidad",AS148,""))),"")</f>
        <v/>
      </c>
      <c r="AT149" s="237" t="str">
        <f t="shared" ref="AT149:AT212" si="524">IFERROR(IF(OR(AND(AP149="Muy Baja",AR149="Leve"),AND(AP149="Muy Baja",AR149="Menor"),AND(AP149="Baja",AR149="Leve")),"Bajo",IF(OR(AND(AP149="Muy baja",AR149="Moderado"),AND(AP149="Baja",AR149="Menor"),AND(AP149="Baja",AR149="Moderado"),AND(AP149="Media",AR149="Leve"),AND(AP149="Media",AR149="Menor"),AND(AP149="Media",AR149="Moderado"),AND(AP149="Alta",AR149="Leve"),AND(AP149="Alta",AR149="Menor")),"Moderado",IF(OR(AND(AP149="Muy Baja",AR149="Mayor"),AND(AP149="Baja",AR149="Mayor"),AND(AP149="Media",AR149="Mayor"),AND(AP149="Alta",AR149="Moderado"),AND(AP149="Alta",AR149="Mayor"),AND(AP149="Muy Alta",AR149="Leve"),AND(AP149="Muy Alta",AR149="Menor"),AND(AP149="Muy Alta",AR149="Moderado"),AND(AP149="Muy Alta",AR149="Mayor")),"Alto",IF(OR(AND(AP149="Muy Baja",AR149="Catastrófico"),AND(AP149="Baja",AR149="Catastrófico"),AND(AP149="Media",AR149="Catastrófico"),AND(AP149="Alta",AR149="Catastrófico"),AND(AP149="Muy Alta",AR149="Catastrófico")),"Extremo","")))),"")</f>
        <v/>
      </c>
      <c r="AU149" s="623"/>
      <c r="AV149" s="626"/>
      <c r="AW149" s="620"/>
      <c r="AX149" s="629"/>
      <c r="AY149" s="475"/>
      <c r="AZ149" s="468"/>
      <c r="BA149" s="469"/>
      <c r="BB149" s="469"/>
      <c r="BC149" s="470"/>
      <c r="BD149" s="470"/>
      <c r="BE149" s="470"/>
      <c r="BF149" s="468"/>
      <c r="BG149" s="576"/>
      <c r="BH149" s="214"/>
      <c r="BI149" s="209"/>
      <c r="BJ149" s="209"/>
      <c r="BK149" s="209"/>
      <c r="BL149" s="206"/>
      <c r="BM149" s="206"/>
      <c r="BN149" s="206"/>
      <c r="BO149" s="280"/>
      <c r="BP149" s="280"/>
      <c r="BQ149" s="282"/>
      <c r="BR149" s="212"/>
      <c r="BS149" s="212" t="str">
        <f>IF(AND('MAPA DE RIESGOS'!$AP149="Muy Alta",'MAPA DE RIESGOS'!$AR149="Leve"),CONCATENATE("R",'MAPA DE RIESGOS'!$H149,"C",'MAPA DE RIESGOS'!$AF149),"")</f>
        <v/>
      </c>
      <c r="BT149" s="212"/>
      <c r="BU149" s="212"/>
      <c r="BV149" s="212"/>
      <c r="BW149" s="212"/>
      <c r="BX149" s="212"/>
      <c r="BY149" s="212"/>
      <c r="BZ149" s="212"/>
      <c r="CA149" s="212"/>
      <c r="CB149" s="212"/>
      <c r="CC149" s="212"/>
      <c r="CD149" s="212"/>
      <c r="CE149" s="212"/>
      <c r="CF149" s="212"/>
      <c r="CG149" s="212"/>
      <c r="CH149" s="212"/>
      <c r="CI149" s="212"/>
      <c r="CJ149" s="212"/>
      <c r="CK149" s="212"/>
    </row>
    <row r="150" spans="1:89" s="213" customFormat="1" ht="28.5" hidden="1" customHeight="1">
      <c r="A150" s="587"/>
      <c r="B150" s="600"/>
      <c r="C150" s="567"/>
      <c r="D150" s="567"/>
      <c r="E150" s="570"/>
      <c r="F150" s="570"/>
      <c r="G150" s="575"/>
      <c r="H150" s="382">
        <v>23</v>
      </c>
      <c r="I150" s="573"/>
      <c r="J150" s="576"/>
      <c r="K150" s="576"/>
      <c r="L150" s="576"/>
      <c r="M150" s="570"/>
      <c r="N150" s="570"/>
      <c r="O150" s="570"/>
      <c r="P150" s="644"/>
      <c r="Q150" s="604"/>
      <c r="R150" s="607"/>
      <c r="S150" s="607"/>
      <c r="T150" s="607"/>
      <c r="U150" s="607"/>
      <c r="V150" s="647"/>
      <c r="W150" s="632"/>
      <c r="X150" s="650"/>
      <c r="Y150" s="653"/>
      <c r="Z150" s="656"/>
      <c r="AA150" s="632"/>
      <c r="AB150" s="635"/>
      <c r="AC150" s="638"/>
      <c r="AD150" s="641"/>
      <c r="AE150" s="620"/>
      <c r="AF150" s="205">
        <v>3</v>
      </c>
      <c r="AG150" s="501"/>
      <c r="AH150" s="504" t="str">
        <f t="shared" si="435"/>
        <v/>
      </c>
      <c r="AI150" s="338"/>
      <c r="AJ150" s="338"/>
      <c r="AK150" s="233" t="str">
        <f t="shared" si="436"/>
        <v/>
      </c>
      <c r="AL150" s="339"/>
      <c r="AM150" s="339"/>
      <c r="AN150" s="340"/>
      <c r="AO150" s="234" t="str">
        <f t="shared" ref="AO150" si="525">IF(ISBLANK(AD148),(IFERROR(IF(AND(AH149="Probabilidad",AH150="Probabilidad"),(AQ149-(+AQ149*AK150)),IF(AND(AH149="Impacto",AH150="Probabilidad"),(AQ148-(+AQ148*AK150)),IF(AH150="Impacto",AQ149,""))),""))," ")</f>
        <v/>
      </c>
      <c r="AP150" s="174" t="str">
        <f t="shared" ref="AP150" si="526">IF(ISBLANK(AD148),(IFERROR(IF(AO150="","",IF(AO150&lt;=0.2,"Muy Baja",IF(AO150&lt;=0.4,"Baja",IF(AO150&lt;=0.6,"Media",IF(AO150&lt;=0.8,"Alta","Muy Alta"))))),""))," ")</f>
        <v/>
      </c>
      <c r="AQ150" s="235" t="str">
        <f t="shared" si="521"/>
        <v/>
      </c>
      <c r="AR150" s="281" t="str">
        <f t="shared" si="522"/>
        <v/>
      </c>
      <c r="AS150" s="235" t="str">
        <f t="shared" ref="AS150:AS153" si="527">IFERROR(IF(AND(AH149="Impacto",AH150="Impacto"),(AS149-(+AS149*AK150)),IF(AND(AH149="Probabilidad",AH150="Impacto"),(AS148-(+AS148*AK150)),IF(AH150="Probabilidad",AS149,""))),"")</f>
        <v/>
      </c>
      <c r="AT150" s="237" t="str">
        <f t="shared" si="524"/>
        <v/>
      </c>
      <c r="AU150" s="623"/>
      <c r="AV150" s="626"/>
      <c r="AW150" s="620"/>
      <c r="AX150" s="629"/>
      <c r="AY150" s="475"/>
      <c r="AZ150" s="468"/>
      <c r="BA150" s="469"/>
      <c r="BB150" s="469"/>
      <c r="BC150" s="470"/>
      <c r="BD150" s="470"/>
      <c r="BE150" s="470"/>
      <c r="BF150" s="468"/>
      <c r="BG150" s="576"/>
      <c r="BH150" s="214"/>
      <c r="BI150" s="209"/>
      <c r="BJ150" s="209"/>
      <c r="BK150" s="209"/>
      <c r="BL150" s="206"/>
      <c r="BM150" s="206"/>
      <c r="BN150" s="206"/>
      <c r="BO150" s="280"/>
      <c r="BP150" s="280"/>
      <c r="BQ150" s="282"/>
      <c r="BR150" s="212"/>
      <c r="BS150" s="212" t="str">
        <f>IF(AND('MAPA DE RIESGOS'!$AP150="Muy Alta",'MAPA DE RIESGOS'!$AR150="Leve"),CONCATENATE("R",'MAPA DE RIESGOS'!$H150,"C",'MAPA DE RIESGOS'!$AF150),"")</f>
        <v/>
      </c>
      <c r="BT150" s="212"/>
      <c r="BU150" s="212"/>
      <c r="BV150" s="212"/>
      <c r="BW150" s="212"/>
      <c r="BX150" s="212"/>
      <c r="BY150" s="212"/>
      <c r="BZ150" s="212"/>
      <c r="CA150" s="212"/>
      <c r="CB150" s="212"/>
      <c r="CC150" s="212"/>
      <c r="CD150" s="212"/>
      <c r="CE150" s="212"/>
      <c r="CF150" s="212"/>
      <c r="CG150" s="212"/>
      <c r="CH150" s="212"/>
      <c r="CI150" s="212"/>
      <c r="CJ150" s="212"/>
      <c r="CK150" s="212"/>
    </row>
    <row r="151" spans="1:89" s="213" customFormat="1" ht="28.5" hidden="1" customHeight="1">
      <c r="A151" s="587"/>
      <c r="B151" s="600"/>
      <c r="C151" s="567"/>
      <c r="D151" s="567"/>
      <c r="E151" s="570"/>
      <c r="F151" s="570"/>
      <c r="G151" s="575"/>
      <c r="H151" s="382">
        <v>23</v>
      </c>
      <c r="I151" s="573"/>
      <c r="J151" s="576"/>
      <c r="K151" s="576"/>
      <c r="L151" s="576"/>
      <c r="M151" s="570"/>
      <c r="N151" s="570"/>
      <c r="O151" s="570"/>
      <c r="P151" s="644"/>
      <c r="Q151" s="604"/>
      <c r="R151" s="607"/>
      <c r="S151" s="607"/>
      <c r="T151" s="607"/>
      <c r="U151" s="607"/>
      <c r="V151" s="647"/>
      <c r="W151" s="632"/>
      <c r="X151" s="650"/>
      <c r="Y151" s="653"/>
      <c r="Z151" s="656"/>
      <c r="AA151" s="632"/>
      <c r="AB151" s="635"/>
      <c r="AC151" s="638"/>
      <c r="AD151" s="641"/>
      <c r="AE151" s="620"/>
      <c r="AF151" s="205">
        <v>4</v>
      </c>
      <c r="AG151" s="501"/>
      <c r="AH151" s="504" t="str">
        <f t="shared" si="435"/>
        <v/>
      </c>
      <c r="AI151" s="338"/>
      <c r="AJ151" s="338"/>
      <c r="AK151" s="233" t="str">
        <f t="shared" si="436"/>
        <v/>
      </c>
      <c r="AL151" s="339"/>
      <c r="AM151" s="339"/>
      <c r="AN151" s="340"/>
      <c r="AO151" s="234" t="str">
        <f t="shared" ref="AO151" si="528">IF(ISBLANK(AD148),(IFERROR(IF(AND(AH150="Probabilidad",AH151="Probabilidad"),(AQ150-(+AQ150*AK151)),IF(AND(AH150="Impacto",AH151="Probabilidad"),(AQ149-(+AQ149*AK151)),IF(AH151="Impacto",AQ150,""))),""))," ")</f>
        <v/>
      </c>
      <c r="AP151" s="174" t="str">
        <f t="shared" ref="AP151" si="529">IF(ISBLANK(AD148),(IFERROR(IF(AO151="","",IF(AO151&lt;=0.2,"Muy Baja",IF(AO151&lt;=0.4,"Baja",IF(AO151&lt;=0.6,"Media",IF(AO151&lt;=0.8,"Alta","Muy Alta"))))),""))," ")</f>
        <v/>
      </c>
      <c r="AQ151" s="235" t="str">
        <f t="shared" si="521"/>
        <v/>
      </c>
      <c r="AR151" s="281" t="str">
        <f t="shared" si="522"/>
        <v/>
      </c>
      <c r="AS151" s="235" t="str">
        <f t="shared" si="527"/>
        <v/>
      </c>
      <c r="AT151" s="237" t="str">
        <f t="shared" si="524"/>
        <v/>
      </c>
      <c r="AU151" s="623"/>
      <c r="AV151" s="626"/>
      <c r="AW151" s="620"/>
      <c r="AX151" s="629"/>
      <c r="AY151" s="475"/>
      <c r="AZ151" s="468"/>
      <c r="BA151" s="469"/>
      <c r="BB151" s="469"/>
      <c r="BC151" s="470"/>
      <c r="BD151" s="470"/>
      <c r="BE151" s="470"/>
      <c r="BF151" s="468"/>
      <c r="BG151" s="576"/>
      <c r="BH151" s="214"/>
      <c r="BI151" s="209"/>
      <c r="BJ151" s="209"/>
      <c r="BK151" s="209"/>
      <c r="BL151" s="206"/>
      <c r="BM151" s="206"/>
      <c r="BN151" s="206"/>
      <c r="BO151" s="280"/>
      <c r="BP151" s="280"/>
      <c r="BQ151" s="282"/>
      <c r="BR151" s="212"/>
      <c r="BS151" s="212" t="str">
        <f>IF(AND('MAPA DE RIESGOS'!$AP151="Muy Alta",'MAPA DE RIESGOS'!$AR151="Leve"),CONCATENATE("R",'MAPA DE RIESGOS'!$H151,"C",'MAPA DE RIESGOS'!$AF151),"")</f>
        <v/>
      </c>
      <c r="BT151" s="212"/>
      <c r="BU151" s="212"/>
      <c r="BV151" s="212"/>
      <c r="BW151" s="212"/>
      <c r="BX151" s="212"/>
      <c r="BY151" s="212"/>
      <c r="BZ151" s="212"/>
      <c r="CA151" s="212"/>
      <c r="CB151" s="212"/>
      <c r="CC151" s="212"/>
      <c r="CD151" s="212"/>
      <c r="CE151" s="212"/>
      <c r="CF151" s="212"/>
      <c r="CG151" s="212"/>
      <c r="CH151" s="212"/>
      <c r="CI151" s="212"/>
      <c r="CJ151" s="212"/>
      <c r="CK151" s="212"/>
    </row>
    <row r="152" spans="1:89" s="213" customFormat="1" ht="28.5" hidden="1" customHeight="1">
      <c r="A152" s="587"/>
      <c r="B152" s="600"/>
      <c r="C152" s="567"/>
      <c r="D152" s="567"/>
      <c r="E152" s="570"/>
      <c r="F152" s="570"/>
      <c r="G152" s="575"/>
      <c r="H152" s="382">
        <v>23</v>
      </c>
      <c r="I152" s="573"/>
      <c r="J152" s="576"/>
      <c r="K152" s="576"/>
      <c r="L152" s="576"/>
      <c r="M152" s="570"/>
      <c r="N152" s="570"/>
      <c r="O152" s="570"/>
      <c r="P152" s="644"/>
      <c r="Q152" s="604"/>
      <c r="R152" s="607"/>
      <c r="S152" s="607"/>
      <c r="T152" s="607"/>
      <c r="U152" s="607"/>
      <c r="V152" s="647"/>
      <c r="W152" s="632"/>
      <c r="X152" s="650"/>
      <c r="Y152" s="653"/>
      <c r="Z152" s="656"/>
      <c r="AA152" s="632"/>
      <c r="AB152" s="635"/>
      <c r="AC152" s="638"/>
      <c r="AD152" s="641"/>
      <c r="AE152" s="620"/>
      <c r="AF152" s="205">
        <v>5</v>
      </c>
      <c r="AG152" s="501"/>
      <c r="AH152" s="504" t="str">
        <f t="shared" si="435"/>
        <v/>
      </c>
      <c r="AI152" s="338"/>
      <c r="AJ152" s="338"/>
      <c r="AK152" s="233" t="str">
        <f t="shared" si="436"/>
        <v/>
      </c>
      <c r="AL152" s="339"/>
      <c r="AM152" s="339"/>
      <c r="AN152" s="340"/>
      <c r="AO152" s="234" t="str">
        <f t="shared" ref="AO152" si="530">IF(ISBLANK(AD148),(IFERROR(IF(AND(AH151="Probabilidad",AH152="Probabilidad"),(AQ151-(+AQ151*AK152)),IF(AND(AH151="Impacto",AH152="Probabilidad"),(AQ150-(+AQ150*AK152)),IF(AH152="Impacto",AQ151,""))),""))," ")</f>
        <v/>
      </c>
      <c r="AP152" s="174" t="str">
        <f t="shared" ref="AP152" si="531">IF(ISBLANK(AD148),(IFERROR(IF(AO152="","",IF(AO152&lt;=0.2,"Muy Baja",IF(AO152&lt;=0.4,"Baja",IF(AO152&lt;=0.6,"Media",IF(AO152&lt;=0.8,"Alta","Muy Alta"))))),""))," ")</f>
        <v/>
      </c>
      <c r="AQ152" s="235" t="str">
        <f t="shared" si="521"/>
        <v/>
      </c>
      <c r="AR152" s="281" t="str">
        <f t="shared" si="522"/>
        <v/>
      </c>
      <c r="AS152" s="235" t="str">
        <f t="shared" si="527"/>
        <v/>
      </c>
      <c r="AT152" s="237" t="str">
        <f t="shared" si="524"/>
        <v/>
      </c>
      <c r="AU152" s="623"/>
      <c r="AV152" s="626"/>
      <c r="AW152" s="620"/>
      <c r="AX152" s="629"/>
      <c r="AY152" s="475"/>
      <c r="AZ152" s="468"/>
      <c r="BA152" s="469"/>
      <c r="BB152" s="469"/>
      <c r="BC152" s="470"/>
      <c r="BD152" s="470"/>
      <c r="BE152" s="470"/>
      <c r="BF152" s="468"/>
      <c r="BG152" s="576"/>
      <c r="BH152" s="214"/>
      <c r="BI152" s="209"/>
      <c r="BJ152" s="209"/>
      <c r="BK152" s="209"/>
      <c r="BL152" s="206"/>
      <c r="BM152" s="206"/>
      <c r="BN152" s="206"/>
      <c r="BO152" s="280"/>
      <c r="BP152" s="280"/>
      <c r="BQ152" s="282"/>
      <c r="BR152" s="212"/>
      <c r="BS152" s="212" t="str">
        <f>IF(AND('MAPA DE RIESGOS'!$AP152="Muy Alta",'MAPA DE RIESGOS'!$AR152="Leve"),CONCATENATE("R",'MAPA DE RIESGOS'!$H152,"C",'MAPA DE RIESGOS'!$AF152),"")</f>
        <v/>
      </c>
      <c r="BT152" s="212"/>
      <c r="BU152" s="212"/>
      <c r="BV152" s="212"/>
      <c r="BW152" s="212"/>
      <c r="BX152" s="212"/>
      <c r="BY152" s="212"/>
      <c r="BZ152" s="212"/>
      <c r="CA152" s="212"/>
      <c r="CB152" s="212"/>
      <c r="CC152" s="212"/>
      <c r="CD152" s="212"/>
      <c r="CE152" s="212"/>
      <c r="CF152" s="212"/>
      <c r="CG152" s="212"/>
      <c r="CH152" s="212"/>
      <c r="CI152" s="212"/>
      <c r="CJ152" s="212"/>
      <c r="CK152" s="212"/>
    </row>
    <row r="153" spans="1:89" s="213" customFormat="1" ht="28.5" hidden="1" customHeight="1">
      <c r="A153" s="587"/>
      <c r="B153" s="600"/>
      <c r="C153" s="567"/>
      <c r="D153" s="567"/>
      <c r="E153" s="570"/>
      <c r="F153" s="570"/>
      <c r="G153" s="575"/>
      <c r="H153" s="382">
        <v>23</v>
      </c>
      <c r="I153" s="574"/>
      <c r="J153" s="577"/>
      <c r="K153" s="577"/>
      <c r="L153" s="577"/>
      <c r="M153" s="571"/>
      <c r="N153" s="571"/>
      <c r="O153" s="571"/>
      <c r="P153" s="645"/>
      <c r="Q153" s="605"/>
      <c r="R153" s="608"/>
      <c r="S153" s="608"/>
      <c r="T153" s="608"/>
      <c r="U153" s="608"/>
      <c r="V153" s="648"/>
      <c r="W153" s="633"/>
      <c r="X153" s="651"/>
      <c r="Y153" s="654"/>
      <c r="Z153" s="657"/>
      <c r="AA153" s="633"/>
      <c r="AB153" s="636"/>
      <c r="AC153" s="639"/>
      <c r="AD153" s="642"/>
      <c r="AE153" s="621"/>
      <c r="AF153" s="205">
        <v>6</v>
      </c>
      <c r="AG153" s="501"/>
      <c r="AH153" s="504" t="str">
        <f t="shared" si="435"/>
        <v/>
      </c>
      <c r="AI153" s="338"/>
      <c r="AJ153" s="338"/>
      <c r="AK153" s="233" t="str">
        <f t="shared" si="436"/>
        <v/>
      </c>
      <c r="AL153" s="339"/>
      <c r="AM153" s="339"/>
      <c r="AN153" s="340"/>
      <c r="AO153" s="234" t="str">
        <f t="shared" ref="AO153" si="532">IF(ISBLANK(AD148),(IFERROR(IF(AND(AH152="Probabilidad",AH153="Probabilidad"),(AQ152-(+AQ152*AK153)),IF(AND(AH152="Impacto",AH153="Probabilidad"),(AQ151-(+AQ151*AK153)),IF(AH153="Impacto",AQ152,""))),""))," ")</f>
        <v/>
      </c>
      <c r="AP153" s="174" t="str">
        <f t="shared" ref="AP153" si="533">IF(ISBLANK(AD148),(IFERROR(IF(AO153="","",IF(AO153&lt;=0.2,"Muy Baja",IF(AO153&lt;=0.4,"Baja",IF(AO153&lt;=0.6,"Media",IF(AO153&lt;=0.8,"Alta","Muy Alta"))))),""))," ")</f>
        <v/>
      </c>
      <c r="AQ153" s="235" t="str">
        <f t="shared" si="521"/>
        <v/>
      </c>
      <c r="AR153" s="281" t="str">
        <f t="shared" si="522"/>
        <v/>
      </c>
      <c r="AS153" s="235" t="str">
        <f t="shared" si="527"/>
        <v/>
      </c>
      <c r="AT153" s="237" t="str">
        <f t="shared" si="524"/>
        <v/>
      </c>
      <c r="AU153" s="624"/>
      <c r="AV153" s="627"/>
      <c r="AW153" s="621"/>
      <c r="AX153" s="630"/>
      <c r="AY153" s="475"/>
      <c r="AZ153" s="468"/>
      <c r="BA153" s="469"/>
      <c r="BB153" s="469"/>
      <c r="BC153" s="470"/>
      <c r="BD153" s="470"/>
      <c r="BE153" s="470"/>
      <c r="BF153" s="468"/>
      <c r="BG153" s="577"/>
      <c r="BH153" s="214"/>
      <c r="BI153" s="209"/>
      <c r="BJ153" s="209"/>
      <c r="BK153" s="209"/>
      <c r="BL153" s="206"/>
      <c r="BM153" s="206"/>
      <c r="BN153" s="206"/>
      <c r="BO153" s="280"/>
      <c r="BP153" s="280"/>
      <c r="BQ153" s="282"/>
      <c r="BR153" s="212"/>
      <c r="BS153" s="212" t="str">
        <f>IF(AND('MAPA DE RIESGOS'!$AP153="Muy Alta",'MAPA DE RIESGOS'!$AR153="Leve"),CONCATENATE("R",'MAPA DE RIESGOS'!$H153,"C",'MAPA DE RIESGOS'!$AF153),"")</f>
        <v/>
      </c>
      <c r="BT153" s="212"/>
      <c r="BU153" s="212"/>
      <c r="BV153" s="212"/>
      <c r="BW153" s="212"/>
      <c r="BX153" s="212"/>
      <c r="BY153" s="212"/>
      <c r="BZ153" s="212"/>
      <c r="CA153" s="212"/>
      <c r="CB153" s="212"/>
      <c r="CC153" s="212"/>
      <c r="CD153" s="212"/>
      <c r="CE153" s="212"/>
      <c r="CF153" s="212"/>
      <c r="CG153" s="212"/>
      <c r="CH153" s="212"/>
      <c r="CI153" s="212"/>
      <c r="CJ153" s="212"/>
      <c r="CK153" s="212"/>
    </row>
    <row r="154" spans="1:89" s="213" customFormat="1" ht="163.5" customHeight="1">
      <c r="A154" s="587"/>
      <c r="B154" s="600"/>
      <c r="C154" s="567"/>
      <c r="D154" s="567" t="str">
        <f>IFERROR((VLOOKUP($B154,'Listados Datos'!$D$3:$F$18,3,FALSE))," ")</f>
        <v xml:space="preserve"> </v>
      </c>
      <c r="E154" s="570"/>
      <c r="F154" s="570" t="s">
        <v>969</v>
      </c>
      <c r="G154" s="575">
        <v>24</v>
      </c>
      <c r="H154" s="382">
        <v>24</v>
      </c>
      <c r="I154" s="572" t="s">
        <v>1464</v>
      </c>
      <c r="J154" s="581" t="s">
        <v>242</v>
      </c>
      <c r="K154" s="581" t="s">
        <v>1471</v>
      </c>
      <c r="L154" s="581" t="s">
        <v>1472</v>
      </c>
      <c r="M154" s="569" t="s">
        <v>1473</v>
      </c>
      <c r="N154" s="569" t="s">
        <v>108</v>
      </c>
      <c r="O154" s="569" t="s">
        <v>830</v>
      </c>
      <c r="P154" s="643">
        <v>228</v>
      </c>
      <c r="Q154" s="603"/>
      <c r="R154" s="606"/>
      <c r="S154" s="606"/>
      <c r="T154" s="606"/>
      <c r="U154" s="606"/>
      <c r="V154" s="646" t="str">
        <f t="shared" ref="V154" si="534">IF(ISBLANK(AC154),(IF(P154&lt;=0,"",IF(P154&lt;=2,"Muy Baja",IF(P154&lt;=24,"Baja",IF(P154&lt;=500,"Media",IF(P154&lt;=5000,"Alta","Muy Alta"))))))," ")</f>
        <v>Media</v>
      </c>
      <c r="W154" s="631">
        <f t="shared" ref="W154" si="535">IF(ISBLANK(AC154),(IF(V154="","",IF(V154="Muy Baja",20%,IF(V154="Baja",40%,IF(V154="Media",60%,IF(V154="Alta",80%,IF(V154="Muy Alta",100%,0)))))))," ")</f>
        <v>0.6</v>
      </c>
      <c r="X154" s="649" t="s">
        <v>304</v>
      </c>
      <c r="Y154" s="652" t="str">
        <f>IF(X154&gt;0,IF(NOT(ISERROR(MATCH(X154,'Listados Datos'!$N$3:$N$4,0))),'Listados Datos'!$N$6&amp;"Por favor no seleccionar este criterios de impacto (Afectación Económica o presupuestal y/o Pérdida Reputacional)",'Listados Datos'!$N$7),"")</f>
        <v>✔</v>
      </c>
      <c r="Z154" s="655" t="str">
        <f>IF(OR(X154='Listados Datos'!$R$3,X154='Listados Datos'!$S$3),"Leve",IF(OR(X154='Listados Datos'!$R$4,X154='Listados Datos'!$S$4),"Menor",IF(OR(X154='Listados Datos'!$R$5,X154='Listados Datos'!$S$5),"Moderado",IF(OR(X154='Listados Datos'!$R$6,X154='Listados Datos'!$S$6),"Mayor",IF(OR(X154='Listados Datos'!$R$7,X154='Listados Datos'!$S$7),"Catastrófico","")))))</f>
        <v>Moderado</v>
      </c>
      <c r="AA154" s="631">
        <f>IF(Z154="","",IF(Z154="Leve",20%,IF(Z154="Menor",40%,IF(Z154="Moderado",60%,IF(Z154="Mayor",80%,IF(Z154="Catastrófico",100%,0))))))</f>
        <v>0.6</v>
      </c>
      <c r="AB154" s="634"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637"/>
      <c r="AD154" s="640"/>
      <c r="AE154" s="619" t="str">
        <f t="shared" ref="AE154" si="536">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5">
        <v>1</v>
      </c>
      <c r="AG154" s="501" t="s">
        <v>1491</v>
      </c>
      <c r="AH154" s="504" t="str">
        <f t="shared" si="435"/>
        <v>Probabilidad</v>
      </c>
      <c r="AI154" s="338" t="s">
        <v>310</v>
      </c>
      <c r="AJ154" s="338" t="s">
        <v>315</v>
      </c>
      <c r="AK154" s="233" t="str">
        <f t="shared" si="436"/>
        <v>40%</v>
      </c>
      <c r="AL154" s="339" t="s">
        <v>319</v>
      </c>
      <c r="AM154" s="339" t="s">
        <v>323</v>
      </c>
      <c r="AN154" s="340" t="s">
        <v>326</v>
      </c>
      <c r="AO154" s="234">
        <f t="shared" ref="AO154" si="537">IF(ISBLANK(AD154),(IFERROR(IF(AH154="Probabilidad",(W154-(+W154*AK154)),IF(AH154="Impacto",W154,"")),""))," ")</f>
        <v>0.36</v>
      </c>
      <c r="AP154" s="174" t="str">
        <f t="shared" ref="AP154" si="538">IF(ISBLANK(AD154), (IFERROR(IF(AO154="","",IF(AO154&lt;=0.2,"Muy Baja",IF(AO154&lt;=0.4,"Baja",IF(AO154&lt;=0.6,"Media",IF(AO154&lt;=0.8,"Alta","Muy Alta"))))),""))," ")</f>
        <v>Baja</v>
      </c>
      <c r="AQ154" s="235">
        <f t="shared" si="521"/>
        <v>0.36</v>
      </c>
      <c r="AR154" s="281" t="str">
        <f t="shared" si="522"/>
        <v>Moderado</v>
      </c>
      <c r="AS154" s="235">
        <f t="shared" ref="AS154" si="539">IFERROR(IF(AH154="Impacto",(AA154-(+AA154*AK154)),IF(AH154="Probabilidad",AA154,"")),"")</f>
        <v>0.6</v>
      </c>
      <c r="AT154" s="237" t="str">
        <f t="shared" si="524"/>
        <v>Moderado</v>
      </c>
      <c r="AU154" s="622"/>
      <c r="AV154" s="625" t="str">
        <f>IF(ISBLANK(AD154), " ", AD154)</f>
        <v xml:space="preserve"> </v>
      </c>
      <c r="AW154" s="619" t="str">
        <f t="shared" ref="AW154" si="540">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628" t="s">
        <v>333</v>
      </c>
      <c r="AY154" s="475" t="s">
        <v>1474</v>
      </c>
      <c r="AZ154" s="468" t="s">
        <v>1475</v>
      </c>
      <c r="BA154" s="469" t="s">
        <v>3282</v>
      </c>
      <c r="BB154" s="469" t="s">
        <v>1151</v>
      </c>
      <c r="BC154" s="470">
        <v>44927</v>
      </c>
      <c r="BD154" s="470">
        <v>45291</v>
      </c>
      <c r="BE154" s="470" t="s">
        <v>1476</v>
      </c>
      <c r="BF154" s="468" t="s">
        <v>1477</v>
      </c>
      <c r="BG154" s="581" t="s">
        <v>1478</v>
      </c>
      <c r="BH154" s="214"/>
      <c r="BI154" s="209"/>
      <c r="BJ154" s="209"/>
      <c r="BK154" s="209"/>
      <c r="BL154" s="206"/>
      <c r="BM154" s="206"/>
      <c r="BN154" s="206"/>
      <c r="BO154" s="280"/>
      <c r="BP154" s="280"/>
      <c r="BQ154" s="282"/>
      <c r="BR154" s="212"/>
      <c r="BS154" s="212" t="str">
        <f>IF(AND('MAPA DE RIESGOS'!$AP154="Muy Alta",'MAPA DE RIESGOS'!$AR154="Leve"),CONCATENATE("R",'MAPA DE RIESGOS'!$H154,"C",'MAPA DE RIESGOS'!$AF154),"")</f>
        <v/>
      </c>
      <c r="BT154" s="212"/>
      <c r="BU154" s="212"/>
      <c r="BV154" s="212"/>
      <c r="BW154" s="212"/>
      <c r="BX154" s="212"/>
      <c r="BY154" s="212"/>
      <c r="BZ154" s="212"/>
      <c r="CA154" s="212"/>
      <c r="CB154" s="212"/>
      <c r="CC154" s="212"/>
      <c r="CD154" s="212"/>
      <c r="CE154" s="212"/>
      <c r="CF154" s="212"/>
      <c r="CG154" s="212"/>
      <c r="CH154" s="212"/>
      <c r="CI154" s="212"/>
      <c r="CJ154" s="212"/>
      <c r="CK154" s="212"/>
    </row>
    <row r="155" spans="1:89" s="213" customFormat="1" ht="28.5" hidden="1" customHeight="1">
      <c r="A155" s="587"/>
      <c r="B155" s="600"/>
      <c r="C155" s="567"/>
      <c r="D155" s="567"/>
      <c r="E155" s="570"/>
      <c r="F155" s="570"/>
      <c r="G155" s="575"/>
      <c r="H155" s="382">
        <v>24</v>
      </c>
      <c r="I155" s="573"/>
      <c r="J155" s="576"/>
      <c r="K155" s="576"/>
      <c r="L155" s="576"/>
      <c r="M155" s="570"/>
      <c r="N155" s="570"/>
      <c r="O155" s="570"/>
      <c r="P155" s="644"/>
      <c r="Q155" s="604"/>
      <c r="R155" s="607"/>
      <c r="S155" s="607"/>
      <c r="T155" s="607"/>
      <c r="U155" s="607"/>
      <c r="V155" s="647"/>
      <c r="W155" s="632"/>
      <c r="X155" s="650"/>
      <c r="Y155" s="653"/>
      <c r="Z155" s="656"/>
      <c r="AA155" s="632"/>
      <c r="AB155" s="635"/>
      <c r="AC155" s="638"/>
      <c r="AD155" s="641"/>
      <c r="AE155" s="620"/>
      <c r="AF155" s="205">
        <v>2</v>
      </c>
      <c r="AG155" s="501"/>
      <c r="AH155" s="504" t="str">
        <f t="shared" si="435"/>
        <v/>
      </c>
      <c r="AI155" s="338"/>
      <c r="AJ155" s="338"/>
      <c r="AK155" s="233" t="str">
        <f t="shared" si="436"/>
        <v/>
      </c>
      <c r="AL155" s="339"/>
      <c r="AM155" s="339"/>
      <c r="AN155" s="340"/>
      <c r="AO155" s="234" t="str">
        <f t="shared" ref="AO155" si="541">IF(ISBLANK(AD154),(IFERROR(IF(AND(AH154="Probabilidad",AH155="Probabilidad"),(AQ154-(+AQ154*AK155)),IF(AH155="Probabilidad",(W154-(+W154*AK155)),IF(AH155="Impacto",AQ154,""))),""))," ")</f>
        <v/>
      </c>
      <c r="AP155" s="174" t="str">
        <f t="shared" ref="AP155" si="542">IF(ISBLANK(AD154),(IFERROR(IF(AO155="","",IF(AO155&lt;=0.2,"Muy Baja",IF(AO155&lt;=0.4,"Baja",IF(AO155&lt;=0.6,"Media",IF(AO155&lt;=0.8,"Alta","Muy Alta"))))),""))," ")</f>
        <v/>
      </c>
      <c r="AQ155" s="235" t="str">
        <f t="shared" si="521"/>
        <v/>
      </c>
      <c r="AR155" s="281" t="str">
        <f t="shared" si="522"/>
        <v/>
      </c>
      <c r="AS155" s="235" t="str">
        <f t="shared" ref="AS155" si="543">IFERROR(IF(AND(AH154="Impacto",AH155="Impacto"),(AS154-(+AS154*AK155)),IF(AH155="Impacto",(AA154-(+AA154*AK155)),IF(AH155="Probabilidad",AS154,""))),"")</f>
        <v/>
      </c>
      <c r="AT155" s="237" t="str">
        <f t="shared" si="524"/>
        <v/>
      </c>
      <c r="AU155" s="623"/>
      <c r="AV155" s="626"/>
      <c r="AW155" s="620"/>
      <c r="AX155" s="629"/>
      <c r="AY155" s="475"/>
      <c r="AZ155" s="468"/>
      <c r="BA155" s="469"/>
      <c r="BB155" s="469"/>
      <c r="BC155" s="470"/>
      <c r="BD155" s="470"/>
      <c r="BE155" s="470"/>
      <c r="BF155" s="468"/>
      <c r="BG155" s="576"/>
      <c r="BH155" s="214"/>
      <c r="BI155" s="209"/>
      <c r="BJ155" s="209"/>
      <c r="BK155" s="209"/>
      <c r="BL155" s="206"/>
      <c r="BM155" s="206"/>
      <c r="BN155" s="206"/>
      <c r="BO155" s="280"/>
      <c r="BP155" s="280"/>
      <c r="BQ155" s="282"/>
      <c r="BR155" s="212"/>
      <c r="BS155" s="212" t="str">
        <f>IF(AND('MAPA DE RIESGOS'!$AP155="Muy Alta",'MAPA DE RIESGOS'!$AR155="Leve"),CONCATENATE("R",'MAPA DE RIESGOS'!$H155,"C",'MAPA DE RIESGOS'!$AF155),"")</f>
        <v/>
      </c>
      <c r="BT155" s="212"/>
      <c r="BU155" s="212"/>
      <c r="BV155" s="212"/>
      <c r="BW155" s="212"/>
      <c r="BX155" s="212"/>
      <c r="BY155" s="212"/>
      <c r="BZ155" s="212"/>
      <c r="CA155" s="212"/>
      <c r="CB155" s="212"/>
      <c r="CC155" s="212"/>
      <c r="CD155" s="212"/>
      <c r="CE155" s="212"/>
      <c r="CF155" s="212"/>
      <c r="CG155" s="212"/>
      <c r="CH155" s="212"/>
      <c r="CI155" s="212"/>
      <c r="CJ155" s="212"/>
      <c r="CK155" s="212"/>
    </row>
    <row r="156" spans="1:89" s="213" customFormat="1" ht="28.5" hidden="1" customHeight="1">
      <c r="A156" s="587"/>
      <c r="B156" s="600"/>
      <c r="C156" s="567"/>
      <c r="D156" s="567"/>
      <c r="E156" s="570"/>
      <c r="F156" s="570"/>
      <c r="G156" s="575"/>
      <c r="H156" s="382">
        <v>24</v>
      </c>
      <c r="I156" s="573"/>
      <c r="J156" s="576"/>
      <c r="K156" s="576"/>
      <c r="L156" s="576"/>
      <c r="M156" s="570"/>
      <c r="N156" s="570"/>
      <c r="O156" s="570"/>
      <c r="P156" s="644"/>
      <c r="Q156" s="604"/>
      <c r="R156" s="607"/>
      <c r="S156" s="607"/>
      <c r="T156" s="607"/>
      <c r="U156" s="607"/>
      <c r="V156" s="647"/>
      <c r="W156" s="632"/>
      <c r="X156" s="650"/>
      <c r="Y156" s="653"/>
      <c r="Z156" s="656"/>
      <c r="AA156" s="632"/>
      <c r="AB156" s="635"/>
      <c r="AC156" s="638"/>
      <c r="AD156" s="641"/>
      <c r="AE156" s="620"/>
      <c r="AF156" s="205">
        <v>3</v>
      </c>
      <c r="AG156" s="501"/>
      <c r="AH156" s="504" t="str">
        <f t="shared" si="435"/>
        <v/>
      </c>
      <c r="AI156" s="338"/>
      <c r="AJ156" s="338"/>
      <c r="AK156" s="233" t="str">
        <f t="shared" si="436"/>
        <v/>
      </c>
      <c r="AL156" s="339"/>
      <c r="AM156" s="339"/>
      <c r="AN156" s="340"/>
      <c r="AO156" s="234" t="str">
        <f t="shared" ref="AO156" si="544">IF(ISBLANK(AD154),(IFERROR(IF(AND(AH155="Probabilidad",AH156="Probabilidad"),(AQ155-(+AQ155*AK156)),IF(AND(AH155="Impacto",AH156="Probabilidad"),(AQ154-(+AQ154*AK156)),IF(AH156="Impacto",AQ155,""))),""))," ")</f>
        <v/>
      </c>
      <c r="AP156" s="174" t="str">
        <f t="shared" ref="AP156" si="545">IF(ISBLANK(AD154),(IFERROR(IF(AO156="","",IF(AO156&lt;=0.2,"Muy Baja",IF(AO156&lt;=0.4,"Baja",IF(AO156&lt;=0.6,"Media",IF(AO156&lt;=0.8,"Alta","Muy Alta"))))),""))," ")</f>
        <v/>
      </c>
      <c r="AQ156" s="235" t="str">
        <f t="shared" si="521"/>
        <v/>
      </c>
      <c r="AR156" s="281" t="str">
        <f t="shared" si="522"/>
        <v/>
      </c>
      <c r="AS156" s="235" t="str">
        <f t="shared" ref="AS156:AS159" si="546">IFERROR(IF(AND(AH155="Impacto",AH156="Impacto"),(AS155-(+AS155*AK156)),IF(AND(AH155="Probabilidad",AH156="Impacto"),(AS154-(+AS154*AK156)),IF(AH156="Probabilidad",AS155,""))),"")</f>
        <v/>
      </c>
      <c r="AT156" s="237" t="str">
        <f t="shared" si="524"/>
        <v/>
      </c>
      <c r="AU156" s="623"/>
      <c r="AV156" s="626"/>
      <c r="AW156" s="620"/>
      <c r="AX156" s="629"/>
      <c r="AY156" s="475"/>
      <c r="AZ156" s="468"/>
      <c r="BA156" s="469"/>
      <c r="BB156" s="469"/>
      <c r="BC156" s="470"/>
      <c r="BD156" s="470"/>
      <c r="BE156" s="470"/>
      <c r="BF156" s="468"/>
      <c r="BG156" s="576"/>
      <c r="BH156" s="214"/>
      <c r="BI156" s="209"/>
      <c r="BJ156" s="209"/>
      <c r="BK156" s="209"/>
      <c r="BL156" s="206"/>
      <c r="BM156" s="206"/>
      <c r="BN156" s="206"/>
      <c r="BO156" s="280"/>
      <c r="BP156" s="280"/>
      <c r="BQ156" s="282"/>
      <c r="BR156" s="212"/>
      <c r="BS156" s="212" t="str">
        <f>IF(AND('MAPA DE RIESGOS'!$AP156="Muy Alta",'MAPA DE RIESGOS'!$AR156="Leve"),CONCATENATE("R",'MAPA DE RIESGOS'!$H156,"C",'MAPA DE RIESGOS'!$AF156),"")</f>
        <v/>
      </c>
      <c r="BT156" s="212"/>
      <c r="BU156" s="212"/>
      <c r="BV156" s="212"/>
      <c r="BW156" s="212"/>
      <c r="BX156" s="212"/>
      <c r="BY156" s="212"/>
      <c r="BZ156" s="212"/>
      <c r="CA156" s="212"/>
      <c r="CB156" s="212"/>
      <c r="CC156" s="212"/>
      <c r="CD156" s="212"/>
      <c r="CE156" s="212"/>
      <c r="CF156" s="212"/>
      <c r="CG156" s="212"/>
      <c r="CH156" s="212"/>
      <c r="CI156" s="212"/>
      <c r="CJ156" s="212"/>
      <c r="CK156" s="212"/>
    </row>
    <row r="157" spans="1:89" s="213" customFormat="1" ht="28.5" hidden="1" customHeight="1">
      <c r="A157" s="587"/>
      <c r="B157" s="600"/>
      <c r="C157" s="567"/>
      <c r="D157" s="567"/>
      <c r="E157" s="570"/>
      <c r="F157" s="570"/>
      <c r="G157" s="575"/>
      <c r="H157" s="382">
        <v>24</v>
      </c>
      <c r="I157" s="573"/>
      <c r="J157" s="576"/>
      <c r="K157" s="576"/>
      <c r="L157" s="576"/>
      <c r="M157" s="570"/>
      <c r="N157" s="570"/>
      <c r="O157" s="570"/>
      <c r="P157" s="644"/>
      <c r="Q157" s="604"/>
      <c r="R157" s="607"/>
      <c r="S157" s="607"/>
      <c r="T157" s="607"/>
      <c r="U157" s="607"/>
      <c r="V157" s="647"/>
      <c r="W157" s="632"/>
      <c r="X157" s="650"/>
      <c r="Y157" s="653"/>
      <c r="Z157" s="656"/>
      <c r="AA157" s="632"/>
      <c r="AB157" s="635"/>
      <c r="AC157" s="638"/>
      <c r="AD157" s="641"/>
      <c r="AE157" s="620"/>
      <c r="AF157" s="205">
        <v>4</v>
      </c>
      <c r="AG157" s="501"/>
      <c r="AH157" s="504" t="str">
        <f t="shared" si="435"/>
        <v/>
      </c>
      <c r="AI157" s="338"/>
      <c r="AJ157" s="338"/>
      <c r="AK157" s="233" t="str">
        <f t="shared" si="436"/>
        <v/>
      </c>
      <c r="AL157" s="339"/>
      <c r="AM157" s="339"/>
      <c r="AN157" s="340"/>
      <c r="AO157" s="234" t="str">
        <f t="shared" ref="AO157" si="547">IF(ISBLANK(AD154),(IFERROR(IF(AND(AH156="Probabilidad",AH157="Probabilidad"),(AQ156-(+AQ156*AK157)),IF(AND(AH156="Impacto",AH157="Probabilidad"),(AQ155-(+AQ155*AK157)),IF(AH157="Impacto",AQ156,""))),""))," ")</f>
        <v/>
      </c>
      <c r="AP157" s="174" t="str">
        <f t="shared" ref="AP157" si="548">IF(ISBLANK(AD154),(IFERROR(IF(AO157="","",IF(AO157&lt;=0.2,"Muy Baja",IF(AO157&lt;=0.4,"Baja",IF(AO157&lt;=0.6,"Media",IF(AO157&lt;=0.8,"Alta","Muy Alta"))))),""))," ")</f>
        <v/>
      </c>
      <c r="AQ157" s="235" t="str">
        <f t="shared" si="521"/>
        <v/>
      </c>
      <c r="AR157" s="281" t="str">
        <f t="shared" si="522"/>
        <v/>
      </c>
      <c r="AS157" s="235" t="str">
        <f t="shared" si="546"/>
        <v/>
      </c>
      <c r="AT157" s="237" t="str">
        <f t="shared" si="524"/>
        <v/>
      </c>
      <c r="AU157" s="623"/>
      <c r="AV157" s="626"/>
      <c r="AW157" s="620"/>
      <c r="AX157" s="629"/>
      <c r="AY157" s="475"/>
      <c r="AZ157" s="468"/>
      <c r="BA157" s="469"/>
      <c r="BB157" s="469"/>
      <c r="BC157" s="470"/>
      <c r="BD157" s="470"/>
      <c r="BE157" s="470"/>
      <c r="BF157" s="468"/>
      <c r="BG157" s="576"/>
      <c r="BH157" s="214"/>
      <c r="BI157" s="209"/>
      <c r="BJ157" s="209"/>
      <c r="BK157" s="209"/>
      <c r="BL157" s="206"/>
      <c r="BM157" s="206"/>
      <c r="BN157" s="206"/>
      <c r="BO157" s="280"/>
      <c r="BP157" s="280"/>
      <c r="BQ157" s="282"/>
      <c r="BR157" s="212"/>
      <c r="BS157" s="212" t="str">
        <f>IF(AND('MAPA DE RIESGOS'!$AP157="Muy Alta",'MAPA DE RIESGOS'!$AR157="Leve"),CONCATENATE("R",'MAPA DE RIESGOS'!$H157,"C",'MAPA DE RIESGOS'!$AF157),"")</f>
        <v/>
      </c>
      <c r="BT157" s="212"/>
      <c r="BU157" s="212"/>
      <c r="BV157" s="212"/>
      <c r="BW157" s="212"/>
      <c r="BX157" s="212"/>
      <c r="BY157" s="212"/>
      <c r="BZ157" s="212"/>
      <c r="CA157" s="212"/>
      <c r="CB157" s="212"/>
      <c r="CC157" s="212"/>
      <c r="CD157" s="212"/>
      <c r="CE157" s="212"/>
      <c r="CF157" s="212"/>
      <c r="CG157" s="212"/>
      <c r="CH157" s="212"/>
      <c r="CI157" s="212"/>
      <c r="CJ157" s="212"/>
      <c r="CK157" s="212"/>
    </row>
    <row r="158" spans="1:89" s="213" customFormat="1" ht="28.5" hidden="1" customHeight="1">
      <c r="A158" s="587"/>
      <c r="B158" s="600"/>
      <c r="C158" s="567"/>
      <c r="D158" s="567"/>
      <c r="E158" s="570"/>
      <c r="F158" s="570"/>
      <c r="G158" s="575"/>
      <c r="H158" s="382">
        <v>24</v>
      </c>
      <c r="I158" s="573"/>
      <c r="J158" s="576"/>
      <c r="K158" s="576"/>
      <c r="L158" s="576"/>
      <c r="M158" s="570"/>
      <c r="N158" s="570"/>
      <c r="O158" s="570"/>
      <c r="P158" s="644"/>
      <c r="Q158" s="604"/>
      <c r="R158" s="607"/>
      <c r="S158" s="607"/>
      <c r="T158" s="607"/>
      <c r="U158" s="607"/>
      <c r="V158" s="647"/>
      <c r="W158" s="632"/>
      <c r="X158" s="650"/>
      <c r="Y158" s="653"/>
      <c r="Z158" s="656"/>
      <c r="AA158" s="632"/>
      <c r="AB158" s="635"/>
      <c r="AC158" s="638"/>
      <c r="AD158" s="641"/>
      <c r="AE158" s="620"/>
      <c r="AF158" s="205">
        <v>5</v>
      </c>
      <c r="AG158" s="501"/>
      <c r="AH158" s="504" t="str">
        <f t="shared" si="435"/>
        <v/>
      </c>
      <c r="AI158" s="338"/>
      <c r="AJ158" s="338"/>
      <c r="AK158" s="233" t="str">
        <f t="shared" si="436"/>
        <v/>
      </c>
      <c r="AL158" s="339"/>
      <c r="AM158" s="339"/>
      <c r="AN158" s="340"/>
      <c r="AO158" s="234" t="str">
        <f t="shared" ref="AO158" si="549">IF(ISBLANK(AD154),(IFERROR(IF(AND(AH157="Probabilidad",AH158="Probabilidad"),(AQ157-(+AQ157*AK158)),IF(AND(AH157="Impacto",AH158="Probabilidad"),(AQ156-(+AQ156*AK158)),IF(AH158="Impacto",AQ157,""))),""))," ")</f>
        <v/>
      </c>
      <c r="AP158" s="174" t="str">
        <f t="shared" ref="AP158" si="550">IF(ISBLANK(AD154),(IFERROR(IF(AO158="","",IF(AO158&lt;=0.2,"Muy Baja",IF(AO158&lt;=0.4,"Baja",IF(AO158&lt;=0.6,"Media",IF(AO158&lt;=0.8,"Alta","Muy Alta"))))),""))," ")</f>
        <v/>
      </c>
      <c r="AQ158" s="235" t="str">
        <f t="shared" si="521"/>
        <v/>
      </c>
      <c r="AR158" s="281" t="str">
        <f t="shared" si="522"/>
        <v/>
      </c>
      <c r="AS158" s="235" t="str">
        <f t="shared" si="546"/>
        <v/>
      </c>
      <c r="AT158" s="237" t="str">
        <f t="shared" si="524"/>
        <v/>
      </c>
      <c r="AU158" s="623"/>
      <c r="AV158" s="626"/>
      <c r="AW158" s="620"/>
      <c r="AX158" s="629"/>
      <c r="AY158" s="475"/>
      <c r="AZ158" s="468"/>
      <c r="BA158" s="469"/>
      <c r="BB158" s="469"/>
      <c r="BC158" s="470"/>
      <c r="BD158" s="470"/>
      <c r="BE158" s="470"/>
      <c r="BF158" s="468"/>
      <c r="BG158" s="576"/>
      <c r="BH158" s="214"/>
      <c r="BI158" s="209"/>
      <c r="BJ158" s="209"/>
      <c r="BK158" s="209"/>
      <c r="BL158" s="206"/>
      <c r="BM158" s="206"/>
      <c r="BN158" s="206"/>
      <c r="BO158" s="280"/>
      <c r="BP158" s="280"/>
      <c r="BQ158" s="282"/>
      <c r="BR158" s="212"/>
      <c r="BS158" s="212" t="str">
        <f>IF(AND('MAPA DE RIESGOS'!$AP158="Muy Alta",'MAPA DE RIESGOS'!$AR158="Leve"),CONCATENATE("R",'MAPA DE RIESGOS'!$H158,"C",'MAPA DE RIESGOS'!$AF158),"")</f>
        <v/>
      </c>
      <c r="BT158" s="212"/>
      <c r="BU158" s="212"/>
      <c r="BV158" s="212"/>
      <c r="BW158" s="212"/>
      <c r="BX158" s="212"/>
      <c r="BY158" s="212"/>
      <c r="BZ158" s="212"/>
      <c r="CA158" s="212"/>
      <c r="CB158" s="212"/>
      <c r="CC158" s="212"/>
      <c r="CD158" s="212"/>
      <c r="CE158" s="212"/>
      <c r="CF158" s="212"/>
      <c r="CG158" s="212"/>
      <c r="CH158" s="212"/>
      <c r="CI158" s="212"/>
      <c r="CJ158" s="212"/>
      <c r="CK158" s="212"/>
    </row>
    <row r="159" spans="1:89" s="213" customFormat="1" ht="28.5" hidden="1" customHeight="1">
      <c r="A159" s="587"/>
      <c r="B159" s="600"/>
      <c r="C159" s="567"/>
      <c r="D159" s="567"/>
      <c r="E159" s="570"/>
      <c r="F159" s="570"/>
      <c r="G159" s="575"/>
      <c r="H159" s="382">
        <v>24</v>
      </c>
      <c r="I159" s="574"/>
      <c r="J159" s="577"/>
      <c r="K159" s="577"/>
      <c r="L159" s="577"/>
      <c r="M159" s="571"/>
      <c r="N159" s="571"/>
      <c r="O159" s="571"/>
      <c r="P159" s="645"/>
      <c r="Q159" s="605"/>
      <c r="R159" s="608"/>
      <c r="S159" s="608"/>
      <c r="T159" s="608"/>
      <c r="U159" s="608"/>
      <c r="V159" s="648"/>
      <c r="W159" s="633"/>
      <c r="X159" s="651"/>
      <c r="Y159" s="654"/>
      <c r="Z159" s="657"/>
      <c r="AA159" s="633"/>
      <c r="AB159" s="636"/>
      <c r="AC159" s="639"/>
      <c r="AD159" s="642"/>
      <c r="AE159" s="621"/>
      <c r="AF159" s="205">
        <v>6</v>
      </c>
      <c r="AG159" s="501"/>
      <c r="AH159" s="504" t="str">
        <f t="shared" si="435"/>
        <v/>
      </c>
      <c r="AI159" s="338"/>
      <c r="AJ159" s="338"/>
      <c r="AK159" s="233" t="str">
        <f t="shared" si="436"/>
        <v/>
      </c>
      <c r="AL159" s="339"/>
      <c r="AM159" s="339"/>
      <c r="AN159" s="340"/>
      <c r="AO159" s="234" t="str">
        <f t="shared" ref="AO159" si="551">IF(ISBLANK(AD154),(IFERROR(IF(AND(AH158="Probabilidad",AH159="Probabilidad"),(AQ158-(+AQ158*AK159)),IF(AND(AH158="Impacto",AH159="Probabilidad"),(AQ157-(+AQ157*AK159)),IF(AH159="Impacto",AQ158,""))),""))," ")</f>
        <v/>
      </c>
      <c r="AP159" s="174" t="str">
        <f t="shared" ref="AP159" si="552">IF(ISBLANK(AD154),(IFERROR(IF(AO159="","",IF(AO159&lt;=0.2,"Muy Baja",IF(AO159&lt;=0.4,"Baja",IF(AO159&lt;=0.6,"Media",IF(AO159&lt;=0.8,"Alta","Muy Alta"))))),""))," ")</f>
        <v/>
      </c>
      <c r="AQ159" s="235" t="str">
        <f t="shared" si="521"/>
        <v/>
      </c>
      <c r="AR159" s="281" t="str">
        <f t="shared" si="522"/>
        <v/>
      </c>
      <c r="AS159" s="235" t="str">
        <f t="shared" si="546"/>
        <v/>
      </c>
      <c r="AT159" s="237" t="str">
        <f t="shared" si="524"/>
        <v/>
      </c>
      <c r="AU159" s="624"/>
      <c r="AV159" s="627"/>
      <c r="AW159" s="621"/>
      <c r="AX159" s="630"/>
      <c r="AY159" s="475"/>
      <c r="AZ159" s="468"/>
      <c r="BA159" s="469"/>
      <c r="BB159" s="469"/>
      <c r="BC159" s="470"/>
      <c r="BD159" s="470"/>
      <c r="BE159" s="470"/>
      <c r="BF159" s="468"/>
      <c r="BG159" s="577"/>
      <c r="BH159" s="214"/>
      <c r="BI159" s="209"/>
      <c r="BJ159" s="209"/>
      <c r="BK159" s="209"/>
      <c r="BL159" s="206"/>
      <c r="BM159" s="206"/>
      <c r="BN159" s="206"/>
      <c r="BO159" s="280"/>
      <c r="BP159" s="280"/>
      <c r="BQ159" s="282"/>
      <c r="BR159" s="212"/>
      <c r="BS159" s="212" t="str">
        <f>IF(AND('MAPA DE RIESGOS'!$AP159="Muy Alta",'MAPA DE RIESGOS'!$AR159="Leve"),CONCATENATE("R",'MAPA DE RIESGOS'!$H159,"C",'MAPA DE RIESGOS'!$AF159),"")</f>
        <v/>
      </c>
      <c r="BT159" s="212"/>
      <c r="BU159" s="212"/>
      <c r="BV159" s="212"/>
      <c r="BW159" s="212"/>
      <c r="BX159" s="212"/>
      <c r="BY159" s="212"/>
      <c r="BZ159" s="212"/>
      <c r="CA159" s="212"/>
      <c r="CB159" s="212"/>
      <c r="CC159" s="212"/>
      <c r="CD159" s="212"/>
      <c r="CE159" s="212"/>
      <c r="CF159" s="212"/>
      <c r="CG159" s="212"/>
      <c r="CH159" s="212"/>
      <c r="CI159" s="212"/>
      <c r="CJ159" s="212"/>
      <c r="CK159" s="212"/>
    </row>
    <row r="160" spans="1:89" s="213" customFormat="1" ht="141" customHeight="1">
      <c r="A160" s="587"/>
      <c r="B160" s="600"/>
      <c r="C160" s="567"/>
      <c r="D160" s="567" t="str">
        <f>IFERROR((VLOOKUP($B160,'Listados Datos'!$D$3:$F$18,3,FALSE))," ")</f>
        <v xml:space="preserve"> </v>
      </c>
      <c r="E160" s="570"/>
      <c r="F160" s="570" t="s">
        <v>969</v>
      </c>
      <c r="G160" s="575">
        <v>25</v>
      </c>
      <c r="H160" s="382">
        <v>25</v>
      </c>
      <c r="I160" s="572" t="s">
        <v>1479</v>
      </c>
      <c r="J160" s="581" t="s">
        <v>241</v>
      </c>
      <c r="K160" s="581" t="s">
        <v>1480</v>
      </c>
      <c r="L160" s="581" t="s">
        <v>1481</v>
      </c>
      <c r="M160" s="569" t="s">
        <v>1482</v>
      </c>
      <c r="N160" s="569" t="s">
        <v>109</v>
      </c>
      <c r="O160" s="569" t="s">
        <v>244</v>
      </c>
      <c r="P160" s="643">
        <v>50</v>
      </c>
      <c r="Q160" s="603"/>
      <c r="R160" s="606"/>
      <c r="S160" s="606"/>
      <c r="T160" s="606"/>
      <c r="U160" s="606"/>
      <c r="V160" s="646" t="str">
        <f t="shared" ref="V160" si="553">IF(ISBLANK(AC160),(IF(P160&lt;=0,"",IF(P160&lt;=2,"Muy Baja",IF(P160&lt;=24,"Baja",IF(P160&lt;=500,"Media",IF(P160&lt;=5000,"Alta","Muy Alta"))))))," ")</f>
        <v xml:space="preserve"> </v>
      </c>
      <c r="W160" s="631" t="str">
        <f t="shared" ref="W160" si="554">IF(ISBLANK(AC160),(IF(V160="","",IF(V160="Muy Baja",20%,IF(V160="Baja",40%,IF(V160="Media",60%,IF(V160="Alta",80%,IF(V160="Muy Alta",100%,0)))))))," ")</f>
        <v xml:space="preserve"> </v>
      </c>
      <c r="X160" s="649"/>
      <c r="Y160" s="652" t="str">
        <f>IF(X160&gt;0,IF(NOT(ISERROR(MATCH(X160,'Listados Datos'!$N$3:$N$4,0))),'Listados Datos'!$N$6&amp;"Por favor no seleccionar este criterios de impacto (Afectación Económica o presupuestal y/o Pérdida Reputacional)",'Listados Datos'!$N$7),"")</f>
        <v/>
      </c>
      <c r="Z160" s="655" t="str">
        <f>IF(OR(X160='Listados Datos'!$R$3,X160='Listados Datos'!$S$3),"Leve",IF(OR(X160='Listados Datos'!$R$4,X160='Listados Datos'!$S$4),"Menor",IF(OR(X160='Listados Datos'!$R$5,X160='Listados Datos'!$S$5),"Moderado",IF(OR(X160='Listados Datos'!$R$6,X160='Listados Datos'!$S$6),"Mayor",IF(OR(X160='Listados Datos'!$R$7,X160='Listados Datos'!$S$7),"Catastrófico","")))))</f>
        <v/>
      </c>
      <c r="AA160" s="631" t="str">
        <f>IF(Z160="","",IF(Z160="Leve",20%,IF(Z160="Menor",40%,IF(Z160="Moderado",60%,IF(Z160="Mayor",80%,IF(Z160="Catastrófico",100%,0))))))</f>
        <v/>
      </c>
      <c r="AB160" s="634"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637" t="s">
        <v>344</v>
      </c>
      <c r="AD160" s="640" t="s">
        <v>12</v>
      </c>
      <c r="AE160" s="619" t="str">
        <f t="shared" ref="AE160" si="555">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MODERADA</v>
      </c>
      <c r="AF160" s="205">
        <v>1</v>
      </c>
      <c r="AG160" s="501" t="s">
        <v>1483</v>
      </c>
      <c r="AH160" s="504" t="str">
        <f t="shared" si="435"/>
        <v>Probabilidad</v>
      </c>
      <c r="AI160" s="338" t="s">
        <v>310</v>
      </c>
      <c r="AJ160" s="338" t="s">
        <v>315</v>
      </c>
      <c r="AK160" s="233" t="str">
        <f t="shared" si="436"/>
        <v>40%</v>
      </c>
      <c r="AL160" s="339" t="s">
        <v>319</v>
      </c>
      <c r="AM160" s="339" t="s">
        <v>323</v>
      </c>
      <c r="AN160" s="340" t="s">
        <v>326</v>
      </c>
      <c r="AO160" s="234" t="str">
        <f t="shared" ref="AO160" si="556">IF(ISBLANK(AD160),(IFERROR(IF(AH160="Probabilidad",(W160-(+W160*AK160)),IF(AH160="Impacto",W160,"")),""))," ")</f>
        <v xml:space="preserve"> </v>
      </c>
      <c r="AP160" s="174" t="str">
        <f t="shared" ref="AP160" si="557">IF(ISBLANK(AD160), (IFERROR(IF(AO160="","",IF(AO160&lt;=0.2,"Muy Baja",IF(AO160&lt;=0.4,"Baja",IF(AO160&lt;=0.6,"Media",IF(AO160&lt;=0.8,"Alta","Muy Alta"))))),""))," ")</f>
        <v xml:space="preserve"> </v>
      </c>
      <c r="AQ160" s="235" t="str">
        <f t="shared" si="521"/>
        <v xml:space="preserve"> </v>
      </c>
      <c r="AR160" s="281" t="str">
        <f t="shared" si="522"/>
        <v/>
      </c>
      <c r="AS160" s="235" t="str">
        <f t="shared" ref="AS160" si="558">IFERROR(IF(AH160="Impacto",(AA160-(+AA160*AK160)),IF(AH160="Probabilidad",AA160,"")),"")</f>
        <v/>
      </c>
      <c r="AT160" s="237" t="str">
        <f t="shared" si="524"/>
        <v/>
      </c>
      <c r="AU160" s="622" t="s">
        <v>344</v>
      </c>
      <c r="AV160" s="625" t="str">
        <f>IF(ISBLANK(AD160), " ", AD160)</f>
        <v>Moderado</v>
      </c>
      <c r="AW160" s="619" t="str">
        <f t="shared" ref="AW160" si="559">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MODERADA</v>
      </c>
      <c r="AX160" s="628" t="s">
        <v>333</v>
      </c>
      <c r="AY160" s="475" t="s">
        <v>1492</v>
      </c>
      <c r="AZ160" s="468" t="s">
        <v>1493</v>
      </c>
      <c r="BA160" s="469" t="s">
        <v>3282</v>
      </c>
      <c r="BB160" s="469" t="s">
        <v>1151</v>
      </c>
      <c r="BC160" s="470">
        <v>44927</v>
      </c>
      <c r="BD160" s="470">
        <v>45291</v>
      </c>
      <c r="BE160" s="470" t="s">
        <v>1484</v>
      </c>
      <c r="BF160" s="468" t="s">
        <v>1485</v>
      </c>
      <c r="BG160" s="581" t="s">
        <v>1205</v>
      </c>
      <c r="BH160" s="214"/>
      <c r="BI160" s="209"/>
      <c r="BJ160" s="209"/>
      <c r="BK160" s="209"/>
      <c r="BL160" s="206"/>
      <c r="BM160" s="206"/>
      <c r="BN160" s="206"/>
      <c r="BO160" s="280"/>
      <c r="BP160" s="280"/>
      <c r="BQ160" s="282"/>
      <c r="BR160" s="212"/>
      <c r="BS160" s="212" t="str">
        <f>IF(AND('MAPA DE RIESGOS'!$AP160="Muy Alta",'MAPA DE RIESGOS'!$AR160="Leve"),CONCATENATE("R",'MAPA DE RIESGOS'!$H160,"C",'MAPA DE RIESGOS'!$AF160),"")</f>
        <v/>
      </c>
      <c r="BT160" s="212"/>
      <c r="BU160" s="212"/>
      <c r="BV160" s="212"/>
      <c r="BW160" s="212"/>
      <c r="BX160" s="212"/>
      <c r="BY160" s="212"/>
      <c r="BZ160" s="212"/>
      <c r="CA160" s="212"/>
      <c r="CB160" s="212"/>
      <c r="CC160" s="212"/>
      <c r="CD160" s="212"/>
      <c r="CE160" s="212"/>
      <c r="CF160" s="212"/>
      <c r="CG160" s="212"/>
      <c r="CH160" s="212"/>
      <c r="CI160" s="212"/>
      <c r="CJ160" s="212"/>
      <c r="CK160" s="212"/>
    </row>
    <row r="161" spans="1:89" s="213" customFormat="1" ht="68.25" hidden="1" customHeight="1">
      <c r="A161" s="587"/>
      <c r="B161" s="600"/>
      <c r="C161" s="567"/>
      <c r="D161" s="567"/>
      <c r="E161" s="570"/>
      <c r="F161" s="570"/>
      <c r="G161" s="575"/>
      <c r="H161" s="382">
        <v>25</v>
      </c>
      <c r="I161" s="573"/>
      <c r="J161" s="576"/>
      <c r="K161" s="576"/>
      <c r="L161" s="576"/>
      <c r="M161" s="570"/>
      <c r="N161" s="570"/>
      <c r="O161" s="570"/>
      <c r="P161" s="644"/>
      <c r="Q161" s="604"/>
      <c r="R161" s="607"/>
      <c r="S161" s="607"/>
      <c r="T161" s="607"/>
      <c r="U161" s="607"/>
      <c r="V161" s="647"/>
      <c r="W161" s="632"/>
      <c r="X161" s="650"/>
      <c r="Y161" s="653"/>
      <c r="Z161" s="656"/>
      <c r="AA161" s="632"/>
      <c r="AB161" s="635"/>
      <c r="AC161" s="638"/>
      <c r="AD161" s="641"/>
      <c r="AE161" s="620"/>
      <c r="AF161" s="205">
        <v>2</v>
      </c>
      <c r="AG161" s="501"/>
      <c r="AH161" s="504" t="str">
        <f t="shared" si="435"/>
        <v/>
      </c>
      <c r="AI161" s="338"/>
      <c r="AJ161" s="338"/>
      <c r="AK161" s="233" t="str">
        <f t="shared" si="436"/>
        <v/>
      </c>
      <c r="AL161" s="339"/>
      <c r="AM161" s="339"/>
      <c r="AN161" s="340"/>
      <c r="AO161" s="234" t="str">
        <f t="shared" ref="AO161" si="560">IF(ISBLANK(AD160),(IFERROR(IF(AND(AH160="Probabilidad",AH161="Probabilidad"),(AQ160-(+AQ160*AK161)),IF(AH161="Probabilidad",(W160-(+W160*AK161)),IF(AH161="Impacto",AQ160,""))),""))," ")</f>
        <v xml:space="preserve"> </v>
      </c>
      <c r="AP161" s="174" t="str">
        <f t="shared" ref="AP161" si="561">IF(ISBLANK(AD160),(IFERROR(IF(AO161="","",IF(AO161&lt;=0.2,"Muy Baja",IF(AO161&lt;=0.4,"Baja",IF(AO161&lt;=0.6,"Media",IF(AO161&lt;=0.8,"Alta","Muy Alta"))))),""))," ")</f>
        <v xml:space="preserve"> </v>
      </c>
      <c r="AQ161" s="235" t="str">
        <f t="shared" si="521"/>
        <v xml:space="preserve"> </v>
      </c>
      <c r="AR161" s="281" t="str">
        <f t="shared" si="522"/>
        <v/>
      </c>
      <c r="AS161" s="235" t="str">
        <f t="shared" ref="AS161" si="562">IFERROR(IF(AND(AH160="Impacto",AH161="Impacto"),(AS160-(+AS160*AK161)),IF(AH161="Impacto",(AA160-(+AA160*AK161)),IF(AH161="Probabilidad",AS160,""))),"")</f>
        <v/>
      </c>
      <c r="AT161" s="237" t="str">
        <f t="shared" si="524"/>
        <v/>
      </c>
      <c r="AU161" s="623"/>
      <c r="AV161" s="626"/>
      <c r="AW161" s="620"/>
      <c r="AX161" s="629"/>
      <c r="AY161" s="475"/>
      <c r="AZ161" s="468"/>
      <c r="BA161" s="469"/>
      <c r="BB161" s="469"/>
      <c r="BC161" s="470"/>
      <c r="BD161" s="470"/>
      <c r="BE161" s="470"/>
      <c r="BF161" s="468"/>
      <c r="BG161" s="576"/>
      <c r="BH161" s="214"/>
      <c r="BI161" s="209"/>
      <c r="BJ161" s="209"/>
      <c r="BK161" s="209"/>
      <c r="BL161" s="206"/>
      <c r="BM161" s="206"/>
      <c r="BN161" s="206"/>
      <c r="BO161" s="280"/>
      <c r="BP161" s="280"/>
      <c r="BQ161" s="282"/>
      <c r="BR161" s="212"/>
      <c r="BS161" s="212" t="str">
        <f>IF(AND('MAPA DE RIESGOS'!$AP161="Muy Alta",'MAPA DE RIESGOS'!$AR161="Leve"),CONCATENATE("R",'MAPA DE RIESGOS'!$H161,"C",'MAPA DE RIESGOS'!$AF161),"")</f>
        <v/>
      </c>
      <c r="BT161" s="212"/>
      <c r="BU161" s="212"/>
      <c r="BV161" s="212"/>
      <c r="BW161" s="212"/>
      <c r="BX161" s="212"/>
      <c r="BY161" s="212"/>
      <c r="BZ161" s="212"/>
      <c r="CA161" s="212"/>
      <c r="CB161" s="212"/>
      <c r="CC161" s="212"/>
      <c r="CD161" s="212"/>
      <c r="CE161" s="212"/>
      <c r="CF161" s="212"/>
      <c r="CG161" s="212"/>
      <c r="CH161" s="212"/>
      <c r="CI161" s="212"/>
      <c r="CJ161" s="212"/>
      <c r="CK161" s="212"/>
    </row>
    <row r="162" spans="1:89" s="213" customFormat="1" ht="28.5" hidden="1" customHeight="1">
      <c r="A162" s="587"/>
      <c r="B162" s="600"/>
      <c r="C162" s="567"/>
      <c r="D162" s="567"/>
      <c r="E162" s="570"/>
      <c r="F162" s="570"/>
      <c r="G162" s="575"/>
      <c r="H162" s="382">
        <v>25</v>
      </c>
      <c r="I162" s="573"/>
      <c r="J162" s="576"/>
      <c r="K162" s="576"/>
      <c r="L162" s="576"/>
      <c r="M162" s="570"/>
      <c r="N162" s="570"/>
      <c r="O162" s="570"/>
      <c r="P162" s="644"/>
      <c r="Q162" s="604"/>
      <c r="R162" s="607"/>
      <c r="S162" s="607"/>
      <c r="T162" s="607"/>
      <c r="U162" s="607"/>
      <c r="V162" s="647"/>
      <c r="W162" s="632"/>
      <c r="X162" s="650"/>
      <c r="Y162" s="653"/>
      <c r="Z162" s="656"/>
      <c r="AA162" s="632"/>
      <c r="AB162" s="635"/>
      <c r="AC162" s="638"/>
      <c r="AD162" s="641"/>
      <c r="AE162" s="620"/>
      <c r="AF162" s="205">
        <v>3</v>
      </c>
      <c r="AG162" s="501"/>
      <c r="AH162" s="504" t="str">
        <f t="shared" si="435"/>
        <v/>
      </c>
      <c r="AI162" s="338"/>
      <c r="AJ162" s="338"/>
      <c r="AK162" s="233" t="str">
        <f t="shared" si="436"/>
        <v/>
      </c>
      <c r="AL162" s="339"/>
      <c r="AM162" s="339"/>
      <c r="AN162" s="340"/>
      <c r="AO162" s="234" t="str">
        <f t="shared" ref="AO162" si="563">IF(ISBLANK(AD160),(IFERROR(IF(AND(AH161="Probabilidad",AH162="Probabilidad"),(AQ161-(+AQ161*AK162)),IF(AND(AH161="Impacto",AH162="Probabilidad"),(AQ160-(+AQ160*AK162)),IF(AH162="Impacto",AQ161,""))),""))," ")</f>
        <v xml:space="preserve"> </v>
      </c>
      <c r="AP162" s="174" t="str">
        <f t="shared" ref="AP162" si="564">IF(ISBLANK(AD160),(IFERROR(IF(AO162="","",IF(AO162&lt;=0.2,"Muy Baja",IF(AO162&lt;=0.4,"Baja",IF(AO162&lt;=0.6,"Media",IF(AO162&lt;=0.8,"Alta","Muy Alta"))))),""))," ")</f>
        <v xml:space="preserve"> </v>
      </c>
      <c r="AQ162" s="235" t="str">
        <f t="shared" si="521"/>
        <v xml:space="preserve"> </v>
      </c>
      <c r="AR162" s="281" t="str">
        <f t="shared" si="522"/>
        <v/>
      </c>
      <c r="AS162" s="235" t="str">
        <f t="shared" ref="AS162:AS165" si="565">IFERROR(IF(AND(AH161="Impacto",AH162="Impacto"),(AS161-(+AS161*AK162)),IF(AND(AH161="Probabilidad",AH162="Impacto"),(AS160-(+AS160*AK162)),IF(AH162="Probabilidad",AS161,""))),"")</f>
        <v/>
      </c>
      <c r="AT162" s="237" t="str">
        <f t="shared" si="524"/>
        <v/>
      </c>
      <c r="AU162" s="623"/>
      <c r="AV162" s="626"/>
      <c r="AW162" s="620"/>
      <c r="AX162" s="629"/>
      <c r="AY162" s="475"/>
      <c r="AZ162" s="468"/>
      <c r="BA162" s="469"/>
      <c r="BB162" s="469"/>
      <c r="BC162" s="470"/>
      <c r="BD162" s="470"/>
      <c r="BE162" s="470"/>
      <c r="BF162" s="468"/>
      <c r="BG162" s="576"/>
      <c r="BH162" s="214"/>
      <c r="BI162" s="209"/>
      <c r="BJ162" s="209"/>
      <c r="BK162" s="209"/>
      <c r="BL162" s="206"/>
      <c r="BM162" s="206"/>
      <c r="BN162" s="206"/>
      <c r="BO162" s="280"/>
      <c r="BP162" s="280"/>
      <c r="BQ162" s="282"/>
      <c r="BR162" s="212"/>
      <c r="BS162" s="212" t="str">
        <f>IF(AND('MAPA DE RIESGOS'!$AP162="Muy Alta",'MAPA DE RIESGOS'!$AR162="Leve"),CONCATENATE("R",'MAPA DE RIESGOS'!$H162,"C",'MAPA DE RIESGOS'!$AF162),"")</f>
        <v/>
      </c>
      <c r="BT162" s="212"/>
      <c r="BU162" s="212"/>
      <c r="BV162" s="212"/>
      <c r="BW162" s="212"/>
      <c r="BX162" s="212"/>
      <c r="BY162" s="212"/>
      <c r="BZ162" s="212"/>
      <c r="CA162" s="212"/>
      <c r="CB162" s="212"/>
      <c r="CC162" s="212"/>
      <c r="CD162" s="212"/>
      <c r="CE162" s="212"/>
      <c r="CF162" s="212"/>
      <c r="CG162" s="212"/>
      <c r="CH162" s="212"/>
      <c r="CI162" s="212"/>
      <c r="CJ162" s="212"/>
      <c r="CK162" s="212"/>
    </row>
    <row r="163" spans="1:89" s="213" customFormat="1" ht="28.5" hidden="1" customHeight="1">
      <c r="A163" s="587"/>
      <c r="B163" s="600"/>
      <c r="C163" s="567"/>
      <c r="D163" s="567"/>
      <c r="E163" s="570"/>
      <c r="F163" s="570"/>
      <c r="G163" s="575"/>
      <c r="H163" s="382">
        <v>25</v>
      </c>
      <c r="I163" s="573"/>
      <c r="J163" s="576"/>
      <c r="K163" s="576"/>
      <c r="L163" s="576"/>
      <c r="M163" s="570"/>
      <c r="N163" s="570"/>
      <c r="O163" s="570"/>
      <c r="P163" s="644"/>
      <c r="Q163" s="604"/>
      <c r="R163" s="607"/>
      <c r="S163" s="607"/>
      <c r="T163" s="607"/>
      <c r="U163" s="607"/>
      <c r="V163" s="647"/>
      <c r="W163" s="632"/>
      <c r="X163" s="650"/>
      <c r="Y163" s="653"/>
      <c r="Z163" s="656"/>
      <c r="AA163" s="632"/>
      <c r="AB163" s="635"/>
      <c r="AC163" s="638"/>
      <c r="AD163" s="641"/>
      <c r="AE163" s="620"/>
      <c r="AF163" s="205">
        <v>4</v>
      </c>
      <c r="AG163" s="501"/>
      <c r="AH163" s="504" t="str">
        <f t="shared" si="435"/>
        <v/>
      </c>
      <c r="AI163" s="338"/>
      <c r="AJ163" s="338"/>
      <c r="AK163" s="233" t="str">
        <f t="shared" si="436"/>
        <v/>
      </c>
      <c r="AL163" s="339"/>
      <c r="AM163" s="339"/>
      <c r="AN163" s="340"/>
      <c r="AO163" s="234" t="str">
        <f t="shared" ref="AO163" si="566">IF(ISBLANK(AD160),(IFERROR(IF(AND(AH162="Probabilidad",AH163="Probabilidad"),(AQ162-(+AQ162*AK163)),IF(AND(AH162="Impacto",AH163="Probabilidad"),(AQ161-(+AQ161*AK163)),IF(AH163="Impacto",AQ162,""))),""))," ")</f>
        <v xml:space="preserve"> </v>
      </c>
      <c r="AP163" s="174" t="str">
        <f t="shared" ref="AP163" si="567">IF(ISBLANK(AD160),(IFERROR(IF(AO163="","",IF(AO163&lt;=0.2,"Muy Baja",IF(AO163&lt;=0.4,"Baja",IF(AO163&lt;=0.6,"Media",IF(AO163&lt;=0.8,"Alta","Muy Alta"))))),""))," ")</f>
        <v xml:space="preserve"> </v>
      </c>
      <c r="AQ163" s="235" t="str">
        <f t="shared" si="521"/>
        <v xml:space="preserve"> </v>
      </c>
      <c r="AR163" s="281" t="str">
        <f t="shared" si="522"/>
        <v/>
      </c>
      <c r="AS163" s="235" t="str">
        <f t="shared" si="565"/>
        <v/>
      </c>
      <c r="AT163" s="237" t="str">
        <f t="shared" si="524"/>
        <v/>
      </c>
      <c r="AU163" s="623"/>
      <c r="AV163" s="626"/>
      <c r="AW163" s="620"/>
      <c r="AX163" s="629"/>
      <c r="AY163" s="475"/>
      <c r="AZ163" s="468"/>
      <c r="BA163" s="469"/>
      <c r="BB163" s="469"/>
      <c r="BC163" s="470"/>
      <c r="BD163" s="470"/>
      <c r="BE163" s="470"/>
      <c r="BF163" s="468"/>
      <c r="BG163" s="576"/>
      <c r="BH163" s="214"/>
      <c r="BI163" s="209"/>
      <c r="BJ163" s="209"/>
      <c r="BK163" s="209"/>
      <c r="BL163" s="206"/>
      <c r="BM163" s="206"/>
      <c r="BN163" s="206"/>
      <c r="BO163" s="280"/>
      <c r="BP163" s="280"/>
      <c r="BQ163" s="282"/>
      <c r="BR163" s="212"/>
      <c r="BS163" s="212" t="str">
        <f>IF(AND('MAPA DE RIESGOS'!$AP163="Muy Alta",'MAPA DE RIESGOS'!$AR163="Leve"),CONCATENATE("R",'MAPA DE RIESGOS'!$H163,"C",'MAPA DE RIESGOS'!$AF163),"")</f>
        <v/>
      </c>
      <c r="BT163" s="212"/>
      <c r="BU163" s="212"/>
      <c r="BV163" s="212"/>
      <c r="BW163" s="212"/>
      <c r="BX163" s="212"/>
      <c r="BY163" s="212"/>
      <c r="BZ163" s="212"/>
      <c r="CA163" s="212"/>
      <c r="CB163" s="212"/>
      <c r="CC163" s="212"/>
      <c r="CD163" s="212"/>
      <c r="CE163" s="212"/>
      <c r="CF163" s="212"/>
      <c r="CG163" s="212"/>
      <c r="CH163" s="212"/>
      <c r="CI163" s="212"/>
      <c r="CJ163" s="212"/>
      <c r="CK163" s="212"/>
    </row>
    <row r="164" spans="1:89" s="213" customFormat="1" ht="28.5" hidden="1" customHeight="1">
      <c r="A164" s="587"/>
      <c r="B164" s="600"/>
      <c r="C164" s="567"/>
      <c r="D164" s="567"/>
      <c r="E164" s="570"/>
      <c r="F164" s="570"/>
      <c r="G164" s="575"/>
      <c r="H164" s="382">
        <v>25</v>
      </c>
      <c r="I164" s="573"/>
      <c r="J164" s="576"/>
      <c r="K164" s="576"/>
      <c r="L164" s="576"/>
      <c r="M164" s="570"/>
      <c r="N164" s="570"/>
      <c r="O164" s="570"/>
      <c r="P164" s="644"/>
      <c r="Q164" s="604"/>
      <c r="R164" s="607"/>
      <c r="S164" s="607"/>
      <c r="T164" s="607"/>
      <c r="U164" s="607"/>
      <c r="V164" s="647"/>
      <c r="W164" s="632"/>
      <c r="X164" s="650"/>
      <c r="Y164" s="653"/>
      <c r="Z164" s="656"/>
      <c r="AA164" s="632"/>
      <c r="AB164" s="635"/>
      <c r="AC164" s="638"/>
      <c r="AD164" s="641"/>
      <c r="AE164" s="620"/>
      <c r="AF164" s="205">
        <v>5</v>
      </c>
      <c r="AG164" s="501"/>
      <c r="AH164" s="504" t="str">
        <f t="shared" si="435"/>
        <v/>
      </c>
      <c r="AI164" s="338"/>
      <c r="AJ164" s="338"/>
      <c r="AK164" s="233" t="str">
        <f t="shared" si="436"/>
        <v/>
      </c>
      <c r="AL164" s="339"/>
      <c r="AM164" s="339"/>
      <c r="AN164" s="340"/>
      <c r="AO164" s="234" t="str">
        <f t="shared" ref="AO164" si="568">IF(ISBLANK(AD160),(IFERROR(IF(AND(AH163="Probabilidad",AH164="Probabilidad"),(AQ163-(+AQ163*AK164)),IF(AND(AH163="Impacto",AH164="Probabilidad"),(AQ162-(+AQ162*AK164)),IF(AH164="Impacto",AQ163,""))),""))," ")</f>
        <v xml:space="preserve"> </v>
      </c>
      <c r="AP164" s="174" t="str">
        <f t="shared" ref="AP164" si="569">IF(ISBLANK(AD160),(IFERROR(IF(AO164="","",IF(AO164&lt;=0.2,"Muy Baja",IF(AO164&lt;=0.4,"Baja",IF(AO164&lt;=0.6,"Media",IF(AO164&lt;=0.8,"Alta","Muy Alta"))))),""))," ")</f>
        <v xml:space="preserve"> </v>
      </c>
      <c r="AQ164" s="235" t="str">
        <f t="shared" si="521"/>
        <v xml:space="preserve"> </v>
      </c>
      <c r="AR164" s="281" t="str">
        <f t="shared" si="522"/>
        <v/>
      </c>
      <c r="AS164" s="235" t="str">
        <f t="shared" si="565"/>
        <v/>
      </c>
      <c r="AT164" s="237" t="str">
        <f t="shared" si="524"/>
        <v/>
      </c>
      <c r="AU164" s="623"/>
      <c r="AV164" s="626"/>
      <c r="AW164" s="620"/>
      <c r="AX164" s="629"/>
      <c r="AY164" s="475"/>
      <c r="AZ164" s="468"/>
      <c r="BA164" s="469"/>
      <c r="BB164" s="469"/>
      <c r="BC164" s="470"/>
      <c r="BD164" s="470"/>
      <c r="BE164" s="470"/>
      <c r="BF164" s="468"/>
      <c r="BG164" s="576"/>
      <c r="BH164" s="214"/>
      <c r="BI164" s="209"/>
      <c r="BJ164" s="209"/>
      <c r="BK164" s="209"/>
      <c r="BL164" s="206"/>
      <c r="BM164" s="206"/>
      <c r="BN164" s="206"/>
      <c r="BO164" s="280"/>
      <c r="BP164" s="280"/>
      <c r="BQ164" s="282"/>
      <c r="BR164" s="212"/>
      <c r="BS164" s="212" t="str">
        <f>IF(AND('MAPA DE RIESGOS'!$AP164="Muy Alta",'MAPA DE RIESGOS'!$AR164="Leve"),CONCATENATE("R",'MAPA DE RIESGOS'!$H164,"C",'MAPA DE RIESGOS'!$AF164),"")</f>
        <v/>
      </c>
      <c r="BT164" s="212"/>
      <c r="BU164" s="212"/>
      <c r="BV164" s="212"/>
      <c r="BW164" s="212"/>
      <c r="BX164" s="212"/>
      <c r="BY164" s="212"/>
      <c r="BZ164" s="212"/>
      <c r="CA164" s="212"/>
      <c r="CB164" s="212"/>
      <c r="CC164" s="212"/>
      <c r="CD164" s="212"/>
      <c r="CE164" s="212"/>
      <c r="CF164" s="212"/>
      <c r="CG164" s="212"/>
      <c r="CH164" s="212"/>
      <c r="CI164" s="212"/>
      <c r="CJ164" s="212"/>
      <c r="CK164" s="212"/>
    </row>
    <row r="165" spans="1:89" s="213" customFormat="1" ht="74.5" hidden="1" customHeight="1">
      <c r="A165" s="587"/>
      <c r="B165" s="600"/>
      <c r="C165" s="567"/>
      <c r="D165" s="567"/>
      <c r="E165" s="570"/>
      <c r="F165" s="570"/>
      <c r="G165" s="575"/>
      <c r="H165" s="382">
        <v>25</v>
      </c>
      <c r="I165" s="574"/>
      <c r="J165" s="577"/>
      <c r="K165" s="577"/>
      <c r="L165" s="577"/>
      <c r="M165" s="571"/>
      <c r="N165" s="571"/>
      <c r="O165" s="571"/>
      <c r="P165" s="645"/>
      <c r="Q165" s="605"/>
      <c r="R165" s="608"/>
      <c r="S165" s="608"/>
      <c r="T165" s="608"/>
      <c r="U165" s="608"/>
      <c r="V165" s="648"/>
      <c r="W165" s="633"/>
      <c r="X165" s="651"/>
      <c r="Y165" s="654"/>
      <c r="Z165" s="657"/>
      <c r="AA165" s="633"/>
      <c r="AB165" s="636"/>
      <c r="AC165" s="639"/>
      <c r="AD165" s="642"/>
      <c r="AE165" s="621"/>
      <c r="AF165" s="205">
        <v>6</v>
      </c>
      <c r="AG165" s="501"/>
      <c r="AH165" s="504" t="str">
        <f t="shared" si="435"/>
        <v/>
      </c>
      <c r="AI165" s="338"/>
      <c r="AJ165" s="338"/>
      <c r="AK165" s="233" t="str">
        <f t="shared" si="436"/>
        <v/>
      </c>
      <c r="AL165" s="339"/>
      <c r="AM165" s="339"/>
      <c r="AN165" s="340"/>
      <c r="AO165" s="234" t="str">
        <f t="shared" ref="AO165" si="570">IF(ISBLANK(AD160),(IFERROR(IF(AND(AH164="Probabilidad",AH165="Probabilidad"),(AQ164-(+AQ164*AK165)),IF(AND(AH164="Impacto",AH165="Probabilidad"),(AQ163-(+AQ163*AK165)),IF(AH165="Impacto",AQ164,""))),""))," ")</f>
        <v xml:space="preserve"> </v>
      </c>
      <c r="AP165" s="174" t="str">
        <f t="shared" ref="AP165" si="571">IF(ISBLANK(AD160),(IFERROR(IF(AO165="","",IF(AO165&lt;=0.2,"Muy Baja",IF(AO165&lt;=0.4,"Baja",IF(AO165&lt;=0.6,"Media",IF(AO165&lt;=0.8,"Alta","Muy Alta"))))),""))," ")</f>
        <v xml:space="preserve"> </v>
      </c>
      <c r="AQ165" s="235" t="str">
        <f t="shared" si="521"/>
        <v xml:space="preserve"> </v>
      </c>
      <c r="AR165" s="281" t="str">
        <f t="shared" si="522"/>
        <v/>
      </c>
      <c r="AS165" s="235" t="str">
        <f t="shared" si="565"/>
        <v/>
      </c>
      <c r="AT165" s="237" t="str">
        <f t="shared" si="524"/>
        <v/>
      </c>
      <c r="AU165" s="624"/>
      <c r="AV165" s="627"/>
      <c r="AW165" s="621"/>
      <c r="AX165" s="630"/>
      <c r="AY165" s="475"/>
      <c r="AZ165" s="468"/>
      <c r="BA165" s="469"/>
      <c r="BB165" s="469"/>
      <c r="BC165" s="470"/>
      <c r="BD165" s="470"/>
      <c r="BE165" s="470"/>
      <c r="BF165" s="468"/>
      <c r="BG165" s="577"/>
      <c r="BH165" s="214"/>
      <c r="BI165" s="209"/>
      <c r="BJ165" s="209"/>
      <c r="BK165" s="209"/>
      <c r="BL165" s="206"/>
      <c r="BM165" s="206"/>
      <c r="BN165" s="206"/>
      <c r="BO165" s="280"/>
      <c r="BP165" s="280"/>
      <c r="BQ165" s="282"/>
      <c r="BR165" s="212"/>
      <c r="BS165" s="212" t="str">
        <f>IF(AND('MAPA DE RIESGOS'!$AP165="Muy Alta",'MAPA DE RIESGOS'!$AR165="Leve"),CONCATENATE("R",'MAPA DE RIESGOS'!$H165,"C",'MAPA DE RIESGOS'!$AF165),"")</f>
        <v/>
      </c>
      <c r="BT165" s="212"/>
      <c r="BU165" s="212"/>
      <c r="BV165" s="212"/>
      <c r="BW165" s="212"/>
      <c r="BX165" s="212"/>
      <c r="BY165" s="212"/>
      <c r="BZ165" s="212"/>
      <c r="CA165" s="212"/>
      <c r="CB165" s="212"/>
      <c r="CC165" s="212"/>
      <c r="CD165" s="212"/>
      <c r="CE165" s="212"/>
      <c r="CF165" s="212"/>
      <c r="CG165" s="212"/>
      <c r="CH165" s="212"/>
      <c r="CI165" s="212"/>
      <c r="CJ165" s="212"/>
      <c r="CK165" s="212"/>
    </row>
    <row r="166" spans="1:89" s="213" customFormat="1" ht="68.150000000000006" customHeight="1">
      <c r="A166" s="587"/>
      <c r="B166" s="600"/>
      <c r="C166" s="567"/>
      <c r="D166" s="567" t="str">
        <f>IFERROR((VLOOKUP($B166,'Listados Datos'!$D$3:$F$18,3,FALSE))," ")</f>
        <v xml:space="preserve"> </v>
      </c>
      <c r="E166" s="570"/>
      <c r="F166" s="570" t="s">
        <v>969</v>
      </c>
      <c r="G166" s="575">
        <v>26</v>
      </c>
      <c r="H166" s="382">
        <v>26</v>
      </c>
      <c r="I166" s="572" t="s">
        <v>1497</v>
      </c>
      <c r="J166" s="581" t="s">
        <v>241</v>
      </c>
      <c r="K166" s="581" t="s">
        <v>1497</v>
      </c>
      <c r="L166" s="581" t="s">
        <v>1147</v>
      </c>
      <c r="M166" s="569" t="s">
        <v>1494</v>
      </c>
      <c r="N166" s="569" t="s">
        <v>926</v>
      </c>
      <c r="O166" s="569" t="s">
        <v>831</v>
      </c>
      <c r="P166" s="643">
        <v>228</v>
      </c>
      <c r="Q166" s="603" t="s">
        <v>153</v>
      </c>
      <c r="R166" s="606" t="s">
        <v>1148</v>
      </c>
      <c r="S166" s="606" t="s">
        <v>1149</v>
      </c>
      <c r="T166" s="606"/>
      <c r="U166" s="606"/>
      <c r="V166" s="646" t="str">
        <f t="shared" ref="V166" si="572">IF(ISBLANK(AC166),(IF(P166&lt;=0,"",IF(P166&lt;=2,"Muy Baja",IF(P166&lt;=24,"Baja",IF(P166&lt;=500,"Media",IF(P166&lt;=5000,"Alta","Muy Alta"))))))," ")</f>
        <v>Media</v>
      </c>
      <c r="W166" s="631">
        <f t="shared" ref="W166" si="573">IF(ISBLANK(AC166),(IF(V166="","",IF(V166="Muy Baja",20%,IF(V166="Baja",40%,IF(V166="Media",60%,IF(V166="Alta",80%,IF(V166="Muy Alta",100%,0)))))))," ")</f>
        <v>0.6</v>
      </c>
      <c r="X166" s="649" t="s">
        <v>1428</v>
      </c>
      <c r="Y166" s="652" t="str">
        <f>IF(X166&gt;0,IF(NOT(ISERROR(MATCH(X166,'Listados Datos'!$N$3:$N$4,0))),'Listados Datos'!$N$6&amp;"Por favor no seleccionar este criterios de impacto (Afectación Económica o presupuestal y/o Pérdida Reputacional)",'Listados Datos'!$N$7),"")</f>
        <v>✔</v>
      </c>
      <c r="Z166" s="655" t="str">
        <f>IF(OR(X166='Listados Datos'!$R$3,X166='Listados Datos'!$S$3),"Leve",IF(OR(X166='Listados Datos'!$R$4,X166='Listados Datos'!$S$4),"Menor",IF(OR(X166='Listados Datos'!$R$5,X166='Listados Datos'!$S$5),"Moderado",IF(OR(X166='Listados Datos'!$R$6,X166='Listados Datos'!$S$6),"Mayor",IF(OR(X166='Listados Datos'!$R$7,X166='Listados Datos'!$S$7),"Catastrófico","")))))</f>
        <v>Menor</v>
      </c>
      <c r="AA166" s="631">
        <f>IF(Z166="","",IF(Z166="Leve",20%,IF(Z166="Menor",40%,IF(Z166="Moderado",60%,IF(Z166="Mayor",80%,IF(Z166="Catastrófico",100%,0))))))</f>
        <v>0.4</v>
      </c>
      <c r="AB166" s="634"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Moderado</v>
      </c>
      <c r="AC166" s="637"/>
      <c r="AD166" s="640"/>
      <c r="AE166" s="619" t="str">
        <f t="shared" ref="AE166" si="574">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5">
        <v>1</v>
      </c>
      <c r="AG166" s="501" t="s">
        <v>3369</v>
      </c>
      <c r="AH166" s="504" t="str">
        <f t="shared" si="435"/>
        <v>Probabilidad</v>
      </c>
      <c r="AI166" s="338" t="s">
        <v>310</v>
      </c>
      <c r="AJ166" s="338" t="s">
        <v>315</v>
      </c>
      <c r="AK166" s="233" t="str">
        <f t="shared" si="436"/>
        <v>40%</v>
      </c>
      <c r="AL166" s="339" t="s">
        <v>319</v>
      </c>
      <c r="AM166" s="339" t="s">
        <v>323</v>
      </c>
      <c r="AN166" s="340" t="s">
        <v>326</v>
      </c>
      <c r="AO166" s="234">
        <f t="shared" ref="AO166" si="575">IF(ISBLANK(AD166),(IFERROR(IF(AH166="Probabilidad",(W166-(+W166*AK166)),IF(AH166="Impacto",W166,"")),""))," ")</f>
        <v>0.36</v>
      </c>
      <c r="AP166" s="174" t="str">
        <f t="shared" ref="AP166" si="576">IF(ISBLANK(AD166), (IFERROR(IF(AO166="","",IF(AO166&lt;=0.2,"Muy Baja",IF(AO166&lt;=0.4,"Baja",IF(AO166&lt;=0.6,"Media",IF(AO166&lt;=0.8,"Alta","Muy Alta"))))),""))," ")</f>
        <v>Baja</v>
      </c>
      <c r="AQ166" s="235">
        <f t="shared" si="521"/>
        <v>0.36</v>
      </c>
      <c r="AR166" s="281" t="str">
        <f t="shared" si="522"/>
        <v>Menor</v>
      </c>
      <c r="AS166" s="235">
        <f t="shared" ref="AS166" si="577">IFERROR(IF(AH166="Impacto",(AA166-(+AA166*AK166)),IF(AH166="Probabilidad",AA166,"")),"")</f>
        <v>0.4</v>
      </c>
      <c r="AT166" s="237" t="str">
        <f t="shared" si="524"/>
        <v>Moderado</v>
      </c>
      <c r="AU166" s="622"/>
      <c r="AV166" s="625" t="str">
        <f>IF(ISBLANK(AD166), " ", AD166)</f>
        <v xml:space="preserve"> </v>
      </c>
      <c r="AW166" s="619" t="str">
        <f t="shared" ref="AW166" si="578">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628" t="s">
        <v>333</v>
      </c>
      <c r="AY166" s="475" t="s">
        <v>1446</v>
      </c>
      <c r="AZ166" s="468" t="s">
        <v>1447</v>
      </c>
      <c r="BA166" s="469" t="s">
        <v>3282</v>
      </c>
      <c r="BB166" s="469" t="s">
        <v>1054</v>
      </c>
      <c r="BC166" s="470">
        <v>44927</v>
      </c>
      <c r="BD166" s="470">
        <v>45291</v>
      </c>
      <c r="BE166" s="470" t="s">
        <v>1407</v>
      </c>
      <c r="BF166" s="470" t="s">
        <v>1448</v>
      </c>
      <c r="BG166" s="581" t="s">
        <v>1126</v>
      </c>
      <c r="BH166" s="214"/>
      <c r="BI166" s="209"/>
      <c r="BJ166" s="209"/>
      <c r="BK166" s="209"/>
      <c r="BL166" s="206"/>
      <c r="BM166" s="206"/>
      <c r="BN166" s="206"/>
      <c r="BO166" s="280"/>
      <c r="BP166" s="280"/>
      <c r="BQ166" s="282"/>
      <c r="BR166" s="212"/>
      <c r="BS166" s="212" t="str">
        <f>IF(AND('MAPA DE RIESGOS'!$AP166="Muy Alta",'MAPA DE RIESGOS'!$AR166="Leve"),CONCATENATE("R",'MAPA DE RIESGOS'!$H166,"C",'MAPA DE RIESGOS'!$AF166),"")</f>
        <v/>
      </c>
      <c r="BT166" s="212"/>
      <c r="BU166" s="212"/>
      <c r="BV166" s="212"/>
      <c r="BW166" s="212"/>
      <c r="BX166" s="212"/>
      <c r="BY166" s="212"/>
      <c r="BZ166" s="212"/>
      <c r="CA166" s="212"/>
      <c r="CB166" s="212"/>
      <c r="CC166" s="212"/>
      <c r="CD166" s="212"/>
      <c r="CE166" s="212"/>
      <c r="CF166" s="212"/>
      <c r="CG166" s="212"/>
      <c r="CH166" s="212"/>
      <c r="CI166" s="212"/>
      <c r="CJ166" s="212"/>
      <c r="CK166" s="212"/>
    </row>
    <row r="167" spans="1:89" s="213" customFormat="1" ht="68.25" customHeight="1">
      <c r="A167" s="587"/>
      <c r="B167" s="600"/>
      <c r="C167" s="567"/>
      <c r="D167" s="567"/>
      <c r="E167" s="570"/>
      <c r="F167" s="570"/>
      <c r="G167" s="575"/>
      <c r="H167" s="382">
        <v>26</v>
      </c>
      <c r="I167" s="573"/>
      <c r="J167" s="576"/>
      <c r="K167" s="576"/>
      <c r="L167" s="576"/>
      <c r="M167" s="570" t="s">
        <v>1486</v>
      </c>
      <c r="N167" s="570"/>
      <c r="O167" s="570"/>
      <c r="P167" s="644"/>
      <c r="Q167" s="604"/>
      <c r="R167" s="607"/>
      <c r="S167" s="607"/>
      <c r="T167" s="607"/>
      <c r="U167" s="607"/>
      <c r="V167" s="647"/>
      <c r="W167" s="632"/>
      <c r="X167" s="650"/>
      <c r="Y167" s="653"/>
      <c r="Z167" s="656"/>
      <c r="AA167" s="632"/>
      <c r="AB167" s="635"/>
      <c r="AC167" s="638"/>
      <c r="AD167" s="641"/>
      <c r="AE167" s="620"/>
      <c r="AF167" s="205">
        <v>2</v>
      </c>
      <c r="AG167" s="501" t="s">
        <v>3264</v>
      </c>
      <c r="AH167" s="504" t="str">
        <f t="shared" si="435"/>
        <v>Probabilidad</v>
      </c>
      <c r="AI167" s="338" t="s">
        <v>310</v>
      </c>
      <c r="AJ167" s="338" t="s">
        <v>315</v>
      </c>
      <c r="AK167" s="233" t="str">
        <f t="shared" si="436"/>
        <v>40%</v>
      </c>
      <c r="AL167" s="339" t="s">
        <v>319</v>
      </c>
      <c r="AM167" s="339" t="s">
        <v>323</v>
      </c>
      <c r="AN167" s="340" t="s">
        <v>326</v>
      </c>
      <c r="AO167" s="234">
        <f t="shared" ref="AO167" si="579">IF(ISBLANK(AD166),(IFERROR(IF(AND(AH166="Probabilidad",AH167="Probabilidad"),(AQ166-(+AQ166*AK167)),IF(AH167="Probabilidad",(W166-(+W166*AK167)),IF(AH167="Impacto",AQ166,""))),""))," ")</f>
        <v>0.216</v>
      </c>
      <c r="AP167" s="174" t="str">
        <f t="shared" ref="AP167" si="580">IF(ISBLANK(AD166),(IFERROR(IF(AO167="","",IF(AO167&lt;=0.2,"Muy Baja",IF(AO167&lt;=0.4,"Baja",IF(AO167&lt;=0.6,"Media",IF(AO167&lt;=0.8,"Alta","Muy Alta"))))),""))," ")</f>
        <v>Baja</v>
      </c>
      <c r="AQ167" s="235">
        <f t="shared" si="521"/>
        <v>0.216</v>
      </c>
      <c r="AR167" s="281" t="str">
        <f t="shared" si="522"/>
        <v>Menor</v>
      </c>
      <c r="AS167" s="235">
        <f t="shared" ref="AS167" si="581">IFERROR(IF(AND(AH166="Impacto",AH167="Impacto"),(AS166-(+AS166*AK167)),IF(AH167="Impacto",(AA166-(+AA166*AK167)),IF(AH167="Probabilidad",AS166,""))),"")</f>
        <v>0.4</v>
      </c>
      <c r="AT167" s="237" t="str">
        <f t="shared" si="524"/>
        <v>Moderado</v>
      </c>
      <c r="AU167" s="623"/>
      <c r="AV167" s="626"/>
      <c r="AW167" s="620"/>
      <c r="AX167" s="629"/>
      <c r="AY167" s="475" t="s">
        <v>1142</v>
      </c>
      <c r="AZ167" s="468" t="s">
        <v>1140</v>
      </c>
      <c r="BA167" s="469" t="s">
        <v>3282</v>
      </c>
      <c r="BB167" s="469" t="s">
        <v>1066</v>
      </c>
      <c r="BC167" s="470">
        <v>44927</v>
      </c>
      <c r="BD167" s="470">
        <v>45291</v>
      </c>
      <c r="BE167" s="470" t="s">
        <v>1449</v>
      </c>
      <c r="BF167" s="470" t="s">
        <v>1450</v>
      </c>
      <c r="BG167" s="576"/>
      <c r="BH167" s="214"/>
      <c r="BI167" s="209"/>
      <c r="BJ167" s="209"/>
      <c r="BK167" s="209"/>
      <c r="BL167" s="206"/>
      <c r="BM167" s="206"/>
      <c r="BN167" s="206"/>
      <c r="BO167" s="280"/>
      <c r="BP167" s="280"/>
      <c r="BQ167" s="282"/>
      <c r="BR167" s="212"/>
      <c r="BS167" s="212" t="str">
        <f>IF(AND('MAPA DE RIESGOS'!$AP167="Muy Alta",'MAPA DE RIESGOS'!$AR167="Leve"),CONCATENATE("R",'MAPA DE RIESGOS'!$H167,"C",'MAPA DE RIESGOS'!$AF167),"")</f>
        <v/>
      </c>
      <c r="BT167" s="212"/>
      <c r="BU167" s="212"/>
      <c r="BV167" s="212"/>
      <c r="BW167" s="212"/>
      <c r="BX167" s="212"/>
      <c r="BY167" s="212"/>
      <c r="BZ167" s="212"/>
      <c r="CA167" s="212"/>
      <c r="CB167" s="212"/>
      <c r="CC167" s="212"/>
      <c r="CD167" s="212"/>
      <c r="CE167" s="212"/>
      <c r="CF167" s="212"/>
      <c r="CG167" s="212"/>
      <c r="CH167" s="212"/>
      <c r="CI167" s="212"/>
      <c r="CJ167" s="212"/>
      <c r="CK167" s="212"/>
    </row>
    <row r="168" spans="1:89" s="213" customFormat="1" ht="68.25" hidden="1" customHeight="1">
      <c r="A168" s="587"/>
      <c r="B168" s="600"/>
      <c r="C168" s="567"/>
      <c r="D168" s="567"/>
      <c r="E168" s="570"/>
      <c r="F168" s="570"/>
      <c r="G168" s="575"/>
      <c r="H168" s="382">
        <v>26</v>
      </c>
      <c r="I168" s="573"/>
      <c r="J168" s="576"/>
      <c r="K168" s="576"/>
      <c r="L168" s="576"/>
      <c r="M168" s="570" t="s">
        <v>1486</v>
      </c>
      <c r="N168" s="570"/>
      <c r="O168" s="570"/>
      <c r="P168" s="644"/>
      <c r="Q168" s="604"/>
      <c r="R168" s="607"/>
      <c r="S168" s="607"/>
      <c r="T168" s="607"/>
      <c r="U168" s="607"/>
      <c r="V168" s="647"/>
      <c r="W168" s="632"/>
      <c r="X168" s="650"/>
      <c r="Y168" s="653"/>
      <c r="Z168" s="656"/>
      <c r="AA168" s="632"/>
      <c r="AB168" s="635"/>
      <c r="AC168" s="638"/>
      <c r="AD168" s="641"/>
      <c r="AE168" s="620"/>
      <c r="AF168" s="205">
        <v>3</v>
      </c>
      <c r="AG168" s="501"/>
      <c r="AH168" s="504" t="str">
        <f t="shared" si="435"/>
        <v/>
      </c>
      <c r="AI168" s="338"/>
      <c r="AJ168" s="338"/>
      <c r="AK168" s="233" t="str">
        <f t="shared" si="436"/>
        <v/>
      </c>
      <c r="AL168" s="339"/>
      <c r="AM168" s="339"/>
      <c r="AN168" s="340"/>
      <c r="AO168" s="234" t="str">
        <f t="shared" ref="AO168" si="582">IF(ISBLANK(AD166),(IFERROR(IF(AND(AH167="Probabilidad",AH168="Probabilidad"),(AQ167-(+AQ167*AK168)),IF(AND(AH167="Impacto",AH168="Probabilidad"),(AQ166-(+AQ166*AK168)),IF(AH168="Impacto",AQ167,""))),""))," ")</f>
        <v/>
      </c>
      <c r="AP168" s="174" t="str">
        <f t="shared" ref="AP168" si="583">IF(ISBLANK(AD166),(IFERROR(IF(AO168="","",IF(AO168&lt;=0.2,"Muy Baja",IF(AO168&lt;=0.4,"Baja",IF(AO168&lt;=0.6,"Media",IF(AO168&lt;=0.8,"Alta","Muy Alta"))))),""))," ")</f>
        <v/>
      </c>
      <c r="AQ168" s="235" t="str">
        <f t="shared" si="521"/>
        <v/>
      </c>
      <c r="AR168" s="281" t="str">
        <f t="shared" si="522"/>
        <v/>
      </c>
      <c r="AS168" s="235" t="str">
        <f t="shared" ref="AS168:AS171" si="584">IFERROR(IF(AND(AH167="Impacto",AH168="Impacto"),(AS167-(+AS167*AK168)),IF(AND(AH167="Probabilidad",AH168="Impacto"),(AS166-(+AS166*AK168)),IF(AH168="Probabilidad",AS167,""))),"")</f>
        <v/>
      </c>
      <c r="AT168" s="237" t="str">
        <f t="shared" si="524"/>
        <v/>
      </c>
      <c r="AU168" s="623"/>
      <c r="AV168" s="626"/>
      <c r="AW168" s="620"/>
      <c r="AX168" s="629"/>
      <c r="AY168" s="475"/>
      <c r="AZ168" s="468"/>
      <c r="BA168" s="469"/>
      <c r="BB168" s="469"/>
      <c r="BC168" s="470"/>
      <c r="BD168" s="470"/>
      <c r="BE168" s="470"/>
      <c r="BF168" s="478"/>
      <c r="BG168" s="576"/>
      <c r="BH168" s="214"/>
      <c r="BI168" s="209"/>
      <c r="BJ168" s="209"/>
      <c r="BK168" s="209"/>
      <c r="BL168" s="206"/>
      <c r="BM168" s="206"/>
      <c r="BN168" s="206"/>
      <c r="BO168" s="280"/>
      <c r="BP168" s="280"/>
      <c r="BQ168" s="282"/>
      <c r="BR168" s="212"/>
      <c r="BS168" s="212" t="str">
        <f>IF(AND('MAPA DE RIESGOS'!$AP168="Muy Alta",'MAPA DE RIESGOS'!$AR168="Leve"),CONCATENATE("R",'MAPA DE RIESGOS'!$H168,"C",'MAPA DE RIESGOS'!$AF168),"")</f>
        <v/>
      </c>
      <c r="BT168" s="212"/>
      <c r="BU168" s="212"/>
      <c r="BV168" s="212"/>
      <c r="BW168" s="212"/>
      <c r="BX168" s="212"/>
      <c r="BY168" s="212"/>
      <c r="BZ168" s="212"/>
      <c r="CA168" s="212"/>
      <c r="CB168" s="212"/>
      <c r="CC168" s="212"/>
      <c r="CD168" s="212"/>
      <c r="CE168" s="212"/>
      <c r="CF168" s="212"/>
      <c r="CG168" s="212"/>
      <c r="CH168" s="212"/>
      <c r="CI168" s="212"/>
      <c r="CJ168" s="212"/>
      <c r="CK168" s="212"/>
    </row>
    <row r="169" spans="1:89" s="213" customFormat="1" ht="28.5" hidden="1" customHeight="1">
      <c r="A169" s="587"/>
      <c r="B169" s="600"/>
      <c r="C169" s="567"/>
      <c r="D169" s="567"/>
      <c r="E169" s="570"/>
      <c r="F169" s="570"/>
      <c r="G169" s="575"/>
      <c r="H169" s="382">
        <v>26</v>
      </c>
      <c r="I169" s="573"/>
      <c r="J169" s="576"/>
      <c r="K169" s="576"/>
      <c r="L169" s="576"/>
      <c r="M169" s="570" t="s">
        <v>1486</v>
      </c>
      <c r="N169" s="570"/>
      <c r="O169" s="570"/>
      <c r="P169" s="644"/>
      <c r="Q169" s="604"/>
      <c r="R169" s="607"/>
      <c r="S169" s="607"/>
      <c r="T169" s="607"/>
      <c r="U169" s="607"/>
      <c r="V169" s="647"/>
      <c r="W169" s="632"/>
      <c r="X169" s="650"/>
      <c r="Y169" s="653"/>
      <c r="Z169" s="656"/>
      <c r="AA169" s="632"/>
      <c r="AB169" s="635"/>
      <c r="AC169" s="638"/>
      <c r="AD169" s="641"/>
      <c r="AE169" s="620"/>
      <c r="AF169" s="205">
        <v>4</v>
      </c>
      <c r="AG169" s="501"/>
      <c r="AH169" s="504" t="str">
        <f t="shared" si="435"/>
        <v/>
      </c>
      <c r="AI169" s="338"/>
      <c r="AJ169" s="338"/>
      <c r="AK169" s="233" t="str">
        <f t="shared" si="436"/>
        <v/>
      </c>
      <c r="AL169" s="339"/>
      <c r="AM169" s="339"/>
      <c r="AN169" s="340"/>
      <c r="AO169" s="234" t="str">
        <f t="shared" ref="AO169" si="585">IF(ISBLANK(AD166),(IFERROR(IF(AND(AH168="Probabilidad",AH169="Probabilidad"),(AQ168-(+AQ168*AK169)),IF(AND(AH168="Impacto",AH169="Probabilidad"),(AQ167-(+AQ167*AK169)),IF(AH169="Impacto",AQ168,""))),""))," ")</f>
        <v/>
      </c>
      <c r="AP169" s="174" t="str">
        <f t="shared" ref="AP169" si="586">IF(ISBLANK(AD166),(IFERROR(IF(AO169="","",IF(AO169&lt;=0.2,"Muy Baja",IF(AO169&lt;=0.4,"Baja",IF(AO169&lt;=0.6,"Media",IF(AO169&lt;=0.8,"Alta","Muy Alta"))))),""))," ")</f>
        <v/>
      </c>
      <c r="AQ169" s="235" t="str">
        <f t="shared" si="521"/>
        <v/>
      </c>
      <c r="AR169" s="281" t="str">
        <f t="shared" si="522"/>
        <v/>
      </c>
      <c r="AS169" s="235" t="str">
        <f t="shared" si="584"/>
        <v/>
      </c>
      <c r="AT169" s="237" t="str">
        <f t="shared" si="524"/>
        <v/>
      </c>
      <c r="AU169" s="623"/>
      <c r="AV169" s="626"/>
      <c r="AW169" s="620"/>
      <c r="AX169" s="629"/>
      <c r="AY169" s="475"/>
      <c r="AZ169" s="468"/>
      <c r="BA169" s="469"/>
      <c r="BB169" s="469"/>
      <c r="BC169" s="470"/>
      <c r="BD169" s="470"/>
      <c r="BE169" s="470"/>
      <c r="BF169" s="468"/>
      <c r="BG169" s="576"/>
      <c r="BH169" s="214"/>
      <c r="BI169" s="209"/>
      <c r="BJ169" s="209"/>
      <c r="BK169" s="209"/>
      <c r="BL169" s="206"/>
      <c r="BM169" s="206"/>
      <c r="BN169" s="206"/>
      <c r="BO169" s="280"/>
      <c r="BP169" s="280"/>
      <c r="BQ169" s="282"/>
      <c r="BR169" s="212"/>
      <c r="BS169" s="212" t="str">
        <f>IF(AND('MAPA DE RIESGOS'!$AP169="Muy Alta",'MAPA DE RIESGOS'!$AR169="Leve"),CONCATENATE("R",'MAPA DE RIESGOS'!$H169,"C",'MAPA DE RIESGOS'!$AF169),"")</f>
        <v/>
      </c>
      <c r="BT169" s="212"/>
      <c r="BU169" s="212"/>
      <c r="BV169" s="212"/>
      <c r="BW169" s="212"/>
      <c r="BX169" s="212"/>
      <c r="BY169" s="212"/>
      <c r="BZ169" s="212"/>
      <c r="CA169" s="212"/>
      <c r="CB169" s="212"/>
      <c r="CC169" s="212"/>
      <c r="CD169" s="212"/>
      <c r="CE169" s="212"/>
      <c r="CF169" s="212"/>
      <c r="CG169" s="212"/>
      <c r="CH169" s="212"/>
      <c r="CI169" s="212"/>
      <c r="CJ169" s="212"/>
      <c r="CK169" s="212"/>
    </row>
    <row r="170" spans="1:89" s="213" customFormat="1" ht="28.5" hidden="1" customHeight="1">
      <c r="A170" s="587"/>
      <c r="B170" s="600"/>
      <c r="C170" s="567"/>
      <c r="D170" s="567"/>
      <c r="E170" s="570"/>
      <c r="F170" s="570"/>
      <c r="G170" s="575"/>
      <c r="H170" s="382">
        <v>26</v>
      </c>
      <c r="I170" s="573"/>
      <c r="J170" s="576"/>
      <c r="K170" s="576"/>
      <c r="L170" s="576"/>
      <c r="M170" s="570" t="s">
        <v>1486</v>
      </c>
      <c r="N170" s="570"/>
      <c r="O170" s="570"/>
      <c r="P170" s="644"/>
      <c r="Q170" s="604"/>
      <c r="R170" s="607"/>
      <c r="S170" s="607"/>
      <c r="T170" s="607"/>
      <c r="U170" s="607"/>
      <c r="V170" s="647"/>
      <c r="W170" s="632"/>
      <c r="X170" s="650"/>
      <c r="Y170" s="653"/>
      <c r="Z170" s="656"/>
      <c r="AA170" s="632"/>
      <c r="AB170" s="635"/>
      <c r="AC170" s="638"/>
      <c r="AD170" s="641"/>
      <c r="AE170" s="620"/>
      <c r="AF170" s="205">
        <v>5</v>
      </c>
      <c r="AG170" s="501"/>
      <c r="AH170" s="504" t="str">
        <f t="shared" si="435"/>
        <v/>
      </c>
      <c r="AI170" s="338"/>
      <c r="AJ170" s="338"/>
      <c r="AK170" s="233" t="str">
        <f t="shared" si="436"/>
        <v/>
      </c>
      <c r="AL170" s="339"/>
      <c r="AM170" s="339"/>
      <c r="AN170" s="340"/>
      <c r="AO170" s="234" t="str">
        <f t="shared" ref="AO170" si="587">IF(ISBLANK(AD166),(IFERROR(IF(AND(AH169="Probabilidad",AH170="Probabilidad"),(AQ169-(+AQ169*AK170)),IF(AND(AH169="Impacto",AH170="Probabilidad"),(AQ168-(+AQ168*AK170)),IF(AH170="Impacto",AQ169,""))),""))," ")</f>
        <v/>
      </c>
      <c r="AP170" s="174" t="str">
        <f t="shared" ref="AP170" si="588">IF(ISBLANK(AD166),(IFERROR(IF(AO170="","",IF(AO170&lt;=0.2,"Muy Baja",IF(AO170&lt;=0.4,"Baja",IF(AO170&lt;=0.6,"Media",IF(AO170&lt;=0.8,"Alta","Muy Alta"))))),""))," ")</f>
        <v/>
      </c>
      <c r="AQ170" s="235" t="str">
        <f t="shared" si="521"/>
        <v/>
      </c>
      <c r="AR170" s="281" t="str">
        <f t="shared" si="522"/>
        <v/>
      </c>
      <c r="AS170" s="235" t="str">
        <f t="shared" si="584"/>
        <v/>
      </c>
      <c r="AT170" s="237" t="str">
        <f t="shared" si="524"/>
        <v/>
      </c>
      <c r="AU170" s="623"/>
      <c r="AV170" s="626"/>
      <c r="AW170" s="620"/>
      <c r="AX170" s="629"/>
      <c r="AY170" s="475"/>
      <c r="AZ170" s="468"/>
      <c r="BA170" s="469"/>
      <c r="BB170" s="469"/>
      <c r="BC170" s="470"/>
      <c r="BD170" s="470"/>
      <c r="BE170" s="470"/>
      <c r="BF170" s="468"/>
      <c r="BG170" s="576"/>
      <c r="BH170" s="214"/>
      <c r="BI170" s="209"/>
      <c r="BJ170" s="209"/>
      <c r="BK170" s="209"/>
      <c r="BL170" s="206"/>
      <c r="BM170" s="206"/>
      <c r="BN170" s="206"/>
      <c r="BO170" s="280"/>
      <c r="BP170" s="280"/>
      <c r="BQ170" s="282"/>
      <c r="BR170" s="212"/>
      <c r="BS170" s="212" t="str">
        <f>IF(AND('MAPA DE RIESGOS'!$AP170="Muy Alta",'MAPA DE RIESGOS'!$AR170="Leve"),CONCATENATE("R",'MAPA DE RIESGOS'!$H170,"C",'MAPA DE RIESGOS'!$AF170),"")</f>
        <v/>
      </c>
      <c r="BT170" s="212"/>
      <c r="BU170" s="212"/>
      <c r="BV170" s="212"/>
      <c r="BW170" s="212"/>
      <c r="BX170" s="212"/>
      <c r="BY170" s="212"/>
      <c r="BZ170" s="212"/>
      <c r="CA170" s="212"/>
      <c r="CB170" s="212"/>
      <c r="CC170" s="212"/>
      <c r="CD170" s="212"/>
      <c r="CE170" s="212"/>
      <c r="CF170" s="212"/>
      <c r="CG170" s="212"/>
      <c r="CH170" s="212"/>
      <c r="CI170" s="212"/>
      <c r="CJ170" s="212"/>
      <c r="CK170" s="212"/>
    </row>
    <row r="171" spans="1:89" s="213" customFormat="1" ht="28.5" hidden="1" customHeight="1">
      <c r="A171" s="587"/>
      <c r="B171" s="600"/>
      <c r="C171" s="567"/>
      <c r="D171" s="567"/>
      <c r="E171" s="570"/>
      <c r="F171" s="570"/>
      <c r="G171" s="575"/>
      <c r="H171" s="382">
        <v>26</v>
      </c>
      <c r="I171" s="574"/>
      <c r="J171" s="577"/>
      <c r="K171" s="577"/>
      <c r="L171" s="577"/>
      <c r="M171" s="571" t="s">
        <v>1486</v>
      </c>
      <c r="N171" s="571"/>
      <c r="O171" s="571"/>
      <c r="P171" s="645"/>
      <c r="Q171" s="605"/>
      <c r="R171" s="608"/>
      <c r="S171" s="608"/>
      <c r="T171" s="608"/>
      <c r="U171" s="608"/>
      <c r="V171" s="648"/>
      <c r="W171" s="633"/>
      <c r="X171" s="651"/>
      <c r="Y171" s="654"/>
      <c r="Z171" s="657"/>
      <c r="AA171" s="633"/>
      <c r="AB171" s="636"/>
      <c r="AC171" s="639"/>
      <c r="AD171" s="642"/>
      <c r="AE171" s="621"/>
      <c r="AF171" s="205">
        <v>6</v>
      </c>
      <c r="AG171" s="501"/>
      <c r="AH171" s="504" t="str">
        <f t="shared" si="435"/>
        <v/>
      </c>
      <c r="AI171" s="338"/>
      <c r="AJ171" s="338"/>
      <c r="AK171" s="233" t="str">
        <f t="shared" si="436"/>
        <v/>
      </c>
      <c r="AL171" s="339"/>
      <c r="AM171" s="339"/>
      <c r="AN171" s="340"/>
      <c r="AO171" s="234" t="str">
        <f t="shared" ref="AO171" si="589">IF(ISBLANK(AD166),(IFERROR(IF(AND(AH170="Probabilidad",AH171="Probabilidad"),(AQ170-(+AQ170*AK171)),IF(AND(AH170="Impacto",AH171="Probabilidad"),(AQ169-(+AQ169*AK171)),IF(AH171="Impacto",AQ170,""))),""))," ")</f>
        <v/>
      </c>
      <c r="AP171" s="174" t="str">
        <f t="shared" ref="AP171" si="590">IF(ISBLANK(AD166),(IFERROR(IF(AO171="","",IF(AO171&lt;=0.2,"Muy Baja",IF(AO171&lt;=0.4,"Baja",IF(AO171&lt;=0.6,"Media",IF(AO171&lt;=0.8,"Alta","Muy Alta"))))),""))," ")</f>
        <v/>
      </c>
      <c r="AQ171" s="235" t="str">
        <f t="shared" si="521"/>
        <v/>
      </c>
      <c r="AR171" s="281" t="str">
        <f t="shared" si="522"/>
        <v/>
      </c>
      <c r="AS171" s="235" t="str">
        <f t="shared" si="584"/>
        <v/>
      </c>
      <c r="AT171" s="237" t="str">
        <f t="shared" si="524"/>
        <v/>
      </c>
      <c r="AU171" s="624"/>
      <c r="AV171" s="627"/>
      <c r="AW171" s="621"/>
      <c r="AX171" s="630"/>
      <c r="AY171" s="475"/>
      <c r="AZ171" s="468"/>
      <c r="BA171" s="469"/>
      <c r="BB171" s="469"/>
      <c r="BC171" s="470"/>
      <c r="BD171" s="470"/>
      <c r="BE171" s="470"/>
      <c r="BF171" s="468"/>
      <c r="BG171" s="577"/>
      <c r="BH171" s="214"/>
      <c r="BI171" s="209"/>
      <c r="BJ171" s="209"/>
      <c r="BK171" s="209"/>
      <c r="BL171" s="206"/>
      <c r="BM171" s="206"/>
      <c r="BN171" s="206"/>
      <c r="BO171" s="280"/>
      <c r="BP171" s="280"/>
      <c r="BQ171" s="282"/>
      <c r="BR171" s="212"/>
      <c r="BS171" s="212" t="str">
        <f>IF(AND('MAPA DE RIESGOS'!$AP171="Muy Alta",'MAPA DE RIESGOS'!$AR171="Leve"),CONCATENATE("R",'MAPA DE RIESGOS'!$H171,"C",'MAPA DE RIESGOS'!$AF171),"")</f>
        <v/>
      </c>
      <c r="BT171" s="212"/>
      <c r="BU171" s="212"/>
      <c r="BV171" s="212"/>
      <c r="BW171" s="212"/>
      <c r="BX171" s="212"/>
      <c r="BY171" s="212"/>
      <c r="BZ171" s="212"/>
      <c r="CA171" s="212"/>
      <c r="CB171" s="212"/>
      <c r="CC171" s="212"/>
      <c r="CD171" s="212"/>
      <c r="CE171" s="212"/>
      <c r="CF171" s="212"/>
      <c r="CG171" s="212"/>
      <c r="CH171" s="212"/>
      <c r="CI171" s="212"/>
      <c r="CJ171" s="212"/>
      <c r="CK171" s="212"/>
    </row>
    <row r="172" spans="1:89" s="213" customFormat="1" ht="18" hidden="1">
      <c r="A172" s="587"/>
      <c r="B172" s="600"/>
      <c r="C172" s="567"/>
      <c r="D172" s="567" t="str">
        <f>IFERROR((VLOOKUP($B172,'Listados Datos'!$D$3:$F$18,3,FALSE))," ")</f>
        <v xml:space="preserve"> </v>
      </c>
      <c r="E172" s="570"/>
      <c r="F172" s="570" t="s">
        <v>969</v>
      </c>
      <c r="G172" s="575">
        <v>27</v>
      </c>
      <c r="H172" s="382">
        <v>27</v>
      </c>
      <c r="I172" s="690"/>
      <c r="J172" s="581"/>
      <c r="K172" s="581"/>
      <c r="L172" s="581"/>
      <c r="M172" s="569"/>
      <c r="N172" s="569"/>
      <c r="O172" s="569"/>
      <c r="P172" s="643"/>
      <c r="Q172" s="603"/>
      <c r="R172" s="606"/>
      <c r="S172" s="606"/>
      <c r="T172" s="606"/>
      <c r="U172" s="606"/>
      <c r="V172" s="646" t="str">
        <f t="shared" ref="V172" si="591">IF(ISBLANK(AC172),(IF(P172&lt;=0,"",IF(P172&lt;=2,"Muy Baja",IF(P172&lt;=24,"Baja",IF(P172&lt;=500,"Media",IF(P172&lt;=5000,"Alta","Muy Alta"))))))," ")</f>
        <v/>
      </c>
      <c r="W172" s="631" t="str">
        <f t="shared" ref="W172" si="592">IF(ISBLANK(AC172),(IF(V172="","",IF(V172="Muy Baja",20%,IF(V172="Baja",40%,IF(V172="Media",60%,IF(V172="Alta",80%,IF(V172="Muy Alta",100%,0)))))))," ")</f>
        <v/>
      </c>
      <c r="X172" s="649"/>
      <c r="Y172" s="652" t="str">
        <f>IF(X172&gt;0,IF(NOT(ISERROR(MATCH(X172,'Listados Datos'!$N$3:$N$4,0))),'Listados Datos'!$N$6&amp;"Por favor no seleccionar este criterios de impacto (Afectación Económica o presupuestal y/o Pérdida Reputacional)",'Listados Datos'!$N$7),"")</f>
        <v/>
      </c>
      <c r="Z172" s="655" t="str">
        <f>IF(OR(X172='Listados Datos'!$R$3,X172='Listados Datos'!$S$3),"Leve",IF(OR(X172='Listados Datos'!$R$4,X172='Listados Datos'!$S$4),"Menor",IF(OR(X172='Listados Datos'!$R$5,X172='Listados Datos'!$S$5),"Moderado",IF(OR(X172='Listados Datos'!$R$6,X172='Listados Datos'!$S$6),"Mayor",IF(OR(X172='Listados Datos'!$R$7,X172='Listados Datos'!$S$7),"Catastrófico","")))))</f>
        <v/>
      </c>
      <c r="AA172" s="631" t="str">
        <f>IF(Z172="","",IF(Z172="Leve",20%,IF(Z172="Menor",40%,IF(Z172="Moderado",60%,IF(Z172="Mayor",80%,IF(Z172="Catastrófico",100%,0))))))</f>
        <v/>
      </c>
      <c r="AB172" s="634"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637"/>
      <c r="AD172" s="640"/>
      <c r="AE172" s="619" t="str">
        <f t="shared" ref="AE172" si="593">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VALORAR</v>
      </c>
      <c r="AF172" s="205">
        <v>1</v>
      </c>
      <c r="AG172" s="501"/>
      <c r="AH172" s="504" t="str">
        <f t="shared" si="435"/>
        <v/>
      </c>
      <c r="AI172" s="338"/>
      <c r="AJ172" s="338"/>
      <c r="AK172" s="233" t="str">
        <f t="shared" si="436"/>
        <v/>
      </c>
      <c r="AL172" s="339"/>
      <c r="AM172" s="339"/>
      <c r="AN172" s="340"/>
      <c r="AO172" s="234" t="str">
        <f t="shared" ref="AO172" si="594">IF(ISBLANK(AD172),(IFERROR(IF(AH172="Probabilidad",(W172-(+W172*AK172)),IF(AH172="Impacto",W172,"")),""))," ")</f>
        <v/>
      </c>
      <c r="AP172" s="174" t="str">
        <f t="shared" ref="AP172" si="595">IF(ISBLANK(AD172), (IFERROR(IF(AO172="","",IF(AO172&lt;=0.2,"Muy Baja",IF(AO172&lt;=0.4,"Baja",IF(AO172&lt;=0.6,"Media",IF(AO172&lt;=0.8,"Alta","Muy Alta"))))),""))," ")</f>
        <v/>
      </c>
      <c r="AQ172" s="235" t="str">
        <f t="shared" si="521"/>
        <v/>
      </c>
      <c r="AR172" s="281" t="str">
        <f t="shared" si="522"/>
        <v/>
      </c>
      <c r="AS172" s="235" t="str">
        <f t="shared" ref="AS172" si="596">IFERROR(IF(AH172="Impacto",(AA172-(+AA172*AK172)),IF(AH172="Probabilidad",AA172,"")),"")</f>
        <v/>
      </c>
      <c r="AT172" s="237" t="str">
        <f t="shared" si="524"/>
        <v/>
      </c>
      <c r="AU172" s="622"/>
      <c r="AV172" s="625" t="str">
        <f>IF(ISBLANK(AD172), " ", AD172)</f>
        <v xml:space="preserve"> </v>
      </c>
      <c r="AW172" s="619" t="str">
        <f t="shared" ref="AW172" si="597">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VALORAR</v>
      </c>
      <c r="AX172" s="628"/>
      <c r="AY172" s="560"/>
      <c r="AZ172" s="562"/>
      <c r="BA172" s="562"/>
      <c r="BB172" s="562"/>
      <c r="BC172" s="665"/>
      <c r="BD172" s="665"/>
      <c r="BE172" s="562"/>
      <c r="BF172" s="562"/>
      <c r="BG172" s="581"/>
      <c r="BH172" s="214"/>
      <c r="BI172" s="209"/>
      <c r="BJ172" s="209"/>
      <c r="BK172" s="209"/>
      <c r="BL172" s="206"/>
      <c r="BM172" s="206"/>
      <c r="BN172" s="206"/>
      <c r="BO172" s="280"/>
      <c r="BP172" s="280"/>
      <c r="BQ172" s="282"/>
      <c r="BR172" s="212"/>
      <c r="BS172" s="212" t="str">
        <f>IF(AND('MAPA DE RIESGOS'!$AP172="Muy Alta",'MAPA DE RIESGOS'!$AR172="Leve"),CONCATENATE("R",'MAPA DE RIESGOS'!$H172,"C",'MAPA DE RIESGOS'!$AF172),"")</f>
        <v/>
      </c>
      <c r="BT172" s="212"/>
      <c r="BU172" s="212"/>
      <c r="BV172" s="212"/>
      <c r="BW172" s="212"/>
      <c r="BX172" s="212"/>
      <c r="BY172" s="212"/>
      <c r="BZ172" s="212"/>
      <c r="CA172" s="212"/>
      <c r="CB172" s="212"/>
      <c r="CC172" s="212"/>
      <c r="CD172" s="212"/>
      <c r="CE172" s="212"/>
      <c r="CF172" s="212"/>
      <c r="CG172" s="212"/>
      <c r="CH172" s="212"/>
      <c r="CI172" s="212"/>
      <c r="CJ172" s="212"/>
      <c r="CK172" s="212"/>
    </row>
    <row r="173" spans="1:89" s="213" customFormat="1" ht="18" hidden="1">
      <c r="A173" s="587"/>
      <c r="B173" s="600"/>
      <c r="C173" s="567"/>
      <c r="D173" s="567"/>
      <c r="E173" s="570"/>
      <c r="F173" s="570"/>
      <c r="G173" s="575"/>
      <c r="H173" s="382">
        <v>27</v>
      </c>
      <c r="I173" s="691"/>
      <c r="J173" s="576"/>
      <c r="K173" s="576"/>
      <c r="L173" s="576"/>
      <c r="M173" s="570"/>
      <c r="N173" s="570"/>
      <c r="O173" s="570"/>
      <c r="P173" s="644"/>
      <c r="Q173" s="604"/>
      <c r="R173" s="607"/>
      <c r="S173" s="607"/>
      <c r="T173" s="607"/>
      <c r="U173" s="607"/>
      <c r="V173" s="647"/>
      <c r="W173" s="632"/>
      <c r="X173" s="650"/>
      <c r="Y173" s="653"/>
      <c r="Z173" s="656"/>
      <c r="AA173" s="632"/>
      <c r="AB173" s="635"/>
      <c r="AC173" s="638"/>
      <c r="AD173" s="641"/>
      <c r="AE173" s="620"/>
      <c r="AF173" s="205">
        <v>2</v>
      </c>
      <c r="AG173" s="501"/>
      <c r="AH173" s="504" t="str">
        <f t="shared" si="435"/>
        <v/>
      </c>
      <c r="AI173" s="338"/>
      <c r="AJ173" s="338"/>
      <c r="AK173" s="233" t="str">
        <f t="shared" si="436"/>
        <v/>
      </c>
      <c r="AL173" s="339"/>
      <c r="AM173" s="339"/>
      <c r="AN173" s="340"/>
      <c r="AO173" s="234" t="str">
        <f t="shared" ref="AO173" si="598">IF(ISBLANK(AD172),(IFERROR(IF(AND(AH172="Probabilidad",AH173="Probabilidad"),(AQ172-(+AQ172*AK173)),IF(AH173="Probabilidad",(W172-(+W172*AK173)),IF(AH173="Impacto",AQ172,""))),""))," ")</f>
        <v/>
      </c>
      <c r="AP173" s="174" t="str">
        <f t="shared" ref="AP173" si="599">IF(ISBLANK(AD172),(IFERROR(IF(AO173="","",IF(AO173&lt;=0.2,"Muy Baja",IF(AO173&lt;=0.4,"Baja",IF(AO173&lt;=0.6,"Media",IF(AO173&lt;=0.8,"Alta","Muy Alta"))))),""))," ")</f>
        <v/>
      </c>
      <c r="AQ173" s="235" t="str">
        <f t="shared" si="521"/>
        <v/>
      </c>
      <c r="AR173" s="281" t="str">
        <f t="shared" si="522"/>
        <v/>
      </c>
      <c r="AS173" s="235" t="str">
        <f t="shared" ref="AS173" si="600">IFERROR(IF(AND(AH172="Impacto",AH173="Impacto"),(AS172-(+AS172*AK173)),IF(AH173="Impacto",(AA172-(+AA172*AK173)),IF(AH173="Probabilidad",AS172,""))),"")</f>
        <v/>
      </c>
      <c r="AT173" s="237" t="str">
        <f t="shared" si="524"/>
        <v/>
      </c>
      <c r="AU173" s="623"/>
      <c r="AV173" s="626"/>
      <c r="AW173" s="620"/>
      <c r="AX173" s="629"/>
      <c r="AY173" s="561"/>
      <c r="AZ173" s="563"/>
      <c r="BA173" s="563"/>
      <c r="BB173" s="563"/>
      <c r="BC173" s="666"/>
      <c r="BD173" s="666"/>
      <c r="BE173" s="563"/>
      <c r="BF173" s="563"/>
      <c r="BG173" s="576"/>
      <c r="BH173" s="214"/>
      <c r="BI173" s="209"/>
      <c r="BJ173" s="209"/>
      <c r="BK173" s="209"/>
      <c r="BL173" s="206"/>
      <c r="BM173" s="206"/>
      <c r="BN173" s="206"/>
      <c r="BO173" s="280"/>
      <c r="BP173" s="280"/>
      <c r="BQ173" s="282"/>
      <c r="BR173" s="212"/>
      <c r="BS173" s="212" t="str">
        <f>IF(AND('MAPA DE RIESGOS'!$AP173="Muy Alta",'MAPA DE RIESGOS'!$AR173="Leve"),CONCATENATE("R",'MAPA DE RIESGOS'!$H173,"C",'MAPA DE RIESGOS'!$AF173),"")</f>
        <v/>
      </c>
      <c r="BT173" s="212"/>
      <c r="BU173" s="212"/>
      <c r="BV173" s="212"/>
      <c r="BW173" s="212"/>
      <c r="BX173" s="212"/>
      <c r="BY173" s="212"/>
      <c r="BZ173" s="212"/>
      <c r="CA173" s="212"/>
      <c r="CB173" s="212"/>
      <c r="CC173" s="212"/>
      <c r="CD173" s="212"/>
      <c r="CE173" s="212"/>
      <c r="CF173" s="212"/>
      <c r="CG173" s="212"/>
      <c r="CH173" s="212"/>
      <c r="CI173" s="212"/>
      <c r="CJ173" s="212"/>
      <c r="CK173" s="212"/>
    </row>
    <row r="174" spans="1:89" s="213" customFormat="1" ht="18" hidden="1">
      <c r="A174" s="587"/>
      <c r="B174" s="600"/>
      <c r="C174" s="567"/>
      <c r="D174" s="567"/>
      <c r="E174" s="570"/>
      <c r="F174" s="570"/>
      <c r="G174" s="575"/>
      <c r="H174" s="382">
        <v>27</v>
      </c>
      <c r="I174" s="691"/>
      <c r="J174" s="576"/>
      <c r="K174" s="576"/>
      <c r="L174" s="576"/>
      <c r="M174" s="570"/>
      <c r="N174" s="570"/>
      <c r="O174" s="570"/>
      <c r="P174" s="644"/>
      <c r="Q174" s="604"/>
      <c r="R174" s="607"/>
      <c r="S174" s="607"/>
      <c r="T174" s="607"/>
      <c r="U174" s="607"/>
      <c r="V174" s="647"/>
      <c r="W174" s="632"/>
      <c r="X174" s="650"/>
      <c r="Y174" s="653"/>
      <c r="Z174" s="656"/>
      <c r="AA174" s="632"/>
      <c r="AB174" s="635"/>
      <c r="AC174" s="638"/>
      <c r="AD174" s="641"/>
      <c r="AE174" s="620"/>
      <c r="AF174" s="205">
        <v>3</v>
      </c>
      <c r="AG174" s="501"/>
      <c r="AH174" s="504" t="str">
        <f t="shared" si="435"/>
        <v/>
      </c>
      <c r="AI174" s="338"/>
      <c r="AJ174" s="338"/>
      <c r="AK174" s="233" t="str">
        <f t="shared" si="436"/>
        <v/>
      </c>
      <c r="AL174" s="339"/>
      <c r="AM174" s="339"/>
      <c r="AN174" s="340"/>
      <c r="AO174" s="234" t="str">
        <f t="shared" ref="AO174" si="601">IF(ISBLANK(AD172),(IFERROR(IF(AND(AH173="Probabilidad",AH174="Probabilidad"),(AQ173-(+AQ173*AK174)),IF(AND(AH173="Impacto",AH174="Probabilidad"),(AQ172-(+AQ172*AK174)),IF(AH174="Impacto",AQ173,""))),""))," ")</f>
        <v/>
      </c>
      <c r="AP174" s="174" t="str">
        <f t="shared" ref="AP174" si="602">IF(ISBLANK(AD172),(IFERROR(IF(AO174="","",IF(AO174&lt;=0.2,"Muy Baja",IF(AO174&lt;=0.4,"Baja",IF(AO174&lt;=0.6,"Media",IF(AO174&lt;=0.8,"Alta","Muy Alta"))))),""))," ")</f>
        <v/>
      </c>
      <c r="AQ174" s="235" t="str">
        <f t="shared" si="521"/>
        <v/>
      </c>
      <c r="AR174" s="281" t="str">
        <f t="shared" si="522"/>
        <v/>
      </c>
      <c r="AS174" s="235" t="str">
        <f t="shared" ref="AS174:AS177" si="603">IFERROR(IF(AND(AH173="Impacto",AH174="Impacto"),(AS173-(+AS173*AK174)),IF(AND(AH173="Probabilidad",AH174="Impacto"),(AS172-(+AS172*AK174)),IF(AH174="Probabilidad",AS173,""))),"")</f>
        <v/>
      </c>
      <c r="AT174" s="237" t="str">
        <f t="shared" si="524"/>
        <v/>
      </c>
      <c r="AU174" s="623"/>
      <c r="AV174" s="626"/>
      <c r="AW174" s="620"/>
      <c r="AX174" s="629"/>
      <c r="AY174" s="341"/>
      <c r="AZ174" s="208"/>
      <c r="BA174" s="206"/>
      <c r="BB174" s="206"/>
      <c r="BC174" s="207"/>
      <c r="BD174" s="207"/>
      <c r="BE174" s="207"/>
      <c r="BF174" s="208"/>
      <c r="BG174" s="576"/>
      <c r="BH174" s="214"/>
      <c r="BI174" s="209"/>
      <c r="BJ174" s="209"/>
      <c r="BK174" s="209"/>
      <c r="BL174" s="206"/>
      <c r="BM174" s="206"/>
      <c r="BN174" s="206"/>
      <c r="BO174" s="280"/>
      <c r="BP174" s="280"/>
      <c r="BQ174" s="282"/>
      <c r="BR174" s="212"/>
      <c r="BS174" s="212" t="str">
        <f>IF(AND('MAPA DE RIESGOS'!$AP174="Muy Alta",'MAPA DE RIESGOS'!$AR174="Leve"),CONCATENATE("R",'MAPA DE RIESGOS'!$H174,"C",'MAPA DE RIESGOS'!$AF174),"")</f>
        <v/>
      </c>
      <c r="BT174" s="212"/>
      <c r="BU174" s="212"/>
      <c r="BV174" s="212"/>
      <c r="BW174" s="212"/>
      <c r="BX174" s="212"/>
      <c r="BY174" s="212"/>
      <c r="BZ174" s="212"/>
      <c r="CA174" s="212"/>
      <c r="CB174" s="212"/>
      <c r="CC174" s="212"/>
      <c r="CD174" s="212"/>
      <c r="CE174" s="212"/>
      <c r="CF174" s="212"/>
      <c r="CG174" s="212"/>
      <c r="CH174" s="212"/>
      <c r="CI174" s="212"/>
      <c r="CJ174" s="212"/>
      <c r="CK174" s="212"/>
    </row>
    <row r="175" spans="1:89" s="213" customFormat="1" ht="18" hidden="1">
      <c r="A175" s="587"/>
      <c r="B175" s="600"/>
      <c r="C175" s="567"/>
      <c r="D175" s="567"/>
      <c r="E175" s="570"/>
      <c r="F175" s="570"/>
      <c r="G175" s="575"/>
      <c r="H175" s="382">
        <v>27</v>
      </c>
      <c r="I175" s="691"/>
      <c r="J175" s="576"/>
      <c r="K175" s="576"/>
      <c r="L175" s="576"/>
      <c r="M175" s="570"/>
      <c r="N175" s="570"/>
      <c r="O175" s="570"/>
      <c r="P175" s="644"/>
      <c r="Q175" s="604"/>
      <c r="R175" s="607"/>
      <c r="S175" s="607"/>
      <c r="T175" s="607"/>
      <c r="U175" s="607"/>
      <c r="V175" s="647"/>
      <c r="W175" s="632"/>
      <c r="X175" s="650"/>
      <c r="Y175" s="653"/>
      <c r="Z175" s="656"/>
      <c r="AA175" s="632"/>
      <c r="AB175" s="635"/>
      <c r="AC175" s="638"/>
      <c r="AD175" s="641"/>
      <c r="AE175" s="620"/>
      <c r="AF175" s="205">
        <v>4</v>
      </c>
      <c r="AG175" s="501"/>
      <c r="AH175" s="504" t="str">
        <f t="shared" si="435"/>
        <v/>
      </c>
      <c r="AI175" s="338"/>
      <c r="AJ175" s="338"/>
      <c r="AK175" s="233" t="str">
        <f t="shared" si="436"/>
        <v/>
      </c>
      <c r="AL175" s="339"/>
      <c r="AM175" s="339"/>
      <c r="AN175" s="340"/>
      <c r="AO175" s="234" t="str">
        <f t="shared" ref="AO175" si="604">IF(ISBLANK(AD172),(IFERROR(IF(AND(AH174="Probabilidad",AH175="Probabilidad"),(AQ174-(+AQ174*AK175)),IF(AND(AH174="Impacto",AH175="Probabilidad"),(AQ173-(+AQ173*AK175)),IF(AH175="Impacto",AQ174,""))),""))," ")</f>
        <v/>
      </c>
      <c r="AP175" s="174" t="str">
        <f t="shared" ref="AP175" si="605">IF(ISBLANK(AD172),(IFERROR(IF(AO175="","",IF(AO175&lt;=0.2,"Muy Baja",IF(AO175&lt;=0.4,"Baja",IF(AO175&lt;=0.6,"Media",IF(AO175&lt;=0.8,"Alta","Muy Alta"))))),""))," ")</f>
        <v/>
      </c>
      <c r="AQ175" s="235" t="str">
        <f t="shared" si="521"/>
        <v/>
      </c>
      <c r="AR175" s="281" t="str">
        <f t="shared" si="522"/>
        <v/>
      </c>
      <c r="AS175" s="235" t="str">
        <f t="shared" si="603"/>
        <v/>
      </c>
      <c r="AT175" s="237" t="str">
        <f t="shared" si="524"/>
        <v/>
      </c>
      <c r="AU175" s="623"/>
      <c r="AV175" s="626"/>
      <c r="AW175" s="620"/>
      <c r="AX175" s="629"/>
      <c r="AY175" s="341"/>
      <c r="AZ175" s="208"/>
      <c r="BA175" s="206"/>
      <c r="BB175" s="206"/>
      <c r="BC175" s="207"/>
      <c r="BD175" s="207"/>
      <c r="BE175" s="207"/>
      <c r="BF175" s="208"/>
      <c r="BG175" s="576"/>
      <c r="BH175" s="214"/>
      <c r="BI175" s="209"/>
      <c r="BJ175" s="209"/>
      <c r="BK175" s="209"/>
      <c r="BL175" s="206"/>
      <c r="BM175" s="206"/>
      <c r="BN175" s="206"/>
      <c r="BO175" s="280"/>
      <c r="BP175" s="280"/>
      <c r="BQ175" s="282"/>
      <c r="BR175" s="212"/>
      <c r="BS175" s="212" t="str">
        <f>IF(AND('MAPA DE RIESGOS'!$AP175="Muy Alta",'MAPA DE RIESGOS'!$AR175="Leve"),CONCATENATE("R",'MAPA DE RIESGOS'!$H175,"C",'MAPA DE RIESGOS'!$AF175),"")</f>
        <v/>
      </c>
      <c r="BT175" s="212"/>
      <c r="BU175" s="212"/>
      <c r="BV175" s="212"/>
      <c r="BW175" s="212"/>
      <c r="BX175" s="212"/>
      <c r="BY175" s="212"/>
      <c r="BZ175" s="212"/>
      <c r="CA175" s="212"/>
      <c r="CB175" s="212"/>
      <c r="CC175" s="212"/>
      <c r="CD175" s="212"/>
      <c r="CE175" s="212"/>
      <c r="CF175" s="212"/>
      <c r="CG175" s="212"/>
      <c r="CH175" s="212"/>
      <c r="CI175" s="212"/>
      <c r="CJ175" s="212"/>
      <c r="CK175" s="212"/>
    </row>
    <row r="176" spans="1:89" s="213" customFormat="1" ht="18" hidden="1">
      <c r="A176" s="587"/>
      <c r="B176" s="600"/>
      <c r="C176" s="567"/>
      <c r="D176" s="567"/>
      <c r="E176" s="570"/>
      <c r="F176" s="570"/>
      <c r="G176" s="575"/>
      <c r="H176" s="382">
        <v>27</v>
      </c>
      <c r="I176" s="691"/>
      <c r="J176" s="576"/>
      <c r="K176" s="576"/>
      <c r="L176" s="576"/>
      <c r="M176" s="570"/>
      <c r="N176" s="570"/>
      <c r="O176" s="570"/>
      <c r="P176" s="644"/>
      <c r="Q176" s="604"/>
      <c r="R176" s="607"/>
      <c r="S176" s="607"/>
      <c r="T176" s="607"/>
      <c r="U176" s="607"/>
      <c r="V176" s="647"/>
      <c r="W176" s="632"/>
      <c r="X176" s="650"/>
      <c r="Y176" s="653"/>
      <c r="Z176" s="656"/>
      <c r="AA176" s="632"/>
      <c r="AB176" s="635"/>
      <c r="AC176" s="638"/>
      <c r="AD176" s="641"/>
      <c r="AE176" s="620"/>
      <c r="AF176" s="205">
        <v>5</v>
      </c>
      <c r="AG176" s="501"/>
      <c r="AH176" s="504" t="str">
        <f t="shared" si="435"/>
        <v/>
      </c>
      <c r="AI176" s="338"/>
      <c r="AJ176" s="338"/>
      <c r="AK176" s="233" t="str">
        <f t="shared" si="436"/>
        <v/>
      </c>
      <c r="AL176" s="339"/>
      <c r="AM176" s="339"/>
      <c r="AN176" s="340"/>
      <c r="AO176" s="234" t="str">
        <f t="shared" ref="AO176" si="606">IF(ISBLANK(AD172),(IFERROR(IF(AND(AH175="Probabilidad",AH176="Probabilidad"),(AQ175-(+AQ175*AK176)),IF(AND(AH175="Impacto",AH176="Probabilidad"),(AQ174-(+AQ174*AK176)),IF(AH176="Impacto",AQ175,""))),""))," ")</f>
        <v/>
      </c>
      <c r="AP176" s="174" t="str">
        <f t="shared" ref="AP176" si="607">IF(ISBLANK(AD172),(IFERROR(IF(AO176="","",IF(AO176&lt;=0.2,"Muy Baja",IF(AO176&lt;=0.4,"Baja",IF(AO176&lt;=0.6,"Media",IF(AO176&lt;=0.8,"Alta","Muy Alta"))))),""))," ")</f>
        <v/>
      </c>
      <c r="AQ176" s="235" t="str">
        <f t="shared" si="521"/>
        <v/>
      </c>
      <c r="AR176" s="281" t="str">
        <f t="shared" si="522"/>
        <v/>
      </c>
      <c r="AS176" s="235" t="str">
        <f t="shared" si="603"/>
        <v/>
      </c>
      <c r="AT176" s="237" t="str">
        <f t="shared" si="524"/>
        <v/>
      </c>
      <c r="AU176" s="623"/>
      <c r="AV176" s="626"/>
      <c r="AW176" s="620"/>
      <c r="AX176" s="629"/>
      <c r="AY176" s="341"/>
      <c r="AZ176" s="208"/>
      <c r="BA176" s="206"/>
      <c r="BB176" s="206"/>
      <c r="BC176" s="207"/>
      <c r="BD176" s="207"/>
      <c r="BE176" s="207"/>
      <c r="BF176" s="208"/>
      <c r="BG176" s="576"/>
      <c r="BH176" s="214"/>
      <c r="BI176" s="209"/>
      <c r="BJ176" s="209"/>
      <c r="BK176" s="209"/>
      <c r="BL176" s="206"/>
      <c r="BM176" s="206"/>
      <c r="BN176" s="206"/>
      <c r="BO176" s="280"/>
      <c r="BP176" s="280"/>
      <c r="BQ176" s="282"/>
      <c r="BR176" s="212"/>
      <c r="BS176" s="212" t="str">
        <f>IF(AND('MAPA DE RIESGOS'!$AP176="Muy Alta",'MAPA DE RIESGOS'!$AR176="Leve"),CONCATENATE("R",'MAPA DE RIESGOS'!$H176,"C",'MAPA DE RIESGOS'!$AF176),"")</f>
        <v/>
      </c>
      <c r="BT176" s="212"/>
      <c r="BU176" s="212"/>
      <c r="BV176" s="212"/>
      <c r="BW176" s="212"/>
      <c r="BX176" s="212"/>
      <c r="BY176" s="212"/>
      <c r="BZ176" s="212"/>
      <c r="CA176" s="212"/>
      <c r="CB176" s="212"/>
      <c r="CC176" s="212"/>
      <c r="CD176" s="212"/>
      <c r="CE176" s="212"/>
      <c r="CF176" s="212"/>
      <c r="CG176" s="212"/>
      <c r="CH176" s="212"/>
      <c r="CI176" s="212"/>
      <c r="CJ176" s="212"/>
      <c r="CK176" s="212"/>
    </row>
    <row r="177" spans="1:89" s="213" customFormat="1" ht="18" hidden="1">
      <c r="A177" s="587"/>
      <c r="B177" s="600"/>
      <c r="C177" s="567"/>
      <c r="D177" s="567"/>
      <c r="E177" s="570"/>
      <c r="F177" s="570"/>
      <c r="G177" s="575"/>
      <c r="H177" s="382">
        <v>27</v>
      </c>
      <c r="I177" s="692"/>
      <c r="J177" s="577"/>
      <c r="K177" s="577"/>
      <c r="L177" s="577"/>
      <c r="M177" s="571"/>
      <c r="N177" s="571"/>
      <c r="O177" s="571"/>
      <c r="P177" s="645"/>
      <c r="Q177" s="605"/>
      <c r="R177" s="608"/>
      <c r="S177" s="608"/>
      <c r="T177" s="608"/>
      <c r="U177" s="608"/>
      <c r="V177" s="648"/>
      <c r="W177" s="633"/>
      <c r="X177" s="651"/>
      <c r="Y177" s="654"/>
      <c r="Z177" s="657"/>
      <c r="AA177" s="633"/>
      <c r="AB177" s="636"/>
      <c r="AC177" s="639"/>
      <c r="AD177" s="642"/>
      <c r="AE177" s="621"/>
      <c r="AF177" s="205">
        <v>6</v>
      </c>
      <c r="AG177" s="501"/>
      <c r="AH177" s="504" t="str">
        <f t="shared" si="435"/>
        <v/>
      </c>
      <c r="AI177" s="338"/>
      <c r="AJ177" s="338"/>
      <c r="AK177" s="233" t="str">
        <f t="shared" si="436"/>
        <v/>
      </c>
      <c r="AL177" s="339"/>
      <c r="AM177" s="339"/>
      <c r="AN177" s="340"/>
      <c r="AO177" s="234" t="str">
        <f t="shared" ref="AO177" si="608">IF(ISBLANK(AD172),(IFERROR(IF(AND(AH176="Probabilidad",AH177="Probabilidad"),(AQ176-(+AQ176*AK177)),IF(AND(AH176="Impacto",AH177="Probabilidad"),(AQ175-(+AQ175*AK177)),IF(AH177="Impacto",AQ176,""))),""))," ")</f>
        <v/>
      </c>
      <c r="AP177" s="174" t="str">
        <f t="shared" ref="AP177" si="609">IF(ISBLANK(AD172),(IFERROR(IF(AO177="","",IF(AO177&lt;=0.2,"Muy Baja",IF(AO177&lt;=0.4,"Baja",IF(AO177&lt;=0.6,"Media",IF(AO177&lt;=0.8,"Alta","Muy Alta"))))),""))," ")</f>
        <v/>
      </c>
      <c r="AQ177" s="235" t="str">
        <f t="shared" si="521"/>
        <v/>
      </c>
      <c r="AR177" s="281" t="str">
        <f t="shared" si="522"/>
        <v/>
      </c>
      <c r="AS177" s="235" t="str">
        <f t="shared" si="603"/>
        <v/>
      </c>
      <c r="AT177" s="237" t="str">
        <f t="shared" si="524"/>
        <v/>
      </c>
      <c r="AU177" s="624"/>
      <c r="AV177" s="627"/>
      <c r="AW177" s="621"/>
      <c r="AX177" s="630"/>
      <c r="AY177" s="341"/>
      <c r="AZ177" s="208"/>
      <c r="BA177" s="206"/>
      <c r="BB177" s="206"/>
      <c r="BC177" s="207"/>
      <c r="BD177" s="207"/>
      <c r="BE177" s="207"/>
      <c r="BF177" s="208"/>
      <c r="BG177" s="577"/>
      <c r="BH177" s="214"/>
      <c r="BI177" s="209"/>
      <c r="BJ177" s="209"/>
      <c r="BK177" s="209"/>
      <c r="BL177" s="206"/>
      <c r="BM177" s="206"/>
      <c r="BN177" s="206"/>
      <c r="BO177" s="280"/>
      <c r="BP177" s="280"/>
      <c r="BQ177" s="282"/>
      <c r="BR177" s="212"/>
      <c r="BS177" s="212" t="str">
        <f>IF(AND('MAPA DE RIESGOS'!$AP177="Muy Alta",'MAPA DE RIESGOS'!$AR177="Leve"),CONCATENATE("R",'MAPA DE RIESGOS'!$H177,"C",'MAPA DE RIESGOS'!$AF177),"")</f>
        <v/>
      </c>
      <c r="BT177" s="212"/>
      <c r="BU177" s="212"/>
      <c r="BV177" s="212"/>
      <c r="BW177" s="212"/>
      <c r="BX177" s="212"/>
      <c r="BY177" s="212"/>
      <c r="BZ177" s="212"/>
      <c r="CA177" s="212"/>
      <c r="CB177" s="212"/>
      <c r="CC177" s="212"/>
      <c r="CD177" s="212"/>
      <c r="CE177" s="212"/>
      <c r="CF177" s="212"/>
      <c r="CG177" s="212"/>
      <c r="CH177" s="212"/>
      <c r="CI177" s="212"/>
      <c r="CJ177" s="212"/>
      <c r="CK177" s="212"/>
    </row>
    <row r="178" spans="1:89" s="213" customFormat="1" ht="18" hidden="1">
      <c r="A178" s="587"/>
      <c r="B178" s="600"/>
      <c r="C178" s="567"/>
      <c r="D178" s="567" t="str">
        <f>IFERROR((VLOOKUP($B178,'Listados Datos'!$D$3:$F$18,3,FALSE))," ")</f>
        <v xml:space="preserve"> </v>
      </c>
      <c r="E178" s="570"/>
      <c r="F178" s="570" t="s">
        <v>969</v>
      </c>
      <c r="G178" s="575">
        <v>28</v>
      </c>
      <c r="H178" s="382">
        <v>28</v>
      </c>
      <c r="I178" s="687"/>
      <c r="J178" s="581"/>
      <c r="K178" s="581"/>
      <c r="L178" s="581"/>
      <c r="M178" s="569"/>
      <c r="N178" s="569"/>
      <c r="O178" s="569"/>
      <c r="P178" s="643"/>
      <c r="Q178" s="603"/>
      <c r="R178" s="606"/>
      <c r="S178" s="606"/>
      <c r="T178" s="606"/>
      <c r="U178" s="606"/>
      <c r="V178" s="646" t="str">
        <f t="shared" ref="V178" si="610">IF(ISBLANK(AC178),(IF(P178&lt;=0,"",IF(P178&lt;=2,"Muy Baja",IF(P178&lt;=24,"Baja",IF(P178&lt;=500,"Media",IF(P178&lt;=5000,"Alta","Muy Alta"))))))," ")</f>
        <v/>
      </c>
      <c r="W178" s="631" t="str">
        <f t="shared" ref="W178" si="611">IF(ISBLANK(AC178),(IF(V178="","",IF(V178="Muy Baja",20%,IF(V178="Baja",40%,IF(V178="Media",60%,IF(V178="Alta",80%,IF(V178="Muy Alta",100%,0)))))))," ")</f>
        <v/>
      </c>
      <c r="X178" s="649"/>
      <c r="Y178" s="652" t="str">
        <f>IF(X178&gt;0,IF(NOT(ISERROR(MATCH(X178,'Listados Datos'!$N$3:$N$4,0))),'Listados Datos'!$N$6&amp;"Por favor no seleccionar este criterios de impacto (Afectación Económica o presupuestal y/o Pérdida Reputacional)",'Listados Datos'!$N$7),"")</f>
        <v/>
      </c>
      <c r="Z178" s="655" t="str">
        <f>IF(OR(X178='Listados Datos'!$R$3,X178='Listados Datos'!$S$3),"Leve",IF(OR(X178='Listados Datos'!$R$4,X178='Listados Datos'!$S$4),"Menor",IF(OR(X178='Listados Datos'!$R$5,X178='Listados Datos'!$S$5),"Moderado",IF(OR(X178='Listados Datos'!$R$6,X178='Listados Datos'!$S$6),"Mayor",IF(OR(X178='Listados Datos'!$R$7,X178='Listados Datos'!$S$7),"Catastrófico","")))))</f>
        <v/>
      </c>
      <c r="AA178" s="631" t="str">
        <f>IF(Z178="","",IF(Z178="Leve",20%,IF(Z178="Menor",40%,IF(Z178="Moderado",60%,IF(Z178="Mayor",80%,IF(Z178="Catastrófico",100%,0))))))</f>
        <v/>
      </c>
      <c r="AB178" s="634"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637"/>
      <c r="AD178" s="640"/>
      <c r="AE178" s="619" t="str">
        <f t="shared" ref="AE178" si="612">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5">
        <v>1</v>
      </c>
      <c r="AG178" s="501"/>
      <c r="AH178" s="504" t="str">
        <f t="shared" si="435"/>
        <v/>
      </c>
      <c r="AI178" s="338"/>
      <c r="AJ178" s="338"/>
      <c r="AK178" s="233" t="str">
        <f t="shared" si="436"/>
        <v/>
      </c>
      <c r="AL178" s="339"/>
      <c r="AM178" s="339"/>
      <c r="AN178" s="340"/>
      <c r="AO178" s="234" t="str">
        <f t="shared" ref="AO178" si="613">IF(ISBLANK(AD178),(IFERROR(IF(AH178="Probabilidad",(W178-(+W178*AK178)),IF(AH178="Impacto",W178,"")),""))," ")</f>
        <v/>
      </c>
      <c r="AP178" s="174" t="str">
        <f t="shared" ref="AP178" si="614">IF(ISBLANK(AD178), (IFERROR(IF(AO178="","",IF(AO178&lt;=0.2,"Muy Baja",IF(AO178&lt;=0.4,"Baja",IF(AO178&lt;=0.6,"Media",IF(AO178&lt;=0.8,"Alta","Muy Alta"))))),""))," ")</f>
        <v/>
      </c>
      <c r="AQ178" s="235" t="str">
        <f t="shared" si="521"/>
        <v/>
      </c>
      <c r="AR178" s="281" t="str">
        <f t="shared" si="522"/>
        <v/>
      </c>
      <c r="AS178" s="235" t="str">
        <f t="shared" ref="AS178" si="615">IFERROR(IF(AH178="Impacto",(AA178-(+AA178*AK178)),IF(AH178="Probabilidad",AA178,"")),"")</f>
        <v/>
      </c>
      <c r="AT178" s="237" t="str">
        <f t="shared" si="524"/>
        <v/>
      </c>
      <c r="AU178" s="622"/>
      <c r="AV178" s="625" t="str">
        <f>IF(ISBLANK(AD178), " ", AD178)</f>
        <v xml:space="preserve"> </v>
      </c>
      <c r="AW178" s="619" t="str">
        <f t="shared" ref="AW178" si="616">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628"/>
      <c r="AY178" s="341"/>
      <c r="AZ178" s="208"/>
      <c r="BA178" s="206"/>
      <c r="BB178" s="206"/>
      <c r="BC178" s="207"/>
      <c r="BD178" s="207"/>
      <c r="BE178" s="207"/>
      <c r="BF178" s="207"/>
      <c r="BG178" s="581"/>
      <c r="BH178" s="214"/>
      <c r="BI178" s="209"/>
      <c r="BJ178" s="209"/>
      <c r="BK178" s="209"/>
      <c r="BL178" s="206"/>
      <c r="BM178" s="206"/>
      <c r="BN178" s="206"/>
      <c r="BO178" s="280"/>
      <c r="BP178" s="280"/>
      <c r="BQ178" s="282"/>
      <c r="BR178" s="212"/>
      <c r="BS178" s="212" t="str">
        <f>IF(AND('MAPA DE RIESGOS'!$AP178="Muy Alta",'MAPA DE RIESGOS'!$AR178="Leve"),CONCATENATE("R",'MAPA DE RIESGOS'!$H178,"C",'MAPA DE RIESGOS'!$AF178),"")</f>
        <v/>
      </c>
      <c r="BT178" s="212"/>
      <c r="BU178" s="212"/>
      <c r="BV178" s="212"/>
      <c r="BW178" s="212"/>
      <c r="BX178" s="212"/>
      <c r="BY178" s="212"/>
      <c r="BZ178" s="212"/>
      <c r="CA178" s="212"/>
      <c r="CB178" s="212"/>
      <c r="CC178" s="212"/>
      <c r="CD178" s="212"/>
      <c r="CE178" s="212"/>
      <c r="CF178" s="212"/>
      <c r="CG178" s="212"/>
      <c r="CH178" s="212"/>
      <c r="CI178" s="212"/>
      <c r="CJ178" s="212"/>
      <c r="CK178" s="212"/>
    </row>
    <row r="179" spans="1:89" s="213" customFormat="1" ht="18" hidden="1">
      <c r="A179" s="587"/>
      <c r="B179" s="600"/>
      <c r="C179" s="567"/>
      <c r="D179" s="567"/>
      <c r="E179" s="570"/>
      <c r="F179" s="570"/>
      <c r="G179" s="575"/>
      <c r="H179" s="382">
        <v>28</v>
      </c>
      <c r="I179" s="688"/>
      <c r="J179" s="576"/>
      <c r="K179" s="576"/>
      <c r="L179" s="576"/>
      <c r="M179" s="570"/>
      <c r="N179" s="570"/>
      <c r="O179" s="570"/>
      <c r="P179" s="644"/>
      <c r="Q179" s="604"/>
      <c r="R179" s="607"/>
      <c r="S179" s="607"/>
      <c r="T179" s="607"/>
      <c r="U179" s="607"/>
      <c r="V179" s="647"/>
      <c r="W179" s="632"/>
      <c r="X179" s="650"/>
      <c r="Y179" s="653"/>
      <c r="Z179" s="656"/>
      <c r="AA179" s="632"/>
      <c r="AB179" s="635"/>
      <c r="AC179" s="638"/>
      <c r="AD179" s="641"/>
      <c r="AE179" s="620"/>
      <c r="AF179" s="205">
        <v>2</v>
      </c>
      <c r="AG179" s="501"/>
      <c r="AH179" s="504" t="str">
        <f t="shared" si="435"/>
        <v/>
      </c>
      <c r="AI179" s="338"/>
      <c r="AJ179" s="338"/>
      <c r="AK179" s="233" t="str">
        <f t="shared" si="436"/>
        <v/>
      </c>
      <c r="AL179" s="339"/>
      <c r="AM179" s="339"/>
      <c r="AN179" s="340"/>
      <c r="AO179" s="234" t="str">
        <f t="shared" ref="AO179" si="617">IF(ISBLANK(AD178),(IFERROR(IF(AND(AH178="Probabilidad",AH179="Probabilidad"),(AQ178-(+AQ178*AK179)),IF(AH179="Probabilidad",(W178-(+W178*AK179)),IF(AH179="Impacto",AQ178,""))),""))," ")</f>
        <v/>
      </c>
      <c r="AP179" s="174" t="str">
        <f t="shared" ref="AP179" si="618">IF(ISBLANK(AD178),(IFERROR(IF(AO179="","",IF(AO179&lt;=0.2,"Muy Baja",IF(AO179&lt;=0.4,"Baja",IF(AO179&lt;=0.6,"Media",IF(AO179&lt;=0.8,"Alta","Muy Alta"))))),""))," ")</f>
        <v/>
      </c>
      <c r="AQ179" s="235" t="str">
        <f t="shared" si="521"/>
        <v/>
      </c>
      <c r="AR179" s="281" t="str">
        <f t="shared" si="522"/>
        <v/>
      </c>
      <c r="AS179" s="235" t="str">
        <f t="shared" ref="AS179" si="619">IFERROR(IF(AND(AH178="Impacto",AH179="Impacto"),(AS178-(+AS178*AK179)),IF(AH179="Impacto",(AA178-(+AA178*AK179)),IF(AH179="Probabilidad",AS178,""))),"")</f>
        <v/>
      </c>
      <c r="AT179" s="237" t="str">
        <f t="shared" si="524"/>
        <v/>
      </c>
      <c r="AU179" s="623"/>
      <c r="AV179" s="626"/>
      <c r="AW179" s="620"/>
      <c r="AX179" s="629"/>
      <c r="AY179" s="341"/>
      <c r="AZ179" s="208"/>
      <c r="BA179" s="206"/>
      <c r="BB179" s="206"/>
      <c r="BC179" s="207"/>
      <c r="BD179" s="207"/>
      <c r="BE179" s="207"/>
      <c r="BF179" s="208"/>
      <c r="BG179" s="576"/>
      <c r="BH179" s="214"/>
      <c r="BI179" s="209"/>
      <c r="BJ179" s="209"/>
      <c r="BK179" s="209"/>
      <c r="BL179" s="206"/>
      <c r="BM179" s="206"/>
      <c r="BN179" s="206"/>
      <c r="BO179" s="280"/>
      <c r="BP179" s="280"/>
      <c r="BQ179" s="282"/>
      <c r="BR179" s="212"/>
      <c r="BS179" s="212" t="str">
        <f>IF(AND('MAPA DE RIESGOS'!$AP179="Muy Alta",'MAPA DE RIESGOS'!$AR179="Leve"),CONCATENATE("R",'MAPA DE RIESGOS'!$H179,"C",'MAPA DE RIESGOS'!$AF179),"")</f>
        <v/>
      </c>
      <c r="BT179" s="212"/>
      <c r="BU179" s="212"/>
      <c r="BV179" s="212"/>
      <c r="BW179" s="212"/>
      <c r="BX179" s="212"/>
      <c r="BY179" s="212"/>
      <c r="BZ179" s="212"/>
      <c r="CA179" s="212"/>
      <c r="CB179" s="212"/>
      <c r="CC179" s="212"/>
      <c r="CD179" s="212"/>
      <c r="CE179" s="212"/>
      <c r="CF179" s="212"/>
      <c r="CG179" s="212"/>
      <c r="CH179" s="212"/>
      <c r="CI179" s="212"/>
      <c r="CJ179" s="212"/>
      <c r="CK179" s="212"/>
    </row>
    <row r="180" spans="1:89" s="213" customFormat="1" ht="18" hidden="1">
      <c r="A180" s="587"/>
      <c r="B180" s="600"/>
      <c r="C180" s="567"/>
      <c r="D180" s="567"/>
      <c r="E180" s="570"/>
      <c r="F180" s="570"/>
      <c r="G180" s="575"/>
      <c r="H180" s="382">
        <v>28</v>
      </c>
      <c r="I180" s="688"/>
      <c r="J180" s="576"/>
      <c r="K180" s="576"/>
      <c r="L180" s="576"/>
      <c r="M180" s="570"/>
      <c r="N180" s="570"/>
      <c r="O180" s="570"/>
      <c r="P180" s="644"/>
      <c r="Q180" s="604"/>
      <c r="R180" s="607"/>
      <c r="S180" s="607"/>
      <c r="T180" s="607"/>
      <c r="U180" s="607"/>
      <c r="V180" s="647"/>
      <c r="W180" s="632"/>
      <c r="X180" s="650"/>
      <c r="Y180" s="653"/>
      <c r="Z180" s="656"/>
      <c r="AA180" s="632"/>
      <c r="AB180" s="635"/>
      <c r="AC180" s="638"/>
      <c r="AD180" s="641"/>
      <c r="AE180" s="620"/>
      <c r="AF180" s="205">
        <v>3</v>
      </c>
      <c r="AG180" s="501"/>
      <c r="AH180" s="504" t="str">
        <f t="shared" si="435"/>
        <v/>
      </c>
      <c r="AI180" s="338"/>
      <c r="AJ180" s="338"/>
      <c r="AK180" s="233" t="str">
        <f t="shared" si="436"/>
        <v/>
      </c>
      <c r="AL180" s="339"/>
      <c r="AM180" s="339"/>
      <c r="AN180" s="340"/>
      <c r="AO180" s="234" t="str">
        <f t="shared" ref="AO180" si="620">IF(ISBLANK(AD178),(IFERROR(IF(AND(AH179="Probabilidad",AH180="Probabilidad"),(AQ179-(+AQ179*AK180)),IF(AND(AH179="Impacto",AH180="Probabilidad"),(AQ178-(+AQ178*AK180)),IF(AH180="Impacto",AQ179,""))),""))," ")</f>
        <v/>
      </c>
      <c r="AP180" s="174" t="str">
        <f t="shared" ref="AP180" si="621">IF(ISBLANK(AD178),(IFERROR(IF(AO180="","",IF(AO180&lt;=0.2,"Muy Baja",IF(AO180&lt;=0.4,"Baja",IF(AO180&lt;=0.6,"Media",IF(AO180&lt;=0.8,"Alta","Muy Alta"))))),""))," ")</f>
        <v/>
      </c>
      <c r="AQ180" s="235" t="str">
        <f t="shared" si="521"/>
        <v/>
      </c>
      <c r="AR180" s="281" t="str">
        <f t="shared" si="522"/>
        <v/>
      </c>
      <c r="AS180" s="235" t="str">
        <f t="shared" ref="AS180:AS183" si="622">IFERROR(IF(AND(AH179="Impacto",AH180="Impacto"),(AS179-(+AS179*AK180)),IF(AND(AH179="Probabilidad",AH180="Impacto"),(AS178-(+AS178*AK180)),IF(AH180="Probabilidad",AS179,""))),"")</f>
        <v/>
      </c>
      <c r="AT180" s="237" t="str">
        <f t="shared" si="524"/>
        <v/>
      </c>
      <c r="AU180" s="623"/>
      <c r="AV180" s="626"/>
      <c r="AW180" s="620"/>
      <c r="AX180" s="629"/>
      <c r="AY180" s="341"/>
      <c r="AZ180" s="208"/>
      <c r="BA180" s="206"/>
      <c r="BB180" s="206"/>
      <c r="BC180" s="207"/>
      <c r="BD180" s="207"/>
      <c r="BE180" s="207"/>
      <c r="BF180" s="208"/>
      <c r="BG180" s="576"/>
      <c r="BH180" s="214"/>
      <c r="BI180" s="209"/>
      <c r="BJ180" s="209"/>
      <c r="BK180" s="209"/>
      <c r="BL180" s="206"/>
      <c r="BM180" s="206"/>
      <c r="BN180" s="206"/>
      <c r="BO180" s="280"/>
      <c r="BP180" s="280"/>
      <c r="BQ180" s="282"/>
      <c r="BR180" s="212"/>
      <c r="BS180" s="212" t="str">
        <f>IF(AND('MAPA DE RIESGOS'!$AP180="Muy Alta",'MAPA DE RIESGOS'!$AR180="Leve"),CONCATENATE("R",'MAPA DE RIESGOS'!$H180,"C",'MAPA DE RIESGOS'!$AF180),"")</f>
        <v/>
      </c>
      <c r="BT180" s="212"/>
      <c r="BU180" s="212"/>
      <c r="BV180" s="212"/>
      <c r="BW180" s="212"/>
      <c r="BX180" s="212"/>
      <c r="BY180" s="212"/>
      <c r="BZ180" s="212"/>
      <c r="CA180" s="212"/>
      <c r="CB180" s="212"/>
      <c r="CC180" s="212"/>
      <c r="CD180" s="212"/>
      <c r="CE180" s="212"/>
      <c r="CF180" s="212"/>
      <c r="CG180" s="212"/>
      <c r="CH180" s="212"/>
      <c r="CI180" s="212"/>
      <c r="CJ180" s="212"/>
      <c r="CK180" s="212"/>
    </row>
    <row r="181" spans="1:89" s="213" customFormat="1" ht="18" hidden="1">
      <c r="A181" s="587"/>
      <c r="B181" s="600"/>
      <c r="C181" s="567"/>
      <c r="D181" s="567"/>
      <c r="E181" s="570"/>
      <c r="F181" s="570"/>
      <c r="G181" s="575"/>
      <c r="H181" s="382">
        <v>28</v>
      </c>
      <c r="I181" s="688"/>
      <c r="J181" s="576"/>
      <c r="K181" s="576"/>
      <c r="L181" s="576"/>
      <c r="M181" s="570"/>
      <c r="N181" s="570"/>
      <c r="O181" s="570"/>
      <c r="P181" s="644"/>
      <c r="Q181" s="604"/>
      <c r="R181" s="607"/>
      <c r="S181" s="607"/>
      <c r="T181" s="607"/>
      <c r="U181" s="607"/>
      <c r="V181" s="647"/>
      <c r="W181" s="632"/>
      <c r="X181" s="650"/>
      <c r="Y181" s="653"/>
      <c r="Z181" s="656"/>
      <c r="AA181" s="632"/>
      <c r="AB181" s="635"/>
      <c r="AC181" s="638"/>
      <c r="AD181" s="641"/>
      <c r="AE181" s="620"/>
      <c r="AF181" s="205">
        <v>4</v>
      </c>
      <c r="AG181" s="501"/>
      <c r="AH181" s="504" t="str">
        <f t="shared" si="435"/>
        <v/>
      </c>
      <c r="AI181" s="338"/>
      <c r="AJ181" s="338"/>
      <c r="AK181" s="233" t="str">
        <f t="shared" si="436"/>
        <v/>
      </c>
      <c r="AL181" s="339"/>
      <c r="AM181" s="339"/>
      <c r="AN181" s="340"/>
      <c r="AO181" s="234" t="str">
        <f t="shared" ref="AO181" si="623">IF(ISBLANK(AD178),(IFERROR(IF(AND(AH180="Probabilidad",AH181="Probabilidad"),(AQ180-(+AQ180*AK181)),IF(AND(AH180="Impacto",AH181="Probabilidad"),(AQ179-(+AQ179*AK181)),IF(AH181="Impacto",AQ180,""))),""))," ")</f>
        <v/>
      </c>
      <c r="AP181" s="174" t="str">
        <f t="shared" ref="AP181" si="624">IF(ISBLANK(AD178),(IFERROR(IF(AO181="","",IF(AO181&lt;=0.2,"Muy Baja",IF(AO181&lt;=0.4,"Baja",IF(AO181&lt;=0.6,"Media",IF(AO181&lt;=0.8,"Alta","Muy Alta"))))),""))," ")</f>
        <v/>
      </c>
      <c r="AQ181" s="235" t="str">
        <f t="shared" si="521"/>
        <v/>
      </c>
      <c r="AR181" s="281" t="str">
        <f t="shared" si="522"/>
        <v/>
      </c>
      <c r="AS181" s="235" t="str">
        <f t="shared" si="622"/>
        <v/>
      </c>
      <c r="AT181" s="237" t="str">
        <f t="shared" si="524"/>
        <v/>
      </c>
      <c r="AU181" s="623"/>
      <c r="AV181" s="626"/>
      <c r="AW181" s="620"/>
      <c r="AX181" s="629"/>
      <c r="AY181" s="341"/>
      <c r="AZ181" s="208"/>
      <c r="BA181" s="206"/>
      <c r="BB181" s="206"/>
      <c r="BC181" s="207"/>
      <c r="BD181" s="207"/>
      <c r="BE181" s="207"/>
      <c r="BF181" s="208"/>
      <c r="BG181" s="576"/>
      <c r="BH181" s="214"/>
      <c r="BI181" s="209"/>
      <c r="BJ181" s="209"/>
      <c r="BK181" s="209"/>
      <c r="BL181" s="206"/>
      <c r="BM181" s="206"/>
      <c r="BN181" s="206"/>
      <c r="BO181" s="280"/>
      <c r="BP181" s="280"/>
      <c r="BQ181" s="282"/>
      <c r="BR181" s="212"/>
      <c r="BS181" s="212" t="str">
        <f>IF(AND('MAPA DE RIESGOS'!$AP181="Muy Alta",'MAPA DE RIESGOS'!$AR181="Leve"),CONCATENATE("R",'MAPA DE RIESGOS'!$H181,"C",'MAPA DE RIESGOS'!$AF181),"")</f>
        <v/>
      </c>
      <c r="BT181" s="212"/>
      <c r="BU181" s="212"/>
      <c r="BV181" s="212"/>
      <c r="BW181" s="212"/>
      <c r="BX181" s="212"/>
      <c r="BY181" s="212"/>
      <c r="BZ181" s="212"/>
      <c r="CA181" s="212"/>
      <c r="CB181" s="212"/>
      <c r="CC181" s="212"/>
      <c r="CD181" s="212"/>
      <c r="CE181" s="212"/>
      <c r="CF181" s="212"/>
      <c r="CG181" s="212"/>
      <c r="CH181" s="212"/>
      <c r="CI181" s="212"/>
      <c r="CJ181" s="212"/>
      <c r="CK181" s="212"/>
    </row>
    <row r="182" spans="1:89" s="213" customFormat="1" ht="18" hidden="1">
      <c r="A182" s="587"/>
      <c r="B182" s="600"/>
      <c r="C182" s="567"/>
      <c r="D182" s="567"/>
      <c r="E182" s="570"/>
      <c r="F182" s="570"/>
      <c r="G182" s="575"/>
      <c r="H182" s="382">
        <v>28</v>
      </c>
      <c r="I182" s="688"/>
      <c r="J182" s="576"/>
      <c r="K182" s="576"/>
      <c r="L182" s="576"/>
      <c r="M182" s="570"/>
      <c r="N182" s="570"/>
      <c r="O182" s="570"/>
      <c r="P182" s="644"/>
      <c r="Q182" s="604"/>
      <c r="R182" s="607"/>
      <c r="S182" s="607"/>
      <c r="T182" s="607"/>
      <c r="U182" s="607"/>
      <c r="V182" s="647"/>
      <c r="W182" s="632"/>
      <c r="X182" s="650"/>
      <c r="Y182" s="653"/>
      <c r="Z182" s="656"/>
      <c r="AA182" s="632"/>
      <c r="AB182" s="635"/>
      <c r="AC182" s="638"/>
      <c r="AD182" s="641"/>
      <c r="AE182" s="620"/>
      <c r="AF182" s="205">
        <v>5</v>
      </c>
      <c r="AG182" s="501"/>
      <c r="AH182" s="504" t="str">
        <f t="shared" si="435"/>
        <v/>
      </c>
      <c r="AI182" s="338"/>
      <c r="AJ182" s="338"/>
      <c r="AK182" s="233" t="str">
        <f t="shared" si="436"/>
        <v/>
      </c>
      <c r="AL182" s="339"/>
      <c r="AM182" s="339"/>
      <c r="AN182" s="340"/>
      <c r="AO182" s="234" t="str">
        <f t="shared" ref="AO182" si="625">IF(ISBLANK(AD178),(IFERROR(IF(AND(AH181="Probabilidad",AH182="Probabilidad"),(AQ181-(+AQ181*AK182)),IF(AND(AH181="Impacto",AH182="Probabilidad"),(AQ180-(+AQ180*AK182)),IF(AH182="Impacto",AQ181,""))),""))," ")</f>
        <v/>
      </c>
      <c r="AP182" s="174" t="str">
        <f t="shared" ref="AP182" si="626">IF(ISBLANK(AD178),(IFERROR(IF(AO182="","",IF(AO182&lt;=0.2,"Muy Baja",IF(AO182&lt;=0.4,"Baja",IF(AO182&lt;=0.6,"Media",IF(AO182&lt;=0.8,"Alta","Muy Alta"))))),""))," ")</f>
        <v/>
      </c>
      <c r="AQ182" s="235" t="str">
        <f t="shared" si="521"/>
        <v/>
      </c>
      <c r="AR182" s="281" t="str">
        <f t="shared" si="522"/>
        <v/>
      </c>
      <c r="AS182" s="235" t="str">
        <f t="shared" si="622"/>
        <v/>
      </c>
      <c r="AT182" s="237" t="str">
        <f t="shared" si="524"/>
        <v/>
      </c>
      <c r="AU182" s="623"/>
      <c r="AV182" s="626"/>
      <c r="AW182" s="620"/>
      <c r="AX182" s="629"/>
      <c r="AY182" s="341"/>
      <c r="AZ182" s="208"/>
      <c r="BA182" s="206"/>
      <c r="BB182" s="206"/>
      <c r="BC182" s="207"/>
      <c r="BD182" s="207"/>
      <c r="BE182" s="207"/>
      <c r="BF182" s="208"/>
      <c r="BG182" s="576"/>
      <c r="BH182" s="214"/>
      <c r="BI182" s="209"/>
      <c r="BJ182" s="209"/>
      <c r="BK182" s="209"/>
      <c r="BL182" s="206"/>
      <c r="BM182" s="206"/>
      <c r="BN182" s="206"/>
      <c r="BO182" s="280"/>
      <c r="BP182" s="280"/>
      <c r="BQ182" s="282"/>
      <c r="BR182" s="212"/>
      <c r="BS182" s="212" t="str">
        <f>IF(AND('MAPA DE RIESGOS'!$AP182="Muy Alta",'MAPA DE RIESGOS'!$AR182="Leve"),CONCATENATE("R",'MAPA DE RIESGOS'!$H182,"C",'MAPA DE RIESGOS'!$AF182),"")</f>
        <v/>
      </c>
      <c r="BT182" s="212"/>
      <c r="BU182" s="212"/>
      <c r="BV182" s="212"/>
      <c r="BW182" s="212"/>
      <c r="BX182" s="212"/>
      <c r="BY182" s="212"/>
      <c r="BZ182" s="212"/>
      <c r="CA182" s="212"/>
      <c r="CB182" s="212"/>
      <c r="CC182" s="212"/>
      <c r="CD182" s="212"/>
      <c r="CE182" s="212"/>
      <c r="CF182" s="212"/>
      <c r="CG182" s="212"/>
      <c r="CH182" s="212"/>
      <c r="CI182" s="212"/>
      <c r="CJ182" s="212"/>
      <c r="CK182" s="212"/>
    </row>
    <row r="183" spans="1:89" s="213" customFormat="1" ht="18" hidden="1">
      <c r="A183" s="587"/>
      <c r="B183" s="600"/>
      <c r="C183" s="567"/>
      <c r="D183" s="567"/>
      <c r="E183" s="570"/>
      <c r="F183" s="570"/>
      <c r="G183" s="575"/>
      <c r="H183" s="382">
        <v>28</v>
      </c>
      <c r="I183" s="689"/>
      <c r="J183" s="577"/>
      <c r="K183" s="577"/>
      <c r="L183" s="577"/>
      <c r="M183" s="571"/>
      <c r="N183" s="571"/>
      <c r="O183" s="571"/>
      <c r="P183" s="645"/>
      <c r="Q183" s="605"/>
      <c r="R183" s="608"/>
      <c r="S183" s="608"/>
      <c r="T183" s="608"/>
      <c r="U183" s="608"/>
      <c r="V183" s="648"/>
      <c r="W183" s="633"/>
      <c r="X183" s="651"/>
      <c r="Y183" s="654"/>
      <c r="Z183" s="657"/>
      <c r="AA183" s="633"/>
      <c r="AB183" s="636"/>
      <c r="AC183" s="639"/>
      <c r="AD183" s="642"/>
      <c r="AE183" s="621"/>
      <c r="AF183" s="205">
        <v>6</v>
      </c>
      <c r="AG183" s="501"/>
      <c r="AH183" s="504" t="str">
        <f t="shared" si="435"/>
        <v/>
      </c>
      <c r="AI183" s="338"/>
      <c r="AJ183" s="338"/>
      <c r="AK183" s="233" t="str">
        <f t="shared" si="436"/>
        <v/>
      </c>
      <c r="AL183" s="339"/>
      <c r="AM183" s="339"/>
      <c r="AN183" s="340"/>
      <c r="AO183" s="234" t="str">
        <f t="shared" ref="AO183" si="627">IF(ISBLANK(AD178),(IFERROR(IF(AND(AH182="Probabilidad",AH183="Probabilidad"),(AQ182-(+AQ182*AK183)),IF(AND(AH182="Impacto",AH183="Probabilidad"),(AQ181-(+AQ181*AK183)),IF(AH183="Impacto",AQ182,""))),""))," ")</f>
        <v/>
      </c>
      <c r="AP183" s="174" t="str">
        <f t="shared" ref="AP183" si="628">IF(ISBLANK(AD178),(IFERROR(IF(AO183="","",IF(AO183&lt;=0.2,"Muy Baja",IF(AO183&lt;=0.4,"Baja",IF(AO183&lt;=0.6,"Media",IF(AO183&lt;=0.8,"Alta","Muy Alta"))))),""))," ")</f>
        <v/>
      </c>
      <c r="AQ183" s="235" t="str">
        <f t="shared" si="521"/>
        <v/>
      </c>
      <c r="AR183" s="281" t="str">
        <f t="shared" si="522"/>
        <v/>
      </c>
      <c r="AS183" s="235" t="str">
        <f t="shared" si="622"/>
        <v/>
      </c>
      <c r="AT183" s="237" t="str">
        <f t="shared" si="524"/>
        <v/>
      </c>
      <c r="AU183" s="624"/>
      <c r="AV183" s="627"/>
      <c r="AW183" s="621"/>
      <c r="AX183" s="630"/>
      <c r="AY183" s="341"/>
      <c r="AZ183" s="208"/>
      <c r="BA183" s="206"/>
      <c r="BB183" s="206"/>
      <c r="BC183" s="207"/>
      <c r="BD183" s="207"/>
      <c r="BE183" s="207"/>
      <c r="BF183" s="208"/>
      <c r="BG183" s="577"/>
      <c r="BH183" s="214"/>
      <c r="BI183" s="209"/>
      <c r="BJ183" s="209"/>
      <c r="BK183" s="209"/>
      <c r="BL183" s="206"/>
      <c r="BM183" s="206"/>
      <c r="BN183" s="206"/>
      <c r="BO183" s="280"/>
      <c r="BP183" s="280"/>
      <c r="BQ183" s="282"/>
      <c r="BR183" s="212"/>
      <c r="BS183" s="212" t="str">
        <f>IF(AND('MAPA DE RIESGOS'!$AP183="Muy Alta",'MAPA DE RIESGOS'!$AR183="Leve"),CONCATENATE("R",'MAPA DE RIESGOS'!$H183,"C",'MAPA DE RIESGOS'!$AF183),"")</f>
        <v/>
      </c>
      <c r="BT183" s="212"/>
      <c r="BU183" s="212"/>
      <c r="BV183" s="212"/>
      <c r="BW183" s="212"/>
      <c r="BX183" s="212"/>
      <c r="BY183" s="212"/>
      <c r="BZ183" s="212"/>
      <c r="CA183" s="212"/>
      <c r="CB183" s="212"/>
      <c r="CC183" s="212"/>
      <c r="CD183" s="212"/>
      <c r="CE183" s="212"/>
      <c r="CF183" s="212"/>
      <c r="CG183" s="212"/>
      <c r="CH183" s="212"/>
      <c r="CI183" s="212"/>
      <c r="CJ183" s="212"/>
      <c r="CK183" s="212"/>
    </row>
    <row r="184" spans="1:89" s="213" customFormat="1" ht="18" hidden="1">
      <c r="A184" s="587"/>
      <c r="B184" s="600"/>
      <c r="C184" s="567"/>
      <c r="D184" s="567" t="str">
        <f>IFERROR((VLOOKUP($B184,'Listados Datos'!$D$3:$F$18,3,FALSE))," ")</f>
        <v xml:space="preserve"> </v>
      </c>
      <c r="E184" s="570"/>
      <c r="F184" s="570" t="s">
        <v>969</v>
      </c>
      <c r="G184" s="575">
        <v>29</v>
      </c>
      <c r="H184" s="382">
        <v>29</v>
      </c>
      <c r="I184" s="572"/>
      <c r="J184" s="581"/>
      <c r="K184" s="581"/>
      <c r="L184" s="581"/>
      <c r="M184" s="569"/>
      <c r="N184" s="569"/>
      <c r="O184" s="569"/>
      <c r="P184" s="643"/>
      <c r="Q184" s="603"/>
      <c r="R184" s="606"/>
      <c r="S184" s="606"/>
      <c r="T184" s="606"/>
      <c r="U184" s="606"/>
      <c r="V184" s="646" t="str">
        <f t="shared" ref="V184" si="629">IF(ISBLANK(AC184),(IF(P184&lt;=0,"",IF(P184&lt;=2,"Muy Baja",IF(P184&lt;=24,"Baja",IF(P184&lt;=500,"Media",IF(P184&lt;=5000,"Alta","Muy Alta"))))))," ")</f>
        <v/>
      </c>
      <c r="W184" s="631" t="str">
        <f t="shared" ref="W184" si="630">IF(ISBLANK(AC184),(IF(V184="","",IF(V184="Muy Baja",20%,IF(V184="Baja",40%,IF(V184="Media",60%,IF(V184="Alta",80%,IF(V184="Muy Alta",100%,0)))))))," ")</f>
        <v/>
      </c>
      <c r="X184" s="649"/>
      <c r="Y184" s="652" t="str">
        <f>IF(X184&gt;0,IF(NOT(ISERROR(MATCH(X184,'Listados Datos'!$N$3:$N$4,0))),'Listados Datos'!$N$6&amp;"Por favor no seleccionar este criterios de impacto (Afectación Económica o presupuestal y/o Pérdida Reputacional)",'Listados Datos'!$N$7),"")</f>
        <v/>
      </c>
      <c r="Z184" s="655" t="str">
        <f>IF(OR(X184='Listados Datos'!$R$3,X184='Listados Datos'!$S$3),"Leve",IF(OR(X184='Listados Datos'!$R$4,X184='Listados Datos'!$S$4),"Menor",IF(OR(X184='Listados Datos'!$R$5,X184='Listados Datos'!$S$5),"Moderado",IF(OR(X184='Listados Datos'!$R$6,X184='Listados Datos'!$S$6),"Mayor",IF(OR(X184='Listados Datos'!$R$7,X184='Listados Datos'!$S$7),"Catastrófico","")))))</f>
        <v/>
      </c>
      <c r="AA184" s="631" t="str">
        <f>IF(Z184="","",IF(Z184="Leve",20%,IF(Z184="Menor",40%,IF(Z184="Moderado",60%,IF(Z184="Mayor",80%,IF(Z184="Catastrófico",100%,0))))))</f>
        <v/>
      </c>
      <c r="AB184" s="634"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637"/>
      <c r="AD184" s="640"/>
      <c r="AE184" s="619" t="str">
        <f t="shared" ref="AE184" si="631">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5">
        <v>1</v>
      </c>
      <c r="AG184" s="501"/>
      <c r="AH184" s="504" t="str">
        <f t="shared" si="435"/>
        <v/>
      </c>
      <c r="AI184" s="338"/>
      <c r="AJ184" s="338"/>
      <c r="AK184" s="233" t="str">
        <f t="shared" si="436"/>
        <v/>
      </c>
      <c r="AL184" s="339"/>
      <c r="AM184" s="339"/>
      <c r="AN184" s="340"/>
      <c r="AO184" s="234" t="str">
        <f t="shared" ref="AO184" si="632">IF(ISBLANK(AD184),(IFERROR(IF(AH184="Probabilidad",(W184-(+W184*AK184)),IF(AH184="Impacto",W184,"")),""))," ")</f>
        <v/>
      </c>
      <c r="AP184" s="174" t="str">
        <f t="shared" ref="AP184" si="633">IF(ISBLANK(AD184), (IFERROR(IF(AO184="","",IF(AO184&lt;=0.2,"Muy Baja",IF(AO184&lt;=0.4,"Baja",IF(AO184&lt;=0.6,"Media",IF(AO184&lt;=0.8,"Alta","Muy Alta"))))),""))," ")</f>
        <v/>
      </c>
      <c r="AQ184" s="235" t="str">
        <f t="shared" si="521"/>
        <v/>
      </c>
      <c r="AR184" s="281" t="str">
        <f t="shared" si="522"/>
        <v/>
      </c>
      <c r="AS184" s="235" t="str">
        <f t="shared" ref="AS184" si="634">IFERROR(IF(AH184="Impacto",(AA184-(+AA184*AK184)),IF(AH184="Probabilidad",AA184,"")),"")</f>
        <v/>
      </c>
      <c r="AT184" s="237" t="str">
        <f t="shared" si="524"/>
        <v/>
      </c>
      <c r="AU184" s="622"/>
      <c r="AV184" s="625" t="str">
        <f>IF(ISBLANK(AD184), " ", AD184)</f>
        <v xml:space="preserve"> </v>
      </c>
      <c r="AW184" s="619" t="str">
        <f t="shared" ref="AW184" si="635">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628"/>
      <c r="AY184" s="341"/>
      <c r="AZ184" s="208"/>
      <c r="BA184" s="206"/>
      <c r="BB184" s="206"/>
      <c r="BC184" s="207"/>
      <c r="BD184" s="207"/>
      <c r="BE184" s="207"/>
      <c r="BF184" s="207"/>
      <c r="BG184" s="581"/>
      <c r="BH184" s="214"/>
      <c r="BI184" s="209"/>
      <c r="BJ184" s="209"/>
      <c r="BK184" s="209"/>
      <c r="BL184" s="206"/>
      <c r="BM184" s="206"/>
      <c r="BN184" s="206"/>
      <c r="BO184" s="280"/>
      <c r="BP184" s="280"/>
      <c r="BQ184" s="282"/>
      <c r="BR184" s="212"/>
      <c r="BS184" s="212" t="str">
        <f>IF(AND('MAPA DE RIESGOS'!$AP184="Muy Alta",'MAPA DE RIESGOS'!$AR184="Leve"),CONCATENATE("R",'MAPA DE RIESGOS'!$H184,"C",'MAPA DE RIESGOS'!$AF184),"")</f>
        <v/>
      </c>
      <c r="BT184" s="212"/>
      <c r="BU184" s="212"/>
      <c r="BV184" s="212"/>
      <c r="BW184" s="212"/>
      <c r="BX184" s="212"/>
      <c r="BY184" s="212"/>
      <c r="BZ184" s="212"/>
      <c r="CA184" s="212"/>
      <c r="CB184" s="212"/>
      <c r="CC184" s="212"/>
      <c r="CD184" s="212"/>
      <c r="CE184" s="212"/>
      <c r="CF184" s="212"/>
      <c r="CG184" s="212"/>
      <c r="CH184" s="212"/>
      <c r="CI184" s="212"/>
      <c r="CJ184" s="212"/>
      <c r="CK184" s="212"/>
    </row>
    <row r="185" spans="1:89" s="213" customFormat="1" ht="18" hidden="1">
      <c r="A185" s="587"/>
      <c r="B185" s="600"/>
      <c r="C185" s="567"/>
      <c r="D185" s="567"/>
      <c r="E185" s="570"/>
      <c r="F185" s="570"/>
      <c r="G185" s="575"/>
      <c r="H185" s="382">
        <v>29</v>
      </c>
      <c r="I185" s="573"/>
      <c r="J185" s="576"/>
      <c r="K185" s="576"/>
      <c r="L185" s="576"/>
      <c r="M185" s="570"/>
      <c r="N185" s="570"/>
      <c r="O185" s="570"/>
      <c r="P185" s="644"/>
      <c r="Q185" s="604"/>
      <c r="R185" s="607"/>
      <c r="S185" s="607"/>
      <c r="T185" s="607"/>
      <c r="U185" s="607"/>
      <c r="V185" s="647"/>
      <c r="W185" s="632"/>
      <c r="X185" s="650"/>
      <c r="Y185" s="653"/>
      <c r="Z185" s="656"/>
      <c r="AA185" s="632"/>
      <c r="AB185" s="635"/>
      <c r="AC185" s="638"/>
      <c r="AD185" s="641"/>
      <c r="AE185" s="620"/>
      <c r="AF185" s="205">
        <v>2</v>
      </c>
      <c r="AG185" s="501"/>
      <c r="AH185" s="504" t="str">
        <f t="shared" si="435"/>
        <v/>
      </c>
      <c r="AI185" s="338"/>
      <c r="AJ185" s="338"/>
      <c r="AK185" s="233" t="str">
        <f t="shared" si="436"/>
        <v/>
      </c>
      <c r="AL185" s="339"/>
      <c r="AM185" s="339"/>
      <c r="AN185" s="340"/>
      <c r="AO185" s="234" t="str">
        <f t="shared" ref="AO185" si="636">IF(ISBLANK(AD184),(IFERROR(IF(AND(AH184="Probabilidad",AH185="Probabilidad"),(AQ184-(+AQ184*AK185)),IF(AH185="Probabilidad",(W184-(+W184*AK185)),IF(AH185="Impacto",AQ184,""))),""))," ")</f>
        <v/>
      </c>
      <c r="AP185" s="174" t="str">
        <f t="shared" ref="AP185" si="637">IF(ISBLANK(AD184),(IFERROR(IF(AO185="","",IF(AO185&lt;=0.2,"Muy Baja",IF(AO185&lt;=0.4,"Baja",IF(AO185&lt;=0.6,"Media",IF(AO185&lt;=0.8,"Alta","Muy Alta"))))),""))," ")</f>
        <v/>
      </c>
      <c r="AQ185" s="235" t="str">
        <f t="shared" si="521"/>
        <v/>
      </c>
      <c r="AR185" s="281" t="str">
        <f t="shared" si="522"/>
        <v/>
      </c>
      <c r="AS185" s="235" t="str">
        <f t="shared" ref="AS185" si="638">IFERROR(IF(AND(AH184="Impacto",AH185="Impacto"),(AS184-(+AS184*AK185)),IF(AH185="Impacto",(AA184-(+AA184*AK185)),IF(AH185="Probabilidad",AS184,""))),"")</f>
        <v/>
      </c>
      <c r="AT185" s="237" t="str">
        <f t="shared" si="524"/>
        <v/>
      </c>
      <c r="AU185" s="623"/>
      <c r="AV185" s="626"/>
      <c r="AW185" s="620"/>
      <c r="AX185" s="629"/>
      <c r="AY185" s="341"/>
      <c r="AZ185" s="208"/>
      <c r="BA185" s="206"/>
      <c r="BB185" s="206"/>
      <c r="BC185" s="207"/>
      <c r="BD185" s="207"/>
      <c r="BE185" s="207"/>
      <c r="BF185" s="562"/>
      <c r="BG185" s="576"/>
      <c r="BH185" s="214"/>
      <c r="BI185" s="209"/>
      <c r="BJ185" s="209"/>
      <c r="BK185" s="209"/>
      <c r="BL185" s="206"/>
      <c r="BM185" s="206"/>
      <c r="BN185" s="206"/>
      <c r="BO185" s="280"/>
      <c r="BP185" s="280"/>
      <c r="BQ185" s="282"/>
      <c r="BR185" s="212"/>
      <c r="BS185" s="212" t="str">
        <f>IF(AND('MAPA DE RIESGOS'!$AP185="Muy Alta",'MAPA DE RIESGOS'!$AR185="Leve"),CONCATENATE("R",'MAPA DE RIESGOS'!$H185,"C",'MAPA DE RIESGOS'!$AF185),"")</f>
        <v/>
      </c>
      <c r="BT185" s="212"/>
      <c r="BU185" s="212"/>
      <c r="BV185" s="212"/>
      <c r="BW185" s="212"/>
      <c r="BX185" s="212"/>
      <c r="BY185" s="212"/>
      <c r="BZ185" s="212"/>
      <c r="CA185" s="212"/>
      <c r="CB185" s="212"/>
      <c r="CC185" s="212"/>
      <c r="CD185" s="212"/>
      <c r="CE185" s="212"/>
      <c r="CF185" s="212"/>
      <c r="CG185" s="212"/>
      <c r="CH185" s="212"/>
      <c r="CI185" s="212"/>
      <c r="CJ185" s="212"/>
      <c r="CK185" s="212"/>
    </row>
    <row r="186" spans="1:89" s="213" customFormat="1" ht="18" hidden="1">
      <c r="A186" s="587"/>
      <c r="B186" s="600"/>
      <c r="C186" s="567"/>
      <c r="D186" s="567"/>
      <c r="E186" s="570"/>
      <c r="F186" s="570"/>
      <c r="G186" s="575"/>
      <c r="H186" s="382">
        <v>29</v>
      </c>
      <c r="I186" s="573"/>
      <c r="J186" s="576"/>
      <c r="K186" s="576"/>
      <c r="L186" s="576"/>
      <c r="M186" s="570"/>
      <c r="N186" s="570"/>
      <c r="O186" s="570"/>
      <c r="P186" s="644"/>
      <c r="Q186" s="604"/>
      <c r="R186" s="607"/>
      <c r="S186" s="607"/>
      <c r="T186" s="607"/>
      <c r="U186" s="607"/>
      <c r="V186" s="647"/>
      <c r="W186" s="632"/>
      <c r="X186" s="650"/>
      <c r="Y186" s="653"/>
      <c r="Z186" s="656"/>
      <c r="AA186" s="632"/>
      <c r="AB186" s="635"/>
      <c r="AC186" s="638"/>
      <c r="AD186" s="641"/>
      <c r="AE186" s="620"/>
      <c r="AF186" s="205">
        <v>3</v>
      </c>
      <c r="AG186" s="501"/>
      <c r="AH186" s="504" t="str">
        <f t="shared" si="435"/>
        <v/>
      </c>
      <c r="AI186" s="338"/>
      <c r="AJ186" s="338"/>
      <c r="AK186" s="233" t="str">
        <f t="shared" si="436"/>
        <v/>
      </c>
      <c r="AL186" s="339"/>
      <c r="AM186" s="339"/>
      <c r="AN186" s="340"/>
      <c r="AO186" s="234" t="str">
        <f t="shared" ref="AO186" si="639">IF(ISBLANK(AD184),(IFERROR(IF(AND(AH185="Probabilidad",AH186="Probabilidad"),(AQ185-(+AQ185*AK186)),IF(AND(AH185="Impacto",AH186="Probabilidad"),(AQ184-(+AQ184*AK186)),IF(AH186="Impacto",AQ185,""))),""))," ")</f>
        <v/>
      </c>
      <c r="AP186" s="174" t="str">
        <f t="shared" ref="AP186" si="640">IF(ISBLANK(AD184),(IFERROR(IF(AO186="","",IF(AO186&lt;=0.2,"Muy Baja",IF(AO186&lt;=0.4,"Baja",IF(AO186&lt;=0.6,"Media",IF(AO186&lt;=0.8,"Alta","Muy Alta"))))),""))," ")</f>
        <v/>
      </c>
      <c r="AQ186" s="235" t="str">
        <f t="shared" si="521"/>
        <v/>
      </c>
      <c r="AR186" s="281" t="str">
        <f t="shared" si="522"/>
        <v/>
      </c>
      <c r="AS186" s="235" t="str">
        <f t="shared" ref="AS186:AS189" si="641">IFERROR(IF(AND(AH185="Impacto",AH186="Impacto"),(AS185-(+AS185*AK186)),IF(AND(AH185="Probabilidad",AH186="Impacto"),(AS184-(+AS184*AK186)),IF(AH186="Probabilidad",AS185,""))),"")</f>
        <v/>
      </c>
      <c r="AT186" s="237" t="str">
        <f t="shared" si="524"/>
        <v/>
      </c>
      <c r="AU186" s="623"/>
      <c r="AV186" s="626"/>
      <c r="AW186" s="620"/>
      <c r="AX186" s="629"/>
      <c r="AY186" s="341"/>
      <c r="AZ186" s="208"/>
      <c r="BA186" s="206"/>
      <c r="BB186" s="206"/>
      <c r="BC186" s="207"/>
      <c r="BD186" s="207"/>
      <c r="BE186" s="207"/>
      <c r="BF186" s="563"/>
      <c r="BG186" s="576"/>
      <c r="BH186" s="214"/>
      <c r="BI186" s="209"/>
      <c r="BJ186" s="209"/>
      <c r="BK186" s="209"/>
      <c r="BL186" s="206"/>
      <c r="BM186" s="206"/>
      <c r="BN186" s="206"/>
      <c r="BO186" s="280"/>
      <c r="BP186" s="280"/>
      <c r="BQ186" s="282"/>
      <c r="BR186" s="212"/>
      <c r="BS186" s="212" t="str">
        <f>IF(AND('MAPA DE RIESGOS'!$AP186="Muy Alta",'MAPA DE RIESGOS'!$AR186="Leve"),CONCATENATE("R",'MAPA DE RIESGOS'!$H186,"C",'MAPA DE RIESGOS'!$AF186),"")</f>
        <v/>
      </c>
      <c r="BT186" s="212"/>
      <c r="BU186" s="212"/>
      <c r="BV186" s="212"/>
      <c r="BW186" s="212"/>
      <c r="BX186" s="212"/>
      <c r="BY186" s="212"/>
      <c r="BZ186" s="212"/>
      <c r="CA186" s="212"/>
      <c r="CB186" s="212"/>
      <c r="CC186" s="212"/>
      <c r="CD186" s="212"/>
      <c r="CE186" s="212"/>
      <c r="CF186" s="212"/>
      <c r="CG186" s="212"/>
      <c r="CH186" s="212"/>
      <c r="CI186" s="212"/>
      <c r="CJ186" s="212"/>
      <c r="CK186" s="212"/>
    </row>
    <row r="187" spans="1:89" s="213" customFormat="1" ht="18" hidden="1">
      <c r="A187" s="587"/>
      <c r="B187" s="600"/>
      <c r="C187" s="567"/>
      <c r="D187" s="567"/>
      <c r="E187" s="570"/>
      <c r="F187" s="570"/>
      <c r="G187" s="575"/>
      <c r="H187" s="382">
        <v>29</v>
      </c>
      <c r="I187" s="573"/>
      <c r="J187" s="576"/>
      <c r="K187" s="576"/>
      <c r="L187" s="576"/>
      <c r="M187" s="570"/>
      <c r="N187" s="570"/>
      <c r="O187" s="570"/>
      <c r="P187" s="644"/>
      <c r="Q187" s="604"/>
      <c r="R187" s="607"/>
      <c r="S187" s="607"/>
      <c r="T187" s="607"/>
      <c r="U187" s="607"/>
      <c r="V187" s="647"/>
      <c r="W187" s="632"/>
      <c r="X187" s="650"/>
      <c r="Y187" s="653"/>
      <c r="Z187" s="656"/>
      <c r="AA187" s="632"/>
      <c r="AB187" s="635"/>
      <c r="AC187" s="638"/>
      <c r="AD187" s="641"/>
      <c r="AE187" s="620"/>
      <c r="AF187" s="205">
        <v>4</v>
      </c>
      <c r="AG187" s="501"/>
      <c r="AH187" s="504" t="str">
        <f t="shared" si="435"/>
        <v/>
      </c>
      <c r="AI187" s="338"/>
      <c r="AJ187" s="338"/>
      <c r="AK187" s="233" t="str">
        <f t="shared" si="436"/>
        <v/>
      </c>
      <c r="AL187" s="339"/>
      <c r="AM187" s="339"/>
      <c r="AN187" s="340"/>
      <c r="AO187" s="234" t="str">
        <f t="shared" ref="AO187" si="642">IF(ISBLANK(AD184),(IFERROR(IF(AND(AH186="Probabilidad",AH187="Probabilidad"),(AQ186-(+AQ186*AK187)),IF(AND(AH186="Impacto",AH187="Probabilidad"),(AQ185-(+AQ185*AK187)),IF(AH187="Impacto",AQ186,""))),""))," ")</f>
        <v/>
      </c>
      <c r="AP187" s="174" t="str">
        <f t="shared" ref="AP187" si="643">IF(ISBLANK(AD184),(IFERROR(IF(AO187="","",IF(AO187&lt;=0.2,"Muy Baja",IF(AO187&lt;=0.4,"Baja",IF(AO187&lt;=0.6,"Media",IF(AO187&lt;=0.8,"Alta","Muy Alta"))))),""))," ")</f>
        <v/>
      </c>
      <c r="AQ187" s="235" t="str">
        <f t="shared" si="521"/>
        <v/>
      </c>
      <c r="AR187" s="281" t="str">
        <f t="shared" si="522"/>
        <v/>
      </c>
      <c r="AS187" s="235" t="str">
        <f t="shared" si="641"/>
        <v/>
      </c>
      <c r="AT187" s="237" t="str">
        <f t="shared" si="524"/>
        <v/>
      </c>
      <c r="AU187" s="623"/>
      <c r="AV187" s="626"/>
      <c r="AW187" s="620"/>
      <c r="AX187" s="629"/>
      <c r="AY187" s="341"/>
      <c r="AZ187" s="208"/>
      <c r="BA187" s="206"/>
      <c r="BB187" s="206"/>
      <c r="BC187" s="207"/>
      <c r="BD187" s="207"/>
      <c r="BE187" s="207"/>
      <c r="BF187" s="208"/>
      <c r="BG187" s="576"/>
      <c r="BH187" s="214"/>
      <c r="BI187" s="209"/>
      <c r="BJ187" s="209"/>
      <c r="BK187" s="209"/>
      <c r="BL187" s="206"/>
      <c r="BM187" s="206"/>
      <c r="BN187" s="206"/>
      <c r="BO187" s="280"/>
      <c r="BP187" s="280"/>
      <c r="BQ187" s="282"/>
      <c r="BR187" s="212"/>
      <c r="BS187" s="212" t="str">
        <f>IF(AND('MAPA DE RIESGOS'!$AP187="Muy Alta",'MAPA DE RIESGOS'!$AR187="Leve"),CONCATENATE("R",'MAPA DE RIESGOS'!$H187,"C",'MAPA DE RIESGOS'!$AF187),"")</f>
        <v/>
      </c>
      <c r="BT187" s="212"/>
      <c r="BU187" s="212"/>
      <c r="BV187" s="212"/>
      <c r="BW187" s="212"/>
      <c r="BX187" s="212"/>
      <c r="BY187" s="212"/>
      <c r="BZ187" s="212"/>
      <c r="CA187" s="212"/>
      <c r="CB187" s="212"/>
      <c r="CC187" s="212"/>
      <c r="CD187" s="212"/>
      <c r="CE187" s="212"/>
      <c r="CF187" s="212"/>
      <c r="CG187" s="212"/>
      <c r="CH187" s="212"/>
      <c r="CI187" s="212"/>
      <c r="CJ187" s="212"/>
      <c r="CK187" s="212"/>
    </row>
    <row r="188" spans="1:89" s="213" customFormat="1" ht="18" hidden="1">
      <c r="A188" s="587"/>
      <c r="B188" s="600"/>
      <c r="C188" s="567"/>
      <c r="D188" s="567"/>
      <c r="E188" s="570"/>
      <c r="F188" s="570"/>
      <c r="G188" s="575"/>
      <c r="H188" s="382">
        <v>29</v>
      </c>
      <c r="I188" s="573"/>
      <c r="J188" s="576"/>
      <c r="K188" s="576"/>
      <c r="L188" s="576"/>
      <c r="M188" s="570"/>
      <c r="N188" s="570"/>
      <c r="O188" s="570"/>
      <c r="P188" s="644"/>
      <c r="Q188" s="604"/>
      <c r="R188" s="607"/>
      <c r="S188" s="607"/>
      <c r="T188" s="607"/>
      <c r="U188" s="607"/>
      <c r="V188" s="647"/>
      <c r="W188" s="632"/>
      <c r="X188" s="650"/>
      <c r="Y188" s="653"/>
      <c r="Z188" s="656"/>
      <c r="AA188" s="632"/>
      <c r="AB188" s="635"/>
      <c r="AC188" s="638"/>
      <c r="AD188" s="641"/>
      <c r="AE188" s="620"/>
      <c r="AF188" s="205">
        <v>5</v>
      </c>
      <c r="AG188" s="501"/>
      <c r="AH188" s="504" t="str">
        <f t="shared" si="435"/>
        <v/>
      </c>
      <c r="AI188" s="338"/>
      <c r="AJ188" s="338"/>
      <c r="AK188" s="233" t="str">
        <f t="shared" si="436"/>
        <v/>
      </c>
      <c r="AL188" s="339"/>
      <c r="AM188" s="339"/>
      <c r="AN188" s="340"/>
      <c r="AO188" s="234" t="str">
        <f t="shared" ref="AO188" si="644">IF(ISBLANK(AD184),(IFERROR(IF(AND(AH187="Probabilidad",AH188="Probabilidad"),(AQ187-(+AQ187*AK188)),IF(AND(AH187="Impacto",AH188="Probabilidad"),(AQ186-(+AQ186*AK188)),IF(AH188="Impacto",AQ187,""))),""))," ")</f>
        <v/>
      </c>
      <c r="AP188" s="174" t="str">
        <f t="shared" ref="AP188" si="645">IF(ISBLANK(AD184),(IFERROR(IF(AO188="","",IF(AO188&lt;=0.2,"Muy Baja",IF(AO188&lt;=0.4,"Baja",IF(AO188&lt;=0.6,"Media",IF(AO188&lt;=0.8,"Alta","Muy Alta"))))),""))," ")</f>
        <v/>
      </c>
      <c r="AQ188" s="235" t="str">
        <f t="shared" si="521"/>
        <v/>
      </c>
      <c r="AR188" s="281" t="str">
        <f t="shared" si="522"/>
        <v/>
      </c>
      <c r="AS188" s="235" t="str">
        <f t="shared" si="641"/>
        <v/>
      </c>
      <c r="AT188" s="237" t="str">
        <f t="shared" si="524"/>
        <v/>
      </c>
      <c r="AU188" s="623"/>
      <c r="AV188" s="626"/>
      <c r="AW188" s="620"/>
      <c r="AX188" s="629"/>
      <c r="AY188" s="341"/>
      <c r="AZ188" s="208"/>
      <c r="BA188" s="206"/>
      <c r="BB188" s="206"/>
      <c r="BC188" s="207"/>
      <c r="BD188" s="207"/>
      <c r="BE188" s="207"/>
      <c r="BF188" s="208"/>
      <c r="BG188" s="576"/>
      <c r="BH188" s="214"/>
      <c r="BI188" s="209"/>
      <c r="BJ188" s="209"/>
      <c r="BK188" s="209"/>
      <c r="BL188" s="206"/>
      <c r="BM188" s="206"/>
      <c r="BN188" s="206"/>
      <c r="BO188" s="280"/>
      <c r="BP188" s="280"/>
      <c r="BQ188" s="282"/>
      <c r="BR188" s="212"/>
      <c r="BS188" s="212" t="str">
        <f>IF(AND('MAPA DE RIESGOS'!$AP188="Muy Alta",'MAPA DE RIESGOS'!$AR188="Leve"),CONCATENATE("R",'MAPA DE RIESGOS'!$H188,"C",'MAPA DE RIESGOS'!$AF188),"")</f>
        <v/>
      </c>
      <c r="BT188" s="212"/>
      <c r="BU188" s="212"/>
      <c r="BV188" s="212"/>
      <c r="BW188" s="212"/>
      <c r="BX188" s="212"/>
      <c r="BY188" s="212"/>
      <c r="BZ188" s="212"/>
      <c r="CA188" s="212"/>
      <c r="CB188" s="212"/>
      <c r="CC188" s="212"/>
      <c r="CD188" s="212"/>
      <c r="CE188" s="212"/>
      <c r="CF188" s="212"/>
      <c r="CG188" s="212"/>
      <c r="CH188" s="212"/>
      <c r="CI188" s="212"/>
      <c r="CJ188" s="212"/>
      <c r="CK188" s="212"/>
    </row>
    <row r="189" spans="1:89" s="213" customFormat="1" ht="18" hidden="1">
      <c r="A189" s="588"/>
      <c r="B189" s="601"/>
      <c r="C189" s="568"/>
      <c r="D189" s="568"/>
      <c r="E189" s="571"/>
      <c r="F189" s="571"/>
      <c r="G189" s="575"/>
      <c r="H189" s="382">
        <v>29</v>
      </c>
      <c r="I189" s="574"/>
      <c r="J189" s="577"/>
      <c r="K189" s="577"/>
      <c r="L189" s="577"/>
      <c r="M189" s="571"/>
      <c r="N189" s="571"/>
      <c r="O189" s="571"/>
      <c r="P189" s="645"/>
      <c r="Q189" s="605"/>
      <c r="R189" s="608"/>
      <c r="S189" s="608"/>
      <c r="T189" s="608"/>
      <c r="U189" s="608"/>
      <c r="V189" s="648"/>
      <c r="W189" s="633"/>
      <c r="X189" s="651"/>
      <c r="Y189" s="654"/>
      <c r="Z189" s="657"/>
      <c r="AA189" s="633"/>
      <c r="AB189" s="636"/>
      <c r="AC189" s="639"/>
      <c r="AD189" s="642"/>
      <c r="AE189" s="621"/>
      <c r="AF189" s="205">
        <v>6</v>
      </c>
      <c r="AG189" s="501"/>
      <c r="AH189" s="504" t="str">
        <f t="shared" si="435"/>
        <v/>
      </c>
      <c r="AI189" s="338"/>
      <c r="AJ189" s="338"/>
      <c r="AK189" s="233" t="str">
        <f t="shared" si="436"/>
        <v/>
      </c>
      <c r="AL189" s="339"/>
      <c r="AM189" s="339"/>
      <c r="AN189" s="340"/>
      <c r="AO189" s="234" t="str">
        <f t="shared" ref="AO189" si="646">IF(ISBLANK(AD184),(IFERROR(IF(AND(AH188="Probabilidad",AH189="Probabilidad"),(AQ188-(+AQ188*AK189)),IF(AND(AH188="Impacto",AH189="Probabilidad"),(AQ187-(+AQ187*AK189)),IF(AH189="Impacto",AQ188,""))),""))," ")</f>
        <v/>
      </c>
      <c r="AP189" s="174" t="str">
        <f t="shared" ref="AP189" si="647">IF(ISBLANK(AD184),(IFERROR(IF(AO189="","",IF(AO189&lt;=0.2,"Muy Baja",IF(AO189&lt;=0.4,"Baja",IF(AO189&lt;=0.6,"Media",IF(AO189&lt;=0.8,"Alta","Muy Alta"))))),""))," ")</f>
        <v/>
      </c>
      <c r="AQ189" s="235" t="str">
        <f t="shared" si="521"/>
        <v/>
      </c>
      <c r="AR189" s="281" t="str">
        <f t="shared" si="522"/>
        <v/>
      </c>
      <c r="AS189" s="235" t="str">
        <f t="shared" si="641"/>
        <v/>
      </c>
      <c r="AT189" s="237" t="str">
        <f t="shared" si="524"/>
        <v/>
      </c>
      <c r="AU189" s="624"/>
      <c r="AV189" s="627"/>
      <c r="AW189" s="621"/>
      <c r="AX189" s="630"/>
      <c r="AY189" s="341"/>
      <c r="AZ189" s="208"/>
      <c r="BA189" s="206"/>
      <c r="BB189" s="206"/>
      <c r="BC189" s="207"/>
      <c r="BD189" s="207"/>
      <c r="BE189" s="207"/>
      <c r="BF189" s="208"/>
      <c r="BG189" s="577"/>
      <c r="BH189" s="214"/>
      <c r="BI189" s="209"/>
      <c r="BJ189" s="209"/>
      <c r="BK189" s="209"/>
      <c r="BL189" s="206"/>
      <c r="BM189" s="206"/>
      <c r="BN189" s="206"/>
      <c r="BO189" s="280"/>
      <c r="BP189" s="280"/>
      <c r="BQ189" s="282"/>
      <c r="BR189" s="212"/>
      <c r="BS189" s="212" t="str">
        <f>IF(AND('MAPA DE RIESGOS'!$AP189="Muy Alta",'MAPA DE RIESGOS'!$AR189="Leve"),CONCATENATE("R",'MAPA DE RIESGOS'!$H189,"C",'MAPA DE RIESGOS'!$AF189),"")</f>
        <v/>
      </c>
      <c r="BT189" s="212"/>
      <c r="BU189" s="212"/>
      <c r="BV189" s="212"/>
      <c r="BW189" s="212"/>
      <c r="BX189" s="212"/>
      <c r="BY189" s="212"/>
      <c r="BZ189" s="212"/>
      <c r="CA189" s="212"/>
      <c r="CB189" s="212"/>
      <c r="CC189" s="212"/>
      <c r="CD189" s="212"/>
      <c r="CE189" s="212"/>
      <c r="CF189" s="212"/>
      <c r="CG189" s="212"/>
      <c r="CH189" s="212"/>
      <c r="CI189" s="212"/>
      <c r="CJ189" s="212"/>
      <c r="CK189" s="212"/>
    </row>
    <row r="190" spans="1:89" s="213" customFormat="1" ht="68.25" customHeight="1">
      <c r="A190" s="586">
        <v>6</v>
      </c>
      <c r="B190" s="602" t="s">
        <v>952</v>
      </c>
      <c r="C190" s="566" t="str">
        <f>IFERROR((VLOOKUP($B190,'Listados Datos'!$D$3:$E$18,2,FALSE))," ")</f>
        <v>Defender el Patrimonio Inmobiliario Distrital a cargo del Departamento Administrativo de la Defensoría del Espacio público.</v>
      </c>
      <c r="D190" s="566"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569" t="s">
        <v>1106</v>
      </c>
      <c r="F190" s="569" t="s">
        <v>3012</v>
      </c>
      <c r="G190" s="575">
        <v>30</v>
      </c>
      <c r="H190" s="382">
        <v>30</v>
      </c>
      <c r="I190" s="572" t="s">
        <v>1155</v>
      </c>
      <c r="J190" s="581" t="s">
        <v>242</v>
      </c>
      <c r="K190" s="581" t="s">
        <v>1155</v>
      </c>
      <c r="L190" s="581" t="s">
        <v>1284</v>
      </c>
      <c r="M190" s="569" t="s">
        <v>3283</v>
      </c>
      <c r="N190" s="569" t="s">
        <v>108</v>
      </c>
      <c r="O190" s="569" t="s">
        <v>830</v>
      </c>
      <c r="P190" s="643">
        <v>228</v>
      </c>
      <c r="Q190" s="603"/>
      <c r="R190" s="606"/>
      <c r="S190" s="606"/>
      <c r="T190" s="606"/>
      <c r="U190" s="606"/>
      <c r="V190" s="646" t="str">
        <f t="shared" ref="V190" si="648">IF(ISBLANK(AC190),(IF(P190&lt;=0,"",IF(P190&lt;=2,"Muy Baja",IF(P190&lt;=24,"Baja",IF(P190&lt;=500,"Media",IF(P190&lt;=5000,"Alta","Muy Alta"))))))," ")</f>
        <v>Media</v>
      </c>
      <c r="W190" s="631">
        <f t="shared" ref="W190" si="649">IF(ISBLANK(AC190),(IF(V190="","",IF(V190="Muy Baja",20%,IF(V190="Baja",40%,IF(V190="Media",60%,IF(V190="Alta",80%,IF(V190="Muy Alta",100%,0)))))))," ")</f>
        <v>0.6</v>
      </c>
      <c r="X190" s="649" t="s">
        <v>1428</v>
      </c>
      <c r="Y190" s="652" t="str">
        <f>IF(X190&gt;0,IF(NOT(ISERROR(MATCH(X190,'Listados Datos'!$N$3:$N$4,0))),'Listados Datos'!$N$6&amp;"Por favor no seleccionar este criterios de impacto (Afectación Económica o presupuestal y/o Pérdida Reputacional)",'Listados Datos'!$N$7),"")</f>
        <v>✔</v>
      </c>
      <c r="Z190" s="655"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631">
        <f>IF(Z190="","",IF(Z190="Leve",20%,IF(Z190="Menor",40%,IF(Z190="Moderado",60%,IF(Z190="Mayor",80%,IF(Z190="Catastrófico",100%,0))))))</f>
        <v>0.4</v>
      </c>
      <c r="AB190" s="634"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637"/>
      <c r="AD190" s="640"/>
      <c r="AE190" s="619" t="str">
        <f t="shared" ref="AE190" si="650">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5">
        <v>1</v>
      </c>
      <c r="AG190" s="501" t="s">
        <v>3370</v>
      </c>
      <c r="AH190" s="504" t="str">
        <f t="shared" ref="AH190:AH255" si="651">IF(OR(AI190="Preventivo",AI190="Detectivo"),"Probabilidad",IF(AI190="Correctivo","Impacto",""))</f>
        <v>Probabilidad</v>
      </c>
      <c r="AI190" s="338" t="s">
        <v>310</v>
      </c>
      <c r="AJ190" s="338" t="s">
        <v>315</v>
      </c>
      <c r="AK190" s="233" t="str">
        <f t="shared" ref="AK190:AK255" si="652">IF(AND(AI190="Preventivo",AJ190="Automático"),"50%",IF(AND(AI190="Preventivo",AJ190="Manual"),"40%",IF(AND(AI190="Detectivo",AJ190="Automático"),"40%",IF(AND(AI190="Detectivo",AJ190="Manual"),"30%",IF(AND(AI190="Correctivo",AJ190="Automático"),"35%",IF(AND(AI190="Correctivo",AJ190="Manual"),"25%",""))))))</f>
        <v>40%</v>
      </c>
      <c r="AL190" s="339" t="s">
        <v>319</v>
      </c>
      <c r="AM190" s="339" t="s">
        <v>323</v>
      </c>
      <c r="AN190" s="340" t="s">
        <v>326</v>
      </c>
      <c r="AO190" s="234">
        <f t="shared" ref="AO190" si="653">IF(ISBLANK(AD190),(IFERROR(IF(AH190="Probabilidad",(W190-(+W190*AK190)),IF(AH190="Impacto",W190,"")),""))," ")</f>
        <v>0.36</v>
      </c>
      <c r="AP190" s="174" t="str">
        <f t="shared" ref="AP190" si="654">IF(ISBLANK(AD190), (IFERROR(IF(AO190="","",IF(AO190&lt;=0.2,"Muy Baja",IF(AO190&lt;=0.4,"Baja",IF(AO190&lt;=0.6,"Media",IF(AO190&lt;=0.8,"Alta","Muy Alta"))))),""))," ")</f>
        <v>Baja</v>
      </c>
      <c r="AQ190" s="235">
        <f t="shared" si="521"/>
        <v>0.36</v>
      </c>
      <c r="AR190" s="281" t="str">
        <f t="shared" si="522"/>
        <v>Menor</v>
      </c>
      <c r="AS190" s="235">
        <f t="shared" ref="AS190" si="655">IFERROR(IF(AH190="Impacto",(AA190-(+AA190*AK190)),IF(AH190="Probabilidad",AA190,"")),"")</f>
        <v>0.4</v>
      </c>
      <c r="AT190" s="237" t="str">
        <f t="shared" si="524"/>
        <v>Moderado</v>
      </c>
      <c r="AU190" s="622"/>
      <c r="AV190" s="625" t="str">
        <f>IF(ISBLANK(AD190), " ", AD190)</f>
        <v xml:space="preserve"> </v>
      </c>
      <c r="AW190" s="619" t="str">
        <f t="shared" ref="AW190" si="656">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628" t="s">
        <v>333</v>
      </c>
      <c r="AY190" s="546" t="s">
        <v>1337</v>
      </c>
      <c r="AZ190" s="548" t="s">
        <v>1338</v>
      </c>
      <c r="BA190" s="548" t="s">
        <v>3282</v>
      </c>
      <c r="BB190" s="548" t="s">
        <v>1066</v>
      </c>
      <c r="BC190" s="550">
        <v>44927</v>
      </c>
      <c r="BD190" s="550">
        <v>45291</v>
      </c>
      <c r="BE190" s="548" t="s">
        <v>1348</v>
      </c>
      <c r="BF190" s="548" t="s">
        <v>1346</v>
      </c>
      <c r="BG190" s="581" t="s">
        <v>1150</v>
      </c>
      <c r="BH190" s="214"/>
      <c r="BI190" s="209"/>
      <c r="BJ190" s="209"/>
      <c r="BK190" s="209"/>
      <c r="BL190" s="206"/>
      <c r="BM190" s="206"/>
      <c r="BN190" s="206"/>
      <c r="BO190" s="280"/>
      <c r="BP190" s="280"/>
      <c r="BQ190" s="282"/>
      <c r="BR190" s="212"/>
      <c r="BS190" s="212" t="str">
        <f>IF(AND('MAPA DE RIESGOS'!$AP190="Muy Alta",'MAPA DE RIESGOS'!$AR190="Leve"),CONCATENATE("R",'MAPA DE RIESGOS'!$H190,"C",'MAPA DE RIESGOS'!$AF190),"")</f>
        <v/>
      </c>
      <c r="BT190" s="212"/>
      <c r="BU190" s="212"/>
      <c r="BV190" s="212"/>
      <c r="BW190" s="212"/>
      <c r="BX190" s="212"/>
      <c r="BY190" s="212"/>
      <c r="BZ190" s="212"/>
      <c r="CA190" s="212"/>
      <c r="CB190" s="212"/>
      <c r="CC190" s="212"/>
      <c r="CD190" s="212"/>
      <c r="CE190" s="212"/>
      <c r="CF190" s="212"/>
      <c r="CG190" s="212"/>
      <c r="CH190" s="212"/>
      <c r="CI190" s="212"/>
      <c r="CJ190" s="212"/>
      <c r="CK190" s="212"/>
    </row>
    <row r="191" spans="1:89" s="213" customFormat="1" ht="68.25" customHeight="1">
      <c r="A191" s="587"/>
      <c r="B191" s="600"/>
      <c r="C191" s="567"/>
      <c r="D191" s="567"/>
      <c r="E191" s="570"/>
      <c r="F191" s="570"/>
      <c r="G191" s="575"/>
      <c r="H191" s="382">
        <v>30</v>
      </c>
      <c r="I191" s="573"/>
      <c r="J191" s="576"/>
      <c r="K191" s="576"/>
      <c r="L191" s="576"/>
      <c r="M191" s="570"/>
      <c r="N191" s="570"/>
      <c r="O191" s="570"/>
      <c r="P191" s="644"/>
      <c r="Q191" s="604"/>
      <c r="R191" s="607"/>
      <c r="S191" s="607"/>
      <c r="T191" s="607"/>
      <c r="U191" s="607"/>
      <c r="V191" s="647"/>
      <c r="W191" s="632"/>
      <c r="X191" s="650"/>
      <c r="Y191" s="653"/>
      <c r="Z191" s="656"/>
      <c r="AA191" s="632"/>
      <c r="AB191" s="635"/>
      <c r="AC191" s="638"/>
      <c r="AD191" s="641"/>
      <c r="AE191" s="620"/>
      <c r="AF191" s="205">
        <v>2</v>
      </c>
      <c r="AG191" s="501" t="s">
        <v>3371</v>
      </c>
      <c r="AH191" s="504" t="str">
        <f t="shared" si="651"/>
        <v>Probabilidad</v>
      </c>
      <c r="AI191" s="338" t="s">
        <v>310</v>
      </c>
      <c r="AJ191" s="338" t="s">
        <v>315</v>
      </c>
      <c r="AK191" s="233" t="str">
        <f t="shared" si="652"/>
        <v>40%</v>
      </c>
      <c r="AL191" s="339" t="s">
        <v>319</v>
      </c>
      <c r="AM191" s="339" t="s">
        <v>323</v>
      </c>
      <c r="AN191" s="340" t="s">
        <v>326</v>
      </c>
      <c r="AO191" s="234">
        <f t="shared" ref="AO191" si="657">IF(ISBLANK(AD190),(IFERROR(IF(AND(AH190="Probabilidad",AH191="Probabilidad"),(AQ190-(+AQ190*AK191)),IF(AH191="Probabilidad",(W190-(+W190*AK191)),IF(AH191="Impacto",AQ190,""))),""))," ")</f>
        <v>0.216</v>
      </c>
      <c r="AP191" s="174" t="str">
        <f t="shared" ref="AP191" si="658">IF(ISBLANK(AD190),(IFERROR(IF(AO191="","",IF(AO191&lt;=0.2,"Muy Baja",IF(AO191&lt;=0.4,"Baja",IF(AO191&lt;=0.6,"Media",IF(AO191&lt;=0.8,"Alta","Muy Alta"))))),""))," ")</f>
        <v>Baja</v>
      </c>
      <c r="AQ191" s="235">
        <f t="shared" si="521"/>
        <v>0.216</v>
      </c>
      <c r="AR191" s="281" t="str">
        <f t="shared" si="522"/>
        <v>Menor</v>
      </c>
      <c r="AS191" s="235">
        <f t="shared" ref="AS191" si="659">IFERROR(IF(AND(AH190="Impacto",AH191="Impacto"),(AS190-(+AS190*AK191)),IF(AH191="Impacto",(AA190-(+AA190*AK191)),IF(AH191="Probabilidad",AS190,""))),"")</f>
        <v>0.4</v>
      </c>
      <c r="AT191" s="237" t="str">
        <f t="shared" si="524"/>
        <v>Moderado</v>
      </c>
      <c r="AU191" s="623"/>
      <c r="AV191" s="626"/>
      <c r="AW191" s="620"/>
      <c r="AX191" s="629"/>
      <c r="AY191" s="547"/>
      <c r="AZ191" s="549"/>
      <c r="BA191" s="549"/>
      <c r="BB191" s="549"/>
      <c r="BC191" s="551"/>
      <c r="BD191" s="551"/>
      <c r="BE191" s="549"/>
      <c r="BF191" s="549"/>
      <c r="BG191" s="576"/>
      <c r="BH191" s="214"/>
      <c r="BI191" s="209"/>
      <c r="BJ191" s="209"/>
      <c r="BK191" s="209"/>
      <c r="BL191" s="206"/>
      <c r="BM191" s="206"/>
      <c r="BN191" s="206"/>
      <c r="BO191" s="280"/>
      <c r="BP191" s="280"/>
      <c r="BQ191" s="282"/>
      <c r="BR191" s="212"/>
      <c r="BS191" s="212" t="str">
        <f>IF(AND('MAPA DE RIESGOS'!$AP191="Muy Alta",'MAPA DE RIESGOS'!$AR191="Leve"),CONCATENATE("R",'MAPA DE RIESGOS'!$H191,"C",'MAPA DE RIESGOS'!$AF191),"")</f>
        <v/>
      </c>
      <c r="BT191" s="212"/>
      <c r="BU191" s="212"/>
      <c r="BV191" s="212"/>
      <c r="BW191" s="212"/>
      <c r="BX191" s="212"/>
      <c r="BY191" s="212"/>
      <c r="BZ191" s="212"/>
      <c r="CA191" s="212"/>
      <c r="CB191" s="212"/>
      <c r="CC191" s="212"/>
      <c r="CD191" s="212"/>
      <c r="CE191" s="212"/>
      <c r="CF191" s="212"/>
      <c r="CG191" s="212"/>
      <c r="CH191" s="212"/>
      <c r="CI191" s="212"/>
      <c r="CJ191" s="212"/>
      <c r="CK191" s="212"/>
    </row>
    <row r="192" spans="1:89" s="213" customFormat="1" ht="28.5" hidden="1" customHeight="1">
      <c r="A192" s="587"/>
      <c r="B192" s="600"/>
      <c r="C192" s="567"/>
      <c r="D192" s="567"/>
      <c r="E192" s="570"/>
      <c r="F192" s="570"/>
      <c r="G192" s="575"/>
      <c r="H192" s="382">
        <v>30</v>
      </c>
      <c r="I192" s="573"/>
      <c r="J192" s="576"/>
      <c r="K192" s="576"/>
      <c r="L192" s="576"/>
      <c r="M192" s="570"/>
      <c r="N192" s="570"/>
      <c r="O192" s="570"/>
      <c r="P192" s="644"/>
      <c r="Q192" s="604"/>
      <c r="R192" s="607"/>
      <c r="S192" s="607"/>
      <c r="T192" s="607"/>
      <c r="U192" s="607"/>
      <c r="V192" s="647"/>
      <c r="W192" s="632"/>
      <c r="X192" s="650"/>
      <c r="Y192" s="653"/>
      <c r="Z192" s="656"/>
      <c r="AA192" s="632"/>
      <c r="AB192" s="635"/>
      <c r="AC192" s="638"/>
      <c r="AD192" s="641"/>
      <c r="AE192" s="620"/>
      <c r="AF192" s="205">
        <v>3</v>
      </c>
      <c r="AG192" s="501"/>
      <c r="AH192" s="504" t="str">
        <f t="shared" si="651"/>
        <v/>
      </c>
      <c r="AI192" s="338"/>
      <c r="AJ192" s="338"/>
      <c r="AK192" s="233" t="str">
        <f t="shared" si="652"/>
        <v/>
      </c>
      <c r="AL192" s="339"/>
      <c r="AM192" s="339"/>
      <c r="AN192" s="340"/>
      <c r="AO192" s="234" t="str">
        <f t="shared" ref="AO192" si="660">IF(ISBLANK(AD190),(IFERROR(IF(AND(AH191="Probabilidad",AH192="Probabilidad"),(AQ191-(+AQ191*AK192)),IF(AND(AH191="Impacto",AH192="Probabilidad"),(AQ190-(+AQ190*AK192)),IF(AH192="Impacto",AQ191,""))),""))," ")</f>
        <v/>
      </c>
      <c r="AP192" s="174" t="str">
        <f t="shared" ref="AP192" si="661">IF(ISBLANK(AD190),(IFERROR(IF(AO192="","",IF(AO192&lt;=0.2,"Muy Baja",IF(AO192&lt;=0.4,"Baja",IF(AO192&lt;=0.6,"Media",IF(AO192&lt;=0.8,"Alta","Muy Alta"))))),""))," ")</f>
        <v/>
      </c>
      <c r="AQ192" s="235" t="str">
        <f t="shared" si="521"/>
        <v/>
      </c>
      <c r="AR192" s="281" t="str">
        <f t="shared" si="522"/>
        <v/>
      </c>
      <c r="AS192" s="235" t="str">
        <f t="shared" ref="AS192:AS195" si="662">IFERROR(IF(AND(AH191="Impacto",AH192="Impacto"),(AS191-(+AS191*AK192)),IF(AND(AH191="Probabilidad",AH192="Impacto"),(AS190-(+AS190*AK192)),IF(AH192="Probabilidad",AS191,""))),"")</f>
        <v/>
      </c>
      <c r="AT192" s="237" t="str">
        <f t="shared" si="524"/>
        <v/>
      </c>
      <c r="AU192" s="623"/>
      <c r="AV192" s="626"/>
      <c r="AW192" s="620"/>
      <c r="AX192" s="629"/>
      <c r="AY192" s="475"/>
      <c r="AZ192" s="468"/>
      <c r="BA192" s="469"/>
      <c r="BB192" s="469"/>
      <c r="BC192" s="470"/>
      <c r="BD192" s="470"/>
      <c r="BE192" s="470"/>
      <c r="BF192" s="468"/>
      <c r="BG192" s="576"/>
      <c r="BH192" s="214"/>
      <c r="BI192" s="209"/>
      <c r="BJ192" s="209"/>
      <c r="BK192" s="209"/>
      <c r="BL192" s="206"/>
      <c r="BM192" s="206"/>
      <c r="BN192" s="206"/>
      <c r="BO192" s="280"/>
      <c r="BP192" s="280"/>
      <c r="BQ192" s="282"/>
      <c r="BR192" s="212"/>
      <c r="BS192" s="212" t="str">
        <f>IF(AND('MAPA DE RIESGOS'!$AP192="Muy Alta",'MAPA DE RIESGOS'!$AR192="Leve"),CONCATENATE("R",'MAPA DE RIESGOS'!$H192,"C",'MAPA DE RIESGOS'!$AF192),"")</f>
        <v/>
      </c>
      <c r="BT192" s="212"/>
      <c r="BU192" s="212"/>
      <c r="BV192" s="212"/>
      <c r="BW192" s="212"/>
      <c r="BX192" s="212"/>
      <c r="BY192" s="212"/>
      <c r="BZ192" s="212"/>
      <c r="CA192" s="212"/>
      <c r="CB192" s="212"/>
      <c r="CC192" s="212"/>
      <c r="CD192" s="212"/>
      <c r="CE192" s="212"/>
      <c r="CF192" s="212"/>
      <c r="CG192" s="212"/>
      <c r="CH192" s="212"/>
      <c r="CI192" s="212"/>
      <c r="CJ192" s="212"/>
      <c r="CK192" s="212"/>
    </row>
    <row r="193" spans="1:89" s="213" customFormat="1" ht="28.5" hidden="1" customHeight="1">
      <c r="A193" s="587"/>
      <c r="B193" s="600"/>
      <c r="C193" s="567"/>
      <c r="D193" s="567"/>
      <c r="E193" s="570"/>
      <c r="F193" s="570"/>
      <c r="G193" s="575"/>
      <c r="H193" s="382">
        <v>30</v>
      </c>
      <c r="I193" s="573"/>
      <c r="J193" s="576"/>
      <c r="K193" s="576"/>
      <c r="L193" s="576"/>
      <c r="M193" s="570"/>
      <c r="N193" s="570"/>
      <c r="O193" s="570"/>
      <c r="P193" s="644"/>
      <c r="Q193" s="604"/>
      <c r="R193" s="607"/>
      <c r="S193" s="607"/>
      <c r="T193" s="607"/>
      <c r="U193" s="607"/>
      <c r="V193" s="647"/>
      <c r="W193" s="632"/>
      <c r="X193" s="650"/>
      <c r="Y193" s="653"/>
      <c r="Z193" s="656"/>
      <c r="AA193" s="632"/>
      <c r="AB193" s="635"/>
      <c r="AC193" s="638"/>
      <c r="AD193" s="641"/>
      <c r="AE193" s="620"/>
      <c r="AF193" s="205">
        <v>4</v>
      </c>
      <c r="AG193" s="501"/>
      <c r="AH193" s="504" t="str">
        <f t="shared" si="651"/>
        <v/>
      </c>
      <c r="AI193" s="338"/>
      <c r="AJ193" s="338"/>
      <c r="AK193" s="233" t="str">
        <f t="shared" si="652"/>
        <v/>
      </c>
      <c r="AL193" s="339"/>
      <c r="AM193" s="339"/>
      <c r="AN193" s="340"/>
      <c r="AO193" s="234" t="str">
        <f t="shared" ref="AO193" si="663">IF(ISBLANK(AD190),(IFERROR(IF(AND(AH192="Probabilidad",AH193="Probabilidad"),(AQ192-(+AQ192*AK193)),IF(AND(AH192="Impacto",AH193="Probabilidad"),(AQ191-(+AQ191*AK193)),IF(AH193="Impacto",AQ192,""))),""))," ")</f>
        <v/>
      </c>
      <c r="AP193" s="174" t="str">
        <f t="shared" ref="AP193" si="664">IF(ISBLANK(AD190),(IFERROR(IF(AO193="","",IF(AO193&lt;=0.2,"Muy Baja",IF(AO193&lt;=0.4,"Baja",IF(AO193&lt;=0.6,"Media",IF(AO193&lt;=0.8,"Alta","Muy Alta"))))),""))," ")</f>
        <v/>
      </c>
      <c r="AQ193" s="235" t="str">
        <f t="shared" si="521"/>
        <v/>
      </c>
      <c r="AR193" s="281" t="str">
        <f t="shared" si="522"/>
        <v/>
      </c>
      <c r="AS193" s="235" t="str">
        <f t="shared" si="662"/>
        <v/>
      </c>
      <c r="AT193" s="237" t="str">
        <f t="shared" si="524"/>
        <v/>
      </c>
      <c r="AU193" s="623"/>
      <c r="AV193" s="626"/>
      <c r="AW193" s="620"/>
      <c r="AX193" s="629"/>
      <c r="AY193" s="475"/>
      <c r="AZ193" s="468"/>
      <c r="BA193" s="469"/>
      <c r="BB193" s="469"/>
      <c r="BC193" s="470"/>
      <c r="BD193" s="470"/>
      <c r="BE193" s="470"/>
      <c r="BF193" s="468"/>
      <c r="BG193" s="576"/>
      <c r="BH193" s="214"/>
      <c r="BI193" s="209"/>
      <c r="BJ193" s="209"/>
      <c r="BK193" s="209"/>
      <c r="BL193" s="206"/>
      <c r="BM193" s="206"/>
      <c r="BN193" s="206"/>
      <c r="BO193" s="280"/>
      <c r="BP193" s="280"/>
      <c r="BQ193" s="282"/>
      <c r="BR193" s="212"/>
      <c r="BS193" s="212" t="str">
        <f>IF(AND('MAPA DE RIESGOS'!$AP193="Muy Alta",'MAPA DE RIESGOS'!$AR193="Leve"),CONCATENATE("R",'MAPA DE RIESGOS'!$H193,"C",'MAPA DE RIESGOS'!$AF193),"")</f>
        <v/>
      </c>
      <c r="BT193" s="212"/>
      <c r="BU193" s="212"/>
      <c r="BV193" s="212"/>
      <c r="BW193" s="212"/>
      <c r="BX193" s="212"/>
      <c r="BY193" s="212"/>
      <c r="BZ193" s="212"/>
      <c r="CA193" s="212"/>
      <c r="CB193" s="212"/>
      <c r="CC193" s="212"/>
      <c r="CD193" s="212"/>
      <c r="CE193" s="212"/>
      <c r="CF193" s="212"/>
      <c r="CG193" s="212"/>
      <c r="CH193" s="212"/>
      <c r="CI193" s="212"/>
      <c r="CJ193" s="212"/>
      <c r="CK193" s="212"/>
    </row>
    <row r="194" spans="1:89" s="213" customFormat="1" ht="28.5" hidden="1" customHeight="1">
      <c r="A194" s="587"/>
      <c r="B194" s="600"/>
      <c r="C194" s="567"/>
      <c r="D194" s="567"/>
      <c r="E194" s="570"/>
      <c r="F194" s="570"/>
      <c r="G194" s="575"/>
      <c r="H194" s="382">
        <v>30</v>
      </c>
      <c r="I194" s="573"/>
      <c r="J194" s="576"/>
      <c r="K194" s="576"/>
      <c r="L194" s="576"/>
      <c r="M194" s="570"/>
      <c r="N194" s="570"/>
      <c r="O194" s="570"/>
      <c r="P194" s="644"/>
      <c r="Q194" s="604"/>
      <c r="R194" s="607"/>
      <c r="S194" s="607"/>
      <c r="T194" s="607"/>
      <c r="U194" s="607"/>
      <c r="V194" s="647"/>
      <c r="W194" s="632"/>
      <c r="X194" s="650"/>
      <c r="Y194" s="653"/>
      <c r="Z194" s="656"/>
      <c r="AA194" s="632"/>
      <c r="AB194" s="635"/>
      <c r="AC194" s="638"/>
      <c r="AD194" s="641"/>
      <c r="AE194" s="620"/>
      <c r="AF194" s="205">
        <v>5</v>
      </c>
      <c r="AG194" s="501"/>
      <c r="AH194" s="504" t="str">
        <f t="shared" si="651"/>
        <v/>
      </c>
      <c r="AI194" s="338"/>
      <c r="AJ194" s="338"/>
      <c r="AK194" s="233" t="str">
        <f t="shared" si="652"/>
        <v/>
      </c>
      <c r="AL194" s="339"/>
      <c r="AM194" s="339"/>
      <c r="AN194" s="340"/>
      <c r="AO194" s="234" t="str">
        <f t="shared" ref="AO194" si="665">IF(ISBLANK(AD190),(IFERROR(IF(AND(AH193="Probabilidad",AH194="Probabilidad"),(AQ193-(+AQ193*AK194)),IF(AND(AH193="Impacto",AH194="Probabilidad"),(AQ192-(+AQ192*AK194)),IF(AH194="Impacto",AQ193,""))),""))," ")</f>
        <v/>
      </c>
      <c r="AP194" s="174" t="str">
        <f t="shared" ref="AP194" si="666">IF(ISBLANK(AD190),(IFERROR(IF(AO194="","",IF(AO194&lt;=0.2,"Muy Baja",IF(AO194&lt;=0.4,"Baja",IF(AO194&lt;=0.6,"Media",IF(AO194&lt;=0.8,"Alta","Muy Alta"))))),""))," ")</f>
        <v/>
      </c>
      <c r="AQ194" s="235" t="str">
        <f t="shared" si="521"/>
        <v/>
      </c>
      <c r="AR194" s="281" t="str">
        <f t="shared" si="522"/>
        <v/>
      </c>
      <c r="AS194" s="235" t="str">
        <f t="shared" si="662"/>
        <v/>
      </c>
      <c r="AT194" s="237" t="str">
        <f t="shared" si="524"/>
        <v/>
      </c>
      <c r="AU194" s="623"/>
      <c r="AV194" s="626"/>
      <c r="AW194" s="620"/>
      <c r="AX194" s="629"/>
      <c r="AY194" s="475"/>
      <c r="AZ194" s="468"/>
      <c r="BA194" s="469"/>
      <c r="BB194" s="469"/>
      <c r="BC194" s="470"/>
      <c r="BD194" s="470"/>
      <c r="BE194" s="470"/>
      <c r="BF194" s="468"/>
      <c r="BG194" s="576"/>
      <c r="BH194" s="214"/>
      <c r="BI194" s="209"/>
      <c r="BJ194" s="209"/>
      <c r="BK194" s="209"/>
      <c r="BL194" s="206"/>
      <c r="BM194" s="206"/>
      <c r="BN194" s="206"/>
      <c r="BO194" s="280"/>
      <c r="BP194" s="280"/>
      <c r="BQ194" s="282"/>
      <c r="BR194" s="212"/>
      <c r="BS194" s="212" t="str">
        <f>IF(AND('MAPA DE RIESGOS'!$AP194="Muy Alta",'MAPA DE RIESGOS'!$AR194="Leve"),CONCATENATE("R",'MAPA DE RIESGOS'!$H194,"C",'MAPA DE RIESGOS'!$AF194),"")</f>
        <v/>
      </c>
      <c r="BT194" s="212"/>
      <c r="BU194" s="212"/>
      <c r="BV194" s="212"/>
      <c r="BW194" s="212"/>
      <c r="BX194" s="212"/>
      <c r="BY194" s="212"/>
      <c r="BZ194" s="212"/>
      <c r="CA194" s="212"/>
      <c r="CB194" s="212"/>
      <c r="CC194" s="212"/>
      <c r="CD194" s="212"/>
      <c r="CE194" s="212"/>
      <c r="CF194" s="212"/>
      <c r="CG194" s="212"/>
      <c r="CH194" s="212"/>
      <c r="CI194" s="212"/>
      <c r="CJ194" s="212"/>
      <c r="CK194" s="212"/>
    </row>
    <row r="195" spans="1:89" s="213" customFormat="1" ht="28.5" hidden="1" customHeight="1">
      <c r="A195" s="587"/>
      <c r="B195" s="600"/>
      <c r="C195" s="567"/>
      <c r="D195" s="567"/>
      <c r="E195" s="570"/>
      <c r="F195" s="570"/>
      <c r="G195" s="575"/>
      <c r="H195" s="382">
        <v>30</v>
      </c>
      <c r="I195" s="574"/>
      <c r="J195" s="577"/>
      <c r="K195" s="577"/>
      <c r="L195" s="577"/>
      <c r="M195" s="571"/>
      <c r="N195" s="571"/>
      <c r="O195" s="571"/>
      <c r="P195" s="645"/>
      <c r="Q195" s="605"/>
      <c r="R195" s="608"/>
      <c r="S195" s="608"/>
      <c r="T195" s="608"/>
      <c r="U195" s="608"/>
      <c r="V195" s="648"/>
      <c r="W195" s="633"/>
      <c r="X195" s="651"/>
      <c r="Y195" s="654"/>
      <c r="Z195" s="657"/>
      <c r="AA195" s="633"/>
      <c r="AB195" s="636"/>
      <c r="AC195" s="639"/>
      <c r="AD195" s="642"/>
      <c r="AE195" s="621"/>
      <c r="AF195" s="205">
        <v>6</v>
      </c>
      <c r="AG195" s="501"/>
      <c r="AH195" s="504" t="str">
        <f t="shared" si="651"/>
        <v/>
      </c>
      <c r="AI195" s="338"/>
      <c r="AJ195" s="338"/>
      <c r="AK195" s="233" t="str">
        <f t="shared" si="652"/>
        <v/>
      </c>
      <c r="AL195" s="339"/>
      <c r="AM195" s="339"/>
      <c r="AN195" s="340"/>
      <c r="AO195" s="234" t="str">
        <f t="shared" ref="AO195" si="667">IF(ISBLANK(AD190),(IFERROR(IF(AND(AH194="Probabilidad",AH195="Probabilidad"),(AQ194-(+AQ194*AK195)),IF(AND(AH194="Impacto",AH195="Probabilidad"),(AQ193-(+AQ193*AK195)),IF(AH195="Impacto",AQ194,""))),""))," ")</f>
        <v/>
      </c>
      <c r="AP195" s="174" t="str">
        <f t="shared" ref="AP195" si="668">IF(ISBLANK(AD190),(IFERROR(IF(AO195="","",IF(AO195&lt;=0.2,"Muy Baja",IF(AO195&lt;=0.4,"Baja",IF(AO195&lt;=0.6,"Media",IF(AO195&lt;=0.8,"Alta","Muy Alta"))))),""))," ")</f>
        <v/>
      </c>
      <c r="AQ195" s="235" t="str">
        <f t="shared" si="521"/>
        <v/>
      </c>
      <c r="AR195" s="281" t="str">
        <f t="shared" si="522"/>
        <v/>
      </c>
      <c r="AS195" s="235" t="str">
        <f t="shared" si="662"/>
        <v/>
      </c>
      <c r="AT195" s="237" t="str">
        <f t="shared" si="524"/>
        <v/>
      </c>
      <c r="AU195" s="624"/>
      <c r="AV195" s="627"/>
      <c r="AW195" s="621"/>
      <c r="AX195" s="630"/>
      <c r="AY195" s="475"/>
      <c r="AZ195" s="468"/>
      <c r="BA195" s="469"/>
      <c r="BB195" s="469"/>
      <c r="BC195" s="470"/>
      <c r="BD195" s="470"/>
      <c r="BE195" s="470"/>
      <c r="BF195" s="468"/>
      <c r="BG195" s="577"/>
      <c r="BH195" s="214"/>
      <c r="BI195" s="209"/>
      <c r="BJ195" s="209"/>
      <c r="BK195" s="209"/>
      <c r="BL195" s="206"/>
      <c r="BM195" s="206"/>
      <c r="BN195" s="206"/>
      <c r="BO195" s="280"/>
      <c r="BP195" s="280"/>
      <c r="BQ195" s="282"/>
      <c r="BR195" s="212"/>
      <c r="BS195" s="212" t="str">
        <f>IF(AND('MAPA DE RIESGOS'!$AP195="Muy Alta",'MAPA DE RIESGOS'!$AR195="Leve"),CONCATENATE("R",'MAPA DE RIESGOS'!$H195,"C",'MAPA DE RIESGOS'!$AF195),"")</f>
        <v/>
      </c>
      <c r="BT195" s="212"/>
      <c r="BU195" s="212"/>
      <c r="BV195" s="212"/>
      <c r="BW195" s="212"/>
      <c r="BX195" s="212"/>
      <c r="BY195" s="212"/>
      <c r="BZ195" s="212"/>
      <c r="CA195" s="212"/>
      <c r="CB195" s="212"/>
      <c r="CC195" s="212"/>
      <c r="CD195" s="212"/>
      <c r="CE195" s="212"/>
      <c r="CF195" s="212"/>
      <c r="CG195" s="212"/>
      <c r="CH195" s="212"/>
      <c r="CI195" s="212"/>
      <c r="CJ195" s="212"/>
      <c r="CK195" s="212"/>
    </row>
    <row r="196" spans="1:89" s="213" customFormat="1" ht="105.75" customHeight="1">
      <c r="A196" s="587"/>
      <c r="B196" s="600"/>
      <c r="C196" s="567"/>
      <c r="D196" s="567" t="str">
        <f>IFERROR((VLOOKUP($B196,'Listados Datos'!$D$3:$F$18,3,FALSE))," ")</f>
        <v xml:space="preserve"> </v>
      </c>
      <c r="E196" s="570"/>
      <c r="F196" s="570" t="s">
        <v>969</v>
      </c>
      <c r="G196" s="575">
        <v>31</v>
      </c>
      <c r="H196" s="382">
        <v>31</v>
      </c>
      <c r="I196" s="572" t="s">
        <v>1156</v>
      </c>
      <c r="J196" s="581" t="s">
        <v>241</v>
      </c>
      <c r="K196" s="581" t="s">
        <v>1156</v>
      </c>
      <c r="L196" s="581" t="s">
        <v>1285</v>
      </c>
      <c r="M196" s="569" t="s">
        <v>3284</v>
      </c>
      <c r="N196" s="569" t="s">
        <v>108</v>
      </c>
      <c r="O196" s="569" t="s">
        <v>830</v>
      </c>
      <c r="P196" s="643">
        <v>228</v>
      </c>
      <c r="Q196" s="603"/>
      <c r="R196" s="606"/>
      <c r="S196" s="606"/>
      <c r="T196" s="606"/>
      <c r="U196" s="606"/>
      <c r="V196" s="646" t="str">
        <f t="shared" ref="V196" si="669">IF(ISBLANK(AC196),(IF(P196&lt;=0,"",IF(P196&lt;=2,"Muy Baja",IF(P196&lt;=24,"Baja",IF(P196&lt;=500,"Media",IF(P196&lt;=5000,"Alta","Muy Alta"))))))," ")</f>
        <v>Media</v>
      </c>
      <c r="W196" s="631">
        <f t="shared" ref="W196" si="670">IF(ISBLANK(AC196),(IF(V196="","",IF(V196="Muy Baja",20%,IF(V196="Baja",40%,IF(V196="Media",60%,IF(V196="Alta",80%,IF(V196="Muy Alta",100%,0)))))))," ")</f>
        <v>0.6</v>
      </c>
      <c r="X196" s="649" t="s">
        <v>1428</v>
      </c>
      <c r="Y196" s="652" t="str">
        <f>IF(X196&gt;0,IF(NOT(ISERROR(MATCH(X196,'Listados Datos'!$N$3:$N$4,0))),'Listados Datos'!$N$6&amp;"Por favor no seleccionar este criterios de impacto (Afectación Económica o presupuestal y/o Pérdida Reputacional)",'Listados Datos'!$N$7),"")</f>
        <v>✔</v>
      </c>
      <c r="Z196" s="655" t="str">
        <f>IF(OR(X196='Listados Datos'!$R$3,X196='Listados Datos'!$S$3),"Leve",IF(OR(X196='Listados Datos'!$R$4,X196='Listados Datos'!$S$4),"Menor",IF(OR(X196='Listados Datos'!$R$5,X196='Listados Datos'!$S$5),"Moderado",IF(OR(X196='Listados Datos'!$R$6,X196='Listados Datos'!$S$6),"Mayor",IF(OR(X196='Listados Datos'!$R$7,X196='Listados Datos'!$S$7),"Catastrófico","")))))</f>
        <v>Menor</v>
      </c>
      <c r="AA196" s="631">
        <f>IF(Z196="","",IF(Z196="Leve",20%,IF(Z196="Menor",40%,IF(Z196="Moderado",60%,IF(Z196="Mayor",80%,IF(Z196="Catastrófico",100%,0))))))</f>
        <v>0.4</v>
      </c>
      <c r="AB196" s="634"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Moderado</v>
      </c>
      <c r="AC196" s="637"/>
      <c r="AD196" s="640"/>
      <c r="AE196" s="619" t="str">
        <f t="shared" ref="AE196" si="671">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5">
        <v>1</v>
      </c>
      <c r="AG196" s="501" t="s">
        <v>3372</v>
      </c>
      <c r="AH196" s="504" t="str">
        <f t="shared" si="651"/>
        <v>Probabilidad</v>
      </c>
      <c r="AI196" s="338" t="s">
        <v>310</v>
      </c>
      <c r="AJ196" s="338" t="s">
        <v>315</v>
      </c>
      <c r="AK196" s="233" t="str">
        <f t="shared" si="652"/>
        <v>40%</v>
      </c>
      <c r="AL196" s="339" t="s">
        <v>319</v>
      </c>
      <c r="AM196" s="339" t="s">
        <v>323</v>
      </c>
      <c r="AN196" s="340" t="s">
        <v>326</v>
      </c>
      <c r="AO196" s="234">
        <f t="shared" ref="AO196" si="672">IF(ISBLANK(AD196),(IFERROR(IF(AH196="Probabilidad",(W196-(+W196*AK196)),IF(AH196="Impacto",W196,"")),""))," ")</f>
        <v>0.36</v>
      </c>
      <c r="AP196" s="174" t="str">
        <f t="shared" ref="AP196" si="673">IF(ISBLANK(AD196), (IFERROR(IF(AO196="","",IF(AO196&lt;=0.2,"Muy Baja",IF(AO196&lt;=0.4,"Baja",IF(AO196&lt;=0.6,"Media",IF(AO196&lt;=0.8,"Alta","Muy Alta"))))),""))," ")</f>
        <v>Baja</v>
      </c>
      <c r="AQ196" s="235">
        <f t="shared" si="521"/>
        <v>0.36</v>
      </c>
      <c r="AR196" s="281" t="str">
        <f t="shared" si="522"/>
        <v>Menor</v>
      </c>
      <c r="AS196" s="235">
        <f t="shared" ref="AS196" si="674">IFERROR(IF(AH196="Impacto",(AA196-(+AA196*AK196)),IF(AH196="Probabilidad",AA196,"")),"")</f>
        <v>0.4</v>
      </c>
      <c r="AT196" s="237" t="str">
        <f t="shared" si="524"/>
        <v>Moderado</v>
      </c>
      <c r="AU196" s="622"/>
      <c r="AV196" s="625" t="str">
        <f>IF(ISBLANK(AD196), " ", AD196)</f>
        <v xml:space="preserve"> </v>
      </c>
      <c r="AW196" s="619" t="str">
        <f t="shared" ref="AW196" si="675">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628" t="s">
        <v>333</v>
      </c>
      <c r="AY196" s="475" t="s">
        <v>1343</v>
      </c>
      <c r="AZ196" s="468" t="s">
        <v>1339</v>
      </c>
      <c r="BA196" s="469" t="s">
        <v>3282</v>
      </c>
      <c r="BB196" s="469" t="s">
        <v>1151</v>
      </c>
      <c r="BC196" s="470">
        <v>44927</v>
      </c>
      <c r="BD196" s="470">
        <v>45291</v>
      </c>
      <c r="BE196" s="470" t="s">
        <v>1350</v>
      </c>
      <c r="BF196" s="470" t="s">
        <v>1349</v>
      </c>
      <c r="BG196" s="581" t="s">
        <v>1152</v>
      </c>
      <c r="BH196" s="214"/>
      <c r="BI196" s="209"/>
      <c r="BJ196" s="209"/>
      <c r="BK196" s="209"/>
      <c r="BL196" s="206"/>
      <c r="BM196" s="206"/>
      <c r="BN196" s="206"/>
      <c r="BO196" s="280"/>
      <c r="BP196" s="280"/>
      <c r="BQ196" s="282"/>
      <c r="BR196" s="212"/>
      <c r="BS196" s="212" t="str">
        <f>IF(AND('MAPA DE RIESGOS'!$AP196="Muy Alta",'MAPA DE RIESGOS'!$AR196="Leve"),CONCATENATE("R",'MAPA DE RIESGOS'!$H196,"C",'MAPA DE RIESGOS'!$AF196),"")</f>
        <v/>
      </c>
      <c r="BT196" s="212"/>
      <c r="BU196" s="212"/>
      <c r="BV196" s="212"/>
      <c r="BW196" s="212"/>
      <c r="BX196" s="212"/>
      <c r="BY196" s="212"/>
      <c r="BZ196" s="212"/>
      <c r="CA196" s="212"/>
      <c r="CB196" s="212"/>
      <c r="CC196" s="212"/>
      <c r="CD196" s="212"/>
      <c r="CE196" s="212"/>
      <c r="CF196" s="212"/>
      <c r="CG196" s="212"/>
      <c r="CH196" s="212"/>
      <c r="CI196" s="212"/>
      <c r="CJ196" s="212"/>
      <c r="CK196" s="212"/>
    </row>
    <row r="197" spans="1:89" s="213" customFormat="1" ht="28.5" hidden="1" customHeight="1">
      <c r="A197" s="587"/>
      <c r="B197" s="600"/>
      <c r="C197" s="567"/>
      <c r="D197" s="567"/>
      <c r="E197" s="570"/>
      <c r="F197" s="570"/>
      <c r="G197" s="575"/>
      <c r="H197" s="382">
        <v>31</v>
      </c>
      <c r="I197" s="573"/>
      <c r="J197" s="576"/>
      <c r="K197" s="576"/>
      <c r="L197" s="576"/>
      <c r="M197" s="570"/>
      <c r="N197" s="570"/>
      <c r="O197" s="570"/>
      <c r="P197" s="644"/>
      <c r="Q197" s="604"/>
      <c r="R197" s="607"/>
      <c r="S197" s="607"/>
      <c r="T197" s="607"/>
      <c r="U197" s="607"/>
      <c r="V197" s="647"/>
      <c r="W197" s="632"/>
      <c r="X197" s="650"/>
      <c r="Y197" s="653"/>
      <c r="Z197" s="656"/>
      <c r="AA197" s="632"/>
      <c r="AB197" s="635"/>
      <c r="AC197" s="638"/>
      <c r="AD197" s="641"/>
      <c r="AE197" s="620"/>
      <c r="AF197" s="205">
        <v>2</v>
      </c>
      <c r="AG197" s="501"/>
      <c r="AH197" s="504" t="str">
        <f t="shared" si="651"/>
        <v/>
      </c>
      <c r="AI197" s="338"/>
      <c r="AJ197" s="338"/>
      <c r="AK197" s="233" t="str">
        <f t="shared" si="652"/>
        <v/>
      </c>
      <c r="AL197" s="339"/>
      <c r="AM197" s="339"/>
      <c r="AN197" s="340"/>
      <c r="AO197" s="234" t="str">
        <f t="shared" ref="AO197" si="676">IF(ISBLANK(AD196),(IFERROR(IF(AND(AH196="Probabilidad",AH197="Probabilidad"),(AQ196-(+AQ196*AK197)),IF(AH197="Probabilidad",(W196-(+W196*AK197)),IF(AH197="Impacto",AQ196,""))),""))," ")</f>
        <v/>
      </c>
      <c r="AP197" s="174" t="str">
        <f t="shared" ref="AP197" si="677">IF(ISBLANK(AD196),(IFERROR(IF(AO197="","",IF(AO197&lt;=0.2,"Muy Baja",IF(AO197&lt;=0.4,"Baja",IF(AO197&lt;=0.6,"Media",IF(AO197&lt;=0.8,"Alta","Muy Alta"))))),""))," ")</f>
        <v/>
      </c>
      <c r="AQ197" s="235" t="str">
        <f t="shared" si="521"/>
        <v/>
      </c>
      <c r="AR197" s="281" t="str">
        <f t="shared" si="522"/>
        <v/>
      </c>
      <c r="AS197" s="235" t="str">
        <f t="shared" ref="AS197" si="678">IFERROR(IF(AND(AH196="Impacto",AH197="Impacto"),(AS196-(+AS196*AK197)),IF(AH197="Impacto",(AA196-(+AA196*AK197)),IF(AH197="Probabilidad",AS196,""))),"")</f>
        <v/>
      </c>
      <c r="AT197" s="237" t="str">
        <f t="shared" si="524"/>
        <v/>
      </c>
      <c r="AU197" s="623"/>
      <c r="AV197" s="626"/>
      <c r="AW197" s="620"/>
      <c r="AX197" s="629"/>
      <c r="AY197" s="475"/>
      <c r="AZ197" s="468"/>
      <c r="BA197" s="469"/>
      <c r="BB197" s="469"/>
      <c r="BC197" s="470"/>
      <c r="BD197" s="470"/>
      <c r="BE197" s="470"/>
      <c r="BF197" s="468"/>
      <c r="BG197" s="576"/>
      <c r="BH197" s="214"/>
      <c r="BI197" s="209"/>
      <c r="BJ197" s="209"/>
      <c r="BK197" s="209"/>
      <c r="BL197" s="206"/>
      <c r="BM197" s="206"/>
      <c r="BN197" s="206"/>
      <c r="BO197" s="280"/>
      <c r="BP197" s="280"/>
      <c r="BQ197" s="282"/>
      <c r="BR197" s="212"/>
      <c r="BS197" s="212" t="str">
        <f>IF(AND('MAPA DE RIESGOS'!$AP197="Muy Alta",'MAPA DE RIESGOS'!$AR197="Leve"),CONCATENATE("R",'MAPA DE RIESGOS'!$H197,"C",'MAPA DE RIESGOS'!$AF197),"")</f>
        <v/>
      </c>
      <c r="BT197" s="212"/>
      <c r="BU197" s="212"/>
      <c r="BV197" s="212"/>
      <c r="BW197" s="212"/>
      <c r="BX197" s="212"/>
      <c r="BY197" s="212"/>
      <c r="BZ197" s="212"/>
      <c r="CA197" s="212"/>
      <c r="CB197" s="212"/>
      <c r="CC197" s="212"/>
      <c r="CD197" s="212"/>
      <c r="CE197" s="212"/>
      <c r="CF197" s="212"/>
      <c r="CG197" s="212"/>
      <c r="CH197" s="212"/>
      <c r="CI197" s="212"/>
      <c r="CJ197" s="212"/>
      <c r="CK197" s="212"/>
    </row>
    <row r="198" spans="1:89" s="213" customFormat="1" ht="28.5" hidden="1" customHeight="1">
      <c r="A198" s="587"/>
      <c r="B198" s="600"/>
      <c r="C198" s="567"/>
      <c r="D198" s="567"/>
      <c r="E198" s="570"/>
      <c r="F198" s="570"/>
      <c r="G198" s="575"/>
      <c r="H198" s="382">
        <v>31</v>
      </c>
      <c r="I198" s="573"/>
      <c r="J198" s="576"/>
      <c r="K198" s="576"/>
      <c r="L198" s="576"/>
      <c r="M198" s="570"/>
      <c r="N198" s="570"/>
      <c r="O198" s="570"/>
      <c r="P198" s="644"/>
      <c r="Q198" s="604"/>
      <c r="R198" s="607"/>
      <c r="S198" s="607"/>
      <c r="T198" s="607"/>
      <c r="U198" s="607"/>
      <c r="V198" s="647"/>
      <c r="W198" s="632"/>
      <c r="X198" s="650"/>
      <c r="Y198" s="653"/>
      <c r="Z198" s="656"/>
      <c r="AA198" s="632"/>
      <c r="AB198" s="635"/>
      <c r="AC198" s="638"/>
      <c r="AD198" s="641"/>
      <c r="AE198" s="620"/>
      <c r="AF198" s="205">
        <v>3</v>
      </c>
      <c r="AG198" s="501"/>
      <c r="AH198" s="504" t="str">
        <f t="shared" si="651"/>
        <v/>
      </c>
      <c r="AI198" s="338"/>
      <c r="AJ198" s="338"/>
      <c r="AK198" s="233" t="str">
        <f t="shared" si="652"/>
        <v/>
      </c>
      <c r="AL198" s="339"/>
      <c r="AM198" s="339"/>
      <c r="AN198" s="340"/>
      <c r="AO198" s="234" t="str">
        <f t="shared" ref="AO198" si="679">IF(ISBLANK(AD196),(IFERROR(IF(AND(AH197="Probabilidad",AH198="Probabilidad"),(AQ197-(+AQ197*AK198)),IF(AND(AH197="Impacto",AH198="Probabilidad"),(AQ196-(+AQ196*AK198)),IF(AH198="Impacto",AQ197,""))),""))," ")</f>
        <v/>
      </c>
      <c r="AP198" s="174" t="str">
        <f t="shared" ref="AP198" si="680">IF(ISBLANK(AD196),(IFERROR(IF(AO198="","",IF(AO198&lt;=0.2,"Muy Baja",IF(AO198&lt;=0.4,"Baja",IF(AO198&lt;=0.6,"Media",IF(AO198&lt;=0.8,"Alta","Muy Alta"))))),""))," ")</f>
        <v/>
      </c>
      <c r="AQ198" s="235" t="str">
        <f t="shared" si="521"/>
        <v/>
      </c>
      <c r="AR198" s="281" t="str">
        <f t="shared" si="522"/>
        <v/>
      </c>
      <c r="AS198" s="235" t="str">
        <f t="shared" ref="AS198:AS201" si="681">IFERROR(IF(AND(AH197="Impacto",AH198="Impacto"),(AS197-(+AS197*AK198)),IF(AND(AH197="Probabilidad",AH198="Impacto"),(AS196-(+AS196*AK198)),IF(AH198="Probabilidad",AS197,""))),"")</f>
        <v/>
      </c>
      <c r="AT198" s="237" t="str">
        <f t="shared" si="524"/>
        <v/>
      </c>
      <c r="AU198" s="623"/>
      <c r="AV198" s="626"/>
      <c r="AW198" s="620"/>
      <c r="AX198" s="629"/>
      <c r="AY198" s="475"/>
      <c r="AZ198" s="468"/>
      <c r="BA198" s="469"/>
      <c r="BB198" s="469"/>
      <c r="BC198" s="470"/>
      <c r="BD198" s="470"/>
      <c r="BE198" s="470"/>
      <c r="BF198" s="468"/>
      <c r="BG198" s="576"/>
      <c r="BH198" s="214"/>
      <c r="BI198" s="209"/>
      <c r="BJ198" s="209"/>
      <c r="BK198" s="209"/>
      <c r="BL198" s="206"/>
      <c r="BM198" s="206"/>
      <c r="BN198" s="206"/>
      <c r="BO198" s="280"/>
      <c r="BP198" s="280"/>
      <c r="BQ198" s="282"/>
      <c r="BR198" s="212"/>
      <c r="BS198" s="212" t="str">
        <f>IF(AND('MAPA DE RIESGOS'!$AP198="Muy Alta",'MAPA DE RIESGOS'!$AR198="Leve"),CONCATENATE("R",'MAPA DE RIESGOS'!$H198,"C",'MAPA DE RIESGOS'!$AF198),"")</f>
        <v/>
      </c>
      <c r="BT198" s="212"/>
      <c r="BU198" s="212"/>
      <c r="BV198" s="212"/>
      <c r="BW198" s="212"/>
      <c r="BX198" s="212"/>
      <c r="BY198" s="212"/>
      <c r="BZ198" s="212"/>
      <c r="CA198" s="212"/>
      <c r="CB198" s="212"/>
      <c r="CC198" s="212"/>
      <c r="CD198" s="212"/>
      <c r="CE198" s="212"/>
      <c r="CF198" s="212"/>
      <c r="CG198" s="212"/>
      <c r="CH198" s="212"/>
      <c r="CI198" s="212"/>
      <c r="CJ198" s="212"/>
      <c r="CK198" s="212"/>
    </row>
    <row r="199" spans="1:89" s="213" customFormat="1" ht="28.5" hidden="1" customHeight="1">
      <c r="A199" s="587"/>
      <c r="B199" s="600"/>
      <c r="C199" s="567"/>
      <c r="D199" s="567"/>
      <c r="E199" s="570"/>
      <c r="F199" s="570"/>
      <c r="G199" s="575"/>
      <c r="H199" s="382">
        <v>31</v>
      </c>
      <c r="I199" s="573"/>
      <c r="J199" s="576"/>
      <c r="K199" s="576"/>
      <c r="L199" s="576"/>
      <c r="M199" s="570"/>
      <c r="N199" s="570"/>
      <c r="O199" s="570"/>
      <c r="P199" s="644"/>
      <c r="Q199" s="604"/>
      <c r="R199" s="607"/>
      <c r="S199" s="607"/>
      <c r="T199" s="607"/>
      <c r="U199" s="607"/>
      <c r="V199" s="647"/>
      <c r="W199" s="632"/>
      <c r="X199" s="650"/>
      <c r="Y199" s="653"/>
      <c r="Z199" s="656"/>
      <c r="AA199" s="632"/>
      <c r="AB199" s="635"/>
      <c r="AC199" s="638"/>
      <c r="AD199" s="641"/>
      <c r="AE199" s="620"/>
      <c r="AF199" s="205">
        <v>4</v>
      </c>
      <c r="AG199" s="501"/>
      <c r="AH199" s="504" t="str">
        <f t="shared" si="651"/>
        <v/>
      </c>
      <c r="AI199" s="338"/>
      <c r="AJ199" s="338"/>
      <c r="AK199" s="233" t="str">
        <f t="shared" si="652"/>
        <v/>
      </c>
      <c r="AL199" s="339"/>
      <c r="AM199" s="339"/>
      <c r="AN199" s="340"/>
      <c r="AO199" s="234" t="str">
        <f t="shared" ref="AO199" si="682">IF(ISBLANK(AD196),(IFERROR(IF(AND(AH198="Probabilidad",AH199="Probabilidad"),(AQ198-(+AQ198*AK199)),IF(AND(AH198="Impacto",AH199="Probabilidad"),(AQ197-(+AQ197*AK199)),IF(AH199="Impacto",AQ198,""))),""))," ")</f>
        <v/>
      </c>
      <c r="AP199" s="174" t="str">
        <f t="shared" ref="AP199" si="683">IF(ISBLANK(AD196),(IFERROR(IF(AO199="","",IF(AO199&lt;=0.2,"Muy Baja",IF(AO199&lt;=0.4,"Baja",IF(AO199&lt;=0.6,"Media",IF(AO199&lt;=0.8,"Alta","Muy Alta"))))),""))," ")</f>
        <v/>
      </c>
      <c r="AQ199" s="235" t="str">
        <f t="shared" si="521"/>
        <v/>
      </c>
      <c r="AR199" s="281" t="str">
        <f t="shared" si="522"/>
        <v/>
      </c>
      <c r="AS199" s="235" t="str">
        <f t="shared" si="681"/>
        <v/>
      </c>
      <c r="AT199" s="237" t="str">
        <f t="shared" si="524"/>
        <v/>
      </c>
      <c r="AU199" s="623"/>
      <c r="AV199" s="626"/>
      <c r="AW199" s="620"/>
      <c r="AX199" s="629"/>
      <c r="AY199" s="475"/>
      <c r="AZ199" s="468"/>
      <c r="BA199" s="469"/>
      <c r="BB199" s="469"/>
      <c r="BC199" s="470"/>
      <c r="BD199" s="470"/>
      <c r="BE199" s="470"/>
      <c r="BF199" s="468"/>
      <c r="BG199" s="576"/>
      <c r="BH199" s="214"/>
      <c r="BI199" s="209"/>
      <c r="BJ199" s="209"/>
      <c r="BK199" s="209"/>
      <c r="BL199" s="206"/>
      <c r="BM199" s="206"/>
      <c r="BN199" s="206"/>
      <c r="BO199" s="280"/>
      <c r="BP199" s="280"/>
      <c r="BQ199" s="282"/>
      <c r="BR199" s="212"/>
      <c r="BS199" s="212" t="str">
        <f>IF(AND('MAPA DE RIESGOS'!$AP199="Muy Alta",'MAPA DE RIESGOS'!$AR199="Leve"),CONCATENATE("R",'MAPA DE RIESGOS'!$H199,"C",'MAPA DE RIESGOS'!$AF199),"")</f>
        <v/>
      </c>
      <c r="BT199" s="212"/>
      <c r="BU199" s="212"/>
      <c r="BV199" s="212"/>
      <c r="BW199" s="212"/>
      <c r="BX199" s="212"/>
      <c r="BY199" s="212"/>
      <c r="BZ199" s="212"/>
      <c r="CA199" s="212"/>
      <c r="CB199" s="212"/>
      <c r="CC199" s="212"/>
      <c r="CD199" s="212"/>
      <c r="CE199" s="212"/>
      <c r="CF199" s="212"/>
      <c r="CG199" s="212"/>
      <c r="CH199" s="212"/>
      <c r="CI199" s="212"/>
      <c r="CJ199" s="212"/>
      <c r="CK199" s="212"/>
    </row>
    <row r="200" spans="1:89" s="213" customFormat="1" ht="28.5" hidden="1" customHeight="1">
      <c r="A200" s="587"/>
      <c r="B200" s="600"/>
      <c r="C200" s="567"/>
      <c r="D200" s="567"/>
      <c r="E200" s="570"/>
      <c r="F200" s="570"/>
      <c r="G200" s="575"/>
      <c r="H200" s="382">
        <v>31</v>
      </c>
      <c r="I200" s="573"/>
      <c r="J200" s="576"/>
      <c r="K200" s="576"/>
      <c r="L200" s="576"/>
      <c r="M200" s="570"/>
      <c r="N200" s="570"/>
      <c r="O200" s="570"/>
      <c r="P200" s="644"/>
      <c r="Q200" s="604"/>
      <c r="R200" s="607"/>
      <c r="S200" s="607"/>
      <c r="T200" s="607"/>
      <c r="U200" s="607"/>
      <c r="V200" s="647"/>
      <c r="W200" s="632"/>
      <c r="X200" s="650"/>
      <c r="Y200" s="653"/>
      <c r="Z200" s="656"/>
      <c r="AA200" s="632"/>
      <c r="AB200" s="635"/>
      <c r="AC200" s="638"/>
      <c r="AD200" s="641"/>
      <c r="AE200" s="620"/>
      <c r="AF200" s="205">
        <v>5</v>
      </c>
      <c r="AG200" s="501"/>
      <c r="AH200" s="504" t="str">
        <f t="shared" si="651"/>
        <v/>
      </c>
      <c r="AI200" s="338"/>
      <c r="AJ200" s="338"/>
      <c r="AK200" s="233" t="str">
        <f t="shared" si="652"/>
        <v/>
      </c>
      <c r="AL200" s="339"/>
      <c r="AM200" s="339"/>
      <c r="AN200" s="340"/>
      <c r="AO200" s="234" t="str">
        <f t="shared" ref="AO200" si="684">IF(ISBLANK(AD196),(IFERROR(IF(AND(AH199="Probabilidad",AH200="Probabilidad"),(AQ199-(+AQ199*AK200)),IF(AND(AH199="Impacto",AH200="Probabilidad"),(AQ198-(+AQ198*AK200)),IF(AH200="Impacto",AQ199,""))),""))," ")</f>
        <v/>
      </c>
      <c r="AP200" s="174" t="str">
        <f t="shared" ref="AP200" si="685">IF(ISBLANK(AD196),(IFERROR(IF(AO200="","",IF(AO200&lt;=0.2,"Muy Baja",IF(AO200&lt;=0.4,"Baja",IF(AO200&lt;=0.6,"Media",IF(AO200&lt;=0.8,"Alta","Muy Alta"))))),""))," ")</f>
        <v/>
      </c>
      <c r="AQ200" s="235" t="str">
        <f t="shared" si="521"/>
        <v/>
      </c>
      <c r="AR200" s="281" t="str">
        <f t="shared" si="522"/>
        <v/>
      </c>
      <c r="AS200" s="235" t="str">
        <f t="shared" si="681"/>
        <v/>
      </c>
      <c r="AT200" s="237" t="str">
        <f t="shared" si="524"/>
        <v/>
      </c>
      <c r="AU200" s="623"/>
      <c r="AV200" s="626"/>
      <c r="AW200" s="620"/>
      <c r="AX200" s="629"/>
      <c r="AY200" s="475"/>
      <c r="AZ200" s="468"/>
      <c r="BA200" s="469"/>
      <c r="BB200" s="469"/>
      <c r="BC200" s="470"/>
      <c r="BD200" s="470"/>
      <c r="BE200" s="470"/>
      <c r="BF200" s="468"/>
      <c r="BG200" s="576"/>
      <c r="BH200" s="214"/>
      <c r="BI200" s="209"/>
      <c r="BJ200" s="209"/>
      <c r="BK200" s="209"/>
      <c r="BL200" s="206"/>
      <c r="BM200" s="206"/>
      <c r="BN200" s="206"/>
      <c r="BO200" s="280"/>
      <c r="BP200" s="280"/>
      <c r="BQ200" s="282"/>
      <c r="BR200" s="212"/>
      <c r="BS200" s="212" t="str">
        <f>IF(AND('MAPA DE RIESGOS'!$AP200="Muy Alta",'MAPA DE RIESGOS'!$AR200="Leve"),CONCATENATE("R",'MAPA DE RIESGOS'!$H200,"C",'MAPA DE RIESGOS'!$AF200),"")</f>
        <v/>
      </c>
      <c r="BT200" s="212"/>
      <c r="BU200" s="212"/>
      <c r="BV200" s="212"/>
      <c r="BW200" s="212"/>
      <c r="BX200" s="212"/>
      <c r="BY200" s="212"/>
      <c r="BZ200" s="212"/>
      <c r="CA200" s="212"/>
      <c r="CB200" s="212"/>
      <c r="CC200" s="212"/>
      <c r="CD200" s="212"/>
      <c r="CE200" s="212"/>
      <c r="CF200" s="212"/>
      <c r="CG200" s="212"/>
      <c r="CH200" s="212"/>
      <c r="CI200" s="212"/>
      <c r="CJ200" s="212"/>
      <c r="CK200" s="212"/>
    </row>
    <row r="201" spans="1:89" s="213" customFormat="1" ht="28.5" hidden="1" customHeight="1">
      <c r="A201" s="587"/>
      <c r="B201" s="600"/>
      <c r="C201" s="567"/>
      <c r="D201" s="567"/>
      <c r="E201" s="570"/>
      <c r="F201" s="570"/>
      <c r="G201" s="575"/>
      <c r="H201" s="382">
        <v>31</v>
      </c>
      <c r="I201" s="574"/>
      <c r="J201" s="577"/>
      <c r="K201" s="577"/>
      <c r="L201" s="577"/>
      <c r="M201" s="571"/>
      <c r="N201" s="571"/>
      <c r="O201" s="571"/>
      <c r="P201" s="645"/>
      <c r="Q201" s="605"/>
      <c r="R201" s="608"/>
      <c r="S201" s="608"/>
      <c r="T201" s="608"/>
      <c r="U201" s="608"/>
      <c r="V201" s="648"/>
      <c r="W201" s="633"/>
      <c r="X201" s="651"/>
      <c r="Y201" s="654"/>
      <c r="Z201" s="657"/>
      <c r="AA201" s="633"/>
      <c r="AB201" s="636"/>
      <c r="AC201" s="639"/>
      <c r="AD201" s="642"/>
      <c r="AE201" s="621"/>
      <c r="AF201" s="205">
        <v>6</v>
      </c>
      <c r="AG201" s="501"/>
      <c r="AH201" s="504" t="str">
        <f t="shared" si="651"/>
        <v/>
      </c>
      <c r="AI201" s="338"/>
      <c r="AJ201" s="338"/>
      <c r="AK201" s="233" t="str">
        <f t="shared" si="652"/>
        <v/>
      </c>
      <c r="AL201" s="339"/>
      <c r="AM201" s="339"/>
      <c r="AN201" s="340"/>
      <c r="AO201" s="234" t="str">
        <f t="shared" ref="AO201" si="686">IF(ISBLANK(AD196),(IFERROR(IF(AND(AH200="Probabilidad",AH201="Probabilidad"),(AQ200-(+AQ200*AK201)),IF(AND(AH200="Impacto",AH201="Probabilidad"),(AQ199-(+AQ199*AK201)),IF(AH201="Impacto",AQ200,""))),""))," ")</f>
        <v/>
      </c>
      <c r="AP201" s="174" t="str">
        <f t="shared" ref="AP201" si="687">IF(ISBLANK(AD196),(IFERROR(IF(AO201="","",IF(AO201&lt;=0.2,"Muy Baja",IF(AO201&lt;=0.4,"Baja",IF(AO201&lt;=0.6,"Media",IF(AO201&lt;=0.8,"Alta","Muy Alta"))))),""))," ")</f>
        <v/>
      </c>
      <c r="AQ201" s="235" t="str">
        <f t="shared" si="521"/>
        <v/>
      </c>
      <c r="AR201" s="281" t="str">
        <f t="shared" si="522"/>
        <v/>
      </c>
      <c r="AS201" s="235" t="str">
        <f t="shared" si="681"/>
        <v/>
      </c>
      <c r="AT201" s="237" t="str">
        <f t="shared" si="524"/>
        <v/>
      </c>
      <c r="AU201" s="624"/>
      <c r="AV201" s="627"/>
      <c r="AW201" s="621"/>
      <c r="AX201" s="630"/>
      <c r="AY201" s="475"/>
      <c r="AZ201" s="468"/>
      <c r="BA201" s="469"/>
      <c r="BB201" s="469"/>
      <c r="BC201" s="470"/>
      <c r="BD201" s="470"/>
      <c r="BE201" s="470"/>
      <c r="BF201" s="468"/>
      <c r="BG201" s="577"/>
      <c r="BH201" s="214"/>
      <c r="BI201" s="209"/>
      <c r="BJ201" s="209"/>
      <c r="BK201" s="209"/>
      <c r="BL201" s="206"/>
      <c r="BM201" s="206"/>
      <c r="BN201" s="206"/>
      <c r="BO201" s="280"/>
      <c r="BP201" s="280"/>
      <c r="BQ201" s="282"/>
      <c r="BR201" s="212"/>
      <c r="BS201" s="212" t="str">
        <f>IF(AND('MAPA DE RIESGOS'!$AP201="Muy Alta",'MAPA DE RIESGOS'!$AR201="Leve"),CONCATENATE("R",'MAPA DE RIESGOS'!$H201,"C",'MAPA DE RIESGOS'!$AF201),"")</f>
        <v/>
      </c>
      <c r="BT201" s="212"/>
      <c r="BU201" s="212"/>
      <c r="BV201" s="212"/>
      <c r="BW201" s="212"/>
      <c r="BX201" s="212"/>
      <c r="BY201" s="212"/>
      <c r="BZ201" s="212"/>
      <c r="CA201" s="212"/>
      <c r="CB201" s="212"/>
      <c r="CC201" s="212"/>
      <c r="CD201" s="212"/>
      <c r="CE201" s="212"/>
      <c r="CF201" s="212"/>
      <c r="CG201" s="212"/>
      <c r="CH201" s="212"/>
      <c r="CI201" s="212"/>
      <c r="CJ201" s="212"/>
      <c r="CK201" s="212"/>
    </row>
    <row r="202" spans="1:89" s="213" customFormat="1" ht="115.5" customHeight="1">
      <c r="A202" s="587"/>
      <c r="B202" s="600"/>
      <c r="C202" s="567"/>
      <c r="D202" s="567" t="str">
        <f>IFERROR((VLOOKUP($B202,'Listados Datos'!$D$3:$F$18,3,FALSE))," ")</f>
        <v xml:space="preserve"> </v>
      </c>
      <c r="E202" s="570"/>
      <c r="F202" s="570" t="s">
        <v>969</v>
      </c>
      <c r="G202" s="575">
        <v>32</v>
      </c>
      <c r="H202" s="382">
        <v>32</v>
      </c>
      <c r="I202" s="572" t="s">
        <v>1416</v>
      </c>
      <c r="J202" s="581" t="s">
        <v>241</v>
      </c>
      <c r="K202" s="581" t="s">
        <v>1286</v>
      </c>
      <c r="L202" s="581" t="s">
        <v>1287</v>
      </c>
      <c r="M202" s="569" t="s">
        <v>1416</v>
      </c>
      <c r="N202" s="569" t="s">
        <v>109</v>
      </c>
      <c r="O202" s="569" t="s">
        <v>245</v>
      </c>
      <c r="P202" s="643">
        <v>228</v>
      </c>
      <c r="Q202" s="603"/>
      <c r="R202" s="606"/>
      <c r="S202" s="606"/>
      <c r="T202" s="606"/>
      <c r="U202" s="606"/>
      <c r="V202" s="646" t="str">
        <f t="shared" ref="V202" si="688">IF(ISBLANK(AC202),(IF(P202&lt;=0,"",IF(P202&lt;=2,"Muy Baja",IF(P202&lt;=24,"Baja",IF(P202&lt;=500,"Media",IF(P202&lt;=5000,"Alta","Muy Alta"))))))," ")</f>
        <v xml:space="preserve"> </v>
      </c>
      <c r="W202" s="631" t="str">
        <f t="shared" ref="W202" si="689">IF(ISBLANK(AC202),(IF(V202="","",IF(V202="Muy Baja",20%,IF(V202="Baja",40%,IF(V202="Media",60%,IF(V202="Alta",80%,IF(V202="Muy Alta",100%,0)))))))," ")</f>
        <v xml:space="preserve"> </v>
      </c>
      <c r="X202" s="649"/>
      <c r="Y202" s="652" t="str">
        <f>IF(X202&gt;0,IF(NOT(ISERROR(MATCH(X202,'Listados Datos'!$N$3:$N$4,0))),'Listados Datos'!$N$6&amp;"Por favor no seleccionar este criterios de impacto (Afectación Económica o presupuestal y/o Pérdida Reputacional)",'Listados Datos'!$N$7),"")</f>
        <v/>
      </c>
      <c r="Z202" s="655" t="str">
        <f>IF(OR(X202='Listados Datos'!$R$3,X202='Listados Datos'!$S$3),"Leve",IF(OR(X202='Listados Datos'!$R$4,X202='Listados Datos'!$S$4),"Menor",IF(OR(X202='Listados Datos'!$R$5,X202='Listados Datos'!$S$5),"Moderado",IF(OR(X202='Listados Datos'!$R$6,X202='Listados Datos'!$S$6),"Mayor",IF(OR(X202='Listados Datos'!$R$7,X202='Listados Datos'!$S$7),"Catastrófico","")))))</f>
        <v/>
      </c>
      <c r="AA202" s="631" t="str">
        <f>IF(Z202="","",IF(Z202="Leve",20%,IF(Z202="Menor",40%,IF(Z202="Moderado",60%,IF(Z202="Mayor",80%,IF(Z202="Catastrófico",100%,0))))))</f>
        <v/>
      </c>
      <c r="AB202" s="634"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637" t="s">
        <v>344</v>
      </c>
      <c r="AD202" s="640" t="s">
        <v>12</v>
      </c>
      <c r="AE202" s="619" t="str">
        <f t="shared" ref="AE202" si="690">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5">
        <v>1</v>
      </c>
      <c r="AG202" s="501" t="s">
        <v>3285</v>
      </c>
      <c r="AH202" s="504" t="str">
        <f t="shared" si="651"/>
        <v>Probabilidad</v>
      </c>
      <c r="AI202" s="338" t="s">
        <v>310</v>
      </c>
      <c r="AJ202" s="338" t="s">
        <v>315</v>
      </c>
      <c r="AK202" s="233" t="str">
        <f t="shared" si="652"/>
        <v>40%</v>
      </c>
      <c r="AL202" s="339" t="s">
        <v>319</v>
      </c>
      <c r="AM202" s="339" t="s">
        <v>323</v>
      </c>
      <c r="AN202" s="340" t="s">
        <v>326</v>
      </c>
      <c r="AO202" s="234" t="str">
        <f t="shared" ref="AO202" si="691">IF(ISBLANK(AD202),(IFERROR(IF(AH202="Probabilidad",(W202-(+W202*AK202)),IF(AH202="Impacto",W202,"")),""))," ")</f>
        <v xml:space="preserve"> </v>
      </c>
      <c r="AP202" s="174" t="str">
        <f t="shared" ref="AP202" si="692">IF(ISBLANK(AD202), (IFERROR(IF(AO202="","",IF(AO202&lt;=0.2,"Muy Baja",IF(AO202&lt;=0.4,"Baja",IF(AO202&lt;=0.6,"Media",IF(AO202&lt;=0.8,"Alta","Muy Alta"))))),""))," ")</f>
        <v xml:space="preserve"> </v>
      </c>
      <c r="AQ202" s="235" t="str">
        <f t="shared" si="521"/>
        <v xml:space="preserve"> </v>
      </c>
      <c r="AR202" s="281" t="str">
        <f t="shared" si="522"/>
        <v/>
      </c>
      <c r="AS202" s="235" t="str">
        <f t="shared" ref="AS202" si="693">IFERROR(IF(AH202="Impacto",(AA202-(+AA202*AK202)),IF(AH202="Probabilidad",AA202,"")),"")</f>
        <v/>
      </c>
      <c r="AT202" s="237" t="str">
        <f t="shared" si="524"/>
        <v/>
      </c>
      <c r="AU202" s="622" t="s">
        <v>344</v>
      </c>
      <c r="AV202" s="625" t="str">
        <f>IF(ISBLANK(AD202), " ", AD202)</f>
        <v>Moderado</v>
      </c>
      <c r="AW202" s="619" t="str">
        <f t="shared" ref="AW202" si="694">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628" t="s">
        <v>333</v>
      </c>
      <c r="AY202" s="475" t="s">
        <v>1342</v>
      </c>
      <c r="AZ202" s="468" t="s">
        <v>1340</v>
      </c>
      <c r="BA202" s="469" t="s">
        <v>3282</v>
      </c>
      <c r="BB202" s="469" t="s">
        <v>1054</v>
      </c>
      <c r="BC202" s="470">
        <v>44927</v>
      </c>
      <c r="BD202" s="470">
        <v>45291</v>
      </c>
      <c r="BE202" s="470" t="s">
        <v>1351</v>
      </c>
      <c r="BF202" s="470" t="s">
        <v>1352</v>
      </c>
      <c r="BG202" s="581" t="s">
        <v>1153</v>
      </c>
      <c r="BH202" s="214"/>
      <c r="BI202" s="209"/>
      <c r="BJ202" s="209"/>
      <c r="BK202" s="209"/>
      <c r="BL202" s="206"/>
      <c r="BM202" s="206"/>
      <c r="BN202" s="206"/>
      <c r="BO202" s="280"/>
      <c r="BP202" s="280"/>
      <c r="BQ202" s="282"/>
      <c r="BR202" s="212"/>
      <c r="BS202" s="212" t="str">
        <f>IF(AND('MAPA DE RIESGOS'!$AP202="Muy Alta",'MAPA DE RIESGOS'!$AR202="Leve"),CONCATENATE("R",'MAPA DE RIESGOS'!$H202,"C",'MAPA DE RIESGOS'!$AF202),"")</f>
        <v/>
      </c>
      <c r="BT202" s="212"/>
      <c r="BU202" s="212"/>
      <c r="BV202" s="212"/>
      <c r="BW202" s="212"/>
      <c r="BX202" s="212"/>
      <c r="BY202" s="212"/>
      <c r="BZ202" s="212"/>
      <c r="CA202" s="212"/>
      <c r="CB202" s="212"/>
      <c r="CC202" s="212"/>
      <c r="CD202" s="212"/>
      <c r="CE202" s="212"/>
      <c r="CF202" s="212"/>
      <c r="CG202" s="212"/>
      <c r="CH202" s="212"/>
      <c r="CI202" s="212"/>
      <c r="CJ202" s="212"/>
      <c r="CK202" s="212"/>
    </row>
    <row r="203" spans="1:89" s="213" customFormat="1" ht="87" customHeight="1">
      <c r="A203" s="587"/>
      <c r="B203" s="600"/>
      <c r="C203" s="567"/>
      <c r="D203" s="567"/>
      <c r="E203" s="570"/>
      <c r="F203" s="570"/>
      <c r="G203" s="575"/>
      <c r="H203" s="382">
        <v>32</v>
      </c>
      <c r="I203" s="573"/>
      <c r="J203" s="576"/>
      <c r="K203" s="576"/>
      <c r="L203" s="576"/>
      <c r="M203" s="570">
        <v>0</v>
      </c>
      <c r="N203" s="570"/>
      <c r="O203" s="570"/>
      <c r="P203" s="644"/>
      <c r="Q203" s="604"/>
      <c r="R203" s="607"/>
      <c r="S203" s="607"/>
      <c r="T203" s="607"/>
      <c r="U203" s="607"/>
      <c r="V203" s="647"/>
      <c r="W203" s="632"/>
      <c r="X203" s="650"/>
      <c r="Y203" s="653"/>
      <c r="Z203" s="656"/>
      <c r="AA203" s="632"/>
      <c r="AB203" s="635"/>
      <c r="AC203" s="638"/>
      <c r="AD203" s="641"/>
      <c r="AE203" s="620"/>
      <c r="AF203" s="205">
        <v>2</v>
      </c>
      <c r="AG203" s="501" t="s">
        <v>3286</v>
      </c>
      <c r="AH203" s="504" t="str">
        <f t="shared" si="651"/>
        <v>Probabilidad</v>
      </c>
      <c r="AI203" s="338" t="s">
        <v>310</v>
      </c>
      <c r="AJ203" s="338" t="s">
        <v>315</v>
      </c>
      <c r="AK203" s="233" t="str">
        <f t="shared" si="652"/>
        <v>40%</v>
      </c>
      <c r="AL203" s="339" t="s">
        <v>319</v>
      </c>
      <c r="AM203" s="339" t="s">
        <v>323</v>
      </c>
      <c r="AN203" s="340" t="s">
        <v>326</v>
      </c>
      <c r="AO203" s="234" t="str">
        <f t="shared" ref="AO203" si="695">IF(ISBLANK(AD202),(IFERROR(IF(AND(AH202="Probabilidad",AH203="Probabilidad"),(AQ202-(+AQ202*AK203)),IF(AH203="Probabilidad",(W202-(+W202*AK203)),IF(AH203="Impacto",AQ202,""))),""))," ")</f>
        <v xml:space="preserve"> </v>
      </c>
      <c r="AP203" s="174" t="str">
        <f t="shared" ref="AP203" si="696">IF(ISBLANK(AD202),(IFERROR(IF(AO203="","",IF(AO203&lt;=0.2,"Muy Baja",IF(AO203&lt;=0.4,"Baja",IF(AO203&lt;=0.6,"Media",IF(AO203&lt;=0.8,"Alta","Muy Alta"))))),""))," ")</f>
        <v xml:space="preserve"> </v>
      </c>
      <c r="AQ203" s="235" t="str">
        <f t="shared" si="521"/>
        <v xml:space="preserve"> </v>
      </c>
      <c r="AR203" s="281" t="str">
        <f t="shared" si="522"/>
        <v/>
      </c>
      <c r="AS203" s="235" t="str">
        <f t="shared" ref="AS203" si="697">IFERROR(IF(AND(AH202="Impacto",AH203="Impacto"),(AS202-(+AS202*AK203)),IF(AH203="Impacto",(AA202-(+AA202*AK203)),IF(AH203="Probabilidad",AS202,""))),"")</f>
        <v/>
      </c>
      <c r="AT203" s="237" t="str">
        <f t="shared" si="524"/>
        <v/>
      </c>
      <c r="AU203" s="623"/>
      <c r="AV203" s="626"/>
      <c r="AW203" s="620"/>
      <c r="AX203" s="629"/>
      <c r="AY203" s="546" t="s">
        <v>1355</v>
      </c>
      <c r="AZ203" s="548" t="s">
        <v>1341</v>
      </c>
      <c r="BA203" s="548" t="s">
        <v>3282</v>
      </c>
      <c r="BB203" s="548" t="s">
        <v>1054</v>
      </c>
      <c r="BC203" s="550" t="s">
        <v>1356</v>
      </c>
      <c r="BD203" s="550">
        <v>45291</v>
      </c>
      <c r="BE203" s="548" t="s">
        <v>1353</v>
      </c>
      <c r="BF203" s="548" t="s">
        <v>1354</v>
      </c>
      <c r="BG203" s="576"/>
      <c r="BH203" s="214"/>
      <c r="BI203" s="209"/>
      <c r="BJ203" s="209"/>
      <c r="BK203" s="209"/>
      <c r="BL203" s="206"/>
      <c r="BM203" s="206"/>
      <c r="BN203" s="206"/>
      <c r="BO203" s="280"/>
      <c r="BP203" s="280"/>
      <c r="BQ203" s="282"/>
      <c r="BR203" s="212"/>
      <c r="BS203" s="212" t="str">
        <f>IF(AND('MAPA DE RIESGOS'!$AP203="Muy Alta",'MAPA DE RIESGOS'!$AR203="Leve"),CONCATENATE("R",'MAPA DE RIESGOS'!$H203,"C",'MAPA DE RIESGOS'!$AF203),"")</f>
        <v/>
      </c>
      <c r="BT203" s="212"/>
      <c r="BU203" s="212"/>
      <c r="BV203" s="212"/>
      <c r="BW203" s="212"/>
      <c r="BX203" s="212"/>
      <c r="BY203" s="212"/>
      <c r="BZ203" s="212"/>
      <c r="CA203" s="212"/>
      <c r="CB203" s="212"/>
      <c r="CC203" s="212"/>
      <c r="CD203" s="212"/>
      <c r="CE203" s="212"/>
      <c r="CF203" s="212"/>
      <c r="CG203" s="212"/>
      <c r="CH203" s="212"/>
      <c r="CI203" s="212"/>
      <c r="CJ203" s="212"/>
      <c r="CK203" s="212"/>
    </row>
    <row r="204" spans="1:89" s="213" customFormat="1" ht="68.25" customHeight="1">
      <c r="A204" s="587"/>
      <c r="B204" s="600"/>
      <c r="C204" s="567"/>
      <c r="D204" s="567"/>
      <c r="E204" s="570"/>
      <c r="F204" s="570"/>
      <c r="G204" s="575"/>
      <c r="H204" s="382">
        <v>32</v>
      </c>
      <c r="I204" s="573"/>
      <c r="J204" s="576"/>
      <c r="K204" s="576"/>
      <c r="L204" s="576"/>
      <c r="M204" s="570">
        <v>0</v>
      </c>
      <c r="N204" s="570"/>
      <c r="O204" s="570"/>
      <c r="P204" s="644"/>
      <c r="Q204" s="604"/>
      <c r="R204" s="607"/>
      <c r="S204" s="607"/>
      <c r="T204" s="607"/>
      <c r="U204" s="607"/>
      <c r="V204" s="647"/>
      <c r="W204" s="632"/>
      <c r="X204" s="650"/>
      <c r="Y204" s="653"/>
      <c r="Z204" s="656"/>
      <c r="AA204" s="632"/>
      <c r="AB204" s="635"/>
      <c r="AC204" s="638"/>
      <c r="AD204" s="641"/>
      <c r="AE204" s="620"/>
      <c r="AF204" s="205">
        <v>3</v>
      </c>
      <c r="AG204" s="501" t="s">
        <v>3287</v>
      </c>
      <c r="AH204" s="504" t="str">
        <f t="shared" si="651"/>
        <v>Probabilidad</v>
      </c>
      <c r="AI204" s="338" t="s">
        <v>310</v>
      </c>
      <c r="AJ204" s="338" t="s">
        <v>315</v>
      </c>
      <c r="AK204" s="233" t="str">
        <f t="shared" si="652"/>
        <v>40%</v>
      </c>
      <c r="AL204" s="339" t="s">
        <v>319</v>
      </c>
      <c r="AM204" s="339" t="s">
        <v>323</v>
      </c>
      <c r="AN204" s="340" t="s">
        <v>326</v>
      </c>
      <c r="AO204" s="234" t="str">
        <f t="shared" ref="AO204" si="698">IF(ISBLANK(AD202),(IFERROR(IF(AND(AH203="Probabilidad",AH204="Probabilidad"),(AQ203-(+AQ203*AK204)),IF(AND(AH203="Impacto",AH204="Probabilidad"),(AQ202-(+AQ202*AK204)),IF(AH204="Impacto",AQ203,""))),""))," ")</f>
        <v xml:space="preserve"> </v>
      </c>
      <c r="AP204" s="174" t="str">
        <f t="shared" ref="AP204" si="699">IF(ISBLANK(AD202),(IFERROR(IF(AO204="","",IF(AO204&lt;=0.2,"Muy Baja",IF(AO204&lt;=0.4,"Baja",IF(AO204&lt;=0.6,"Media",IF(AO204&lt;=0.8,"Alta","Muy Alta"))))),""))," ")</f>
        <v xml:space="preserve"> </v>
      </c>
      <c r="AQ204" s="235" t="str">
        <f t="shared" si="521"/>
        <v xml:space="preserve"> </v>
      </c>
      <c r="AR204" s="281" t="str">
        <f t="shared" si="522"/>
        <v/>
      </c>
      <c r="AS204" s="235" t="str">
        <f t="shared" ref="AS204:AS207" si="700">IFERROR(IF(AND(AH203="Impacto",AH204="Impacto"),(AS203-(+AS203*AK204)),IF(AND(AH203="Probabilidad",AH204="Impacto"),(AS202-(+AS202*AK204)),IF(AH204="Probabilidad",AS203,""))),"")</f>
        <v/>
      </c>
      <c r="AT204" s="237" t="str">
        <f t="shared" si="524"/>
        <v/>
      </c>
      <c r="AU204" s="623"/>
      <c r="AV204" s="626"/>
      <c r="AW204" s="620"/>
      <c r="AX204" s="629"/>
      <c r="AY204" s="547"/>
      <c r="AZ204" s="549"/>
      <c r="BA204" s="549"/>
      <c r="BB204" s="549"/>
      <c r="BC204" s="551"/>
      <c r="BD204" s="551"/>
      <c r="BE204" s="549"/>
      <c r="BF204" s="549"/>
      <c r="BG204" s="576"/>
      <c r="BH204" s="214"/>
      <c r="BI204" s="209"/>
      <c r="BJ204" s="209"/>
      <c r="BK204" s="209"/>
      <c r="BL204" s="206"/>
      <c r="BM204" s="206"/>
      <c r="BN204" s="206"/>
      <c r="BO204" s="280"/>
      <c r="BP204" s="280"/>
      <c r="BQ204" s="282"/>
      <c r="BR204" s="212"/>
      <c r="BS204" s="212" t="str">
        <f>IF(AND('MAPA DE RIESGOS'!$AP204="Muy Alta",'MAPA DE RIESGOS'!$AR204="Leve"),CONCATENATE("R",'MAPA DE RIESGOS'!$H204,"C",'MAPA DE RIESGOS'!$AF204),"")</f>
        <v/>
      </c>
      <c r="BT204" s="212"/>
      <c r="BU204" s="212"/>
      <c r="BV204" s="212"/>
      <c r="BW204" s="212"/>
      <c r="BX204" s="212"/>
      <c r="BY204" s="212"/>
      <c r="BZ204" s="212"/>
      <c r="CA204" s="212"/>
      <c r="CB204" s="212"/>
      <c r="CC204" s="212"/>
      <c r="CD204" s="212"/>
      <c r="CE204" s="212"/>
      <c r="CF204" s="212"/>
      <c r="CG204" s="212"/>
      <c r="CH204" s="212"/>
      <c r="CI204" s="212"/>
      <c r="CJ204" s="212"/>
      <c r="CK204" s="212"/>
    </row>
    <row r="205" spans="1:89" s="213" customFormat="1" ht="28.5" hidden="1" customHeight="1">
      <c r="A205" s="587"/>
      <c r="B205" s="600"/>
      <c r="C205" s="567"/>
      <c r="D205" s="567"/>
      <c r="E205" s="570"/>
      <c r="F205" s="570"/>
      <c r="G205" s="575"/>
      <c r="H205" s="382">
        <v>32</v>
      </c>
      <c r="I205" s="573"/>
      <c r="J205" s="576"/>
      <c r="K205" s="576"/>
      <c r="L205" s="576"/>
      <c r="M205" s="570">
        <v>0</v>
      </c>
      <c r="N205" s="570"/>
      <c r="O205" s="570"/>
      <c r="P205" s="644"/>
      <c r="Q205" s="604"/>
      <c r="R205" s="607"/>
      <c r="S205" s="607"/>
      <c r="T205" s="607"/>
      <c r="U205" s="607"/>
      <c r="V205" s="647"/>
      <c r="W205" s="632"/>
      <c r="X205" s="650"/>
      <c r="Y205" s="653"/>
      <c r="Z205" s="656"/>
      <c r="AA205" s="632"/>
      <c r="AB205" s="635"/>
      <c r="AC205" s="638"/>
      <c r="AD205" s="641"/>
      <c r="AE205" s="620"/>
      <c r="AF205" s="205">
        <v>4</v>
      </c>
      <c r="AG205" s="501"/>
      <c r="AH205" s="504" t="str">
        <f t="shared" si="651"/>
        <v/>
      </c>
      <c r="AI205" s="338"/>
      <c r="AJ205" s="338"/>
      <c r="AK205" s="233" t="str">
        <f t="shared" si="652"/>
        <v/>
      </c>
      <c r="AL205" s="339"/>
      <c r="AM205" s="339"/>
      <c r="AN205" s="340"/>
      <c r="AO205" s="234" t="str">
        <f t="shared" ref="AO205" si="701">IF(ISBLANK(AD202),(IFERROR(IF(AND(AH204="Probabilidad",AH205="Probabilidad"),(AQ204-(+AQ204*AK205)),IF(AND(AH204="Impacto",AH205="Probabilidad"),(AQ203-(+AQ203*AK205)),IF(AH205="Impacto",AQ204,""))),""))," ")</f>
        <v xml:space="preserve"> </v>
      </c>
      <c r="AP205" s="174" t="str">
        <f t="shared" ref="AP205" si="702">IF(ISBLANK(AD202),(IFERROR(IF(AO205="","",IF(AO205&lt;=0.2,"Muy Baja",IF(AO205&lt;=0.4,"Baja",IF(AO205&lt;=0.6,"Media",IF(AO205&lt;=0.8,"Alta","Muy Alta"))))),""))," ")</f>
        <v xml:space="preserve"> </v>
      </c>
      <c r="AQ205" s="235" t="str">
        <f t="shared" si="521"/>
        <v xml:space="preserve"> </v>
      </c>
      <c r="AR205" s="281" t="str">
        <f t="shared" si="522"/>
        <v/>
      </c>
      <c r="AS205" s="235" t="str">
        <f t="shared" si="700"/>
        <v/>
      </c>
      <c r="AT205" s="237" t="str">
        <f t="shared" si="524"/>
        <v/>
      </c>
      <c r="AU205" s="623"/>
      <c r="AV205" s="626"/>
      <c r="AW205" s="620"/>
      <c r="AX205" s="629"/>
      <c r="AY205" s="475"/>
      <c r="AZ205" s="468"/>
      <c r="BA205" s="469"/>
      <c r="BB205" s="469"/>
      <c r="BC205" s="470"/>
      <c r="BD205" s="470"/>
      <c r="BE205" s="470"/>
      <c r="BF205" s="468"/>
      <c r="BG205" s="576"/>
      <c r="BH205" s="214"/>
      <c r="BI205" s="209"/>
      <c r="BJ205" s="209"/>
      <c r="BK205" s="209"/>
      <c r="BL205" s="206"/>
      <c r="BM205" s="206"/>
      <c r="BN205" s="206"/>
      <c r="BO205" s="280"/>
      <c r="BP205" s="280"/>
      <c r="BQ205" s="282"/>
      <c r="BR205" s="212"/>
      <c r="BS205" s="212" t="str">
        <f>IF(AND('MAPA DE RIESGOS'!$AP205="Muy Alta",'MAPA DE RIESGOS'!$AR205="Leve"),CONCATENATE("R",'MAPA DE RIESGOS'!$H205,"C",'MAPA DE RIESGOS'!$AF205),"")</f>
        <v/>
      </c>
      <c r="BT205" s="212"/>
      <c r="BU205" s="212"/>
      <c r="BV205" s="212"/>
      <c r="BW205" s="212"/>
      <c r="BX205" s="212"/>
      <c r="BY205" s="212"/>
      <c r="BZ205" s="212"/>
      <c r="CA205" s="212"/>
      <c r="CB205" s="212"/>
      <c r="CC205" s="212"/>
      <c r="CD205" s="212"/>
      <c r="CE205" s="212"/>
      <c r="CF205" s="212"/>
      <c r="CG205" s="212"/>
      <c r="CH205" s="212"/>
      <c r="CI205" s="212"/>
      <c r="CJ205" s="212"/>
      <c r="CK205" s="212"/>
    </row>
    <row r="206" spans="1:89" s="213" customFormat="1" ht="28.5" hidden="1" customHeight="1">
      <c r="A206" s="587"/>
      <c r="B206" s="600"/>
      <c r="C206" s="567"/>
      <c r="D206" s="567"/>
      <c r="E206" s="570"/>
      <c r="F206" s="570"/>
      <c r="G206" s="575"/>
      <c r="H206" s="382">
        <v>32</v>
      </c>
      <c r="I206" s="573"/>
      <c r="J206" s="576"/>
      <c r="K206" s="576"/>
      <c r="L206" s="576"/>
      <c r="M206" s="570">
        <v>0</v>
      </c>
      <c r="N206" s="570"/>
      <c r="O206" s="570"/>
      <c r="P206" s="644"/>
      <c r="Q206" s="604"/>
      <c r="R206" s="607"/>
      <c r="S206" s="607"/>
      <c r="T206" s="607"/>
      <c r="U206" s="607"/>
      <c r="V206" s="647"/>
      <c r="W206" s="632"/>
      <c r="X206" s="650"/>
      <c r="Y206" s="653"/>
      <c r="Z206" s="656"/>
      <c r="AA206" s="632"/>
      <c r="AB206" s="635"/>
      <c r="AC206" s="638"/>
      <c r="AD206" s="641"/>
      <c r="AE206" s="620"/>
      <c r="AF206" s="205">
        <v>5</v>
      </c>
      <c r="AG206" s="501"/>
      <c r="AH206" s="504" t="str">
        <f t="shared" si="651"/>
        <v/>
      </c>
      <c r="AI206" s="338"/>
      <c r="AJ206" s="338"/>
      <c r="AK206" s="233" t="str">
        <f t="shared" si="652"/>
        <v/>
      </c>
      <c r="AL206" s="339"/>
      <c r="AM206" s="339"/>
      <c r="AN206" s="340"/>
      <c r="AO206" s="234" t="str">
        <f t="shared" ref="AO206" si="703">IF(ISBLANK(AD202),(IFERROR(IF(AND(AH205="Probabilidad",AH206="Probabilidad"),(AQ205-(+AQ205*AK206)),IF(AND(AH205="Impacto",AH206="Probabilidad"),(AQ204-(+AQ204*AK206)),IF(AH206="Impacto",AQ205,""))),""))," ")</f>
        <v xml:space="preserve"> </v>
      </c>
      <c r="AP206" s="174" t="str">
        <f t="shared" ref="AP206" si="704">IF(ISBLANK(AD202),(IFERROR(IF(AO206="","",IF(AO206&lt;=0.2,"Muy Baja",IF(AO206&lt;=0.4,"Baja",IF(AO206&lt;=0.6,"Media",IF(AO206&lt;=0.8,"Alta","Muy Alta"))))),""))," ")</f>
        <v xml:space="preserve"> </v>
      </c>
      <c r="AQ206" s="235" t="str">
        <f t="shared" si="521"/>
        <v xml:space="preserve"> </v>
      </c>
      <c r="AR206" s="281" t="str">
        <f t="shared" si="522"/>
        <v/>
      </c>
      <c r="AS206" s="235" t="str">
        <f t="shared" si="700"/>
        <v/>
      </c>
      <c r="AT206" s="237" t="str">
        <f t="shared" si="524"/>
        <v/>
      </c>
      <c r="AU206" s="623"/>
      <c r="AV206" s="626"/>
      <c r="AW206" s="620"/>
      <c r="AX206" s="629"/>
      <c r="AY206" s="475"/>
      <c r="AZ206" s="468"/>
      <c r="BA206" s="469"/>
      <c r="BB206" s="469"/>
      <c r="BC206" s="470"/>
      <c r="BD206" s="470"/>
      <c r="BE206" s="470"/>
      <c r="BF206" s="468"/>
      <c r="BG206" s="576"/>
      <c r="BH206" s="214"/>
      <c r="BI206" s="209"/>
      <c r="BJ206" s="209"/>
      <c r="BK206" s="209"/>
      <c r="BL206" s="206"/>
      <c r="BM206" s="206"/>
      <c r="BN206" s="206"/>
      <c r="BO206" s="280"/>
      <c r="BP206" s="280"/>
      <c r="BQ206" s="282"/>
      <c r="BR206" s="212"/>
      <c r="BS206" s="212" t="str">
        <f>IF(AND('MAPA DE RIESGOS'!$AP206="Muy Alta",'MAPA DE RIESGOS'!$AR206="Leve"),CONCATENATE("R",'MAPA DE RIESGOS'!$H206,"C",'MAPA DE RIESGOS'!$AF206),"")</f>
        <v/>
      </c>
      <c r="BT206" s="212"/>
      <c r="BU206" s="212"/>
      <c r="BV206" s="212"/>
      <c r="BW206" s="212"/>
      <c r="BX206" s="212"/>
      <c r="BY206" s="212"/>
      <c r="BZ206" s="212"/>
      <c r="CA206" s="212"/>
      <c r="CB206" s="212"/>
      <c r="CC206" s="212"/>
      <c r="CD206" s="212"/>
      <c r="CE206" s="212"/>
      <c r="CF206" s="212"/>
      <c r="CG206" s="212"/>
      <c r="CH206" s="212"/>
      <c r="CI206" s="212"/>
      <c r="CJ206" s="212"/>
      <c r="CK206" s="212"/>
    </row>
    <row r="207" spans="1:89" s="213" customFormat="1" ht="28.5" hidden="1" customHeight="1">
      <c r="A207" s="587"/>
      <c r="B207" s="600"/>
      <c r="C207" s="567"/>
      <c r="D207" s="567"/>
      <c r="E207" s="570"/>
      <c r="F207" s="570"/>
      <c r="G207" s="575"/>
      <c r="H207" s="382">
        <v>32</v>
      </c>
      <c r="I207" s="574"/>
      <c r="J207" s="577"/>
      <c r="K207" s="577"/>
      <c r="L207" s="577"/>
      <c r="M207" s="571">
        <v>0</v>
      </c>
      <c r="N207" s="571"/>
      <c r="O207" s="571"/>
      <c r="P207" s="645"/>
      <c r="Q207" s="605"/>
      <c r="R207" s="608"/>
      <c r="S207" s="608"/>
      <c r="T207" s="608"/>
      <c r="U207" s="608"/>
      <c r="V207" s="648"/>
      <c r="W207" s="633"/>
      <c r="X207" s="651"/>
      <c r="Y207" s="654"/>
      <c r="Z207" s="657"/>
      <c r="AA207" s="633"/>
      <c r="AB207" s="636"/>
      <c r="AC207" s="639"/>
      <c r="AD207" s="642"/>
      <c r="AE207" s="621"/>
      <c r="AF207" s="205">
        <v>6</v>
      </c>
      <c r="AG207" s="501"/>
      <c r="AH207" s="504" t="str">
        <f t="shared" si="651"/>
        <v/>
      </c>
      <c r="AI207" s="338"/>
      <c r="AJ207" s="338"/>
      <c r="AK207" s="233" t="str">
        <f t="shared" si="652"/>
        <v/>
      </c>
      <c r="AL207" s="339"/>
      <c r="AM207" s="339"/>
      <c r="AN207" s="340"/>
      <c r="AO207" s="234" t="str">
        <f t="shared" ref="AO207" si="705">IF(ISBLANK(AD202),(IFERROR(IF(AND(AH206="Probabilidad",AH207="Probabilidad"),(AQ206-(+AQ206*AK207)),IF(AND(AH206="Impacto",AH207="Probabilidad"),(AQ205-(+AQ205*AK207)),IF(AH207="Impacto",AQ206,""))),""))," ")</f>
        <v xml:space="preserve"> </v>
      </c>
      <c r="AP207" s="174" t="str">
        <f t="shared" ref="AP207" si="706">IF(ISBLANK(AD202),(IFERROR(IF(AO207="","",IF(AO207&lt;=0.2,"Muy Baja",IF(AO207&lt;=0.4,"Baja",IF(AO207&lt;=0.6,"Media",IF(AO207&lt;=0.8,"Alta","Muy Alta"))))),""))," ")</f>
        <v xml:space="preserve"> </v>
      </c>
      <c r="AQ207" s="235" t="str">
        <f t="shared" si="521"/>
        <v xml:space="preserve"> </v>
      </c>
      <c r="AR207" s="281" t="str">
        <f t="shared" si="522"/>
        <v/>
      </c>
      <c r="AS207" s="235" t="str">
        <f t="shared" si="700"/>
        <v/>
      </c>
      <c r="AT207" s="237" t="str">
        <f t="shared" si="524"/>
        <v/>
      </c>
      <c r="AU207" s="624"/>
      <c r="AV207" s="627"/>
      <c r="AW207" s="621"/>
      <c r="AX207" s="630"/>
      <c r="AY207" s="475"/>
      <c r="AZ207" s="468"/>
      <c r="BA207" s="469"/>
      <c r="BB207" s="469"/>
      <c r="BC207" s="470"/>
      <c r="BD207" s="470"/>
      <c r="BE207" s="470"/>
      <c r="BF207" s="468"/>
      <c r="BG207" s="577"/>
      <c r="BH207" s="214"/>
      <c r="BI207" s="209"/>
      <c r="BJ207" s="209"/>
      <c r="BK207" s="209"/>
      <c r="BL207" s="206"/>
      <c r="BM207" s="206"/>
      <c r="BN207" s="206"/>
      <c r="BO207" s="280"/>
      <c r="BP207" s="280"/>
      <c r="BQ207" s="282"/>
      <c r="BR207" s="212"/>
      <c r="BS207" s="212" t="str">
        <f>IF(AND('MAPA DE RIESGOS'!$AP207="Muy Alta",'MAPA DE RIESGOS'!$AR207="Leve"),CONCATENATE("R",'MAPA DE RIESGOS'!$H207,"C",'MAPA DE RIESGOS'!$AF207),"")</f>
        <v/>
      </c>
      <c r="BT207" s="212"/>
      <c r="BU207" s="212"/>
      <c r="BV207" s="212"/>
      <c r="BW207" s="212"/>
      <c r="BX207" s="212"/>
      <c r="BY207" s="212"/>
      <c r="BZ207" s="212"/>
      <c r="CA207" s="212"/>
      <c r="CB207" s="212"/>
      <c r="CC207" s="212"/>
      <c r="CD207" s="212"/>
      <c r="CE207" s="212"/>
      <c r="CF207" s="212"/>
      <c r="CG207" s="212"/>
      <c r="CH207" s="212"/>
      <c r="CI207" s="212"/>
      <c r="CJ207" s="212"/>
      <c r="CK207" s="212"/>
    </row>
    <row r="208" spans="1:89" s="213" customFormat="1" ht="99" customHeight="1">
      <c r="A208" s="587"/>
      <c r="B208" s="600"/>
      <c r="C208" s="567"/>
      <c r="D208" s="567" t="str">
        <f>IFERROR((VLOOKUP($B208,'Listados Datos'!$D$3:$F$18,3,FALSE))," ")</f>
        <v xml:space="preserve"> </v>
      </c>
      <c r="E208" s="570"/>
      <c r="F208" s="570" t="s">
        <v>969</v>
      </c>
      <c r="G208" s="575">
        <v>33</v>
      </c>
      <c r="H208" s="382">
        <v>33</v>
      </c>
      <c r="I208" s="572" t="s">
        <v>1158</v>
      </c>
      <c r="J208" s="581" t="s">
        <v>241</v>
      </c>
      <c r="K208" s="581" t="s">
        <v>1158</v>
      </c>
      <c r="L208" s="581" t="s">
        <v>1147</v>
      </c>
      <c r="M208" s="569" t="s">
        <v>3288</v>
      </c>
      <c r="N208" s="569" t="s">
        <v>926</v>
      </c>
      <c r="O208" s="569" t="s">
        <v>831</v>
      </c>
      <c r="P208" s="643">
        <v>228</v>
      </c>
      <c r="Q208" s="603" t="s">
        <v>153</v>
      </c>
      <c r="R208" s="606" t="s">
        <v>1148</v>
      </c>
      <c r="S208" s="606" t="s">
        <v>1149</v>
      </c>
      <c r="T208" s="606"/>
      <c r="U208" s="606"/>
      <c r="V208" s="646" t="str">
        <f t="shared" ref="V208" si="707">IF(ISBLANK(AC208),(IF(P208&lt;=0,"",IF(P208&lt;=2,"Muy Baja",IF(P208&lt;=24,"Baja",IF(P208&lt;=500,"Media",IF(P208&lt;=5000,"Alta","Muy Alta"))))))," ")</f>
        <v>Media</v>
      </c>
      <c r="W208" s="631">
        <f t="shared" ref="W208" si="708">IF(ISBLANK(AC208),(IF(V208="","",IF(V208="Muy Baja",20%,IF(V208="Baja",40%,IF(V208="Media",60%,IF(V208="Alta",80%,IF(V208="Muy Alta",100%,0)))))))," ")</f>
        <v>0.6</v>
      </c>
      <c r="X208" s="649" t="s">
        <v>1428</v>
      </c>
      <c r="Y208" s="652" t="str">
        <f>IF(X208&gt;0,IF(NOT(ISERROR(MATCH(X208,'Listados Datos'!$N$3:$N$4,0))),'Listados Datos'!$N$6&amp;"Por favor no seleccionar este criterios de impacto (Afectación Económica o presupuestal y/o Pérdida Reputacional)",'Listados Datos'!$N$7),"")</f>
        <v>✔</v>
      </c>
      <c r="Z208" s="655" t="str">
        <f>IF(OR(X208='Listados Datos'!$R$3,X208='Listados Datos'!$S$3),"Leve",IF(OR(X208='Listados Datos'!$R$4,X208='Listados Datos'!$S$4),"Menor",IF(OR(X208='Listados Datos'!$R$5,X208='Listados Datos'!$S$5),"Moderado",IF(OR(X208='Listados Datos'!$R$6,X208='Listados Datos'!$S$6),"Mayor",IF(OR(X208='Listados Datos'!$R$7,X208='Listados Datos'!$S$7),"Catastrófico","")))))</f>
        <v>Menor</v>
      </c>
      <c r="AA208" s="631">
        <f>IF(Z208="","",IF(Z208="Leve",20%,IF(Z208="Menor",40%,IF(Z208="Moderado",60%,IF(Z208="Mayor",80%,IF(Z208="Catastrófico",100%,0))))))</f>
        <v>0.4</v>
      </c>
      <c r="AB208" s="634"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Moderado</v>
      </c>
      <c r="AC208" s="637"/>
      <c r="AD208" s="640"/>
      <c r="AE208" s="619" t="str">
        <f t="shared" ref="AE208" si="709">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5">
        <v>1</v>
      </c>
      <c r="AG208" s="501" t="s">
        <v>3289</v>
      </c>
      <c r="AH208" s="504" t="str">
        <f t="shared" si="651"/>
        <v>Probabilidad</v>
      </c>
      <c r="AI208" s="338" t="s">
        <v>310</v>
      </c>
      <c r="AJ208" s="338" t="s">
        <v>315</v>
      </c>
      <c r="AK208" s="233" t="str">
        <f t="shared" si="652"/>
        <v>40%</v>
      </c>
      <c r="AL208" s="339" t="s">
        <v>319</v>
      </c>
      <c r="AM208" s="339" t="s">
        <v>323</v>
      </c>
      <c r="AN208" s="340" t="s">
        <v>326</v>
      </c>
      <c r="AO208" s="234">
        <f t="shared" ref="AO208" si="710">IF(ISBLANK(AD208),(IFERROR(IF(AH208="Probabilidad",(W208-(+W208*AK208)),IF(AH208="Impacto",W208,"")),""))," ")</f>
        <v>0.36</v>
      </c>
      <c r="AP208" s="174" t="str">
        <f t="shared" ref="AP208" si="711">IF(ISBLANK(AD208), (IFERROR(IF(AO208="","",IF(AO208&lt;=0.2,"Muy Baja",IF(AO208&lt;=0.4,"Baja",IF(AO208&lt;=0.6,"Media",IF(AO208&lt;=0.8,"Alta","Muy Alta"))))),""))," ")</f>
        <v>Baja</v>
      </c>
      <c r="AQ208" s="235">
        <f t="shared" si="521"/>
        <v>0.36</v>
      </c>
      <c r="AR208" s="281" t="str">
        <f t="shared" si="522"/>
        <v>Menor</v>
      </c>
      <c r="AS208" s="235">
        <f t="shared" ref="AS208" si="712">IFERROR(IF(AH208="Impacto",(AA208-(+AA208*AK208)),IF(AH208="Probabilidad",AA208,"")),"")</f>
        <v>0.4</v>
      </c>
      <c r="AT208" s="237" t="str">
        <f t="shared" si="524"/>
        <v>Moderado</v>
      </c>
      <c r="AU208" s="622"/>
      <c r="AV208" s="625" t="str">
        <f>IF(ISBLANK(AD208), " ", AD208)</f>
        <v xml:space="preserve"> </v>
      </c>
      <c r="AW208" s="619" t="str">
        <f t="shared" ref="AW208" si="713">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628" t="s">
        <v>333</v>
      </c>
      <c r="AY208" s="475" t="s">
        <v>1127</v>
      </c>
      <c r="AZ208" s="468" t="s">
        <v>1206</v>
      </c>
      <c r="BA208" s="469" t="s">
        <v>3282</v>
      </c>
      <c r="BB208" s="469" t="s">
        <v>1054</v>
      </c>
      <c r="BC208" s="470">
        <v>44927</v>
      </c>
      <c r="BD208" s="470">
        <v>45291</v>
      </c>
      <c r="BE208" s="470" t="s">
        <v>1347</v>
      </c>
      <c r="BF208" s="470" t="s">
        <v>1357</v>
      </c>
      <c r="BG208" s="581" t="s">
        <v>1154</v>
      </c>
      <c r="BH208" s="214"/>
      <c r="BI208" s="209"/>
      <c r="BJ208" s="209"/>
      <c r="BK208" s="209"/>
      <c r="BL208" s="206"/>
      <c r="BM208" s="206"/>
      <c r="BN208" s="206"/>
      <c r="BO208" s="280"/>
      <c r="BP208" s="280"/>
      <c r="BQ208" s="282"/>
      <c r="BR208" s="212"/>
      <c r="BS208" s="212" t="str">
        <f>IF(AND('MAPA DE RIESGOS'!$AP208="Muy Alta",'MAPA DE RIESGOS'!$AR208="Leve"),CONCATENATE("R",'MAPA DE RIESGOS'!$H208,"C",'MAPA DE RIESGOS'!$AF208),"")</f>
        <v/>
      </c>
      <c r="BT208" s="212"/>
      <c r="BU208" s="212"/>
      <c r="BV208" s="212"/>
      <c r="BW208" s="212"/>
      <c r="BX208" s="212"/>
      <c r="BY208" s="212"/>
      <c r="BZ208" s="212"/>
      <c r="CA208" s="212"/>
      <c r="CB208" s="212"/>
      <c r="CC208" s="212"/>
      <c r="CD208" s="212"/>
      <c r="CE208" s="212"/>
      <c r="CF208" s="212"/>
      <c r="CG208" s="212"/>
      <c r="CH208" s="212"/>
      <c r="CI208" s="212"/>
      <c r="CJ208" s="212"/>
      <c r="CK208" s="212"/>
    </row>
    <row r="209" spans="1:89" s="213" customFormat="1" ht="84.75" customHeight="1">
      <c r="A209" s="587"/>
      <c r="B209" s="600"/>
      <c r="C209" s="567"/>
      <c r="D209" s="567"/>
      <c r="E209" s="570"/>
      <c r="F209" s="570"/>
      <c r="G209" s="575"/>
      <c r="H209" s="382">
        <v>33</v>
      </c>
      <c r="I209" s="573"/>
      <c r="J209" s="576"/>
      <c r="K209" s="576"/>
      <c r="L209" s="576"/>
      <c r="M209" s="570" t="s">
        <v>1486</v>
      </c>
      <c r="N209" s="570"/>
      <c r="O209" s="570"/>
      <c r="P209" s="644"/>
      <c r="Q209" s="604"/>
      <c r="R209" s="607"/>
      <c r="S209" s="607"/>
      <c r="T209" s="607"/>
      <c r="U209" s="607"/>
      <c r="V209" s="647"/>
      <c r="W209" s="632"/>
      <c r="X209" s="650"/>
      <c r="Y209" s="653"/>
      <c r="Z209" s="656"/>
      <c r="AA209" s="632"/>
      <c r="AB209" s="635"/>
      <c r="AC209" s="638"/>
      <c r="AD209" s="641"/>
      <c r="AE209" s="620"/>
      <c r="AF209" s="205">
        <v>2</v>
      </c>
      <c r="AG209" s="501" t="s">
        <v>3264</v>
      </c>
      <c r="AH209" s="504" t="str">
        <f t="shared" si="651"/>
        <v>Probabilidad</v>
      </c>
      <c r="AI209" s="338" t="s">
        <v>310</v>
      </c>
      <c r="AJ209" s="338" t="s">
        <v>315</v>
      </c>
      <c r="AK209" s="233" t="str">
        <f t="shared" si="652"/>
        <v>40%</v>
      </c>
      <c r="AL209" s="339" t="s">
        <v>319</v>
      </c>
      <c r="AM209" s="339" t="s">
        <v>323</v>
      </c>
      <c r="AN209" s="340" t="s">
        <v>326</v>
      </c>
      <c r="AO209" s="234">
        <f t="shared" ref="AO209" si="714">IF(ISBLANK(AD208),(IFERROR(IF(AND(AH208="Probabilidad",AH209="Probabilidad"),(AQ208-(+AQ208*AK209)),IF(AH209="Probabilidad",(W208-(+W208*AK209)),IF(AH209="Impacto",AQ208,""))),""))," ")</f>
        <v>0.216</v>
      </c>
      <c r="AP209" s="174" t="str">
        <f t="shared" ref="AP209" si="715">IF(ISBLANK(AD208),(IFERROR(IF(AO209="","",IF(AO209&lt;=0.2,"Muy Baja",IF(AO209&lt;=0.4,"Baja",IF(AO209&lt;=0.6,"Media",IF(AO209&lt;=0.8,"Alta","Muy Alta"))))),""))," ")</f>
        <v>Baja</v>
      </c>
      <c r="AQ209" s="235">
        <f t="shared" si="521"/>
        <v>0.216</v>
      </c>
      <c r="AR209" s="281" t="str">
        <f t="shared" si="522"/>
        <v>Menor</v>
      </c>
      <c r="AS209" s="235">
        <f t="shared" ref="AS209" si="716">IFERROR(IF(AND(AH208="Impacto",AH209="Impacto"),(AS208-(+AS208*AK209)),IF(AH209="Impacto",(AA208-(+AA208*AK209)),IF(AH209="Probabilidad",AS208,""))),"")</f>
        <v>0.4</v>
      </c>
      <c r="AT209" s="237" t="str">
        <f t="shared" si="524"/>
        <v>Moderado</v>
      </c>
      <c r="AU209" s="623"/>
      <c r="AV209" s="626"/>
      <c r="AW209" s="620"/>
      <c r="AX209" s="629"/>
      <c r="AY209" s="475" t="s">
        <v>1142</v>
      </c>
      <c r="AZ209" s="468" t="s">
        <v>1140</v>
      </c>
      <c r="BA209" s="469" t="s">
        <v>3282</v>
      </c>
      <c r="BB209" s="469" t="s">
        <v>1054</v>
      </c>
      <c r="BC209" s="470">
        <v>44927</v>
      </c>
      <c r="BD209" s="470">
        <v>45291</v>
      </c>
      <c r="BE209" s="470" t="s">
        <v>1207</v>
      </c>
      <c r="BF209" s="470" t="s">
        <v>1358</v>
      </c>
      <c r="BG209" s="576"/>
      <c r="BH209" s="214"/>
      <c r="BI209" s="209"/>
      <c r="BJ209" s="209"/>
      <c r="BK209" s="209"/>
      <c r="BL209" s="206"/>
      <c r="BM209" s="206"/>
      <c r="BN209" s="206"/>
      <c r="BO209" s="280"/>
      <c r="BP209" s="280"/>
      <c r="BQ209" s="282"/>
      <c r="BR209" s="212"/>
      <c r="BS209" s="212" t="str">
        <f>IF(AND('MAPA DE RIESGOS'!$AP209="Muy Alta",'MAPA DE RIESGOS'!$AR209="Leve"),CONCATENATE("R",'MAPA DE RIESGOS'!$H209,"C",'MAPA DE RIESGOS'!$AF209),"")</f>
        <v/>
      </c>
      <c r="BT209" s="212"/>
      <c r="BU209" s="212"/>
      <c r="BV209" s="212"/>
      <c r="BW209" s="212"/>
      <c r="BX209" s="212"/>
      <c r="BY209" s="212"/>
      <c r="BZ209" s="212"/>
      <c r="CA209" s="212"/>
      <c r="CB209" s="212"/>
      <c r="CC209" s="212"/>
      <c r="CD209" s="212"/>
      <c r="CE209" s="212"/>
      <c r="CF209" s="212"/>
      <c r="CG209" s="212"/>
      <c r="CH209" s="212"/>
      <c r="CI209" s="212"/>
      <c r="CJ209" s="212"/>
      <c r="CK209" s="212"/>
    </row>
    <row r="210" spans="1:89" s="213" customFormat="1" ht="28.5" hidden="1" customHeight="1">
      <c r="A210" s="587"/>
      <c r="B210" s="600"/>
      <c r="C210" s="567"/>
      <c r="D210" s="567"/>
      <c r="E210" s="570"/>
      <c r="F210" s="570"/>
      <c r="G210" s="575"/>
      <c r="H210" s="382">
        <v>33</v>
      </c>
      <c r="I210" s="573"/>
      <c r="J210" s="576"/>
      <c r="K210" s="576"/>
      <c r="L210" s="576"/>
      <c r="M210" s="570" t="s">
        <v>1486</v>
      </c>
      <c r="N210" s="570"/>
      <c r="O210" s="570"/>
      <c r="P210" s="644"/>
      <c r="Q210" s="604"/>
      <c r="R210" s="607"/>
      <c r="S210" s="607"/>
      <c r="T210" s="607"/>
      <c r="U210" s="607"/>
      <c r="V210" s="647"/>
      <c r="W210" s="632"/>
      <c r="X210" s="650"/>
      <c r="Y210" s="653"/>
      <c r="Z210" s="656"/>
      <c r="AA210" s="632"/>
      <c r="AB210" s="635"/>
      <c r="AC210" s="638"/>
      <c r="AD210" s="641"/>
      <c r="AE210" s="620"/>
      <c r="AF210" s="205">
        <v>3</v>
      </c>
      <c r="AG210" s="501"/>
      <c r="AH210" s="504" t="str">
        <f t="shared" si="651"/>
        <v/>
      </c>
      <c r="AI210" s="338"/>
      <c r="AJ210" s="338"/>
      <c r="AK210" s="233" t="str">
        <f t="shared" si="652"/>
        <v/>
      </c>
      <c r="AL210" s="339"/>
      <c r="AM210" s="339"/>
      <c r="AN210" s="340"/>
      <c r="AO210" s="234" t="str">
        <f t="shared" ref="AO210" si="717">IF(ISBLANK(AD208),(IFERROR(IF(AND(AH209="Probabilidad",AH210="Probabilidad"),(AQ209-(+AQ209*AK210)),IF(AND(AH209="Impacto",AH210="Probabilidad"),(AQ208-(+AQ208*AK210)),IF(AH210="Impacto",AQ209,""))),""))," ")</f>
        <v/>
      </c>
      <c r="AP210" s="174" t="str">
        <f t="shared" ref="AP210" si="718">IF(ISBLANK(AD208),(IFERROR(IF(AO210="","",IF(AO210&lt;=0.2,"Muy Baja",IF(AO210&lt;=0.4,"Baja",IF(AO210&lt;=0.6,"Media",IF(AO210&lt;=0.8,"Alta","Muy Alta"))))),""))," ")</f>
        <v/>
      </c>
      <c r="AQ210" s="235" t="str">
        <f t="shared" si="521"/>
        <v/>
      </c>
      <c r="AR210" s="281" t="str">
        <f t="shared" si="522"/>
        <v/>
      </c>
      <c r="AS210" s="235" t="str">
        <f t="shared" ref="AS210:AS213" si="719">IFERROR(IF(AND(AH209="Impacto",AH210="Impacto"),(AS209-(+AS209*AK210)),IF(AND(AH209="Probabilidad",AH210="Impacto"),(AS208-(+AS208*AK210)),IF(AH210="Probabilidad",AS209,""))),"")</f>
        <v/>
      </c>
      <c r="AT210" s="237" t="str">
        <f t="shared" si="524"/>
        <v/>
      </c>
      <c r="AU210" s="623"/>
      <c r="AV210" s="626"/>
      <c r="AW210" s="620"/>
      <c r="AX210" s="629"/>
      <c r="AY210" s="475"/>
      <c r="AZ210" s="468"/>
      <c r="BA210" s="469"/>
      <c r="BB210" s="469"/>
      <c r="BC210" s="470"/>
      <c r="BD210" s="470"/>
      <c r="BE210" s="470"/>
      <c r="BF210" s="468"/>
      <c r="BG210" s="576"/>
      <c r="BH210" s="214"/>
      <c r="BI210" s="209"/>
      <c r="BJ210" s="209"/>
      <c r="BK210" s="209"/>
      <c r="BL210" s="206"/>
      <c r="BM210" s="206"/>
      <c r="BN210" s="206"/>
      <c r="BO210" s="280"/>
      <c r="BP210" s="280"/>
      <c r="BQ210" s="282"/>
      <c r="BR210" s="212"/>
      <c r="BS210" s="212" t="str">
        <f>IF(AND('MAPA DE RIESGOS'!$AP210="Muy Alta",'MAPA DE RIESGOS'!$AR210="Leve"),CONCATENATE("R",'MAPA DE RIESGOS'!$H210,"C",'MAPA DE RIESGOS'!$AF210),"")</f>
        <v/>
      </c>
      <c r="BT210" s="212"/>
      <c r="BU210" s="212"/>
      <c r="BV210" s="212"/>
      <c r="BW210" s="212"/>
      <c r="BX210" s="212"/>
      <c r="BY210" s="212"/>
      <c r="BZ210" s="212"/>
      <c r="CA210" s="212"/>
      <c r="CB210" s="212"/>
      <c r="CC210" s="212"/>
      <c r="CD210" s="212"/>
      <c r="CE210" s="212"/>
      <c r="CF210" s="212"/>
      <c r="CG210" s="212"/>
      <c r="CH210" s="212"/>
      <c r="CI210" s="212"/>
      <c r="CJ210" s="212"/>
      <c r="CK210" s="212"/>
    </row>
    <row r="211" spans="1:89" s="213" customFormat="1" ht="28.5" hidden="1" customHeight="1">
      <c r="A211" s="587"/>
      <c r="B211" s="600"/>
      <c r="C211" s="567"/>
      <c r="D211" s="567"/>
      <c r="E211" s="570"/>
      <c r="F211" s="570"/>
      <c r="G211" s="575"/>
      <c r="H211" s="382">
        <v>33</v>
      </c>
      <c r="I211" s="573"/>
      <c r="J211" s="576"/>
      <c r="K211" s="576"/>
      <c r="L211" s="576"/>
      <c r="M211" s="570" t="s">
        <v>1486</v>
      </c>
      <c r="N211" s="570"/>
      <c r="O211" s="570"/>
      <c r="P211" s="644"/>
      <c r="Q211" s="604"/>
      <c r="R211" s="607"/>
      <c r="S211" s="607"/>
      <c r="T211" s="607"/>
      <c r="U211" s="607"/>
      <c r="V211" s="647"/>
      <c r="W211" s="632"/>
      <c r="X211" s="650"/>
      <c r="Y211" s="653"/>
      <c r="Z211" s="656"/>
      <c r="AA211" s="632"/>
      <c r="AB211" s="635"/>
      <c r="AC211" s="638"/>
      <c r="AD211" s="641"/>
      <c r="AE211" s="620"/>
      <c r="AF211" s="205">
        <v>4</v>
      </c>
      <c r="AG211" s="501"/>
      <c r="AH211" s="504" t="str">
        <f t="shared" si="651"/>
        <v/>
      </c>
      <c r="AI211" s="338"/>
      <c r="AJ211" s="338"/>
      <c r="AK211" s="233" t="str">
        <f t="shared" si="652"/>
        <v/>
      </c>
      <c r="AL211" s="339"/>
      <c r="AM211" s="339"/>
      <c r="AN211" s="340"/>
      <c r="AO211" s="234" t="str">
        <f t="shared" ref="AO211" si="720">IF(ISBLANK(AD208),(IFERROR(IF(AND(AH210="Probabilidad",AH211="Probabilidad"),(AQ210-(+AQ210*AK211)),IF(AND(AH210="Impacto",AH211="Probabilidad"),(AQ209-(+AQ209*AK211)),IF(AH211="Impacto",AQ210,""))),""))," ")</f>
        <v/>
      </c>
      <c r="AP211" s="174" t="str">
        <f t="shared" ref="AP211" si="721">IF(ISBLANK(AD208),(IFERROR(IF(AO211="","",IF(AO211&lt;=0.2,"Muy Baja",IF(AO211&lt;=0.4,"Baja",IF(AO211&lt;=0.6,"Media",IF(AO211&lt;=0.8,"Alta","Muy Alta"))))),""))," ")</f>
        <v/>
      </c>
      <c r="AQ211" s="235" t="str">
        <f t="shared" si="521"/>
        <v/>
      </c>
      <c r="AR211" s="281" t="str">
        <f t="shared" si="522"/>
        <v/>
      </c>
      <c r="AS211" s="235" t="str">
        <f t="shared" si="719"/>
        <v/>
      </c>
      <c r="AT211" s="237" t="str">
        <f t="shared" si="524"/>
        <v/>
      </c>
      <c r="AU211" s="623"/>
      <c r="AV211" s="626"/>
      <c r="AW211" s="620"/>
      <c r="AX211" s="629"/>
      <c r="AY211" s="475"/>
      <c r="AZ211" s="468"/>
      <c r="BA211" s="469"/>
      <c r="BB211" s="469"/>
      <c r="BC211" s="470"/>
      <c r="BD211" s="470"/>
      <c r="BE211" s="470"/>
      <c r="BF211" s="468"/>
      <c r="BG211" s="576"/>
      <c r="BH211" s="214"/>
      <c r="BI211" s="209"/>
      <c r="BJ211" s="209"/>
      <c r="BK211" s="209"/>
      <c r="BL211" s="206"/>
      <c r="BM211" s="206"/>
      <c r="BN211" s="206"/>
      <c r="BO211" s="280"/>
      <c r="BP211" s="280"/>
      <c r="BQ211" s="282"/>
      <c r="BR211" s="212"/>
      <c r="BS211" s="212" t="str">
        <f>IF(AND('MAPA DE RIESGOS'!$AP211="Muy Alta",'MAPA DE RIESGOS'!$AR211="Leve"),CONCATENATE("R",'MAPA DE RIESGOS'!$H211,"C",'MAPA DE RIESGOS'!$AF211),"")</f>
        <v/>
      </c>
      <c r="BT211" s="212"/>
      <c r="BU211" s="212"/>
      <c r="BV211" s="212"/>
      <c r="BW211" s="212"/>
      <c r="BX211" s="212"/>
      <c r="BY211" s="212"/>
      <c r="BZ211" s="212"/>
      <c r="CA211" s="212"/>
      <c r="CB211" s="212"/>
      <c r="CC211" s="212"/>
      <c r="CD211" s="212"/>
      <c r="CE211" s="212"/>
      <c r="CF211" s="212"/>
      <c r="CG211" s="212"/>
      <c r="CH211" s="212"/>
      <c r="CI211" s="212"/>
      <c r="CJ211" s="212"/>
      <c r="CK211" s="212"/>
    </row>
    <row r="212" spans="1:89" s="213" customFormat="1" ht="28.5" hidden="1" customHeight="1">
      <c r="A212" s="587"/>
      <c r="B212" s="600"/>
      <c r="C212" s="567"/>
      <c r="D212" s="567"/>
      <c r="E212" s="570"/>
      <c r="F212" s="570"/>
      <c r="G212" s="575"/>
      <c r="H212" s="382">
        <v>33</v>
      </c>
      <c r="I212" s="573"/>
      <c r="J212" s="576"/>
      <c r="K212" s="576"/>
      <c r="L212" s="576"/>
      <c r="M212" s="570" t="s">
        <v>1486</v>
      </c>
      <c r="N212" s="570"/>
      <c r="O212" s="570"/>
      <c r="P212" s="644"/>
      <c r="Q212" s="604"/>
      <c r="R212" s="607"/>
      <c r="S212" s="607"/>
      <c r="T212" s="607"/>
      <c r="U212" s="607"/>
      <c r="V212" s="647"/>
      <c r="W212" s="632"/>
      <c r="X212" s="650"/>
      <c r="Y212" s="653"/>
      <c r="Z212" s="656"/>
      <c r="AA212" s="632"/>
      <c r="AB212" s="635"/>
      <c r="AC212" s="638"/>
      <c r="AD212" s="641"/>
      <c r="AE212" s="620"/>
      <c r="AF212" s="205">
        <v>5</v>
      </c>
      <c r="AG212" s="501"/>
      <c r="AH212" s="504" t="str">
        <f t="shared" si="651"/>
        <v/>
      </c>
      <c r="AI212" s="338"/>
      <c r="AJ212" s="338"/>
      <c r="AK212" s="233" t="str">
        <f t="shared" si="652"/>
        <v/>
      </c>
      <c r="AL212" s="339"/>
      <c r="AM212" s="339"/>
      <c r="AN212" s="340"/>
      <c r="AO212" s="234" t="str">
        <f t="shared" ref="AO212" si="722">IF(ISBLANK(AD208),(IFERROR(IF(AND(AH211="Probabilidad",AH212="Probabilidad"),(AQ211-(+AQ211*AK212)),IF(AND(AH211="Impacto",AH212="Probabilidad"),(AQ210-(+AQ210*AK212)),IF(AH212="Impacto",AQ211,""))),""))," ")</f>
        <v/>
      </c>
      <c r="AP212" s="174" t="str">
        <f t="shared" ref="AP212" si="723">IF(ISBLANK(AD208),(IFERROR(IF(AO212="","",IF(AO212&lt;=0.2,"Muy Baja",IF(AO212&lt;=0.4,"Baja",IF(AO212&lt;=0.6,"Media",IF(AO212&lt;=0.8,"Alta","Muy Alta"))))),""))," ")</f>
        <v/>
      </c>
      <c r="AQ212" s="235" t="str">
        <f t="shared" si="521"/>
        <v/>
      </c>
      <c r="AR212" s="281" t="str">
        <f t="shared" si="522"/>
        <v/>
      </c>
      <c r="AS212" s="235" t="str">
        <f t="shared" si="719"/>
        <v/>
      </c>
      <c r="AT212" s="237" t="str">
        <f t="shared" si="524"/>
        <v/>
      </c>
      <c r="AU212" s="623"/>
      <c r="AV212" s="626"/>
      <c r="AW212" s="620"/>
      <c r="AX212" s="629"/>
      <c r="AY212" s="475"/>
      <c r="AZ212" s="468"/>
      <c r="BA212" s="469"/>
      <c r="BB212" s="469"/>
      <c r="BC212" s="470"/>
      <c r="BD212" s="470"/>
      <c r="BE212" s="470"/>
      <c r="BF212" s="468"/>
      <c r="BG212" s="576"/>
      <c r="BH212" s="214"/>
      <c r="BI212" s="209"/>
      <c r="BJ212" s="209"/>
      <c r="BK212" s="209"/>
      <c r="BL212" s="206"/>
      <c r="BM212" s="206"/>
      <c r="BN212" s="206"/>
      <c r="BO212" s="280"/>
      <c r="BP212" s="280"/>
      <c r="BQ212" s="282"/>
      <c r="BR212" s="212"/>
      <c r="BS212" s="212" t="str">
        <f>IF(AND('MAPA DE RIESGOS'!$AP212="Muy Alta",'MAPA DE RIESGOS'!$AR212="Leve"),CONCATENATE("R",'MAPA DE RIESGOS'!$H212,"C",'MAPA DE RIESGOS'!$AF212),"")</f>
        <v/>
      </c>
      <c r="BT212" s="212"/>
      <c r="BU212" s="212"/>
      <c r="BV212" s="212"/>
      <c r="BW212" s="212"/>
      <c r="BX212" s="212"/>
      <c r="BY212" s="212"/>
      <c r="BZ212" s="212"/>
      <c r="CA212" s="212"/>
      <c r="CB212" s="212"/>
      <c r="CC212" s="212"/>
      <c r="CD212" s="212"/>
      <c r="CE212" s="212"/>
      <c r="CF212" s="212"/>
      <c r="CG212" s="212"/>
      <c r="CH212" s="212"/>
      <c r="CI212" s="212"/>
      <c r="CJ212" s="212"/>
      <c r="CK212" s="212"/>
    </row>
    <row r="213" spans="1:89" s="213" customFormat="1" ht="28.5" hidden="1" customHeight="1">
      <c r="A213" s="588"/>
      <c r="B213" s="601"/>
      <c r="C213" s="568"/>
      <c r="D213" s="568"/>
      <c r="E213" s="571"/>
      <c r="F213" s="571"/>
      <c r="G213" s="575"/>
      <c r="H213" s="382">
        <v>33</v>
      </c>
      <c r="I213" s="574"/>
      <c r="J213" s="577"/>
      <c r="K213" s="577"/>
      <c r="L213" s="577"/>
      <c r="M213" s="571" t="s">
        <v>1486</v>
      </c>
      <c r="N213" s="571"/>
      <c r="O213" s="571"/>
      <c r="P213" s="645"/>
      <c r="Q213" s="605"/>
      <c r="R213" s="608"/>
      <c r="S213" s="608"/>
      <c r="T213" s="608"/>
      <c r="U213" s="608"/>
      <c r="V213" s="648"/>
      <c r="W213" s="633"/>
      <c r="X213" s="651"/>
      <c r="Y213" s="654"/>
      <c r="Z213" s="657"/>
      <c r="AA213" s="633"/>
      <c r="AB213" s="636"/>
      <c r="AC213" s="639"/>
      <c r="AD213" s="642"/>
      <c r="AE213" s="621"/>
      <c r="AF213" s="205">
        <v>6</v>
      </c>
      <c r="AG213" s="501"/>
      <c r="AH213" s="504" t="str">
        <f t="shared" si="651"/>
        <v/>
      </c>
      <c r="AI213" s="338"/>
      <c r="AJ213" s="338"/>
      <c r="AK213" s="233" t="str">
        <f t="shared" si="652"/>
        <v/>
      </c>
      <c r="AL213" s="339"/>
      <c r="AM213" s="339"/>
      <c r="AN213" s="340"/>
      <c r="AO213" s="234" t="str">
        <f t="shared" ref="AO213" si="724">IF(ISBLANK(AD208),(IFERROR(IF(AND(AH212="Probabilidad",AH213="Probabilidad"),(AQ212-(+AQ212*AK213)),IF(AND(AH212="Impacto",AH213="Probabilidad"),(AQ211-(+AQ211*AK213)),IF(AH213="Impacto",AQ212,""))),""))," ")</f>
        <v/>
      </c>
      <c r="AP213" s="174" t="str">
        <f t="shared" ref="AP213" si="725">IF(ISBLANK(AD208),(IFERROR(IF(AO213="","",IF(AO213&lt;=0.2,"Muy Baja",IF(AO213&lt;=0.4,"Baja",IF(AO213&lt;=0.6,"Media",IF(AO213&lt;=0.8,"Alta","Muy Alta"))))),""))," ")</f>
        <v/>
      </c>
      <c r="AQ213" s="235" t="str">
        <f t="shared" ref="AQ213:AQ282" si="726">+AO213</f>
        <v/>
      </c>
      <c r="AR213" s="281" t="str">
        <f t="shared" ref="AR213:AR282" si="727">IFERROR(IF(AS213="","",IF(AS213&lt;=0.2,"Leve",IF(AS213&lt;=0.4,"Menor",IF(AS213&lt;=0.6,"Moderado",IF(AS213&lt;=0.8,"Mayor","Catastrófico"))))),"")</f>
        <v/>
      </c>
      <c r="AS213" s="235" t="str">
        <f t="shared" si="719"/>
        <v/>
      </c>
      <c r="AT213" s="237" t="str">
        <f t="shared" ref="AT213:AT282" si="728">IFERROR(IF(OR(AND(AP213="Muy Baja",AR213="Leve"),AND(AP213="Muy Baja",AR213="Menor"),AND(AP213="Baja",AR213="Leve")),"Bajo",IF(OR(AND(AP213="Muy baja",AR213="Moderado"),AND(AP213="Baja",AR213="Menor"),AND(AP213="Baja",AR213="Moderado"),AND(AP213="Media",AR213="Leve"),AND(AP213="Media",AR213="Menor"),AND(AP213="Media",AR213="Moderado"),AND(AP213="Alta",AR213="Leve"),AND(AP213="Alta",AR213="Menor")),"Moderado",IF(OR(AND(AP213="Muy Baja",AR213="Mayor"),AND(AP213="Baja",AR213="Mayor"),AND(AP213="Media",AR213="Mayor"),AND(AP213="Alta",AR213="Moderado"),AND(AP213="Alta",AR213="Mayor"),AND(AP213="Muy Alta",AR213="Leve"),AND(AP213="Muy Alta",AR213="Menor"),AND(AP213="Muy Alta",AR213="Moderado"),AND(AP213="Muy Alta",AR213="Mayor")),"Alto",IF(OR(AND(AP213="Muy Baja",AR213="Catastrófico"),AND(AP213="Baja",AR213="Catastrófico"),AND(AP213="Media",AR213="Catastrófico"),AND(AP213="Alta",AR213="Catastrófico"),AND(AP213="Muy Alta",AR213="Catastrófico")),"Extremo","")))),"")</f>
        <v/>
      </c>
      <c r="AU213" s="624"/>
      <c r="AV213" s="627"/>
      <c r="AW213" s="621"/>
      <c r="AX213" s="630"/>
      <c r="AY213" s="475"/>
      <c r="AZ213" s="468"/>
      <c r="BA213" s="469"/>
      <c r="BB213" s="469"/>
      <c r="BC213" s="470"/>
      <c r="BD213" s="470"/>
      <c r="BE213" s="470"/>
      <c r="BF213" s="468"/>
      <c r="BG213" s="577"/>
      <c r="BH213" s="214"/>
      <c r="BI213" s="209"/>
      <c r="BJ213" s="209"/>
      <c r="BK213" s="209"/>
      <c r="BL213" s="206"/>
      <c r="BM213" s="206"/>
      <c r="BN213" s="206"/>
      <c r="BO213" s="280"/>
      <c r="BP213" s="280"/>
      <c r="BQ213" s="282"/>
      <c r="BR213" s="212"/>
      <c r="BS213" s="212" t="str">
        <f>IF(AND('MAPA DE RIESGOS'!$AP213="Muy Alta",'MAPA DE RIESGOS'!$AR213="Leve"),CONCATENATE("R",'MAPA DE RIESGOS'!$H213,"C",'MAPA DE RIESGOS'!$AF213),"")</f>
        <v/>
      </c>
      <c r="BT213" s="212"/>
      <c r="BU213" s="212"/>
      <c r="BV213" s="212"/>
      <c r="BW213" s="212"/>
      <c r="BX213" s="212"/>
      <c r="BY213" s="212"/>
      <c r="BZ213" s="212"/>
      <c r="CA213" s="212"/>
      <c r="CB213" s="212"/>
      <c r="CC213" s="212"/>
      <c r="CD213" s="212"/>
      <c r="CE213" s="212"/>
      <c r="CF213" s="212"/>
      <c r="CG213" s="212"/>
      <c r="CH213" s="212"/>
      <c r="CI213" s="212"/>
      <c r="CJ213" s="212"/>
      <c r="CK213" s="212"/>
    </row>
    <row r="214" spans="1:89" s="213" customFormat="1" ht="62.5" customHeight="1">
      <c r="A214" s="589">
        <v>7</v>
      </c>
      <c r="B214" s="613" t="s">
        <v>953</v>
      </c>
      <c r="C214" s="566" t="str">
        <f>IFERROR((VLOOKUP($B214,'Listados Datos'!$D$3:$E$18,2,FALSE))," ")</f>
        <v xml:space="preserve">Garantizar la disponibilidad de las Tecnologías de la Información y Comunicaciones -TIC's, manteniendo la integridad y confidencialidad de la información. </v>
      </c>
      <c r="D214" s="566"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569" t="s">
        <v>1168</v>
      </c>
      <c r="F214" s="569" t="s">
        <v>3014</v>
      </c>
      <c r="G214" s="575">
        <v>34</v>
      </c>
      <c r="H214" s="382">
        <v>34</v>
      </c>
      <c r="I214" s="572" t="s">
        <v>3139</v>
      </c>
      <c r="J214" s="581" t="s">
        <v>241</v>
      </c>
      <c r="K214" s="581" t="s">
        <v>3140</v>
      </c>
      <c r="L214" s="581" t="s">
        <v>3378</v>
      </c>
      <c r="M214" s="569" t="str">
        <f t="shared" ref="M214:M220" si="729">+CONCATENATE("Posibilidad de afectación ", J214, " por ", K214," debido a ", L214)</f>
        <v>Posibilidad de afectación Reputacional por Bajo desempeño institucional y generación de hallazgos por Entes reguladores y de Control debido a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v>
      </c>
      <c r="N214" s="569" t="s">
        <v>108</v>
      </c>
      <c r="O214" s="569" t="s">
        <v>830</v>
      </c>
      <c r="P214" s="643">
        <v>228</v>
      </c>
      <c r="Q214" s="603"/>
      <c r="R214" s="606"/>
      <c r="S214" s="606"/>
      <c r="T214" s="606"/>
      <c r="U214" s="606"/>
      <c r="V214" s="646" t="str">
        <f t="shared" ref="V214" si="730">IF(ISBLANK(AC214),(IF(P214&lt;=0,"",IF(P214&lt;=2,"Muy Baja",IF(P214&lt;=24,"Baja",IF(P214&lt;=500,"Media",IF(P214&lt;=5000,"Alta","Muy Alta"))))))," ")</f>
        <v>Media</v>
      </c>
      <c r="W214" s="631">
        <f t="shared" ref="W214" si="731">IF(ISBLANK(AC214),(IF(V214="","",IF(V214="Muy Baja",20%,IF(V214="Baja",40%,IF(V214="Media",60%,IF(V214="Alta",80%,IF(V214="Muy Alta",100%,0)))))))," ")</f>
        <v>0.6</v>
      </c>
      <c r="X214" s="649" t="s">
        <v>304</v>
      </c>
      <c r="Y214" s="652" t="str">
        <f>IF(X214&gt;0,IF(NOT(ISERROR(MATCH(X214,'Listados Datos'!$N$3:$N$4,0))),'Listados Datos'!$N$6&amp;"Por favor no seleccionar este criterios de impacto (Afectación Económica o presupuestal y/o Pérdida Reputacional)",'Listados Datos'!$N$7),"")</f>
        <v>✔</v>
      </c>
      <c r="Z214" s="655" t="str">
        <f>IF(OR(X214='Listados Datos'!$R$3,X214='Listados Datos'!$S$3),"Leve",IF(OR(X214='Listados Datos'!$R$4,X214='Listados Datos'!$S$4),"Menor",IF(OR(X214='Listados Datos'!$R$5,X214='Listados Datos'!$S$5),"Moderado",IF(OR(X214='Listados Datos'!$R$6,X214='Listados Datos'!$S$6),"Mayor",IF(OR(X214='Listados Datos'!$R$7,X214='Listados Datos'!$S$7),"Catastrófico","")))))</f>
        <v>Moderado</v>
      </c>
      <c r="AA214" s="631">
        <f>IF(Z214="","",IF(Z214="Leve",20%,IF(Z214="Menor",40%,IF(Z214="Moderado",60%,IF(Z214="Mayor",80%,IF(Z214="Catastrófico",100%,0))))))</f>
        <v>0.6</v>
      </c>
      <c r="AB214" s="634"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Moderado</v>
      </c>
      <c r="AC214" s="637"/>
      <c r="AD214" s="640"/>
      <c r="AE214" s="619" t="str">
        <f t="shared" ref="AE214" si="732">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5">
        <v>1</v>
      </c>
      <c r="AG214" s="501" t="s">
        <v>3147</v>
      </c>
      <c r="AH214" s="504" t="str">
        <f t="shared" si="651"/>
        <v>Probabilidad</v>
      </c>
      <c r="AI214" s="338" t="s">
        <v>310</v>
      </c>
      <c r="AJ214" s="338" t="s">
        <v>316</v>
      </c>
      <c r="AK214" s="233" t="str">
        <f t="shared" si="652"/>
        <v>50%</v>
      </c>
      <c r="AL214" s="339" t="s">
        <v>319</v>
      </c>
      <c r="AM214" s="339" t="s">
        <v>323</v>
      </c>
      <c r="AN214" s="340" t="s">
        <v>326</v>
      </c>
      <c r="AO214" s="234">
        <f t="shared" ref="AO214" si="733">IF(ISBLANK(AD214),(IFERROR(IF(AH214="Probabilidad",(W214-(+W214*AK214)),IF(AH214="Impacto",W214,"")),""))," ")</f>
        <v>0.3</v>
      </c>
      <c r="AP214" s="174" t="str">
        <f t="shared" ref="AP214" si="734">IF(ISBLANK(AD214), (IFERROR(IF(AO214="","",IF(AO214&lt;=0.2,"Muy Baja",IF(AO214&lt;=0.4,"Baja",IF(AO214&lt;=0.6,"Media",IF(AO214&lt;=0.8,"Alta","Muy Alta"))))),""))," ")</f>
        <v>Baja</v>
      </c>
      <c r="AQ214" s="235">
        <f t="shared" si="726"/>
        <v>0.3</v>
      </c>
      <c r="AR214" s="281" t="str">
        <f t="shared" si="727"/>
        <v>Moderado</v>
      </c>
      <c r="AS214" s="235">
        <f t="shared" ref="AS214" si="735">IFERROR(IF(AH214="Impacto",(AA214-(+AA214*AK214)),IF(AH214="Probabilidad",AA214,"")),"")</f>
        <v>0.6</v>
      </c>
      <c r="AT214" s="237" t="str">
        <f t="shared" si="728"/>
        <v>Moderado</v>
      </c>
      <c r="AU214" s="622"/>
      <c r="AV214" s="625" t="str">
        <f>IF(ISBLANK(AD214), " ", AD214)</f>
        <v xml:space="preserve"> </v>
      </c>
      <c r="AW214" s="619" t="str">
        <f t="shared" ref="AW214" si="73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628" t="s">
        <v>333</v>
      </c>
      <c r="AY214" s="487" t="s">
        <v>3174</v>
      </c>
      <c r="AZ214" s="488" t="s">
        <v>3175</v>
      </c>
      <c r="BA214" s="489" t="s">
        <v>967</v>
      </c>
      <c r="BB214" s="489" t="s">
        <v>1266</v>
      </c>
      <c r="BC214" s="490">
        <v>44927</v>
      </c>
      <c r="BD214" s="490">
        <v>44938</v>
      </c>
      <c r="BE214" s="490" t="s">
        <v>3176</v>
      </c>
      <c r="BF214" s="491" t="s">
        <v>3177</v>
      </c>
      <c r="BG214" s="581" t="s">
        <v>3178</v>
      </c>
      <c r="BH214" s="214"/>
      <c r="BI214" s="209"/>
      <c r="BJ214" s="209"/>
      <c r="BK214" s="209"/>
      <c r="BL214" s="206"/>
      <c r="BM214" s="206"/>
      <c r="BN214" s="206"/>
      <c r="BO214" s="280"/>
      <c r="BP214" s="280"/>
      <c r="BQ214" s="282"/>
      <c r="BR214" s="212"/>
      <c r="BS214" s="212" t="str">
        <f>IF(AND('MAPA DE RIESGOS'!$AP214="Muy Alta",'MAPA DE RIESGOS'!$AR214="Leve"),CONCATENATE("R",'MAPA DE RIESGOS'!$H214,"C",'MAPA DE RIESGOS'!$AF214),"")</f>
        <v/>
      </c>
      <c r="BT214" s="212"/>
      <c r="BU214" s="212"/>
      <c r="BV214" s="212"/>
      <c r="BW214" s="212"/>
      <c r="BX214" s="212"/>
      <c r="BY214" s="212"/>
      <c r="BZ214" s="212"/>
      <c r="CA214" s="212"/>
      <c r="CB214" s="212"/>
      <c r="CC214" s="212"/>
      <c r="CD214" s="212"/>
      <c r="CE214" s="212"/>
      <c r="CF214" s="212"/>
      <c r="CG214" s="212"/>
      <c r="CH214" s="212"/>
      <c r="CI214" s="212"/>
      <c r="CJ214" s="212"/>
      <c r="CK214" s="212"/>
    </row>
    <row r="215" spans="1:89" s="213" customFormat="1" ht="90" customHeight="1">
      <c r="A215" s="590"/>
      <c r="B215" s="614"/>
      <c r="C215" s="567"/>
      <c r="D215" s="567"/>
      <c r="E215" s="570"/>
      <c r="F215" s="570"/>
      <c r="G215" s="575"/>
      <c r="H215" s="382">
        <v>34</v>
      </c>
      <c r="I215" s="573"/>
      <c r="J215" s="576"/>
      <c r="K215" s="576"/>
      <c r="L215" s="576"/>
      <c r="M215" s="570"/>
      <c r="N215" s="570"/>
      <c r="O215" s="570"/>
      <c r="P215" s="644"/>
      <c r="Q215" s="604"/>
      <c r="R215" s="607"/>
      <c r="S215" s="607"/>
      <c r="T215" s="607"/>
      <c r="U215" s="607"/>
      <c r="V215" s="647"/>
      <c r="W215" s="632"/>
      <c r="X215" s="650"/>
      <c r="Y215" s="653"/>
      <c r="Z215" s="656"/>
      <c r="AA215" s="632"/>
      <c r="AB215" s="635"/>
      <c r="AC215" s="638"/>
      <c r="AD215" s="641"/>
      <c r="AE215" s="620"/>
      <c r="AF215" s="205">
        <v>2</v>
      </c>
      <c r="AG215" s="501" t="s">
        <v>3148</v>
      </c>
      <c r="AH215" s="504" t="str">
        <f t="shared" si="651"/>
        <v>Probabilidad</v>
      </c>
      <c r="AI215" s="338" t="s">
        <v>310</v>
      </c>
      <c r="AJ215" s="338" t="s">
        <v>316</v>
      </c>
      <c r="AK215" s="233" t="str">
        <f t="shared" si="652"/>
        <v>50%</v>
      </c>
      <c r="AL215" s="339" t="s">
        <v>319</v>
      </c>
      <c r="AM215" s="339" t="s">
        <v>323</v>
      </c>
      <c r="AN215" s="340" t="s">
        <v>326</v>
      </c>
      <c r="AO215" s="234">
        <f t="shared" ref="AO215" si="737">IF(ISBLANK(AD214),(IFERROR(IF(AND(AH214="Probabilidad",AH215="Probabilidad"),(AQ214-(+AQ214*AK215)),IF(AH215="Probabilidad",(W214-(+W214*AK215)),IF(AH215="Impacto",AQ214,""))),""))," ")</f>
        <v>0.15</v>
      </c>
      <c r="AP215" s="174" t="str">
        <f t="shared" ref="AP215" si="738">IF(ISBLANK(AD214),(IFERROR(IF(AO215="","",IF(AO215&lt;=0.2,"Muy Baja",IF(AO215&lt;=0.4,"Baja",IF(AO215&lt;=0.6,"Media",IF(AO215&lt;=0.8,"Alta","Muy Alta"))))),""))," ")</f>
        <v>Muy Baja</v>
      </c>
      <c r="AQ215" s="235">
        <f t="shared" si="726"/>
        <v>0.15</v>
      </c>
      <c r="AR215" s="281" t="str">
        <f t="shared" si="727"/>
        <v>Moderado</v>
      </c>
      <c r="AS215" s="235">
        <f t="shared" ref="AS215" si="739">IFERROR(IF(AND(AH214="Impacto",AH215="Impacto"),(AS214-(+AS214*AK215)),IF(AH215="Impacto",(AA214-(+AA214*AK215)),IF(AH215="Probabilidad",AS214,""))),"")</f>
        <v>0.6</v>
      </c>
      <c r="AT215" s="237" t="str">
        <f t="shared" si="728"/>
        <v>Moderado</v>
      </c>
      <c r="AU215" s="623"/>
      <c r="AV215" s="626"/>
      <c r="AW215" s="620"/>
      <c r="AX215" s="629"/>
      <c r="AY215" s="487" t="s">
        <v>3290</v>
      </c>
      <c r="AZ215" s="488" t="s">
        <v>3179</v>
      </c>
      <c r="BA215" s="489" t="s">
        <v>967</v>
      </c>
      <c r="BB215" s="489" t="s">
        <v>1066</v>
      </c>
      <c r="BC215" s="490">
        <v>44927</v>
      </c>
      <c r="BD215" s="490">
        <v>44938</v>
      </c>
      <c r="BE215" s="490" t="s">
        <v>3180</v>
      </c>
      <c r="BF215" s="491" t="s">
        <v>3291</v>
      </c>
      <c r="BG215" s="576"/>
      <c r="BH215" s="214"/>
      <c r="BI215" s="209"/>
      <c r="BJ215" s="209"/>
      <c r="BK215" s="209"/>
      <c r="BL215" s="206"/>
      <c r="BM215" s="206"/>
      <c r="BN215" s="206"/>
      <c r="BO215" s="280"/>
      <c r="BP215" s="280"/>
      <c r="BQ215" s="282"/>
      <c r="BR215" s="212"/>
      <c r="BS215" s="212" t="str">
        <f>IF(AND('MAPA DE RIESGOS'!$AP215="Muy Alta",'MAPA DE RIESGOS'!$AR215="Leve"),CONCATENATE("R",'MAPA DE RIESGOS'!$H215,"C",'MAPA DE RIESGOS'!$AF215),"")</f>
        <v/>
      </c>
      <c r="BT215" s="212"/>
      <c r="BU215" s="212"/>
      <c r="BV215" s="212"/>
      <c r="BW215" s="212"/>
      <c r="BX215" s="212"/>
      <c r="BY215" s="212"/>
      <c r="BZ215" s="212"/>
      <c r="CA215" s="212"/>
      <c r="CB215" s="212"/>
      <c r="CC215" s="212"/>
      <c r="CD215" s="212"/>
      <c r="CE215" s="212"/>
      <c r="CF215" s="212"/>
      <c r="CG215" s="212"/>
      <c r="CH215" s="212"/>
      <c r="CI215" s="212"/>
      <c r="CJ215" s="212"/>
      <c r="CK215" s="212"/>
    </row>
    <row r="216" spans="1:89" s="213" customFormat="1" ht="28.5" hidden="1" customHeight="1">
      <c r="A216" s="590"/>
      <c r="B216" s="614"/>
      <c r="C216" s="567"/>
      <c r="D216" s="567"/>
      <c r="E216" s="570"/>
      <c r="F216" s="570"/>
      <c r="G216" s="575"/>
      <c r="H216" s="382">
        <v>34</v>
      </c>
      <c r="I216" s="573"/>
      <c r="J216" s="576"/>
      <c r="K216" s="576"/>
      <c r="L216" s="576"/>
      <c r="M216" s="570"/>
      <c r="N216" s="570"/>
      <c r="O216" s="570"/>
      <c r="P216" s="644"/>
      <c r="Q216" s="604"/>
      <c r="R216" s="607"/>
      <c r="S216" s="607"/>
      <c r="T216" s="607"/>
      <c r="U216" s="607"/>
      <c r="V216" s="647"/>
      <c r="W216" s="632"/>
      <c r="X216" s="650"/>
      <c r="Y216" s="653"/>
      <c r="Z216" s="656"/>
      <c r="AA216" s="632"/>
      <c r="AB216" s="635"/>
      <c r="AC216" s="638"/>
      <c r="AD216" s="641"/>
      <c r="AE216" s="620"/>
      <c r="AF216" s="205">
        <v>3</v>
      </c>
      <c r="AG216" s="501"/>
      <c r="AH216" s="504" t="str">
        <f t="shared" si="651"/>
        <v/>
      </c>
      <c r="AI216" s="338"/>
      <c r="AJ216" s="338"/>
      <c r="AK216" s="233" t="str">
        <f t="shared" si="652"/>
        <v/>
      </c>
      <c r="AL216" s="339"/>
      <c r="AM216" s="339"/>
      <c r="AN216" s="340"/>
      <c r="AO216" s="234" t="str">
        <f t="shared" ref="AO216" si="740">IF(ISBLANK(AD214),(IFERROR(IF(AND(AH215="Probabilidad",AH216="Probabilidad"),(AQ215-(+AQ215*AK216)),IF(AND(AH215="Impacto",AH216="Probabilidad"),(AQ214-(+AQ214*AK216)),IF(AH216="Impacto",AQ215,""))),""))," ")</f>
        <v/>
      </c>
      <c r="AP216" s="174" t="str">
        <f t="shared" ref="AP216" si="741">IF(ISBLANK(AD214),(IFERROR(IF(AO216="","",IF(AO216&lt;=0.2,"Muy Baja",IF(AO216&lt;=0.4,"Baja",IF(AO216&lt;=0.6,"Media",IF(AO216&lt;=0.8,"Alta","Muy Alta"))))),""))," ")</f>
        <v/>
      </c>
      <c r="AQ216" s="235" t="str">
        <f t="shared" si="726"/>
        <v/>
      </c>
      <c r="AR216" s="281" t="str">
        <f t="shared" si="727"/>
        <v/>
      </c>
      <c r="AS216" s="235" t="str">
        <f t="shared" ref="AS216:AS219" si="742">IFERROR(IF(AND(AH215="Impacto",AH216="Impacto"),(AS215-(+AS215*AK216)),IF(AND(AH215="Probabilidad",AH216="Impacto"),(AS214-(+AS214*AK216)),IF(AH216="Probabilidad",AS215,""))),"")</f>
        <v/>
      </c>
      <c r="AT216" s="237" t="str">
        <f t="shared" si="728"/>
        <v/>
      </c>
      <c r="AU216" s="623"/>
      <c r="AV216" s="626"/>
      <c r="AW216" s="620"/>
      <c r="AX216" s="629"/>
      <c r="AY216" s="475"/>
      <c r="AZ216" s="468"/>
      <c r="BA216" s="469"/>
      <c r="BB216" s="469"/>
      <c r="BC216" s="470"/>
      <c r="BD216" s="470"/>
      <c r="BE216" s="470"/>
      <c r="BF216" s="468"/>
      <c r="BG216" s="576"/>
      <c r="BH216" s="214"/>
      <c r="BI216" s="209"/>
      <c r="BJ216" s="209"/>
      <c r="BK216" s="209"/>
      <c r="BL216" s="206"/>
      <c r="BM216" s="206"/>
      <c r="BN216" s="206"/>
      <c r="BO216" s="280"/>
      <c r="BP216" s="280"/>
      <c r="BQ216" s="282"/>
      <c r="BR216" s="212"/>
      <c r="BS216" s="212" t="str">
        <f>IF(AND('MAPA DE RIESGOS'!$AP216="Muy Alta",'MAPA DE RIESGOS'!$AR216="Leve"),CONCATENATE("R",'MAPA DE RIESGOS'!$H216,"C",'MAPA DE RIESGOS'!$AF216),"")</f>
        <v/>
      </c>
      <c r="BT216" s="212"/>
      <c r="BU216" s="212"/>
      <c r="BV216" s="212"/>
      <c r="BW216" s="212"/>
      <c r="BX216" s="212"/>
      <c r="BY216" s="212"/>
      <c r="BZ216" s="212"/>
      <c r="CA216" s="212"/>
      <c r="CB216" s="212"/>
      <c r="CC216" s="212"/>
      <c r="CD216" s="212"/>
      <c r="CE216" s="212"/>
      <c r="CF216" s="212"/>
      <c r="CG216" s="212"/>
      <c r="CH216" s="212"/>
      <c r="CI216" s="212"/>
      <c r="CJ216" s="212"/>
      <c r="CK216" s="212"/>
    </row>
    <row r="217" spans="1:89" s="213" customFormat="1" ht="28.5" hidden="1" customHeight="1">
      <c r="A217" s="590"/>
      <c r="B217" s="614"/>
      <c r="C217" s="567"/>
      <c r="D217" s="567"/>
      <c r="E217" s="570"/>
      <c r="F217" s="570"/>
      <c r="G217" s="575"/>
      <c r="H217" s="382">
        <v>34</v>
      </c>
      <c r="I217" s="573"/>
      <c r="J217" s="576"/>
      <c r="K217" s="576"/>
      <c r="L217" s="576"/>
      <c r="M217" s="570"/>
      <c r="N217" s="570"/>
      <c r="O217" s="570"/>
      <c r="P217" s="644"/>
      <c r="Q217" s="604"/>
      <c r="R217" s="607"/>
      <c r="S217" s="607"/>
      <c r="T217" s="607"/>
      <c r="U217" s="607"/>
      <c r="V217" s="647"/>
      <c r="W217" s="632"/>
      <c r="X217" s="650"/>
      <c r="Y217" s="653"/>
      <c r="Z217" s="656"/>
      <c r="AA217" s="632"/>
      <c r="AB217" s="635"/>
      <c r="AC217" s="638"/>
      <c r="AD217" s="641"/>
      <c r="AE217" s="620"/>
      <c r="AF217" s="205">
        <v>4</v>
      </c>
      <c r="AG217" s="501"/>
      <c r="AH217" s="504" t="str">
        <f t="shared" si="651"/>
        <v/>
      </c>
      <c r="AI217" s="338"/>
      <c r="AJ217" s="338"/>
      <c r="AK217" s="233" t="str">
        <f t="shared" si="652"/>
        <v/>
      </c>
      <c r="AL217" s="339"/>
      <c r="AM217" s="339"/>
      <c r="AN217" s="340"/>
      <c r="AO217" s="234" t="str">
        <f t="shared" ref="AO217" si="743">IF(ISBLANK(AD214),(IFERROR(IF(AND(AH216="Probabilidad",AH217="Probabilidad"),(AQ216-(+AQ216*AK217)),IF(AND(AH216="Impacto",AH217="Probabilidad"),(AQ215-(+AQ215*AK217)),IF(AH217="Impacto",AQ216,""))),""))," ")</f>
        <v/>
      </c>
      <c r="AP217" s="174" t="str">
        <f t="shared" ref="AP217" si="744">IF(ISBLANK(AD214),(IFERROR(IF(AO217="","",IF(AO217&lt;=0.2,"Muy Baja",IF(AO217&lt;=0.4,"Baja",IF(AO217&lt;=0.6,"Media",IF(AO217&lt;=0.8,"Alta","Muy Alta"))))),""))," ")</f>
        <v/>
      </c>
      <c r="AQ217" s="235" t="str">
        <f t="shared" si="726"/>
        <v/>
      </c>
      <c r="AR217" s="281" t="str">
        <f t="shared" si="727"/>
        <v/>
      </c>
      <c r="AS217" s="235" t="str">
        <f t="shared" si="742"/>
        <v/>
      </c>
      <c r="AT217" s="237" t="str">
        <f t="shared" si="728"/>
        <v/>
      </c>
      <c r="AU217" s="623"/>
      <c r="AV217" s="626"/>
      <c r="AW217" s="620"/>
      <c r="AX217" s="629"/>
      <c r="AY217" s="475"/>
      <c r="AZ217" s="468"/>
      <c r="BA217" s="469"/>
      <c r="BB217" s="469"/>
      <c r="BC217" s="470"/>
      <c r="BD217" s="470"/>
      <c r="BE217" s="470"/>
      <c r="BF217" s="468"/>
      <c r="BG217" s="576"/>
      <c r="BH217" s="214"/>
      <c r="BI217" s="209"/>
      <c r="BJ217" s="209"/>
      <c r="BK217" s="209"/>
      <c r="BL217" s="206"/>
      <c r="BM217" s="206"/>
      <c r="BN217" s="206"/>
      <c r="BO217" s="280"/>
      <c r="BP217" s="280"/>
      <c r="BQ217" s="282"/>
      <c r="BR217" s="212"/>
      <c r="BS217" s="212" t="str">
        <f>IF(AND('MAPA DE RIESGOS'!$AP217="Muy Alta",'MAPA DE RIESGOS'!$AR217="Leve"),CONCATENATE("R",'MAPA DE RIESGOS'!$H217,"C",'MAPA DE RIESGOS'!$AF217),"")</f>
        <v/>
      </c>
      <c r="BT217" s="212"/>
      <c r="BU217" s="212"/>
      <c r="BV217" s="212"/>
      <c r="BW217" s="212"/>
      <c r="BX217" s="212"/>
      <c r="BY217" s="212"/>
      <c r="BZ217" s="212"/>
      <c r="CA217" s="212"/>
      <c r="CB217" s="212"/>
      <c r="CC217" s="212"/>
      <c r="CD217" s="212"/>
      <c r="CE217" s="212"/>
      <c r="CF217" s="212"/>
      <c r="CG217" s="212"/>
      <c r="CH217" s="212"/>
      <c r="CI217" s="212"/>
      <c r="CJ217" s="212"/>
      <c r="CK217" s="212"/>
    </row>
    <row r="218" spans="1:89" s="213" customFormat="1" ht="28.5" hidden="1" customHeight="1">
      <c r="A218" s="590"/>
      <c r="B218" s="614"/>
      <c r="C218" s="567"/>
      <c r="D218" s="567"/>
      <c r="E218" s="570"/>
      <c r="F218" s="570"/>
      <c r="G218" s="575"/>
      <c r="H218" s="382">
        <v>34</v>
      </c>
      <c r="I218" s="573"/>
      <c r="J218" s="576"/>
      <c r="K218" s="576"/>
      <c r="L218" s="576"/>
      <c r="M218" s="570"/>
      <c r="N218" s="570"/>
      <c r="O218" s="570"/>
      <c r="P218" s="644"/>
      <c r="Q218" s="604"/>
      <c r="R218" s="607"/>
      <c r="S218" s="607"/>
      <c r="T218" s="607"/>
      <c r="U218" s="607"/>
      <c r="V218" s="647"/>
      <c r="W218" s="632"/>
      <c r="X218" s="650"/>
      <c r="Y218" s="653"/>
      <c r="Z218" s="656"/>
      <c r="AA218" s="632"/>
      <c r="AB218" s="635"/>
      <c r="AC218" s="638"/>
      <c r="AD218" s="641"/>
      <c r="AE218" s="620"/>
      <c r="AF218" s="205">
        <v>5</v>
      </c>
      <c r="AG218" s="501"/>
      <c r="AH218" s="504" t="str">
        <f t="shared" si="651"/>
        <v/>
      </c>
      <c r="AI218" s="338"/>
      <c r="AJ218" s="338"/>
      <c r="AK218" s="233" t="str">
        <f t="shared" si="652"/>
        <v/>
      </c>
      <c r="AL218" s="339"/>
      <c r="AM218" s="339"/>
      <c r="AN218" s="340"/>
      <c r="AO218" s="234" t="str">
        <f t="shared" ref="AO218" si="745">IF(ISBLANK(AD214),(IFERROR(IF(AND(AH217="Probabilidad",AH218="Probabilidad"),(AQ217-(+AQ217*AK218)),IF(AND(AH217="Impacto",AH218="Probabilidad"),(AQ216-(+AQ216*AK218)),IF(AH218="Impacto",AQ217,""))),""))," ")</f>
        <v/>
      </c>
      <c r="AP218" s="174" t="str">
        <f t="shared" ref="AP218" si="746">IF(ISBLANK(AD214),(IFERROR(IF(AO218="","",IF(AO218&lt;=0.2,"Muy Baja",IF(AO218&lt;=0.4,"Baja",IF(AO218&lt;=0.6,"Media",IF(AO218&lt;=0.8,"Alta","Muy Alta"))))),""))," ")</f>
        <v/>
      </c>
      <c r="AQ218" s="235" t="str">
        <f t="shared" si="726"/>
        <v/>
      </c>
      <c r="AR218" s="281" t="str">
        <f t="shared" si="727"/>
        <v/>
      </c>
      <c r="AS218" s="235" t="str">
        <f t="shared" si="742"/>
        <v/>
      </c>
      <c r="AT218" s="237" t="str">
        <f t="shared" si="728"/>
        <v/>
      </c>
      <c r="AU218" s="623"/>
      <c r="AV218" s="626"/>
      <c r="AW218" s="620"/>
      <c r="AX218" s="629"/>
      <c r="AY218" s="475"/>
      <c r="AZ218" s="468"/>
      <c r="BA218" s="469"/>
      <c r="BB218" s="469"/>
      <c r="BC218" s="470"/>
      <c r="BD218" s="470"/>
      <c r="BE218" s="470"/>
      <c r="BF218" s="468"/>
      <c r="BG218" s="576"/>
      <c r="BH218" s="214"/>
      <c r="BI218" s="209"/>
      <c r="BJ218" s="209"/>
      <c r="BK218" s="209"/>
      <c r="BL218" s="206"/>
      <c r="BM218" s="206"/>
      <c r="BN218" s="206"/>
      <c r="BO218" s="280"/>
      <c r="BP218" s="280"/>
      <c r="BQ218" s="282"/>
      <c r="BR218" s="212"/>
      <c r="BS218" s="212" t="str">
        <f>IF(AND('MAPA DE RIESGOS'!$AP218="Muy Alta",'MAPA DE RIESGOS'!$AR218="Leve"),CONCATENATE("R",'MAPA DE RIESGOS'!$H218,"C",'MAPA DE RIESGOS'!$AF218),"")</f>
        <v/>
      </c>
      <c r="BT218" s="212"/>
      <c r="BU218" s="212"/>
      <c r="BV218" s="212"/>
      <c r="BW218" s="212"/>
      <c r="BX218" s="212"/>
      <c r="BY218" s="212"/>
      <c r="BZ218" s="212"/>
      <c r="CA218" s="212"/>
      <c r="CB218" s="212"/>
      <c r="CC218" s="212"/>
      <c r="CD218" s="212"/>
      <c r="CE218" s="212"/>
      <c r="CF218" s="212"/>
      <c r="CG218" s="212"/>
      <c r="CH218" s="212"/>
      <c r="CI218" s="212"/>
      <c r="CJ218" s="212"/>
      <c r="CK218" s="212"/>
    </row>
    <row r="219" spans="1:89" s="213" customFormat="1" ht="28.5" hidden="1" customHeight="1">
      <c r="A219" s="590"/>
      <c r="B219" s="614"/>
      <c r="C219" s="567"/>
      <c r="D219" s="567"/>
      <c r="E219" s="570"/>
      <c r="F219" s="570"/>
      <c r="G219" s="575"/>
      <c r="H219" s="382">
        <v>34</v>
      </c>
      <c r="I219" s="574"/>
      <c r="J219" s="577"/>
      <c r="K219" s="577"/>
      <c r="L219" s="577"/>
      <c r="M219" s="571"/>
      <c r="N219" s="571"/>
      <c r="O219" s="571"/>
      <c r="P219" s="645"/>
      <c r="Q219" s="605"/>
      <c r="R219" s="608"/>
      <c r="S219" s="608"/>
      <c r="T219" s="608"/>
      <c r="U219" s="608"/>
      <c r="V219" s="648"/>
      <c r="W219" s="633"/>
      <c r="X219" s="651"/>
      <c r="Y219" s="654"/>
      <c r="Z219" s="657"/>
      <c r="AA219" s="633"/>
      <c r="AB219" s="636"/>
      <c r="AC219" s="639"/>
      <c r="AD219" s="642"/>
      <c r="AE219" s="621"/>
      <c r="AF219" s="205">
        <v>6</v>
      </c>
      <c r="AG219" s="501"/>
      <c r="AH219" s="504" t="str">
        <f t="shared" si="651"/>
        <v/>
      </c>
      <c r="AI219" s="338"/>
      <c r="AJ219" s="338"/>
      <c r="AK219" s="233" t="str">
        <f t="shared" si="652"/>
        <v/>
      </c>
      <c r="AL219" s="339"/>
      <c r="AM219" s="339"/>
      <c r="AN219" s="340"/>
      <c r="AO219" s="234" t="str">
        <f t="shared" ref="AO219" si="747">IF(ISBLANK(AD214),(IFERROR(IF(AND(AH218="Probabilidad",AH219="Probabilidad"),(AQ218-(+AQ218*AK219)),IF(AND(AH218="Impacto",AH219="Probabilidad"),(AQ217-(+AQ217*AK219)),IF(AH219="Impacto",AQ218,""))),""))," ")</f>
        <v/>
      </c>
      <c r="AP219" s="174" t="str">
        <f t="shared" ref="AP219" si="748">IF(ISBLANK(AD214),(IFERROR(IF(AO219="","",IF(AO219&lt;=0.2,"Muy Baja",IF(AO219&lt;=0.4,"Baja",IF(AO219&lt;=0.6,"Media",IF(AO219&lt;=0.8,"Alta","Muy Alta"))))),""))," ")</f>
        <v/>
      </c>
      <c r="AQ219" s="235" t="str">
        <f t="shared" si="726"/>
        <v/>
      </c>
      <c r="AR219" s="281" t="str">
        <f t="shared" si="727"/>
        <v/>
      </c>
      <c r="AS219" s="235" t="str">
        <f t="shared" si="742"/>
        <v/>
      </c>
      <c r="AT219" s="237" t="str">
        <f t="shared" si="728"/>
        <v/>
      </c>
      <c r="AU219" s="624"/>
      <c r="AV219" s="627"/>
      <c r="AW219" s="621"/>
      <c r="AX219" s="630"/>
      <c r="AY219" s="475"/>
      <c r="AZ219" s="468"/>
      <c r="BA219" s="469"/>
      <c r="BB219" s="469"/>
      <c r="BC219" s="470"/>
      <c r="BD219" s="470"/>
      <c r="BE219" s="470"/>
      <c r="BF219" s="468"/>
      <c r="BG219" s="577"/>
      <c r="BH219" s="214"/>
      <c r="BI219" s="209"/>
      <c r="BJ219" s="209"/>
      <c r="BK219" s="209"/>
      <c r="BL219" s="206"/>
      <c r="BM219" s="206"/>
      <c r="BN219" s="206"/>
      <c r="BO219" s="280"/>
      <c r="BP219" s="280"/>
      <c r="BQ219" s="282"/>
      <c r="BR219" s="212"/>
      <c r="BS219" s="212" t="str">
        <f>IF(AND('MAPA DE RIESGOS'!$AP219="Muy Alta",'MAPA DE RIESGOS'!$AR219="Leve"),CONCATENATE("R",'MAPA DE RIESGOS'!$H219,"C",'MAPA DE RIESGOS'!$AF219),"")</f>
        <v/>
      </c>
      <c r="BT219" s="212"/>
      <c r="BU219" s="212"/>
      <c r="BV219" s="212"/>
      <c r="BW219" s="212"/>
      <c r="BX219" s="212"/>
      <c r="BY219" s="212"/>
      <c r="BZ219" s="212"/>
      <c r="CA219" s="212"/>
      <c r="CB219" s="212"/>
      <c r="CC219" s="212"/>
      <c r="CD219" s="212"/>
      <c r="CE219" s="212"/>
      <c r="CF219" s="212"/>
      <c r="CG219" s="212"/>
      <c r="CH219" s="212"/>
      <c r="CI219" s="212"/>
      <c r="CJ219" s="212"/>
      <c r="CK219" s="212"/>
    </row>
    <row r="220" spans="1:89" s="213" customFormat="1" ht="136.5" customHeight="1">
      <c r="A220" s="590"/>
      <c r="B220" s="614" t="s">
        <v>953</v>
      </c>
      <c r="C220" s="567"/>
      <c r="D220" s="567"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570"/>
      <c r="F220" s="570" t="s">
        <v>967</v>
      </c>
      <c r="G220" s="575">
        <v>35</v>
      </c>
      <c r="H220" s="382">
        <v>35</v>
      </c>
      <c r="I220" s="572" t="s">
        <v>3141</v>
      </c>
      <c r="J220" s="581" t="s">
        <v>241</v>
      </c>
      <c r="K220" s="581" t="s">
        <v>3142</v>
      </c>
      <c r="L220" s="581" t="s">
        <v>3143</v>
      </c>
      <c r="M220" s="569" t="str">
        <f t="shared" si="729"/>
        <v>Posibilidad de afectación Reputacional por Incumplimiento de las metas definidas en el Plan Estratégico de Tecnologías de la Información - PETI  debido a 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v>
      </c>
      <c r="N220" s="569" t="s">
        <v>108</v>
      </c>
      <c r="O220" s="569" t="s">
        <v>830</v>
      </c>
      <c r="P220" s="643">
        <v>228</v>
      </c>
      <c r="Q220" s="603"/>
      <c r="R220" s="606"/>
      <c r="S220" s="606"/>
      <c r="T220" s="606"/>
      <c r="U220" s="606"/>
      <c r="V220" s="646" t="str">
        <f t="shared" ref="V220" si="749">IF(ISBLANK(AC220),(IF(P220&lt;=0,"",IF(P220&lt;=2,"Muy Baja",IF(P220&lt;=24,"Baja",IF(P220&lt;=500,"Media",IF(P220&lt;=5000,"Alta","Muy Alta"))))))," ")</f>
        <v>Media</v>
      </c>
      <c r="W220" s="631">
        <f t="shared" ref="W220" si="750">IF(ISBLANK(AC220),(IF(V220="","",IF(V220="Muy Baja",20%,IF(V220="Baja",40%,IF(V220="Media",60%,IF(V220="Alta",80%,IF(V220="Muy Alta",100%,0)))))))," ")</f>
        <v>0.6</v>
      </c>
      <c r="X220" s="649" t="s">
        <v>1498</v>
      </c>
      <c r="Y220" s="652" t="str">
        <f>IF(X220&gt;0,IF(NOT(ISERROR(MATCH(X220,'Listados Datos'!$N$3:$N$4,0))),'Listados Datos'!$N$6&amp;"Por favor no seleccionar este criterios de impacto (Afectación Económica o presupuestal y/o Pérdida Reputacional)",'Listados Datos'!$N$7),"")</f>
        <v>✔</v>
      </c>
      <c r="Z220" s="655" t="str">
        <f>IF(OR(X220='Listados Datos'!$R$3,X220='Listados Datos'!$S$3),"Leve",IF(OR(X220='Listados Datos'!$R$4,X220='Listados Datos'!$S$4),"Menor",IF(OR(X220='Listados Datos'!$R$5,X220='Listados Datos'!$S$5),"Moderado",IF(OR(X220='Listados Datos'!$R$6,X220='Listados Datos'!$S$6),"Mayor",IF(OR(X220='Listados Datos'!$R$7,X220='Listados Datos'!$S$7),"Catastrófico","")))))</f>
        <v>Mayor</v>
      </c>
      <c r="AA220" s="631">
        <f>IF(Z220="","",IF(Z220="Leve",20%,IF(Z220="Menor",40%,IF(Z220="Moderado",60%,IF(Z220="Mayor",80%,IF(Z220="Catastrófico",100%,0))))))</f>
        <v>0.8</v>
      </c>
      <c r="AB220" s="634"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Alto</v>
      </c>
      <c r="AC220" s="637"/>
      <c r="AD220" s="640"/>
      <c r="AE220" s="619" t="str">
        <f t="shared" ref="AE220" si="751">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5">
        <v>1</v>
      </c>
      <c r="AG220" s="501" t="s">
        <v>3149</v>
      </c>
      <c r="AH220" s="504" t="str">
        <f t="shared" si="651"/>
        <v>Probabilidad</v>
      </c>
      <c r="AI220" s="338" t="s">
        <v>310</v>
      </c>
      <c r="AJ220" s="338" t="s">
        <v>316</v>
      </c>
      <c r="AK220" s="233" t="str">
        <f t="shared" si="652"/>
        <v>50%</v>
      </c>
      <c r="AL220" s="339" t="s">
        <v>319</v>
      </c>
      <c r="AM220" s="339" t="s">
        <v>323</v>
      </c>
      <c r="AN220" s="340" t="s">
        <v>326</v>
      </c>
      <c r="AO220" s="234">
        <f t="shared" ref="AO220" si="752">IF(ISBLANK(AD220),(IFERROR(IF(AH220="Probabilidad",(W220-(+W220*AK220)),IF(AH220="Impacto",W220,"")),""))," ")</f>
        <v>0.3</v>
      </c>
      <c r="AP220" s="174" t="str">
        <f t="shared" ref="AP220" si="753">IF(ISBLANK(AD220), (IFERROR(IF(AO220="","",IF(AO220&lt;=0.2,"Muy Baja",IF(AO220&lt;=0.4,"Baja",IF(AO220&lt;=0.6,"Media",IF(AO220&lt;=0.8,"Alta","Muy Alta"))))),""))," ")</f>
        <v>Baja</v>
      </c>
      <c r="AQ220" s="235">
        <f t="shared" si="726"/>
        <v>0.3</v>
      </c>
      <c r="AR220" s="463" t="str">
        <f t="shared" si="727"/>
        <v>Mayor</v>
      </c>
      <c r="AS220" s="235">
        <f t="shared" ref="AS220" si="754">IFERROR(IF(AH220="Impacto",(AA220-(+AA220*AK220)),IF(AH220="Probabilidad",AA220,"")),"")</f>
        <v>0.8</v>
      </c>
      <c r="AT220" s="237" t="str">
        <f t="shared" si="728"/>
        <v>Alto</v>
      </c>
      <c r="AU220" s="622"/>
      <c r="AV220" s="625" t="str">
        <f>IF(ISBLANK(AD220), " ", AD220)</f>
        <v xml:space="preserve"> </v>
      </c>
      <c r="AW220" s="619" t="str">
        <f t="shared" ref="AW220" si="755">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628" t="s">
        <v>333</v>
      </c>
      <c r="AY220" s="475" t="s">
        <v>3181</v>
      </c>
      <c r="AZ220" s="468" t="s">
        <v>3182</v>
      </c>
      <c r="BA220" s="469" t="s">
        <v>967</v>
      </c>
      <c r="BB220" s="469" t="s">
        <v>1213</v>
      </c>
      <c r="BC220" s="492">
        <v>44927</v>
      </c>
      <c r="BD220" s="470">
        <v>44938</v>
      </c>
      <c r="BE220" s="470" t="s">
        <v>3182</v>
      </c>
      <c r="BF220" s="493" t="s">
        <v>3183</v>
      </c>
      <c r="BG220" s="658" t="s">
        <v>3178</v>
      </c>
      <c r="BH220" s="214"/>
      <c r="BI220" s="209"/>
      <c r="BJ220" s="209"/>
      <c r="BK220" s="209"/>
      <c r="BL220" s="206"/>
      <c r="BM220" s="206"/>
      <c r="BN220" s="206"/>
      <c r="BO220" s="464"/>
      <c r="BP220" s="464"/>
      <c r="BQ220" s="465"/>
      <c r="BR220" s="212"/>
      <c r="BS220" s="212" t="str">
        <f>IF(AND('MAPA DE RIESGOS'!$AP220="Muy Alta",'MAPA DE RIESGOS'!$AR220="Leve"),CONCATENATE("R",'MAPA DE RIESGOS'!$H220,"C",'MAPA DE RIESGOS'!$AF220),"")</f>
        <v/>
      </c>
      <c r="BT220" s="212"/>
      <c r="BU220" s="212"/>
      <c r="BV220" s="212"/>
      <c r="BW220" s="212"/>
      <c r="BX220" s="212"/>
      <c r="BY220" s="212"/>
      <c r="BZ220" s="212"/>
      <c r="CA220" s="212"/>
      <c r="CB220" s="212"/>
      <c r="CC220" s="212"/>
      <c r="CD220" s="212"/>
      <c r="CE220" s="212"/>
      <c r="CF220" s="212"/>
      <c r="CG220" s="212"/>
      <c r="CH220" s="212"/>
      <c r="CI220" s="212"/>
      <c r="CJ220" s="212"/>
      <c r="CK220" s="212"/>
    </row>
    <row r="221" spans="1:89" s="213" customFormat="1" ht="28.5" hidden="1" customHeight="1">
      <c r="A221" s="590"/>
      <c r="B221" s="614"/>
      <c r="C221" s="567"/>
      <c r="D221" s="567"/>
      <c r="E221" s="570"/>
      <c r="F221" s="570"/>
      <c r="G221" s="575"/>
      <c r="H221" s="382">
        <v>35</v>
      </c>
      <c r="I221" s="573"/>
      <c r="J221" s="576"/>
      <c r="K221" s="576"/>
      <c r="L221" s="576"/>
      <c r="M221" s="570"/>
      <c r="N221" s="570"/>
      <c r="O221" s="570"/>
      <c r="P221" s="644"/>
      <c r="Q221" s="604"/>
      <c r="R221" s="607"/>
      <c r="S221" s="607"/>
      <c r="T221" s="607"/>
      <c r="U221" s="607"/>
      <c r="V221" s="647"/>
      <c r="W221" s="632"/>
      <c r="X221" s="650"/>
      <c r="Y221" s="653"/>
      <c r="Z221" s="656"/>
      <c r="AA221" s="632"/>
      <c r="AB221" s="635"/>
      <c r="AC221" s="638"/>
      <c r="AD221" s="641"/>
      <c r="AE221" s="620"/>
      <c r="AF221" s="205">
        <v>2</v>
      </c>
      <c r="AG221" s="501"/>
      <c r="AH221" s="504" t="str">
        <f t="shared" si="651"/>
        <v/>
      </c>
      <c r="AI221" s="338"/>
      <c r="AJ221" s="338"/>
      <c r="AK221" s="233" t="str">
        <f t="shared" si="652"/>
        <v/>
      </c>
      <c r="AL221" s="339"/>
      <c r="AM221" s="339"/>
      <c r="AN221" s="340"/>
      <c r="AO221" s="234" t="str">
        <f t="shared" ref="AO221" si="756">IF(ISBLANK(AD220),(IFERROR(IF(AND(AH220="Probabilidad",AH221="Probabilidad"),(AQ220-(+AQ220*AK221)),IF(AH221="Probabilidad",(W220-(+W220*AK221)),IF(AH221="Impacto",AQ220,""))),""))," ")</f>
        <v/>
      </c>
      <c r="AP221" s="174" t="str">
        <f t="shared" ref="AP221" si="757">IF(ISBLANK(AD220),(IFERROR(IF(AO221="","",IF(AO221&lt;=0.2,"Muy Baja",IF(AO221&lt;=0.4,"Baja",IF(AO221&lt;=0.6,"Media",IF(AO221&lt;=0.8,"Alta","Muy Alta"))))),""))," ")</f>
        <v/>
      </c>
      <c r="AQ221" s="235" t="str">
        <f t="shared" si="726"/>
        <v/>
      </c>
      <c r="AR221" s="463" t="str">
        <f t="shared" si="727"/>
        <v/>
      </c>
      <c r="AS221" s="235" t="str">
        <f t="shared" ref="AS221" si="758">IFERROR(IF(AND(AH220="Impacto",AH221="Impacto"),(AS220-(+AS220*AK221)),IF(AH221="Impacto",(AA220-(+AA220*AK221)),IF(AH221="Probabilidad",AS220,""))),"")</f>
        <v/>
      </c>
      <c r="AT221" s="237" t="str">
        <f t="shared" si="728"/>
        <v/>
      </c>
      <c r="AU221" s="623"/>
      <c r="AV221" s="626"/>
      <c r="AW221" s="620"/>
      <c r="AX221" s="629"/>
      <c r="AY221" s="475"/>
      <c r="AZ221" s="468"/>
      <c r="BA221" s="469"/>
      <c r="BB221" s="469"/>
      <c r="BC221" s="492"/>
      <c r="BD221" s="470"/>
      <c r="BE221" s="470"/>
      <c r="BF221" s="493"/>
      <c r="BG221" s="659"/>
      <c r="BH221" s="214"/>
      <c r="BI221" s="209"/>
      <c r="BJ221" s="209"/>
      <c r="BK221" s="209"/>
      <c r="BL221" s="206"/>
      <c r="BM221" s="206"/>
      <c r="BN221" s="206"/>
      <c r="BO221" s="464"/>
      <c r="BP221" s="464"/>
      <c r="BQ221" s="465"/>
      <c r="BR221" s="212"/>
      <c r="BS221" s="212" t="str">
        <f>IF(AND('MAPA DE RIESGOS'!$AP221="Muy Alta",'MAPA DE RIESGOS'!$AR221="Leve"),CONCATENATE("R",'MAPA DE RIESGOS'!$H221,"C",'MAPA DE RIESGOS'!$AF221),"")</f>
        <v/>
      </c>
      <c r="BT221" s="212"/>
      <c r="BU221" s="212"/>
      <c r="BV221" s="212"/>
      <c r="BW221" s="212"/>
      <c r="BX221" s="212"/>
      <c r="BY221" s="212"/>
      <c r="BZ221" s="212"/>
      <c r="CA221" s="212"/>
      <c r="CB221" s="212"/>
      <c r="CC221" s="212"/>
      <c r="CD221" s="212"/>
      <c r="CE221" s="212"/>
      <c r="CF221" s="212"/>
      <c r="CG221" s="212"/>
      <c r="CH221" s="212"/>
      <c r="CI221" s="212"/>
      <c r="CJ221" s="212"/>
      <c r="CK221" s="212"/>
    </row>
    <row r="222" spans="1:89" s="213" customFormat="1" ht="28.5" hidden="1" customHeight="1">
      <c r="A222" s="590"/>
      <c r="B222" s="614"/>
      <c r="C222" s="567"/>
      <c r="D222" s="567"/>
      <c r="E222" s="570"/>
      <c r="F222" s="570"/>
      <c r="G222" s="575"/>
      <c r="H222" s="382">
        <v>35</v>
      </c>
      <c r="I222" s="573"/>
      <c r="J222" s="576"/>
      <c r="K222" s="576"/>
      <c r="L222" s="576"/>
      <c r="M222" s="570"/>
      <c r="N222" s="570"/>
      <c r="O222" s="570"/>
      <c r="P222" s="644"/>
      <c r="Q222" s="604"/>
      <c r="R222" s="607"/>
      <c r="S222" s="607"/>
      <c r="T222" s="607"/>
      <c r="U222" s="607"/>
      <c r="V222" s="647"/>
      <c r="W222" s="632"/>
      <c r="X222" s="650"/>
      <c r="Y222" s="653"/>
      <c r="Z222" s="656"/>
      <c r="AA222" s="632"/>
      <c r="AB222" s="635"/>
      <c r="AC222" s="638"/>
      <c r="AD222" s="641"/>
      <c r="AE222" s="620"/>
      <c r="AF222" s="205">
        <v>3</v>
      </c>
      <c r="AG222" s="501"/>
      <c r="AH222" s="504" t="str">
        <f t="shared" si="651"/>
        <v/>
      </c>
      <c r="AI222" s="338"/>
      <c r="AJ222" s="338"/>
      <c r="AK222" s="233" t="str">
        <f t="shared" si="652"/>
        <v/>
      </c>
      <c r="AL222" s="339"/>
      <c r="AM222" s="339"/>
      <c r="AN222" s="340"/>
      <c r="AO222" s="234" t="str">
        <f t="shared" ref="AO222" si="759">IF(ISBLANK(AD220),(IFERROR(IF(AND(AH221="Probabilidad",AH222="Probabilidad"),(AQ221-(+AQ221*AK222)),IF(AND(AH221="Impacto",AH222="Probabilidad"),(AQ220-(+AQ220*AK222)),IF(AH222="Impacto",AQ221,""))),""))," ")</f>
        <v/>
      </c>
      <c r="AP222" s="174" t="str">
        <f t="shared" ref="AP222" si="760">IF(ISBLANK(AD220),(IFERROR(IF(AO222="","",IF(AO222&lt;=0.2,"Muy Baja",IF(AO222&lt;=0.4,"Baja",IF(AO222&lt;=0.6,"Media",IF(AO222&lt;=0.8,"Alta","Muy Alta"))))),""))," ")</f>
        <v/>
      </c>
      <c r="AQ222" s="235" t="str">
        <f t="shared" si="726"/>
        <v/>
      </c>
      <c r="AR222" s="463" t="str">
        <f t="shared" si="727"/>
        <v/>
      </c>
      <c r="AS222" s="235" t="str">
        <f t="shared" ref="AS222:AS225" si="761">IFERROR(IF(AND(AH221="Impacto",AH222="Impacto"),(AS221-(+AS221*AK222)),IF(AND(AH221="Probabilidad",AH222="Impacto"),(AS220-(+AS220*AK222)),IF(AH222="Probabilidad",AS221,""))),"")</f>
        <v/>
      </c>
      <c r="AT222" s="237" t="str">
        <f t="shared" si="728"/>
        <v/>
      </c>
      <c r="AU222" s="623"/>
      <c r="AV222" s="626"/>
      <c r="AW222" s="620"/>
      <c r="AX222" s="629"/>
      <c r="AY222" s="475"/>
      <c r="AZ222" s="468"/>
      <c r="BA222" s="469"/>
      <c r="BB222" s="469"/>
      <c r="BC222" s="492"/>
      <c r="BD222" s="470"/>
      <c r="BE222" s="470"/>
      <c r="BF222" s="493"/>
      <c r="BG222" s="659"/>
      <c r="BH222" s="214"/>
      <c r="BI222" s="209"/>
      <c r="BJ222" s="209"/>
      <c r="BK222" s="209"/>
      <c r="BL222" s="206"/>
      <c r="BM222" s="206"/>
      <c r="BN222" s="206"/>
      <c r="BO222" s="464"/>
      <c r="BP222" s="464"/>
      <c r="BQ222" s="465"/>
      <c r="BR222" s="212"/>
      <c r="BS222" s="212" t="str">
        <f>IF(AND('MAPA DE RIESGOS'!$AP222="Muy Alta",'MAPA DE RIESGOS'!$AR222="Leve"),CONCATENATE("R",'MAPA DE RIESGOS'!$H222,"C",'MAPA DE RIESGOS'!$AF222),"")</f>
        <v/>
      </c>
      <c r="BT222" s="212"/>
      <c r="BU222" s="212"/>
      <c r="BV222" s="212"/>
      <c r="BW222" s="212"/>
      <c r="BX222" s="212"/>
      <c r="BY222" s="212"/>
      <c r="BZ222" s="212"/>
      <c r="CA222" s="212"/>
      <c r="CB222" s="212"/>
      <c r="CC222" s="212"/>
      <c r="CD222" s="212"/>
      <c r="CE222" s="212"/>
      <c r="CF222" s="212"/>
      <c r="CG222" s="212"/>
      <c r="CH222" s="212"/>
      <c r="CI222" s="212"/>
      <c r="CJ222" s="212"/>
      <c r="CK222" s="212"/>
    </row>
    <row r="223" spans="1:89" s="213" customFormat="1" ht="28.5" hidden="1" customHeight="1">
      <c r="A223" s="590"/>
      <c r="B223" s="614"/>
      <c r="C223" s="567"/>
      <c r="D223" s="567"/>
      <c r="E223" s="570"/>
      <c r="F223" s="570"/>
      <c r="G223" s="575"/>
      <c r="H223" s="382">
        <v>35</v>
      </c>
      <c r="I223" s="573"/>
      <c r="J223" s="576"/>
      <c r="K223" s="576"/>
      <c r="L223" s="576"/>
      <c r="M223" s="570"/>
      <c r="N223" s="570"/>
      <c r="O223" s="570"/>
      <c r="P223" s="644"/>
      <c r="Q223" s="604"/>
      <c r="R223" s="607"/>
      <c r="S223" s="607"/>
      <c r="T223" s="607"/>
      <c r="U223" s="607"/>
      <c r="V223" s="647"/>
      <c r="W223" s="632"/>
      <c r="X223" s="650"/>
      <c r="Y223" s="653"/>
      <c r="Z223" s="656"/>
      <c r="AA223" s="632"/>
      <c r="AB223" s="635"/>
      <c r="AC223" s="638"/>
      <c r="AD223" s="641"/>
      <c r="AE223" s="620"/>
      <c r="AF223" s="205">
        <v>4</v>
      </c>
      <c r="AG223" s="501"/>
      <c r="AH223" s="504" t="str">
        <f t="shared" si="651"/>
        <v/>
      </c>
      <c r="AI223" s="338"/>
      <c r="AJ223" s="338"/>
      <c r="AK223" s="233" t="str">
        <f t="shared" si="652"/>
        <v/>
      </c>
      <c r="AL223" s="339"/>
      <c r="AM223" s="339"/>
      <c r="AN223" s="340"/>
      <c r="AO223" s="234" t="str">
        <f t="shared" ref="AO223" si="762">IF(ISBLANK(AD220),(IFERROR(IF(AND(AH222="Probabilidad",AH223="Probabilidad"),(AQ222-(+AQ222*AK223)),IF(AND(AH222="Impacto",AH223="Probabilidad"),(AQ221-(+AQ221*AK223)),IF(AH223="Impacto",AQ222,""))),""))," ")</f>
        <v/>
      </c>
      <c r="AP223" s="174" t="str">
        <f t="shared" ref="AP223" si="763">IF(ISBLANK(AD220),(IFERROR(IF(AO223="","",IF(AO223&lt;=0.2,"Muy Baja",IF(AO223&lt;=0.4,"Baja",IF(AO223&lt;=0.6,"Media",IF(AO223&lt;=0.8,"Alta","Muy Alta"))))),""))," ")</f>
        <v/>
      </c>
      <c r="AQ223" s="235" t="str">
        <f t="shared" si="726"/>
        <v/>
      </c>
      <c r="AR223" s="463" t="str">
        <f t="shared" si="727"/>
        <v/>
      </c>
      <c r="AS223" s="235" t="str">
        <f t="shared" si="761"/>
        <v/>
      </c>
      <c r="AT223" s="237" t="str">
        <f t="shared" si="728"/>
        <v/>
      </c>
      <c r="AU223" s="623"/>
      <c r="AV223" s="626"/>
      <c r="AW223" s="620"/>
      <c r="AX223" s="629"/>
      <c r="AY223" s="475"/>
      <c r="AZ223" s="468"/>
      <c r="BA223" s="469"/>
      <c r="BB223" s="469"/>
      <c r="BC223" s="492"/>
      <c r="BD223" s="470"/>
      <c r="BE223" s="470"/>
      <c r="BF223" s="493"/>
      <c r="BG223" s="659"/>
      <c r="BH223" s="214"/>
      <c r="BI223" s="209"/>
      <c r="BJ223" s="209"/>
      <c r="BK223" s="209"/>
      <c r="BL223" s="206"/>
      <c r="BM223" s="206"/>
      <c r="BN223" s="206"/>
      <c r="BO223" s="464"/>
      <c r="BP223" s="464"/>
      <c r="BQ223" s="465"/>
      <c r="BR223" s="212"/>
      <c r="BS223" s="212" t="str">
        <f>IF(AND('MAPA DE RIESGOS'!$AP223="Muy Alta",'MAPA DE RIESGOS'!$AR223="Leve"),CONCATENATE("R",'MAPA DE RIESGOS'!$H223,"C",'MAPA DE RIESGOS'!$AF223),"")</f>
        <v/>
      </c>
      <c r="BT223" s="212"/>
      <c r="BU223" s="212"/>
      <c r="BV223" s="212"/>
      <c r="BW223" s="212"/>
      <c r="BX223" s="212"/>
      <c r="BY223" s="212"/>
      <c r="BZ223" s="212"/>
      <c r="CA223" s="212"/>
      <c r="CB223" s="212"/>
      <c r="CC223" s="212"/>
      <c r="CD223" s="212"/>
      <c r="CE223" s="212"/>
      <c r="CF223" s="212"/>
      <c r="CG223" s="212"/>
      <c r="CH223" s="212"/>
      <c r="CI223" s="212"/>
      <c r="CJ223" s="212"/>
      <c r="CK223" s="212"/>
    </row>
    <row r="224" spans="1:89" s="213" customFormat="1" ht="28.5" hidden="1" customHeight="1">
      <c r="A224" s="590"/>
      <c r="B224" s="614"/>
      <c r="C224" s="567"/>
      <c r="D224" s="567"/>
      <c r="E224" s="570"/>
      <c r="F224" s="570"/>
      <c r="G224" s="575"/>
      <c r="H224" s="382">
        <v>35</v>
      </c>
      <c r="I224" s="573"/>
      <c r="J224" s="576"/>
      <c r="K224" s="576"/>
      <c r="L224" s="576"/>
      <c r="M224" s="570"/>
      <c r="N224" s="570"/>
      <c r="O224" s="570"/>
      <c r="P224" s="644"/>
      <c r="Q224" s="604"/>
      <c r="R224" s="607"/>
      <c r="S224" s="607"/>
      <c r="T224" s="607"/>
      <c r="U224" s="607"/>
      <c r="V224" s="647"/>
      <c r="W224" s="632"/>
      <c r="X224" s="650"/>
      <c r="Y224" s="653"/>
      <c r="Z224" s="656"/>
      <c r="AA224" s="632"/>
      <c r="AB224" s="635"/>
      <c r="AC224" s="638"/>
      <c r="AD224" s="641"/>
      <c r="AE224" s="620"/>
      <c r="AF224" s="205">
        <v>5</v>
      </c>
      <c r="AG224" s="501"/>
      <c r="AH224" s="504" t="str">
        <f t="shared" si="651"/>
        <v/>
      </c>
      <c r="AI224" s="338"/>
      <c r="AJ224" s="338"/>
      <c r="AK224" s="233" t="str">
        <f t="shared" si="652"/>
        <v/>
      </c>
      <c r="AL224" s="339"/>
      <c r="AM224" s="339"/>
      <c r="AN224" s="340"/>
      <c r="AO224" s="234" t="str">
        <f t="shared" ref="AO224" si="764">IF(ISBLANK(AD220),(IFERROR(IF(AND(AH223="Probabilidad",AH224="Probabilidad"),(AQ223-(+AQ223*AK224)),IF(AND(AH223="Impacto",AH224="Probabilidad"),(AQ222-(+AQ222*AK224)),IF(AH224="Impacto",AQ223,""))),""))," ")</f>
        <v/>
      </c>
      <c r="AP224" s="174" t="str">
        <f t="shared" ref="AP224" si="765">IF(ISBLANK(AD220),(IFERROR(IF(AO224="","",IF(AO224&lt;=0.2,"Muy Baja",IF(AO224&lt;=0.4,"Baja",IF(AO224&lt;=0.6,"Media",IF(AO224&lt;=0.8,"Alta","Muy Alta"))))),""))," ")</f>
        <v/>
      </c>
      <c r="AQ224" s="235" t="str">
        <f t="shared" si="726"/>
        <v/>
      </c>
      <c r="AR224" s="463" t="str">
        <f t="shared" si="727"/>
        <v/>
      </c>
      <c r="AS224" s="235" t="str">
        <f t="shared" si="761"/>
        <v/>
      </c>
      <c r="AT224" s="237" t="str">
        <f t="shared" si="728"/>
        <v/>
      </c>
      <c r="AU224" s="623"/>
      <c r="AV224" s="626"/>
      <c r="AW224" s="620"/>
      <c r="AX224" s="629"/>
      <c r="AY224" s="475"/>
      <c r="AZ224" s="468"/>
      <c r="BA224" s="469"/>
      <c r="BB224" s="469"/>
      <c r="BC224" s="492"/>
      <c r="BD224" s="470"/>
      <c r="BE224" s="470"/>
      <c r="BF224" s="493"/>
      <c r="BG224" s="659"/>
      <c r="BH224" s="214"/>
      <c r="BI224" s="209"/>
      <c r="BJ224" s="209"/>
      <c r="BK224" s="209"/>
      <c r="BL224" s="206"/>
      <c r="BM224" s="206"/>
      <c r="BN224" s="206"/>
      <c r="BO224" s="464"/>
      <c r="BP224" s="464"/>
      <c r="BQ224" s="465"/>
      <c r="BR224" s="212"/>
      <c r="BS224" s="212" t="str">
        <f>IF(AND('MAPA DE RIESGOS'!$AP224="Muy Alta",'MAPA DE RIESGOS'!$AR224="Leve"),CONCATENATE("R",'MAPA DE RIESGOS'!$H224,"C",'MAPA DE RIESGOS'!$AF224),"")</f>
        <v/>
      </c>
      <c r="BT224" s="212"/>
      <c r="BU224" s="212"/>
      <c r="BV224" s="212"/>
      <c r="BW224" s="212"/>
      <c r="BX224" s="212"/>
      <c r="BY224" s="212"/>
      <c r="BZ224" s="212"/>
      <c r="CA224" s="212"/>
      <c r="CB224" s="212"/>
      <c r="CC224" s="212"/>
      <c r="CD224" s="212"/>
      <c r="CE224" s="212"/>
      <c r="CF224" s="212"/>
      <c r="CG224" s="212"/>
      <c r="CH224" s="212"/>
      <c r="CI224" s="212"/>
      <c r="CJ224" s="212"/>
      <c r="CK224" s="212"/>
    </row>
    <row r="225" spans="1:89" s="213" customFormat="1" ht="28.5" hidden="1" customHeight="1">
      <c r="A225" s="590"/>
      <c r="B225" s="614"/>
      <c r="C225" s="567"/>
      <c r="D225" s="567"/>
      <c r="E225" s="570"/>
      <c r="F225" s="570"/>
      <c r="G225" s="575"/>
      <c r="H225" s="382">
        <v>35</v>
      </c>
      <c r="I225" s="574"/>
      <c r="J225" s="577"/>
      <c r="K225" s="577"/>
      <c r="L225" s="577"/>
      <c r="M225" s="571"/>
      <c r="N225" s="571"/>
      <c r="O225" s="571"/>
      <c r="P225" s="645"/>
      <c r="Q225" s="605"/>
      <c r="R225" s="608"/>
      <c r="S225" s="608"/>
      <c r="T225" s="608"/>
      <c r="U225" s="608"/>
      <c r="V225" s="686"/>
      <c r="W225" s="633"/>
      <c r="X225" s="651"/>
      <c r="Y225" s="654"/>
      <c r="Z225" s="657"/>
      <c r="AA225" s="633"/>
      <c r="AB225" s="636"/>
      <c r="AC225" s="639"/>
      <c r="AD225" s="642"/>
      <c r="AE225" s="621"/>
      <c r="AF225" s="205">
        <v>6</v>
      </c>
      <c r="AG225" s="501"/>
      <c r="AH225" s="504" t="str">
        <f t="shared" si="651"/>
        <v/>
      </c>
      <c r="AI225" s="338"/>
      <c r="AJ225" s="338"/>
      <c r="AK225" s="233" t="str">
        <f t="shared" si="652"/>
        <v/>
      </c>
      <c r="AL225" s="339"/>
      <c r="AM225" s="339"/>
      <c r="AN225" s="340"/>
      <c r="AO225" s="234" t="str">
        <f t="shared" ref="AO225" si="766">IF(ISBLANK(AD220),(IFERROR(IF(AND(AH224="Probabilidad",AH225="Probabilidad"),(AQ224-(+AQ224*AK225)),IF(AND(AH224="Impacto",AH225="Probabilidad"),(AQ223-(+AQ223*AK225)),IF(AH225="Impacto",AQ224,""))),""))," ")</f>
        <v/>
      </c>
      <c r="AP225" s="174" t="str">
        <f t="shared" ref="AP225" si="767">IF(ISBLANK(AD220),(IFERROR(IF(AO225="","",IF(AO225&lt;=0.2,"Muy Baja",IF(AO225&lt;=0.4,"Baja",IF(AO225&lt;=0.6,"Media",IF(AO225&lt;=0.8,"Alta","Muy Alta"))))),""))," ")</f>
        <v/>
      </c>
      <c r="AQ225" s="235" t="str">
        <f t="shared" si="726"/>
        <v/>
      </c>
      <c r="AR225" s="463" t="str">
        <f t="shared" si="727"/>
        <v/>
      </c>
      <c r="AS225" s="235" t="str">
        <f t="shared" si="761"/>
        <v/>
      </c>
      <c r="AT225" s="237" t="str">
        <f t="shared" si="728"/>
        <v/>
      </c>
      <c r="AU225" s="624"/>
      <c r="AV225" s="627"/>
      <c r="AW225" s="621"/>
      <c r="AX225" s="630"/>
      <c r="AY225" s="475"/>
      <c r="AZ225" s="468"/>
      <c r="BA225" s="469"/>
      <c r="BB225" s="469"/>
      <c r="BC225" s="492"/>
      <c r="BD225" s="470"/>
      <c r="BE225" s="470"/>
      <c r="BF225" s="493"/>
      <c r="BG225" s="660"/>
      <c r="BH225" s="214"/>
      <c r="BI225" s="209"/>
      <c r="BJ225" s="209"/>
      <c r="BK225" s="209"/>
      <c r="BL225" s="206"/>
      <c r="BM225" s="206"/>
      <c r="BN225" s="206"/>
      <c r="BO225" s="464"/>
      <c r="BP225" s="464"/>
      <c r="BQ225" s="465"/>
      <c r="BR225" s="212"/>
      <c r="BS225" s="212" t="str">
        <f>IF(AND('MAPA DE RIESGOS'!$AP225="Muy Alta",'MAPA DE RIESGOS'!$AR225="Leve"),CONCATENATE("R",'MAPA DE RIESGOS'!$H225,"C",'MAPA DE RIESGOS'!$AF225),"")</f>
        <v/>
      </c>
      <c r="BT225" s="212"/>
      <c r="BU225" s="212"/>
      <c r="BV225" s="212"/>
      <c r="BW225" s="212"/>
      <c r="BX225" s="212"/>
      <c r="BY225" s="212"/>
      <c r="BZ225" s="212"/>
      <c r="CA225" s="212"/>
      <c r="CB225" s="212"/>
      <c r="CC225" s="212"/>
      <c r="CD225" s="212"/>
      <c r="CE225" s="212"/>
      <c r="CF225" s="212"/>
      <c r="CG225" s="212"/>
      <c r="CH225" s="212"/>
      <c r="CI225" s="212"/>
      <c r="CJ225" s="212"/>
      <c r="CK225" s="212"/>
    </row>
    <row r="226" spans="1:89" s="213" customFormat="1" ht="73.5" customHeight="1">
      <c r="A226" s="590"/>
      <c r="B226" s="614"/>
      <c r="C226" s="567"/>
      <c r="D226" s="567"/>
      <c r="E226" s="570"/>
      <c r="F226" s="570"/>
      <c r="G226" s="575">
        <v>36</v>
      </c>
      <c r="H226" s="382">
        <f>+G226</f>
        <v>36</v>
      </c>
      <c r="I226" s="572" t="s">
        <v>3144</v>
      </c>
      <c r="J226" s="581" t="s">
        <v>241</v>
      </c>
      <c r="K226" s="581" t="s">
        <v>3145</v>
      </c>
      <c r="L226" s="581" t="s">
        <v>3146</v>
      </c>
      <c r="M226" s="569" t="str">
        <f t="shared" ref="M226" si="768">+I226</f>
        <v>Divulgación indebida de la información confidencial registrada en las bases de datos y sistemas de información administradas por el proceso Gestión de la Información y la Tecnología, en beneficio propio o de terceros</v>
      </c>
      <c r="N226" s="569" t="s">
        <v>109</v>
      </c>
      <c r="O226" s="569" t="s">
        <v>245</v>
      </c>
      <c r="P226" s="643">
        <v>228</v>
      </c>
      <c r="Q226" s="603"/>
      <c r="R226" s="606"/>
      <c r="S226" s="606"/>
      <c r="T226" s="606"/>
      <c r="U226" s="606"/>
      <c r="V226" s="646" t="str">
        <f t="shared" ref="V226" si="769">IF(ISBLANK(AC226),(IF(P226&lt;=0,"",IF(P226&lt;=2,"Muy Baja",IF(P226&lt;=24,"Baja",IF(P226&lt;=500,"Media",IF(P226&lt;=5000,"Alta","Muy Alta"))))))," ")</f>
        <v xml:space="preserve"> </v>
      </c>
      <c r="W226" s="631" t="str">
        <f t="shared" ref="W226" si="770">IF(ISBLANK(AC226),(IF(V226="","",IF(V226="Muy Baja",20%,IF(V226="Baja",40%,IF(V226="Media",60%,IF(V226="Alta",80%,IF(V226="Muy Alta",100%,0)))))))," ")</f>
        <v xml:space="preserve"> </v>
      </c>
      <c r="X226" s="649"/>
      <c r="Y226" s="652" t="str">
        <f>IF(X226&gt;0,IF(NOT(ISERROR(MATCH(X226,'Listados Datos'!$N$3:$N$4,0))),'Listados Datos'!$N$6&amp;"Por favor no seleccionar este criterios de impacto (Afectación Económica o presupuestal y/o Pérdida Reputacional)",'Listados Datos'!$N$7),"")</f>
        <v/>
      </c>
      <c r="Z226" s="655" t="str">
        <f>IF(OR(X226='Listados Datos'!$R$3,X226='Listados Datos'!$S$3),"Leve",IF(OR(X226='Listados Datos'!$R$4,X226='Listados Datos'!$S$4),"Menor",IF(OR(X226='Listados Datos'!$R$5,X226='Listados Datos'!$S$5),"Moderado",IF(OR(X226='Listados Datos'!$R$6,X226='Listados Datos'!$S$6),"Mayor",IF(OR(X226='Listados Datos'!$R$7,X226='Listados Datos'!$S$7),"Catastrófico","")))))</f>
        <v/>
      </c>
      <c r="AA226" s="631" t="str">
        <f>IF(Z226="","",IF(Z226="Leve",20%,IF(Z226="Menor",40%,IF(Z226="Moderado",60%,IF(Z226="Mayor",80%,IF(Z226="Catastrófico",100%,0))))))</f>
        <v/>
      </c>
      <c r="AB226" s="634"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
      </c>
      <c r="AC226" s="637" t="s">
        <v>344</v>
      </c>
      <c r="AD226" s="640" t="s">
        <v>12</v>
      </c>
      <c r="AE226" s="619" t="str">
        <f t="shared" ref="AE226" si="771">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MODERADA</v>
      </c>
      <c r="AF226" s="205">
        <v>1</v>
      </c>
      <c r="AG226" s="501" t="s">
        <v>3292</v>
      </c>
      <c r="AH226" s="504" t="str">
        <f t="shared" ref="AH226:AH231" si="772">IF(OR(AI226="Preventivo",AI226="Detectivo"),"Probabilidad",IF(AI226="Correctivo","Impacto",""))</f>
        <v>Probabilidad</v>
      </c>
      <c r="AI226" s="338" t="s">
        <v>310</v>
      </c>
      <c r="AJ226" s="338" t="s">
        <v>316</v>
      </c>
      <c r="AK226" s="233" t="str">
        <f t="shared" ref="AK226:AK231" si="773">IF(AND(AI226="Preventivo",AJ226="Automático"),"50%",IF(AND(AI226="Preventivo",AJ226="Manual"),"40%",IF(AND(AI226="Detectivo",AJ226="Automático"),"40%",IF(AND(AI226="Detectivo",AJ226="Manual"),"30%",IF(AND(AI226="Correctivo",AJ226="Automático"),"35%",IF(AND(AI226="Correctivo",AJ226="Manual"),"25%",""))))))</f>
        <v>50%</v>
      </c>
      <c r="AL226" s="339" t="s">
        <v>319</v>
      </c>
      <c r="AM226" s="339" t="s">
        <v>323</v>
      </c>
      <c r="AN226" s="340" t="s">
        <v>326</v>
      </c>
      <c r="AO226" s="234" t="str">
        <f t="shared" ref="AO226" si="774">IF(ISBLANK(AD226),(IFERROR(IF(AH226="Probabilidad",(W226-(+W226*AK226)),IF(AH226="Impacto",W226,"")),""))," ")</f>
        <v xml:space="preserve"> </v>
      </c>
      <c r="AP226" s="174" t="str">
        <f t="shared" ref="AP226" si="775">IF(ISBLANK(AD226), (IFERROR(IF(AO226="","",IF(AO226&lt;=0.2,"Muy Baja",IF(AO226&lt;=0.4,"Baja",IF(AO226&lt;=0.6,"Media",IF(AO226&lt;=0.8,"Alta","Muy Alta"))))),""))," ")</f>
        <v xml:space="preserve"> </v>
      </c>
      <c r="AQ226" s="235" t="str">
        <f t="shared" ref="AQ226:AQ231" si="776">+AO226</f>
        <v xml:space="preserve"> </v>
      </c>
      <c r="AR226" s="463" t="str">
        <f t="shared" ref="AR226:AR231" si="777">IFERROR(IF(AS226="","",IF(AS226&lt;=0.2,"Leve",IF(AS226&lt;=0.4,"Menor",IF(AS226&lt;=0.6,"Moderado",IF(AS226&lt;=0.8,"Mayor","Catastrófico"))))),"")</f>
        <v/>
      </c>
      <c r="AS226" s="235" t="str">
        <f t="shared" ref="AS226" si="778">IFERROR(IF(AH226="Impacto",(AA226-(+AA226*AK226)),IF(AH226="Probabilidad",AA226,"")),"")</f>
        <v/>
      </c>
      <c r="AT226" s="237" t="str">
        <f t="shared" ref="AT226:AT231" si="779">IFERROR(IF(OR(AND(AP226="Muy Baja",AR226="Leve"),AND(AP226="Muy Baja",AR226="Menor"),AND(AP226="Baja",AR226="Leve")),"Bajo",IF(OR(AND(AP226="Muy baja",AR226="Moderado"),AND(AP226="Baja",AR226="Menor"),AND(AP226="Baja",AR226="Moderado"),AND(AP226="Media",AR226="Leve"),AND(AP226="Media",AR226="Menor"),AND(AP226="Media",AR226="Moderado"),AND(AP226="Alta",AR226="Leve"),AND(AP226="Alta",AR226="Menor")),"Moderado",IF(OR(AND(AP226="Muy Baja",AR226="Mayor"),AND(AP226="Baja",AR226="Mayor"),AND(AP226="Media",AR226="Mayor"),AND(AP226="Alta",AR226="Moderado"),AND(AP226="Alta",AR226="Mayor"),AND(AP226="Muy Alta",AR226="Leve"),AND(AP226="Muy Alta",AR226="Menor"),AND(AP226="Muy Alta",AR226="Moderado"),AND(AP226="Muy Alta",AR226="Mayor")),"Alto",IF(OR(AND(AP226="Muy Baja",AR226="Catastrófico"),AND(AP226="Baja",AR226="Catastrófico"),AND(AP226="Media",AR226="Catastrófico"),AND(AP226="Alta",AR226="Catastrófico"),AND(AP226="Muy Alta",AR226="Catastrófico")),"Extremo","")))),"")</f>
        <v/>
      </c>
      <c r="AU226" s="622" t="s">
        <v>344</v>
      </c>
      <c r="AV226" s="625" t="str">
        <f>IF(ISBLANK(AD226), " ", AD226)</f>
        <v>Moderado</v>
      </c>
      <c r="AW226" s="619" t="str">
        <f t="shared" ref="AW226" si="780">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MODERADA</v>
      </c>
      <c r="AX226" s="628" t="s">
        <v>333</v>
      </c>
      <c r="AY226" s="475" t="s">
        <v>3184</v>
      </c>
      <c r="AZ226" s="488" t="s">
        <v>3293</v>
      </c>
      <c r="BA226" s="489" t="s">
        <v>967</v>
      </c>
      <c r="BB226" s="489" t="s">
        <v>1050</v>
      </c>
      <c r="BC226" s="494">
        <v>44927</v>
      </c>
      <c r="BD226" s="495">
        <v>45291</v>
      </c>
      <c r="BE226" s="495" t="s">
        <v>3185</v>
      </c>
      <c r="BF226" s="496" t="s">
        <v>3186</v>
      </c>
      <c r="BG226" s="658" t="s">
        <v>3178</v>
      </c>
      <c r="BH226" s="214"/>
      <c r="BI226" s="209"/>
      <c r="BJ226" s="209"/>
      <c r="BK226" s="209"/>
      <c r="BL226" s="206"/>
      <c r="BM226" s="206"/>
      <c r="BN226" s="206"/>
      <c r="BO226" s="464"/>
      <c r="BP226" s="464"/>
      <c r="BQ226" s="465"/>
      <c r="BR226" s="212"/>
      <c r="BS226" s="212" t="str">
        <f>IF(AND('MAPA DE RIESGOS'!$AP226="Muy Alta",'MAPA DE RIESGOS'!$AR226="Leve"),CONCATENATE("R",'MAPA DE RIESGOS'!$H226,"C",'MAPA DE RIESGOS'!$AF226),"")</f>
        <v/>
      </c>
      <c r="BT226" s="212"/>
      <c r="BU226" s="212"/>
      <c r="BV226" s="212"/>
      <c r="BW226" s="212"/>
      <c r="BX226" s="212"/>
      <c r="BY226" s="212"/>
      <c r="BZ226" s="212"/>
      <c r="CA226" s="212"/>
      <c r="CB226" s="212"/>
      <c r="CC226" s="212"/>
      <c r="CD226" s="212"/>
      <c r="CE226" s="212"/>
      <c r="CF226" s="212"/>
      <c r="CG226" s="212"/>
      <c r="CH226" s="212"/>
      <c r="CI226" s="212"/>
      <c r="CJ226" s="212"/>
      <c r="CK226" s="212"/>
    </row>
    <row r="227" spans="1:89" s="213" customFormat="1" ht="81" customHeight="1">
      <c r="A227" s="590"/>
      <c r="B227" s="614"/>
      <c r="C227" s="567"/>
      <c r="D227" s="567"/>
      <c r="E227" s="570"/>
      <c r="F227" s="570"/>
      <c r="G227" s="575"/>
      <c r="H227" s="382">
        <f>+H226</f>
        <v>36</v>
      </c>
      <c r="I227" s="573"/>
      <c r="J227" s="576"/>
      <c r="K227" s="576"/>
      <c r="L227" s="576"/>
      <c r="M227" s="570"/>
      <c r="N227" s="570"/>
      <c r="O227" s="570"/>
      <c r="P227" s="644"/>
      <c r="Q227" s="604"/>
      <c r="R227" s="607"/>
      <c r="S227" s="607"/>
      <c r="T227" s="607"/>
      <c r="U227" s="607"/>
      <c r="V227" s="647"/>
      <c r="W227" s="632"/>
      <c r="X227" s="650"/>
      <c r="Y227" s="653"/>
      <c r="Z227" s="656"/>
      <c r="AA227" s="632"/>
      <c r="AB227" s="635"/>
      <c r="AC227" s="638"/>
      <c r="AD227" s="641"/>
      <c r="AE227" s="620"/>
      <c r="AF227" s="205">
        <v>2</v>
      </c>
      <c r="AG227" s="501" t="s">
        <v>3150</v>
      </c>
      <c r="AH227" s="504" t="str">
        <f t="shared" si="772"/>
        <v>Probabilidad</v>
      </c>
      <c r="AI227" s="338" t="s">
        <v>310</v>
      </c>
      <c r="AJ227" s="338" t="s">
        <v>316</v>
      </c>
      <c r="AK227" s="233" t="str">
        <f t="shared" si="773"/>
        <v>50%</v>
      </c>
      <c r="AL227" s="339" t="s">
        <v>319</v>
      </c>
      <c r="AM227" s="339" t="s">
        <v>323</v>
      </c>
      <c r="AN227" s="340" t="s">
        <v>326</v>
      </c>
      <c r="AO227" s="234" t="str">
        <f t="shared" ref="AO227" si="781">IF(ISBLANK(AD226),(IFERROR(IF(AND(AH226="Probabilidad",AH227="Probabilidad"),(AQ226-(+AQ226*AK227)),IF(AH227="Probabilidad",(W226-(+W226*AK227)),IF(AH227="Impacto",AQ226,""))),""))," ")</f>
        <v xml:space="preserve"> </v>
      </c>
      <c r="AP227" s="174" t="str">
        <f t="shared" ref="AP227" si="782">IF(ISBLANK(AD226),(IFERROR(IF(AO227="","",IF(AO227&lt;=0.2,"Muy Baja",IF(AO227&lt;=0.4,"Baja",IF(AO227&lt;=0.6,"Media",IF(AO227&lt;=0.8,"Alta","Muy Alta"))))),""))," ")</f>
        <v xml:space="preserve"> </v>
      </c>
      <c r="AQ227" s="235" t="str">
        <f t="shared" si="776"/>
        <v xml:space="preserve"> </v>
      </c>
      <c r="AR227" s="463" t="str">
        <f t="shared" si="777"/>
        <v/>
      </c>
      <c r="AS227" s="235" t="str">
        <f t="shared" ref="AS227" si="783">IFERROR(IF(AND(AH226="Impacto",AH227="Impacto"),(AS226-(+AS226*AK227)),IF(AH227="Impacto",(AA226-(+AA226*AK227)),IF(AH227="Probabilidad",AS226,""))),"")</f>
        <v/>
      </c>
      <c r="AT227" s="237" t="str">
        <f t="shared" si="779"/>
        <v/>
      </c>
      <c r="AU227" s="623"/>
      <c r="AV227" s="626"/>
      <c r="AW227" s="620"/>
      <c r="AX227" s="629"/>
      <c r="AY227" s="475" t="s">
        <v>3187</v>
      </c>
      <c r="AZ227" s="468" t="s">
        <v>1367</v>
      </c>
      <c r="BA227" s="469" t="s">
        <v>967</v>
      </c>
      <c r="BB227" s="469" t="s">
        <v>1054</v>
      </c>
      <c r="BC227" s="494">
        <v>44927</v>
      </c>
      <c r="BD227" s="497">
        <v>45291</v>
      </c>
      <c r="BE227" s="477" t="s">
        <v>1353</v>
      </c>
      <c r="BF227" s="468" t="s">
        <v>1354</v>
      </c>
      <c r="BG227" s="659"/>
      <c r="BH227" s="214"/>
      <c r="BI227" s="209"/>
      <c r="BJ227" s="209"/>
      <c r="BK227" s="209"/>
      <c r="BL227" s="206"/>
      <c r="BM227" s="206"/>
      <c r="BN227" s="206"/>
      <c r="BO227" s="464"/>
      <c r="BP227" s="464"/>
      <c r="BQ227" s="465"/>
      <c r="BR227" s="212"/>
      <c r="BS227" s="212" t="str">
        <f>IF(AND('MAPA DE RIESGOS'!$AP227="Muy Alta",'MAPA DE RIESGOS'!$AR227="Leve"),CONCATENATE("R",'MAPA DE RIESGOS'!$H227,"C",'MAPA DE RIESGOS'!$AF227),"")</f>
        <v/>
      </c>
      <c r="BT227" s="212"/>
      <c r="BU227" s="212"/>
      <c r="BV227" s="212"/>
      <c r="BW227" s="212"/>
      <c r="BX227" s="212"/>
      <c r="BY227" s="212"/>
      <c r="BZ227" s="212"/>
      <c r="CA227" s="212"/>
      <c r="CB227" s="212"/>
      <c r="CC227" s="212"/>
      <c r="CD227" s="212"/>
      <c r="CE227" s="212"/>
      <c r="CF227" s="212"/>
      <c r="CG227" s="212"/>
      <c r="CH227" s="212"/>
      <c r="CI227" s="212"/>
      <c r="CJ227" s="212"/>
      <c r="CK227" s="212"/>
    </row>
    <row r="228" spans="1:89" s="213" customFormat="1" ht="28.5" hidden="1" customHeight="1">
      <c r="A228" s="590"/>
      <c r="B228" s="614"/>
      <c r="C228" s="567"/>
      <c r="D228" s="567"/>
      <c r="E228" s="570"/>
      <c r="F228" s="570"/>
      <c r="G228" s="575"/>
      <c r="H228" s="382">
        <f t="shared" ref="H228:H231" si="784">+H227</f>
        <v>36</v>
      </c>
      <c r="I228" s="573"/>
      <c r="J228" s="576"/>
      <c r="K228" s="576"/>
      <c r="L228" s="576"/>
      <c r="M228" s="570"/>
      <c r="N228" s="570"/>
      <c r="O228" s="570"/>
      <c r="P228" s="644"/>
      <c r="Q228" s="604"/>
      <c r="R228" s="607"/>
      <c r="S228" s="607"/>
      <c r="T228" s="607"/>
      <c r="U228" s="607"/>
      <c r="V228" s="647"/>
      <c r="W228" s="632"/>
      <c r="X228" s="650"/>
      <c r="Y228" s="653"/>
      <c r="Z228" s="656"/>
      <c r="AA228" s="632"/>
      <c r="AB228" s="635"/>
      <c r="AC228" s="638"/>
      <c r="AD228" s="641"/>
      <c r="AE228" s="620"/>
      <c r="AF228" s="205">
        <v>3</v>
      </c>
      <c r="AG228" s="501"/>
      <c r="AH228" s="504" t="str">
        <f t="shared" si="772"/>
        <v/>
      </c>
      <c r="AI228" s="338"/>
      <c r="AJ228" s="338"/>
      <c r="AK228" s="233" t="str">
        <f t="shared" si="773"/>
        <v/>
      </c>
      <c r="AL228" s="339"/>
      <c r="AM228" s="339"/>
      <c r="AN228" s="340"/>
      <c r="AO228" s="234" t="str">
        <f t="shared" ref="AO228" si="785">IF(ISBLANK(AD226),(IFERROR(IF(AND(AH227="Probabilidad",AH228="Probabilidad"),(AQ227-(+AQ227*AK228)),IF(AND(AH227="Impacto",AH228="Probabilidad"),(AQ226-(+AQ226*AK228)),IF(AH228="Impacto",AQ227,""))),""))," ")</f>
        <v xml:space="preserve"> </v>
      </c>
      <c r="AP228" s="174" t="str">
        <f t="shared" ref="AP228" si="786">IF(ISBLANK(AD226),(IFERROR(IF(AO228="","",IF(AO228&lt;=0.2,"Muy Baja",IF(AO228&lt;=0.4,"Baja",IF(AO228&lt;=0.6,"Media",IF(AO228&lt;=0.8,"Alta","Muy Alta"))))),""))," ")</f>
        <v xml:space="preserve"> </v>
      </c>
      <c r="AQ228" s="235" t="str">
        <f t="shared" si="776"/>
        <v xml:space="preserve"> </v>
      </c>
      <c r="AR228" s="463" t="str">
        <f t="shared" si="777"/>
        <v/>
      </c>
      <c r="AS228" s="235" t="str">
        <f t="shared" ref="AS228:AS231" si="787">IFERROR(IF(AND(AH227="Impacto",AH228="Impacto"),(AS227-(+AS227*AK228)),IF(AND(AH227="Probabilidad",AH228="Impacto"),(AS226-(+AS226*AK228)),IF(AH228="Probabilidad",AS227,""))),"")</f>
        <v/>
      </c>
      <c r="AT228" s="237" t="str">
        <f t="shared" si="779"/>
        <v/>
      </c>
      <c r="AU228" s="623"/>
      <c r="AV228" s="626"/>
      <c r="AW228" s="620"/>
      <c r="AX228" s="629"/>
      <c r="AY228" s="341"/>
      <c r="AZ228" s="466"/>
      <c r="BA228" s="206"/>
      <c r="BB228" s="206"/>
      <c r="BC228" s="207"/>
      <c r="BD228" s="207"/>
      <c r="BE228" s="207"/>
      <c r="BF228" s="466"/>
      <c r="BG228" s="659"/>
      <c r="BH228" s="214"/>
      <c r="BI228" s="209"/>
      <c r="BJ228" s="209"/>
      <c r="BK228" s="209"/>
      <c r="BL228" s="206"/>
      <c r="BM228" s="206"/>
      <c r="BN228" s="206"/>
      <c r="BO228" s="464"/>
      <c r="BP228" s="464"/>
      <c r="BQ228" s="465"/>
      <c r="BR228" s="212"/>
      <c r="BS228" s="212" t="str">
        <f>IF(AND('MAPA DE RIESGOS'!$AP228="Muy Alta",'MAPA DE RIESGOS'!$AR228="Leve"),CONCATENATE("R",'MAPA DE RIESGOS'!$H228,"C",'MAPA DE RIESGOS'!$AF228),"")</f>
        <v/>
      </c>
      <c r="BT228" s="212"/>
      <c r="BU228" s="212"/>
      <c r="BV228" s="212"/>
      <c r="BW228" s="212"/>
      <c r="BX228" s="212"/>
      <c r="BY228" s="212"/>
      <c r="BZ228" s="212"/>
      <c r="CA228" s="212"/>
      <c r="CB228" s="212"/>
      <c r="CC228" s="212"/>
      <c r="CD228" s="212"/>
      <c r="CE228" s="212"/>
      <c r="CF228" s="212"/>
      <c r="CG228" s="212"/>
      <c r="CH228" s="212"/>
      <c r="CI228" s="212"/>
      <c r="CJ228" s="212"/>
      <c r="CK228" s="212"/>
    </row>
    <row r="229" spans="1:89" s="213" customFormat="1" ht="28.5" hidden="1" customHeight="1">
      <c r="A229" s="590"/>
      <c r="B229" s="614"/>
      <c r="C229" s="567"/>
      <c r="D229" s="567"/>
      <c r="E229" s="570"/>
      <c r="F229" s="570"/>
      <c r="G229" s="575"/>
      <c r="H229" s="382">
        <f t="shared" si="784"/>
        <v>36</v>
      </c>
      <c r="I229" s="573"/>
      <c r="J229" s="576"/>
      <c r="K229" s="576"/>
      <c r="L229" s="576"/>
      <c r="M229" s="570"/>
      <c r="N229" s="570"/>
      <c r="O229" s="570"/>
      <c r="P229" s="644"/>
      <c r="Q229" s="604"/>
      <c r="R229" s="607"/>
      <c r="S229" s="607"/>
      <c r="T229" s="607"/>
      <c r="U229" s="607"/>
      <c r="V229" s="647"/>
      <c r="W229" s="632"/>
      <c r="X229" s="650"/>
      <c r="Y229" s="653"/>
      <c r="Z229" s="656"/>
      <c r="AA229" s="632"/>
      <c r="AB229" s="635"/>
      <c r="AC229" s="638"/>
      <c r="AD229" s="641"/>
      <c r="AE229" s="620"/>
      <c r="AF229" s="205">
        <v>4</v>
      </c>
      <c r="AG229" s="501"/>
      <c r="AH229" s="504" t="str">
        <f t="shared" si="772"/>
        <v/>
      </c>
      <c r="AI229" s="338"/>
      <c r="AJ229" s="338"/>
      <c r="AK229" s="233" t="str">
        <f t="shared" si="773"/>
        <v/>
      </c>
      <c r="AL229" s="339"/>
      <c r="AM229" s="339"/>
      <c r="AN229" s="340"/>
      <c r="AO229" s="234" t="str">
        <f t="shared" ref="AO229" si="788">IF(ISBLANK(AD226),(IFERROR(IF(AND(AH228="Probabilidad",AH229="Probabilidad"),(AQ228-(+AQ228*AK229)),IF(AND(AH228="Impacto",AH229="Probabilidad"),(AQ227-(+AQ227*AK229)),IF(AH229="Impacto",AQ228,""))),""))," ")</f>
        <v xml:space="preserve"> </v>
      </c>
      <c r="AP229" s="174" t="str">
        <f t="shared" ref="AP229" si="789">IF(ISBLANK(AD226),(IFERROR(IF(AO229="","",IF(AO229&lt;=0.2,"Muy Baja",IF(AO229&lt;=0.4,"Baja",IF(AO229&lt;=0.6,"Media",IF(AO229&lt;=0.8,"Alta","Muy Alta"))))),""))," ")</f>
        <v xml:space="preserve"> </v>
      </c>
      <c r="AQ229" s="235" t="str">
        <f t="shared" si="776"/>
        <v xml:space="preserve"> </v>
      </c>
      <c r="AR229" s="463" t="str">
        <f t="shared" si="777"/>
        <v/>
      </c>
      <c r="AS229" s="235" t="str">
        <f t="shared" si="787"/>
        <v/>
      </c>
      <c r="AT229" s="237" t="str">
        <f t="shared" si="779"/>
        <v/>
      </c>
      <c r="AU229" s="623"/>
      <c r="AV229" s="626"/>
      <c r="AW229" s="620"/>
      <c r="AX229" s="629"/>
      <c r="AY229" s="341"/>
      <c r="AZ229" s="466"/>
      <c r="BA229" s="206"/>
      <c r="BB229" s="206"/>
      <c r="BC229" s="207"/>
      <c r="BD229" s="207"/>
      <c r="BE229" s="207"/>
      <c r="BF229" s="466"/>
      <c r="BG229" s="659"/>
      <c r="BH229" s="214"/>
      <c r="BI229" s="209"/>
      <c r="BJ229" s="209"/>
      <c r="BK229" s="209"/>
      <c r="BL229" s="206"/>
      <c r="BM229" s="206"/>
      <c r="BN229" s="206"/>
      <c r="BO229" s="464"/>
      <c r="BP229" s="464"/>
      <c r="BQ229" s="465"/>
      <c r="BR229" s="212"/>
      <c r="BS229" s="212" t="str">
        <f>IF(AND('MAPA DE RIESGOS'!$AP229="Muy Alta",'MAPA DE RIESGOS'!$AR229="Leve"),CONCATENATE("R",'MAPA DE RIESGOS'!$H229,"C",'MAPA DE RIESGOS'!$AF229),"")</f>
        <v/>
      </c>
      <c r="BT229" s="212"/>
      <c r="BU229" s="212"/>
      <c r="BV229" s="212"/>
      <c r="BW229" s="212"/>
      <c r="BX229" s="212"/>
      <c r="BY229" s="212"/>
      <c r="BZ229" s="212"/>
      <c r="CA229" s="212"/>
      <c r="CB229" s="212"/>
      <c r="CC229" s="212"/>
      <c r="CD229" s="212"/>
      <c r="CE229" s="212"/>
      <c r="CF229" s="212"/>
      <c r="CG229" s="212"/>
      <c r="CH229" s="212"/>
      <c r="CI229" s="212"/>
      <c r="CJ229" s="212"/>
      <c r="CK229" s="212"/>
    </row>
    <row r="230" spans="1:89" s="213" customFormat="1" ht="28.5" hidden="1" customHeight="1">
      <c r="A230" s="590"/>
      <c r="B230" s="614"/>
      <c r="C230" s="567"/>
      <c r="D230" s="567"/>
      <c r="E230" s="570"/>
      <c r="F230" s="570"/>
      <c r="G230" s="575"/>
      <c r="H230" s="382">
        <f t="shared" si="784"/>
        <v>36</v>
      </c>
      <c r="I230" s="573"/>
      <c r="J230" s="576"/>
      <c r="K230" s="576"/>
      <c r="L230" s="576"/>
      <c r="M230" s="570"/>
      <c r="N230" s="570"/>
      <c r="O230" s="570"/>
      <c r="P230" s="644"/>
      <c r="Q230" s="604"/>
      <c r="R230" s="607"/>
      <c r="S230" s="607"/>
      <c r="T230" s="607"/>
      <c r="U230" s="607"/>
      <c r="V230" s="647"/>
      <c r="W230" s="632"/>
      <c r="X230" s="650"/>
      <c r="Y230" s="653"/>
      <c r="Z230" s="656"/>
      <c r="AA230" s="632"/>
      <c r="AB230" s="635"/>
      <c r="AC230" s="638"/>
      <c r="AD230" s="641"/>
      <c r="AE230" s="620"/>
      <c r="AF230" s="205">
        <v>5</v>
      </c>
      <c r="AG230" s="501"/>
      <c r="AH230" s="504" t="str">
        <f t="shared" si="772"/>
        <v/>
      </c>
      <c r="AI230" s="338"/>
      <c r="AJ230" s="338"/>
      <c r="AK230" s="233" t="str">
        <f t="shared" si="773"/>
        <v/>
      </c>
      <c r="AL230" s="339"/>
      <c r="AM230" s="339"/>
      <c r="AN230" s="340"/>
      <c r="AO230" s="234" t="str">
        <f t="shared" ref="AO230" si="790">IF(ISBLANK(AD226),(IFERROR(IF(AND(AH229="Probabilidad",AH230="Probabilidad"),(AQ229-(+AQ229*AK230)),IF(AND(AH229="Impacto",AH230="Probabilidad"),(AQ228-(+AQ228*AK230)),IF(AH230="Impacto",AQ229,""))),""))," ")</f>
        <v xml:space="preserve"> </v>
      </c>
      <c r="AP230" s="174" t="str">
        <f t="shared" ref="AP230" si="791">IF(ISBLANK(AD226),(IFERROR(IF(AO230="","",IF(AO230&lt;=0.2,"Muy Baja",IF(AO230&lt;=0.4,"Baja",IF(AO230&lt;=0.6,"Media",IF(AO230&lt;=0.8,"Alta","Muy Alta"))))),""))," ")</f>
        <v xml:space="preserve"> </v>
      </c>
      <c r="AQ230" s="235" t="str">
        <f t="shared" si="776"/>
        <v xml:space="preserve"> </v>
      </c>
      <c r="AR230" s="463" t="str">
        <f t="shared" si="777"/>
        <v/>
      </c>
      <c r="AS230" s="235" t="str">
        <f t="shared" si="787"/>
        <v/>
      </c>
      <c r="AT230" s="237" t="str">
        <f t="shared" si="779"/>
        <v/>
      </c>
      <c r="AU230" s="623"/>
      <c r="AV230" s="626"/>
      <c r="AW230" s="620"/>
      <c r="AX230" s="629"/>
      <c r="AY230" s="341"/>
      <c r="AZ230" s="466"/>
      <c r="BA230" s="206"/>
      <c r="BB230" s="206"/>
      <c r="BC230" s="207"/>
      <c r="BD230" s="207"/>
      <c r="BE230" s="207"/>
      <c r="BF230" s="466"/>
      <c r="BG230" s="659"/>
      <c r="BH230" s="214"/>
      <c r="BI230" s="209"/>
      <c r="BJ230" s="209"/>
      <c r="BK230" s="209"/>
      <c r="BL230" s="206"/>
      <c r="BM230" s="206"/>
      <c r="BN230" s="206"/>
      <c r="BO230" s="464"/>
      <c r="BP230" s="464"/>
      <c r="BQ230" s="465"/>
      <c r="BR230" s="212"/>
      <c r="BS230" s="212" t="str">
        <f>IF(AND('MAPA DE RIESGOS'!$AP230="Muy Alta",'MAPA DE RIESGOS'!$AR230="Leve"),CONCATENATE("R",'MAPA DE RIESGOS'!$H230,"C",'MAPA DE RIESGOS'!$AF230),"")</f>
        <v/>
      </c>
      <c r="BT230" s="212"/>
      <c r="BU230" s="212"/>
      <c r="BV230" s="212"/>
      <c r="BW230" s="212"/>
      <c r="BX230" s="212"/>
      <c r="BY230" s="212"/>
      <c r="BZ230" s="212"/>
      <c r="CA230" s="212"/>
      <c r="CB230" s="212"/>
      <c r="CC230" s="212"/>
      <c r="CD230" s="212"/>
      <c r="CE230" s="212"/>
      <c r="CF230" s="212"/>
      <c r="CG230" s="212"/>
      <c r="CH230" s="212"/>
      <c r="CI230" s="212"/>
      <c r="CJ230" s="212"/>
      <c r="CK230" s="212"/>
    </row>
    <row r="231" spans="1:89" s="213" customFormat="1" ht="28.5" hidden="1" customHeight="1">
      <c r="A231" s="590"/>
      <c r="B231" s="614"/>
      <c r="C231" s="567"/>
      <c r="D231" s="567"/>
      <c r="E231" s="570"/>
      <c r="F231" s="570"/>
      <c r="G231" s="575"/>
      <c r="H231" s="382">
        <f t="shared" si="784"/>
        <v>36</v>
      </c>
      <c r="I231" s="574"/>
      <c r="J231" s="577"/>
      <c r="K231" s="577"/>
      <c r="L231" s="577"/>
      <c r="M231" s="571"/>
      <c r="N231" s="571"/>
      <c r="O231" s="571"/>
      <c r="P231" s="645"/>
      <c r="Q231" s="605"/>
      <c r="R231" s="608"/>
      <c r="S231" s="608"/>
      <c r="T231" s="608"/>
      <c r="U231" s="608"/>
      <c r="V231" s="686"/>
      <c r="W231" s="633"/>
      <c r="X231" s="651"/>
      <c r="Y231" s="654"/>
      <c r="Z231" s="657"/>
      <c r="AA231" s="633"/>
      <c r="AB231" s="636"/>
      <c r="AC231" s="639"/>
      <c r="AD231" s="642"/>
      <c r="AE231" s="621"/>
      <c r="AF231" s="205">
        <v>6</v>
      </c>
      <c r="AG231" s="501"/>
      <c r="AH231" s="504" t="str">
        <f t="shared" si="772"/>
        <v/>
      </c>
      <c r="AI231" s="338"/>
      <c r="AJ231" s="338"/>
      <c r="AK231" s="233" t="str">
        <f t="shared" si="773"/>
        <v/>
      </c>
      <c r="AL231" s="339"/>
      <c r="AM231" s="339"/>
      <c r="AN231" s="340"/>
      <c r="AO231" s="234" t="str">
        <f t="shared" ref="AO231" si="792">IF(ISBLANK(AD226),(IFERROR(IF(AND(AH230="Probabilidad",AH231="Probabilidad"),(AQ230-(+AQ230*AK231)),IF(AND(AH230="Impacto",AH231="Probabilidad"),(AQ229-(+AQ229*AK231)),IF(AH231="Impacto",AQ230,""))),""))," ")</f>
        <v xml:space="preserve"> </v>
      </c>
      <c r="AP231" s="174" t="str">
        <f t="shared" ref="AP231" si="793">IF(ISBLANK(AD226),(IFERROR(IF(AO231="","",IF(AO231&lt;=0.2,"Muy Baja",IF(AO231&lt;=0.4,"Baja",IF(AO231&lt;=0.6,"Media",IF(AO231&lt;=0.8,"Alta","Muy Alta"))))),""))," ")</f>
        <v xml:space="preserve"> </v>
      </c>
      <c r="AQ231" s="235" t="str">
        <f t="shared" si="776"/>
        <v xml:space="preserve"> </v>
      </c>
      <c r="AR231" s="463" t="str">
        <f t="shared" si="777"/>
        <v/>
      </c>
      <c r="AS231" s="235" t="str">
        <f t="shared" si="787"/>
        <v/>
      </c>
      <c r="AT231" s="237" t="str">
        <f t="shared" si="779"/>
        <v/>
      </c>
      <c r="AU231" s="624"/>
      <c r="AV231" s="627"/>
      <c r="AW231" s="621"/>
      <c r="AX231" s="630"/>
      <c r="AY231" s="341"/>
      <c r="AZ231" s="466"/>
      <c r="BA231" s="206"/>
      <c r="BB231" s="206"/>
      <c r="BC231" s="207"/>
      <c r="BD231" s="207"/>
      <c r="BE231" s="207"/>
      <c r="BF231" s="466"/>
      <c r="BG231" s="660"/>
      <c r="BH231" s="214"/>
      <c r="BI231" s="209"/>
      <c r="BJ231" s="209"/>
      <c r="BK231" s="209"/>
      <c r="BL231" s="206"/>
      <c r="BM231" s="206"/>
      <c r="BN231" s="206"/>
      <c r="BO231" s="464"/>
      <c r="BP231" s="464"/>
      <c r="BQ231" s="465"/>
      <c r="BR231" s="212"/>
      <c r="BS231" s="212" t="str">
        <f>IF(AND('MAPA DE RIESGOS'!$AP231="Muy Alta",'MAPA DE RIESGOS'!$AR231="Leve"),CONCATENATE("R",'MAPA DE RIESGOS'!$H231,"C",'MAPA DE RIESGOS'!$AF231),"")</f>
        <v/>
      </c>
      <c r="BT231" s="212"/>
      <c r="BU231" s="212"/>
      <c r="BV231" s="212"/>
      <c r="BW231" s="212"/>
      <c r="BX231" s="212"/>
      <c r="BY231" s="212"/>
      <c r="BZ231" s="212"/>
      <c r="CA231" s="212"/>
      <c r="CB231" s="212"/>
      <c r="CC231" s="212"/>
      <c r="CD231" s="212"/>
      <c r="CE231" s="212"/>
      <c r="CF231" s="212"/>
      <c r="CG231" s="212"/>
      <c r="CH231" s="212"/>
      <c r="CI231" s="212"/>
      <c r="CJ231" s="212"/>
      <c r="CK231" s="212"/>
    </row>
    <row r="232" spans="1:89" s="213" customFormat="1" ht="91" customHeight="1">
      <c r="A232" s="590"/>
      <c r="B232" s="614" t="s">
        <v>953</v>
      </c>
      <c r="C232" s="567"/>
      <c r="D232" s="567"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570"/>
      <c r="F232" s="570" t="s">
        <v>967</v>
      </c>
      <c r="G232" s="575">
        <v>37</v>
      </c>
      <c r="H232" s="382">
        <f t="shared" ref="H232" si="794">+G232</f>
        <v>37</v>
      </c>
      <c r="I232" s="572" t="s">
        <v>1159</v>
      </c>
      <c r="J232" s="581" t="s">
        <v>241</v>
      </c>
      <c r="K232" s="581" t="s">
        <v>1159</v>
      </c>
      <c r="L232" s="581" t="s">
        <v>1288</v>
      </c>
      <c r="M232" s="569" t="s">
        <v>3294</v>
      </c>
      <c r="N232" s="569" t="s">
        <v>926</v>
      </c>
      <c r="O232" s="569" t="s">
        <v>831</v>
      </c>
      <c r="P232" s="643">
        <v>228</v>
      </c>
      <c r="Q232" s="603" t="s">
        <v>153</v>
      </c>
      <c r="R232" s="606" t="s">
        <v>1297</v>
      </c>
      <c r="S232" s="606" t="s">
        <v>1159</v>
      </c>
      <c r="T232" s="606"/>
      <c r="U232" s="606"/>
      <c r="V232" s="646" t="str">
        <f t="shared" ref="V232" si="795">IF(ISBLANK(AC232),(IF(P232&lt;=0,"",IF(P232&lt;=2,"Muy Baja",IF(P232&lt;=24,"Baja",IF(P232&lt;=500,"Media",IF(P232&lt;=5000,"Alta","Muy Alta"))))))," ")</f>
        <v>Media</v>
      </c>
      <c r="W232" s="631">
        <f t="shared" ref="W232" si="796">IF(ISBLANK(AC232),(IF(V232="","",IF(V232="Muy Baja",20%,IF(V232="Baja",40%,IF(V232="Media",60%,IF(V232="Alta",80%,IF(V232="Muy Alta",100%,0)))))))," ")</f>
        <v>0.6</v>
      </c>
      <c r="X232" s="649" t="s">
        <v>304</v>
      </c>
      <c r="Y232" s="652" t="str">
        <f>IF(X232&gt;0,IF(NOT(ISERROR(MATCH(X232,'Listados Datos'!$N$3:$N$4,0))),'Listados Datos'!$N$6&amp;"Por favor no seleccionar este criterios de impacto (Afectación Económica o presupuestal y/o Pérdida Reputacional)",'Listados Datos'!$N$7),"")</f>
        <v>✔</v>
      </c>
      <c r="Z232" s="655"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631">
        <f>IF(Z232="","",IF(Z232="Leve",20%,IF(Z232="Menor",40%,IF(Z232="Moderado",60%,IF(Z232="Mayor",80%,IF(Z232="Catastrófico",100%,0))))))</f>
        <v>0.6</v>
      </c>
      <c r="AB232" s="634"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637"/>
      <c r="AD232" s="640"/>
      <c r="AE232" s="619" t="str">
        <f t="shared" ref="AE232" si="797">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5">
        <v>1</v>
      </c>
      <c r="AG232" s="501" t="s">
        <v>3151</v>
      </c>
      <c r="AH232" s="504" t="str">
        <f t="shared" si="651"/>
        <v>Probabilidad</v>
      </c>
      <c r="AI232" s="338" t="s">
        <v>310</v>
      </c>
      <c r="AJ232" s="338" t="s">
        <v>316</v>
      </c>
      <c r="AK232" s="233" t="str">
        <f t="shared" si="652"/>
        <v>50%</v>
      </c>
      <c r="AL232" s="339" t="s">
        <v>319</v>
      </c>
      <c r="AM232" s="339" t="s">
        <v>323</v>
      </c>
      <c r="AN232" s="340" t="s">
        <v>326</v>
      </c>
      <c r="AO232" s="234">
        <f t="shared" ref="AO232" si="798">IF(ISBLANK(AD232),(IFERROR(IF(AH232="Probabilidad",(W232-(+W232*AK232)),IF(AH232="Impacto",W232,"")),""))," ")</f>
        <v>0.3</v>
      </c>
      <c r="AP232" s="174" t="str">
        <f t="shared" ref="AP232" si="799">IF(ISBLANK(AD232), (IFERROR(IF(AO232="","",IF(AO232&lt;=0.2,"Muy Baja",IF(AO232&lt;=0.4,"Baja",IF(AO232&lt;=0.6,"Media",IF(AO232&lt;=0.8,"Alta","Muy Alta"))))),""))," ")</f>
        <v>Baja</v>
      </c>
      <c r="AQ232" s="235">
        <f t="shared" si="726"/>
        <v>0.3</v>
      </c>
      <c r="AR232" s="281" t="str">
        <f t="shared" si="727"/>
        <v>Moderado</v>
      </c>
      <c r="AS232" s="235">
        <f t="shared" ref="AS232" si="800">IFERROR(IF(AH232="Impacto",(AA232-(+AA232*AK232)),IF(AH232="Probabilidad",AA232,"")),"")</f>
        <v>0.6</v>
      </c>
      <c r="AT232" s="237" t="str">
        <f t="shared" si="728"/>
        <v>Moderado</v>
      </c>
      <c r="AU232" s="622"/>
      <c r="AV232" s="625" t="str">
        <f>IF(ISBLANK(AD232), " ", AD232)</f>
        <v xml:space="preserve"> </v>
      </c>
      <c r="AW232" s="619" t="str">
        <f t="shared" ref="AW232" si="801">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628" t="s">
        <v>333</v>
      </c>
      <c r="AY232" s="546" t="s">
        <v>1362</v>
      </c>
      <c r="AZ232" s="548" t="s">
        <v>1361</v>
      </c>
      <c r="BA232" s="548" t="s">
        <v>967</v>
      </c>
      <c r="BB232" s="548" t="s">
        <v>1054</v>
      </c>
      <c r="BC232" s="550">
        <v>44927</v>
      </c>
      <c r="BD232" s="550" t="s">
        <v>3061</v>
      </c>
      <c r="BE232" s="548" t="s">
        <v>1359</v>
      </c>
      <c r="BF232" s="548" t="s">
        <v>1360</v>
      </c>
      <c r="BG232" s="581" t="s">
        <v>1208</v>
      </c>
      <c r="BH232" s="214"/>
      <c r="BI232" s="209"/>
      <c r="BJ232" s="209"/>
      <c r="BK232" s="209"/>
      <c r="BL232" s="206"/>
      <c r="BM232" s="206"/>
      <c r="BN232" s="206"/>
      <c r="BO232" s="280"/>
      <c r="BP232" s="280"/>
      <c r="BQ232" s="282"/>
      <c r="BR232" s="212"/>
      <c r="BS232" s="212" t="str">
        <f>IF(AND('MAPA DE RIESGOS'!$AP232="Muy Alta",'MAPA DE RIESGOS'!$AR232="Leve"),CONCATENATE("R",'MAPA DE RIESGOS'!$H232,"C",'MAPA DE RIESGOS'!$AF232),"")</f>
        <v/>
      </c>
      <c r="BT232" s="212"/>
      <c r="BU232" s="212"/>
      <c r="BV232" s="212"/>
      <c r="BW232" s="212"/>
      <c r="BX232" s="212"/>
      <c r="BY232" s="212"/>
      <c r="BZ232" s="212"/>
      <c r="CA232" s="212"/>
      <c r="CB232" s="212"/>
      <c r="CC232" s="212"/>
      <c r="CD232" s="212"/>
      <c r="CE232" s="212"/>
      <c r="CF232" s="212"/>
      <c r="CG232" s="212"/>
      <c r="CH232" s="212"/>
      <c r="CI232" s="212"/>
      <c r="CJ232" s="212"/>
      <c r="CK232" s="212"/>
    </row>
    <row r="233" spans="1:89" s="213" customFormat="1" ht="78.75" customHeight="1">
      <c r="A233" s="590"/>
      <c r="B233" s="614"/>
      <c r="C233" s="567"/>
      <c r="D233" s="567"/>
      <c r="E233" s="570"/>
      <c r="F233" s="570"/>
      <c r="G233" s="575"/>
      <c r="H233" s="382">
        <f t="shared" ref="H233:H296" si="802">+H232</f>
        <v>37</v>
      </c>
      <c r="I233" s="573"/>
      <c r="J233" s="576"/>
      <c r="K233" s="576"/>
      <c r="L233" s="576"/>
      <c r="M233" s="570" t="s">
        <v>1486</v>
      </c>
      <c r="N233" s="570"/>
      <c r="O233" s="570"/>
      <c r="P233" s="644"/>
      <c r="Q233" s="604"/>
      <c r="R233" s="607"/>
      <c r="S233" s="607"/>
      <c r="T233" s="607"/>
      <c r="U233" s="607"/>
      <c r="V233" s="647"/>
      <c r="W233" s="632"/>
      <c r="X233" s="650"/>
      <c r="Y233" s="653"/>
      <c r="Z233" s="656"/>
      <c r="AA233" s="632"/>
      <c r="AB233" s="635"/>
      <c r="AC233" s="638"/>
      <c r="AD233" s="641"/>
      <c r="AE233" s="620"/>
      <c r="AF233" s="205">
        <v>2</v>
      </c>
      <c r="AG233" s="501" t="s">
        <v>3152</v>
      </c>
      <c r="AH233" s="504" t="str">
        <f t="shared" si="651"/>
        <v>Probabilidad</v>
      </c>
      <c r="AI233" s="338" t="s">
        <v>310</v>
      </c>
      <c r="AJ233" s="338" t="s">
        <v>315</v>
      </c>
      <c r="AK233" s="233" t="str">
        <f t="shared" si="652"/>
        <v>40%</v>
      </c>
      <c r="AL233" s="339" t="s">
        <v>319</v>
      </c>
      <c r="AM233" s="339" t="s">
        <v>323</v>
      </c>
      <c r="AN233" s="340" t="s">
        <v>326</v>
      </c>
      <c r="AO233" s="234">
        <f t="shared" ref="AO233" si="803">IF(ISBLANK(AD232),(IFERROR(IF(AND(AH232="Probabilidad",AH233="Probabilidad"),(AQ232-(+AQ232*AK233)),IF(AH233="Probabilidad",(W232-(+W232*AK233)),IF(AH233="Impacto",AQ232,""))),""))," ")</f>
        <v>0.18</v>
      </c>
      <c r="AP233" s="174" t="str">
        <f t="shared" ref="AP233" si="804">IF(ISBLANK(AD232),(IFERROR(IF(AO233="","",IF(AO233&lt;=0.2,"Muy Baja",IF(AO233&lt;=0.4,"Baja",IF(AO233&lt;=0.6,"Media",IF(AO233&lt;=0.8,"Alta","Muy Alta"))))),""))," ")</f>
        <v>Muy Baja</v>
      </c>
      <c r="AQ233" s="235">
        <f t="shared" si="726"/>
        <v>0.18</v>
      </c>
      <c r="AR233" s="281" t="str">
        <f t="shared" si="727"/>
        <v>Moderado</v>
      </c>
      <c r="AS233" s="235">
        <f t="shared" ref="AS233" si="805">IFERROR(IF(AND(AH232="Impacto",AH233="Impacto"),(AS232-(+AS232*AK233)),IF(AH233="Impacto",(AA232-(+AA232*AK233)),IF(AH233="Probabilidad",AS232,""))),"")</f>
        <v>0.6</v>
      </c>
      <c r="AT233" s="237" t="str">
        <f t="shared" si="728"/>
        <v>Moderado</v>
      </c>
      <c r="AU233" s="623"/>
      <c r="AV233" s="626"/>
      <c r="AW233" s="620"/>
      <c r="AX233" s="629"/>
      <c r="AY233" s="552"/>
      <c r="AZ233" s="553"/>
      <c r="BA233" s="553"/>
      <c r="BB233" s="553"/>
      <c r="BC233" s="554"/>
      <c r="BD233" s="554"/>
      <c r="BE233" s="553"/>
      <c r="BF233" s="553"/>
      <c r="BG233" s="576"/>
      <c r="BH233" s="214"/>
      <c r="BI233" s="209"/>
      <c r="BJ233" s="209"/>
      <c r="BK233" s="209"/>
      <c r="BL233" s="206"/>
      <c r="BM233" s="206"/>
      <c r="BN233" s="206"/>
      <c r="BO233" s="280"/>
      <c r="BP233" s="280"/>
      <c r="BQ233" s="282"/>
      <c r="BR233" s="212"/>
      <c r="BS233" s="212" t="str">
        <f>IF(AND('MAPA DE RIESGOS'!$AP233="Muy Alta",'MAPA DE RIESGOS'!$AR233="Leve"),CONCATENATE("R",'MAPA DE RIESGOS'!$H233,"C",'MAPA DE RIESGOS'!$AF233),"")</f>
        <v/>
      </c>
      <c r="BT233" s="212"/>
      <c r="BU233" s="212"/>
      <c r="BV233" s="212"/>
      <c r="BW233" s="212"/>
      <c r="BX233" s="212"/>
      <c r="BY233" s="212"/>
      <c r="BZ233" s="212"/>
      <c r="CA233" s="212"/>
      <c r="CB233" s="212"/>
      <c r="CC233" s="212"/>
      <c r="CD233" s="212"/>
      <c r="CE233" s="212"/>
      <c r="CF233" s="212"/>
      <c r="CG233" s="212"/>
      <c r="CH233" s="212"/>
      <c r="CI233" s="212"/>
      <c r="CJ233" s="212"/>
      <c r="CK233" s="212"/>
    </row>
    <row r="234" spans="1:89" s="213" customFormat="1" ht="78.75" customHeight="1">
      <c r="A234" s="590"/>
      <c r="B234" s="614"/>
      <c r="C234" s="567"/>
      <c r="D234" s="567"/>
      <c r="E234" s="570"/>
      <c r="F234" s="570"/>
      <c r="G234" s="575"/>
      <c r="H234" s="382">
        <f t="shared" si="802"/>
        <v>37</v>
      </c>
      <c r="I234" s="573"/>
      <c r="J234" s="576"/>
      <c r="K234" s="576"/>
      <c r="L234" s="576"/>
      <c r="M234" s="570" t="s">
        <v>1486</v>
      </c>
      <c r="N234" s="570"/>
      <c r="O234" s="570"/>
      <c r="P234" s="644"/>
      <c r="Q234" s="604"/>
      <c r="R234" s="607"/>
      <c r="S234" s="607"/>
      <c r="T234" s="607"/>
      <c r="U234" s="607"/>
      <c r="V234" s="647"/>
      <c r="W234" s="632"/>
      <c r="X234" s="650"/>
      <c r="Y234" s="653"/>
      <c r="Z234" s="656"/>
      <c r="AA234" s="632"/>
      <c r="AB234" s="635"/>
      <c r="AC234" s="638"/>
      <c r="AD234" s="641"/>
      <c r="AE234" s="620"/>
      <c r="AF234" s="205">
        <v>3</v>
      </c>
      <c r="AG234" s="501" t="s">
        <v>3153</v>
      </c>
      <c r="AH234" s="504" t="str">
        <f t="shared" si="651"/>
        <v>Probabilidad</v>
      </c>
      <c r="AI234" s="338" t="s">
        <v>310</v>
      </c>
      <c r="AJ234" s="338" t="s">
        <v>315</v>
      </c>
      <c r="AK234" s="233" t="str">
        <f t="shared" si="652"/>
        <v>40%</v>
      </c>
      <c r="AL234" s="339" t="s">
        <v>319</v>
      </c>
      <c r="AM234" s="339" t="s">
        <v>323</v>
      </c>
      <c r="AN234" s="340" t="s">
        <v>326</v>
      </c>
      <c r="AO234" s="234">
        <f t="shared" ref="AO234" si="806">IF(ISBLANK(AD232),(IFERROR(IF(AND(AH233="Probabilidad",AH234="Probabilidad"),(AQ233-(+AQ233*AK234)),IF(AND(AH233="Impacto",AH234="Probabilidad"),(AQ232-(+AQ232*AK234)),IF(AH234="Impacto",AQ233,""))),""))," ")</f>
        <v>0.108</v>
      </c>
      <c r="AP234" s="174" t="str">
        <f t="shared" ref="AP234" si="807">IF(ISBLANK(AD232),(IFERROR(IF(AO234="","",IF(AO234&lt;=0.2,"Muy Baja",IF(AO234&lt;=0.4,"Baja",IF(AO234&lt;=0.6,"Media",IF(AO234&lt;=0.8,"Alta","Muy Alta"))))),""))," ")</f>
        <v>Muy Baja</v>
      </c>
      <c r="AQ234" s="235">
        <f t="shared" si="726"/>
        <v>0.108</v>
      </c>
      <c r="AR234" s="281" t="str">
        <f t="shared" si="727"/>
        <v>Moderado</v>
      </c>
      <c r="AS234" s="235">
        <f t="shared" ref="AS234:AS237" si="808">IFERROR(IF(AND(AH233="Impacto",AH234="Impacto"),(AS233-(+AS233*AK234)),IF(AND(AH233="Probabilidad",AH234="Impacto"),(AS232-(+AS232*AK234)),IF(AH234="Probabilidad",AS233,""))),"")</f>
        <v>0.6</v>
      </c>
      <c r="AT234" s="237" t="str">
        <f t="shared" si="728"/>
        <v>Moderado</v>
      </c>
      <c r="AU234" s="623"/>
      <c r="AV234" s="626"/>
      <c r="AW234" s="620"/>
      <c r="AX234" s="629"/>
      <c r="AY234" s="552"/>
      <c r="AZ234" s="553"/>
      <c r="BA234" s="553"/>
      <c r="BB234" s="553"/>
      <c r="BC234" s="554"/>
      <c r="BD234" s="554"/>
      <c r="BE234" s="553"/>
      <c r="BF234" s="553"/>
      <c r="BG234" s="576"/>
      <c r="BH234" s="214"/>
      <c r="BI234" s="209"/>
      <c r="BJ234" s="209"/>
      <c r="BK234" s="209"/>
      <c r="BL234" s="206"/>
      <c r="BM234" s="206"/>
      <c r="BN234" s="206"/>
      <c r="BO234" s="280"/>
      <c r="BP234" s="280"/>
      <c r="BQ234" s="282"/>
      <c r="BR234" s="212"/>
      <c r="BS234" s="212" t="str">
        <f>IF(AND('MAPA DE RIESGOS'!$AP234="Muy Alta",'MAPA DE RIESGOS'!$AR234="Leve"),CONCATENATE("R",'MAPA DE RIESGOS'!$H234,"C",'MAPA DE RIESGOS'!$AF234),"")</f>
        <v/>
      </c>
      <c r="BT234" s="212"/>
      <c r="BU234" s="212"/>
      <c r="BV234" s="212"/>
      <c r="BW234" s="212"/>
      <c r="BX234" s="212"/>
      <c r="BY234" s="212"/>
      <c r="BZ234" s="212"/>
      <c r="CA234" s="212"/>
      <c r="CB234" s="212"/>
      <c r="CC234" s="212"/>
      <c r="CD234" s="212"/>
      <c r="CE234" s="212"/>
      <c r="CF234" s="212"/>
      <c r="CG234" s="212"/>
      <c r="CH234" s="212"/>
      <c r="CI234" s="212"/>
      <c r="CJ234" s="212"/>
      <c r="CK234" s="212"/>
    </row>
    <row r="235" spans="1:89" s="213" customFormat="1" ht="78.75" customHeight="1">
      <c r="A235" s="590"/>
      <c r="B235" s="614"/>
      <c r="C235" s="567"/>
      <c r="D235" s="567"/>
      <c r="E235" s="570"/>
      <c r="F235" s="570"/>
      <c r="G235" s="575"/>
      <c r="H235" s="382">
        <f t="shared" si="802"/>
        <v>37</v>
      </c>
      <c r="I235" s="573"/>
      <c r="J235" s="576"/>
      <c r="K235" s="576"/>
      <c r="L235" s="576"/>
      <c r="M235" s="570" t="s">
        <v>1486</v>
      </c>
      <c r="N235" s="570"/>
      <c r="O235" s="570"/>
      <c r="P235" s="644"/>
      <c r="Q235" s="604"/>
      <c r="R235" s="607"/>
      <c r="S235" s="607"/>
      <c r="T235" s="607"/>
      <c r="U235" s="607"/>
      <c r="V235" s="647"/>
      <c r="W235" s="632"/>
      <c r="X235" s="650"/>
      <c r="Y235" s="653"/>
      <c r="Z235" s="656"/>
      <c r="AA235" s="632"/>
      <c r="AB235" s="635"/>
      <c r="AC235" s="638"/>
      <c r="AD235" s="641"/>
      <c r="AE235" s="620"/>
      <c r="AF235" s="205">
        <v>4</v>
      </c>
      <c r="AG235" s="501" t="s">
        <v>3295</v>
      </c>
      <c r="AH235" s="504" t="str">
        <f t="shared" si="651"/>
        <v>Probabilidad</v>
      </c>
      <c r="AI235" s="338" t="s">
        <v>310</v>
      </c>
      <c r="AJ235" s="338" t="s">
        <v>315</v>
      </c>
      <c r="AK235" s="233" t="str">
        <f t="shared" si="652"/>
        <v>40%</v>
      </c>
      <c r="AL235" s="339" t="s">
        <v>319</v>
      </c>
      <c r="AM235" s="339" t="s">
        <v>323</v>
      </c>
      <c r="AN235" s="340" t="s">
        <v>326</v>
      </c>
      <c r="AO235" s="234">
        <f t="shared" ref="AO235" si="809">IF(ISBLANK(AD232),(IFERROR(IF(AND(AH234="Probabilidad",AH235="Probabilidad"),(AQ234-(+AQ234*AK235)),IF(AND(AH234="Impacto",AH235="Probabilidad"),(AQ233-(+AQ233*AK235)),IF(AH235="Impacto",AQ234,""))),""))," ")</f>
        <v>6.4799999999999996E-2</v>
      </c>
      <c r="AP235" s="174" t="str">
        <f t="shared" ref="AP235" si="810">IF(ISBLANK(AD232),(IFERROR(IF(AO235="","",IF(AO235&lt;=0.2,"Muy Baja",IF(AO235&lt;=0.4,"Baja",IF(AO235&lt;=0.6,"Media",IF(AO235&lt;=0.8,"Alta","Muy Alta"))))),""))," ")</f>
        <v>Muy Baja</v>
      </c>
      <c r="AQ235" s="235">
        <f t="shared" si="726"/>
        <v>6.4799999999999996E-2</v>
      </c>
      <c r="AR235" s="281" t="str">
        <f t="shared" si="727"/>
        <v>Moderado</v>
      </c>
      <c r="AS235" s="235">
        <f t="shared" si="808"/>
        <v>0.6</v>
      </c>
      <c r="AT235" s="237" t="str">
        <f t="shared" si="728"/>
        <v>Moderado</v>
      </c>
      <c r="AU235" s="623"/>
      <c r="AV235" s="626"/>
      <c r="AW235" s="620"/>
      <c r="AX235" s="629"/>
      <c r="AY235" s="552"/>
      <c r="AZ235" s="553"/>
      <c r="BA235" s="553"/>
      <c r="BB235" s="553"/>
      <c r="BC235" s="554"/>
      <c r="BD235" s="554"/>
      <c r="BE235" s="553"/>
      <c r="BF235" s="553"/>
      <c r="BG235" s="576"/>
      <c r="BH235" s="214"/>
      <c r="BI235" s="209"/>
      <c r="BJ235" s="209"/>
      <c r="BK235" s="209"/>
      <c r="BL235" s="206"/>
      <c r="BM235" s="206"/>
      <c r="BN235" s="206"/>
      <c r="BO235" s="280"/>
      <c r="BP235" s="280"/>
      <c r="BQ235" s="282"/>
      <c r="BR235" s="212"/>
      <c r="BS235" s="212" t="str">
        <f>IF(AND('MAPA DE RIESGOS'!$AP235="Muy Alta",'MAPA DE RIESGOS'!$AR235="Leve"),CONCATENATE("R",'MAPA DE RIESGOS'!$H235,"C",'MAPA DE RIESGOS'!$AF235),"")</f>
        <v/>
      </c>
      <c r="BT235" s="212"/>
      <c r="BU235" s="212"/>
      <c r="BV235" s="212"/>
      <c r="BW235" s="212"/>
      <c r="BX235" s="212"/>
      <c r="BY235" s="212"/>
      <c r="BZ235" s="212"/>
      <c r="CA235" s="212"/>
      <c r="CB235" s="212"/>
      <c r="CC235" s="212"/>
      <c r="CD235" s="212"/>
      <c r="CE235" s="212"/>
      <c r="CF235" s="212"/>
      <c r="CG235" s="212"/>
      <c r="CH235" s="212"/>
      <c r="CI235" s="212"/>
      <c r="CJ235" s="212"/>
      <c r="CK235" s="212"/>
    </row>
    <row r="236" spans="1:89" s="213" customFormat="1" ht="78.75" customHeight="1">
      <c r="A236" s="590"/>
      <c r="B236" s="614"/>
      <c r="C236" s="567"/>
      <c r="D236" s="567"/>
      <c r="E236" s="570"/>
      <c r="F236" s="570"/>
      <c r="G236" s="575"/>
      <c r="H236" s="382">
        <f t="shared" si="802"/>
        <v>37</v>
      </c>
      <c r="I236" s="573"/>
      <c r="J236" s="576"/>
      <c r="K236" s="576"/>
      <c r="L236" s="576"/>
      <c r="M236" s="570" t="s">
        <v>1486</v>
      </c>
      <c r="N236" s="570"/>
      <c r="O236" s="570"/>
      <c r="P236" s="644"/>
      <c r="Q236" s="604"/>
      <c r="R236" s="607"/>
      <c r="S236" s="607"/>
      <c r="T236" s="607"/>
      <c r="U236" s="607"/>
      <c r="V236" s="647"/>
      <c r="W236" s="632"/>
      <c r="X236" s="650"/>
      <c r="Y236" s="653"/>
      <c r="Z236" s="656"/>
      <c r="AA236" s="632"/>
      <c r="AB236" s="635"/>
      <c r="AC236" s="638"/>
      <c r="AD236" s="641"/>
      <c r="AE236" s="620"/>
      <c r="AF236" s="205">
        <v>5</v>
      </c>
      <c r="AG236" s="501" t="s">
        <v>3154</v>
      </c>
      <c r="AH236" s="504" t="str">
        <f t="shared" si="651"/>
        <v>Probabilidad</v>
      </c>
      <c r="AI236" s="338" t="s">
        <v>310</v>
      </c>
      <c r="AJ236" s="338" t="s">
        <v>315</v>
      </c>
      <c r="AK236" s="233" t="str">
        <f t="shared" si="652"/>
        <v>40%</v>
      </c>
      <c r="AL236" s="339" t="s">
        <v>319</v>
      </c>
      <c r="AM236" s="339" t="s">
        <v>323</v>
      </c>
      <c r="AN236" s="340" t="s">
        <v>326</v>
      </c>
      <c r="AO236" s="234">
        <f t="shared" ref="AO236" si="811">IF(ISBLANK(AD232),(IFERROR(IF(AND(AH235="Probabilidad",AH236="Probabilidad"),(AQ235-(+AQ235*AK236)),IF(AND(AH235="Impacto",AH236="Probabilidad"),(AQ234-(+AQ234*AK236)),IF(AH236="Impacto",AQ235,""))),""))," ")</f>
        <v>3.8879999999999998E-2</v>
      </c>
      <c r="AP236" s="174" t="str">
        <f t="shared" ref="AP236" si="812">IF(ISBLANK(AD232),(IFERROR(IF(AO236="","",IF(AO236&lt;=0.2,"Muy Baja",IF(AO236&lt;=0.4,"Baja",IF(AO236&lt;=0.6,"Media",IF(AO236&lt;=0.8,"Alta","Muy Alta"))))),""))," ")</f>
        <v>Muy Baja</v>
      </c>
      <c r="AQ236" s="235">
        <f t="shared" si="726"/>
        <v>3.8879999999999998E-2</v>
      </c>
      <c r="AR236" s="281" t="str">
        <f t="shared" si="727"/>
        <v>Moderado</v>
      </c>
      <c r="AS236" s="235">
        <f t="shared" si="808"/>
        <v>0.6</v>
      </c>
      <c r="AT236" s="237" t="str">
        <f t="shared" si="728"/>
        <v>Moderado</v>
      </c>
      <c r="AU236" s="623"/>
      <c r="AV236" s="626"/>
      <c r="AW236" s="620"/>
      <c r="AX236" s="629"/>
      <c r="AY236" s="547"/>
      <c r="AZ236" s="549"/>
      <c r="BA236" s="549"/>
      <c r="BB236" s="549"/>
      <c r="BC236" s="551"/>
      <c r="BD236" s="551"/>
      <c r="BE236" s="549"/>
      <c r="BF236" s="549"/>
      <c r="BG236" s="576"/>
      <c r="BH236" s="214"/>
      <c r="BI236" s="209"/>
      <c r="BJ236" s="209"/>
      <c r="BK236" s="209"/>
      <c r="BL236" s="206"/>
      <c r="BM236" s="206"/>
      <c r="BN236" s="206"/>
      <c r="BO236" s="280"/>
      <c r="BP236" s="280"/>
      <c r="BQ236" s="282"/>
      <c r="BR236" s="212"/>
      <c r="BS236" s="212" t="str">
        <f>IF(AND('MAPA DE RIESGOS'!$AP236="Muy Alta",'MAPA DE RIESGOS'!$AR236="Leve"),CONCATENATE("R",'MAPA DE RIESGOS'!$H236,"C",'MAPA DE RIESGOS'!$AF236),"")</f>
        <v/>
      </c>
      <c r="BT236" s="212"/>
      <c r="BU236" s="212"/>
      <c r="BV236" s="212"/>
      <c r="BW236" s="212"/>
      <c r="BX236" s="212"/>
      <c r="BY236" s="212"/>
      <c r="BZ236" s="212"/>
      <c r="CA236" s="212"/>
      <c r="CB236" s="212"/>
      <c r="CC236" s="212"/>
      <c r="CD236" s="212"/>
      <c r="CE236" s="212"/>
      <c r="CF236" s="212"/>
      <c r="CG236" s="212"/>
      <c r="CH236" s="212"/>
      <c r="CI236" s="212"/>
      <c r="CJ236" s="212"/>
      <c r="CK236" s="212"/>
    </row>
    <row r="237" spans="1:89" s="213" customFormat="1" ht="28.5" hidden="1" customHeight="1">
      <c r="A237" s="590"/>
      <c r="B237" s="614"/>
      <c r="C237" s="567"/>
      <c r="D237" s="567"/>
      <c r="E237" s="570"/>
      <c r="F237" s="570"/>
      <c r="G237" s="575"/>
      <c r="H237" s="382">
        <f t="shared" si="802"/>
        <v>37</v>
      </c>
      <c r="I237" s="574"/>
      <c r="J237" s="577"/>
      <c r="K237" s="577"/>
      <c r="L237" s="577"/>
      <c r="M237" s="571" t="s">
        <v>1486</v>
      </c>
      <c r="N237" s="571"/>
      <c r="O237" s="571"/>
      <c r="P237" s="645"/>
      <c r="Q237" s="605"/>
      <c r="R237" s="608"/>
      <c r="S237" s="608"/>
      <c r="T237" s="608"/>
      <c r="U237" s="608"/>
      <c r="V237" s="648"/>
      <c r="W237" s="633"/>
      <c r="X237" s="651"/>
      <c r="Y237" s="654"/>
      <c r="Z237" s="657"/>
      <c r="AA237" s="633"/>
      <c r="AB237" s="636"/>
      <c r="AC237" s="639"/>
      <c r="AD237" s="642"/>
      <c r="AE237" s="621"/>
      <c r="AF237" s="205">
        <v>6</v>
      </c>
      <c r="AG237" s="501"/>
      <c r="AH237" s="504" t="str">
        <f t="shared" si="651"/>
        <v/>
      </c>
      <c r="AI237" s="338"/>
      <c r="AJ237" s="338"/>
      <c r="AK237" s="233" t="str">
        <f t="shared" si="652"/>
        <v/>
      </c>
      <c r="AL237" s="339"/>
      <c r="AM237" s="339"/>
      <c r="AN237" s="340"/>
      <c r="AO237" s="234" t="str">
        <f t="shared" ref="AO237" si="813">IF(ISBLANK(AD232),(IFERROR(IF(AND(AH236="Probabilidad",AH237="Probabilidad"),(AQ236-(+AQ236*AK237)),IF(AND(AH236="Impacto",AH237="Probabilidad"),(AQ235-(+AQ235*AK237)),IF(AH237="Impacto",AQ236,""))),""))," ")</f>
        <v/>
      </c>
      <c r="AP237" s="174" t="str">
        <f t="shared" ref="AP237" si="814">IF(ISBLANK(AD232),(IFERROR(IF(AO237="","",IF(AO237&lt;=0.2,"Muy Baja",IF(AO237&lt;=0.4,"Baja",IF(AO237&lt;=0.6,"Media",IF(AO237&lt;=0.8,"Alta","Muy Alta"))))),""))," ")</f>
        <v/>
      </c>
      <c r="AQ237" s="235" t="str">
        <f t="shared" si="726"/>
        <v/>
      </c>
      <c r="AR237" s="281" t="str">
        <f t="shared" si="727"/>
        <v/>
      </c>
      <c r="AS237" s="235" t="str">
        <f t="shared" si="808"/>
        <v/>
      </c>
      <c r="AT237" s="237" t="str">
        <f t="shared" si="728"/>
        <v/>
      </c>
      <c r="AU237" s="624"/>
      <c r="AV237" s="627"/>
      <c r="AW237" s="621"/>
      <c r="AX237" s="630"/>
      <c r="AY237" s="475"/>
      <c r="AZ237" s="468"/>
      <c r="BA237" s="469"/>
      <c r="BB237" s="469"/>
      <c r="BC237" s="470"/>
      <c r="BD237" s="470"/>
      <c r="BE237" s="470"/>
      <c r="BF237" s="468"/>
      <c r="BG237" s="577"/>
      <c r="BH237" s="214"/>
      <c r="BI237" s="209"/>
      <c r="BJ237" s="209"/>
      <c r="BK237" s="209"/>
      <c r="BL237" s="206"/>
      <c r="BM237" s="206"/>
      <c r="BN237" s="206"/>
      <c r="BO237" s="280"/>
      <c r="BP237" s="280"/>
      <c r="BQ237" s="282"/>
      <c r="BR237" s="212"/>
      <c r="BS237" s="212" t="str">
        <f>IF(AND('MAPA DE RIESGOS'!$AP237="Muy Alta",'MAPA DE RIESGOS'!$AR237="Leve"),CONCATENATE("R",'MAPA DE RIESGOS'!$H237,"C",'MAPA DE RIESGOS'!$AF237),"")</f>
        <v/>
      </c>
      <c r="BT237" s="212"/>
      <c r="BU237" s="212"/>
      <c r="BV237" s="212"/>
      <c r="BW237" s="212"/>
      <c r="BX237" s="212"/>
      <c r="BY237" s="212"/>
      <c r="BZ237" s="212"/>
      <c r="CA237" s="212"/>
      <c r="CB237" s="212"/>
      <c r="CC237" s="212"/>
      <c r="CD237" s="212"/>
      <c r="CE237" s="212"/>
      <c r="CF237" s="212"/>
      <c r="CG237" s="212"/>
      <c r="CH237" s="212"/>
      <c r="CI237" s="212"/>
      <c r="CJ237" s="212"/>
      <c r="CK237" s="212"/>
    </row>
    <row r="238" spans="1:89" s="213" customFormat="1" ht="93" customHeight="1">
      <c r="A238" s="590"/>
      <c r="B238" s="614" t="s">
        <v>953</v>
      </c>
      <c r="C238" s="567"/>
      <c r="D238" s="567"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570"/>
      <c r="F238" s="570" t="s">
        <v>967</v>
      </c>
      <c r="G238" s="575">
        <v>38</v>
      </c>
      <c r="H238" s="382">
        <f t="shared" ref="H238" si="815">+G238</f>
        <v>38</v>
      </c>
      <c r="I238" s="572" t="s">
        <v>1160</v>
      </c>
      <c r="J238" s="581" t="s">
        <v>241</v>
      </c>
      <c r="K238" s="581" t="s">
        <v>1160</v>
      </c>
      <c r="L238" s="581" t="s">
        <v>1289</v>
      </c>
      <c r="M238" s="569" t="s">
        <v>3296</v>
      </c>
      <c r="N238" s="569" t="s">
        <v>926</v>
      </c>
      <c r="O238" s="569" t="s">
        <v>831</v>
      </c>
      <c r="P238" s="643">
        <v>228</v>
      </c>
      <c r="Q238" s="603" t="s">
        <v>87</v>
      </c>
      <c r="R238" s="606" t="s">
        <v>1297</v>
      </c>
      <c r="S238" s="606" t="s">
        <v>1160</v>
      </c>
      <c r="T238" s="606"/>
      <c r="U238" s="606"/>
      <c r="V238" s="646" t="str">
        <f t="shared" ref="V238" si="816">IF(ISBLANK(AC238),(IF(P238&lt;=0,"",IF(P238&lt;=2,"Muy Baja",IF(P238&lt;=24,"Baja",IF(P238&lt;=500,"Media",IF(P238&lt;=5000,"Alta","Muy Alta"))))))," ")</f>
        <v>Media</v>
      </c>
      <c r="W238" s="631">
        <f t="shared" ref="W238" si="817">IF(ISBLANK(AC238),(IF(V238="","",IF(V238="Muy Baja",20%,IF(V238="Baja",40%,IF(V238="Media",60%,IF(V238="Alta",80%,IF(V238="Muy Alta",100%,0)))))))," ")</f>
        <v>0.6</v>
      </c>
      <c r="X238" s="649" t="s">
        <v>304</v>
      </c>
      <c r="Y238" s="652" t="str">
        <f>IF(X238&gt;0,IF(NOT(ISERROR(MATCH(X238,'Listados Datos'!$N$3:$N$4,0))),'Listados Datos'!$N$6&amp;"Por favor no seleccionar este criterios de impacto (Afectación Económica o presupuestal y/o Pérdida Reputacional)",'Listados Datos'!$N$7),"")</f>
        <v>✔</v>
      </c>
      <c r="Z238" s="655"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631">
        <f>IF(Z238="","",IF(Z238="Leve",20%,IF(Z238="Menor",40%,IF(Z238="Moderado",60%,IF(Z238="Mayor",80%,IF(Z238="Catastrófico",100%,0))))))</f>
        <v>0.6</v>
      </c>
      <c r="AB238" s="634"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637"/>
      <c r="AD238" s="640"/>
      <c r="AE238" s="619" t="str">
        <f t="shared" ref="AE238" si="818">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5">
        <v>1</v>
      </c>
      <c r="AG238" s="501" t="s">
        <v>3155</v>
      </c>
      <c r="AH238" s="504" t="str">
        <f t="shared" si="651"/>
        <v>Probabilidad</v>
      </c>
      <c r="AI238" s="338" t="s">
        <v>310</v>
      </c>
      <c r="AJ238" s="338" t="s">
        <v>315</v>
      </c>
      <c r="AK238" s="233" t="str">
        <f t="shared" si="652"/>
        <v>40%</v>
      </c>
      <c r="AL238" s="339" t="s">
        <v>319</v>
      </c>
      <c r="AM238" s="339" t="s">
        <v>323</v>
      </c>
      <c r="AN238" s="340" t="s">
        <v>326</v>
      </c>
      <c r="AO238" s="234">
        <f t="shared" ref="AO238" si="819">IF(ISBLANK(AD238),(IFERROR(IF(AH238="Probabilidad",(W238-(+W238*AK238)),IF(AH238="Impacto",W238,"")),""))," ")</f>
        <v>0.36</v>
      </c>
      <c r="AP238" s="174" t="str">
        <f t="shared" ref="AP238" si="820">IF(ISBLANK(AD238), (IFERROR(IF(AO238="","",IF(AO238&lt;=0.2,"Muy Baja",IF(AO238&lt;=0.4,"Baja",IF(AO238&lt;=0.6,"Media",IF(AO238&lt;=0.8,"Alta","Muy Alta"))))),""))," ")</f>
        <v>Baja</v>
      </c>
      <c r="AQ238" s="235">
        <f t="shared" si="726"/>
        <v>0.36</v>
      </c>
      <c r="AR238" s="281" t="str">
        <f t="shared" si="727"/>
        <v>Moderado</v>
      </c>
      <c r="AS238" s="235">
        <f t="shared" ref="AS238" si="821">IFERROR(IF(AH238="Impacto",(AA238-(+AA238*AK238)),IF(AH238="Probabilidad",AA238,"")),"")</f>
        <v>0.6</v>
      </c>
      <c r="AT238" s="237" t="str">
        <f t="shared" si="728"/>
        <v>Moderado</v>
      </c>
      <c r="AU238" s="622"/>
      <c r="AV238" s="625" t="str">
        <f>IF(ISBLANK(AD238), " ", AD238)</f>
        <v xml:space="preserve"> </v>
      </c>
      <c r="AW238" s="619" t="str">
        <f t="shared" ref="AW238" si="822">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628" t="s">
        <v>333</v>
      </c>
      <c r="AY238" s="475" t="s">
        <v>3373</v>
      </c>
      <c r="AZ238" s="468" t="s">
        <v>3374</v>
      </c>
      <c r="BA238" s="469" t="s">
        <v>967</v>
      </c>
      <c r="BB238" s="469" t="s">
        <v>3375</v>
      </c>
      <c r="BC238" s="470">
        <v>44927</v>
      </c>
      <c r="BD238" s="470">
        <v>45291</v>
      </c>
      <c r="BE238" s="470" t="s">
        <v>3376</v>
      </c>
      <c r="BF238" s="468" t="s">
        <v>3377</v>
      </c>
      <c r="BG238" s="581" t="s">
        <v>1208</v>
      </c>
      <c r="BH238" s="214"/>
      <c r="BI238" s="209"/>
      <c r="BJ238" s="209"/>
      <c r="BK238" s="209"/>
      <c r="BL238" s="206"/>
      <c r="BM238" s="206"/>
      <c r="BN238" s="206"/>
      <c r="BO238" s="280"/>
      <c r="BP238" s="280"/>
      <c r="BQ238" s="282"/>
      <c r="BR238" s="212"/>
      <c r="BS238" s="212" t="str">
        <f>IF(AND('MAPA DE RIESGOS'!$AP238="Muy Alta",'MAPA DE RIESGOS'!$AR238="Leve"),CONCATENATE("R",'MAPA DE RIESGOS'!$H238,"C",'MAPA DE RIESGOS'!$AF238),"")</f>
        <v/>
      </c>
      <c r="BT238" s="212"/>
      <c r="BU238" s="212"/>
      <c r="BV238" s="212"/>
      <c r="BW238" s="212"/>
      <c r="BX238" s="212"/>
      <c r="BY238" s="212"/>
      <c r="BZ238" s="212"/>
      <c r="CA238" s="212"/>
      <c r="CB238" s="212"/>
      <c r="CC238" s="212"/>
      <c r="CD238" s="212"/>
      <c r="CE238" s="212"/>
      <c r="CF238" s="212"/>
      <c r="CG238" s="212"/>
      <c r="CH238" s="212"/>
      <c r="CI238" s="212"/>
      <c r="CJ238" s="212"/>
      <c r="CK238" s="212"/>
    </row>
    <row r="239" spans="1:89" s="213" customFormat="1" ht="28.5" hidden="1" customHeight="1">
      <c r="A239" s="590"/>
      <c r="B239" s="614"/>
      <c r="C239" s="567"/>
      <c r="D239" s="567"/>
      <c r="E239" s="570"/>
      <c r="F239" s="570"/>
      <c r="G239" s="575"/>
      <c r="H239" s="382">
        <f t="shared" ref="H239" si="823">+H238</f>
        <v>38</v>
      </c>
      <c r="I239" s="573"/>
      <c r="J239" s="576"/>
      <c r="K239" s="576"/>
      <c r="L239" s="576"/>
      <c r="M239" s="570" t="s">
        <v>1486</v>
      </c>
      <c r="N239" s="570"/>
      <c r="O239" s="570"/>
      <c r="P239" s="644"/>
      <c r="Q239" s="604"/>
      <c r="R239" s="607"/>
      <c r="S239" s="607"/>
      <c r="T239" s="607"/>
      <c r="U239" s="607"/>
      <c r="V239" s="647"/>
      <c r="W239" s="632"/>
      <c r="X239" s="650"/>
      <c r="Y239" s="653"/>
      <c r="Z239" s="656"/>
      <c r="AA239" s="632"/>
      <c r="AB239" s="635"/>
      <c r="AC239" s="638"/>
      <c r="AD239" s="641"/>
      <c r="AE239" s="620"/>
      <c r="AF239" s="205">
        <v>2</v>
      </c>
      <c r="AG239" s="501"/>
      <c r="AH239" s="504" t="str">
        <f t="shared" si="651"/>
        <v/>
      </c>
      <c r="AI239" s="338"/>
      <c r="AJ239" s="338"/>
      <c r="AK239" s="233" t="str">
        <f t="shared" si="652"/>
        <v/>
      </c>
      <c r="AL239" s="339"/>
      <c r="AM239" s="339"/>
      <c r="AN239" s="340"/>
      <c r="AO239" s="234" t="str">
        <f t="shared" ref="AO239" si="824">IF(ISBLANK(AD238),(IFERROR(IF(AND(AH238="Probabilidad",AH239="Probabilidad"),(AQ238-(+AQ238*AK239)),IF(AH239="Probabilidad",(W238-(+W238*AK239)),IF(AH239="Impacto",AQ238,""))),""))," ")</f>
        <v/>
      </c>
      <c r="AP239" s="174" t="str">
        <f t="shared" ref="AP239" si="825">IF(ISBLANK(AD238),(IFERROR(IF(AO239="","",IF(AO239&lt;=0.2,"Muy Baja",IF(AO239&lt;=0.4,"Baja",IF(AO239&lt;=0.6,"Media",IF(AO239&lt;=0.8,"Alta","Muy Alta"))))),""))," ")</f>
        <v/>
      </c>
      <c r="AQ239" s="235" t="str">
        <f t="shared" si="726"/>
        <v/>
      </c>
      <c r="AR239" s="281" t="str">
        <f t="shared" si="727"/>
        <v/>
      </c>
      <c r="AS239" s="235" t="str">
        <f t="shared" ref="AS239" si="826">IFERROR(IF(AND(AH238="Impacto",AH239="Impacto"),(AS238-(+AS238*AK239)),IF(AH239="Impacto",(AA238-(+AA238*AK239)),IF(AH239="Probabilidad",AS238,""))),"")</f>
        <v/>
      </c>
      <c r="AT239" s="237" t="str">
        <f t="shared" si="728"/>
        <v/>
      </c>
      <c r="AU239" s="623"/>
      <c r="AV239" s="626"/>
      <c r="AW239" s="620"/>
      <c r="AX239" s="629"/>
      <c r="AY239" s="487"/>
      <c r="AZ239" s="491"/>
      <c r="BA239" s="489"/>
      <c r="BB239" s="489"/>
      <c r="BC239" s="490"/>
      <c r="BD239" s="490"/>
      <c r="BE239" s="490"/>
      <c r="BF239" s="490"/>
      <c r="BG239" s="683"/>
      <c r="BH239" s="214"/>
      <c r="BI239" s="209"/>
      <c r="BJ239" s="209"/>
      <c r="BK239" s="209"/>
      <c r="BL239" s="206"/>
      <c r="BM239" s="206"/>
      <c r="BN239" s="206"/>
      <c r="BO239" s="280"/>
      <c r="BP239" s="280"/>
      <c r="BQ239" s="282"/>
      <c r="BR239" s="212"/>
      <c r="BS239" s="212" t="str">
        <f>IF(AND('MAPA DE RIESGOS'!$AP239="Muy Alta",'MAPA DE RIESGOS'!$AR239="Leve"),CONCATENATE("R",'MAPA DE RIESGOS'!$H239,"C",'MAPA DE RIESGOS'!$AF239),"")</f>
        <v/>
      </c>
      <c r="BT239" s="212"/>
      <c r="BU239" s="212"/>
      <c r="BV239" s="212"/>
      <c r="BW239" s="212"/>
      <c r="BX239" s="212"/>
      <c r="BY239" s="212"/>
      <c r="BZ239" s="212"/>
      <c r="CA239" s="212"/>
      <c r="CB239" s="212"/>
      <c r="CC239" s="212"/>
      <c r="CD239" s="212"/>
      <c r="CE239" s="212"/>
      <c r="CF239" s="212"/>
      <c r="CG239" s="212"/>
      <c r="CH239" s="212"/>
      <c r="CI239" s="212"/>
      <c r="CJ239" s="212"/>
      <c r="CK239" s="212"/>
    </row>
    <row r="240" spans="1:89" s="213" customFormat="1" ht="28.5" hidden="1" customHeight="1">
      <c r="A240" s="590"/>
      <c r="B240" s="614"/>
      <c r="C240" s="567"/>
      <c r="D240" s="567"/>
      <c r="E240" s="570"/>
      <c r="F240" s="570"/>
      <c r="G240" s="575"/>
      <c r="H240" s="382">
        <f t="shared" si="802"/>
        <v>38</v>
      </c>
      <c r="I240" s="573"/>
      <c r="J240" s="576"/>
      <c r="K240" s="576"/>
      <c r="L240" s="576"/>
      <c r="M240" s="570" t="s">
        <v>1486</v>
      </c>
      <c r="N240" s="570"/>
      <c r="O240" s="570"/>
      <c r="P240" s="644"/>
      <c r="Q240" s="604"/>
      <c r="R240" s="607"/>
      <c r="S240" s="607"/>
      <c r="T240" s="607"/>
      <c r="U240" s="607"/>
      <c r="V240" s="647"/>
      <c r="W240" s="632"/>
      <c r="X240" s="650"/>
      <c r="Y240" s="653"/>
      <c r="Z240" s="656"/>
      <c r="AA240" s="632"/>
      <c r="AB240" s="635"/>
      <c r="AC240" s="638"/>
      <c r="AD240" s="641"/>
      <c r="AE240" s="620"/>
      <c r="AF240" s="205">
        <v>3</v>
      </c>
      <c r="AG240" s="501"/>
      <c r="AH240" s="504" t="str">
        <f t="shared" si="651"/>
        <v/>
      </c>
      <c r="AI240" s="338"/>
      <c r="AJ240" s="338"/>
      <c r="AK240" s="233" t="str">
        <f t="shared" si="652"/>
        <v/>
      </c>
      <c r="AL240" s="339"/>
      <c r="AM240" s="339"/>
      <c r="AN240" s="340"/>
      <c r="AO240" s="234" t="str">
        <f t="shared" ref="AO240" si="827">IF(ISBLANK(AD238),(IFERROR(IF(AND(AH239="Probabilidad",AH240="Probabilidad"),(AQ239-(+AQ239*AK240)),IF(AND(AH239="Impacto",AH240="Probabilidad"),(AQ238-(+AQ238*AK240)),IF(AH240="Impacto",AQ239,""))),""))," ")</f>
        <v/>
      </c>
      <c r="AP240" s="174" t="str">
        <f t="shared" ref="AP240" si="828">IF(ISBLANK(AD238),(IFERROR(IF(AO240="","",IF(AO240&lt;=0.2,"Muy Baja",IF(AO240&lt;=0.4,"Baja",IF(AO240&lt;=0.6,"Media",IF(AO240&lt;=0.8,"Alta","Muy Alta"))))),""))," ")</f>
        <v/>
      </c>
      <c r="AQ240" s="235" t="str">
        <f t="shared" si="726"/>
        <v/>
      </c>
      <c r="AR240" s="281" t="str">
        <f t="shared" si="727"/>
        <v/>
      </c>
      <c r="AS240" s="235" t="str">
        <f t="shared" ref="AS240:AS243" si="829">IFERROR(IF(AND(AH239="Impacto",AH240="Impacto"),(AS239-(+AS239*AK240)),IF(AND(AH239="Probabilidad",AH240="Impacto"),(AS238-(+AS238*AK240)),IF(AH240="Probabilidad",AS239,""))),"")</f>
        <v/>
      </c>
      <c r="AT240" s="237" t="str">
        <f t="shared" si="728"/>
        <v/>
      </c>
      <c r="AU240" s="623"/>
      <c r="AV240" s="626"/>
      <c r="AW240" s="620"/>
      <c r="AX240" s="629"/>
      <c r="AY240" s="487"/>
      <c r="AZ240" s="491"/>
      <c r="BA240" s="489"/>
      <c r="BB240" s="489"/>
      <c r="BC240" s="490"/>
      <c r="BD240" s="490"/>
      <c r="BE240" s="490"/>
      <c r="BF240" s="491"/>
      <c r="BG240" s="683"/>
      <c r="BH240" s="214"/>
      <c r="BI240" s="209"/>
      <c r="BJ240" s="209"/>
      <c r="BK240" s="209"/>
      <c r="BL240" s="206"/>
      <c r="BM240" s="206"/>
      <c r="BN240" s="206"/>
      <c r="BO240" s="280"/>
      <c r="BP240" s="280"/>
      <c r="BQ240" s="282"/>
      <c r="BR240" s="212"/>
      <c r="BS240" s="212" t="str">
        <f>IF(AND('MAPA DE RIESGOS'!$AP240="Muy Alta",'MAPA DE RIESGOS'!$AR240="Leve"),CONCATENATE("R",'MAPA DE RIESGOS'!$H240,"C",'MAPA DE RIESGOS'!$AF240),"")</f>
        <v/>
      </c>
      <c r="BT240" s="212"/>
      <c r="BU240" s="212"/>
      <c r="BV240" s="212"/>
      <c r="BW240" s="212"/>
      <c r="BX240" s="212"/>
      <c r="BY240" s="212"/>
      <c r="BZ240" s="212"/>
      <c r="CA240" s="212"/>
      <c r="CB240" s="212"/>
      <c r="CC240" s="212"/>
      <c r="CD240" s="212"/>
      <c r="CE240" s="212"/>
      <c r="CF240" s="212"/>
      <c r="CG240" s="212"/>
      <c r="CH240" s="212"/>
      <c r="CI240" s="212"/>
      <c r="CJ240" s="212"/>
      <c r="CK240" s="212"/>
    </row>
    <row r="241" spans="1:89" s="213" customFormat="1" ht="28.5" hidden="1" customHeight="1">
      <c r="A241" s="590"/>
      <c r="B241" s="614"/>
      <c r="C241" s="567"/>
      <c r="D241" s="567"/>
      <c r="E241" s="570"/>
      <c r="F241" s="570"/>
      <c r="G241" s="575"/>
      <c r="H241" s="382">
        <f t="shared" si="802"/>
        <v>38</v>
      </c>
      <c r="I241" s="573"/>
      <c r="J241" s="576"/>
      <c r="K241" s="576"/>
      <c r="L241" s="576"/>
      <c r="M241" s="570" t="s">
        <v>1486</v>
      </c>
      <c r="N241" s="570"/>
      <c r="O241" s="570"/>
      <c r="P241" s="644"/>
      <c r="Q241" s="604"/>
      <c r="R241" s="607"/>
      <c r="S241" s="607"/>
      <c r="T241" s="607"/>
      <c r="U241" s="607"/>
      <c r="V241" s="647"/>
      <c r="W241" s="632"/>
      <c r="X241" s="650"/>
      <c r="Y241" s="653"/>
      <c r="Z241" s="656"/>
      <c r="AA241" s="632"/>
      <c r="AB241" s="635"/>
      <c r="AC241" s="638"/>
      <c r="AD241" s="641"/>
      <c r="AE241" s="620"/>
      <c r="AF241" s="205">
        <v>4</v>
      </c>
      <c r="AG241" s="501"/>
      <c r="AH241" s="504" t="str">
        <f t="shared" si="651"/>
        <v/>
      </c>
      <c r="AI241" s="338"/>
      <c r="AJ241" s="338"/>
      <c r="AK241" s="233" t="str">
        <f t="shared" si="652"/>
        <v/>
      </c>
      <c r="AL241" s="339"/>
      <c r="AM241" s="339"/>
      <c r="AN241" s="340"/>
      <c r="AO241" s="234" t="str">
        <f t="shared" ref="AO241" si="830">IF(ISBLANK(AD238),(IFERROR(IF(AND(AH240="Probabilidad",AH241="Probabilidad"),(AQ240-(+AQ240*AK241)),IF(AND(AH240="Impacto",AH241="Probabilidad"),(AQ239-(+AQ239*AK241)),IF(AH241="Impacto",AQ240,""))),""))," ")</f>
        <v/>
      </c>
      <c r="AP241" s="174" t="str">
        <f t="shared" ref="AP241" si="831">IF(ISBLANK(AD238),(IFERROR(IF(AO241="","",IF(AO241&lt;=0.2,"Muy Baja",IF(AO241&lt;=0.4,"Baja",IF(AO241&lt;=0.6,"Media",IF(AO241&lt;=0.8,"Alta","Muy Alta"))))),""))," ")</f>
        <v/>
      </c>
      <c r="AQ241" s="235" t="str">
        <f t="shared" si="726"/>
        <v/>
      </c>
      <c r="AR241" s="281" t="str">
        <f t="shared" si="727"/>
        <v/>
      </c>
      <c r="AS241" s="235" t="str">
        <f t="shared" si="829"/>
        <v/>
      </c>
      <c r="AT241" s="237" t="str">
        <f t="shared" si="728"/>
        <v/>
      </c>
      <c r="AU241" s="623"/>
      <c r="AV241" s="626"/>
      <c r="AW241" s="620"/>
      <c r="AX241" s="629"/>
      <c r="AY241" s="487"/>
      <c r="AZ241" s="491"/>
      <c r="BA241" s="489"/>
      <c r="BB241" s="489"/>
      <c r="BC241" s="490"/>
      <c r="BD241" s="490"/>
      <c r="BE241" s="490"/>
      <c r="BF241" s="491"/>
      <c r="BG241" s="683"/>
      <c r="BH241" s="214"/>
      <c r="BI241" s="209"/>
      <c r="BJ241" s="209"/>
      <c r="BK241" s="209"/>
      <c r="BL241" s="206"/>
      <c r="BM241" s="206"/>
      <c r="BN241" s="206"/>
      <c r="BO241" s="280"/>
      <c r="BP241" s="280"/>
      <c r="BQ241" s="282"/>
      <c r="BR241" s="212"/>
      <c r="BS241" s="212" t="str">
        <f>IF(AND('MAPA DE RIESGOS'!$AP241="Muy Alta",'MAPA DE RIESGOS'!$AR241="Leve"),CONCATENATE("R",'MAPA DE RIESGOS'!$H241,"C",'MAPA DE RIESGOS'!$AF241),"")</f>
        <v/>
      </c>
      <c r="BT241" s="212"/>
      <c r="BU241" s="212"/>
      <c r="BV241" s="212"/>
      <c r="BW241" s="212"/>
      <c r="BX241" s="212"/>
      <c r="BY241" s="212"/>
      <c r="BZ241" s="212"/>
      <c r="CA241" s="212"/>
      <c r="CB241" s="212"/>
      <c r="CC241" s="212"/>
      <c r="CD241" s="212"/>
      <c r="CE241" s="212"/>
      <c r="CF241" s="212"/>
      <c r="CG241" s="212"/>
      <c r="CH241" s="212"/>
      <c r="CI241" s="212"/>
      <c r="CJ241" s="212"/>
      <c r="CK241" s="212"/>
    </row>
    <row r="242" spans="1:89" s="213" customFormat="1" ht="28.5" hidden="1" customHeight="1">
      <c r="A242" s="590"/>
      <c r="B242" s="614"/>
      <c r="C242" s="567"/>
      <c r="D242" s="567"/>
      <c r="E242" s="570"/>
      <c r="F242" s="570"/>
      <c r="G242" s="575"/>
      <c r="H242" s="382">
        <f t="shared" si="802"/>
        <v>38</v>
      </c>
      <c r="I242" s="573"/>
      <c r="J242" s="576"/>
      <c r="K242" s="576"/>
      <c r="L242" s="576"/>
      <c r="M242" s="570" t="s">
        <v>1486</v>
      </c>
      <c r="N242" s="570"/>
      <c r="O242" s="570"/>
      <c r="P242" s="644"/>
      <c r="Q242" s="604"/>
      <c r="R242" s="607"/>
      <c r="S242" s="607"/>
      <c r="T242" s="607"/>
      <c r="U242" s="607"/>
      <c r="V242" s="647"/>
      <c r="W242" s="632"/>
      <c r="X242" s="650"/>
      <c r="Y242" s="653"/>
      <c r="Z242" s="656"/>
      <c r="AA242" s="632"/>
      <c r="AB242" s="635"/>
      <c r="AC242" s="638"/>
      <c r="AD242" s="641"/>
      <c r="AE242" s="620"/>
      <c r="AF242" s="205">
        <v>5</v>
      </c>
      <c r="AG242" s="501"/>
      <c r="AH242" s="504" t="str">
        <f t="shared" si="651"/>
        <v/>
      </c>
      <c r="AI242" s="338"/>
      <c r="AJ242" s="338"/>
      <c r="AK242" s="233" t="str">
        <f t="shared" si="652"/>
        <v/>
      </c>
      <c r="AL242" s="339"/>
      <c r="AM242" s="339"/>
      <c r="AN242" s="340"/>
      <c r="AO242" s="234" t="str">
        <f t="shared" ref="AO242" si="832">IF(ISBLANK(AD238),(IFERROR(IF(AND(AH241="Probabilidad",AH242="Probabilidad"),(AQ241-(+AQ241*AK242)),IF(AND(AH241="Impacto",AH242="Probabilidad"),(AQ240-(+AQ240*AK242)),IF(AH242="Impacto",AQ241,""))),""))," ")</f>
        <v/>
      </c>
      <c r="AP242" s="174" t="str">
        <f t="shared" ref="AP242" si="833">IF(ISBLANK(AD238),(IFERROR(IF(AO242="","",IF(AO242&lt;=0.2,"Muy Baja",IF(AO242&lt;=0.4,"Baja",IF(AO242&lt;=0.6,"Media",IF(AO242&lt;=0.8,"Alta","Muy Alta"))))),""))," ")</f>
        <v/>
      </c>
      <c r="AQ242" s="235" t="str">
        <f t="shared" si="726"/>
        <v/>
      </c>
      <c r="AR242" s="281" t="str">
        <f t="shared" si="727"/>
        <v/>
      </c>
      <c r="AS242" s="235" t="str">
        <f t="shared" si="829"/>
        <v/>
      </c>
      <c r="AT242" s="237" t="str">
        <f t="shared" si="728"/>
        <v/>
      </c>
      <c r="AU242" s="623"/>
      <c r="AV242" s="626"/>
      <c r="AW242" s="620"/>
      <c r="AX242" s="629"/>
      <c r="AY242" s="487"/>
      <c r="AZ242" s="491"/>
      <c r="BA242" s="489"/>
      <c r="BB242" s="489"/>
      <c r="BC242" s="490"/>
      <c r="BD242" s="490"/>
      <c r="BE242" s="490"/>
      <c r="BF242" s="491"/>
      <c r="BG242" s="683"/>
      <c r="BH242" s="214"/>
      <c r="BI242" s="209"/>
      <c r="BJ242" s="209"/>
      <c r="BK242" s="209"/>
      <c r="BL242" s="206"/>
      <c r="BM242" s="206"/>
      <c r="BN242" s="206"/>
      <c r="BO242" s="280"/>
      <c r="BP242" s="280"/>
      <c r="BQ242" s="282"/>
      <c r="BR242" s="212"/>
      <c r="BS242" s="212" t="str">
        <f>IF(AND('MAPA DE RIESGOS'!$AP242="Muy Alta",'MAPA DE RIESGOS'!$AR242="Leve"),CONCATENATE("R",'MAPA DE RIESGOS'!$H242,"C",'MAPA DE RIESGOS'!$AF242),"")</f>
        <v/>
      </c>
      <c r="BT242" s="212"/>
      <c r="BU242" s="212"/>
      <c r="BV242" s="212"/>
      <c r="BW242" s="212"/>
      <c r="BX242" s="212"/>
      <c r="BY242" s="212"/>
      <c r="BZ242" s="212"/>
      <c r="CA242" s="212"/>
      <c r="CB242" s="212"/>
      <c r="CC242" s="212"/>
      <c r="CD242" s="212"/>
      <c r="CE242" s="212"/>
      <c r="CF242" s="212"/>
      <c r="CG242" s="212"/>
      <c r="CH242" s="212"/>
      <c r="CI242" s="212"/>
      <c r="CJ242" s="212"/>
      <c r="CK242" s="212"/>
    </row>
    <row r="243" spans="1:89" s="213" customFormat="1" ht="28.5" hidden="1" customHeight="1">
      <c r="A243" s="590"/>
      <c r="B243" s="614"/>
      <c r="C243" s="567"/>
      <c r="D243" s="567"/>
      <c r="E243" s="570"/>
      <c r="F243" s="570"/>
      <c r="G243" s="575"/>
      <c r="H243" s="382">
        <f t="shared" si="802"/>
        <v>38</v>
      </c>
      <c r="I243" s="574"/>
      <c r="J243" s="577"/>
      <c r="K243" s="577"/>
      <c r="L243" s="577"/>
      <c r="M243" s="571" t="s">
        <v>1486</v>
      </c>
      <c r="N243" s="571"/>
      <c r="O243" s="571"/>
      <c r="P243" s="645"/>
      <c r="Q243" s="605"/>
      <c r="R243" s="608"/>
      <c r="S243" s="608"/>
      <c r="T243" s="608"/>
      <c r="U243" s="608"/>
      <c r="V243" s="648"/>
      <c r="W243" s="633"/>
      <c r="X243" s="651"/>
      <c r="Y243" s="654"/>
      <c r="Z243" s="657"/>
      <c r="AA243" s="633"/>
      <c r="AB243" s="636"/>
      <c r="AC243" s="639"/>
      <c r="AD243" s="642"/>
      <c r="AE243" s="621"/>
      <c r="AF243" s="205">
        <v>6</v>
      </c>
      <c r="AG243" s="501"/>
      <c r="AH243" s="504" t="str">
        <f t="shared" si="651"/>
        <v/>
      </c>
      <c r="AI243" s="338"/>
      <c r="AJ243" s="338"/>
      <c r="AK243" s="233" t="str">
        <f t="shared" si="652"/>
        <v/>
      </c>
      <c r="AL243" s="339"/>
      <c r="AM243" s="339"/>
      <c r="AN243" s="340"/>
      <c r="AO243" s="234" t="str">
        <f t="shared" ref="AO243" si="834">IF(ISBLANK(AD238),(IFERROR(IF(AND(AH242="Probabilidad",AH243="Probabilidad"),(AQ242-(+AQ242*AK243)),IF(AND(AH242="Impacto",AH243="Probabilidad"),(AQ241-(+AQ241*AK243)),IF(AH243="Impacto",AQ242,""))),""))," ")</f>
        <v/>
      </c>
      <c r="AP243" s="174" t="str">
        <f t="shared" ref="AP243" si="835">IF(ISBLANK(AD238),(IFERROR(IF(AO243="","",IF(AO243&lt;=0.2,"Muy Baja",IF(AO243&lt;=0.4,"Baja",IF(AO243&lt;=0.6,"Media",IF(AO243&lt;=0.8,"Alta","Muy Alta"))))),""))," ")</f>
        <v/>
      </c>
      <c r="AQ243" s="235" t="str">
        <f t="shared" si="726"/>
        <v/>
      </c>
      <c r="AR243" s="281" t="str">
        <f t="shared" si="727"/>
        <v/>
      </c>
      <c r="AS243" s="235" t="str">
        <f t="shared" si="829"/>
        <v/>
      </c>
      <c r="AT243" s="237" t="str">
        <f t="shared" si="728"/>
        <v/>
      </c>
      <c r="AU243" s="624"/>
      <c r="AV243" s="627"/>
      <c r="AW243" s="621"/>
      <c r="AX243" s="630"/>
      <c r="AY243" s="487"/>
      <c r="AZ243" s="491"/>
      <c r="BA243" s="489"/>
      <c r="BB243" s="489"/>
      <c r="BC243" s="490"/>
      <c r="BD243" s="498"/>
      <c r="BE243" s="498"/>
      <c r="BF243" s="499"/>
      <c r="BG243" s="684"/>
      <c r="BH243" s="214"/>
      <c r="BI243" s="209"/>
      <c r="BJ243" s="209"/>
      <c r="BK243" s="209"/>
      <c r="BL243" s="206"/>
      <c r="BM243" s="206"/>
      <c r="BN243" s="206"/>
      <c r="BO243" s="280"/>
      <c r="BP243" s="280"/>
      <c r="BQ243" s="282"/>
      <c r="BR243" s="212"/>
      <c r="BS243" s="212" t="str">
        <f>IF(AND('MAPA DE RIESGOS'!$AP243="Muy Alta",'MAPA DE RIESGOS'!$AR243="Leve"),CONCATENATE("R",'MAPA DE RIESGOS'!$H243,"C",'MAPA DE RIESGOS'!$AF243),"")</f>
        <v/>
      </c>
      <c r="BT243" s="212"/>
      <c r="BU243" s="212"/>
      <c r="BV243" s="212"/>
      <c r="BW243" s="212"/>
      <c r="BX243" s="212"/>
      <c r="BY243" s="212"/>
      <c r="BZ243" s="212"/>
      <c r="CA243" s="212"/>
      <c r="CB243" s="212"/>
      <c r="CC243" s="212"/>
      <c r="CD243" s="212"/>
      <c r="CE243" s="212"/>
      <c r="CF243" s="212"/>
      <c r="CG243" s="212"/>
      <c r="CH243" s="212"/>
      <c r="CI243" s="212"/>
      <c r="CJ243" s="212"/>
      <c r="CK243" s="212"/>
    </row>
    <row r="244" spans="1:89" s="213" customFormat="1" ht="84" customHeight="1">
      <c r="A244" s="590"/>
      <c r="B244" s="614" t="s">
        <v>953</v>
      </c>
      <c r="C244" s="567"/>
      <c r="D244" s="567"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570"/>
      <c r="F244" s="570" t="s">
        <v>967</v>
      </c>
      <c r="G244" s="575">
        <v>39</v>
      </c>
      <c r="H244" s="382">
        <f t="shared" ref="H244" si="836">+G244</f>
        <v>39</v>
      </c>
      <c r="I244" s="572" t="s">
        <v>1161</v>
      </c>
      <c r="J244" s="581" t="s">
        <v>241</v>
      </c>
      <c r="K244" s="581" t="s">
        <v>1161</v>
      </c>
      <c r="L244" s="581" t="s">
        <v>1290</v>
      </c>
      <c r="M244" s="569" t="s">
        <v>3297</v>
      </c>
      <c r="N244" s="569" t="s">
        <v>926</v>
      </c>
      <c r="O244" s="569" t="s">
        <v>831</v>
      </c>
      <c r="P244" s="643">
        <v>228</v>
      </c>
      <c r="Q244" s="603" t="s">
        <v>87</v>
      </c>
      <c r="R244" s="606" t="s">
        <v>1297</v>
      </c>
      <c r="S244" s="606" t="s">
        <v>1161</v>
      </c>
      <c r="T244" s="606"/>
      <c r="U244" s="606"/>
      <c r="V244" s="646" t="str">
        <f t="shared" ref="V244" si="837">IF(ISBLANK(AC244),(IF(P244&lt;=0,"",IF(P244&lt;=2,"Muy Baja",IF(P244&lt;=24,"Baja",IF(P244&lt;=500,"Media",IF(P244&lt;=5000,"Alta","Muy Alta"))))))," ")</f>
        <v>Media</v>
      </c>
      <c r="W244" s="631">
        <f t="shared" ref="W244" si="838">IF(ISBLANK(AC244),(IF(V244="","",IF(V244="Muy Baja",20%,IF(V244="Baja",40%,IF(V244="Media",60%,IF(V244="Alta",80%,IF(V244="Muy Alta",100%,0)))))))," ")</f>
        <v>0.6</v>
      </c>
      <c r="X244" s="649" t="s">
        <v>304</v>
      </c>
      <c r="Y244" s="652" t="str">
        <f>IF(X244&gt;0,IF(NOT(ISERROR(MATCH(X244,'Listados Datos'!$N$3:$N$4,0))),'Listados Datos'!$N$6&amp;"Por favor no seleccionar este criterios de impacto (Afectación Económica o presupuestal y/o Pérdida Reputacional)",'Listados Datos'!$N$7),"")</f>
        <v>✔</v>
      </c>
      <c r="Z244" s="655"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631">
        <f>IF(Z244="","",IF(Z244="Leve",20%,IF(Z244="Menor",40%,IF(Z244="Moderado",60%,IF(Z244="Mayor",80%,IF(Z244="Catastrófico",100%,0))))))</f>
        <v>0.6</v>
      </c>
      <c r="AB244" s="634"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637"/>
      <c r="AD244" s="640"/>
      <c r="AE244" s="619" t="str">
        <f t="shared" ref="AE244" si="839">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5">
        <v>1</v>
      </c>
      <c r="AG244" s="501" t="s">
        <v>3156</v>
      </c>
      <c r="AH244" s="504" t="str">
        <f t="shared" si="651"/>
        <v>Probabilidad</v>
      </c>
      <c r="AI244" s="338" t="s">
        <v>310</v>
      </c>
      <c r="AJ244" s="338" t="s">
        <v>315</v>
      </c>
      <c r="AK244" s="233" t="str">
        <f t="shared" si="652"/>
        <v>40%</v>
      </c>
      <c r="AL244" s="339" t="s">
        <v>319</v>
      </c>
      <c r="AM244" s="339" t="s">
        <v>323</v>
      </c>
      <c r="AN244" s="340" t="s">
        <v>326</v>
      </c>
      <c r="AO244" s="234">
        <f t="shared" ref="AO244" si="840">IF(ISBLANK(AD244),(IFERROR(IF(AH244="Probabilidad",(W244-(+W244*AK244)),IF(AH244="Impacto",W244,"")),""))," ")</f>
        <v>0.36</v>
      </c>
      <c r="AP244" s="174" t="str">
        <f t="shared" ref="AP244" si="841">IF(ISBLANK(AD244), (IFERROR(IF(AO244="","",IF(AO244&lt;=0.2,"Muy Baja",IF(AO244&lt;=0.4,"Baja",IF(AO244&lt;=0.6,"Media",IF(AO244&lt;=0.8,"Alta","Muy Alta"))))),""))," ")</f>
        <v>Baja</v>
      </c>
      <c r="AQ244" s="235">
        <f t="shared" si="726"/>
        <v>0.36</v>
      </c>
      <c r="AR244" s="281" t="str">
        <f t="shared" si="727"/>
        <v>Moderado</v>
      </c>
      <c r="AS244" s="235">
        <f t="shared" ref="AS244" si="842">IFERROR(IF(AH244="Impacto",(AA244-(+AA244*AK244)),IF(AH244="Probabilidad",AA244,"")),"")</f>
        <v>0.6</v>
      </c>
      <c r="AT244" s="237" t="str">
        <f t="shared" si="728"/>
        <v>Moderado</v>
      </c>
      <c r="AU244" s="622"/>
      <c r="AV244" s="625" t="str">
        <f>IF(ISBLANK(AD244), " ", AD244)</f>
        <v xml:space="preserve"> </v>
      </c>
      <c r="AW244" s="619" t="str">
        <f t="shared" ref="AW244" si="843">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628" t="s">
        <v>333</v>
      </c>
      <c r="AY244" s="487" t="s">
        <v>3188</v>
      </c>
      <c r="AZ244" s="491" t="s">
        <v>3189</v>
      </c>
      <c r="BA244" s="489" t="s">
        <v>967</v>
      </c>
      <c r="BB244" s="489" t="s">
        <v>1050</v>
      </c>
      <c r="BC244" s="494">
        <v>44927</v>
      </c>
      <c r="BD244" s="497">
        <v>45291</v>
      </c>
      <c r="BE244" s="500" t="s">
        <v>3190</v>
      </c>
      <c r="BF244" s="500" t="s">
        <v>3191</v>
      </c>
      <c r="BG244" s="685" t="s">
        <v>1209</v>
      </c>
      <c r="BH244" s="214"/>
      <c r="BI244" s="209"/>
      <c r="BJ244" s="209"/>
      <c r="BK244" s="209"/>
      <c r="BL244" s="206"/>
      <c r="BM244" s="206"/>
      <c r="BN244" s="206"/>
      <c r="BO244" s="280"/>
      <c r="BP244" s="280"/>
      <c r="BQ244" s="282"/>
      <c r="BR244" s="212"/>
      <c r="BS244" s="212" t="str">
        <f>IF(AND('MAPA DE RIESGOS'!$AP244="Muy Alta",'MAPA DE RIESGOS'!$AR244="Leve"),CONCATENATE("R",'MAPA DE RIESGOS'!$H244,"C",'MAPA DE RIESGOS'!$AF244),"")</f>
        <v/>
      </c>
      <c r="BT244" s="212"/>
      <c r="BU244" s="212"/>
      <c r="BV244" s="212"/>
      <c r="BW244" s="212"/>
      <c r="BX244" s="212"/>
      <c r="BY244" s="212"/>
      <c r="BZ244" s="212"/>
      <c r="CA244" s="212"/>
      <c r="CB244" s="212"/>
      <c r="CC244" s="212"/>
      <c r="CD244" s="212"/>
      <c r="CE244" s="212"/>
      <c r="CF244" s="212"/>
      <c r="CG244" s="212"/>
      <c r="CH244" s="212"/>
      <c r="CI244" s="212"/>
      <c r="CJ244" s="212"/>
      <c r="CK244" s="212"/>
    </row>
    <row r="245" spans="1:89" s="213" customFormat="1" ht="84" customHeight="1">
      <c r="A245" s="590"/>
      <c r="B245" s="614"/>
      <c r="C245" s="567"/>
      <c r="D245" s="567"/>
      <c r="E245" s="570"/>
      <c r="F245" s="570"/>
      <c r="G245" s="575"/>
      <c r="H245" s="382">
        <f t="shared" ref="H245" si="844">+H244</f>
        <v>39</v>
      </c>
      <c r="I245" s="573"/>
      <c r="J245" s="576"/>
      <c r="K245" s="576"/>
      <c r="L245" s="576"/>
      <c r="M245" s="570" t="s">
        <v>1486</v>
      </c>
      <c r="N245" s="570"/>
      <c r="O245" s="570"/>
      <c r="P245" s="644"/>
      <c r="Q245" s="604"/>
      <c r="R245" s="607"/>
      <c r="S245" s="607"/>
      <c r="T245" s="607"/>
      <c r="U245" s="607"/>
      <c r="V245" s="647"/>
      <c r="W245" s="632"/>
      <c r="X245" s="650"/>
      <c r="Y245" s="653"/>
      <c r="Z245" s="656"/>
      <c r="AA245" s="632"/>
      <c r="AB245" s="635"/>
      <c r="AC245" s="638"/>
      <c r="AD245" s="641"/>
      <c r="AE245" s="620"/>
      <c r="AF245" s="205">
        <v>2</v>
      </c>
      <c r="AG245" s="501" t="s">
        <v>3157</v>
      </c>
      <c r="AH245" s="504" t="str">
        <f t="shared" si="651"/>
        <v>Probabilidad</v>
      </c>
      <c r="AI245" s="338" t="s">
        <v>310</v>
      </c>
      <c r="AJ245" s="338" t="s">
        <v>315</v>
      </c>
      <c r="AK245" s="233" t="str">
        <f t="shared" si="652"/>
        <v>40%</v>
      </c>
      <c r="AL245" s="339" t="s">
        <v>319</v>
      </c>
      <c r="AM245" s="339" t="s">
        <v>323</v>
      </c>
      <c r="AN245" s="340" t="s">
        <v>326</v>
      </c>
      <c r="AO245" s="234">
        <f t="shared" ref="AO245" si="845">IF(ISBLANK(AD244),(IFERROR(IF(AND(AH244="Probabilidad",AH245="Probabilidad"),(AQ244-(+AQ244*AK245)),IF(AH245="Probabilidad",(W244-(+W244*AK245)),IF(AH245="Impacto",AQ244,""))),""))," ")</f>
        <v>0.216</v>
      </c>
      <c r="AP245" s="174" t="str">
        <f t="shared" ref="AP245" si="846">IF(ISBLANK(AD244),(IFERROR(IF(AO245="","",IF(AO245&lt;=0.2,"Muy Baja",IF(AO245&lt;=0.4,"Baja",IF(AO245&lt;=0.6,"Media",IF(AO245&lt;=0.8,"Alta","Muy Alta"))))),""))," ")</f>
        <v>Baja</v>
      </c>
      <c r="AQ245" s="235">
        <f t="shared" si="726"/>
        <v>0.216</v>
      </c>
      <c r="AR245" s="281" t="str">
        <f t="shared" si="727"/>
        <v>Moderado</v>
      </c>
      <c r="AS245" s="235">
        <f t="shared" ref="AS245" si="847">IFERROR(IF(AND(AH244="Impacto",AH245="Impacto"),(AS244-(+AS244*AK245)),IF(AH245="Impacto",(AA244-(+AA244*AK245)),IF(AH245="Probabilidad",AS244,""))),"")</f>
        <v>0.6</v>
      </c>
      <c r="AT245" s="237" t="str">
        <f t="shared" si="728"/>
        <v>Moderado</v>
      </c>
      <c r="AU245" s="623"/>
      <c r="AV245" s="626"/>
      <c r="AW245" s="620"/>
      <c r="AX245" s="629"/>
      <c r="AY245" s="487" t="s">
        <v>3192</v>
      </c>
      <c r="AZ245" s="491" t="s">
        <v>3193</v>
      </c>
      <c r="BA245" s="489" t="s">
        <v>967</v>
      </c>
      <c r="BB245" s="489" t="s">
        <v>1050</v>
      </c>
      <c r="BC245" s="490">
        <v>44927</v>
      </c>
      <c r="BD245" s="490" t="s">
        <v>3061</v>
      </c>
      <c r="BE245" s="490" t="s">
        <v>1364</v>
      </c>
      <c r="BF245" s="491" t="s">
        <v>1363</v>
      </c>
      <c r="BG245" s="683"/>
      <c r="BH245" s="214"/>
      <c r="BI245" s="209"/>
      <c r="BJ245" s="209"/>
      <c r="BK245" s="209"/>
      <c r="BL245" s="206"/>
      <c r="BM245" s="206"/>
      <c r="BN245" s="206"/>
      <c r="BO245" s="280"/>
      <c r="BP245" s="280"/>
      <c r="BQ245" s="282"/>
      <c r="BR245" s="212"/>
      <c r="BS245" s="212" t="str">
        <f>IF(AND('MAPA DE RIESGOS'!$AP245="Muy Alta",'MAPA DE RIESGOS'!$AR245="Leve"),CONCATENATE("R",'MAPA DE RIESGOS'!$H245,"C",'MAPA DE RIESGOS'!$AF245),"")</f>
        <v/>
      </c>
      <c r="BT245" s="212"/>
      <c r="BU245" s="212"/>
      <c r="BV245" s="212"/>
      <c r="BW245" s="212"/>
      <c r="BX245" s="212"/>
      <c r="BY245" s="212"/>
      <c r="BZ245" s="212"/>
      <c r="CA245" s="212"/>
      <c r="CB245" s="212"/>
      <c r="CC245" s="212"/>
      <c r="CD245" s="212"/>
      <c r="CE245" s="212"/>
      <c r="CF245" s="212"/>
      <c r="CG245" s="212"/>
      <c r="CH245" s="212"/>
      <c r="CI245" s="212"/>
      <c r="CJ245" s="212"/>
      <c r="CK245" s="212"/>
    </row>
    <row r="246" spans="1:89" s="213" customFormat="1" ht="84" customHeight="1">
      <c r="A246" s="590"/>
      <c r="B246" s="614"/>
      <c r="C246" s="567"/>
      <c r="D246" s="567"/>
      <c r="E246" s="570"/>
      <c r="F246" s="570"/>
      <c r="G246" s="575"/>
      <c r="H246" s="382">
        <f t="shared" si="802"/>
        <v>39</v>
      </c>
      <c r="I246" s="573"/>
      <c r="J246" s="576"/>
      <c r="K246" s="576"/>
      <c r="L246" s="576"/>
      <c r="M246" s="570" t="s">
        <v>1486</v>
      </c>
      <c r="N246" s="570"/>
      <c r="O246" s="570"/>
      <c r="P246" s="644"/>
      <c r="Q246" s="604"/>
      <c r="R246" s="607"/>
      <c r="S246" s="607"/>
      <c r="T246" s="607"/>
      <c r="U246" s="607"/>
      <c r="V246" s="647"/>
      <c r="W246" s="632"/>
      <c r="X246" s="650"/>
      <c r="Y246" s="653"/>
      <c r="Z246" s="656"/>
      <c r="AA246" s="632"/>
      <c r="AB246" s="635"/>
      <c r="AC246" s="638"/>
      <c r="AD246" s="641"/>
      <c r="AE246" s="620"/>
      <c r="AF246" s="205">
        <v>3</v>
      </c>
      <c r="AG246" s="501" t="s">
        <v>3298</v>
      </c>
      <c r="AH246" s="504" t="str">
        <f t="shared" si="651"/>
        <v>Probabilidad</v>
      </c>
      <c r="AI246" s="338" t="s">
        <v>310</v>
      </c>
      <c r="AJ246" s="338" t="s">
        <v>315</v>
      </c>
      <c r="AK246" s="233" t="str">
        <f t="shared" si="652"/>
        <v>40%</v>
      </c>
      <c r="AL246" s="339" t="s">
        <v>319</v>
      </c>
      <c r="AM246" s="339" t="s">
        <v>323</v>
      </c>
      <c r="AN246" s="340" t="s">
        <v>326</v>
      </c>
      <c r="AO246" s="234">
        <f t="shared" ref="AO246" si="848">IF(ISBLANK(AD244),(IFERROR(IF(AND(AH245="Probabilidad",AH246="Probabilidad"),(AQ245-(+AQ245*AK246)),IF(AND(AH245="Impacto",AH246="Probabilidad"),(AQ244-(+AQ244*AK246)),IF(AH246="Impacto",AQ245,""))),""))," ")</f>
        <v>0.12959999999999999</v>
      </c>
      <c r="AP246" s="174" t="str">
        <f t="shared" ref="AP246" si="849">IF(ISBLANK(AD244),(IFERROR(IF(AO246="","",IF(AO246&lt;=0.2,"Muy Baja",IF(AO246&lt;=0.4,"Baja",IF(AO246&lt;=0.6,"Media",IF(AO246&lt;=0.8,"Alta","Muy Alta"))))),""))," ")</f>
        <v>Muy Baja</v>
      </c>
      <c r="AQ246" s="235">
        <f t="shared" si="726"/>
        <v>0.12959999999999999</v>
      </c>
      <c r="AR246" s="281" t="str">
        <f t="shared" si="727"/>
        <v>Moderado</v>
      </c>
      <c r="AS246" s="235">
        <f t="shared" ref="AS246:AS249" si="850">IFERROR(IF(AND(AH245="Impacto",AH246="Impacto"),(AS245-(+AS245*AK246)),IF(AND(AH245="Probabilidad",AH246="Impacto"),(AS244-(+AS244*AK246)),IF(AH246="Probabilidad",AS245,""))),"")</f>
        <v>0.6</v>
      </c>
      <c r="AT246" s="237" t="str">
        <f t="shared" si="728"/>
        <v>Moderado</v>
      </c>
      <c r="AU246" s="623"/>
      <c r="AV246" s="626"/>
      <c r="AW246" s="620"/>
      <c r="AX246" s="629"/>
      <c r="AY246" s="487" t="s">
        <v>3299</v>
      </c>
      <c r="AZ246" s="491" t="s">
        <v>3194</v>
      </c>
      <c r="BA246" s="489" t="s">
        <v>967</v>
      </c>
      <c r="BB246" s="489" t="s">
        <v>1054</v>
      </c>
      <c r="BC246" s="490">
        <v>44927</v>
      </c>
      <c r="BD246" s="490" t="s">
        <v>3061</v>
      </c>
      <c r="BE246" s="490" t="s">
        <v>1134</v>
      </c>
      <c r="BF246" s="491" t="s">
        <v>3300</v>
      </c>
      <c r="BG246" s="683"/>
      <c r="BH246" s="214"/>
      <c r="BI246" s="209"/>
      <c r="BJ246" s="209"/>
      <c r="BK246" s="209"/>
      <c r="BL246" s="206"/>
      <c r="BM246" s="206"/>
      <c r="BN246" s="206"/>
      <c r="BO246" s="280"/>
      <c r="BP246" s="280"/>
      <c r="BQ246" s="282"/>
      <c r="BR246" s="212"/>
      <c r="BS246" s="212" t="str">
        <f>IF(AND('MAPA DE RIESGOS'!$AP246="Muy Alta",'MAPA DE RIESGOS'!$AR246="Leve"),CONCATENATE("R",'MAPA DE RIESGOS'!$H246,"C",'MAPA DE RIESGOS'!$AF246),"")</f>
        <v/>
      </c>
      <c r="BT246" s="212"/>
      <c r="BU246" s="212"/>
      <c r="BV246" s="212"/>
      <c r="BW246" s="212"/>
      <c r="BX246" s="212"/>
      <c r="BY246" s="212"/>
      <c r="BZ246" s="212"/>
      <c r="CA246" s="212"/>
      <c r="CB246" s="212"/>
      <c r="CC246" s="212"/>
      <c r="CD246" s="212"/>
      <c r="CE246" s="212"/>
      <c r="CF246" s="212"/>
      <c r="CG246" s="212"/>
      <c r="CH246" s="212"/>
      <c r="CI246" s="212"/>
      <c r="CJ246" s="212"/>
      <c r="CK246" s="212"/>
    </row>
    <row r="247" spans="1:89" s="213" customFormat="1" ht="28.5" hidden="1" customHeight="1">
      <c r="A247" s="590"/>
      <c r="B247" s="614"/>
      <c r="C247" s="567"/>
      <c r="D247" s="567"/>
      <c r="E247" s="570"/>
      <c r="F247" s="570"/>
      <c r="G247" s="575"/>
      <c r="H247" s="382">
        <f t="shared" si="802"/>
        <v>39</v>
      </c>
      <c r="I247" s="573"/>
      <c r="J247" s="576"/>
      <c r="K247" s="576"/>
      <c r="L247" s="576"/>
      <c r="M247" s="570" t="s">
        <v>1486</v>
      </c>
      <c r="N247" s="570"/>
      <c r="O247" s="570"/>
      <c r="P247" s="644"/>
      <c r="Q247" s="604"/>
      <c r="R247" s="607"/>
      <c r="S247" s="607"/>
      <c r="T247" s="607"/>
      <c r="U247" s="607"/>
      <c r="V247" s="647"/>
      <c r="W247" s="632"/>
      <c r="X247" s="650"/>
      <c r="Y247" s="653"/>
      <c r="Z247" s="656"/>
      <c r="AA247" s="632"/>
      <c r="AB247" s="635"/>
      <c r="AC247" s="638"/>
      <c r="AD247" s="641"/>
      <c r="AE247" s="620"/>
      <c r="AF247" s="205">
        <v>4</v>
      </c>
      <c r="AG247" s="501"/>
      <c r="AH247" s="504" t="str">
        <f t="shared" si="651"/>
        <v/>
      </c>
      <c r="AI247" s="338"/>
      <c r="AJ247" s="338"/>
      <c r="AK247" s="233" t="str">
        <f t="shared" si="652"/>
        <v/>
      </c>
      <c r="AL247" s="339"/>
      <c r="AM247" s="339"/>
      <c r="AN247" s="340"/>
      <c r="AO247" s="234" t="str">
        <f t="shared" ref="AO247" si="851">IF(ISBLANK(AD244),(IFERROR(IF(AND(AH246="Probabilidad",AH247="Probabilidad"),(AQ246-(+AQ246*AK247)),IF(AND(AH246="Impacto",AH247="Probabilidad"),(AQ245-(+AQ245*AK247)),IF(AH247="Impacto",AQ246,""))),""))," ")</f>
        <v/>
      </c>
      <c r="AP247" s="174" t="str">
        <f t="shared" ref="AP247" si="852">IF(ISBLANK(AD244),(IFERROR(IF(AO247="","",IF(AO247&lt;=0.2,"Muy Baja",IF(AO247&lt;=0.4,"Baja",IF(AO247&lt;=0.6,"Media",IF(AO247&lt;=0.8,"Alta","Muy Alta"))))),""))," ")</f>
        <v/>
      </c>
      <c r="AQ247" s="235" t="str">
        <f t="shared" si="726"/>
        <v/>
      </c>
      <c r="AR247" s="281" t="str">
        <f t="shared" si="727"/>
        <v/>
      </c>
      <c r="AS247" s="235" t="str">
        <f t="shared" si="850"/>
        <v/>
      </c>
      <c r="AT247" s="237" t="str">
        <f t="shared" si="728"/>
        <v/>
      </c>
      <c r="AU247" s="623"/>
      <c r="AV247" s="626"/>
      <c r="AW247" s="620"/>
      <c r="AX247" s="629"/>
      <c r="AY247" s="487"/>
      <c r="AZ247" s="491"/>
      <c r="BA247" s="489"/>
      <c r="BB247" s="489"/>
      <c r="BC247" s="490"/>
      <c r="BD247" s="490"/>
      <c r="BE247" s="490"/>
      <c r="BF247" s="491"/>
      <c r="BG247" s="683"/>
      <c r="BH247" s="214"/>
      <c r="BI247" s="209"/>
      <c r="BJ247" s="209"/>
      <c r="BK247" s="209"/>
      <c r="BL247" s="206"/>
      <c r="BM247" s="206"/>
      <c r="BN247" s="206"/>
      <c r="BO247" s="280"/>
      <c r="BP247" s="280"/>
      <c r="BQ247" s="282"/>
      <c r="BR247" s="212"/>
      <c r="BS247" s="212" t="str">
        <f>IF(AND('MAPA DE RIESGOS'!$AP247="Muy Alta",'MAPA DE RIESGOS'!$AR247="Leve"),CONCATENATE("R",'MAPA DE RIESGOS'!$H247,"C",'MAPA DE RIESGOS'!$AF247),"")</f>
        <v/>
      </c>
      <c r="BT247" s="212"/>
      <c r="BU247" s="212"/>
      <c r="BV247" s="212"/>
      <c r="BW247" s="212"/>
      <c r="BX247" s="212"/>
      <c r="BY247" s="212"/>
      <c r="BZ247" s="212"/>
      <c r="CA247" s="212"/>
      <c r="CB247" s="212"/>
      <c r="CC247" s="212"/>
      <c r="CD247" s="212"/>
      <c r="CE247" s="212"/>
      <c r="CF247" s="212"/>
      <c r="CG247" s="212"/>
      <c r="CH247" s="212"/>
      <c r="CI247" s="212"/>
      <c r="CJ247" s="212"/>
      <c r="CK247" s="212"/>
    </row>
    <row r="248" spans="1:89" s="213" customFormat="1" ht="28.5" hidden="1" customHeight="1">
      <c r="A248" s="590"/>
      <c r="B248" s="614"/>
      <c r="C248" s="567"/>
      <c r="D248" s="567"/>
      <c r="E248" s="570"/>
      <c r="F248" s="570"/>
      <c r="G248" s="575"/>
      <c r="H248" s="382">
        <f t="shared" si="802"/>
        <v>39</v>
      </c>
      <c r="I248" s="573"/>
      <c r="J248" s="576"/>
      <c r="K248" s="576"/>
      <c r="L248" s="576"/>
      <c r="M248" s="570" t="s">
        <v>1486</v>
      </c>
      <c r="N248" s="570"/>
      <c r="O248" s="570"/>
      <c r="P248" s="644"/>
      <c r="Q248" s="604"/>
      <c r="R248" s="607"/>
      <c r="S248" s="607"/>
      <c r="T248" s="607"/>
      <c r="U248" s="607"/>
      <c r="V248" s="647"/>
      <c r="W248" s="632"/>
      <c r="X248" s="650"/>
      <c r="Y248" s="653"/>
      <c r="Z248" s="656"/>
      <c r="AA248" s="632"/>
      <c r="AB248" s="635"/>
      <c r="AC248" s="638"/>
      <c r="AD248" s="641"/>
      <c r="AE248" s="620"/>
      <c r="AF248" s="205">
        <v>5</v>
      </c>
      <c r="AG248" s="501"/>
      <c r="AH248" s="504" t="str">
        <f t="shared" si="651"/>
        <v/>
      </c>
      <c r="AI248" s="338"/>
      <c r="AJ248" s="338"/>
      <c r="AK248" s="233" t="str">
        <f t="shared" si="652"/>
        <v/>
      </c>
      <c r="AL248" s="339"/>
      <c r="AM248" s="339"/>
      <c r="AN248" s="340"/>
      <c r="AO248" s="234" t="str">
        <f t="shared" ref="AO248" si="853">IF(ISBLANK(AD244),(IFERROR(IF(AND(AH247="Probabilidad",AH248="Probabilidad"),(AQ247-(+AQ247*AK248)),IF(AND(AH247="Impacto",AH248="Probabilidad"),(AQ246-(+AQ246*AK248)),IF(AH248="Impacto",AQ247,""))),""))," ")</f>
        <v/>
      </c>
      <c r="AP248" s="174" t="str">
        <f t="shared" ref="AP248" si="854">IF(ISBLANK(AD244),(IFERROR(IF(AO248="","",IF(AO248&lt;=0.2,"Muy Baja",IF(AO248&lt;=0.4,"Baja",IF(AO248&lt;=0.6,"Media",IF(AO248&lt;=0.8,"Alta","Muy Alta"))))),""))," ")</f>
        <v/>
      </c>
      <c r="AQ248" s="235" t="str">
        <f t="shared" si="726"/>
        <v/>
      </c>
      <c r="AR248" s="281" t="str">
        <f t="shared" si="727"/>
        <v/>
      </c>
      <c r="AS248" s="235" t="str">
        <f t="shared" si="850"/>
        <v/>
      </c>
      <c r="AT248" s="237" t="str">
        <f t="shared" si="728"/>
        <v/>
      </c>
      <c r="AU248" s="623"/>
      <c r="AV248" s="626"/>
      <c r="AW248" s="620"/>
      <c r="AX248" s="629"/>
      <c r="AY248" s="487"/>
      <c r="AZ248" s="491"/>
      <c r="BA248" s="489"/>
      <c r="BB248" s="489"/>
      <c r="BC248" s="490"/>
      <c r="BD248" s="490"/>
      <c r="BE248" s="490"/>
      <c r="BF248" s="491"/>
      <c r="BG248" s="683"/>
      <c r="BH248" s="214"/>
      <c r="BI248" s="209"/>
      <c r="BJ248" s="209"/>
      <c r="BK248" s="209"/>
      <c r="BL248" s="206"/>
      <c r="BM248" s="206"/>
      <c r="BN248" s="206"/>
      <c r="BO248" s="280"/>
      <c r="BP248" s="280"/>
      <c r="BQ248" s="282"/>
      <c r="BR248" s="212"/>
      <c r="BS248" s="212" t="str">
        <f>IF(AND('MAPA DE RIESGOS'!$AP248="Muy Alta",'MAPA DE RIESGOS'!$AR248="Leve"),CONCATENATE("R",'MAPA DE RIESGOS'!$H248,"C",'MAPA DE RIESGOS'!$AF248),"")</f>
        <v/>
      </c>
      <c r="BT248" s="212"/>
      <c r="BU248" s="212"/>
      <c r="BV248" s="212"/>
      <c r="BW248" s="212"/>
      <c r="BX248" s="212"/>
      <c r="BY248" s="212"/>
      <c r="BZ248" s="212"/>
      <c r="CA248" s="212"/>
      <c r="CB248" s="212"/>
      <c r="CC248" s="212"/>
      <c r="CD248" s="212"/>
      <c r="CE248" s="212"/>
      <c r="CF248" s="212"/>
      <c r="CG248" s="212"/>
      <c r="CH248" s="212"/>
      <c r="CI248" s="212"/>
      <c r="CJ248" s="212"/>
      <c r="CK248" s="212"/>
    </row>
    <row r="249" spans="1:89" s="213" customFormat="1" ht="28.5" hidden="1" customHeight="1">
      <c r="A249" s="590"/>
      <c r="B249" s="614"/>
      <c r="C249" s="567"/>
      <c r="D249" s="567"/>
      <c r="E249" s="570"/>
      <c r="F249" s="570"/>
      <c r="G249" s="575"/>
      <c r="H249" s="382">
        <f t="shared" si="802"/>
        <v>39</v>
      </c>
      <c r="I249" s="574"/>
      <c r="J249" s="577"/>
      <c r="K249" s="577"/>
      <c r="L249" s="577"/>
      <c r="M249" s="571" t="s">
        <v>1486</v>
      </c>
      <c r="N249" s="571"/>
      <c r="O249" s="571"/>
      <c r="P249" s="645"/>
      <c r="Q249" s="605"/>
      <c r="R249" s="608"/>
      <c r="S249" s="608"/>
      <c r="T249" s="608"/>
      <c r="U249" s="608"/>
      <c r="V249" s="648"/>
      <c r="W249" s="633"/>
      <c r="X249" s="651"/>
      <c r="Y249" s="654"/>
      <c r="Z249" s="657"/>
      <c r="AA249" s="633"/>
      <c r="AB249" s="636"/>
      <c r="AC249" s="639"/>
      <c r="AD249" s="642"/>
      <c r="AE249" s="621"/>
      <c r="AF249" s="205">
        <v>6</v>
      </c>
      <c r="AG249" s="501"/>
      <c r="AH249" s="504" t="str">
        <f t="shared" si="651"/>
        <v/>
      </c>
      <c r="AI249" s="338"/>
      <c r="AJ249" s="338"/>
      <c r="AK249" s="233" t="str">
        <f t="shared" si="652"/>
        <v/>
      </c>
      <c r="AL249" s="339"/>
      <c r="AM249" s="339"/>
      <c r="AN249" s="340"/>
      <c r="AO249" s="234" t="str">
        <f t="shared" ref="AO249" si="855">IF(ISBLANK(AD244),(IFERROR(IF(AND(AH248="Probabilidad",AH249="Probabilidad"),(AQ248-(+AQ248*AK249)),IF(AND(AH248="Impacto",AH249="Probabilidad"),(AQ247-(+AQ247*AK249)),IF(AH249="Impacto",AQ248,""))),""))," ")</f>
        <v/>
      </c>
      <c r="AP249" s="174" t="str">
        <f t="shared" ref="AP249" si="856">IF(ISBLANK(AD244),(IFERROR(IF(AO249="","",IF(AO249&lt;=0.2,"Muy Baja",IF(AO249&lt;=0.4,"Baja",IF(AO249&lt;=0.6,"Media",IF(AO249&lt;=0.8,"Alta","Muy Alta"))))),""))," ")</f>
        <v/>
      </c>
      <c r="AQ249" s="235" t="str">
        <f t="shared" si="726"/>
        <v/>
      </c>
      <c r="AR249" s="281" t="str">
        <f t="shared" si="727"/>
        <v/>
      </c>
      <c r="AS249" s="235" t="str">
        <f t="shared" si="850"/>
        <v/>
      </c>
      <c r="AT249" s="237" t="str">
        <f t="shared" si="728"/>
        <v/>
      </c>
      <c r="AU249" s="624"/>
      <c r="AV249" s="627"/>
      <c r="AW249" s="621"/>
      <c r="AX249" s="630"/>
      <c r="AY249" s="487"/>
      <c r="AZ249" s="491"/>
      <c r="BA249" s="489"/>
      <c r="BB249" s="489"/>
      <c r="BC249" s="490"/>
      <c r="BD249" s="490"/>
      <c r="BE249" s="490"/>
      <c r="BF249" s="491"/>
      <c r="BG249" s="684"/>
      <c r="BH249" s="214"/>
      <c r="BI249" s="209"/>
      <c r="BJ249" s="209"/>
      <c r="BK249" s="209"/>
      <c r="BL249" s="206"/>
      <c r="BM249" s="206"/>
      <c r="BN249" s="206"/>
      <c r="BO249" s="280"/>
      <c r="BP249" s="280"/>
      <c r="BQ249" s="282"/>
      <c r="BR249" s="212"/>
      <c r="BS249" s="212" t="str">
        <f>IF(AND('MAPA DE RIESGOS'!$AP249="Muy Alta",'MAPA DE RIESGOS'!$AR249="Leve"),CONCATENATE("R",'MAPA DE RIESGOS'!$H249,"C",'MAPA DE RIESGOS'!$AF249),"")</f>
        <v/>
      </c>
      <c r="BT249" s="212"/>
      <c r="BU249" s="212"/>
      <c r="BV249" s="212"/>
      <c r="BW249" s="212"/>
      <c r="BX249" s="212"/>
      <c r="BY249" s="212"/>
      <c r="BZ249" s="212"/>
      <c r="CA249" s="212"/>
      <c r="CB249" s="212"/>
      <c r="CC249" s="212"/>
      <c r="CD249" s="212"/>
      <c r="CE249" s="212"/>
      <c r="CF249" s="212"/>
      <c r="CG249" s="212"/>
      <c r="CH249" s="212"/>
      <c r="CI249" s="212"/>
      <c r="CJ249" s="212"/>
      <c r="CK249" s="212"/>
    </row>
    <row r="250" spans="1:89" s="213" customFormat="1" ht="67.5" customHeight="1">
      <c r="A250" s="590"/>
      <c r="B250" s="614" t="s">
        <v>953</v>
      </c>
      <c r="C250" s="567"/>
      <c r="D250" s="567"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570"/>
      <c r="F250" s="570" t="s">
        <v>967</v>
      </c>
      <c r="G250" s="575">
        <v>40</v>
      </c>
      <c r="H250" s="382">
        <f t="shared" ref="H250" si="857">+G250</f>
        <v>40</v>
      </c>
      <c r="I250" s="572" t="s">
        <v>1162</v>
      </c>
      <c r="J250" s="581" t="s">
        <v>241</v>
      </c>
      <c r="K250" s="581" t="s">
        <v>1162</v>
      </c>
      <c r="L250" s="581" t="s">
        <v>1291</v>
      </c>
      <c r="M250" s="569" t="s">
        <v>3301</v>
      </c>
      <c r="N250" s="569" t="s">
        <v>926</v>
      </c>
      <c r="O250" s="569" t="s">
        <v>831</v>
      </c>
      <c r="P250" s="643">
        <v>228</v>
      </c>
      <c r="Q250" s="603" t="s">
        <v>88</v>
      </c>
      <c r="R250" s="606" t="s">
        <v>1297</v>
      </c>
      <c r="S250" s="606" t="s">
        <v>1162</v>
      </c>
      <c r="T250" s="606"/>
      <c r="U250" s="606"/>
      <c r="V250" s="646" t="str">
        <f t="shared" ref="V250" si="858">IF(ISBLANK(AC250),(IF(P250&lt;=0,"",IF(P250&lt;=2,"Muy Baja",IF(P250&lt;=24,"Baja",IF(P250&lt;=500,"Media",IF(P250&lt;=5000,"Alta","Muy Alta"))))))," ")</f>
        <v>Media</v>
      </c>
      <c r="W250" s="631">
        <f t="shared" ref="W250" si="859">IF(ISBLANK(AC250),(IF(V250="","",IF(V250="Muy Baja",20%,IF(V250="Baja",40%,IF(V250="Media",60%,IF(V250="Alta",80%,IF(V250="Muy Alta",100%,0)))))))," ")</f>
        <v>0.6</v>
      </c>
      <c r="X250" s="649" t="s">
        <v>304</v>
      </c>
      <c r="Y250" s="652" t="str">
        <f>IF(X250&gt;0,IF(NOT(ISERROR(MATCH(X250,'Listados Datos'!$N$3:$N$4,0))),'Listados Datos'!$N$6&amp;"Por favor no seleccionar este criterios de impacto (Afectación Económica o presupuestal y/o Pérdida Reputacional)",'Listados Datos'!$N$7),"")</f>
        <v>✔</v>
      </c>
      <c r="Z250" s="655"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631">
        <f>IF(Z250="","",IF(Z250="Leve",20%,IF(Z250="Menor",40%,IF(Z250="Moderado",60%,IF(Z250="Mayor",80%,IF(Z250="Catastrófico",100%,0))))))</f>
        <v>0.6</v>
      </c>
      <c r="AB250" s="634"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637"/>
      <c r="AD250" s="640"/>
      <c r="AE250" s="619" t="str">
        <f t="shared" ref="AE250" si="860">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5">
        <v>1</v>
      </c>
      <c r="AG250" s="501" t="s">
        <v>3158</v>
      </c>
      <c r="AH250" s="504" t="str">
        <f t="shared" si="651"/>
        <v>Probabilidad</v>
      </c>
      <c r="AI250" s="338" t="s">
        <v>310</v>
      </c>
      <c r="AJ250" s="338" t="s">
        <v>315</v>
      </c>
      <c r="AK250" s="233" t="str">
        <f t="shared" si="652"/>
        <v>40%</v>
      </c>
      <c r="AL250" s="339" t="s">
        <v>319</v>
      </c>
      <c r="AM250" s="339" t="s">
        <v>323</v>
      </c>
      <c r="AN250" s="340" t="s">
        <v>326</v>
      </c>
      <c r="AO250" s="234">
        <f t="shared" ref="AO250" si="861">IF(ISBLANK(AD250),(IFERROR(IF(AH250="Probabilidad",(W250-(+W250*AK250)),IF(AH250="Impacto",W250,"")),""))," ")</f>
        <v>0.36</v>
      </c>
      <c r="AP250" s="174" t="str">
        <f t="shared" ref="AP250" si="862">IF(ISBLANK(AD250), (IFERROR(IF(AO250="","",IF(AO250&lt;=0.2,"Muy Baja",IF(AO250&lt;=0.4,"Baja",IF(AO250&lt;=0.6,"Media",IF(AO250&lt;=0.8,"Alta","Muy Alta"))))),""))," ")</f>
        <v>Baja</v>
      </c>
      <c r="AQ250" s="235">
        <f t="shared" si="726"/>
        <v>0.36</v>
      </c>
      <c r="AR250" s="281" t="str">
        <f t="shared" si="727"/>
        <v>Moderado</v>
      </c>
      <c r="AS250" s="235">
        <f t="shared" ref="AS250" si="863">IFERROR(IF(AH250="Impacto",(AA250-(+AA250*AK250)),IF(AH250="Probabilidad",AA250,"")),"")</f>
        <v>0.6</v>
      </c>
      <c r="AT250" s="237" t="str">
        <f t="shared" si="728"/>
        <v>Moderado</v>
      </c>
      <c r="AU250" s="622"/>
      <c r="AV250" s="625" t="str">
        <f>IF(ISBLANK(AD250), " ", AD250)</f>
        <v xml:space="preserve"> </v>
      </c>
      <c r="AW250" s="619" t="str">
        <f t="shared" ref="AW250" si="864">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628" t="s">
        <v>333</v>
      </c>
      <c r="AY250" s="792" t="s">
        <v>1365</v>
      </c>
      <c r="AZ250" s="788" t="s">
        <v>1367</v>
      </c>
      <c r="BA250" s="788" t="s">
        <v>967</v>
      </c>
      <c r="BB250" s="788" t="s">
        <v>1054</v>
      </c>
      <c r="BC250" s="790">
        <v>44927</v>
      </c>
      <c r="BD250" s="790" t="s">
        <v>3061</v>
      </c>
      <c r="BE250" s="788" t="s">
        <v>1353</v>
      </c>
      <c r="BF250" s="788" t="s">
        <v>1354</v>
      </c>
      <c r="BG250" s="682" t="s">
        <v>1210</v>
      </c>
      <c r="BH250" s="214"/>
      <c r="BI250" s="209"/>
      <c r="BJ250" s="209"/>
      <c r="BK250" s="209"/>
      <c r="BL250" s="206"/>
      <c r="BM250" s="206"/>
      <c r="BN250" s="206"/>
      <c r="BO250" s="280"/>
      <c r="BP250" s="280"/>
      <c r="BQ250" s="282"/>
      <c r="BR250" s="212"/>
      <c r="BS250" s="212" t="str">
        <f>IF(AND('MAPA DE RIESGOS'!$AP250="Muy Alta",'MAPA DE RIESGOS'!$AR250="Leve"),CONCATENATE("R",'MAPA DE RIESGOS'!$H250,"C",'MAPA DE RIESGOS'!$AF250),"")</f>
        <v/>
      </c>
      <c r="BT250" s="212"/>
      <c r="BU250" s="212"/>
      <c r="BV250" s="212"/>
      <c r="BW250" s="212"/>
      <c r="BX250" s="212"/>
      <c r="BY250" s="212"/>
      <c r="BZ250" s="212"/>
      <c r="CA250" s="212"/>
      <c r="CB250" s="212"/>
      <c r="CC250" s="212"/>
      <c r="CD250" s="212"/>
      <c r="CE250" s="212"/>
      <c r="CF250" s="212"/>
      <c r="CG250" s="212"/>
      <c r="CH250" s="212"/>
      <c r="CI250" s="212"/>
      <c r="CJ250" s="212"/>
      <c r="CK250" s="212"/>
    </row>
    <row r="251" spans="1:89" s="213" customFormat="1" ht="67.5" customHeight="1">
      <c r="A251" s="590"/>
      <c r="B251" s="614"/>
      <c r="C251" s="567"/>
      <c r="D251" s="567"/>
      <c r="E251" s="570"/>
      <c r="F251" s="570"/>
      <c r="G251" s="575"/>
      <c r="H251" s="382">
        <f t="shared" ref="H251" si="865">+H250</f>
        <v>40</v>
      </c>
      <c r="I251" s="573"/>
      <c r="J251" s="576"/>
      <c r="K251" s="576"/>
      <c r="L251" s="576"/>
      <c r="M251" s="570" t="s">
        <v>1486</v>
      </c>
      <c r="N251" s="570"/>
      <c r="O251" s="570"/>
      <c r="P251" s="644"/>
      <c r="Q251" s="604"/>
      <c r="R251" s="607"/>
      <c r="S251" s="607"/>
      <c r="T251" s="607"/>
      <c r="U251" s="607"/>
      <c r="V251" s="647"/>
      <c r="W251" s="632"/>
      <c r="X251" s="650"/>
      <c r="Y251" s="653"/>
      <c r="Z251" s="656"/>
      <c r="AA251" s="632"/>
      <c r="AB251" s="635"/>
      <c r="AC251" s="638"/>
      <c r="AD251" s="641"/>
      <c r="AE251" s="620"/>
      <c r="AF251" s="205">
        <v>2</v>
      </c>
      <c r="AG251" s="501" t="s">
        <v>3302</v>
      </c>
      <c r="AH251" s="504" t="str">
        <f t="shared" si="651"/>
        <v>Probabilidad</v>
      </c>
      <c r="AI251" s="338" t="s">
        <v>310</v>
      </c>
      <c r="AJ251" s="338" t="s">
        <v>315</v>
      </c>
      <c r="AK251" s="233" t="str">
        <f t="shared" si="652"/>
        <v>40%</v>
      </c>
      <c r="AL251" s="339" t="s">
        <v>319</v>
      </c>
      <c r="AM251" s="339" t="s">
        <v>323</v>
      </c>
      <c r="AN251" s="340" t="s">
        <v>326</v>
      </c>
      <c r="AO251" s="234">
        <f t="shared" ref="AO251" si="866">IF(ISBLANK(AD250),(IFERROR(IF(AND(AH250="Probabilidad",AH251="Probabilidad"),(AQ250-(+AQ250*AK251)),IF(AH251="Probabilidad",(W250-(+W250*AK251)),IF(AH251="Impacto",AQ250,""))),""))," ")</f>
        <v>0.216</v>
      </c>
      <c r="AP251" s="174" t="str">
        <f t="shared" ref="AP251" si="867">IF(ISBLANK(AD250),(IFERROR(IF(AO251="","",IF(AO251&lt;=0.2,"Muy Baja",IF(AO251&lt;=0.4,"Baja",IF(AO251&lt;=0.6,"Media",IF(AO251&lt;=0.8,"Alta","Muy Alta"))))),""))," ")</f>
        <v>Baja</v>
      </c>
      <c r="AQ251" s="235">
        <f t="shared" si="726"/>
        <v>0.216</v>
      </c>
      <c r="AR251" s="281" t="str">
        <f t="shared" si="727"/>
        <v>Moderado</v>
      </c>
      <c r="AS251" s="235">
        <f t="shared" ref="AS251" si="868">IFERROR(IF(AND(AH250="Impacto",AH251="Impacto"),(AS250-(+AS250*AK251)),IF(AH251="Impacto",(AA250-(+AA250*AK251)),IF(AH251="Probabilidad",AS250,""))),"")</f>
        <v>0.6</v>
      </c>
      <c r="AT251" s="237" t="str">
        <f t="shared" si="728"/>
        <v>Moderado</v>
      </c>
      <c r="AU251" s="623"/>
      <c r="AV251" s="626"/>
      <c r="AW251" s="620"/>
      <c r="AX251" s="629"/>
      <c r="AY251" s="793"/>
      <c r="AZ251" s="789"/>
      <c r="BA251" s="789"/>
      <c r="BB251" s="789"/>
      <c r="BC251" s="791"/>
      <c r="BD251" s="791"/>
      <c r="BE251" s="789"/>
      <c r="BF251" s="789"/>
      <c r="BG251" s="683"/>
      <c r="BH251" s="214"/>
      <c r="BI251" s="209"/>
      <c r="BJ251" s="209"/>
      <c r="BK251" s="209"/>
      <c r="BL251" s="206"/>
      <c r="BM251" s="206"/>
      <c r="BN251" s="206"/>
      <c r="BO251" s="280"/>
      <c r="BP251" s="280"/>
      <c r="BQ251" s="282"/>
      <c r="BR251" s="212"/>
      <c r="BS251" s="212" t="str">
        <f>IF(AND('MAPA DE RIESGOS'!$AP251="Muy Alta",'MAPA DE RIESGOS'!$AR251="Leve"),CONCATENATE("R",'MAPA DE RIESGOS'!$H251,"C",'MAPA DE RIESGOS'!$AF251),"")</f>
        <v/>
      </c>
      <c r="BT251" s="212"/>
      <c r="BU251" s="212"/>
      <c r="BV251" s="212"/>
      <c r="BW251" s="212"/>
      <c r="BX251" s="212"/>
      <c r="BY251" s="212"/>
      <c r="BZ251" s="212"/>
      <c r="CA251" s="212"/>
      <c r="CB251" s="212"/>
      <c r="CC251" s="212"/>
      <c r="CD251" s="212"/>
      <c r="CE251" s="212"/>
      <c r="CF251" s="212"/>
      <c r="CG251" s="212"/>
      <c r="CH251" s="212"/>
      <c r="CI251" s="212"/>
      <c r="CJ251" s="212"/>
      <c r="CK251" s="212"/>
    </row>
    <row r="252" spans="1:89" s="213" customFormat="1" ht="67.5" customHeight="1">
      <c r="A252" s="590"/>
      <c r="B252" s="614"/>
      <c r="C252" s="567"/>
      <c r="D252" s="567"/>
      <c r="E252" s="570"/>
      <c r="F252" s="570"/>
      <c r="G252" s="575"/>
      <c r="H252" s="382">
        <f t="shared" si="802"/>
        <v>40</v>
      </c>
      <c r="I252" s="573"/>
      <c r="J252" s="576"/>
      <c r="K252" s="576"/>
      <c r="L252" s="576"/>
      <c r="M252" s="570" t="s">
        <v>1486</v>
      </c>
      <c r="N252" s="570"/>
      <c r="O252" s="570"/>
      <c r="P252" s="644"/>
      <c r="Q252" s="604"/>
      <c r="R252" s="607"/>
      <c r="S252" s="607"/>
      <c r="T252" s="607"/>
      <c r="U252" s="607"/>
      <c r="V252" s="647"/>
      <c r="W252" s="632"/>
      <c r="X252" s="650"/>
      <c r="Y252" s="653"/>
      <c r="Z252" s="656"/>
      <c r="AA252" s="632"/>
      <c r="AB252" s="635"/>
      <c r="AC252" s="638"/>
      <c r="AD252" s="641"/>
      <c r="AE252" s="620"/>
      <c r="AF252" s="205">
        <v>3</v>
      </c>
      <c r="AG252" s="501" t="s">
        <v>3159</v>
      </c>
      <c r="AH252" s="504" t="str">
        <f t="shared" si="651"/>
        <v>Probabilidad</v>
      </c>
      <c r="AI252" s="338" t="s">
        <v>310</v>
      </c>
      <c r="AJ252" s="338" t="s">
        <v>315</v>
      </c>
      <c r="AK252" s="233" t="str">
        <f t="shared" si="652"/>
        <v>40%</v>
      </c>
      <c r="AL252" s="339" t="s">
        <v>319</v>
      </c>
      <c r="AM252" s="339" t="s">
        <v>323</v>
      </c>
      <c r="AN252" s="340" t="s">
        <v>326</v>
      </c>
      <c r="AO252" s="234">
        <f t="shared" ref="AO252" si="869">IF(ISBLANK(AD250),(IFERROR(IF(AND(AH251="Probabilidad",AH252="Probabilidad"),(AQ251-(+AQ251*AK252)),IF(AND(AH251="Impacto",AH252="Probabilidad"),(AQ250-(+AQ250*AK252)),IF(AH252="Impacto",AQ251,""))),""))," ")</f>
        <v>0.12959999999999999</v>
      </c>
      <c r="AP252" s="174" t="str">
        <f t="shared" ref="AP252" si="870">IF(ISBLANK(AD250),(IFERROR(IF(AO252="","",IF(AO252&lt;=0.2,"Muy Baja",IF(AO252&lt;=0.4,"Baja",IF(AO252&lt;=0.6,"Media",IF(AO252&lt;=0.8,"Alta","Muy Alta"))))),""))," ")</f>
        <v>Muy Baja</v>
      </c>
      <c r="AQ252" s="235">
        <f t="shared" si="726"/>
        <v>0.12959999999999999</v>
      </c>
      <c r="AR252" s="281" t="str">
        <f t="shared" si="727"/>
        <v>Moderado</v>
      </c>
      <c r="AS252" s="235">
        <f t="shared" ref="AS252:AS255" si="871">IFERROR(IF(AND(AH251="Impacto",AH252="Impacto"),(AS251-(+AS251*AK252)),IF(AND(AH251="Probabilidad",AH252="Impacto"),(AS250-(+AS250*AK252)),IF(AH252="Probabilidad",AS251,""))),"")</f>
        <v>0.6</v>
      </c>
      <c r="AT252" s="237" t="str">
        <f t="shared" si="728"/>
        <v>Moderado</v>
      </c>
      <c r="AU252" s="623"/>
      <c r="AV252" s="626"/>
      <c r="AW252" s="620"/>
      <c r="AX252" s="629"/>
      <c r="AY252" s="792" t="s">
        <v>1366</v>
      </c>
      <c r="AZ252" s="788" t="s">
        <v>1301</v>
      </c>
      <c r="BA252" s="788" t="s">
        <v>967</v>
      </c>
      <c r="BB252" s="788" t="s">
        <v>1050</v>
      </c>
      <c r="BC252" s="790">
        <v>44927</v>
      </c>
      <c r="BD252" s="790" t="s">
        <v>3061</v>
      </c>
      <c r="BE252" s="788" t="s">
        <v>1364</v>
      </c>
      <c r="BF252" s="788" t="s">
        <v>1363</v>
      </c>
      <c r="BG252" s="683"/>
      <c r="BH252" s="214"/>
      <c r="BI252" s="209"/>
      <c r="BJ252" s="209"/>
      <c r="BK252" s="209"/>
      <c r="BL252" s="206"/>
      <c r="BM252" s="206"/>
      <c r="BN252" s="206"/>
      <c r="BO252" s="280"/>
      <c r="BP252" s="280"/>
      <c r="BQ252" s="282"/>
      <c r="BR252" s="212"/>
      <c r="BS252" s="212" t="str">
        <f>IF(AND('MAPA DE RIESGOS'!$AP252="Muy Alta",'MAPA DE RIESGOS'!$AR252="Leve"),CONCATENATE("R",'MAPA DE RIESGOS'!$H252,"C",'MAPA DE RIESGOS'!$AF252),"")</f>
        <v/>
      </c>
      <c r="BT252" s="212"/>
      <c r="BU252" s="212"/>
      <c r="BV252" s="212"/>
      <c r="BW252" s="212"/>
      <c r="BX252" s="212"/>
      <c r="BY252" s="212"/>
      <c r="BZ252" s="212"/>
      <c r="CA252" s="212"/>
      <c r="CB252" s="212"/>
      <c r="CC252" s="212"/>
      <c r="CD252" s="212"/>
      <c r="CE252" s="212"/>
      <c r="CF252" s="212"/>
      <c r="CG252" s="212"/>
      <c r="CH252" s="212"/>
      <c r="CI252" s="212"/>
      <c r="CJ252" s="212"/>
      <c r="CK252" s="212"/>
    </row>
    <row r="253" spans="1:89" s="213" customFormat="1" ht="67.5" customHeight="1">
      <c r="A253" s="590"/>
      <c r="B253" s="614"/>
      <c r="C253" s="567"/>
      <c r="D253" s="567"/>
      <c r="E253" s="570"/>
      <c r="F253" s="570"/>
      <c r="G253" s="575"/>
      <c r="H253" s="382">
        <f t="shared" si="802"/>
        <v>40</v>
      </c>
      <c r="I253" s="573"/>
      <c r="J253" s="576"/>
      <c r="K253" s="576"/>
      <c r="L253" s="576"/>
      <c r="M253" s="570" t="s">
        <v>1486</v>
      </c>
      <c r="N253" s="570"/>
      <c r="O253" s="570"/>
      <c r="P253" s="644"/>
      <c r="Q253" s="604"/>
      <c r="R253" s="607"/>
      <c r="S253" s="607"/>
      <c r="T253" s="607"/>
      <c r="U253" s="607"/>
      <c r="V253" s="647"/>
      <c r="W253" s="632"/>
      <c r="X253" s="650"/>
      <c r="Y253" s="653"/>
      <c r="Z253" s="656"/>
      <c r="AA253" s="632"/>
      <c r="AB253" s="635"/>
      <c r="AC253" s="638"/>
      <c r="AD253" s="641"/>
      <c r="AE253" s="620"/>
      <c r="AF253" s="205">
        <v>4</v>
      </c>
      <c r="AG253" s="501" t="s">
        <v>3160</v>
      </c>
      <c r="AH253" s="504" t="str">
        <f t="shared" si="651"/>
        <v>Probabilidad</v>
      </c>
      <c r="AI253" s="338" t="s">
        <v>310</v>
      </c>
      <c r="AJ253" s="338" t="s">
        <v>315</v>
      </c>
      <c r="AK253" s="233" t="str">
        <f t="shared" si="652"/>
        <v>40%</v>
      </c>
      <c r="AL253" s="339" t="s">
        <v>319</v>
      </c>
      <c r="AM253" s="339" t="s">
        <v>323</v>
      </c>
      <c r="AN253" s="340" t="s">
        <v>326</v>
      </c>
      <c r="AO253" s="234">
        <f t="shared" ref="AO253" si="872">IF(ISBLANK(AD250),(IFERROR(IF(AND(AH252="Probabilidad",AH253="Probabilidad"),(AQ252-(+AQ252*AK253)),IF(AND(AH252="Impacto",AH253="Probabilidad"),(AQ251-(+AQ251*AK253)),IF(AH253="Impacto",AQ252,""))),""))," ")</f>
        <v>7.7759999999999996E-2</v>
      </c>
      <c r="AP253" s="174" t="str">
        <f t="shared" ref="AP253" si="873">IF(ISBLANK(AD250),(IFERROR(IF(AO253="","",IF(AO253&lt;=0.2,"Muy Baja",IF(AO253&lt;=0.4,"Baja",IF(AO253&lt;=0.6,"Media",IF(AO253&lt;=0.8,"Alta","Muy Alta"))))),""))," ")</f>
        <v>Muy Baja</v>
      </c>
      <c r="AQ253" s="235">
        <f t="shared" si="726"/>
        <v>7.7759999999999996E-2</v>
      </c>
      <c r="AR253" s="281" t="str">
        <f t="shared" si="727"/>
        <v>Moderado</v>
      </c>
      <c r="AS253" s="235">
        <f t="shared" si="871"/>
        <v>0.6</v>
      </c>
      <c r="AT253" s="237" t="str">
        <f t="shared" si="728"/>
        <v>Moderado</v>
      </c>
      <c r="AU253" s="623"/>
      <c r="AV253" s="626"/>
      <c r="AW253" s="620"/>
      <c r="AX253" s="629"/>
      <c r="AY253" s="793"/>
      <c r="AZ253" s="789"/>
      <c r="BA253" s="789"/>
      <c r="BB253" s="789"/>
      <c r="BC253" s="791"/>
      <c r="BD253" s="791"/>
      <c r="BE253" s="789"/>
      <c r="BF253" s="789"/>
      <c r="BG253" s="683"/>
      <c r="BH253" s="214"/>
      <c r="BI253" s="209"/>
      <c r="BJ253" s="209"/>
      <c r="BK253" s="209"/>
      <c r="BL253" s="206"/>
      <c r="BM253" s="206"/>
      <c r="BN253" s="206"/>
      <c r="BO253" s="280"/>
      <c r="BP253" s="280"/>
      <c r="BQ253" s="282"/>
      <c r="BR253" s="212"/>
      <c r="BS253" s="212" t="str">
        <f>IF(AND('MAPA DE RIESGOS'!$AP253="Muy Alta",'MAPA DE RIESGOS'!$AR253="Leve"),CONCATENATE("R",'MAPA DE RIESGOS'!$H253,"C",'MAPA DE RIESGOS'!$AF253),"")</f>
        <v/>
      </c>
      <c r="BT253" s="212"/>
      <c r="BU253" s="212"/>
      <c r="BV253" s="212"/>
      <c r="BW253" s="212"/>
      <c r="BX253" s="212"/>
      <c r="BY253" s="212"/>
      <c r="BZ253" s="212"/>
      <c r="CA253" s="212"/>
      <c r="CB253" s="212"/>
      <c r="CC253" s="212"/>
      <c r="CD253" s="212"/>
      <c r="CE253" s="212"/>
      <c r="CF253" s="212"/>
      <c r="CG253" s="212"/>
      <c r="CH253" s="212"/>
      <c r="CI253" s="212"/>
      <c r="CJ253" s="212"/>
      <c r="CK253" s="212"/>
    </row>
    <row r="254" spans="1:89" s="213" customFormat="1" ht="28.5" hidden="1" customHeight="1">
      <c r="A254" s="590"/>
      <c r="B254" s="614"/>
      <c r="C254" s="567"/>
      <c r="D254" s="567"/>
      <c r="E254" s="570"/>
      <c r="F254" s="570"/>
      <c r="G254" s="575"/>
      <c r="H254" s="382">
        <f t="shared" si="802"/>
        <v>40</v>
      </c>
      <c r="I254" s="573"/>
      <c r="J254" s="576"/>
      <c r="K254" s="576"/>
      <c r="L254" s="576"/>
      <c r="M254" s="570" t="s">
        <v>1486</v>
      </c>
      <c r="N254" s="570"/>
      <c r="O254" s="570"/>
      <c r="P254" s="644"/>
      <c r="Q254" s="604"/>
      <c r="R254" s="607"/>
      <c r="S254" s="607"/>
      <c r="T254" s="607"/>
      <c r="U254" s="607"/>
      <c r="V254" s="647"/>
      <c r="W254" s="632"/>
      <c r="X254" s="650"/>
      <c r="Y254" s="653"/>
      <c r="Z254" s="656"/>
      <c r="AA254" s="632"/>
      <c r="AB254" s="635"/>
      <c r="AC254" s="638"/>
      <c r="AD254" s="641"/>
      <c r="AE254" s="620"/>
      <c r="AF254" s="205">
        <v>5</v>
      </c>
      <c r="AG254" s="501"/>
      <c r="AH254" s="504" t="str">
        <f t="shared" si="651"/>
        <v/>
      </c>
      <c r="AI254" s="338"/>
      <c r="AJ254" s="338"/>
      <c r="AK254" s="233" t="str">
        <f t="shared" si="652"/>
        <v/>
      </c>
      <c r="AL254" s="339"/>
      <c r="AM254" s="339"/>
      <c r="AN254" s="340"/>
      <c r="AO254" s="234" t="str">
        <f t="shared" ref="AO254" si="874">IF(ISBLANK(AD250),(IFERROR(IF(AND(AH253="Probabilidad",AH254="Probabilidad"),(AQ253-(+AQ253*AK254)),IF(AND(AH253="Impacto",AH254="Probabilidad"),(AQ252-(+AQ252*AK254)),IF(AH254="Impacto",AQ253,""))),""))," ")</f>
        <v/>
      </c>
      <c r="AP254" s="174" t="str">
        <f t="shared" ref="AP254" si="875">IF(ISBLANK(AD250),(IFERROR(IF(AO254="","",IF(AO254&lt;=0.2,"Muy Baja",IF(AO254&lt;=0.4,"Baja",IF(AO254&lt;=0.6,"Media",IF(AO254&lt;=0.8,"Alta","Muy Alta"))))),""))," ")</f>
        <v/>
      </c>
      <c r="AQ254" s="235" t="str">
        <f t="shared" si="726"/>
        <v/>
      </c>
      <c r="AR254" s="281" t="str">
        <f t="shared" si="727"/>
        <v/>
      </c>
      <c r="AS254" s="235" t="str">
        <f t="shared" si="871"/>
        <v/>
      </c>
      <c r="AT254" s="237" t="str">
        <f t="shared" si="728"/>
        <v/>
      </c>
      <c r="AU254" s="623"/>
      <c r="AV254" s="626"/>
      <c r="AW254" s="620"/>
      <c r="AX254" s="629"/>
      <c r="AY254" s="487"/>
      <c r="AZ254" s="491"/>
      <c r="BA254" s="489"/>
      <c r="BB254" s="489"/>
      <c r="BC254" s="490"/>
      <c r="BD254" s="490"/>
      <c r="BE254" s="490"/>
      <c r="BF254" s="491"/>
      <c r="BG254" s="683"/>
      <c r="BH254" s="214"/>
      <c r="BI254" s="209"/>
      <c r="BJ254" s="209"/>
      <c r="BK254" s="209"/>
      <c r="BL254" s="206"/>
      <c r="BM254" s="206"/>
      <c r="BN254" s="206"/>
      <c r="BO254" s="280"/>
      <c r="BP254" s="280"/>
      <c r="BQ254" s="282"/>
      <c r="BR254" s="212"/>
      <c r="BS254" s="212" t="str">
        <f>IF(AND('MAPA DE RIESGOS'!$AP254="Muy Alta",'MAPA DE RIESGOS'!$AR254="Leve"),CONCATENATE("R",'MAPA DE RIESGOS'!$H254,"C",'MAPA DE RIESGOS'!$AF254),"")</f>
        <v/>
      </c>
      <c r="BT254" s="212"/>
      <c r="BU254" s="212"/>
      <c r="BV254" s="212"/>
      <c r="BW254" s="212"/>
      <c r="BX254" s="212"/>
      <c r="BY254" s="212"/>
      <c r="BZ254" s="212"/>
      <c r="CA254" s="212"/>
      <c r="CB254" s="212"/>
      <c r="CC254" s="212"/>
      <c r="CD254" s="212"/>
      <c r="CE254" s="212"/>
      <c r="CF254" s="212"/>
      <c r="CG254" s="212"/>
      <c r="CH254" s="212"/>
      <c r="CI254" s="212"/>
      <c r="CJ254" s="212"/>
      <c r="CK254" s="212"/>
    </row>
    <row r="255" spans="1:89" s="213" customFormat="1" ht="28.5" hidden="1" customHeight="1">
      <c r="A255" s="590"/>
      <c r="B255" s="614"/>
      <c r="C255" s="567"/>
      <c r="D255" s="567"/>
      <c r="E255" s="570"/>
      <c r="F255" s="570"/>
      <c r="G255" s="575"/>
      <c r="H255" s="382">
        <f t="shared" si="802"/>
        <v>40</v>
      </c>
      <c r="I255" s="574"/>
      <c r="J255" s="577"/>
      <c r="K255" s="577"/>
      <c r="L255" s="577"/>
      <c r="M255" s="571" t="s">
        <v>1486</v>
      </c>
      <c r="N255" s="571"/>
      <c r="O255" s="571"/>
      <c r="P255" s="645"/>
      <c r="Q255" s="605"/>
      <c r="R255" s="608"/>
      <c r="S255" s="608"/>
      <c r="T255" s="608"/>
      <c r="U255" s="608"/>
      <c r="V255" s="648"/>
      <c r="W255" s="633"/>
      <c r="X255" s="651"/>
      <c r="Y255" s="654"/>
      <c r="Z255" s="657"/>
      <c r="AA255" s="633"/>
      <c r="AB255" s="636"/>
      <c r="AC255" s="639"/>
      <c r="AD255" s="642"/>
      <c r="AE255" s="621"/>
      <c r="AF255" s="205">
        <v>6</v>
      </c>
      <c r="AG255" s="501"/>
      <c r="AH255" s="504" t="str">
        <f t="shared" si="651"/>
        <v/>
      </c>
      <c r="AI255" s="338"/>
      <c r="AJ255" s="338"/>
      <c r="AK255" s="233" t="str">
        <f t="shared" si="652"/>
        <v/>
      </c>
      <c r="AL255" s="339"/>
      <c r="AM255" s="339"/>
      <c r="AN255" s="340"/>
      <c r="AO255" s="234" t="str">
        <f t="shared" ref="AO255" si="876">IF(ISBLANK(AD250),(IFERROR(IF(AND(AH254="Probabilidad",AH255="Probabilidad"),(AQ254-(+AQ254*AK255)),IF(AND(AH254="Impacto",AH255="Probabilidad"),(AQ253-(+AQ253*AK255)),IF(AH255="Impacto",AQ254,""))),""))," ")</f>
        <v/>
      </c>
      <c r="AP255" s="174" t="str">
        <f t="shared" ref="AP255" si="877">IF(ISBLANK(AD250),(IFERROR(IF(AO255="","",IF(AO255&lt;=0.2,"Muy Baja",IF(AO255&lt;=0.4,"Baja",IF(AO255&lt;=0.6,"Media",IF(AO255&lt;=0.8,"Alta","Muy Alta"))))),""))," ")</f>
        <v/>
      </c>
      <c r="AQ255" s="235" t="str">
        <f t="shared" si="726"/>
        <v/>
      </c>
      <c r="AR255" s="281" t="str">
        <f t="shared" si="727"/>
        <v/>
      </c>
      <c r="AS255" s="235" t="str">
        <f t="shared" si="871"/>
        <v/>
      </c>
      <c r="AT255" s="237" t="str">
        <f t="shared" si="728"/>
        <v/>
      </c>
      <c r="AU255" s="624"/>
      <c r="AV255" s="627"/>
      <c r="AW255" s="621"/>
      <c r="AX255" s="630"/>
      <c r="AY255" s="487"/>
      <c r="AZ255" s="491"/>
      <c r="BA255" s="489"/>
      <c r="BB255" s="489"/>
      <c r="BC255" s="490"/>
      <c r="BD255" s="490"/>
      <c r="BE255" s="490"/>
      <c r="BF255" s="491"/>
      <c r="BG255" s="684"/>
      <c r="BH255" s="214"/>
      <c r="BI255" s="209"/>
      <c r="BJ255" s="209"/>
      <c r="BK255" s="209"/>
      <c r="BL255" s="206"/>
      <c r="BM255" s="206"/>
      <c r="BN255" s="206"/>
      <c r="BO255" s="280"/>
      <c r="BP255" s="280"/>
      <c r="BQ255" s="282"/>
      <c r="BR255" s="212"/>
      <c r="BS255" s="212" t="str">
        <f>IF(AND('MAPA DE RIESGOS'!$AP255="Muy Alta",'MAPA DE RIESGOS'!$AR255="Leve"),CONCATENATE("R",'MAPA DE RIESGOS'!$H255,"C",'MAPA DE RIESGOS'!$AF255),"")</f>
        <v/>
      </c>
      <c r="BT255" s="212"/>
      <c r="BU255" s="212"/>
      <c r="BV255" s="212"/>
      <c r="BW255" s="212"/>
      <c r="BX255" s="212"/>
      <c r="BY255" s="212"/>
      <c r="BZ255" s="212"/>
      <c r="CA255" s="212"/>
      <c r="CB255" s="212"/>
      <c r="CC255" s="212"/>
      <c r="CD255" s="212"/>
      <c r="CE255" s="212"/>
      <c r="CF255" s="212"/>
      <c r="CG255" s="212"/>
      <c r="CH255" s="212"/>
      <c r="CI255" s="212"/>
      <c r="CJ255" s="212"/>
      <c r="CK255" s="212"/>
    </row>
    <row r="256" spans="1:89" s="213" customFormat="1" ht="71.5" customHeight="1">
      <c r="A256" s="590"/>
      <c r="B256" s="614" t="s">
        <v>953</v>
      </c>
      <c r="C256" s="567"/>
      <c r="D256" s="567"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570"/>
      <c r="F256" s="570" t="s">
        <v>967</v>
      </c>
      <c r="G256" s="575">
        <v>41</v>
      </c>
      <c r="H256" s="382">
        <f t="shared" ref="H256" si="878">+G256</f>
        <v>41</v>
      </c>
      <c r="I256" s="572" t="s">
        <v>1444</v>
      </c>
      <c r="J256" s="581" t="s">
        <v>241</v>
      </c>
      <c r="K256" s="581" t="s">
        <v>1163</v>
      </c>
      <c r="L256" s="581" t="s">
        <v>1292</v>
      </c>
      <c r="M256" s="569" t="s">
        <v>3303</v>
      </c>
      <c r="N256" s="569" t="s">
        <v>926</v>
      </c>
      <c r="O256" s="569" t="s">
        <v>831</v>
      </c>
      <c r="P256" s="643">
        <v>228</v>
      </c>
      <c r="Q256" s="603" t="s">
        <v>90</v>
      </c>
      <c r="R256" s="606" t="s">
        <v>1297</v>
      </c>
      <c r="S256" s="606" t="s">
        <v>1163</v>
      </c>
      <c r="T256" s="606"/>
      <c r="U256" s="606"/>
      <c r="V256" s="646" t="str">
        <f t="shared" ref="V256" si="879">IF(ISBLANK(AC256),(IF(P256&lt;=0,"",IF(P256&lt;=2,"Muy Baja",IF(P256&lt;=24,"Baja",IF(P256&lt;=500,"Media",IF(P256&lt;=5000,"Alta","Muy Alta"))))))," ")</f>
        <v>Media</v>
      </c>
      <c r="W256" s="631">
        <f t="shared" ref="W256" si="880">IF(ISBLANK(AC256),(IF(V256="","",IF(V256="Muy Baja",20%,IF(V256="Baja",40%,IF(V256="Media",60%,IF(V256="Alta",80%,IF(V256="Muy Alta",100%,0)))))))," ")</f>
        <v>0.6</v>
      </c>
      <c r="X256" s="649" t="s">
        <v>304</v>
      </c>
      <c r="Y256" s="652" t="str">
        <f>IF(X256&gt;0,IF(NOT(ISERROR(MATCH(X256,'Listados Datos'!$N$3:$N$4,0))),'Listados Datos'!$N$6&amp;"Por favor no seleccionar este criterios de impacto (Afectación Económica o presupuestal y/o Pérdida Reputacional)",'Listados Datos'!$N$7),"")</f>
        <v>✔</v>
      </c>
      <c r="Z256" s="655"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631">
        <f>IF(Z256="","",IF(Z256="Leve",20%,IF(Z256="Menor",40%,IF(Z256="Moderado",60%,IF(Z256="Mayor",80%,IF(Z256="Catastrófico",100%,0))))))</f>
        <v>0.6</v>
      </c>
      <c r="AB256" s="634"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637"/>
      <c r="AD256" s="640"/>
      <c r="AE256" s="619" t="str">
        <f t="shared" ref="AE256" si="881">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5">
        <v>1</v>
      </c>
      <c r="AG256" s="501" t="s">
        <v>3161</v>
      </c>
      <c r="AH256" s="504" t="str">
        <f t="shared" ref="AH256:AH315" si="882">IF(OR(AI256="Preventivo",AI256="Detectivo"),"Probabilidad",IF(AI256="Correctivo","Impacto",""))</f>
        <v>Probabilidad</v>
      </c>
      <c r="AI256" s="338" t="s">
        <v>310</v>
      </c>
      <c r="AJ256" s="338" t="s">
        <v>315</v>
      </c>
      <c r="AK256" s="233" t="str">
        <f t="shared" ref="AK256:AK315" si="883">IF(AND(AI256="Preventivo",AJ256="Automático"),"50%",IF(AND(AI256="Preventivo",AJ256="Manual"),"40%",IF(AND(AI256="Detectivo",AJ256="Automático"),"40%",IF(AND(AI256="Detectivo",AJ256="Manual"),"30%",IF(AND(AI256="Correctivo",AJ256="Automático"),"35%",IF(AND(AI256="Correctivo",AJ256="Manual"),"25%",""))))))</f>
        <v>40%</v>
      </c>
      <c r="AL256" s="339" t="s">
        <v>319</v>
      </c>
      <c r="AM256" s="339" t="s">
        <v>323</v>
      </c>
      <c r="AN256" s="340" t="s">
        <v>326</v>
      </c>
      <c r="AO256" s="234">
        <f t="shared" ref="AO256" si="884">IF(ISBLANK(AD256),(IFERROR(IF(AH256="Probabilidad",(W256-(+W256*AK256)),IF(AH256="Impacto",W256,"")),""))," ")</f>
        <v>0.36</v>
      </c>
      <c r="AP256" s="174" t="str">
        <f t="shared" ref="AP256" si="885">IF(ISBLANK(AD256), (IFERROR(IF(AO256="","",IF(AO256&lt;=0.2,"Muy Baja",IF(AO256&lt;=0.4,"Baja",IF(AO256&lt;=0.6,"Media",IF(AO256&lt;=0.8,"Alta","Muy Alta"))))),""))," ")</f>
        <v>Baja</v>
      </c>
      <c r="AQ256" s="235">
        <f t="shared" si="726"/>
        <v>0.36</v>
      </c>
      <c r="AR256" s="281" t="str">
        <f t="shared" si="727"/>
        <v>Moderado</v>
      </c>
      <c r="AS256" s="235">
        <f t="shared" ref="AS256" si="886">IFERROR(IF(AH256="Impacto",(AA256-(+AA256*AK256)),IF(AH256="Probabilidad",AA256,"")),"")</f>
        <v>0.6</v>
      </c>
      <c r="AT256" s="237" t="str">
        <f t="shared" si="728"/>
        <v>Moderado</v>
      </c>
      <c r="AU256" s="622"/>
      <c r="AV256" s="625" t="str">
        <f>IF(ISBLANK(AD256), " ", AD256)</f>
        <v xml:space="preserve"> </v>
      </c>
      <c r="AW256" s="619" t="str">
        <f t="shared" ref="AW256" si="887">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628" t="s">
        <v>333</v>
      </c>
      <c r="AY256" s="487" t="s">
        <v>1368</v>
      </c>
      <c r="AZ256" s="491" t="s">
        <v>3293</v>
      </c>
      <c r="BA256" s="489" t="s">
        <v>967</v>
      </c>
      <c r="BB256" s="489" t="s">
        <v>1050</v>
      </c>
      <c r="BC256" s="490">
        <v>44927</v>
      </c>
      <c r="BD256" s="490">
        <v>45291</v>
      </c>
      <c r="BE256" s="490" t="s">
        <v>3195</v>
      </c>
      <c r="BF256" s="491" t="s">
        <v>3196</v>
      </c>
      <c r="BG256" s="682" t="s">
        <v>1211</v>
      </c>
      <c r="BH256" s="214"/>
      <c r="BI256" s="209"/>
      <c r="BJ256" s="209"/>
      <c r="BK256" s="209"/>
      <c r="BL256" s="206"/>
      <c r="BM256" s="206"/>
      <c r="BN256" s="206"/>
      <c r="BO256" s="280"/>
      <c r="BP256" s="280"/>
      <c r="BQ256" s="282"/>
      <c r="BR256" s="212"/>
      <c r="BS256" s="212" t="str">
        <f>IF(AND('MAPA DE RIESGOS'!$AP256="Muy Alta",'MAPA DE RIESGOS'!$AR256="Leve"),CONCATENATE("R",'MAPA DE RIESGOS'!$H256,"C",'MAPA DE RIESGOS'!$AF256),"")</f>
        <v/>
      </c>
      <c r="BT256" s="212"/>
      <c r="BU256" s="212"/>
      <c r="BV256" s="212"/>
      <c r="BW256" s="212"/>
      <c r="BX256" s="212"/>
      <c r="BY256" s="212"/>
      <c r="BZ256" s="212"/>
      <c r="CA256" s="212"/>
      <c r="CB256" s="212"/>
      <c r="CC256" s="212"/>
      <c r="CD256" s="212"/>
      <c r="CE256" s="212"/>
      <c r="CF256" s="212"/>
      <c r="CG256" s="212"/>
      <c r="CH256" s="212"/>
      <c r="CI256" s="212"/>
      <c r="CJ256" s="212"/>
      <c r="CK256" s="212"/>
    </row>
    <row r="257" spans="1:89" s="213" customFormat="1" ht="60.65" customHeight="1">
      <c r="A257" s="590"/>
      <c r="B257" s="614"/>
      <c r="C257" s="567"/>
      <c r="D257" s="567"/>
      <c r="E257" s="570"/>
      <c r="F257" s="570"/>
      <c r="G257" s="575"/>
      <c r="H257" s="382">
        <f t="shared" ref="H257" si="888">+H256</f>
        <v>41</v>
      </c>
      <c r="I257" s="573"/>
      <c r="J257" s="576"/>
      <c r="K257" s="576"/>
      <c r="L257" s="576"/>
      <c r="M257" s="570" t="s">
        <v>1486</v>
      </c>
      <c r="N257" s="570"/>
      <c r="O257" s="570"/>
      <c r="P257" s="644"/>
      <c r="Q257" s="604"/>
      <c r="R257" s="607"/>
      <c r="S257" s="607"/>
      <c r="T257" s="607"/>
      <c r="U257" s="607"/>
      <c r="V257" s="647"/>
      <c r="W257" s="632"/>
      <c r="X257" s="650"/>
      <c r="Y257" s="653"/>
      <c r="Z257" s="656"/>
      <c r="AA257" s="632"/>
      <c r="AB257" s="635"/>
      <c r="AC257" s="638"/>
      <c r="AD257" s="641"/>
      <c r="AE257" s="620"/>
      <c r="AF257" s="205">
        <v>2</v>
      </c>
      <c r="AG257" s="501" t="s">
        <v>3304</v>
      </c>
      <c r="AH257" s="504" t="str">
        <f t="shared" si="882"/>
        <v>Probabilidad</v>
      </c>
      <c r="AI257" s="338" t="s">
        <v>310</v>
      </c>
      <c r="AJ257" s="338" t="s">
        <v>315</v>
      </c>
      <c r="AK257" s="233" t="str">
        <f t="shared" si="883"/>
        <v>40%</v>
      </c>
      <c r="AL257" s="339" t="s">
        <v>319</v>
      </c>
      <c r="AM257" s="339" t="s">
        <v>323</v>
      </c>
      <c r="AN257" s="340" t="s">
        <v>326</v>
      </c>
      <c r="AO257" s="234">
        <f t="shared" ref="AO257" si="889">IF(ISBLANK(AD256),(IFERROR(IF(AND(AH256="Probabilidad",AH257="Probabilidad"),(AQ256-(+AQ256*AK257)),IF(AH257="Probabilidad",(W256-(+W256*AK257)),IF(AH257="Impacto",AQ256,""))),""))," ")</f>
        <v>0.216</v>
      </c>
      <c r="AP257" s="174" t="str">
        <f t="shared" ref="AP257" si="890">IF(ISBLANK(AD256),(IFERROR(IF(AO257="","",IF(AO257&lt;=0.2,"Muy Baja",IF(AO257&lt;=0.4,"Baja",IF(AO257&lt;=0.6,"Media",IF(AO257&lt;=0.8,"Alta","Muy Alta"))))),""))," ")</f>
        <v>Baja</v>
      </c>
      <c r="AQ257" s="235">
        <f t="shared" si="726"/>
        <v>0.216</v>
      </c>
      <c r="AR257" s="281" t="str">
        <f t="shared" si="727"/>
        <v>Moderado</v>
      </c>
      <c r="AS257" s="235">
        <f t="shared" ref="AS257" si="891">IFERROR(IF(AND(AH256="Impacto",AH257="Impacto"),(AS256-(+AS256*AK257)),IF(AH257="Impacto",(AA256-(+AA256*AK257)),IF(AH257="Probabilidad",AS256,""))),"")</f>
        <v>0.6</v>
      </c>
      <c r="AT257" s="237" t="str">
        <f t="shared" si="728"/>
        <v>Moderado</v>
      </c>
      <c r="AU257" s="623"/>
      <c r="AV257" s="626"/>
      <c r="AW257" s="620"/>
      <c r="AX257" s="629"/>
      <c r="AY257" s="792" t="s">
        <v>1369</v>
      </c>
      <c r="AZ257" s="788" t="s">
        <v>3305</v>
      </c>
      <c r="BA257" s="788" t="s">
        <v>967</v>
      </c>
      <c r="BB257" s="788" t="s">
        <v>1050</v>
      </c>
      <c r="BC257" s="790">
        <v>44927</v>
      </c>
      <c r="BD257" s="790" t="s">
        <v>3061</v>
      </c>
      <c r="BE257" s="788" t="s">
        <v>1370</v>
      </c>
      <c r="BF257" s="788" t="s">
        <v>1371</v>
      </c>
      <c r="BG257" s="683"/>
      <c r="BH257" s="214"/>
      <c r="BI257" s="209"/>
      <c r="BJ257" s="209"/>
      <c r="BK257" s="209"/>
      <c r="BL257" s="206"/>
      <c r="BM257" s="206"/>
      <c r="BN257" s="206"/>
      <c r="BO257" s="280"/>
      <c r="BP257" s="280"/>
      <c r="BQ257" s="282"/>
      <c r="BR257" s="212"/>
      <c r="BS257" s="212" t="str">
        <f>IF(AND('MAPA DE RIESGOS'!$AP257="Muy Alta",'MAPA DE RIESGOS'!$AR257="Leve"),CONCATENATE("R",'MAPA DE RIESGOS'!$H257,"C",'MAPA DE RIESGOS'!$AF257),"")</f>
        <v/>
      </c>
      <c r="BT257" s="212"/>
      <c r="BU257" s="212"/>
      <c r="BV257" s="212"/>
      <c r="BW257" s="212"/>
      <c r="BX257" s="212"/>
      <c r="BY257" s="212"/>
      <c r="BZ257" s="212"/>
      <c r="CA257" s="212"/>
      <c r="CB257" s="212"/>
      <c r="CC257" s="212"/>
      <c r="CD257" s="212"/>
      <c r="CE257" s="212"/>
      <c r="CF257" s="212"/>
      <c r="CG257" s="212"/>
      <c r="CH257" s="212"/>
      <c r="CI257" s="212"/>
      <c r="CJ257" s="212"/>
      <c r="CK257" s="212"/>
    </row>
    <row r="258" spans="1:89" s="213" customFormat="1" ht="60.65" customHeight="1">
      <c r="A258" s="590"/>
      <c r="B258" s="614"/>
      <c r="C258" s="567"/>
      <c r="D258" s="567"/>
      <c r="E258" s="570"/>
      <c r="F258" s="570"/>
      <c r="G258" s="575"/>
      <c r="H258" s="382">
        <f t="shared" si="802"/>
        <v>41</v>
      </c>
      <c r="I258" s="573"/>
      <c r="J258" s="576"/>
      <c r="K258" s="576"/>
      <c r="L258" s="576"/>
      <c r="M258" s="570" t="s">
        <v>1486</v>
      </c>
      <c r="N258" s="570"/>
      <c r="O258" s="570"/>
      <c r="P258" s="644"/>
      <c r="Q258" s="604"/>
      <c r="R258" s="607"/>
      <c r="S258" s="607"/>
      <c r="T258" s="607"/>
      <c r="U258" s="607"/>
      <c r="V258" s="647"/>
      <c r="W258" s="632"/>
      <c r="X258" s="650"/>
      <c r="Y258" s="653"/>
      <c r="Z258" s="656"/>
      <c r="AA258" s="632"/>
      <c r="AB258" s="635"/>
      <c r="AC258" s="638"/>
      <c r="AD258" s="641"/>
      <c r="AE258" s="620"/>
      <c r="AF258" s="205">
        <v>3</v>
      </c>
      <c r="AG258" s="501" t="s">
        <v>3306</v>
      </c>
      <c r="AH258" s="504" t="str">
        <f t="shared" si="882"/>
        <v>Probabilidad</v>
      </c>
      <c r="AI258" s="338" t="s">
        <v>310</v>
      </c>
      <c r="AJ258" s="338" t="s">
        <v>315</v>
      </c>
      <c r="AK258" s="233" t="str">
        <f t="shared" si="883"/>
        <v>40%</v>
      </c>
      <c r="AL258" s="339" t="s">
        <v>319</v>
      </c>
      <c r="AM258" s="339" t="s">
        <v>323</v>
      </c>
      <c r="AN258" s="340" t="s">
        <v>326</v>
      </c>
      <c r="AO258" s="234">
        <f t="shared" ref="AO258" si="892">IF(ISBLANK(AD256),(IFERROR(IF(AND(AH257="Probabilidad",AH258="Probabilidad"),(AQ257-(+AQ257*AK258)),IF(AND(AH257="Impacto",AH258="Probabilidad"),(AQ256-(+AQ256*AK258)),IF(AH258="Impacto",AQ257,""))),""))," ")</f>
        <v>0.12959999999999999</v>
      </c>
      <c r="AP258" s="174" t="str">
        <f t="shared" ref="AP258" si="893">IF(ISBLANK(AD256),(IFERROR(IF(AO258="","",IF(AO258&lt;=0.2,"Muy Baja",IF(AO258&lt;=0.4,"Baja",IF(AO258&lt;=0.6,"Media",IF(AO258&lt;=0.8,"Alta","Muy Alta"))))),""))," ")</f>
        <v>Muy Baja</v>
      </c>
      <c r="AQ258" s="235">
        <f t="shared" si="726"/>
        <v>0.12959999999999999</v>
      </c>
      <c r="AR258" s="281" t="str">
        <f t="shared" si="727"/>
        <v>Moderado</v>
      </c>
      <c r="AS258" s="235">
        <f t="shared" ref="AS258:AS261" si="894">IFERROR(IF(AND(AH257="Impacto",AH258="Impacto"),(AS257-(+AS257*AK258)),IF(AND(AH257="Probabilidad",AH258="Impacto"),(AS256-(+AS256*AK258)),IF(AH258="Probabilidad",AS257,""))),"")</f>
        <v>0.6</v>
      </c>
      <c r="AT258" s="237" t="str">
        <f t="shared" si="728"/>
        <v>Moderado</v>
      </c>
      <c r="AU258" s="623"/>
      <c r="AV258" s="626"/>
      <c r="AW258" s="620"/>
      <c r="AX258" s="629"/>
      <c r="AY258" s="793"/>
      <c r="AZ258" s="789"/>
      <c r="BA258" s="789"/>
      <c r="BB258" s="789"/>
      <c r="BC258" s="791"/>
      <c r="BD258" s="791"/>
      <c r="BE258" s="789"/>
      <c r="BF258" s="789"/>
      <c r="BG258" s="683"/>
      <c r="BH258" s="214"/>
      <c r="BI258" s="209"/>
      <c r="BJ258" s="209"/>
      <c r="BK258" s="209"/>
      <c r="BL258" s="206"/>
      <c r="BM258" s="206"/>
      <c r="BN258" s="206"/>
      <c r="BO258" s="280"/>
      <c r="BP258" s="280"/>
      <c r="BQ258" s="282"/>
      <c r="BR258" s="212"/>
      <c r="BS258" s="212" t="str">
        <f>IF(AND('MAPA DE RIESGOS'!$AP258="Muy Alta",'MAPA DE RIESGOS'!$AR258="Leve"),CONCATENATE("R",'MAPA DE RIESGOS'!$H258,"C",'MAPA DE RIESGOS'!$AF258),"")</f>
        <v/>
      </c>
      <c r="BT258" s="212"/>
      <c r="BU258" s="212"/>
      <c r="BV258" s="212"/>
      <c r="BW258" s="212"/>
      <c r="BX258" s="212"/>
      <c r="BY258" s="212"/>
      <c r="BZ258" s="212"/>
      <c r="CA258" s="212"/>
      <c r="CB258" s="212"/>
      <c r="CC258" s="212"/>
      <c r="CD258" s="212"/>
      <c r="CE258" s="212"/>
      <c r="CF258" s="212"/>
      <c r="CG258" s="212"/>
      <c r="CH258" s="212"/>
      <c r="CI258" s="212"/>
      <c r="CJ258" s="212"/>
      <c r="CK258" s="212"/>
    </row>
    <row r="259" spans="1:89" s="213" customFormat="1" ht="28.5" hidden="1" customHeight="1">
      <c r="A259" s="590"/>
      <c r="B259" s="614"/>
      <c r="C259" s="567"/>
      <c r="D259" s="567"/>
      <c r="E259" s="570"/>
      <c r="F259" s="570"/>
      <c r="G259" s="575"/>
      <c r="H259" s="382">
        <f t="shared" si="802"/>
        <v>41</v>
      </c>
      <c r="I259" s="573"/>
      <c r="J259" s="576"/>
      <c r="K259" s="576"/>
      <c r="L259" s="576"/>
      <c r="M259" s="570" t="s">
        <v>1486</v>
      </c>
      <c r="N259" s="570"/>
      <c r="O259" s="570"/>
      <c r="P259" s="644"/>
      <c r="Q259" s="604"/>
      <c r="R259" s="607"/>
      <c r="S259" s="607"/>
      <c r="T259" s="607"/>
      <c r="U259" s="607"/>
      <c r="V259" s="647"/>
      <c r="W259" s="632"/>
      <c r="X259" s="650"/>
      <c r="Y259" s="653"/>
      <c r="Z259" s="656"/>
      <c r="AA259" s="632"/>
      <c r="AB259" s="635"/>
      <c r="AC259" s="638"/>
      <c r="AD259" s="641"/>
      <c r="AE259" s="620"/>
      <c r="AF259" s="205">
        <v>4</v>
      </c>
      <c r="AG259" s="501"/>
      <c r="AH259" s="504" t="str">
        <f t="shared" si="882"/>
        <v/>
      </c>
      <c r="AI259" s="338"/>
      <c r="AJ259" s="338"/>
      <c r="AK259" s="233" t="str">
        <f t="shared" si="883"/>
        <v/>
      </c>
      <c r="AL259" s="339"/>
      <c r="AM259" s="339"/>
      <c r="AN259" s="340"/>
      <c r="AO259" s="234" t="str">
        <f t="shared" ref="AO259" si="895">IF(ISBLANK(AD256),(IFERROR(IF(AND(AH258="Probabilidad",AH259="Probabilidad"),(AQ258-(+AQ258*AK259)),IF(AND(AH258="Impacto",AH259="Probabilidad"),(AQ257-(+AQ257*AK259)),IF(AH259="Impacto",AQ258,""))),""))," ")</f>
        <v/>
      </c>
      <c r="AP259" s="174" t="str">
        <f t="shared" ref="AP259" si="896">IF(ISBLANK(AD256),(IFERROR(IF(AO259="","",IF(AO259&lt;=0.2,"Muy Baja",IF(AO259&lt;=0.4,"Baja",IF(AO259&lt;=0.6,"Media",IF(AO259&lt;=0.8,"Alta","Muy Alta"))))),""))," ")</f>
        <v/>
      </c>
      <c r="AQ259" s="235" t="str">
        <f t="shared" si="726"/>
        <v/>
      </c>
      <c r="AR259" s="281" t="str">
        <f t="shared" si="727"/>
        <v/>
      </c>
      <c r="AS259" s="235" t="str">
        <f t="shared" si="894"/>
        <v/>
      </c>
      <c r="AT259" s="237" t="str">
        <f t="shared" si="728"/>
        <v/>
      </c>
      <c r="AU259" s="623"/>
      <c r="AV259" s="626"/>
      <c r="AW259" s="620"/>
      <c r="AX259" s="629"/>
      <c r="AY259" s="487"/>
      <c r="AZ259" s="491"/>
      <c r="BA259" s="489"/>
      <c r="BB259" s="489"/>
      <c r="BC259" s="490"/>
      <c r="BD259" s="490"/>
      <c r="BE259" s="490"/>
      <c r="BF259" s="491"/>
      <c r="BG259" s="683"/>
      <c r="BH259" s="214"/>
      <c r="BI259" s="209"/>
      <c r="BJ259" s="209"/>
      <c r="BK259" s="209"/>
      <c r="BL259" s="206"/>
      <c r="BM259" s="206"/>
      <c r="BN259" s="206"/>
      <c r="BO259" s="280"/>
      <c r="BP259" s="280"/>
      <c r="BQ259" s="282"/>
      <c r="BR259" s="212"/>
      <c r="BS259" s="212" t="str">
        <f>IF(AND('MAPA DE RIESGOS'!$AP259="Muy Alta",'MAPA DE RIESGOS'!$AR259="Leve"),CONCATENATE("R",'MAPA DE RIESGOS'!$H259,"C",'MAPA DE RIESGOS'!$AF259),"")</f>
        <v/>
      </c>
      <c r="BT259" s="212"/>
      <c r="BU259" s="212"/>
      <c r="BV259" s="212"/>
      <c r="BW259" s="212"/>
      <c r="BX259" s="212"/>
      <c r="BY259" s="212"/>
      <c r="BZ259" s="212"/>
      <c r="CA259" s="212"/>
      <c r="CB259" s="212"/>
      <c r="CC259" s="212"/>
      <c r="CD259" s="212"/>
      <c r="CE259" s="212"/>
      <c r="CF259" s="212"/>
      <c r="CG259" s="212"/>
      <c r="CH259" s="212"/>
      <c r="CI259" s="212"/>
      <c r="CJ259" s="212"/>
      <c r="CK259" s="212"/>
    </row>
    <row r="260" spans="1:89" s="213" customFormat="1" ht="28.5" hidden="1" customHeight="1">
      <c r="A260" s="590"/>
      <c r="B260" s="614"/>
      <c r="C260" s="567"/>
      <c r="D260" s="567"/>
      <c r="E260" s="570"/>
      <c r="F260" s="570"/>
      <c r="G260" s="575"/>
      <c r="H260" s="382">
        <f t="shared" si="802"/>
        <v>41</v>
      </c>
      <c r="I260" s="573"/>
      <c r="J260" s="576"/>
      <c r="K260" s="576"/>
      <c r="L260" s="576"/>
      <c r="M260" s="570" t="s">
        <v>1486</v>
      </c>
      <c r="N260" s="570"/>
      <c r="O260" s="570"/>
      <c r="P260" s="644"/>
      <c r="Q260" s="604"/>
      <c r="R260" s="607"/>
      <c r="S260" s="607"/>
      <c r="T260" s="607"/>
      <c r="U260" s="607"/>
      <c r="V260" s="647"/>
      <c r="W260" s="632"/>
      <c r="X260" s="650"/>
      <c r="Y260" s="653"/>
      <c r="Z260" s="656"/>
      <c r="AA260" s="632"/>
      <c r="AB260" s="635"/>
      <c r="AC260" s="638"/>
      <c r="AD260" s="641"/>
      <c r="AE260" s="620"/>
      <c r="AF260" s="205">
        <v>5</v>
      </c>
      <c r="AG260" s="501"/>
      <c r="AH260" s="504" t="str">
        <f t="shared" si="882"/>
        <v/>
      </c>
      <c r="AI260" s="338"/>
      <c r="AJ260" s="338"/>
      <c r="AK260" s="233" t="str">
        <f t="shared" si="883"/>
        <v/>
      </c>
      <c r="AL260" s="339"/>
      <c r="AM260" s="339"/>
      <c r="AN260" s="340"/>
      <c r="AO260" s="234" t="str">
        <f t="shared" ref="AO260" si="897">IF(ISBLANK(AD256),(IFERROR(IF(AND(AH259="Probabilidad",AH260="Probabilidad"),(AQ259-(+AQ259*AK260)),IF(AND(AH259="Impacto",AH260="Probabilidad"),(AQ258-(+AQ258*AK260)),IF(AH260="Impacto",AQ259,""))),""))," ")</f>
        <v/>
      </c>
      <c r="AP260" s="174" t="str">
        <f t="shared" ref="AP260" si="898">IF(ISBLANK(AD256),(IFERROR(IF(AO260="","",IF(AO260&lt;=0.2,"Muy Baja",IF(AO260&lt;=0.4,"Baja",IF(AO260&lt;=0.6,"Media",IF(AO260&lt;=0.8,"Alta","Muy Alta"))))),""))," ")</f>
        <v/>
      </c>
      <c r="AQ260" s="235" t="str">
        <f t="shared" si="726"/>
        <v/>
      </c>
      <c r="AR260" s="281" t="str">
        <f t="shared" si="727"/>
        <v/>
      </c>
      <c r="AS260" s="235" t="str">
        <f t="shared" si="894"/>
        <v/>
      </c>
      <c r="AT260" s="237" t="str">
        <f t="shared" si="728"/>
        <v/>
      </c>
      <c r="AU260" s="623"/>
      <c r="AV260" s="626"/>
      <c r="AW260" s="620"/>
      <c r="AX260" s="629"/>
      <c r="AY260" s="487"/>
      <c r="AZ260" s="491"/>
      <c r="BA260" s="489"/>
      <c r="BB260" s="489"/>
      <c r="BC260" s="490"/>
      <c r="BD260" s="490"/>
      <c r="BE260" s="490"/>
      <c r="BF260" s="491"/>
      <c r="BG260" s="683"/>
      <c r="BH260" s="214"/>
      <c r="BI260" s="209"/>
      <c r="BJ260" s="209"/>
      <c r="BK260" s="209"/>
      <c r="BL260" s="206"/>
      <c r="BM260" s="206"/>
      <c r="BN260" s="206"/>
      <c r="BO260" s="280"/>
      <c r="BP260" s="280"/>
      <c r="BQ260" s="282"/>
      <c r="BR260" s="212"/>
      <c r="BS260" s="212" t="str">
        <f>IF(AND('MAPA DE RIESGOS'!$AP260="Muy Alta",'MAPA DE RIESGOS'!$AR260="Leve"),CONCATENATE("R",'MAPA DE RIESGOS'!$H260,"C",'MAPA DE RIESGOS'!$AF260),"")</f>
        <v/>
      </c>
      <c r="BT260" s="212"/>
      <c r="BU260" s="212"/>
      <c r="BV260" s="212"/>
      <c r="BW260" s="212"/>
      <c r="BX260" s="212"/>
      <c r="BY260" s="212"/>
      <c r="BZ260" s="212"/>
      <c r="CA260" s="212"/>
      <c r="CB260" s="212"/>
      <c r="CC260" s="212"/>
      <c r="CD260" s="212"/>
      <c r="CE260" s="212"/>
      <c r="CF260" s="212"/>
      <c r="CG260" s="212"/>
      <c r="CH260" s="212"/>
      <c r="CI260" s="212"/>
      <c r="CJ260" s="212"/>
      <c r="CK260" s="212"/>
    </row>
    <row r="261" spans="1:89" s="213" customFormat="1" ht="28.5" hidden="1" customHeight="1">
      <c r="A261" s="590"/>
      <c r="B261" s="614"/>
      <c r="C261" s="567"/>
      <c r="D261" s="567"/>
      <c r="E261" s="570"/>
      <c r="F261" s="570"/>
      <c r="G261" s="575"/>
      <c r="H261" s="382">
        <f t="shared" si="802"/>
        <v>41</v>
      </c>
      <c r="I261" s="574"/>
      <c r="J261" s="577"/>
      <c r="K261" s="577"/>
      <c r="L261" s="577"/>
      <c r="M261" s="571" t="s">
        <v>1486</v>
      </c>
      <c r="N261" s="571"/>
      <c r="O261" s="571"/>
      <c r="P261" s="645"/>
      <c r="Q261" s="605"/>
      <c r="R261" s="608"/>
      <c r="S261" s="608"/>
      <c r="T261" s="608"/>
      <c r="U261" s="608"/>
      <c r="V261" s="648"/>
      <c r="W261" s="633"/>
      <c r="X261" s="651"/>
      <c r="Y261" s="654"/>
      <c r="Z261" s="657"/>
      <c r="AA261" s="633"/>
      <c r="AB261" s="636"/>
      <c r="AC261" s="639"/>
      <c r="AD261" s="642"/>
      <c r="AE261" s="621"/>
      <c r="AF261" s="205">
        <v>6</v>
      </c>
      <c r="AG261" s="501"/>
      <c r="AH261" s="504" t="str">
        <f t="shared" si="882"/>
        <v/>
      </c>
      <c r="AI261" s="338"/>
      <c r="AJ261" s="338"/>
      <c r="AK261" s="233" t="str">
        <f t="shared" si="883"/>
        <v/>
      </c>
      <c r="AL261" s="339"/>
      <c r="AM261" s="339"/>
      <c r="AN261" s="340"/>
      <c r="AO261" s="234" t="str">
        <f t="shared" ref="AO261" si="899">IF(ISBLANK(AD256),(IFERROR(IF(AND(AH260="Probabilidad",AH261="Probabilidad"),(AQ260-(+AQ260*AK261)),IF(AND(AH260="Impacto",AH261="Probabilidad"),(AQ259-(+AQ259*AK261)),IF(AH261="Impacto",AQ260,""))),""))," ")</f>
        <v/>
      </c>
      <c r="AP261" s="174" t="str">
        <f t="shared" ref="AP261" si="900">IF(ISBLANK(AD256),(IFERROR(IF(AO261="","",IF(AO261&lt;=0.2,"Muy Baja",IF(AO261&lt;=0.4,"Baja",IF(AO261&lt;=0.6,"Media",IF(AO261&lt;=0.8,"Alta","Muy Alta"))))),""))," ")</f>
        <v/>
      </c>
      <c r="AQ261" s="235" t="str">
        <f t="shared" si="726"/>
        <v/>
      </c>
      <c r="AR261" s="281" t="str">
        <f t="shared" si="727"/>
        <v/>
      </c>
      <c r="AS261" s="235" t="str">
        <f t="shared" si="894"/>
        <v/>
      </c>
      <c r="AT261" s="237" t="str">
        <f t="shared" si="728"/>
        <v/>
      </c>
      <c r="AU261" s="624"/>
      <c r="AV261" s="627"/>
      <c r="AW261" s="621"/>
      <c r="AX261" s="630"/>
      <c r="AY261" s="487"/>
      <c r="AZ261" s="491"/>
      <c r="BA261" s="489"/>
      <c r="BB261" s="489"/>
      <c r="BC261" s="490"/>
      <c r="BD261" s="490"/>
      <c r="BE261" s="490"/>
      <c r="BF261" s="491"/>
      <c r="BG261" s="684"/>
      <c r="BH261" s="214"/>
      <c r="BI261" s="209"/>
      <c r="BJ261" s="209"/>
      <c r="BK261" s="209"/>
      <c r="BL261" s="206"/>
      <c r="BM261" s="206"/>
      <c r="BN261" s="206"/>
      <c r="BO261" s="280"/>
      <c r="BP261" s="280"/>
      <c r="BQ261" s="282"/>
      <c r="BR261" s="212"/>
      <c r="BS261" s="212" t="str">
        <f>IF(AND('MAPA DE RIESGOS'!$AP261="Muy Alta",'MAPA DE RIESGOS'!$AR261="Leve"),CONCATENATE("R",'MAPA DE RIESGOS'!$H261,"C",'MAPA DE RIESGOS'!$AF261),"")</f>
        <v/>
      </c>
      <c r="BT261" s="212"/>
      <c r="BU261" s="212"/>
      <c r="BV261" s="212"/>
      <c r="BW261" s="212"/>
      <c r="BX261" s="212"/>
      <c r="BY261" s="212"/>
      <c r="BZ261" s="212"/>
      <c r="CA261" s="212"/>
      <c r="CB261" s="212"/>
      <c r="CC261" s="212"/>
      <c r="CD261" s="212"/>
      <c r="CE261" s="212"/>
      <c r="CF261" s="212"/>
      <c r="CG261" s="212"/>
      <c r="CH261" s="212"/>
      <c r="CI261" s="212"/>
      <c r="CJ261" s="212"/>
      <c r="CK261" s="212"/>
    </row>
    <row r="262" spans="1:89" s="213" customFormat="1" ht="101.15" customHeight="1">
      <c r="A262" s="590"/>
      <c r="B262" s="614" t="s">
        <v>953</v>
      </c>
      <c r="C262" s="567"/>
      <c r="D262" s="567"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570"/>
      <c r="F262" s="570" t="s">
        <v>967</v>
      </c>
      <c r="G262" s="575">
        <v>42</v>
      </c>
      <c r="H262" s="382">
        <f t="shared" ref="H262" si="901">+G262</f>
        <v>42</v>
      </c>
      <c r="I262" s="572" t="s">
        <v>1164</v>
      </c>
      <c r="J262" s="581" t="s">
        <v>242</v>
      </c>
      <c r="K262" s="581" t="s">
        <v>1164</v>
      </c>
      <c r="L262" s="581" t="s">
        <v>1293</v>
      </c>
      <c r="M262" s="569" t="s">
        <v>3307</v>
      </c>
      <c r="N262" s="569" t="s">
        <v>926</v>
      </c>
      <c r="O262" s="569" t="s">
        <v>831</v>
      </c>
      <c r="P262" s="643">
        <v>228</v>
      </c>
      <c r="Q262" s="603" t="s">
        <v>90</v>
      </c>
      <c r="R262" s="606" t="s">
        <v>1298</v>
      </c>
      <c r="S262" s="606" t="s">
        <v>1164</v>
      </c>
      <c r="T262" s="606"/>
      <c r="U262" s="606"/>
      <c r="V262" s="646" t="str">
        <f t="shared" ref="V262" si="902">IF(ISBLANK(AC262),(IF(P262&lt;=0,"",IF(P262&lt;=2,"Muy Baja",IF(P262&lt;=24,"Baja",IF(P262&lt;=500,"Media",IF(P262&lt;=5000,"Alta","Muy Alta"))))))," ")</f>
        <v>Media</v>
      </c>
      <c r="W262" s="631">
        <f t="shared" ref="W262" si="903">IF(ISBLANK(AC262),(IF(V262="","",IF(V262="Muy Baja",20%,IF(V262="Baja",40%,IF(V262="Media",60%,IF(V262="Alta",80%,IF(V262="Muy Alta",100%,0)))))))," ")</f>
        <v>0.6</v>
      </c>
      <c r="X262" s="649" t="s">
        <v>304</v>
      </c>
      <c r="Y262" s="652" t="str">
        <f>IF(X262&gt;0,IF(NOT(ISERROR(MATCH(X262,'Listados Datos'!$N$3:$N$4,0))),'Listados Datos'!$N$6&amp;"Por favor no seleccionar este criterios de impacto (Afectación Económica o presupuestal y/o Pérdida Reputacional)",'Listados Datos'!$N$7),"")</f>
        <v>✔</v>
      </c>
      <c r="Z262" s="655"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631">
        <f>IF(Z262="","",IF(Z262="Leve",20%,IF(Z262="Menor",40%,IF(Z262="Moderado",60%,IF(Z262="Mayor",80%,IF(Z262="Catastrófico",100%,0))))))</f>
        <v>0.6</v>
      </c>
      <c r="AB262" s="634"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637"/>
      <c r="AD262" s="640"/>
      <c r="AE262" s="619" t="str">
        <f t="shared" ref="AE262" si="904">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5">
        <v>1</v>
      </c>
      <c r="AG262" s="501" t="s">
        <v>3162</v>
      </c>
      <c r="AH262" s="504" t="str">
        <f t="shared" si="882"/>
        <v>Probabilidad</v>
      </c>
      <c r="AI262" s="338" t="s">
        <v>310</v>
      </c>
      <c r="AJ262" s="338" t="s">
        <v>315</v>
      </c>
      <c r="AK262" s="233" t="str">
        <f t="shared" si="883"/>
        <v>40%</v>
      </c>
      <c r="AL262" s="339" t="s">
        <v>319</v>
      </c>
      <c r="AM262" s="339" t="s">
        <v>323</v>
      </c>
      <c r="AN262" s="340" t="s">
        <v>326</v>
      </c>
      <c r="AO262" s="234">
        <f t="shared" ref="AO262" si="905">IF(ISBLANK(AD262),(IFERROR(IF(AH262="Probabilidad",(W262-(+W262*AK262)),IF(AH262="Impacto",W262,"")),""))," ")</f>
        <v>0.36</v>
      </c>
      <c r="AP262" s="174" t="str">
        <f t="shared" ref="AP262" si="906">IF(ISBLANK(AD262), (IFERROR(IF(AO262="","",IF(AO262&lt;=0.2,"Muy Baja",IF(AO262&lt;=0.4,"Baja",IF(AO262&lt;=0.6,"Media",IF(AO262&lt;=0.8,"Alta","Muy Alta"))))),""))," ")</f>
        <v>Baja</v>
      </c>
      <c r="AQ262" s="235">
        <f t="shared" si="726"/>
        <v>0.36</v>
      </c>
      <c r="AR262" s="281" t="str">
        <f t="shared" si="727"/>
        <v>Moderado</v>
      </c>
      <c r="AS262" s="235">
        <f t="shared" ref="AS262" si="907">IFERROR(IF(AH262="Impacto",(AA262-(+AA262*AK262)),IF(AH262="Probabilidad",AA262,"")),"")</f>
        <v>0.6</v>
      </c>
      <c r="AT262" s="237" t="str">
        <f t="shared" si="728"/>
        <v>Moderado</v>
      </c>
      <c r="AU262" s="622"/>
      <c r="AV262" s="625" t="str">
        <f>IF(ISBLANK(AD262), " ", AD262)</f>
        <v xml:space="preserve"> </v>
      </c>
      <c r="AW262" s="619" t="str">
        <f t="shared" ref="AW262" si="908">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628" t="s">
        <v>333</v>
      </c>
      <c r="AY262" s="792" t="s">
        <v>3197</v>
      </c>
      <c r="AZ262" s="788" t="s">
        <v>3198</v>
      </c>
      <c r="BA262" s="788" t="s">
        <v>967</v>
      </c>
      <c r="BB262" s="788" t="s">
        <v>1050</v>
      </c>
      <c r="BC262" s="790">
        <v>44927</v>
      </c>
      <c r="BD262" s="790" t="s">
        <v>3061</v>
      </c>
      <c r="BE262" s="788" t="s">
        <v>1372</v>
      </c>
      <c r="BF262" s="788" t="s">
        <v>3199</v>
      </c>
      <c r="BG262" s="682" t="s">
        <v>1212</v>
      </c>
      <c r="BH262" s="214"/>
      <c r="BI262" s="209"/>
      <c r="BJ262" s="209"/>
      <c r="BK262" s="209"/>
      <c r="BL262" s="206"/>
      <c r="BM262" s="206"/>
      <c r="BN262" s="206"/>
      <c r="BO262" s="280"/>
      <c r="BP262" s="280"/>
      <c r="BQ262" s="282"/>
      <c r="BR262" s="212"/>
      <c r="BS262" s="212" t="str">
        <f>IF(AND('MAPA DE RIESGOS'!$AP262="Muy Alta",'MAPA DE RIESGOS'!$AR262="Leve"),CONCATENATE("R",'MAPA DE RIESGOS'!$H262,"C",'MAPA DE RIESGOS'!$AF262),"")</f>
        <v/>
      </c>
      <c r="BT262" s="212"/>
      <c r="BU262" s="212"/>
      <c r="BV262" s="212"/>
      <c r="BW262" s="212"/>
      <c r="BX262" s="212"/>
      <c r="BY262" s="212"/>
      <c r="BZ262" s="212"/>
      <c r="CA262" s="212"/>
      <c r="CB262" s="212"/>
      <c r="CC262" s="212"/>
      <c r="CD262" s="212"/>
      <c r="CE262" s="212"/>
      <c r="CF262" s="212"/>
      <c r="CG262" s="212"/>
      <c r="CH262" s="212"/>
      <c r="CI262" s="212"/>
      <c r="CJ262" s="212"/>
      <c r="CK262" s="212"/>
    </row>
    <row r="263" spans="1:89" s="213" customFormat="1" ht="61" customHeight="1">
      <c r="A263" s="590"/>
      <c r="B263" s="614"/>
      <c r="C263" s="567"/>
      <c r="D263" s="567"/>
      <c r="E263" s="570"/>
      <c r="F263" s="570"/>
      <c r="G263" s="575"/>
      <c r="H263" s="382">
        <f t="shared" ref="H263" si="909">+H262</f>
        <v>42</v>
      </c>
      <c r="I263" s="573"/>
      <c r="J263" s="576"/>
      <c r="K263" s="576"/>
      <c r="L263" s="576"/>
      <c r="M263" s="570" t="s">
        <v>1486</v>
      </c>
      <c r="N263" s="570"/>
      <c r="O263" s="570"/>
      <c r="P263" s="644"/>
      <c r="Q263" s="604"/>
      <c r="R263" s="607"/>
      <c r="S263" s="607"/>
      <c r="T263" s="607"/>
      <c r="U263" s="607"/>
      <c r="V263" s="647"/>
      <c r="W263" s="632"/>
      <c r="X263" s="650"/>
      <c r="Y263" s="653"/>
      <c r="Z263" s="656"/>
      <c r="AA263" s="632"/>
      <c r="AB263" s="635"/>
      <c r="AC263" s="638"/>
      <c r="AD263" s="641"/>
      <c r="AE263" s="620"/>
      <c r="AF263" s="205">
        <v>2</v>
      </c>
      <c r="AG263" s="501" t="s">
        <v>3163</v>
      </c>
      <c r="AH263" s="504" t="str">
        <f t="shared" si="882"/>
        <v>Probabilidad</v>
      </c>
      <c r="AI263" s="338" t="s">
        <v>310</v>
      </c>
      <c r="AJ263" s="338" t="s">
        <v>315</v>
      </c>
      <c r="AK263" s="233" t="str">
        <f t="shared" si="883"/>
        <v>40%</v>
      </c>
      <c r="AL263" s="339" t="s">
        <v>319</v>
      </c>
      <c r="AM263" s="339" t="s">
        <v>323</v>
      </c>
      <c r="AN263" s="340" t="s">
        <v>326</v>
      </c>
      <c r="AO263" s="234">
        <f t="shared" ref="AO263" si="910">IF(ISBLANK(AD262),(IFERROR(IF(AND(AH262="Probabilidad",AH263="Probabilidad"),(AQ262-(+AQ262*AK263)),IF(AH263="Probabilidad",(W262-(+W262*AK263)),IF(AH263="Impacto",AQ262,""))),""))," ")</f>
        <v>0.216</v>
      </c>
      <c r="AP263" s="174" t="str">
        <f t="shared" ref="AP263" si="911">IF(ISBLANK(AD262),(IFERROR(IF(AO263="","",IF(AO263&lt;=0.2,"Muy Baja",IF(AO263&lt;=0.4,"Baja",IF(AO263&lt;=0.6,"Media",IF(AO263&lt;=0.8,"Alta","Muy Alta"))))),""))," ")</f>
        <v>Baja</v>
      </c>
      <c r="AQ263" s="235">
        <f t="shared" si="726"/>
        <v>0.216</v>
      </c>
      <c r="AR263" s="281" t="str">
        <f t="shared" si="727"/>
        <v>Moderado</v>
      </c>
      <c r="AS263" s="235">
        <f t="shared" ref="AS263" si="912">IFERROR(IF(AND(AH262="Impacto",AH263="Impacto"),(AS262-(+AS262*AK263)),IF(AH263="Impacto",(AA262-(+AA262*AK263)),IF(AH263="Probabilidad",AS262,""))),"")</f>
        <v>0.6</v>
      </c>
      <c r="AT263" s="237" t="str">
        <f t="shared" si="728"/>
        <v>Moderado</v>
      </c>
      <c r="AU263" s="623"/>
      <c r="AV263" s="626"/>
      <c r="AW263" s="620"/>
      <c r="AX263" s="629"/>
      <c r="AY263" s="794"/>
      <c r="AZ263" s="795"/>
      <c r="BA263" s="795"/>
      <c r="BB263" s="795"/>
      <c r="BC263" s="796"/>
      <c r="BD263" s="796"/>
      <c r="BE263" s="795"/>
      <c r="BF263" s="795"/>
      <c r="BG263" s="683"/>
      <c r="BH263" s="214"/>
      <c r="BI263" s="209"/>
      <c r="BJ263" s="209"/>
      <c r="BK263" s="209"/>
      <c r="BL263" s="206"/>
      <c r="BM263" s="206"/>
      <c r="BN263" s="206"/>
      <c r="BO263" s="280"/>
      <c r="BP263" s="280"/>
      <c r="BQ263" s="282"/>
      <c r="BR263" s="212"/>
      <c r="BS263" s="212" t="str">
        <f>IF(AND('MAPA DE RIESGOS'!$AP263="Muy Alta",'MAPA DE RIESGOS'!$AR263="Leve"),CONCATENATE("R",'MAPA DE RIESGOS'!$H263,"C",'MAPA DE RIESGOS'!$AF263),"")</f>
        <v/>
      </c>
      <c r="BT263" s="212"/>
      <c r="BU263" s="212"/>
      <c r="BV263" s="212"/>
      <c r="BW263" s="212"/>
      <c r="BX263" s="212"/>
      <c r="BY263" s="212"/>
      <c r="BZ263" s="212"/>
      <c r="CA263" s="212"/>
      <c r="CB263" s="212"/>
      <c r="CC263" s="212"/>
      <c r="CD263" s="212"/>
      <c r="CE263" s="212"/>
      <c r="CF263" s="212"/>
      <c r="CG263" s="212"/>
      <c r="CH263" s="212"/>
      <c r="CI263" s="212"/>
      <c r="CJ263" s="212"/>
      <c r="CK263" s="212"/>
    </row>
    <row r="264" spans="1:89" s="213" customFormat="1" ht="61" customHeight="1">
      <c r="A264" s="590"/>
      <c r="B264" s="614"/>
      <c r="C264" s="567"/>
      <c r="D264" s="567"/>
      <c r="E264" s="570"/>
      <c r="F264" s="570"/>
      <c r="G264" s="575"/>
      <c r="H264" s="382">
        <f t="shared" si="802"/>
        <v>42</v>
      </c>
      <c r="I264" s="573"/>
      <c r="J264" s="576"/>
      <c r="K264" s="576"/>
      <c r="L264" s="576"/>
      <c r="M264" s="570" t="s">
        <v>1486</v>
      </c>
      <c r="N264" s="570"/>
      <c r="O264" s="570"/>
      <c r="P264" s="644"/>
      <c r="Q264" s="604"/>
      <c r="R264" s="607"/>
      <c r="S264" s="607"/>
      <c r="T264" s="607"/>
      <c r="U264" s="607"/>
      <c r="V264" s="647"/>
      <c r="W264" s="632"/>
      <c r="X264" s="650"/>
      <c r="Y264" s="653"/>
      <c r="Z264" s="656"/>
      <c r="AA264" s="632"/>
      <c r="AB264" s="635"/>
      <c r="AC264" s="638"/>
      <c r="AD264" s="641"/>
      <c r="AE264" s="620"/>
      <c r="AF264" s="205">
        <v>3</v>
      </c>
      <c r="AG264" s="501" t="s">
        <v>3164</v>
      </c>
      <c r="AH264" s="504" t="str">
        <f t="shared" si="882"/>
        <v>Probabilidad</v>
      </c>
      <c r="AI264" s="338" t="s">
        <v>310</v>
      </c>
      <c r="AJ264" s="338" t="s">
        <v>315</v>
      </c>
      <c r="AK264" s="233" t="str">
        <f t="shared" si="883"/>
        <v>40%</v>
      </c>
      <c r="AL264" s="339" t="s">
        <v>319</v>
      </c>
      <c r="AM264" s="339" t="s">
        <v>323</v>
      </c>
      <c r="AN264" s="340" t="s">
        <v>326</v>
      </c>
      <c r="AO264" s="234">
        <f t="shared" ref="AO264" si="913">IF(ISBLANK(AD262),(IFERROR(IF(AND(AH263="Probabilidad",AH264="Probabilidad"),(AQ263-(+AQ263*AK264)),IF(AND(AH263="Impacto",AH264="Probabilidad"),(AQ262-(+AQ262*AK264)),IF(AH264="Impacto",AQ263,""))),""))," ")</f>
        <v>0.12959999999999999</v>
      </c>
      <c r="AP264" s="174" t="str">
        <f t="shared" ref="AP264" si="914">IF(ISBLANK(AD262),(IFERROR(IF(AO264="","",IF(AO264&lt;=0.2,"Muy Baja",IF(AO264&lt;=0.4,"Baja",IF(AO264&lt;=0.6,"Media",IF(AO264&lt;=0.8,"Alta","Muy Alta"))))),""))," ")</f>
        <v>Muy Baja</v>
      </c>
      <c r="AQ264" s="235">
        <f t="shared" si="726"/>
        <v>0.12959999999999999</v>
      </c>
      <c r="AR264" s="281" t="str">
        <f t="shared" si="727"/>
        <v>Moderado</v>
      </c>
      <c r="AS264" s="235">
        <f t="shared" ref="AS264:AS267" si="915">IFERROR(IF(AND(AH263="Impacto",AH264="Impacto"),(AS263-(+AS263*AK264)),IF(AND(AH263="Probabilidad",AH264="Impacto"),(AS262-(+AS262*AK264)),IF(AH264="Probabilidad",AS263,""))),"")</f>
        <v>0.6</v>
      </c>
      <c r="AT264" s="237" t="str">
        <f t="shared" si="728"/>
        <v>Moderado</v>
      </c>
      <c r="AU264" s="623"/>
      <c r="AV264" s="626"/>
      <c r="AW264" s="620"/>
      <c r="AX264" s="629"/>
      <c r="AY264" s="793"/>
      <c r="AZ264" s="789"/>
      <c r="BA264" s="789"/>
      <c r="BB264" s="789"/>
      <c r="BC264" s="791"/>
      <c r="BD264" s="791"/>
      <c r="BE264" s="789"/>
      <c r="BF264" s="789"/>
      <c r="BG264" s="683"/>
      <c r="BH264" s="214"/>
      <c r="BI264" s="209"/>
      <c r="BJ264" s="209"/>
      <c r="BK264" s="209"/>
      <c r="BL264" s="206"/>
      <c r="BM264" s="206"/>
      <c r="BN264" s="206"/>
      <c r="BO264" s="280"/>
      <c r="BP264" s="280"/>
      <c r="BQ264" s="282"/>
      <c r="BR264" s="212"/>
      <c r="BS264" s="212" t="str">
        <f>IF(AND('MAPA DE RIESGOS'!$AP264="Muy Alta",'MAPA DE RIESGOS'!$AR264="Leve"),CONCATENATE("R",'MAPA DE RIESGOS'!$H264,"C",'MAPA DE RIESGOS'!$AF264),"")</f>
        <v/>
      </c>
      <c r="BT264" s="212"/>
      <c r="BU264" s="212"/>
      <c r="BV264" s="212"/>
      <c r="BW264" s="212"/>
      <c r="BX264" s="212"/>
      <c r="BY264" s="212"/>
      <c r="BZ264" s="212"/>
      <c r="CA264" s="212"/>
      <c r="CB264" s="212"/>
      <c r="CC264" s="212"/>
      <c r="CD264" s="212"/>
      <c r="CE264" s="212"/>
      <c r="CF264" s="212"/>
      <c r="CG264" s="212"/>
      <c r="CH264" s="212"/>
      <c r="CI264" s="212"/>
      <c r="CJ264" s="212"/>
      <c r="CK264" s="212"/>
    </row>
    <row r="265" spans="1:89" s="213" customFormat="1" ht="28.5" hidden="1" customHeight="1">
      <c r="A265" s="590"/>
      <c r="B265" s="614"/>
      <c r="C265" s="567"/>
      <c r="D265" s="567"/>
      <c r="E265" s="570"/>
      <c r="F265" s="570"/>
      <c r="G265" s="575"/>
      <c r="H265" s="382">
        <f t="shared" si="802"/>
        <v>42</v>
      </c>
      <c r="I265" s="573"/>
      <c r="J265" s="576"/>
      <c r="K265" s="576"/>
      <c r="L265" s="576"/>
      <c r="M265" s="570" t="s">
        <v>1486</v>
      </c>
      <c r="N265" s="570"/>
      <c r="O265" s="570"/>
      <c r="P265" s="644"/>
      <c r="Q265" s="604"/>
      <c r="R265" s="607"/>
      <c r="S265" s="607"/>
      <c r="T265" s="607"/>
      <c r="U265" s="607"/>
      <c r="V265" s="647"/>
      <c r="W265" s="632"/>
      <c r="X265" s="650"/>
      <c r="Y265" s="653"/>
      <c r="Z265" s="656"/>
      <c r="AA265" s="632"/>
      <c r="AB265" s="635"/>
      <c r="AC265" s="638"/>
      <c r="AD265" s="641"/>
      <c r="AE265" s="620"/>
      <c r="AF265" s="205">
        <v>4</v>
      </c>
      <c r="AG265" s="501"/>
      <c r="AH265" s="504" t="str">
        <f t="shared" si="882"/>
        <v/>
      </c>
      <c r="AI265" s="338"/>
      <c r="AJ265" s="338"/>
      <c r="AK265" s="233" t="str">
        <f t="shared" si="883"/>
        <v/>
      </c>
      <c r="AL265" s="339"/>
      <c r="AM265" s="339"/>
      <c r="AN265" s="340"/>
      <c r="AO265" s="234" t="str">
        <f t="shared" ref="AO265" si="916">IF(ISBLANK(AD262),(IFERROR(IF(AND(AH264="Probabilidad",AH265="Probabilidad"),(AQ264-(+AQ264*AK265)),IF(AND(AH264="Impacto",AH265="Probabilidad"),(AQ263-(+AQ263*AK265)),IF(AH265="Impacto",AQ264,""))),""))," ")</f>
        <v/>
      </c>
      <c r="AP265" s="174" t="str">
        <f t="shared" ref="AP265" si="917">IF(ISBLANK(AD262),(IFERROR(IF(AO265="","",IF(AO265&lt;=0.2,"Muy Baja",IF(AO265&lt;=0.4,"Baja",IF(AO265&lt;=0.6,"Media",IF(AO265&lt;=0.8,"Alta","Muy Alta"))))),""))," ")</f>
        <v/>
      </c>
      <c r="AQ265" s="235" t="str">
        <f t="shared" si="726"/>
        <v/>
      </c>
      <c r="AR265" s="281" t="str">
        <f t="shared" si="727"/>
        <v/>
      </c>
      <c r="AS265" s="235" t="str">
        <f t="shared" si="915"/>
        <v/>
      </c>
      <c r="AT265" s="237" t="str">
        <f t="shared" si="728"/>
        <v/>
      </c>
      <c r="AU265" s="623"/>
      <c r="AV265" s="626"/>
      <c r="AW265" s="620"/>
      <c r="AX265" s="629"/>
      <c r="AY265" s="487"/>
      <c r="AZ265" s="491"/>
      <c r="BA265" s="489"/>
      <c r="BB265" s="489"/>
      <c r="BC265" s="490"/>
      <c r="BD265" s="490"/>
      <c r="BE265" s="490"/>
      <c r="BF265" s="491"/>
      <c r="BG265" s="683"/>
      <c r="BH265" s="214"/>
      <c r="BI265" s="209"/>
      <c r="BJ265" s="209"/>
      <c r="BK265" s="209"/>
      <c r="BL265" s="206"/>
      <c r="BM265" s="206"/>
      <c r="BN265" s="206"/>
      <c r="BO265" s="280"/>
      <c r="BP265" s="280"/>
      <c r="BQ265" s="282"/>
      <c r="BR265" s="212"/>
      <c r="BS265" s="212" t="str">
        <f>IF(AND('MAPA DE RIESGOS'!$AP265="Muy Alta",'MAPA DE RIESGOS'!$AR265="Leve"),CONCATENATE("R",'MAPA DE RIESGOS'!$H265,"C",'MAPA DE RIESGOS'!$AF265),"")</f>
        <v/>
      </c>
      <c r="BT265" s="212"/>
      <c r="BU265" s="212"/>
      <c r="BV265" s="212"/>
      <c r="BW265" s="212"/>
      <c r="BX265" s="212"/>
      <c r="BY265" s="212"/>
      <c r="BZ265" s="212"/>
      <c r="CA265" s="212"/>
      <c r="CB265" s="212"/>
      <c r="CC265" s="212"/>
      <c r="CD265" s="212"/>
      <c r="CE265" s="212"/>
      <c r="CF265" s="212"/>
      <c r="CG265" s="212"/>
      <c r="CH265" s="212"/>
      <c r="CI265" s="212"/>
      <c r="CJ265" s="212"/>
      <c r="CK265" s="212"/>
    </row>
    <row r="266" spans="1:89" s="213" customFormat="1" ht="28.5" hidden="1" customHeight="1">
      <c r="A266" s="590"/>
      <c r="B266" s="614"/>
      <c r="C266" s="567"/>
      <c r="D266" s="567"/>
      <c r="E266" s="570"/>
      <c r="F266" s="570"/>
      <c r="G266" s="575"/>
      <c r="H266" s="382">
        <f t="shared" si="802"/>
        <v>42</v>
      </c>
      <c r="I266" s="573"/>
      <c r="J266" s="576"/>
      <c r="K266" s="576"/>
      <c r="L266" s="576"/>
      <c r="M266" s="570" t="s">
        <v>1486</v>
      </c>
      <c r="N266" s="570"/>
      <c r="O266" s="570"/>
      <c r="P266" s="644"/>
      <c r="Q266" s="604"/>
      <c r="R266" s="607"/>
      <c r="S266" s="607"/>
      <c r="T266" s="607"/>
      <c r="U266" s="607"/>
      <c r="V266" s="647"/>
      <c r="W266" s="632"/>
      <c r="X266" s="650"/>
      <c r="Y266" s="653"/>
      <c r="Z266" s="656"/>
      <c r="AA266" s="632"/>
      <c r="AB266" s="635"/>
      <c r="AC266" s="638"/>
      <c r="AD266" s="641"/>
      <c r="AE266" s="620"/>
      <c r="AF266" s="205">
        <v>5</v>
      </c>
      <c r="AG266" s="501"/>
      <c r="AH266" s="504" t="str">
        <f t="shared" si="882"/>
        <v/>
      </c>
      <c r="AI266" s="338"/>
      <c r="AJ266" s="338"/>
      <c r="AK266" s="233" t="str">
        <f t="shared" si="883"/>
        <v/>
      </c>
      <c r="AL266" s="339"/>
      <c r="AM266" s="339"/>
      <c r="AN266" s="340"/>
      <c r="AO266" s="234" t="str">
        <f t="shared" ref="AO266" si="918">IF(ISBLANK(AD262),(IFERROR(IF(AND(AH265="Probabilidad",AH266="Probabilidad"),(AQ265-(+AQ265*AK266)),IF(AND(AH265="Impacto",AH266="Probabilidad"),(AQ264-(+AQ264*AK266)),IF(AH266="Impacto",AQ265,""))),""))," ")</f>
        <v/>
      </c>
      <c r="AP266" s="174" t="str">
        <f t="shared" ref="AP266" si="919">IF(ISBLANK(AD262),(IFERROR(IF(AO266="","",IF(AO266&lt;=0.2,"Muy Baja",IF(AO266&lt;=0.4,"Baja",IF(AO266&lt;=0.6,"Media",IF(AO266&lt;=0.8,"Alta","Muy Alta"))))),""))," ")</f>
        <v/>
      </c>
      <c r="AQ266" s="235" t="str">
        <f t="shared" si="726"/>
        <v/>
      </c>
      <c r="AR266" s="281" t="str">
        <f t="shared" si="727"/>
        <v/>
      </c>
      <c r="AS266" s="235" t="str">
        <f t="shared" si="915"/>
        <v/>
      </c>
      <c r="AT266" s="237" t="str">
        <f t="shared" si="728"/>
        <v/>
      </c>
      <c r="AU266" s="623"/>
      <c r="AV266" s="626"/>
      <c r="AW266" s="620"/>
      <c r="AX266" s="629"/>
      <c r="AY266" s="487"/>
      <c r="AZ266" s="491"/>
      <c r="BA266" s="489"/>
      <c r="BB266" s="489"/>
      <c r="BC266" s="490"/>
      <c r="BD266" s="490"/>
      <c r="BE266" s="490"/>
      <c r="BF266" s="491"/>
      <c r="BG266" s="683"/>
      <c r="BH266" s="214"/>
      <c r="BI266" s="209"/>
      <c r="BJ266" s="209"/>
      <c r="BK266" s="209"/>
      <c r="BL266" s="206"/>
      <c r="BM266" s="206"/>
      <c r="BN266" s="206"/>
      <c r="BO266" s="280"/>
      <c r="BP266" s="280"/>
      <c r="BQ266" s="282"/>
      <c r="BR266" s="212"/>
      <c r="BS266" s="212" t="str">
        <f>IF(AND('MAPA DE RIESGOS'!$AP266="Muy Alta",'MAPA DE RIESGOS'!$AR266="Leve"),CONCATENATE("R",'MAPA DE RIESGOS'!$H266,"C",'MAPA DE RIESGOS'!$AF266),"")</f>
        <v/>
      </c>
      <c r="BT266" s="212"/>
      <c r="BU266" s="212"/>
      <c r="BV266" s="212"/>
      <c r="BW266" s="212"/>
      <c r="BX266" s="212"/>
      <c r="BY266" s="212"/>
      <c r="BZ266" s="212"/>
      <c r="CA266" s="212"/>
      <c r="CB266" s="212"/>
      <c r="CC266" s="212"/>
      <c r="CD266" s="212"/>
      <c r="CE266" s="212"/>
      <c r="CF266" s="212"/>
      <c r="CG266" s="212"/>
      <c r="CH266" s="212"/>
      <c r="CI266" s="212"/>
      <c r="CJ266" s="212"/>
      <c r="CK266" s="212"/>
    </row>
    <row r="267" spans="1:89" s="213" customFormat="1" ht="28.5" hidden="1" customHeight="1">
      <c r="A267" s="590"/>
      <c r="B267" s="614"/>
      <c r="C267" s="567"/>
      <c r="D267" s="567"/>
      <c r="E267" s="570"/>
      <c r="F267" s="570"/>
      <c r="G267" s="575"/>
      <c r="H267" s="382">
        <f t="shared" si="802"/>
        <v>42</v>
      </c>
      <c r="I267" s="574"/>
      <c r="J267" s="577"/>
      <c r="K267" s="577"/>
      <c r="L267" s="577"/>
      <c r="M267" s="571" t="s">
        <v>1486</v>
      </c>
      <c r="N267" s="571"/>
      <c r="O267" s="571"/>
      <c r="P267" s="645"/>
      <c r="Q267" s="605"/>
      <c r="R267" s="608"/>
      <c r="S267" s="608"/>
      <c r="T267" s="608"/>
      <c r="U267" s="608"/>
      <c r="V267" s="648"/>
      <c r="W267" s="633"/>
      <c r="X267" s="651"/>
      <c r="Y267" s="654"/>
      <c r="Z267" s="657"/>
      <c r="AA267" s="633"/>
      <c r="AB267" s="636"/>
      <c r="AC267" s="639"/>
      <c r="AD267" s="642"/>
      <c r="AE267" s="621"/>
      <c r="AF267" s="205">
        <v>6</v>
      </c>
      <c r="AG267" s="501"/>
      <c r="AH267" s="504" t="str">
        <f t="shared" si="882"/>
        <v/>
      </c>
      <c r="AI267" s="338"/>
      <c r="AJ267" s="338"/>
      <c r="AK267" s="233" t="str">
        <f t="shared" si="883"/>
        <v/>
      </c>
      <c r="AL267" s="339"/>
      <c r="AM267" s="339"/>
      <c r="AN267" s="340"/>
      <c r="AO267" s="234" t="str">
        <f t="shared" ref="AO267" si="920">IF(ISBLANK(AD262),(IFERROR(IF(AND(AH266="Probabilidad",AH267="Probabilidad"),(AQ266-(+AQ266*AK267)),IF(AND(AH266="Impacto",AH267="Probabilidad"),(AQ265-(+AQ265*AK267)),IF(AH267="Impacto",AQ266,""))),""))," ")</f>
        <v/>
      </c>
      <c r="AP267" s="174" t="str">
        <f t="shared" ref="AP267" si="921">IF(ISBLANK(AD262),(IFERROR(IF(AO267="","",IF(AO267&lt;=0.2,"Muy Baja",IF(AO267&lt;=0.4,"Baja",IF(AO267&lt;=0.6,"Media",IF(AO267&lt;=0.8,"Alta","Muy Alta"))))),""))," ")</f>
        <v/>
      </c>
      <c r="AQ267" s="235" t="str">
        <f t="shared" si="726"/>
        <v/>
      </c>
      <c r="AR267" s="281" t="str">
        <f t="shared" si="727"/>
        <v/>
      </c>
      <c r="AS267" s="235" t="str">
        <f t="shared" si="915"/>
        <v/>
      </c>
      <c r="AT267" s="237" t="str">
        <f t="shared" si="728"/>
        <v/>
      </c>
      <c r="AU267" s="624"/>
      <c r="AV267" s="627"/>
      <c r="AW267" s="621"/>
      <c r="AX267" s="630"/>
      <c r="AY267" s="487"/>
      <c r="AZ267" s="491"/>
      <c r="BA267" s="489"/>
      <c r="BB267" s="489"/>
      <c r="BC267" s="490"/>
      <c r="BD267" s="490"/>
      <c r="BE267" s="490"/>
      <c r="BF267" s="491"/>
      <c r="BG267" s="684"/>
      <c r="BH267" s="214"/>
      <c r="BI267" s="209"/>
      <c r="BJ267" s="209"/>
      <c r="BK267" s="209"/>
      <c r="BL267" s="206"/>
      <c r="BM267" s="206"/>
      <c r="BN267" s="206"/>
      <c r="BO267" s="280"/>
      <c r="BP267" s="280"/>
      <c r="BQ267" s="282"/>
      <c r="BR267" s="212"/>
      <c r="BS267" s="212" t="str">
        <f>IF(AND('MAPA DE RIESGOS'!$AP267="Muy Alta",'MAPA DE RIESGOS'!$AR267="Leve"),CONCATENATE("R",'MAPA DE RIESGOS'!$H267,"C",'MAPA DE RIESGOS'!$AF267),"")</f>
        <v/>
      </c>
      <c r="BT267" s="212"/>
      <c r="BU267" s="212"/>
      <c r="BV267" s="212"/>
      <c r="BW267" s="212"/>
      <c r="BX267" s="212"/>
      <c r="BY267" s="212"/>
      <c r="BZ267" s="212"/>
      <c r="CA267" s="212"/>
      <c r="CB267" s="212"/>
      <c r="CC267" s="212"/>
      <c r="CD267" s="212"/>
      <c r="CE267" s="212"/>
      <c r="CF267" s="212"/>
      <c r="CG267" s="212"/>
      <c r="CH267" s="212"/>
      <c r="CI267" s="212"/>
      <c r="CJ267" s="212"/>
      <c r="CK267" s="212"/>
    </row>
    <row r="268" spans="1:89" s="213" customFormat="1" ht="87" customHeight="1">
      <c r="A268" s="590"/>
      <c r="B268" s="614" t="s">
        <v>953</v>
      </c>
      <c r="C268" s="567"/>
      <c r="D268" s="567"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570"/>
      <c r="F268" s="570" t="s">
        <v>967</v>
      </c>
      <c r="G268" s="575">
        <v>43</v>
      </c>
      <c r="H268" s="382">
        <f t="shared" ref="H268" si="922">+G268</f>
        <v>43</v>
      </c>
      <c r="I268" s="572" t="s">
        <v>1165</v>
      </c>
      <c r="J268" s="581" t="s">
        <v>241</v>
      </c>
      <c r="K268" s="581" t="s">
        <v>1165</v>
      </c>
      <c r="L268" s="581" t="s">
        <v>1294</v>
      </c>
      <c r="M268" s="569" t="s">
        <v>3308</v>
      </c>
      <c r="N268" s="569" t="s">
        <v>926</v>
      </c>
      <c r="O268" s="569" t="s">
        <v>831</v>
      </c>
      <c r="P268" s="643">
        <v>228</v>
      </c>
      <c r="Q268" s="603" t="s">
        <v>88</v>
      </c>
      <c r="R268" s="606" t="s">
        <v>1297</v>
      </c>
      <c r="S268" s="606" t="s">
        <v>1165</v>
      </c>
      <c r="T268" s="606"/>
      <c r="U268" s="606"/>
      <c r="V268" s="646" t="str">
        <f t="shared" ref="V268" si="923">IF(ISBLANK(AC268),(IF(P268&lt;=0,"",IF(P268&lt;=2,"Muy Baja",IF(P268&lt;=24,"Baja",IF(P268&lt;=500,"Media",IF(P268&lt;=5000,"Alta","Muy Alta"))))))," ")</f>
        <v>Media</v>
      </c>
      <c r="W268" s="631">
        <f t="shared" ref="W268" si="924">IF(ISBLANK(AC268),(IF(V268="","",IF(V268="Muy Baja",20%,IF(V268="Baja",40%,IF(V268="Media",60%,IF(V268="Alta",80%,IF(V268="Muy Alta",100%,0)))))))," ")</f>
        <v>0.6</v>
      </c>
      <c r="X268" s="649" t="s">
        <v>304</v>
      </c>
      <c r="Y268" s="652" t="str">
        <f>IF(X268&gt;0,IF(NOT(ISERROR(MATCH(X268,'Listados Datos'!$N$3:$N$4,0))),'Listados Datos'!$N$6&amp;"Por favor no seleccionar este criterios de impacto (Afectación Económica o presupuestal y/o Pérdida Reputacional)",'Listados Datos'!$N$7),"")</f>
        <v>✔</v>
      </c>
      <c r="Z268" s="655"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631">
        <f>IF(Z268="","",IF(Z268="Leve",20%,IF(Z268="Menor",40%,IF(Z268="Moderado",60%,IF(Z268="Mayor",80%,IF(Z268="Catastrófico",100%,0))))))</f>
        <v>0.6</v>
      </c>
      <c r="AB268" s="634"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637"/>
      <c r="AD268" s="640"/>
      <c r="AE268" s="619" t="str">
        <f t="shared" ref="AE268" si="925">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5">
        <v>1</v>
      </c>
      <c r="AG268" s="501" t="s">
        <v>3165</v>
      </c>
      <c r="AH268" s="504" t="str">
        <f t="shared" si="882"/>
        <v>Probabilidad</v>
      </c>
      <c r="AI268" s="338" t="s">
        <v>310</v>
      </c>
      <c r="AJ268" s="338" t="s">
        <v>315</v>
      </c>
      <c r="AK268" s="233" t="str">
        <f t="shared" si="883"/>
        <v>40%</v>
      </c>
      <c r="AL268" s="339" t="s">
        <v>319</v>
      </c>
      <c r="AM268" s="339" t="s">
        <v>323</v>
      </c>
      <c r="AN268" s="340" t="s">
        <v>326</v>
      </c>
      <c r="AO268" s="234">
        <f t="shared" ref="AO268" si="926">IF(ISBLANK(AD268),(IFERROR(IF(AH268="Probabilidad",(W268-(+W268*AK268)),IF(AH268="Impacto",W268,"")),""))," ")</f>
        <v>0.36</v>
      </c>
      <c r="AP268" s="174" t="str">
        <f t="shared" ref="AP268" si="927">IF(ISBLANK(AD268), (IFERROR(IF(AO268="","",IF(AO268&lt;=0.2,"Muy Baja",IF(AO268&lt;=0.4,"Baja",IF(AO268&lt;=0.6,"Media",IF(AO268&lt;=0.8,"Alta","Muy Alta"))))),""))," ")</f>
        <v>Baja</v>
      </c>
      <c r="AQ268" s="235">
        <f t="shared" si="726"/>
        <v>0.36</v>
      </c>
      <c r="AR268" s="281" t="str">
        <f t="shared" si="727"/>
        <v>Moderado</v>
      </c>
      <c r="AS268" s="235">
        <f t="shared" ref="AS268" si="928">IFERROR(IF(AH268="Impacto",(AA268-(+AA268*AK268)),IF(AH268="Probabilidad",AA268,"")),"")</f>
        <v>0.6</v>
      </c>
      <c r="AT268" s="237" t="str">
        <f t="shared" si="728"/>
        <v>Moderado</v>
      </c>
      <c r="AU268" s="622"/>
      <c r="AV268" s="625" t="str">
        <f>IF(ISBLANK(AD268), " ", AD268)</f>
        <v xml:space="preserve"> </v>
      </c>
      <c r="AW268" s="619" t="str">
        <f t="shared" ref="AW268" si="929">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628" t="s">
        <v>333</v>
      </c>
      <c r="AY268" s="792" t="s">
        <v>1373</v>
      </c>
      <c r="AZ268" s="788" t="s">
        <v>3200</v>
      </c>
      <c r="BA268" s="788" t="s">
        <v>967</v>
      </c>
      <c r="BB268" s="788" t="s">
        <v>1213</v>
      </c>
      <c r="BC268" s="790">
        <v>44927</v>
      </c>
      <c r="BD268" s="790" t="s">
        <v>3061</v>
      </c>
      <c r="BE268" s="788" t="s">
        <v>3201</v>
      </c>
      <c r="BF268" s="788" t="s">
        <v>3202</v>
      </c>
      <c r="BG268" s="682" t="s">
        <v>1214</v>
      </c>
      <c r="BH268" s="214"/>
      <c r="BI268" s="209"/>
      <c r="BJ268" s="209"/>
      <c r="BK268" s="209"/>
      <c r="BL268" s="206"/>
      <c r="BM268" s="206"/>
      <c r="BN268" s="206"/>
      <c r="BO268" s="280"/>
      <c r="BP268" s="280"/>
      <c r="BQ268" s="282"/>
      <c r="BR268" s="212"/>
      <c r="BS268" s="212" t="str">
        <f>IF(AND('MAPA DE RIESGOS'!$AP268="Muy Alta",'MAPA DE RIESGOS'!$AR268="Leve"),CONCATENATE("R",'MAPA DE RIESGOS'!$H268,"C",'MAPA DE RIESGOS'!$AF268),"")</f>
        <v/>
      </c>
      <c r="BT268" s="212"/>
      <c r="BU268" s="212"/>
      <c r="BV268" s="212"/>
      <c r="BW268" s="212"/>
      <c r="BX268" s="212"/>
      <c r="BY268" s="212"/>
      <c r="BZ268" s="212"/>
      <c r="CA268" s="212"/>
      <c r="CB268" s="212"/>
      <c r="CC268" s="212"/>
      <c r="CD268" s="212"/>
      <c r="CE268" s="212"/>
      <c r="CF268" s="212"/>
      <c r="CG268" s="212"/>
      <c r="CH268" s="212"/>
      <c r="CI268" s="212"/>
      <c r="CJ268" s="212"/>
      <c r="CK268" s="212"/>
    </row>
    <row r="269" spans="1:89" s="213" customFormat="1" ht="59.5" customHeight="1">
      <c r="A269" s="590"/>
      <c r="B269" s="614"/>
      <c r="C269" s="567"/>
      <c r="D269" s="567"/>
      <c r="E269" s="570"/>
      <c r="F269" s="570"/>
      <c r="G269" s="575"/>
      <c r="H269" s="382">
        <f t="shared" ref="H269" si="930">+H268</f>
        <v>43</v>
      </c>
      <c r="I269" s="573"/>
      <c r="J269" s="576"/>
      <c r="K269" s="576"/>
      <c r="L269" s="576"/>
      <c r="M269" s="570" t="s">
        <v>1486</v>
      </c>
      <c r="N269" s="570"/>
      <c r="O269" s="570"/>
      <c r="P269" s="644"/>
      <c r="Q269" s="604"/>
      <c r="R269" s="607"/>
      <c r="S269" s="607"/>
      <c r="T269" s="607"/>
      <c r="U269" s="607"/>
      <c r="V269" s="647"/>
      <c r="W269" s="632"/>
      <c r="X269" s="650"/>
      <c r="Y269" s="653"/>
      <c r="Z269" s="656"/>
      <c r="AA269" s="632"/>
      <c r="AB269" s="635"/>
      <c r="AC269" s="638"/>
      <c r="AD269" s="641"/>
      <c r="AE269" s="620"/>
      <c r="AF269" s="205">
        <v>2</v>
      </c>
      <c r="AG269" s="501" t="s">
        <v>3166</v>
      </c>
      <c r="AH269" s="504" t="str">
        <f t="shared" si="882"/>
        <v>Probabilidad</v>
      </c>
      <c r="AI269" s="338" t="s">
        <v>310</v>
      </c>
      <c r="AJ269" s="338" t="s">
        <v>315</v>
      </c>
      <c r="AK269" s="233" t="str">
        <f t="shared" si="883"/>
        <v>40%</v>
      </c>
      <c r="AL269" s="339" t="s">
        <v>319</v>
      </c>
      <c r="AM269" s="339" t="s">
        <v>323</v>
      </c>
      <c r="AN269" s="340" t="s">
        <v>326</v>
      </c>
      <c r="AO269" s="234">
        <f t="shared" ref="AO269" si="931">IF(ISBLANK(AD268),(IFERROR(IF(AND(AH268="Probabilidad",AH269="Probabilidad"),(AQ268-(+AQ268*AK269)),IF(AH269="Probabilidad",(W268-(+W268*AK269)),IF(AH269="Impacto",AQ268,""))),""))," ")</f>
        <v>0.216</v>
      </c>
      <c r="AP269" s="174" t="str">
        <f t="shared" ref="AP269" si="932">IF(ISBLANK(AD268),(IFERROR(IF(AO269="","",IF(AO269&lt;=0.2,"Muy Baja",IF(AO269&lt;=0.4,"Baja",IF(AO269&lt;=0.6,"Media",IF(AO269&lt;=0.8,"Alta","Muy Alta"))))),""))," ")</f>
        <v>Baja</v>
      </c>
      <c r="AQ269" s="235">
        <f t="shared" si="726"/>
        <v>0.216</v>
      </c>
      <c r="AR269" s="281" t="str">
        <f t="shared" si="727"/>
        <v>Moderado</v>
      </c>
      <c r="AS269" s="235">
        <f t="shared" ref="AS269" si="933">IFERROR(IF(AND(AH268="Impacto",AH269="Impacto"),(AS268-(+AS268*AK269)),IF(AH269="Impacto",(AA268-(+AA268*AK269)),IF(AH269="Probabilidad",AS268,""))),"")</f>
        <v>0.6</v>
      </c>
      <c r="AT269" s="237" t="str">
        <f t="shared" si="728"/>
        <v>Moderado</v>
      </c>
      <c r="AU269" s="623"/>
      <c r="AV269" s="626"/>
      <c r="AW269" s="620"/>
      <c r="AX269" s="629"/>
      <c r="AY269" s="794"/>
      <c r="AZ269" s="795"/>
      <c r="BA269" s="795"/>
      <c r="BB269" s="795"/>
      <c r="BC269" s="796"/>
      <c r="BD269" s="796"/>
      <c r="BE269" s="795"/>
      <c r="BF269" s="795"/>
      <c r="BG269" s="683"/>
      <c r="BH269" s="214"/>
      <c r="BI269" s="209"/>
      <c r="BJ269" s="209"/>
      <c r="BK269" s="209"/>
      <c r="BL269" s="206"/>
      <c r="BM269" s="206"/>
      <c r="BN269" s="206"/>
      <c r="BO269" s="280"/>
      <c r="BP269" s="280"/>
      <c r="BQ269" s="282"/>
      <c r="BR269" s="212"/>
      <c r="BS269" s="212" t="str">
        <f>IF(AND('MAPA DE RIESGOS'!$AP269="Muy Alta",'MAPA DE RIESGOS'!$AR269="Leve"),CONCATENATE("R",'MAPA DE RIESGOS'!$H269,"C",'MAPA DE RIESGOS'!$AF269),"")</f>
        <v/>
      </c>
      <c r="BT269" s="212"/>
      <c r="BU269" s="212"/>
      <c r="BV269" s="212"/>
      <c r="BW269" s="212"/>
      <c r="BX269" s="212"/>
      <c r="BY269" s="212"/>
      <c r="BZ269" s="212"/>
      <c r="CA269" s="212"/>
      <c r="CB269" s="212"/>
      <c r="CC269" s="212"/>
      <c r="CD269" s="212"/>
      <c r="CE269" s="212"/>
      <c r="CF269" s="212"/>
      <c r="CG269" s="212"/>
      <c r="CH269" s="212"/>
      <c r="CI269" s="212"/>
      <c r="CJ269" s="212"/>
      <c r="CK269" s="212"/>
    </row>
    <row r="270" spans="1:89" s="213" customFormat="1" ht="59.5" customHeight="1">
      <c r="A270" s="590"/>
      <c r="B270" s="614"/>
      <c r="C270" s="567"/>
      <c r="D270" s="567"/>
      <c r="E270" s="570"/>
      <c r="F270" s="570"/>
      <c r="G270" s="575"/>
      <c r="H270" s="382">
        <f t="shared" si="802"/>
        <v>43</v>
      </c>
      <c r="I270" s="573"/>
      <c r="J270" s="576"/>
      <c r="K270" s="576"/>
      <c r="L270" s="576"/>
      <c r="M270" s="570" t="s">
        <v>1486</v>
      </c>
      <c r="N270" s="570"/>
      <c r="O270" s="570"/>
      <c r="P270" s="644"/>
      <c r="Q270" s="604"/>
      <c r="R270" s="607"/>
      <c r="S270" s="607"/>
      <c r="T270" s="607"/>
      <c r="U270" s="607"/>
      <c r="V270" s="647"/>
      <c r="W270" s="632"/>
      <c r="X270" s="650"/>
      <c r="Y270" s="653"/>
      <c r="Z270" s="656"/>
      <c r="AA270" s="632"/>
      <c r="AB270" s="635"/>
      <c r="AC270" s="638"/>
      <c r="AD270" s="641"/>
      <c r="AE270" s="620"/>
      <c r="AF270" s="205">
        <v>3</v>
      </c>
      <c r="AG270" s="501" t="s">
        <v>3167</v>
      </c>
      <c r="AH270" s="504" t="str">
        <f t="shared" si="882"/>
        <v>Probabilidad</v>
      </c>
      <c r="AI270" s="338" t="s">
        <v>310</v>
      </c>
      <c r="AJ270" s="338" t="s">
        <v>315</v>
      </c>
      <c r="AK270" s="233" t="str">
        <f t="shared" si="883"/>
        <v>40%</v>
      </c>
      <c r="AL270" s="339" t="s">
        <v>319</v>
      </c>
      <c r="AM270" s="339" t="s">
        <v>323</v>
      </c>
      <c r="AN270" s="340" t="s">
        <v>326</v>
      </c>
      <c r="AO270" s="234">
        <f t="shared" ref="AO270" si="934">IF(ISBLANK(AD268),(IFERROR(IF(AND(AH269="Probabilidad",AH270="Probabilidad"),(AQ269-(+AQ269*AK270)),IF(AND(AH269="Impacto",AH270="Probabilidad"),(AQ268-(+AQ268*AK270)),IF(AH270="Impacto",AQ269,""))),""))," ")</f>
        <v>0.12959999999999999</v>
      </c>
      <c r="AP270" s="174" t="str">
        <f t="shared" ref="AP270" si="935">IF(ISBLANK(AD268),(IFERROR(IF(AO270="","",IF(AO270&lt;=0.2,"Muy Baja",IF(AO270&lt;=0.4,"Baja",IF(AO270&lt;=0.6,"Media",IF(AO270&lt;=0.8,"Alta","Muy Alta"))))),""))," ")</f>
        <v>Muy Baja</v>
      </c>
      <c r="AQ270" s="235">
        <f t="shared" si="726"/>
        <v>0.12959999999999999</v>
      </c>
      <c r="AR270" s="281" t="str">
        <f t="shared" si="727"/>
        <v>Moderado</v>
      </c>
      <c r="AS270" s="235">
        <f t="shared" ref="AS270:AS273" si="936">IFERROR(IF(AND(AH269="Impacto",AH270="Impacto"),(AS269-(+AS269*AK270)),IF(AND(AH269="Probabilidad",AH270="Impacto"),(AS268-(+AS268*AK270)),IF(AH270="Probabilidad",AS269,""))),"")</f>
        <v>0.6</v>
      </c>
      <c r="AT270" s="237" t="str">
        <f t="shared" si="728"/>
        <v>Moderado</v>
      </c>
      <c r="AU270" s="623"/>
      <c r="AV270" s="626"/>
      <c r="AW270" s="620"/>
      <c r="AX270" s="629"/>
      <c r="AY270" s="794"/>
      <c r="AZ270" s="795"/>
      <c r="BA270" s="795"/>
      <c r="BB270" s="795"/>
      <c r="BC270" s="796"/>
      <c r="BD270" s="796"/>
      <c r="BE270" s="795"/>
      <c r="BF270" s="795"/>
      <c r="BG270" s="683"/>
      <c r="BH270" s="214"/>
      <c r="BI270" s="209"/>
      <c r="BJ270" s="209"/>
      <c r="BK270" s="209"/>
      <c r="BL270" s="206"/>
      <c r="BM270" s="206"/>
      <c r="BN270" s="206"/>
      <c r="BO270" s="280"/>
      <c r="BP270" s="280"/>
      <c r="BQ270" s="282"/>
      <c r="BR270" s="212"/>
      <c r="BS270" s="212" t="str">
        <f>IF(AND('MAPA DE RIESGOS'!$AP270="Muy Alta",'MAPA DE RIESGOS'!$AR270="Leve"),CONCATENATE("R",'MAPA DE RIESGOS'!$H270,"C",'MAPA DE RIESGOS'!$AF270),"")</f>
        <v/>
      </c>
      <c r="BT270" s="212"/>
      <c r="BU270" s="212"/>
      <c r="BV270" s="212"/>
      <c r="BW270" s="212"/>
      <c r="BX270" s="212"/>
      <c r="BY270" s="212"/>
      <c r="BZ270" s="212"/>
      <c r="CA270" s="212"/>
      <c r="CB270" s="212"/>
      <c r="CC270" s="212"/>
      <c r="CD270" s="212"/>
      <c r="CE270" s="212"/>
      <c r="CF270" s="212"/>
      <c r="CG270" s="212"/>
      <c r="CH270" s="212"/>
      <c r="CI270" s="212"/>
      <c r="CJ270" s="212"/>
      <c r="CK270" s="212"/>
    </row>
    <row r="271" spans="1:89" s="213" customFormat="1" ht="59.5" customHeight="1">
      <c r="A271" s="590"/>
      <c r="B271" s="614"/>
      <c r="C271" s="567"/>
      <c r="D271" s="567"/>
      <c r="E271" s="570"/>
      <c r="F271" s="570"/>
      <c r="G271" s="575"/>
      <c r="H271" s="382">
        <f t="shared" si="802"/>
        <v>43</v>
      </c>
      <c r="I271" s="573"/>
      <c r="J271" s="576"/>
      <c r="K271" s="576"/>
      <c r="L271" s="576"/>
      <c r="M271" s="570" t="s">
        <v>1486</v>
      </c>
      <c r="N271" s="570"/>
      <c r="O271" s="570"/>
      <c r="P271" s="644"/>
      <c r="Q271" s="604"/>
      <c r="R271" s="607"/>
      <c r="S271" s="607"/>
      <c r="T271" s="607"/>
      <c r="U271" s="607"/>
      <c r="V271" s="647"/>
      <c r="W271" s="632"/>
      <c r="X271" s="650"/>
      <c r="Y271" s="653"/>
      <c r="Z271" s="656"/>
      <c r="AA271" s="632"/>
      <c r="AB271" s="635"/>
      <c r="AC271" s="638"/>
      <c r="AD271" s="641"/>
      <c r="AE271" s="620"/>
      <c r="AF271" s="205">
        <v>4</v>
      </c>
      <c r="AG271" s="501" t="s">
        <v>3168</v>
      </c>
      <c r="AH271" s="504" t="str">
        <f t="shared" si="882"/>
        <v>Probabilidad</v>
      </c>
      <c r="AI271" s="338" t="s">
        <v>310</v>
      </c>
      <c r="AJ271" s="338" t="s">
        <v>315</v>
      </c>
      <c r="AK271" s="233" t="str">
        <f t="shared" si="883"/>
        <v>40%</v>
      </c>
      <c r="AL271" s="339" t="s">
        <v>319</v>
      </c>
      <c r="AM271" s="339" t="s">
        <v>323</v>
      </c>
      <c r="AN271" s="340" t="s">
        <v>326</v>
      </c>
      <c r="AO271" s="234">
        <f t="shared" ref="AO271" si="937">IF(ISBLANK(AD268),(IFERROR(IF(AND(AH270="Probabilidad",AH271="Probabilidad"),(AQ270-(+AQ270*AK271)),IF(AND(AH270="Impacto",AH271="Probabilidad"),(AQ269-(+AQ269*AK271)),IF(AH271="Impacto",AQ270,""))),""))," ")</f>
        <v>7.7759999999999996E-2</v>
      </c>
      <c r="AP271" s="174" t="str">
        <f t="shared" ref="AP271" si="938">IF(ISBLANK(AD268),(IFERROR(IF(AO271="","",IF(AO271&lt;=0.2,"Muy Baja",IF(AO271&lt;=0.4,"Baja",IF(AO271&lt;=0.6,"Media",IF(AO271&lt;=0.8,"Alta","Muy Alta"))))),""))," ")</f>
        <v>Muy Baja</v>
      </c>
      <c r="AQ271" s="235">
        <f t="shared" si="726"/>
        <v>7.7759999999999996E-2</v>
      </c>
      <c r="AR271" s="281" t="str">
        <f t="shared" si="727"/>
        <v>Moderado</v>
      </c>
      <c r="AS271" s="235">
        <f t="shared" si="936"/>
        <v>0.6</v>
      </c>
      <c r="AT271" s="237" t="str">
        <f t="shared" si="728"/>
        <v>Moderado</v>
      </c>
      <c r="AU271" s="623"/>
      <c r="AV271" s="626"/>
      <c r="AW271" s="620"/>
      <c r="AX271" s="629"/>
      <c r="AY271" s="793"/>
      <c r="AZ271" s="789"/>
      <c r="BA271" s="789"/>
      <c r="BB271" s="789"/>
      <c r="BC271" s="791"/>
      <c r="BD271" s="791"/>
      <c r="BE271" s="789"/>
      <c r="BF271" s="789"/>
      <c r="BG271" s="683"/>
      <c r="BH271" s="214"/>
      <c r="BI271" s="209"/>
      <c r="BJ271" s="209"/>
      <c r="BK271" s="209"/>
      <c r="BL271" s="206"/>
      <c r="BM271" s="206"/>
      <c r="BN271" s="206"/>
      <c r="BO271" s="280"/>
      <c r="BP271" s="280"/>
      <c r="BQ271" s="282"/>
      <c r="BR271" s="212"/>
      <c r="BS271" s="212" t="str">
        <f>IF(AND('MAPA DE RIESGOS'!$AP271="Muy Alta",'MAPA DE RIESGOS'!$AR271="Leve"),CONCATENATE("R",'MAPA DE RIESGOS'!$H271,"C",'MAPA DE RIESGOS'!$AF271),"")</f>
        <v/>
      </c>
      <c r="BT271" s="212"/>
      <c r="BU271" s="212"/>
      <c r="BV271" s="212"/>
      <c r="BW271" s="212"/>
      <c r="BX271" s="212"/>
      <c r="BY271" s="212"/>
      <c r="BZ271" s="212"/>
      <c r="CA271" s="212"/>
      <c r="CB271" s="212"/>
      <c r="CC271" s="212"/>
      <c r="CD271" s="212"/>
      <c r="CE271" s="212"/>
      <c r="CF271" s="212"/>
      <c r="CG271" s="212"/>
      <c r="CH271" s="212"/>
      <c r="CI271" s="212"/>
      <c r="CJ271" s="212"/>
      <c r="CK271" s="212"/>
    </row>
    <row r="272" spans="1:89" s="213" customFormat="1" ht="28.5" hidden="1" customHeight="1">
      <c r="A272" s="590"/>
      <c r="B272" s="614"/>
      <c r="C272" s="567"/>
      <c r="D272" s="567"/>
      <c r="E272" s="570"/>
      <c r="F272" s="570"/>
      <c r="G272" s="575"/>
      <c r="H272" s="382">
        <f t="shared" si="802"/>
        <v>43</v>
      </c>
      <c r="I272" s="573"/>
      <c r="J272" s="576"/>
      <c r="K272" s="576"/>
      <c r="L272" s="576"/>
      <c r="M272" s="570" t="s">
        <v>1486</v>
      </c>
      <c r="N272" s="570"/>
      <c r="O272" s="570"/>
      <c r="P272" s="644"/>
      <c r="Q272" s="604"/>
      <c r="R272" s="607"/>
      <c r="S272" s="607"/>
      <c r="T272" s="607"/>
      <c r="U272" s="607"/>
      <c r="V272" s="647"/>
      <c r="W272" s="632"/>
      <c r="X272" s="650"/>
      <c r="Y272" s="653"/>
      <c r="Z272" s="656"/>
      <c r="AA272" s="632"/>
      <c r="AB272" s="635"/>
      <c r="AC272" s="638"/>
      <c r="AD272" s="641"/>
      <c r="AE272" s="620"/>
      <c r="AF272" s="205">
        <v>5</v>
      </c>
      <c r="AG272" s="501"/>
      <c r="AH272" s="504" t="str">
        <f t="shared" si="882"/>
        <v/>
      </c>
      <c r="AI272" s="338"/>
      <c r="AJ272" s="338"/>
      <c r="AK272" s="233" t="str">
        <f t="shared" si="883"/>
        <v/>
      </c>
      <c r="AL272" s="339"/>
      <c r="AM272" s="339"/>
      <c r="AN272" s="340"/>
      <c r="AO272" s="234" t="str">
        <f t="shared" ref="AO272" si="939">IF(ISBLANK(AD268),(IFERROR(IF(AND(AH271="Probabilidad",AH272="Probabilidad"),(AQ271-(+AQ271*AK272)),IF(AND(AH271="Impacto",AH272="Probabilidad"),(AQ270-(+AQ270*AK272)),IF(AH272="Impacto",AQ271,""))),""))," ")</f>
        <v/>
      </c>
      <c r="AP272" s="174" t="str">
        <f t="shared" ref="AP272" si="940">IF(ISBLANK(AD268),(IFERROR(IF(AO272="","",IF(AO272&lt;=0.2,"Muy Baja",IF(AO272&lt;=0.4,"Baja",IF(AO272&lt;=0.6,"Media",IF(AO272&lt;=0.8,"Alta","Muy Alta"))))),""))," ")</f>
        <v/>
      </c>
      <c r="AQ272" s="235" t="str">
        <f t="shared" si="726"/>
        <v/>
      </c>
      <c r="AR272" s="281" t="str">
        <f t="shared" si="727"/>
        <v/>
      </c>
      <c r="AS272" s="235" t="str">
        <f t="shared" si="936"/>
        <v/>
      </c>
      <c r="AT272" s="237" t="str">
        <f t="shared" si="728"/>
        <v/>
      </c>
      <c r="AU272" s="623"/>
      <c r="AV272" s="626"/>
      <c r="AW272" s="620"/>
      <c r="AX272" s="629"/>
      <c r="AY272" s="487"/>
      <c r="AZ272" s="491"/>
      <c r="BA272" s="489"/>
      <c r="BB272" s="489"/>
      <c r="BC272" s="490"/>
      <c r="BD272" s="490"/>
      <c r="BE272" s="490"/>
      <c r="BF272" s="491"/>
      <c r="BG272" s="683"/>
      <c r="BH272" s="214"/>
      <c r="BI272" s="209"/>
      <c r="BJ272" s="209"/>
      <c r="BK272" s="209"/>
      <c r="BL272" s="206"/>
      <c r="BM272" s="206"/>
      <c r="BN272" s="206"/>
      <c r="BO272" s="280"/>
      <c r="BP272" s="280"/>
      <c r="BQ272" s="282"/>
      <c r="BR272" s="212"/>
      <c r="BS272" s="212" t="str">
        <f>IF(AND('MAPA DE RIESGOS'!$AP272="Muy Alta",'MAPA DE RIESGOS'!$AR272="Leve"),CONCATENATE("R",'MAPA DE RIESGOS'!$H272,"C",'MAPA DE RIESGOS'!$AF272),"")</f>
        <v/>
      </c>
      <c r="BT272" s="212"/>
      <c r="BU272" s="212"/>
      <c r="BV272" s="212"/>
      <c r="BW272" s="212"/>
      <c r="BX272" s="212"/>
      <c r="BY272" s="212"/>
      <c r="BZ272" s="212"/>
      <c r="CA272" s="212"/>
      <c r="CB272" s="212"/>
      <c r="CC272" s="212"/>
      <c r="CD272" s="212"/>
      <c r="CE272" s="212"/>
      <c r="CF272" s="212"/>
      <c r="CG272" s="212"/>
      <c r="CH272" s="212"/>
      <c r="CI272" s="212"/>
      <c r="CJ272" s="212"/>
      <c r="CK272" s="212"/>
    </row>
    <row r="273" spans="1:89" s="213" customFormat="1" ht="28.5" hidden="1" customHeight="1">
      <c r="A273" s="590"/>
      <c r="B273" s="614"/>
      <c r="C273" s="567"/>
      <c r="D273" s="567"/>
      <c r="E273" s="570"/>
      <c r="F273" s="570"/>
      <c r="G273" s="575"/>
      <c r="H273" s="382">
        <f t="shared" si="802"/>
        <v>43</v>
      </c>
      <c r="I273" s="574"/>
      <c r="J273" s="577"/>
      <c r="K273" s="577"/>
      <c r="L273" s="577"/>
      <c r="M273" s="571" t="s">
        <v>1486</v>
      </c>
      <c r="N273" s="571"/>
      <c r="O273" s="571"/>
      <c r="P273" s="645"/>
      <c r="Q273" s="605"/>
      <c r="R273" s="608"/>
      <c r="S273" s="608"/>
      <c r="T273" s="608"/>
      <c r="U273" s="608"/>
      <c r="V273" s="648"/>
      <c r="W273" s="633"/>
      <c r="X273" s="651"/>
      <c r="Y273" s="654"/>
      <c r="Z273" s="657"/>
      <c r="AA273" s="633"/>
      <c r="AB273" s="636"/>
      <c r="AC273" s="639"/>
      <c r="AD273" s="642"/>
      <c r="AE273" s="621"/>
      <c r="AF273" s="205">
        <v>6</v>
      </c>
      <c r="AG273" s="501"/>
      <c r="AH273" s="504" t="str">
        <f t="shared" si="882"/>
        <v/>
      </c>
      <c r="AI273" s="338"/>
      <c r="AJ273" s="338"/>
      <c r="AK273" s="233" t="str">
        <f t="shared" si="883"/>
        <v/>
      </c>
      <c r="AL273" s="339"/>
      <c r="AM273" s="339"/>
      <c r="AN273" s="340"/>
      <c r="AO273" s="234" t="str">
        <f t="shared" ref="AO273" si="941">IF(ISBLANK(AD268),(IFERROR(IF(AND(AH272="Probabilidad",AH273="Probabilidad"),(AQ272-(+AQ272*AK273)),IF(AND(AH272="Impacto",AH273="Probabilidad"),(AQ271-(+AQ271*AK273)),IF(AH273="Impacto",AQ272,""))),""))," ")</f>
        <v/>
      </c>
      <c r="AP273" s="174" t="str">
        <f t="shared" ref="AP273" si="942">IF(ISBLANK(AD268),(IFERROR(IF(AO273="","",IF(AO273&lt;=0.2,"Muy Baja",IF(AO273&lt;=0.4,"Baja",IF(AO273&lt;=0.6,"Media",IF(AO273&lt;=0.8,"Alta","Muy Alta"))))),""))," ")</f>
        <v/>
      </c>
      <c r="AQ273" s="235" t="str">
        <f t="shared" si="726"/>
        <v/>
      </c>
      <c r="AR273" s="281" t="str">
        <f t="shared" si="727"/>
        <v/>
      </c>
      <c r="AS273" s="235" t="str">
        <f t="shared" si="936"/>
        <v/>
      </c>
      <c r="AT273" s="237" t="str">
        <f t="shared" si="728"/>
        <v/>
      </c>
      <c r="AU273" s="624"/>
      <c r="AV273" s="627"/>
      <c r="AW273" s="621"/>
      <c r="AX273" s="630"/>
      <c r="AY273" s="487"/>
      <c r="AZ273" s="491"/>
      <c r="BA273" s="489"/>
      <c r="BB273" s="489"/>
      <c r="BC273" s="490"/>
      <c r="BD273" s="490"/>
      <c r="BE273" s="490"/>
      <c r="BF273" s="491"/>
      <c r="BG273" s="684"/>
      <c r="BH273" s="214"/>
      <c r="BI273" s="209"/>
      <c r="BJ273" s="209"/>
      <c r="BK273" s="209"/>
      <c r="BL273" s="206"/>
      <c r="BM273" s="206"/>
      <c r="BN273" s="206"/>
      <c r="BO273" s="280"/>
      <c r="BP273" s="280"/>
      <c r="BQ273" s="282"/>
      <c r="BR273" s="212"/>
      <c r="BS273" s="212" t="str">
        <f>IF(AND('MAPA DE RIESGOS'!$AP273="Muy Alta",'MAPA DE RIESGOS'!$AR273="Leve"),CONCATENATE("R",'MAPA DE RIESGOS'!$H273,"C",'MAPA DE RIESGOS'!$AF273),"")</f>
        <v/>
      </c>
      <c r="BT273" s="212"/>
      <c r="BU273" s="212"/>
      <c r="BV273" s="212"/>
      <c r="BW273" s="212"/>
      <c r="BX273" s="212"/>
      <c r="BY273" s="212"/>
      <c r="BZ273" s="212"/>
      <c r="CA273" s="212"/>
      <c r="CB273" s="212"/>
      <c r="CC273" s="212"/>
      <c r="CD273" s="212"/>
      <c r="CE273" s="212"/>
      <c r="CF273" s="212"/>
      <c r="CG273" s="212"/>
      <c r="CH273" s="212"/>
      <c r="CI273" s="212"/>
      <c r="CJ273" s="212"/>
      <c r="CK273" s="212"/>
    </row>
    <row r="274" spans="1:89" s="213" customFormat="1" ht="90.65" customHeight="1">
      <c r="A274" s="590"/>
      <c r="B274" s="614" t="s">
        <v>953</v>
      </c>
      <c r="C274" s="567"/>
      <c r="D274" s="567"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570"/>
      <c r="F274" s="570" t="s">
        <v>967</v>
      </c>
      <c r="G274" s="575">
        <v>44</v>
      </c>
      <c r="H274" s="382">
        <f t="shared" ref="H274" si="943">+G274</f>
        <v>44</v>
      </c>
      <c r="I274" s="572" t="s">
        <v>1166</v>
      </c>
      <c r="J274" s="581" t="s">
        <v>241</v>
      </c>
      <c r="K274" s="581" t="s">
        <v>1166</v>
      </c>
      <c r="L274" s="581" t="s">
        <v>1295</v>
      </c>
      <c r="M274" s="569" t="s">
        <v>3309</v>
      </c>
      <c r="N274" s="569" t="s">
        <v>926</v>
      </c>
      <c r="O274" s="569" t="s">
        <v>831</v>
      </c>
      <c r="P274" s="643">
        <v>228</v>
      </c>
      <c r="Q274" s="603" t="s">
        <v>88</v>
      </c>
      <c r="R274" s="606" t="s">
        <v>1299</v>
      </c>
      <c r="S274" s="606" t="s">
        <v>1166</v>
      </c>
      <c r="T274" s="606"/>
      <c r="U274" s="606"/>
      <c r="V274" s="646" t="str">
        <f t="shared" ref="V274" si="944">IF(ISBLANK(AC274),(IF(P274&lt;=0,"",IF(P274&lt;=2,"Muy Baja",IF(P274&lt;=24,"Baja",IF(P274&lt;=500,"Media",IF(P274&lt;=5000,"Alta","Muy Alta"))))))," ")</f>
        <v>Media</v>
      </c>
      <c r="W274" s="631">
        <f t="shared" ref="W274" si="945">IF(ISBLANK(AC274),(IF(V274="","",IF(V274="Muy Baja",20%,IF(V274="Baja",40%,IF(V274="Media",60%,IF(V274="Alta",80%,IF(V274="Muy Alta",100%,0)))))))," ")</f>
        <v>0.6</v>
      </c>
      <c r="X274" s="649" t="s">
        <v>304</v>
      </c>
      <c r="Y274" s="652" t="str">
        <f>IF(X274&gt;0,IF(NOT(ISERROR(MATCH(X274,'Listados Datos'!$N$3:$N$4,0))),'Listados Datos'!$N$6&amp;"Por favor no seleccionar este criterios de impacto (Afectación Económica o presupuestal y/o Pérdida Reputacional)",'Listados Datos'!$N$7),"")</f>
        <v>✔</v>
      </c>
      <c r="Z274" s="655"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631">
        <f>IF(Z274="","",IF(Z274="Leve",20%,IF(Z274="Menor",40%,IF(Z274="Moderado",60%,IF(Z274="Mayor",80%,IF(Z274="Catastrófico",100%,0))))))</f>
        <v>0.6</v>
      </c>
      <c r="AB274" s="634"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637"/>
      <c r="AD274" s="640"/>
      <c r="AE274" s="619" t="str">
        <f t="shared" ref="AE274" si="946">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5">
        <v>1</v>
      </c>
      <c r="AG274" s="501" t="s">
        <v>3169</v>
      </c>
      <c r="AH274" s="504" t="str">
        <f t="shared" si="882"/>
        <v>Probabilidad</v>
      </c>
      <c r="AI274" s="338" t="s">
        <v>310</v>
      </c>
      <c r="AJ274" s="338" t="s">
        <v>315</v>
      </c>
      <c r="AK274" s="233" t="str">
        <f t="shared" si="883"/>
        <v>40%</v>
      </c>
      <c r="AL274" s="339" t="s">
        <v>319</v>
      </c>
      <c r="AM274" s="339" t="s">
        <v>323</v>
      </c>
      <c r="AN274" s="340" t="s">
        <v>326</v>
      </c>
      <c r="AO274" s="234">
        <f t="shared" ref="AO274" si="947">IF(ISBLANK(AD274),(IFERROR(IF(AH274="Probabilidad",(W274-(+W274*AK274)),IF(AH274="Impacto",W274,"")),""))," ")</f>
        <v>0.36</v>
      </c>
      <c r="AP274" s="174" t="str">
        <f t="shared" ref="AP274" si="948">IF(ISBLANK(AD274), (IFERROR(IF(AO274="","",IF(AO274&lt;=0.2,"Muy Baja",IF(AO274&lt;=0.4,"Baja",IF(AO274&lt;=0.6,"Media",IF(AO274&lt;=0.8,"Alta","Muy Alta"))))),""))," ")</f>
        <v>Baja</v>
      </c>
      <c r="AQ274" s="235">
        <f t="shared" si="726"/>
        <v>0.36</v>
      </c>
      <c r="AR274" s="281" t="str">
        <f t="shared" si="727"/>
        <v>Moderado</v>
      </c>
      <c r="AS274" s="235">
        <f t="shared" ref="AS274" si="949">IFERROR(IF(AH274="Impacto",(AA274-(+AA274*AK274)),IF(AH274="Probabilidad",AA274,"")),"")</f>
        <v>0.6</v>
      </c>
      <c r="AT274" s="237" t="str">
        <f t="shared" si="728"/>
        <v>Moderado</v>
      </c>
      <c r="AU274" s="622"/>
      <c r="AV274" s="625" t="str">
        <f>IF(ISBLANK(AD274), " ", AD274)</f>
        <v xml:space="preserve"> </v>
      </c>
      <c r="AW274" s="619" t="str">
        <f t="shared" ref="AW274" si="950">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628" t="s">
        <v>333</v>
      </c>
      <c r="AY274" s="792" t="s">
        <v>3203</v>
      </c>
      <c r="AZ274" s="788" t="s">
        <v>3204</v>
      </c>
      <c r="BA274" s="788" t="s">
        <v>967</v>
      </c>
      <c r="BB274" s="788" t="s">
        <v>1050</v>
      </c>
      <c r="BC274" s="790">
        <v>44927</v>
      </c>
      <c r="BD274" s="790">
        <v>45291</v>
      </c>
      <c r="BE274" s="788" t="s">
        <v>3205</v>
      </c>
      <c r="BF274" s="788" t="s">
        <v>3202</v>
      </c>
      <c r="BG274" s="682" t="s">
        <v>1215</v>
      </c>
      <c r="BH274" s="214"/>
      <c r="BI274" s="209"/>
      <c r="BJ274" s="209"/>
      <c r="BK274" s="209"/>
      <c r="BL274" s="206"/>
      <c r="BM274" s="206"/>
      <c r="BN274" s="206"/>
      <c r="BO274" s="280"/>
      <c r="BP274" s="280"/>
      <c r="BQ274" s="282"/>
      <c r="BR274" s="212"/>
      <c r="BS274" s="212" t="str">
        <f>IF(AND('MAPA DE RIESGOS'!$AP274="Muy Alta",'MAPA DE RIESGOS'!$AR274="Leve"),CONCATENATE("R",'MAPA DE RIESGOS'!$H274,"C",'MAPA DE RIESGOS'!$AF274),"")</f>
        <v/>
      </c>
      <c r="BT274" s="212"/>
      <c r="BU274" s="212"/>
      <c r="BV274" s="212"/>
      <c r="BW274" s="212"/>
      <c r="BX274" s="212"/>
      <c r="BY274" s="212"/>
      <c r="BZ274" s="212"/>
      <c r="CA274" s="212"/>
      <c r="CB274" s="212"/>
      <c r="CC274" s="212"/>
      <c r="CD274" s="212"/>
      <c r="CE274" s="212"/>
      <c r="CF274" s="212"/>
      <c r="CG274" s="212"/>
      <c r="CH274" s="212"/>
      <c r="CI274" s="212"/>
      <c r="CJ274" s="212"/>
      <c r="CK274" s="212"/>
    </row>
    <row r="275" spans="1:89" s="213" customFormat="1" ht="55" customHeight="1">
      <c r="A275" s="590"/>
      <c r="B275" s="614"/>
      <c r="C275" s="567"/>
      <c r="D275" s="567"/>
      <c r="E275" s="570"/>
      <c r="F275" s="570"/>
      <c r="G275" s="575"/>
      <c r="H275" s="382">
        <f t="shared" ref="H275" si="951">+H274</f>
        <v>44</v>
      </c>
      <c r="I275" s="573"/>
      <c r="J275" s="576"/>
      <c r="K275" s="576"/>
      <c r="L275" s="576"/>
      <c r="M275" s="570" t="s">
        <v>1486</v>
      </c>
      <c r="N275" s="570"/>
      <c r="O275" s="570"/>
      <c r="P275" s="644"/>
      <c r="Q275" s="604"/>
      <c r="R275" s="607"/>
      <c r="S275" s="607"/>
      <c r="T275" s="607"/>
      <c r="U275" s="607"/>
      <c r="V275" s="647"/>
      <c r="W275" s="632"/>
      <c r="X275" s="650"/>
      <c r="Y275" s="653"/>
      <c r="Z275" s="656"/>
      <c r="AA275" s="632"/>
      <c r="AB275" s="635"/>
      <c r="AC275" s="638"/>
      <c r="AD275" s="641"/>
      <c r="AE275" s="620"/>
      <c r="AF275" s="205">
        <v>2</v>
      </c>
      <c r="AG275" s="501" t="s">
        <v>3166</v>
      </c>
      <c r="AH275" s="504" t="str">
        <f t="shared" si="882"/>
        <v>Probabilidad</v>
      </c>
      <c r="AI275" s="338" t="s">
        <v>310</v>
      </c>
      <c r="AJ275" s="338" t="s">
        <v>315</v>
      </c>
      <c r="AK275" s="233" t="str">
        <f t="shared" si="883"/>
        <v>40%</v>
      </c>
      <c r="AL275" s="339" t="s">
        <v>319</v>
      </c>
      <c r="AM275" s="339" t="s">
        <v>323</v>
      </c>
      <c r="AN275" s="340" t="s">
        <v>326</v>
      </c>
      <c r="AO275" s="234">
        <f t="shared" ref="AO275" si="952">IF(ISBLANK(AD274),(IFERROR(IF(AND(AH274="Probabilidad",AH275="Probabilidad"),(AQ274-(+AQ274*AK275)),IF(AH275="Probabilidad",(W274-(+W274*AK275)),IF(AH275="Impacto",AQ274,""))),""))," ")</f>
        <v>0.216</v>
      </c>
      <c r="AP275" s="174" t="str">
        <f t="shared" ref="AP275" si="953">IF(ISBLANK(AD274),(IFERROR(IF(AO275="","",IF(AO275&lt;=0.2,"Muy Baja",IF(AO275&lt;=0.4,"Baja",IF(AO275&lt;=0.6,"Media",IF(AO275&lt;=0.8,"Alta","Muy Alta"))))),""))," ")</f>
        <v>Baja</v>
      </c>
      <c r="AQ275" s="235">
        <f t="shared" si="726"/>
        <v>0.216</v>
      </c>
      <c r="AR275" s="281" t="str">
        <f t="shared" si="727"/>
        <v>Moderado</v>
      </c>
      <c r="AS275" s="235">
        <f t="shared" ref="AS275" si="954">IFERROR(IF(AND(AH274="Impacto",AH275="Impacto"),(AS274-(+AS274*AK275)),IF(AH275="Impacto",(AA274-(+AA274*AK275)),IF(AH275="Probabilidad",AS274,""))),"")</f>
        <v>0.6</v>
      </c>
      <c r="AT275" s="237" t="str">
        <f t="shared" si="728"/>
        <v>Moderado</v>
      </c>
      <c r="AU275" s="623"/>
      <c r="AV275" s="626"/>
      <c r="AW275" s="620"/>
      <c r="AX275" s="629"/>
      <c r="AY275" s="794"/>
      <c r="AZ275" s="795"/>
      <c r="BA275" s="795"/>
      <c r="BB275" s="795"/>
      <c r="BC275" s="796"/>
      <c r="BD275" s="796"/>
      <c r="BE275" s="795"/>
      <c r="BF275" s="795"/>
      <c r="BG275" s="683"/>
      <c r="BH275" s="214"/>
      <c r="BI275" s="209"/>
      <c r="BJ275" s="209"/>
      <c r="BK275" s="209"/>
      <c r="BL275" s="206"/>
      <c r="BM275" s="206"/>
      <c r="BN275" s="206"/>
      <c r="BO275" s="280"/>
      <c r="BP275" s="280"/>
      <c r="BQ275" s="282"/>
      <c r="BR275" s="212"/>
      <c r="BS275" s="212" t="str">
        <f>IF(AND('MAPA DE RIESGOS'!$AP275="Muy Alta",'MAPA DE RIESGOS'!$AR275="Leve"),CONCATENATE("R",'MAPA DE RIESGOS'!$H275,"C",'MAPA DE RIESGOS'!$AF275),"")</f>
        <v/>
      </c>
      <c r="BT275" s="212"/>
      <c r="BU275" s="212"/>
      <c r="BV275" s="212"/>
      <c r="BW275" s="212"/>
      <c r="BX275" s="212"/>
      <c r="BY275" s="212"/>
      <c r="BZ275" s="212"/>
      <c r="CA275" s="212"/>
      <c r="CB275" s="212"/>
      <c r="CC275" s="212"/>
      <c r="CD275" s="212"/>
      <c r="CE275" s="212"/>
      <c r="CF275" s="212"/>
      <c r="CG275" s="212"/>
      <c r="CH275" s="212"/>
      <c r="CI275" s="212"/>
      <c r="CJ275" s="212"/>
      <c r="CK275" s="212"/>
    </row>
    <row r="276" spans="1:89" s="213" customFormat="1" ht="55" customHeight="1">
      <c r="A276" s="590"/>
      <c r="B276" s="614"/>
      <c r="C276" s="567"/>
      <c r="D276" s="567"/>
      <c r="E276" s="570"/>
      <c r="F276" s="570"/>
      <c r="G276" s="575"/>
      <c r="H276" s="382">
        <f t="shared" si="802"/>
        <v>44</v>
      </c>
      <c r="I276" s="573"/>
      <c r="J276" s="576"/>
      <c r="K276" s="576"/>
      <c r="L276" s="576"/>
      <c r="M276" s="570" t="s">
        <v>1486</v>
      </c>
      <c r="N276" s="570"/>
      <c r="O276" s="570"/>
      <c r="P276" s="644"/>
      <c r="Q276" s="604"/>
      <c r="R276" s="607"/>
      <c r="S276" s="607"/>
      <c r="T276" s="607"/>
      <c r="U276" s="607"/>
      <c r="V276" s="647"/>
      <c r="W276" s="632"/>
      <c r="X276" s="650"/>
      <c r="Y276" s="653"/>
      <c r="Z276" s="656"/>
      <c r="AA276" s="632"/>
      <c r="AB276" s="635"/>
      <c r="AC276" s="638"/>
      <c r="AD276" s="641"/>
      <c r="AE276" s="620"/>
      <c r="AF276" s="205">
        <v>3</v>
      </c>
      <c r="AG276" s="501" t="s">
        <v>3170</v>
      </c>
      <c r="AH276" s="504" t="str">
        <f t="shared" si="882"/>
        <v>Probabilidad</v>
      </c>
      <c r="AI276" s="338" t="s">
        <v>310</v>
      </c>
      <c r="AJ276" s="338" t="s">
        <v>315</v>
      </c>
      <c r="AK276" s="233" t="str">
        <f t="shared" si="883"/>
        <v>40%</v>
      </c>
      <c r="AL276" s="339" t="s">
        <v>319</v>
      </c>
      <c r="AM276" s="339" t="s">
        <v>323</v>
      </c>
      <c r="AN276" s="340" t="s">
        <v>326</v>
      </c>
      <c r="AO276" s="234">
        <f t="shared" ref="AO276" si="955">IF(ISBLANK(AD274),(IFERROR(IF(AND(AH275="Probabilidad",AH276="Probabilidad"),(AQ275-(+AQ275*AK276)),IF(AND(AH275="Impacto",AH276="Probabilidad"),(AQ274-(+AQ274*AK276)),IF(AH276="Impacto",AQ275,""))),""))," ")</f>
        <v>0.12959999999999999</v>
      </c>
      <c r="AP276" s="174" t="str">
        <f t="shared" ref="AP276" si="956">IF(ISBLANK(AD274),(IFERROR(IF(AO276="","",IF(AO276&lt;=0.2,"Muy Baja",IF(AO276&lt;=0.4,"Baja",IF(AO276&lt;=0.6,"Media",IF(AO276&lt;=0.8,"Alta","Muy Alta"))))),""))," ")</f>
        <v>Muy Baja</v>
      </c>
      <c r="AQ276" s="235">
        <f t="shared" si="726"/>
        <v>0.12959999999999999</v>
      </c>
      <c r="AR276" s="281" t="str">
        <f t="shared" si="727"/>
        <v>Moderado</v>
      </c>
      <c r="AS276" s="235">
        <f t="shared" ref="AS276:AS279" si="957">IFERROR(IF(AND(AH275="Impacto",AH276="Impacto"),(AS275-(+AS275*AK276)),IF(AND(AH275="Probabilidad",AH276="Impacto"),(AS274-(+AS274*AK276)),IF(AH276="Probabilidad",AS275,""))),"")</f>
        <v>0.6</v>
      </c>
      <c r="AT276" s="237" t="str">
        <f t="shared" si="728"/>
        <v>Moderado</v>
      </c>
      <c r="AU276" s="623"/>
      <c r="AV276" s="626"/>
      <c r="AW276" s="620"/>
      <c r="AX276" s="629"/>
      <c r="AY276" s="794"/>
      <c r="AZ276" s="795"/>
      <c r="BA276" s="795"/>
      <c r="BB276" s="795"/>
      <c r="BC276" s="796"/>
      <c r="BD276" s="796"/>
      <c r="BE276" s="795"/>
      <c r="BF276" s="795"/>
      <c r="BG276" s="683"/>
      <c r="BH276" s="214"/>
      <c r="BI276" s="209"/>
      <c r="BJ276" s="209"/>
      <c r="BK276" s="209"/>
      <c r="BL276" s="206"/>
      <c r="BM276" s="206"/>
      <c r="BN276" s="206"/>
      <c r="BO276" s="280"/>
      <c r="BP276" s="280"/>
      <c r="BQ276" s="282"/>
      <c r="BR276" s="212"/>
      <c r="BS276" s="212" t="str">
        <f>IF(AND('MAPA DE RIESGOS'!$AP276="Muy Alta",'MAPA DE RIESGOS'!$AR276="Leve"),CONCATENATE("R",'MAPA DE RIESGOS'!$H276,"C",'MAPA DE RIESGOS'!$AF276),"")</f>
        <v/>
      </c>
      <c r="BT276" s="212"/>
      <c r="BU276" s="212"/>
      <c r="BV276" s="212"/>
      <c r="BW276" s="212"/>
      <c r="BX276" s="212"/>
      <c r="BY276" s="212"/>
      <c r="BZ276" s="212"/>
      <c r="CA276" s="212"/>
      <c r="CB276" s="212"/>
      <c r="CC276" s="212"/>
      <c r="CD276" s="212"/>
      <c r="CE276" s="212"/>
      <c r="CF276" s="212"/>
      <c r="CG276" s="212"/>
      <c r="CH276" s="212"/>
      <c r="CI276" s="212"/>
      <c r="CJ276" s="212"/>
      <c r="CK276" s="212"/>
    </row>
    <row r="277" spans="1:89" s="213" customFormat="1" ht="55" customHeight="1">
      <c r="A277" s="590"/>
      <c r="B277" s="614"/>
      <c r="C277" s="567"/>
      <c r="D277" s="567"/>
      <c r="E277" s="570"/>
      <c r="F277" s="570"/>
      <c r="G277" s="575"/>
      <c r="H277" s="382">
        <f t="shared" si="802"/>
        <v>44</v>
      </c>
      <c r="I277" s="573"/>
      <c r="J277" s="576"/>
      <c r="K277" s="576"/>
      <c r="L277" s="576"/>
      <c r="M277" s="570" t="s">
        <v>1486</v>
      </c>
      <c r="N277" s="570"/>
      <c r="O277" s="570"/>
      <c r="P277" s="644"/>
      <c r="Q277" s="604"/>
      <c r="R277" s="607"/>
      <c r="S277" s="607"/>
      <c r="T277" s="607"/>
      <c r="U277" s="607"/>
      <c r="V277" s="647"/>
      <c r="W277" s="632"/>
      <c r="X277" s="650"/>
      <c r="Y277" s="653"/>
      <c r="Z277" s="656"/>
      <c r="AA277" s="632"/>
      <c r="AB277" s="635"/>
      <c r="AC277" s="638"/>
      <c r="AD277" s="641"/>
      <c r="AE277" s="620"/>
      <c r="AF277" s="205">
        <v>4</v>
      </c>
      <c r="AG277" s="501" t="s">
        <v>3168</v>
      </c>
      <c r="AH277" s="504" t="str">
        <f t="shared" si="882"/>
        <v>Probabilidad</v>
      </c>
      <c r="AI277" s="338" t="s">
        <v>310</v>
      </c>
      <c r="AJ277" s="338" t="s">
        <v>315</v>
      </c>
      <c r="AK277" s="233" t="str">
        <f t="shared" si="883"/>
        <v>40%</v>
      </c>
      <c r="AL277" s="339" t="s">
        <v>319</v>
      </c>
      <c r="AM277" s="339" t="s">
        <v>323</v>
      </c>
      <c r="AN277" s="340" t="s">
        <v>326</v>
      </c>
      <c r="AO277" s="234">
        <f t="shared" ref="AO277" si="958">IF(ISBLANK(AD274),(IFERROR(IF(AND(AH276="Probabilidad",AH277="Probabilidad"),(AQ276-(+AQ276*AK277)),IF(AND(AH276="Impacto",AH277="Probabilidad"),(AQ275-(+AQ275*AK277)),IF(AH277="Impacto",AQ276,""))),""))," ")</f>
        <v>7.7759999999999996E-2</v>
      </c>
      <c r="AP277" s="174" t="str">
        <f t="shared" ref="AP277" si="959">IF(ISBLANK(AD274),(IFERROR(IF(AO277="","",IF(AO277&lt;=0.2,"Muy Baja",IF(AO277&lt;=0.4,"Baja",IF(AO277&lt;=0.6,"Media",IF(AO277&lt;=0.8,"Alta","Muy Alta"))))),""))," ")</f>
        <v>Muy Baja</v>
      </c>
      <c r="AQ277" s="235">
        <f t="shared" si="726"/>
        <v>7.7759999999999996E-2</v>
      </c>
      <c r="AR277" s="281" t="str">
        <f t="shared" si="727"/>
        <v>Moderado</v>
      </c>
      <c r="AS277" s="235">
        <f t="shared" si="957"/>
        <v>0.6</v>
      </c>
      <c r="AT277" s="237" t="str">
        <f t="shared" si="728"/>
        <v>Moderado</v>
      </c>
      <c r="AU277" s="623"/>
      <c r="AV277" s="626"/>
      <c r="AW277" s="620"/>
      <c r="AX277" s="629"/>
      <c r="AY277" s="793"/>
      <c r="AZ277" s="789"/>
      <c r="BA277" s="789"/>
      <c r="BB277" s="789"/>
      <c r="BC277" s="791"/>
      <c r="BD277" s="791"/>
      <c r="BE277" s="789"/>
      <c r="BF277" s="789"/>
      <c r="BG277" s="683"/>
      <c r="BH277" s="214"/>
      <c r="BI277" s="209"/>
      <c r="BJ277" s="209"/>
      <c r="BK277" s="209"/>
      <c r="BL277" s="206"/>
      <c r="BM277" s="206"/>
      <c r="BN277" s="206"/>
      <c r="BO277" s="280"/>
      <c r="BP277" s="280"/>
      <c r="BQ277" s="282"/>
      <c r="BR277" s="212"/>
      <c r="BS277" s="212" t="str">
        <f>IF(AND('MAPA DE RIESGOS'!$AP277="Muy Alta",'MAPA DE RIESGOS'!$AR277="Leve"),CONCATENATE("R",'MAPA DE RIESGOS'!$H277,"C",'MAPA DE RIESGOS'!$AF277),"")</f>
        <v/>
      </c>
      <c r="BT277" s="212"/>
      <c r="BU277" s="212"/>
      <c r="BV277" s="212"/>
      <c r="BW277" s="212"/>
      <c r="BX277" s="212"/>
      <c r="BY277" s="212"/>
      <c r="BZ277" s="212"/>
      <c r="CA277" s="212"/>
      <c r="CB277" s="212"/>
      <c r="CC277" s="212"/>
      <c r="CD277" s="212"/>
      <c r="CE277" s="212"/>
      <c r="CF277" s="212"/>
      <c r="CG277" s="212"/>
      <c r="CH277" s="212"/>
      <c r="CI277" s="212"/>
      <c r="CJ277" s="212"/>
      <c r="CK277" s="212"/>
    </row>
    <row r="278" spans="1:89" s="213" customFormat="1" ht="28.5" hidden="1" customHeight="1">
      <c r="A278" s="590"/>
      <c r="B278" s="614"/>
      <c r="C278" s="567"/>
      <c r="D278" s="567"/>
      <c r="E278" s="570"/>
      <c r="F278" s="570"/>
      <c r="G278" s="575"/>
      <c r="H278" s="382">
        <f t="shared" si="802"/>
        <v>44</v>
      </c>
      <c r="I278" s="573"/>
      <c r="J278" s="576"/>
      <c r="K278" s="576"/>
      <c r="L278" s="576"/>
      <c r="M278" s="570" t="s">
        <v>1486</v>
      </c>
      <c r="N278" s="570"/>
      <c r="O278" s="570"/>
      <c r="P278" s="644"/>
      <c r="Q278" s="604"/>
      <c r="R278" s="607"/>
      <c r="S278" s="607"/>
      <c r="T278" s="607"/>
      <c r="U278" s="607"/>
      <c r="V278" s="647"/>
      <c r="W278" s="632"/>
      <c r="X278" s="650"/>
      <c r="Y278" s="653"/>
      <c r="Z278" s="656"/>
      <c r="AA278" s="632"/>
      <c r="AB278" s="635"/>
      <c r="AC278" s="638"/>
      <c r="AD278" s="641"/>
      <c r="AE278" s="620"/>
      <c r="AF278" s="205">
        <v>5</v>
      </c>
      <c r="AG278" s="501"/>
      <c r="AH278" s="504" t="str">
        <f t="shared" si="882"/>
        <v/>
      </c>
      <c r="AI278" s="338"/>
      <c r="AJ278" s="338"/>
      <c r="AK278" s="233" t="str">
        <f t="shared" si="883"/>
        <v/>
      </c>
      <c r="AL278" s="339"/>
      <c r="AM278" s="339"/>
      <c r="AN278" s="340"/>
      <c r="AO278" s="234" t="str">
        <f t="shared" ref="AO278" si="960">IF(ISBLANK(AD274),(IFERROR(IF(AND(AH277="Probabilidad",AH278="Probabilidad"),(AQ277-(+AQ277*AK278)),IF(AND(AH277="Impacto",AH278="Probabilidad"),(AQ276-(+AQ276*AK278)),IF(AH278="Impacto",AQ277,""))),""))," ")</f>
        <v/>
      </c>
      <c r="AP278" s="174" t="str">
        <f t="shared" ref="AP278" si="961">IF(ISBLANK(AD274),(IFERROR(IF(AO278="","",IF(AO278&lt;=0.2,"Muy Baja",IF(AO278&lt;=0.4,"Baja",IF(AO278&lt;=0.6,"Media",IF(AO278&lt;=0.8,"Alta","Muy Alta"))))),""))," ")</f>
        <v/>
      </c>
      <c r="AQ278" s="235" t="str">
        <f t="shared" si="726"/>
        <v/>
      </c>
      <c r="AR278" s="281" t="str">
        <f t="shared" si="727"/>
        <v/>
      </c>
      <c r="AS278" s="235" t="str">
        <f t="shared" si="957"/>
        <v/>
      </c>
      <c r="AT278" s="237" t="str">
        <f t="shared" si="728"/>
        <v/>
      </c>
      <c r="AU278" s="623"/>
      <c r="AV278" s="626"/>
      <c r="AW278" s="620"/>
      <c r="AX278" s="629"/>
      <c r="AY278" s="487"/>
      <c r="AZ278" s="491"/>
      <c r="BA278" s="489"/>
      <c r="BB278" s="489"/>
      <c r="BC278" s="490"/>
      <c r="BD278" s="490"/>
      <c r="BE278" s="490"/>
      <c r="BF278" s="491"/>
      <c r="BG278" s="683"/>
      <c r="BH278" s="214"/>
      <c r="BI278" s="209"/>
      <c r="BJ278" s="209"/>
      <c r="BK278" s="209"/>
      <c r="BL278" s="206"/>
      <c r="BM278" s="206"/>
      <c r="BN278" s="206"/>
      <c r="BO278" s="280"/>
      <c r="BP278" s="280"/>
      <c r="BQ278" s="282"/>
      <c r="BR278" s="212"/>
      <c r="BS278" s="212" t="str">
        <f>IF(AND('MAPA DE RIESGOS'!$AP278="Muy Alta",'MAPA DE RIESGOS'!$AR278="Leve"),CONCATENATE("R",'MAPA DE RIESGOS'!$H278,"C",'MAPA DE RIESGOS'!$AF278),"")</f>
        <v/>
      </c>
      <c r="BT278" s="212"/>
      <c r="BU278" s="212"/>
      <c r="BV278" s="212"/>
      <c r="BW278" s="212"/>
      <c r="BX278" s="212"/>
      <c r="BY278" s="212"/>
      <c r="BZ278" s="212"/>
      <c r="CA278" s="212"/>
      <c r="CB278" s="212"/>
      <c r="CC278" s="212"/>
      <c r="CD278" s="212"/>
      <c r="CE278" s="212"/>
      <c r="CF278" s="212"/>
      <c r="CG278" s="212"/>
      <c r="CH278" s="212"/>
      <c r="CI278" s="212"/>
      <c r="CJ278" s="212"/>
      <c r="CK278" s="212"/>
    </row>
    <row r="279" spans="1:89" s="213" customFormat="1" ht="28.5" hidden="1" customHeight="1">
      <c r="A279" s="590"/>
      <c r="B279" s="614"/>
      <c r="C279" s="567"/>
      <c r="D279" s="567"/>
      <c r="E279" s="570"/>
      <c r="F279" s="570"/>
      <c r="G279" s="575"/>
      <c r="H279" s="382">
        <f t="shared" si="802"/>
        <v>44</v>
      </c>
      <c r="I279" s="574"/>
      <c r="J279" s="577"/>
      <c r="K279" s="577"/>
      <c r="L279" s="577"/>
      <c r="M279" s="571" t="s">
        <v>1486</v>
      </c>
      <c r="N279" s="571"/>
      <c r="O279" s="571"/>
      <c r="P279" s="645"/>
      <c r="Q279" s="605"/>
      <c r="R279" s="608"/>
      <c r="S279" s="608"/>
      <c r="T279" s="608"/>
      <c r="U279" s="608"/>
      <c r="V279" s="648"/>
      <c r="W279" s="633"/>
      <c r="X279" s="651"/>
      <c r="Y279" s="654"/>
      <c r="Z279" s="657"/>
      <c r="AA279" s="633"/>
      <c r="AB279" s="636"/>
      <c r="AC279" s="639"/>
      <c r="AD279" s="642"/>
      <c r="AE279" s="621"/>
      <c r="AF279" s="205">
        <v>6</v>
      </c>
      <c r="AG279" s="501"/>
      <c r="AH279" s="504" t="str">
        <f t="shared" si="882"/>
        <v/>
      </c>
      <c r="AI279" s="338"/>
      <c r="AJ279" s="338"/>
      <c r="AK279" s="233" t="str">
        <f t="shared" si="883"/>
        <v/>
      </c>
      <c r="AL279" s="339"/>
      <c r="AM279" s="339"/>
      <c r="AN279" s="340"/>
      <c r="AO279" s="234" t="str">
        <f t="shared" ref="AO279" si="962">IF(ISBLANK(AD274),(IFERROR(IF(AND(AH278="Probabilidad",AH279="Probabilidad"),(AQ278-(+AQ278*AK279)),IF(AND(AH278="Impacto",AH279="Probabilidad"),(AQ277-(+AQ277*AK279)),IF(AH279="Impacto",AQ278,""))),""))," ")</f>
        <v/>
      </c>
      <c r="AP279" s="174" t="str">
        <f t="shared" ref="AP279" si="963">IF(ISBLANK(AD274),(IFERROR(IF(AO279="","",IF(AO279&lt;=0.2,"Muy Baja",IF(AO279&lt;=0.4,"Baja",IF(AO279&lt;=0.6,"Media",IF(AO279&lt;=0.8,"Alta","Muy Alta"))))),""))," ")</f>
        <v/>
      </c>
      <c r="AQ279" s="235" t="str">
        <f t="shared" si="726"/>
        <v/>
      </c>
      <c r="AR279" s="281" t="str">
        <f t="shared" si="727"/>
        <v/>
      </c>
      <c r="AS279" s="235" t="str">
        <f t="shared" si="957"/>
        <v/>
      </c>
      <c r="AT279" s="237" t="str">
        <f t="shared" si="728"/>
        <v/>
      </c>
      <c r="AU279" s="624"/>
      <c r="AV279" s="627"/>
      <c r="AW279" s="621"/>
      <c r="AX279" s="630"/>
      <c r="AY279" s="487"/>
      <c r="AZ279" s="491"/>
      <c r="BA279" s="489"/>
      <c r="BB279" s="489"/>
      <c r="BC279" s="490"/>
      <c r="BD279" s="490"/>
      <c r="BE279" s="490"/>
      <c r="BF279" s="491"/>
      <c r="BG279" s="684"/>
      <c r="BH279" s="214"/>
      <c r="BI279" s="209"/>
      <c r="BJ279" s="209"/>
      <c r="BK279" s="209"/>
      <c r="BL279" s="206"/>
      <c r="BM279" s="206"/>
      <c r="BN279" s="206"/>
      <c r="BO279" s="280"/>
      <c r="BP279" s="280"/>
      <c r="BQ279" s="282"/>
      <c r="BR279" s="212"/>
      <c r="BS279" s="212" t="str">
        <f>IF(AND('MAPA DE RIESGOS'!$AP279="Muy Alta",'MAPA DE RIESGOS'!$AR279="Leve"),CONCATENATE("R",'MAPA DE RIESGOS'!$H279,"C",'MAPA DE RIESGOS'!$AF279),"")</f>
        <v/>
      </c>
      <c r="BT279" s="212"/>
      <c r="BU279" s="212"/>
      <c r="BV279" s="212"/>
      <c r="BW279" s="212"/>
      <c r="BX279" s="212"/>
      <c r="BY279" s="212"/>
      <c r="BZ279" s="212"/>
      <c r="CA279" s="212"/>
      <c r="CB279" s="212"/>
      <c r="CC279" s="212"/>
      <c r="CD279" s="212"/>
      <c r="CE279" s="212"/>
      <c r="CF279" s="212"/>
      <c r="CG279" s="212"/>
      <c r="CH279" s="212"/>
      <c r="CI279" s="212"/>
      <c r="CJ279" s="212"/>
      <c r="CK279" s="212"/>
    </row>
    <row r="280" spans="1:89" s="213" customFormat="1" ht="85" customHeight="1">
      <c r="A280" s="590"/>
      <c r="B280" s="614" t="s">
        <v>953</v>
      </c>
      <c r="C280" s="567"/>
      <c r="D280" s="567" t="str">
        <f>IFERROR((VLOOKUP($B280,'Listados Datos'!$D$3:$F$18,3,FALSE))," ")</f>
        <v xml:space="preserve">Disponer de herramientas tecnológicas que apoyen de manera eficiente y oportuna las labores misionales y estratégicas de la entidad. Según lo establecido en el Plan Operativo Anual de la entidad. </v>
      </c>
      <c r="E280" s="570"/>
      <c r="F280" s="570" t="s">
        <v>967</v>
      </c>
      <c r="G280" s="575">
        <v>45</v>
      </c>
      <c r="H280" s="382">
        <f t="shared" ref="H280" si="964">+G280</f>
        <v>45</v>
      </c>
      <c r="I280" s="572" t="s">
        <v>1445</v>
      </c>
      <c r="J280" s="581" t="s">
        <v>241</v>
      </c>
      <c r="K280" s="581" t="s">
        <v>1167</v>
      </c>
      <c r="L280" s="581" t="s">
        <v>1296</v>
      </c>
      <c r="M280" s="569" t="s">
        <v>3310</v>
      </c>
      <c r="N280" s="569" t="s">
        <v>926</v>
      </c>
      <c r="O280" s="569" t="s">
        <v>831</v>
      </c>
      <c r="P280" s="643">
        <v>228</v>
      </c>
      <c r="Q280" s="603" t="s">
        <v>89</v>
      </c>
      <c r="R280" s="606" t="s">
        <v>1300</v>
      </c>
      <c r="S280" s="606" t="s">
        <v>1167</v>
      </c>
      <c r="T280" s="606"/>
      <c r="U280" s="606"/>
      <c r="V280" s="646" t="str">
        <f t="shared" ref="V280" si="965">IF(ISBLANK(AC280),(IF(P280&lt;=0,"",IF(P280&lt;=2,"Muy Baja",IF(P280&lt;=24,"Baja",IF(P280&lt;=500,"Media",IF(P280&lt;=5000,"Alta","Muy Alta"))))))," ")</f>
        <v>Media</v>
      </c>
      <c r="W280" s="631">
        <f t="shared" ref="W280" si="966">IF(ISBLANK(AC280),(IF(V280="","",IF(V280="Muy Baja",20%,IF(V280="Baja",40%,IF(V280="Media",60%,IF(V280="Alta",80%,IF(V280="Muy Alta",100%,0)))))))," ")</f>
        <v>0.6</v>
      </c>
      <c r="X280" s="649" t="s">
        <v>304</v>
      </c>
      <c r="Y280" s="652" t="str">
        <f>IF(X280&gt;0,IF(NOT(ISERROR(MATCH(X280,'Listados Datos'!$N$3:$N$4,0))),'Listados Datos'!$N$6&amp;"Por favor no seleccionar este criterios de impacto (Afectación Económica o presupuestal y/o Pérdida Reputacional)",'Listados Datos'!$N$7),"")</f>
        <v>✔</v>
      </c>
      <c r="Z280" s="655" t="str">
        <f>IF(OR(X280='Listados Datos'!$R$3,X280='Listados Datos'!$S$3),"Leve",IF(OR(X280='Listados Datos'!$R$4,X280='Listados Datos'!$S$4),"Menor",IF(OR(X280='Listados Datos'!$R$5,X280='Listados Datos'!$S$5),"Moderado",IF(OR(X280='Listados Datos'!$R$6,X280='Listados Datos'!$S$6),"Mayor",IF(OR(X280='Listados Datos'!$R$7,X280='Listados Datos'!$S$7),"Catastrófico","")))))</f>
        <v>Moderado</v>
      </c>
      <c r="AA280" s="631">
        <f>IF(Z280="","",IF(Z280="Leve",20%,IF(Z280="Menor",40%,IF(Z280="Moderado",60%,IF(Z280="Mayor",80%,IF(Z280="Catastrófico",100%,0))))))</f>
        <v>0.6</v>
      </c>
      <c r="AB280" s="634"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637"/>
      <c r="AD280" s="640"/>
      <c r="AE280" s="619" t="str">
        <f t="shared" ref="AE280" si="967">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5">
        <v>1</v>
      </c>
      <c r="AG280" s="501" t="s">
        <v>3171</v>
      </c>
      <c r="AH280" s="504" t="str">
        <f t="shared" si="882"/>
        <v>Probabilidad</v>
      </c>
      <c r="AI280" s="338" t="s">
        <v>310</v>
      </c>
      <c r="AJ280" s="338" t="s">
        <v>315</v>
      </c>
      <c r="AK280" s="233" t="str">
        <f t="shared" si="883"/>
        <v>40%</v>
      </c>
      <c r="AL280" s="339" t="s">
        <v>319</v>
      </c>
      <c r="AM280" s="339" t="s">
        <v>323</v>
      </c>
      <c r="AN280" s="340" t="s">
        <v>326</v>
      </c>
      <c r="AO280" s="234">
        <f t="shared" ref="AO280" si="968">IF(ISBLANK(AD280),(IFERROR(IF(AH280="Probabilidad",(W280-(+W280*AK280)),IF(AH280="Impacto",W280,"")),""))," ")</f>
        <v>0.36</v>
      </c>
      <c r="AP280" s="174" t="str">
        <f t="shared" ref="AP280" si="969">IF(ISBLANK(AD280), (IFERROR(IF(AO280="","",IF(AO280&lt;=0.2,"Muy Baja",IF(AO280&lt;=0.4,"Baja",IF(AO280&lt;=0.6,"Media",IF(AO280&lt;=0.8,"Alta","Muy Alta"))))),""))," ")</f>
        <v>Baja</v>
      </c>
      <c r="AQ280" s="235">
        <f t="shared" si="726"/>
        <v>0.36</v>
      </c>
      <c r="AR280" s="281" t="str">
        <f t="shared" si="727"/>
        <v>Moderado</v>
      </c>
      <c r="AS280" s="235">
        <f t="shared" ref="AS280" si="970">IFERROR(IF(AH280="Impacto",(AA280-(+AA280*AK280)),IF(AH280="Probabilidad",AA280,"")),"")</f>
        <v>0.6</v>
      </c>
      <c r="AT280" s="237" t="str">
        <f t="shared" si="728"/>
        <v>Moderado</v>
      </c>
      <c r="AU280" s="622"/>
      <c r="AV280" s="625" t="str">
        <f>IF(ISBLANK(AD280), " ", AD280)</f>
        <v xml:space="preserve"> </v>
      </c>
      <c r="AW280" s="619" t="str">
        <f t="shared" ref="AW280" si="971">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628" t="s">
        <v>333</v>
      </c>
      <c r="AY280" s="792" t="s">
        <v>3206</v>
      </c>
      <c r="AZ280" s="788" t="s">
        <v>3207</v>
      </c>
      <c r="BA280" s="788" t="s">
        <v>967</v>
      </c>
      <c r="BB280" s="788" t="s">
        <v>1213</v>
      </c>
      <c r="BC280" s="790">
        <v>44927</v>
      </c>
      <c r="BD280" s="790">
        <v>45291</v>
      </c>
      <c r="BE280" s="788" t="s">
        <v>3208</v>
      </c>
      <c r="BF280" s="788" t="s">
        <v>3209</v>
      </c>
      <c r="BG280" s="682" t="s">
        <v>1216</v>
      </c>
      <c r="BH280" s="214"/>
      <c r="BI280" s="209"/>
      <c r="BJ280" s="209"/>
      <c r="BK280" s="209"/>
      <c r="BL280" s="206"/>
      <c r="BM280" s="206"/>
      <c r="BN280" s="206"/>
      <c r="BO280" s="280"/>
      <c r="BP280" s="280"/>
      <c r="BQ280" s="282"/>
      <c r="BR280" s="212"/>
      <c r="BS280" s="212" t="str">
        <f>IF(AND('MAPA DE RIESGOS'!$AP280="Muy Alta",'MAPA DE RIESGOS'!$AR280="Leve"),CONCATENATE("R",'MAPA DE RIESGOS'!$H280,"C",'MAPA DE RIESGOS'!$AF280),"")</f>
        <v/>
      </c>
      <c r="BT280" s="212"/>
      <c r="BU280" s="212"/>
      <c r="BV280" s="212"/>
      <c r="BW280" s="212"/>
      <c r="BX280" s="212"/>
      <c r="BY280" s="212"/>
      <c r="BZ280" s="212"/>
      <c r="CA280" s="212"/>
      <c r="CB280" s="212"/>
      <c r="CC280" s="212"/>
      <c r="CD280" s="212"/>
      <c r="CE280" s="212"/>
      <c r="CF280" s="212"/>
      <c r="CG280" s="212"/>
      <c r="CH280" s="212"/>
      <c r="CI280" s="212"/>
      <c r="CJ280" s="212"/>
      <c r="CK280" s="212"/>
    </row>
    <row r="281" spans="1:89" s="213" customFormat="1" ht="55" customHeight="1">
      <c r="A281" s="590"/>
      <c r="B281" s="614"/>
      <c r="C281" s="567"/>
      <c r="D281" s="567"/>
      <c r="E281" s="570"/>
      <c r="F281" s="570"/>
      <c r="G281" s="575"/>
      <c r="H281" s="382">
        <f t="shared" ref="H281" si="972">+H280</f>
        <v>45</v>
      </c>
      <c r="I281" s="573"/>
      <c r="J281" s="576"/>
      <c r="K281" s="576"/>
      <c r="L281" s="576"/>
      <c r="M281" s="570" t="s">
        <v>1486</v>
      </c>
      <c r="N281" s="570"/>
      <c r="O281" s="570"/>
      <c r="P281" s="644"/>
      <c r="Q281" s="604"/>
      <c r="R281" s="607"/>
      <c r="S281" s="607"/>
      <c r="T281" s="607"/>
      <c r="U281" s="607"/>
      <c r="V281" s="647"/>
      <c r="W281" s="632"/>
      <c r="X281" s="650"/>
      <c r="Y281" s="653"/>
      <c r="Z281" s="656"/>
      <c r="AA281" s="632"/>
      <c r="AB281" s="635"/>
      <c r="AC281" s="638"/>
      <c r="AD281" s="641"/>
      <c r="AE281" s="620"/>
      <c r="AF281" s="205">
        <v>2</v>
      </c>
      <c r="AG281" s="501" t="s">
        <v>3172</v>
      </c>
      <c r="AH281" s="504" t="str">
        <f t="shared" si="882"/>
        <v>Probabilidad</v>
      </c>
      <c r="AI281" s="338" t="s">
        <v>310</v>
      </c>
      <c r="AJ281" s="338" t="s">
        <v>315</v>
      </c>
      <c r="AK281" s="233" t="str">
        <f t="shared" si="883"/>
        <v>40%</v>
      </c>
      <c r="AL281" s="339" t="s">
        <v>319</v>
      </c>
      <c r="AM281" s="339" t="s">
        <v>323</v>
      </c>
      <c r="AN281" s="340" t="s">
        <v>326</v>
      </c>
      <c r="AO281" s="234">
        <f t="shared" ref="AO281" si="973">IF(ISBLANK(AD280),(IFERROR(IF(AND(AH280="Probabilidad",AH281="Probabilidad"),(AQ280-(+AQ280*AK281)),IF(AH281="Probabilidad",(W280-(+W280*AK281)),IF(AH281="Impacto",AQ280,""))),""))," ")</f>
        <v>0.216</v>
      </c>
      <c r="AP281" s="174" t="str">
        <f t="shared" ref="AP281" si="974">IF(ISBLANK(AD280),(IFERROR(IF(AO281="","",IF(AO281&lt;=0.2,"Muy Baja",IF(AO281&lt;=0.4,"Baja",IF(AO281&lt;=0.6,"Media",IF(AO281&lt;=0.8,"Alta","Muy Alta"))))),""))," ")</f>
        <v>Baja</v>
      </c>
      <c r="AQ281" s="235">
        <f t="shared" si="726"/>
        <v>0.216</v>
      </c>
      <c r="AR281" s="281" t="str">
        <f t="shared" si="727"/>
        <v>Moderado</v>
      </c>
      <c r="AS281" s="235">
        <f t="shared" ref="AS281" si="975">IFERROR(IF(AND(AH280="Impacto",AH281="Impacto"),(AS280-(+AS280*AK281)),IF(AH281="Impacto",(AA280-(+AA280*AK281)),IF(AH281="Probabilidad",AS280,""))),"")</f>
        <v>0.6</v>
      </c>
      <c r="AT281" s="237" t="str">
        <f t="shared" si="728"/>
        <v>Moderado</v>
      </c>
      <c r="AU281" s="623"/>
      <c r="AV281" s="626"/>
      <c r="AW281" s="620"/>
      <c r="AX281" s="629"/>
      <c r="AY281" s="794"/>
      <c r="AZ281" s="795"/>
      <c r="BA281" s="795"/>
      <c r="BB281" s="795"/>
      <c r="BC281" s="796"/>
      <c r="BD281" s="796"/>
      <c r="BE281" s="795"/>
      <c r="BF281" s="795"/>
      <c r="BG281" s="683"/>
      <c r="BH281" s="214"/>
      <c r="BI281" s="209"/>
      <c r="BJ281" s="209"/>
      <c r="BK281" s="209"/>
      <c r="BL281" s="206"/>
      <c r="BM281" s="206"/>
      <c r="BN281" s="206"/>
      <c r="BO281" s="280"/>
      <c r="BP281" s="280"/>
      <c r="BQ281" s="282"/>
      <c r="BR281" s="212"/>
      <c r="BS281" s="212" t="str">
        <f>IF(AND('MAPA DE RIESGOS'!$AP281="Muy Alta",'MAPA DE RIESGOS'!$AR281="Leve"),CONCATENATE("R",'MAPA DE RIESGOS'!$H281,"C",'MAPA DE RIESGOS'!$AF281),"")</f>
        <v/>
      </c>
      <c r="BT281" s="212"/>
      <c r="BU281" s="212"/>
      <c r="BV281" s="212"/>
      <c r="BW281" s="212"/>
      <c r="BX281" s="212"/>
      <c r="BY281" s="212"/>
      <c r="BZ281" s="212"/>
      <c r="CA281" s="212"/>
      <c r="CB281" s="212"/>
      <c r="CC281" s="212"/>
      <c r="CD281" s="212"/>
      <c r="CE281" s="212"/>
      <c r="CF281" s="212"/>
      <c r="CG281" s="212"/>
      <c r="CH281" s="212"/>
      <c r="CI281" s="212"/>
      <c r="CJ281" s="212"/>
      <c r="CK281" s="212"/>
    </row>
    <row r="282" spans="1:89" s="213" customFormat="1" ht="55" customHeight="1">
      <c r="A282" s="590"/>
      <c r="B282" s="614"/>
      <c r="C282" s="567"/>
      <c r="D282" s="567"/>
      <c r="E282" s="570"/>
      <c r="F282" s="570"/>
      <c r="G282" s="575"/>
      <c r="H282" s="382">
        <f t="shared" si="802"/>
        <v>45</v>
      </c>
      <c r="I282" s="573"/>
      <c r="J282" s="576"/>
      <c r="K282" s="576"/>
      <c r="L282" s="576"/>
      <c r="M282" s="570" t="s">
        <v>1486</v>
      </c>
      <c r="N282" s="570"/>
      <c r="O282" s="570"/>
      <c r="P282" s="644"/>
      <c r="Q282" s="604"/>
      <c r="R282" s="607"/>
      <c r="S282" s="607"/>
      <c r="T282" s="607"/>
      <c r="U282" s="607"/>
      <c r="V282" s="647"/>
      <c r="W282" s="632"/>
      <c r="X282" s="650"/>
      <c r="Y282" s="653"/>
      <c r="Z282" s="656"/>
      <c r="AA282" s="632"/>
      <c r="AB282" s="635"/>
      <c r="AC282" s="638"/>
      <c r="AD282" s="641"/>
      <c r="AE282" s="620"/>
      <c r="AF282" s="205">
        <v>3</v>
      </c>
      <c r="AG282" s="501" t="s">
        <v>3173</v>
      </c>
      <c r="AH282" s="504" t="str">
        <f t="shared" si="882"/>
        <v>Probabilidad</v>
      </c>
      <c r="AI282" s="338" t="s">
        <v>310</v>
      </c>
      <c r="AJ282" s="338" t="s">
        <v>315</v>
      </c>
      <c r="AK282" s="233" t="str">
        <f t="shared" si="883"/>
        <v>40%</v>
      </c>
      <c r="AL282" s="339" t="s">
        <v>319</v>
      </c>
      <c r="AM282" s="339" t="s">
        <v>323</v>
      </c>
      <c r="AN282" s="340" t="s">
        <v>326</v>
      </c>
      <c r="AO282" s="234">
        <f t="shared" ref="AO282" si="976">IF(ISBLANK(AD280),(IFERROR(IF(AND(AH281="Probabilidad",AH282="Probabilidad"),(AQ281-(+AQ281*AK282)),IF(AND(AH281="Impacto",AH282="Probabilidad"),(AQ280-(+AQ280*AK282)),IF(AH282="Impacto",AQ281,""))),""))," ")</f>
        <v>0.12959999999999999</v>
      </c>
      <c r="AP282" s="174" t="str">
        <f t="shared" ref="AP282" si="977">IF(ISBLANK(AD280),(IFERROR(IF(AO282="","",IF(AO282&lt;=0.2,"Muy Baja",IF(AO282&lt;=0.4,"Baja",IF(AO282&lt;=0.6,"Media",IF(AO282&lt;=0.8,"Alta","Muy Alta"))))),""))," ")</f>
        <v>Muy Baja</v>
      </c>
      <c r="AQ282" s="235">
        <f t="shared" si="726"/>
        <v>0.12959999999999999</v>
      </c>
      <c r="AR282" s="281" t="str">
        <f t="shared" si="727"/>
        <v>Moderado</v>
      </c>
      <c r="AS282" s="235">
        <f t="shared" ref="AS282:AS285" si="978">IFERROR(IF(AND(AH281="Impacto",AH282="Impacto"),(AS281-(+AS281*AK282)),IF(AND(AH281="Probabilidad",AH282="Impacto"),(AS280-(+AS280*AK282)),IF(AH282="Probabilidad",AS281,""))),"")</f>
        <v>0.6</v>
      </c>
      <c r="AT282" s="237" t="str">
        <f t="shared" si="728"/>
        <v>Moderado</v>
      </c>
      <c r="AU282" s="623"/>
      <c r="AV282" s="626"/>
      <c r="AW282" s="620"/>
      <c r="AX282" s="629"/>
      <c r="AY282" s="793"/>
      <c r="AZ282" s="789"/>
      <c r="BA282" s="789"/>
      <c r="BB282" s="789"/>
      <c r="BC282" s="791"/>
      <c r="BD282" s="791"/>
      <c r="BE282" s="789"/>
      <c r="BF282" s="789"/>
      <c r="BG282" s="683"/>
      <c r="BH282" s="214"/>
      <c r="BI282" s="209"/>
      <c r="BJ282" s="209"/>
      <c r="BK282" s="209"/>
      <c r="BL282" s="206"/>
      <c r="BM282" s="206"/>
      <c r="BN282" s="206"/>
      <c r="BO282" s="280"/>
      <c r="BP282" s="280"/>
      <c r="BQ282" s="282"/>
      <c r="BR282" s="212"/>
      <c r="BS282" s="212" t="str">
        <f>IF(AND('MAPA DE RIESGOS'!$AP282="Muy Alta",'MAPA DE RIESGOS'!$AR282="Leve"),CONCATENATE("R",'MAPA DE RIESGOS'!$H282,"C",'MAPA DE RIESGOS'!$AF282),"")</f>
        <v/>
      </c>
      <c r="BT282" s="212"/>
      <c r="BU282" s="212"/>
      <c r="BV282" s="212"/>
      <c r="BW282" s="212"/>
      <c r="BX282" s="212"/>
      <c r="BY282" s="212"/>
      <c r="BZ282" s="212"/>
      <c r="CA282" s="212"/>
      <c r="CB282" s="212"/>
      <c r="CC282" s="212"/>
      <c r="CD282" s="212"/>
      <c r="CE282" s="212"/>
      <c r="CF282" s="212"/>
      <c r="CG282" s="212"/>
      <c r="CH282" s="212"/>
      <c r="CI282" s="212"/>
      <c r="CJ282" s="212"/>
      <c r="CK282" s="212"/>
    </row>
    <row r="283" spans="1:89" s="213" customFormat="1" ht="28.5" hidden="1" customHeight="1">
      <c r="A283" s="590"/>
      <c r="B283" s="614"/>
      <c r="C283" s="567"/>
      <c r="D283" s="567"/>
      <c r="E283" s="570"/>
      <c r="F283" s="570"/>
      <c r="G283" s="575"/>
      <c r="H283" s="382">
        <f t="shared" si="802"/>
        <v>45</v>
      </c>
      <c r="I283" s="573"/>
      <c r="J283" s="576"/>
      <c r="K283" s="576"/>
      <c r="L283" s="576"/>
      <c r="M283" s="570" t="s">
        <v>1486</v>
      </c>
      <c r="N283" s="570"/>
      <c r="O283" s="570"/>
      <c r="P283" s="644"/>
      <c r="Q283" s="604"/>
      <c r="R283" s="607"/>
      <c r="S283" s="607"/>
      <c r="T283" s="607"/>
      <c r="U283" s="607"/>
      <c r="V283" s="647"/>
      <c r="W283" s="632"/>
      <c r="X283" s="650"/>
      <c r="Y283" s="653"/>
      <c r="Z283" s="656"/>
      <c r="AA283" s="632"/>
      <c r="AB283" s="635"/>
      <c r="AC283" s="638"/>
      <c r="AD283" s="641"/>
      <c r="AE283" s="620"/>
      <c r="AF283" s="205">
        <v>4</v>
      </c>
      <c r="AG283" s="501"/>
      <c r="AH283" s="504" t="str">
        <f t="shared" si="882"/>
        <v/>
      </c>
      <c r="AI283" s="338"/>
      <c r="AJ283" s="338"/>
      <c r="AK283" s="233" t="str">
        <f t="shared" si="883"/>
        <v/>
      </c>
      <c r="AL283" s="339"/>
      <c r="AM283" s="339"/>
      <c r="AN283" s="340"/>
      <c r="AO283" s="234" t="str">
        <f t="shared" ref="AO283" si="979">IF(ISBLANK(AD280),(IFERROR(IF(AND(AH282="Probabilidad",AH283="Probabilidad"),(AQ282-(+AQ282*AK283)),IF(AND(AH282="Impacto",AH283="Probabilidad"),(AQ281-(+AQ281*AK283)),IF(AH283="Impacto",AQ282,""))),""))," ")</f>
        <v/>
      </c>
      <c r="AP283" s="174" t="str">
        <f t="shared" ref="AP283" si="980">IF(ISBLANK(AD280),(IFERROR(IF(AO283="","",IF(AO283&lt;=0.2,"Muy Baja",IF(AO283&lt;=0.4,"Baja",IF(AO283&lt;=0.6,"Media",IF(AO283&lt;=0.8,"Alta","Muy Alta"))))),""))," ")</f>
        <v/>
      </c>
      <c r="AQ283" s="235" t="str">
        <f t="shared" ref="AQ283:AQ346" si="981">+AO283</f>
        <v/>
      </c>
      <c r="AR283" s="281" t="str">
        <f t="shared" ref="AR283:AR346" si="982">IFERROR(IF(AS283="","",IF(AS283&lt;=0.2,"Leve",IF(AS283&lt;=0.4,"Menor",IF(AS283&lt;=0.6,"Moderado",IF(AS283&lt;=0.8,"Mayor","Catastrófico"))))),"")</f>
        <v/>
      </c>
      <c r="AS283" s="235" t="str">
        <f t="shared" si="978"/>
        <v/>
      </c>
      <c r="AT283" s="237" t="str">
        <f t="shared" ref="AT283:AT346" si="983">IFERROR(IF(OR(AND(AP283="Muy Baja",AR283="Leve"),AND(AP283="Muy Baja",AR283="Menor"),AND(AP283="Baja",AR283="Leve")),"Bajo",IF(OR(AND(AP283="Muy baja",AR283="Moderado"),AND(AP283="Baja",AR283="Menor"),AND(AP283="Baja",AR283="Moderado"),AND(AP283="Media",AR283="Leve"),AND(AP283="Media",AR283="Menor"),AND(AP283="Media",AR283="Moderado"),AND(AP283="Alta",AR283="Leve"),AND(AP283="Alta",AR283="Menor")),"Moderado",IF(OR(AND(AP283="Muy Baja",AR283="Mayor"),AND(AP283="Baja",AR283="Mayor"),AND(AP283="Media",AR283="Mayor"),AND(AP283="Alta",AR283="Moderado"),AND(AP283="Alta",AR283="Mayor"),AND(AP283="Muy Alta",AR283="Leve"),AND(AP283="Muy Alta",AR283="Menor"),AND(AP283="Muy Alta",AR283="Moderado"),AND(AP283="Muy Alta",AR283="Mayor")),"Alto",IF(OR(AND(AP283="Muy Baja",AR283="Catastrófico"),AND(AP283="Baja",AR283="Catastrófico"),AND(AP283="Media",AR283="Catastrófico"),AND(AP283="Alta",AR283="Catastrófico"),AND(AP283="Muy Alta",AR283="Catastrófico")),"Extremo","")))),"")</f>
        <v/>
      </c>
      <c r="AU283" s="623"/>
      <c r="AV283" s="626"/>
      <c r="AW283" s="620"/>
      <c r="AX283" s="629"/>
      <c r="AY283" s="487"/>
      <c r="AZ283" s="491"/>
      <c r="BA283" s="489"/>
      <c r="BB283" s="489"/>
      <c r="BC283" s="490"/>
      <c r="BD283" s="490"/>
      <c r="BE283" s="490"/>
      <c r="BF283" s="491"/>
      <c r="BG283" s="683"/>
      <c r="BH283" s="214"/>
      <c r="BI283" s="209"/>
      <c r="BJ283" s="209"/>
      <c r="BK283" s="209"/>
      <c r="BL283" s="206"/>
      <c r="BM283" s="206"/>
      <c r="BN283" s="206"/>
      <c r="BO283" s="280"/>
      <c r="BP283" s="280"/>
      <c r="BQ283" s="282"/>
      <c r="BR283" s="212"/>
      <c r="BS283" s="212" t="str">
        <f>IF(AND('MAPA DE RIESGOS'!$AP283="Muy Alta",'MAPA DE RIESGOS'!$AR283="Leve"),CONCATENATE("R",'MAPA DE RIESGOS'!$H283,"C",'MAPA DE RIESGOS'!$AF283),"")</f>
        <v/>
      </c>
      <c r="BT283" s="212"/>
      <c r="BU283" s="212"/>
      <c r="BV283" s="212"/>
      <c r="BW283" s="212"/>
      <c r="BX283" s="212"/>
      <c r="BY283" s="212"/>
      <c r="BZ283" s="212"/>
      <c r="CA283" s="212"/>
      <c r="CB283" s="212"/>
      <c r="CC283" s="212"/>
      <c r="CD283" s="212"/>
      <c r="CE283" s="212"/>
      <c r="CF283" s="212"/>
      <c r="CG283" s="212"/>
      <c r="CH283" s="212"/>
      <c r="CI283" s="212"/>
      <c r="CJ283" s="212"/>
      <c r="CK283" s="212"/>
    </row>
    <row r="284" spans="1:89" s="213" customFormat="1" ht="28.5" hidden="1" customHeight="1">
      <c r="A284" s="590"/>
      <c r="B284" s="614"/>
      <c r="C284" s="567"/>
      <c r="D284" s="567"/>
      <c r="E284" s="570"/>
      <c r="F284" s="570"/>
      <c r="G284" s="575"/>
      <c r="H284" s="382">
        <f t="shared" si="802"/>
        <v>45</v>
      </c>
      <c r="I284" s="573"/>
      <c r="J284" s="576"/>
      <c r="K284" s="576"/>
      <c r="L284" s="576"/>
      <c r="M284" s="570" t="s">
        <v>1486</v>
      </c>
      <c r="N284" s="570"/>
      <c r="O284" s="570"/>
      <c r="P284" s="644"/>
      <c r="Q284" s="604"/>
      <c r="R284" s="607"/>
      <c r="S284" s="607"/>
      <c r="T284" s="607"/>
      <c r="U284" s="607"/>
      <c r="V284" s="647"/>
      <c r="W284" s="632"/>
      <c r="X284" s="650"/>
      <c r="Y284" s="653"/>
      <c r="Z284" s="656"/>
      <c r="AA284" s="632"/>
      <c r="AB284" s="635"/>
      <c r="AC284" s="638"/>
      <c r="AD284" s="641"/>
      <c r="AE284" s="620"/>
      <c r="AF284" s="205">
        <v>5</v>
      </c>
      <c r="AG284" s="501"/>
      <c r="AH284" s="504" t="str">
        <f t="shared" si="882"/>
        <v/>
      </c>
      <c r="AI284" s="338"/>
      <c r="AJ284" s="338"/>
      <c r="AK284" s="233" t="str">
        <f t="shared" si="883"/>
        <v/>
      </c>
      <c r="AL284" s="339"/>
      <c r="AM284" s="339"/>
      <c r="AN284" s="340"/>
      <c r="AO284" s="234" t="str">
        <f t="shared" ref="AO284" si="984">IF(ISBLANK(AD280),(IFERROR(IF(AND(AH283="Probabilidad",AH284="Probabilidad"),(AQ283-(+AQ283*AK284)),IF(AND(AH283="Impacto",AH284="Probabilidad"),(AQ282-(+AQ282*AK284)),IF(AH284="Impacto",AQ283,""))),""))," ")</f>
        <v/>
      </c>
      <c r="AP284" s="174" t="str">
        <f t="shared" ref="AP284" si="985">IF(ISBLANK(AD280),(IFERROR(IF(AO284="","",IF(AO284&lt;=0.2,"Muy Baja",IF(AO284&lt;=0.4,"Baja",IF(AO284&lt;=0.6,"Media",IF(AO284&lt;=0.8,"Alta","Muy Alta"))))),""))," ")</f>
        <v/>
      </c>
      <c r="AQ284" s="235" t="str">
        <f t="shared" si="981"/>
        <v/>
      </c>
      <c r="AR284" s="281" t="str">
        <f t="shared" si="982"/>
        <v/>
      </c>
      <c r="AS284" s="235" t="str">
        <f t="shared" si="978"/>
        <v/>
      </c>
      <c r="AT284" s="237" t="str">
        <f t="shared" si="983"/>
        <v/>
      </c>
      <c r="AU284" s="623"/>
      <c r="AV284" s="626"/>
      <c r="AW284" s="620"/>
      <c r="AX284" s="629"/>
      <c r="AY284" s="487"/>
      <c r="AZ284" s="491"/>
      <c r="BA284" s="489"/>
      <c r="BB284" s="489"/>
      <c r="BC284" s="490"/>
      <c r="BD284" s="490"/>
      <c r="BE284" s="490"/>
      <c r="BF284" s="491"/>
      <c r="BG284" s="683"/>
      <c r="BH284" s="214"/>
      <c r="BI284" s="209"/>
      <c r="BJ284" s="209"/>
      <c r="BK284" s="209"/>
      <c r="BL284" s="206"/>
      <c r="BM284" s="206"/>
      <c r="BN284" s="206"/>
      <c r="BO284" s="280"/>
      <c r="BP284" s="280"/>
      <c r="BQ284" s="282"/>
      <c r="BR284" s="212"/>
      <c r="BS284" s="212" t="str">
        <f>IF(AND('MAPA DE RIESGOS'!$AP284="Muy Alta",'MAPA DE RIESGOS'!$AR284="Leve"),CONCATENATE("R",'MAPA DE RIESGOS'!$H284,"C",'MAPA DE RIESGOS'!$AF284),"")</f>
        <v/>
      </c>
      <c r="BT284" s="212"/>
      <c r="BU284" s="212"/>
      <c r="BV284" s="212"/>
      <c r="BW284" s="212"/>
      <c r="BX284" s="212"/>
      <c r="BY284" s="212"/>
      <c r="BZ284" s="212"/>
      <c r="CA284" s="212"/>
      <c r="CB284" s="212"/>
      <c r="CC284" s="212"/>
      <c r="CD284" s="212"/>
      <c r="CE284" s="212"/>
      <c r="CF284" s="212"/>
      <c r="CG284" s="212"/>
      <c r="CH284" s="212"/>
      <c r="CI284" s="212"/>
      <c r="CJ284" s="212"/>
      <c r="CK284" s="212"/>
    </row>
    <row r="285" spans="1:89" s="213" customFormat="1" ht="28.5" hidden="1" customHeight="1">
      <c r="A285" s="591"/>
      <c r="B285" s="615"/>
      <c r="C285" s="568"/>
      <c r="D285" s="568"/>
      <c r="E285" s="571"/>
      <c r="F285" s="571"/>
      <c r="G285" s="575"/>
      <c r="H285" s="382">
        <f t="shared" si="802"/>
        <v>45</v>
      </c>
      <c r="I285" s="574"/>
      <c r="J285" s="577"/>
      <c r="K285" s="577"/>
      <c r="L285" s="577"/>
      <c r="M285" s="571" t="s">
        <v>1486</v>
      </c>
      <c r="N285" s="571"/>
      <c r="O285" s="571"/>
      <c r="P285" s="645"/>
      <c r="Q285" s="605"/>
      <c r="R285" s="608"/>
      <c r="S285" s="608"/>
      <c r="T285" s="608"/>
      <c r="U285" s="608"/>
      <c r="V285" s="648"/>
      <c r="W285" s="633"/>
      <c r="X285" s="651"/>
      <c r="Y285" s="654"/>
      <c r="Z285" s="657"/>
      <c r="AA285" s="633"/>
      <c r="AB285" s="636"/>
      <c r="AC285" s="639"/>
      <c r="AD285" s="642"/>
      <c r="AE285" s="621"/>
      <c r="AF285" s="205">
        <v>6</v>
      </c>
      <c r="AG285" s="501"/>
      <c r="AH285" s="504" t="str">
        <f t="shared" si="882"/>
        <v/>
      </c>
      <c r="AI285" s="338"/>
      <c r="AJ285" s="338"/>
      <c r="AK285" s="233" t="str">
        <f t="shared" si="883"/>
        <v/>
      </c>
      <c r="AL285" s="339"/>
      <c r="AM285" s="339"/>
      <c r="AN285" s="340"/>
      <c r="AO285" s="234" t="str">
        <f t="shared" ref="AO285" si="986">IF(ISBLANK(AD280),(IFERROR(IF(AND(AH284="Probabilidad",AH285="Probabilidad"),(AQ284-(+AQ284*AK285)),IF(AND(AH284="Impacto",AH285="Probabilidad"),(AQ283-(+AQ283*AK285)),IF(AH285="Impacto",AQ284,""))),""))," ")</f>
        <v/>
      </c>
      <c r="AP285" s="174" t="str">
        <f t="shared" ref="AP285" si="987">IF(ISBLANK(AD280),(IFERROR(IF(AO285="","",IF(AO285&lt;=0.2,"Muy Baja",IF(AO285&lt;=0.4,"Baja",IF(AO285&lt;=0.6,"Media",IF(AO285&lt;=0.8,"Alta","Muy Alta"))))),""))," ")</f>
        <v/>
      </c>
      <c r="AQ285" s="235" t="str">
        <f t="shared" si="981"/>
        <v/>
      </c>
      <c r="AR285" s="281" t="str">
        <f t="shared" si="982"/>
        <v/>
      </c>
      <c r="AS285" s="235" t="str">
        <f t="shared" si="978"/>
        <v/>
      </c>
      <c r="AT285" s="237" t="str">
        <f t="shared" si="983"/>
        <v/>
      </c>
      <c r="AU285" s="624"/>
      <c r="AV285" s="627"/>
      <c r="AW285" s="621"/>
      <c r="AX285" s="630"/>
      <c r="AY285" s="487"/>
      <c r="AZ285" s="491"/>
      <c r="BA285" s="489"/>
      <c r="BB285" s="489"/>
      <c r="BC285" s="490"/>
      <c r="BD285" s="490"/>
      <c r="BE285" s="490"/>
      <c r="BF285" s="491"/>
      <c r="BG285" s="684"/>
      <c r="BH285" s="214"/>
      <c r="BI285" s="209"/>
      <c r="BJ285" s="209"/>
      <c r="BK285" s="209"/>
      <c r="BL285" s="206"/>
      <c r="BM285" s="206"/>
      <c r="BN285" s="206"/>
      <c r="BO285" s="280"/>
      <c r="BP285" s="280"/>
      <c r="BQ285" s="282"/>
      <c r="BR285" s="212"/>
      <c r="BS285" s="212" t="str">
        <f>IF(AND('MAPA DE RIESGOS'!$AP285="Muy Alta",'MAPA DE RIESGOS'!$AR285="Leve"),CONCATENATE("R",'MAPA DE RIESGOS'!$H285,"C",'MAPA DE RIESGOS'!$AF285),"")</f>
        <v/>
      </c>
      <c r="BT285" s="212"/>
      <c r="BU285" s="212"/>
      <c r="BV285" s="212"/>
      <c r="BW285" s="212"/>
      <c r="BX285" s="212"/>
      <c r="BY285" s="212"/>
      <c r="BZ285" s="212"/>
      <c r="CA285" s="212"/>
      <c r="CB285" s="212"/>
      <c r="CC285" s="212"/>
      <c r="CD285" s="212"/>
      <c r="CE285" s="212"/>
      <c r="CF285" s="212"/>
      <c r="CG285" s="212"/>
      <c r="CH285" s="212"/>
      <c r="CI285" s="212"/>
      <c r="CJ285" s="212"/>
      <c r="CK285" s="212"/>
    </row>
    <row r="286" spans="1:89" s="213" customFormat="1" ht="128.5" customHeight="1">
      <c r="A286" s="589">
        <v>8</v>
      </c>
      <c r="B286" s="613" t="s">
        <v>884</v>
      </c>
      <c r="C286" s="566" t="str">
        <f>IFERROR((VLOOKUP($B286,'Listados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6" s="566"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569" t="s">
        <v>1169</v>
      </c>
      <c r="F286" s="569" t="s">
        <v>3010</v>
      </c>
      <c r="G286" s="575">
        <v>46</v>
      </c>
      <c r="H286" s="382">
        <f t="shared" ref="H286" si="988">+G286</f>
        <v>46</v>
      </c>
      <c r="I286" s="572" t="s">
        <v>1170</v>
      </c>
      <c r="J286" s="581" t="s">
        <v>242</v>
      </c>
      <c r="K286" s="581" t="s">
        <v>1170</v>
      </c>
      <c r="L286" s="581" t="s">
        <v>1302</v>
      </c>
      <c r="M286" s="581" t="s">
        <v>3273</v>
      </c>
      <c r="N286" s="581" t="s">
        <v>108</v>
      </c>
      <c r="O286" s="581" t="s">
        <v>830</v>
      </c>
      <c r="P286" s="643">
        <v>228</v>
      </c>
      <c r="Q286" s="603"/>
      <c r="R286" s="606"/>
      <c r="S286" s="606"/>
      <c r="T286" s="606"/>
      <c r="U286" s="606"/>
      <c r="V286" s="646" t="str">
        <f t="shared" ref="V286" si="989">IF(ISBLANK(AC286),(IF(P286&lt;=0,"",IF(P286&lt;=2,"Muy Baja",IF(P286&lt;=24,"Baja",IF(P286&lt;=500,"Media",IF(P286&lt;=5000,"Alta","Muy Alta"))))))," ")</f>
        <v>Media</v>
      </c>
      <c r="W286" s="631">
        <f t="shared" ref="W286" si="990">IF(ISBLANK(AC286),(IF(V286="","",IF(V286="Muy Baja",20%,IF(V286="Baja",40%,IF(V286="Media",60%,IF(V286="Alta",80%,IF(V286="Muy Alta",100%,0)))))))," ")</f>
        <v>0.6</v>
      </c>
      <c r="X286" s="649" t="s">
        <v>1428</v>
      </c>
      <c r="Y286" s="652" t="str">
        <f>IF(X286&gt;0,IF(NOT(ISERROR(MATCH(X286,'Listados Datos'!$N$3:$N$4,0))),'Listados Datos'!$N$6&amp;"Por favor no seleccionar este criterios de impacto (Afectación Económica o presupuestal y/o Pérdida Reputacional)",'Listados Datos'!$N$7),"")</f>
        <v>✔</v>
      </c>
      <c r="Z286" s="655" t="str">
        <f>IF(OR(X286='Listados Datos'!$R$3,X286='Listados Datos'!$S$3),"Leve",IF(OR(X286='Listados Datos'!$R$4,X286='Listados Datos'!$S$4),"Menor",IF(OR(X286='Listados Datos'!$R$5,X286='Listados Datos'!$S$5),"Moderado",IF(OR(X286='Listados Datos'!$R$6,X286='Listados Datos'!$S$6),"Mayor",IF(OR(X286='Listados Datos'!$R$7,X286='Listados Datos'!$S$7),"Catastrófico","")))))</f>
        <v>Menor</v>
      </c>
      <c r="AA286" s="631">
        <f>IF(Z286="","",IF(Z286="Leve",20%,IF(Z286="Menor",40%,IF(Z286="Moderado",60%,IF(Z286="Mayor",80%,IF(Z286="Catastrófico",100%,0))))))</f>
        <v>0.4</v>
      </c>
      <c r="AB286" s="634"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637"/>
      <c r="AD286" s="640"/>
      <c r="AE286" s="619" t="str">
        <f t="shared" ref="AE286" si="991">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5">
        <v>1</v>
      </c>
      <c r="AG286" s="502" t="s">
        <v>3210</v>
      </c>
      <c r="AH286" s="504" t="str">
        <f t="shared" si="882"/>
        <v>Probabilidad</v>
      </c>
      <c r="AI286" s="338" t="s">
        <v>310</v>
      </c>
      <c r="AJ286" s="338" t="s">
        <v>315</v>
      </c>
      <c r="AK286" s="233" t="str">
        <f t="shared" si="883"/>
        <v>40%</v>
      </c>
      <c r="AL286" s="339" t="s">
        <v>319</v>
      </c>
      <c r="AM286" s="339" t="s">
        <v>323</v>
      </c>
      <c r="AN286" s="340" t="s">
        <v>326</v>
      </c>
      <c r="AO286" s="234">
        <f t="shared" ref="AO286" si="992">IF(ISBLANK(AD286),(IFERROR(IF(AH286="Probabilidad",(W286-(+W286*AK286)),IF(AH286="Impacto",W286,"")),""))," ")</f>
        <v>0.36</v>
      </c>
      <c r="AP286" s="174" t="str">
        <f t="shared" ref="AP286" si="993">IF(ISBLANK(AD286), (IFERROR(IF(AO286="","",IF(AO286&lt;=0.2,"Muy Baja",IF(AO286&lt;=0.4,"Baja",IF(AO286&lt;=0.6,"Media",IF(AO286&lt;=0.8,"Alta","Muy Alta"))))),""))," ")</f>
        <v>Baja</v>
      </c>
      <c r="AQ286" s="235">
        <f t="shared" si="981"/>
        <v>0.36</v>
      </c>
      <c r="AR286" s="281" t="str">
        <f t="shared" si="982"/>
        <v>Menor</v>
      </c>
      <c r="AS286" s="235">
        <f t="shared" ref="AS286" si="994">IFERROR(IF(AH286="Impacto",(AA286-(+AA286*AK286)),IF(AH286="Probabilidad",AA286,"")),"")</f>
        <v>0.4</v>
      </c>
      <c r="AT286" s="237" t="str">
        <f t="shared" si="983"/>
        <v>Moderado</v>
      </c>
      <c r="AU286" s="622"/>
      <c r="AV286" s="625" t="str">
        <f>IF(ISBLANK(AD286), " ", AD286)</f>
        <v xml:space="preserve"> </v>
      </c>
      <c r="AW286" s="619" t="str">
        <f t="shared" ref="AW286" si="995">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628" t="s">
        <v>333</v>
      </c>
      <c r="AY286" s="475" t="s">
        <v>3311</v>
      </c>
      <c r="AZ286" s="468" t="s">
        <v>1217</v>
      </c>
      <c r="BA286" s="469" t="s">
        <v>3010</v>
      </c>
      <c r="BB286" s="469" t="s">
        <v>1151</v>
      </c>
      <c r="BC286" s="470">
        <v>44927</v>
      </c>
      <c r="BD286" s="470">
        <v>45291</v>
      </c>
      <c r="BE286" s="470" t="s">
        <v>1134</v>
      </c>
      <c r="BF286" s="468" t="s">
        <v>1374</v>
      </c>
      <c r="BG286" s="581" t="s">
        <v>1218</v>
      </c>
      <c r="BH286" s="214"/>
      <c r="BI286" s="209"/>
      <c r="BJ286" s="209"/>
      <c r="BK286" s="209"/>
      <c r="BL286" s="206"/>
      <c r="BM286" s="206"/>
      <c r="BN286" s="206"/>
      <c r="BO286" s="280"/>
      <c r="BP286" s="280"/>
      <c r="BQ286" s="282"/>
      <c r="BR286" s="212"/>
      <c r="BS286" s="212" t="str">
        <f>IF(AND('MAPA DE RIESGOS'!$AP286="Muy Alta",'MAPA DE RIESGOS'!$AR286="Leve"),CONCATENATE("R",'MAPA DE RIESGOS'!$H286,"C",'MAPA DE RIESGOS'!$AF286),"")</f>
        <v/>
      </c>
      <c r="BT286" s="212"/>
      <c r="BU286" s="212"/>
      <c r="BV286" s="212"/>
      <c r="BW286" s="212"/>
      <c r="BX286" s="212"/>
      <c r="BY286" s="212"/>
      <c r="BZ286" s="212"/>
      <c r="CA286" s="212"/>
      <c r="CB286" s="212"/>
      <c r="CC286" s="212"/>
      <c r="CD286" s="212"/>
      <c r="CE286" s="212"/>
      <c r="CF286" s="212"/>
      <c r="CG286" s="212"/>
      <c r="CH286" s="212"/>
      <c r="CI286" s="212"/>
      <c r="CJ286" s="212"/>
      <c r="CK286" s="212"/>
    </row>
    <row r="287" spans="1:89" s="213" customFormat="1" ht="28.5" hidden="1" customHeight="1">
      <c r="A287" s="590"/>
      <c r="B287" s="614"/>
      <c r="C287" s="567"/>
      <c r="D287" s="567"/>
      <c r="E287" s="570"/>
      <c r="F287" s="570"/>
      <c r="G287" s="575"/>
      <c r="H287" s="382">
        <f t="shared" ref="H287" si="996">+H286</f>
        <v>46</v>
      </c>
      <c r="I287" s="573"/>
      <c r="J287" s="576"/>
      <c r="K287" s="576"/>
      <c r="L287" s="576"/>
      <c r="M287" s="576"/>
      <c r="N287" s="576"/>
      <c r="O287" s="576"/>
      <c r="P287" s="644"/>
      <c r="Q287" s="604"/>
      <c r="R287" s="607"/>
      <c r="S287" s="607"/>
      <c r="T287" s="607"/>
      <c r="U287" s="607"/>
      <c r="V287" s="647"/>
      <c r="W287" s="632"/>
      <c r="X287" s="650"/>
      <c r="Y287" s="653"/>
      <c r="Z287" s="656"/>
      <c r="AA287" s="632"/>
      <c r="AB287" s="635"/>
      <c r="AC287" s="638"/>
      <c r="AD287" s="641"/>
      <c r="AE287" s="620"/>
      <c r="AF287" s="205">
        <v>2</v>
      </c>
      <c r="AG287" s="502"/>
      <c r="AH287" s="504" t="str">
        <f t="shared" si="882"/>
        <v/>
      </c>
      <c r="AI287" s="338"/>
      <c r="AJ287" s="338"/>
      <c r="AK287" s="233" t="str">
        <f t="shared" si="883"/>
        <v/>
      </c>
      <c r="AL287" s="339"/>
      <c r="AM287" s="339"/>
      <c r="AN287" s="340"/>
      <c r="AO287" s="234" t="str">
        <f t="shared" ref="AO287" si="997">IF(ISBLANK(AD286),(IFERROR(IF(AND(AH286="Probabilidad",AH287="Probabilidad"),(AQ286-(+AQ286*AK287)),IF(AH287="Probabilidad",(W286-(+W286*AK287)),IF(AH287="Impacto",AQ286,""))),""))," ")</f>
        <v/>
      </c>
      <c r="AP287" s="174" t="str">
        <f t="shared" ref="AP287" si="998">IF(ISBLANK(AD286),(IFERROR(IF(AO287="","",IF(AO287&lt;=0.2,"Muy Baja",IF(AO287&lt;=0.4,"Baja",IF(AO287&lt;=0.6,"Media",IF(AO287&lt;=0.8,"Alta","Muy Alta"))))),""))," ")</f>
        <v/>
      </c>
      <c r="AQ287" s="235" t="str">
        <f t="shared" si="981"/>
        <v/>
      </c>
      <c r="AR287" s="281" t="str">
        <f t="shared" si="982"/>
        <v/>
      </c>
      <c r="AS287" s="235" t="str">
        <f t="shared" ref="AS287" si="999">IFERROR(IF(AND(AH286="Impacto",AH287="Impacto"),(AS286-(+AS286*AK287)),IF(AH287="Impacto",(AA286-(+AA286*AK287)),IF(AH287="Probabilidad",AS286,""))),"")</f>
        <v/>
      </c>
      <c r="AT287" s="237" t="str">
        <f t="shared" si="983"/>
        <v/>
      </c>
      <c r="AU287" s="623"/>
      <c r="AV287" s="626"/>
      <c r="AW287" s="620"/>
      <c r="AX287" s="629"/>
      <c r="AY287" s="475"/>
      <c r="AZ287" s="468"/>
      <c r="BA287" s="469"/>
      <c r="BB287" s="469"/>
      <c r="BC287" s="470"/>
      <c r="BD287" s="470"/>
      <c r="BE287" s="470"/>
      <c r="BF287" s="468"/>
      <c r="BG287" s="576"/>
      <c r="BH287" s="214"/>
      <c r="BI287" s="209"/>
      <c r="BJ287" s="209"/>
      <c r="BK287" s="209"/>
      <c r="BL287" s="206"/>
      <c r="BM287" s="206"/>
      <c r="BN287" s="206"/>
      <c r="BO287" s="280"/>
      <c r="BP287" s="280"/>
      <c r="BQ287" s="282"/>
      <c r="BR287" s="212"/>
      <c r="BS287" s="212" t="str">
        <f>IF(AND('MAPA DE RIESGOS'!$AP287="Muy Alta",'MAPA DE RIESGOS'!$AR287="Leve"),CONCATENATE("R",'MAPA DE RIESGOS'!$H287,"C",'MAPA DE RIESGOS'!$AF287),"")</f>
        <v/>
      </c>
      <c r="BT287" s="212"/>
      <c r="BU287" s="212"/>
      <c r="BV287" s="212"/>
      <c r="BW287" s="212"/>
      <c r="BX287" s="212"/>
      <c r="BY287" s="212"/>
      <c r="BZ287" s="212"/>
      <c r="CA287" s="212"/>
      <c r="CB287" s="212"/>
      <c r="CC287" s="212"/>
      <c r="CD287" s="212"/>
      <c r="CE287" s="212"/>
      <c r="CF287" s="212"/>
      <c r="CG287" s="212"/>
      <c r="CH287" s="212"/>
      <c r="CI287" s="212"/>
      <c r="CJ287" s="212"/>
      <c r="CK287" s="212"/>
    </row>
    <row r="288" spans="1:89" s="213" customFormat="1" ht="28.5" hidden="1" customHeight="1">
      <c r="A288" s="590"/>
      <c r="B288" s="614"/>
      <c r="C288" s="567"/>
      <c r="D288" s="567"/>
      <c r="E288" s="570"/>
      <c r="F288" s="570"/>
      <c r="G288" s="575"/>
      <c r="H288" s="382">
        <f t="shared" si="802"/>
        <v>46</v>
      </c>
      <c r="I288" s="573"/>
      <c r="J288" s="576"/>
      <c r="K288" s="576"/>
      <c r="L288" s="576"/>
      <c r="M288" s="576"/>
      <c r="N288" s="576"/>
      <c r="O288" s="576"/>
      <c r="P288" s="644"/>
      <c r="Q288" s="604"/>
      <c r="R288" s="607"/>
      <c r="S288" s="607"/>
      <c r="T288" s="607"/>
      <c r="U288" s="607"/>
      <c r="V288" s="647"/>
      <c r="W288" s="632"/>
      <c r="X288" s="650"/>
      <c r="Y288" s="653"/>
      <c r="Z288" s="656"/>
      <c r="AA288" s="632"/>
      <c r="AB288" s="635"/>
      <c r="AC288" s="638"/>
      <c r="AD288" s="641"/>
      <c r="AE288" s="620"/>
      <c r="AF288" s="205">
        <v>3</v>
      </c>
      <c r="AG288" s="502"/>
      <c r="AH288" s="504" t="str">
        <f t="shared" si="882"/>
        <v/>
      </c>
      <c r="AI288" s="338"/>
      <c r="AJ288" s="338"/>
      <c r="AK288" s="233" t="str">
        <f t="shared" si="883"/>
        <v/>
      </c>
      <c r="AL288" s="339"/>
      <c r="AM288" s="339"/>
      <c r="AN288" s="340"/>
      <c r="AO288" s="234" t="str">
        <f t="shared" ref="AO288" si="1000">IF(ISBLANK(AD286),(IFERROR(IF(AND(AH287="Probabilidad",AH288="Probabilidad"),(AQ287-(+AQ287*AK288)),IF(AND(AH287="Impacto",AH288="Probabilidad"),(AQ286-(+AQ286*AK288)),IF(AH288="Impacto",AQ287,""))),""))," ")</f>
        <v/>
      </c>
      <c r="AP288" s="174" t="str">
        <f t="shared" ref="AP288" si="1001">IF(ISBLANK(AD286),(IFERROR(IF(AO288="","",IF(AO288&lt;=0.2,"Muy Baja",IF(AO288&lt;=0.4,"Baja",IF(AO288&lt;=0.6,"Media",IF(AO288&lt;=0.8,"Alta","Muy Alta"))))),""))," ")</f>
        <v/>
      </c>
      <c r="AQ288" s="235" t="str">
        <f t="shared" si="981"/>
        <v/>
      </c>
      <c r="AR288" s="281" t="str">
        <f t="shared" si="982"/>
        <v/>
      </c>
      <c r="AS288" s="235" t="str">
        <f t="shared" ref="AS288:AS291" si="1002">IFERROR(IF(AND(AH287="Impacto",AH288="Impacto"),(AS287-(+AS287*AK288)),IF(AND(AH287="Probabilidad",AH288="Impacto"),(AS286-(+AS286*AK288)),IF(AH288="Probabilidad",AS287,""))),"")</f>
        <v/>
      </c>
      <c r="AT288" s="237" t="str">
        <f t="shared" si="983"/>
        <v/>
      </c>
      <c r="AU288" s="623"/>
      <c r="AV288" s="626"/>
      <c r="AW288" s="620"/>
      <c r="AX288" s="629"/>
      <c r="AY288" s="475"/>
      <c r="AZ288" s="468"/>
      <c r="BA288" s="469"/>
      <c r="BB288" s="469"/>
      <c r="BC288" s="470"/>
      <c r="BD288" s="470"/>
      <c r="BE288" s="470"/>
      <c r="BF288" s="468"/>
      <c r="BG288" s="576"/>
      <c r="BH288" s="214"/>
      <c r="BI288" s="209"/>
      <c r="BJ288" s="209"/>
      <c r="BK288" s="209"/>
      <c r="BL288" s="206"/>
      <c r="BM288" s="206"/>
      <c r="BN288" s="206"/>
      <c r="BO288" s="280"/>
      <c r="BP288" s="280"/>
      <c r="BQ288" s="282"/>
      <c r="BR288" s="212"/>
      <c r="BS288" s="212" t="str">
        <f>IF(AND('MAPA DE RIESGOS'!$AP288="Muy Alta",'MAPA DE RIESGOS'!$AR288="Leve"),CONCATENATE("R",'MAPA DE RIESGOS'!$H288,"C",'MAPA DE RIESGOS'!$AF288),"")</f>
        <v/>
      </c>
      <c r="BT288" s="212"/>
      <c r="BU288" s="212"/>
      <c r="BV288" s="212"/>
      <c r="BW288" s="212"/>
      <c r="BX288" s="212"/>
      <c r="BY288" s="212"/>
      <c r="BZ288" s="212"/>
      <c r="CA288" s="212"/>
      <c r="CB288" s="212"/>
      <c r="CC288" s="212"/>
      <c r="CD288" s="212"/>
      <c r="CE288" s="212"/>
      <c r="CF288" s="212"/>
      <c r="CG288" s="212"/>
      <c r="CH288" s="212"/>
      <c r="CI288" s="212"/>
      <c r="CJ288" s="212"/>
      <c r="CK288" s="212"/>
    </row>
    <row r="289" spans="1:89" s="213" customFormat="1" ht="28.5" hidden="1" customHeight="1">
      <c r="A289" s="590"/>
      <c r="B289" s="614"/>
      <c r="C289" s="567"/>
      <c r="D289" s="567"/>
      <c r="E289" s="570"/>
      <c r="F289" s="570"/>
      <c r="G289" s="575"/>
      <c r="H289" s="382">
        <f t="shared" si="802"/>
        <v>46</v>
      </c>
      <c r="I289" s="573"/>
      <c r="J289" s="576"/>
      <c r="K289" s="576"/>
      <c r="L289" s="576"/>
      <c r="M289" s="576"/>
      <c r="N289" s="576"/>
      <c r="O289" s="576"/>
      <c r="P289" s="644"/>
      <c r="Q289" s="604"/>
      <c r="R289" s="607"/>
      <c r="S289" s="607"/>
      <c r="T289" s="607"/>
      <c r="U289" s="607"/>
      <c r="V289" s="647"/>
      <c r="W289" s="632"/>
      <c r="X289" s="650"/>
      <c r="Y289" s="653"/>
      <c r="Z289" s="656"/>
      <c r="AA289" s="632"/>
      <c r="AB289" s="635"/>
      <c r="AC289" s="638"/>
      <c r="AD289" s="641"/>
      <c r="AE289" s="620"/>
      <c r="AF289" s="205">
        <v>4</v>
      </c>
      <c r="AG289" s="502"/>
      <c r="AH289" s="504" t="str">
        <f t="shared" si="882"/>
        <v/>
      </c>
      <c r="AI289" s="338"/>
      <c r="AJ289" s="338"/>
      <c r="AK289" s="233" t="str">
        <f t="shared" si="883"/>
        <v/>
      </c>
      <c r="AL289" s="339"/>
      <c r="AM289" s="339"/>
      <c r="AN289" s="340"/>
      <c r="AO289" s="234" t="str">
        <f t="shared" ref="AO289" si="1003">IF(ISBLANK(AD286),(IFERROR(IF(AND(AH288="Probabilidad",AH289="Probabilidad"),(AQ288-(+AQ288*AK289)),IF(AND(AH288="Impacto",AH289="Probabilidad"),(AQ287-(+AQ287*AK289)),IF(AH289="Impacto",AQ288,""))),""))," ")</f>
        <v/>
      </c>
      <c r="AP289" s="174" t="str">
        <f t="shared" ref="AP289" si="1004">IF(ISBLANK(AD286),(IFERROR(IF(AO289="","",IF(AO289&lt;=0.2,"Muy Baja",IF(AO289&lt;=0.4,"Baja",IF(AO289&lt;=0.6,"Media",IF(AO289&lt;=0.8,"Alta","Muy Alta"))))),""))," ")</f>
        <v/>
      </c>
      <c r="AQ289" s="235" t="str">
        <f t="shared" si="981"/>
        <v/>
      </c>
      <c r="AR289" s="281" t="str">
        <f t="shared" si="982"/>
        <v/>
      </c>
      <c r="AS289" s="235" t="str">
        <f t="shared" si="1002"/>
        <v/>
      </c>
      <c r="AT289" s="237" t="str">
        <f t="shared" si="983"/>
        <v/>
      </c>
      <c r="AU289" s="623"/>
      <c r="AV289" s="626"/>
      <c r="AW289" s="620"/>
      <c r="AX289" s="629"/>
      <c r="AY289" s="475"/>
      <c r="AZ289" s="468"/>
      <c r="BA289" s="469"/>
      <c r="BB289" s="469"/>
      <c r="BC289" s="470"/>
      <c r="BD289" s="470"/>
      <c r="BE289" s="470"/>
      <c r="BF289" s="468"/>
      <c r="BG289" s="576"/>
      <c r="BH289" s="214"/>
      <c r="BI289" s="209"/>
      <c r="BJ289" s="209"/>
      <c r="BK289" s="209"/>
      <c r="BL289" s="206"/>
      <c r="BM289" s="206"/>
      <c r="BN289" s="206"/>
      <c r="BO289" s="280"/>
      <c r="BP289" s="280"/>
      <c r="BQ289" s="282"/>
      <c r="BR289" s="212"/>
      <c r="BS289" s="212" t="str">
        <f>IF(AND('MAPA DE RIESGOS'!$AP289="Muy Alta",'MAPA DE RIESGOS'!$AR289="Leve"),CONCATENATE("R",'MAPA DE RIESGOS'!$H289,"C",'MAPA DE RIESGOS'!$AF289),"")</f>
        <v/>
      </c>
      <c r="BT289" s="212"/>
      <c r="BU289" s="212"/>
      <c r="BV289" s="212"/>
      <c r="BW289" s="212"/>
      <c r="BX289" s="212"/>
      <c r="BY289" s="212"/>
      <c r="BZ289" s="212"/>
      <c r="CA289" s="212"/>
      <c r="CB289" s="212"/>
      <c r="CC289" s="212"/>
      <c r="CD289" s="212"/>
      <c r="CE289" s="212"/>
      <c r="CF289" s="212"/>
      <c r="CG289" s="212"/>
      <c r="CH289" s="212"/>
      <c r="CI289" s="212"/>
      <c r="CJ289" s="212"/>
      <c r="CK289" s="212"/>
    </row>
    <row r="290" spans="1:89" s="213" customFormat="1" ht="28.5" hidden="1" customHeight="1">
      <c r="A290" s="590"/>
      <c r="B290" s="614"/>
      <c r="C290" s="567"/>
      <c r="D290" s="567"/>
      <c r="E290" s="570"/>
      <c r="F290" s="570"/>
      <c r="G290" s="575"/>
      <c r="H290" s="382">
        <f t="shared" si="802"/>
        <v>46</v>
      </c>
      <c r="I290" s="573"/>
      <c r="J290" s="576"/>
      <c r="K290" s="576"/>
      <c r="L290" s="576"/>
      <c r="M290" s="576"/>
      <c r="N290" s="576"/>
      <c r="O290" s="576"/>
      <c r="P290" s="644"/>
      <c r="Q290" s="604"/>
      <c r="R290" s="607"/>
      <c r="S290" s="607"/>
      <c r="T290" s="607"/>
      <c r="U290" s="607"/>
      <c r="V290" s="647"/>
      <c r="W290" s="632"/>
      <c r="X290" s="650"/>
      <c r="Y290" s="653"/>
      <c r="Z290" s="656"/>
      <c r="AA290" s="632"/>
      <c r="AB290" s="635"/>
      <c r="AC290" s="638"/>
      <c r="AD290" s="641"/>
      <c r="AE290" s="620"/>
      <c r="AF290" s="205">
        <v>5</v>
      </c>
      <c r="AG290" s="502"/>
      <c r="AH290" s="504" t="str">
        <f t="shared" si="882"/>
        <v/>
      </c>
      <c r="AI290" s="338"/>
      <c r="AJ290" s="338"/>
      <c r="AK290" s="233" t="str">
        <f t="shared" si="883"/>
        <v/>
      </c>
      <c r="AL290" s="339"/>
      <c r="AM290" s="339"/>
      <c r="AN290" s="340"/>
      <c r="AO290" s="234" t="str">
        <f t="shared" ref="AO290" si="1005">IF(ISBLANK(AD286),(IFERROR(IF(AND(AH289="Probabilidad",AH290="Probabilidad"),(AQ289-(+AQ289*AK290)),IF(AND(AH289="Impacto",AH290="Probabilidad"),(AQ288-(+AQ288*AK290)),IF(AH290="Impacto",AQ289,""))),""))," ")</f>
        <v/>
      </c>
      <c r="AP290" s="174" t="str">
        <f t="shared" ref="AP290" si="1006">IF(ISBLANK(AD286),(IFERROR(IF(AO290="","",IF(AO290&lt;=0.2,"Muy Baja",IF(AO290&lt;=0.4,"Baja",IF(AO290&lt;=0.6,"Media",IF(AO290&lt;=0.8,"Alta","Muy Alta"))))),""))," ")</f>
        <v/>
      </c>
      <c r="AQ290" s="235" t="str">
        <f t="shared" si="981"/>
        <v/>
      </c>
      <c r="AR290" s="281" t="str">
        <f t="shared" si="982"/>
        <v/>
      </c>
      <c r="AS290" s="235" t="str">
        <f t="shared" si="1002"/>
        <v/>
      </c>
      <c r="AT290" s="237" t="str">
        <f t="shared" si="983"/>
        <v/>
      </c>
      <c r="AU290" s="623"/>
      <c r="AV290" s="626"/>
      <c r="AW290" s="620"/>
      <c r="AX290" s="629"/>
      <c r="AY290" s="475"/>
      <c r="AZ290" s="468"/>
      <c r="BA290" s="469"/>
      <c r="BB290" s="469"/>
      <c r="BC290" s="470"/>
      <c r="BD290" s="470"/>
      <c r="BE290" s="470"/>
      <c r="BF290" s="468"/>
      <c r="BG290" s="576"/>
      <c r="BH290" s="214"/>
      <c r="BI290" s="209"/>
      <c r="BJ290" s="209"/>
      <c r="BK290" s="209"/>
      <c r="BL290" s="206"/>
      <c r="BM290" s="206"/>
      <c r="BN290" s="206"/>
      <c r="BO290" s="280"/>
      <c r="BP290" s="280"/>
      <c r="BQ290" s="282"/>
      <c r="BR290" s="212"/>
      <c r="BS290" s="212" t="str">
        <f>IF(AND('MAPA DE RIESGOS'!$AP290="Muy Alta",'MAPA DE RIESGOS'!$AR290="Leve"),CONCATENATE("R",'MAPA DE RIESGOS'!$H290,"C",'MAPA DE RIESGOS'!$AF290),"")</f>
        <v/>
      </c>
      <c r="BT290" s="212"/>
      <c r="BU290" s="212"/>
      <c r="BV290" s="212"/>
      <c r="BW290" s="212"/>
      <c r="BX290" s="212"/>
      <c r="BY290" s="212"/>
      <c r="BZ290" s="212"/>
      <c r="CA290" s="212"/>
      <c r="CB290" s="212"/>
      <c r="CC290" s="212"/>
      <c r="CD290" s="212"/>
      <c r="CE290" s="212"/>
      <c r="CF290" s="212"/>
      <c r="CG290" s="212"/>
      <c r="CH290" s="212"/>
      <c r="CI290" s="212"/>
      <c r="CJ290" s="212"/>
      <c r="CK290" s="212"/>
    </row>
    <row r="291" spans="1:89" s="213" customFormat="1" ht="28.5" hidden="1" customHeight="1">
      <c r="A291" s="590"/>
      <c r="B291" s="614"/>
      <c r="C291" s="567"/>
      <c r="D291" s="567"/>
      <c r="E291" s="570"/>
      <c r="F291" s="570"/>
      <c r="G291" s="575"/>
      <c r="H291" s="382">
        <f t="shared" si="802"/>
        <v>46</v>
      </c>
      <c r="I291" s="574"/>
      <c r="J291" s="577"/>
      <c r="K291" s="577"/>
      <c r="L291" s="577"/>
      <c r="M291" s="577"/>
      <c r="N291" s="577"/>
      <c r="O291" s="577"/>
      <c r="P291" s="645"/>
      <c r="Q291" s="605"/>
      <c r="R291" s="608"/>
      <c r="S291" s="608"/>
      <c r="T291" s="608"/>
      <c r="U291" s="608"/>
      <c r="V291" s="648"/>
      <c r="W291" s="633"/>
      <c r="X291" s="651"/>
      <c r="Y291" s="654"/>
      <c r="Z291" s="657"/>
      <c r="AA291" s="633"/>
      <c r="AB291" s="636"/>
      <c r="AC291" s="639"/>
      <c r="AD291" s="642"/>
      <c r="AE291" s="621"/>
      <c r="AF291" s="205">
        <v>6</v>
      </c>
      <c r="AG291" s="502"/>
      <c r="AH291" s="504" t="str">
        <f t="shared" si="882"/>
        <v/>
      </c>
      <c r="AI291" s="338"/>
      <c r="AJ291" s="338"/>
      <c r="AK291" s="233" t="str">
        <f t="shared" si="883"/>
        <v/>
      </c>
      <c r="AL291" s="339"/>
      <c r="AM291" s="339"/>
      <c r="AN291" s="340"/>
      <c r="AO291" s="234" t="str">
        <f t="shared" ref="AO291" si="1007">IF(ISBLANK(AD286),(IFERROR(IF(AND(AH290="Probabilidad",AH291="Probabilidad"),(AQ290-(+AQ290*AK291)),IF(AND(AH290="Impacto",AH291="Probabilidad"),(AQ289-(+AQ289*AK291)),IF(AH291="Impacto",AQ290,""))),""))," ")</f>
        <v/>
      </c>
      <c r="AP291" s="174" t="str">
        <f t="shared" ref="AP291" si="1008">IF(ISBLANK(AD286),(IFERROR(IF(AO291="","",IF(AO291&lt;=0.2,"Muy Baja",IF(AO291&lt;=0.4,"Baja",IF(AO291&lt;=0.6,"Media",IF(AO291&lt;=0.8,"Alta","Muy Alta"))))),""))," ")</f>
        <v/>
      </c>
      <c r="AQ291" s="235" t="str">
        <f t="shared" si="981"/>
        <v/>
      </c>
      <c r="AR291" s="281" t="str">
        <f t="shared" si="982"/>
        <v/>
      </c>
      <c r="AS291" s="235" t="str">
        <f t="shared" si="1002"/>
        <v/>
      </c>
      <c r="AT291" s="237" t="str">
        <f t="shared" si="983"/>
        <v/>
      </c>
      <c r="AU291" s="624"/>
      <c r="AV291" s="627"/>
      <c r="AW291" s="621"/>
      <c r="AX291" s="630"/>
      <c r="AY291" s="475"/>
      <c r="AZ291" s="468"/>
      <c r="BA291" s="469"/>
      <c r="BB291" s="469"/>
      <c r="BC291" s="470"/>
      <c r="BD291" s="470"/>
      <c r="BE291" s="470"/>
      <c r="BF291" s="468"/>
      <c r="BG291" s="577"/>
      <c r="BH291" s="214"/>
      <c r="BI291" s="209"/>
      <c r="BJ291" s="209"/>
      <c r="BK291" s="209"/>
      <c r="BL291" s="206"/>
      <c r="BM291" s="206"/>
      <c r="BN291" s="206"/>
      <c r="BO291" s="280"/>
      <c r="BP291" s="280"/>
      <c r="BQ291" s="282"/>
      <c r="BR291" s="212"/>
      <c r="BS291" s="212" t="str">
        <f>IF(AND('MAPA DE RIESGOS'!$AP291="Muy Alta",'MAPA DE RIESGOS'!$AR291="Leve"),CONCATENATE("R",'MAPA DE RIESGOS'!$H291,"C",'MAPA DE RIESGOS'!$AF291),"")</f>
        <v/>
      </c>
      <c r="BT291" s="212"/>
      <c r="BU291" s="212"/>
      <c r="BV291" s="212"/>
      <c r="BW291" s="212"/>
      <c r="BX291" s="212"/>
      <c r="BY291" s="212"/>
      <c r="BZ291" s="212"/>
      <c r="CA291" s="212"/>
      <c r="CB291" s="212"/>
      <c r="CC291" s="212"/>
      <c r="CD291" s="212"/>
      <c r="CE291" s="212"/>
      <c r="CF291" s="212"/>
      <c r="CG291" s="212"/>
      <c r="CH291" s="212"/>
      <c r="CI291" s="212"/>
      <c r="CJ291" s="212"/>
      <c r="CK291" s="212"/>
    </row>
    <row r="292" spans="1:89" s="213" customFormat="1" ht="96.65" customHeight="1">
      <c r="A292" s="590"/>
      <c r="B292" s="614" t="s">
        <v>884</v>
      </c>
      <c r="C292" s="567"/>
      <c r="D292" s="567"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570"/>
      <c r="F292" s="570" t="s">
        <v>962</v>
      </c>
      <c r="G292" s="575">
        <v>47</v>
      </c>
      <c r="H292" s="382">
        <f t="shared" ref="H292" si="1009">+G292</f>
        <v>47</v>
      </c>
      <c r="I292" s="572" t="s">
        <v>1171</v>
      </c>
      <c r="J292" s="581" t="s">
        <v>242</v>
      </c>
      <c r="K292" s="581" t="s">
        <v>1171</v>
      </c>
      <c r="L292" s="581" t="s">
        <v>1303</v>
      </c>
      <c r="M292" s="581" t="s">
        <v>3274</v>
      </c>
      <c r="N292" s="581" t="s">
        <v>108</v>
      </c>
      <c r="O292" s="581" t="s">
        <v>830</v>
      </c>
      <c r="P292" s="643">
        <v>1</v>
      </c>
      <c r="Q292" s="603"/>
      <c r="R292" s="606"/>
      <c r="S292" s="606"/>
      <c r="T292" s="606"/>
      <c r="U292" s="606"/>
      <c r="V292" s="646" t="str">
        <f t="shared" ref="V292" si="1010">IF(ISBLANK(AC292),(IF(P292&lt;=0,"",IF(P292&lt;=2,"Muy Baja",IF(P292&lt;=24,"Baja",IF(P292&lt;=500,"Media",IF(P292&lt;=5000,"Alta","Muy Alta"))))))," ")</f>
        <v>Muy Baja</v>
      </c>
      <c r="W292" s="631">
        <f t="shared" ref="W292" si="1011">IF(ISBLANK(AC292),(IF(V292="","",IF(V292="Muy Baja",20%,IF(V292="Baja",40%,IF(V292="Media",60%,IF(V292="Alta",80%,IF(V292="Muy Alta",100%,0)))))))," ")</f>
        <v>0.2</v>
      </c>
      <c r="X292" s="649" t="s">
        <v>304</v>
      </c>
      <c r="Y292" s="652" t="str">
        <f>IF(X292&gt;0,IF(NOT(ISERROR(MATCH(X292,'Listados Datos'!$N$3:$N$4,0))),'Listados Datos'!$N$6&amp;"Por favor no seleccionar este criterios de impacto (Afectación Económica o presupuestal y/o Pérdida Reputacional)",'Listados Datos'!$N$7),"")</f>
        <v>✔</v>
      </c>
      <c r="Z292" s="655"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631">
        <f>IF(Z292="","",IF(Z292="Leve",20%,IF(Z292="Menor",40%,IF(Z292="Moderado",60%,IF(Z292="Mayor",80%,IF(Z292="Catastrófico",100%,0))))))</f>
        <v>0.6</v>
      </c>
      <c r="AB292" s="634"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637"/>
      <c r="AD292" s="640"/>
      <c r="AE292" s="619" t="str">
        <f t="shared" ref="AE292" si="1012">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5">
        <v>1</v>
      </c>
      <c r="AG292" s="502" t="s">
        <v>3312</v>
      </c>
      <c r="AH292" s="504" t="str">
        <f t="shared" si="882"/>
        <v>Probabilidad</v>
      </c>
      <c r="AI292" s="338" t="s">
        <v>310</v>
      </c>
      <c r="AJ292" s="338" t="s">
        <v>315</v>
      </c>
      <c r="AK292" s="233" t="str">
        <f t="shared" si="883"/>
        <v>40%</v>
      </c>
      <c r="AL292" s="339" t="s">
        <v>319</v>
      </c>
      <c r="AM292" s="339" t="s">
        <v>323</v>
      </c>
      <c r="AN292" s="340" t="s">
        <v>326</v>
      </c>
      <c r="AO292" s="234">
        <f t="shared" ref="AO292" si="1013">IF(ISBLANK(AD292),(IFERROR(IF(AH292="Probabilidad",(W292-(+W292*AK292)),IF(AH292="Impacto",W292,"")),""))," ")</f>
        <v>0.12</v>
      </c>
      <c r="AP292" s="174" t="str">
        <f t="shared" ref="AP292" si="1014">IF(ISBLANK(AD292), (IFERROR(IF(AO292="","",IF(AO292&lt;=0.2,"Muy Baja",IF(AO292&lt;=0.4,"Baja",IF(AO292&lt;=0.6,"Media",IF(AO292&lt;=0.8,"Alta","Muy Alta"))))),""))," ")</f>
        <v>Muy Baja</v>
      </c>
      <c r="AQ292" s="235">
        <f t="shared" si="981"/>
        <v>0.12</v>
      </c>
      <c r="AR292" s="281" t="str">
        <f t="shared" si="982"/>
        <v>Moderado</v>
      </c>
      <c r="AS292" s="235">
        <f t="shared" ref="AS292" si="1015">IFERROR(IF(AH292="Impacto",(AA292-(+AA292*AK292)),IF(AH292="Probabilidad",AA292,"")),"")</f>
        <v>0.6</v>
      </c>
      <c r="AT292" s="237" t="str">
        <f t="shared" si="983"/>
        <v>Moderado</v>
      </c>
      <c r="AU292" s="622"/>
      <c r="AV292" s="625" t="str">
        <f>IF(ISBLANK(AD292), " ", AD292)</f>
        <v xml:space="preserve"> </v>
      </c>
      <c r="AW292" s="619" t="str">
        <f t="shared" ref="AW292" si="1016">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628" t="s">
        <v>333</v>
      </c>
      <c r="AY292" s="475" t="s">
        <v>1375</v>
      </c>
      <c r="AZ292" s="468" t="s">
        <v>1376</v>
      </c>
      <c r="BA292" s="469" t="s">
        <v>3010</v>
      </c>
      <c r="BB292" s="469" t="s">
        <v>1151</v>
      </c>
      <c r="BC292" s="470">
        <v>44927</v>
      </c>
      <c r="BD292" s="470">
        <v>45291</v>
      </c>
      <c r="BE292" s="470" t="s">
        <v>1219</v>
      </c>
      <c r="BF292" s="468" t="s">
        <v>1219</v>
      </c>
      <c r="BG292" s="581" t="s">
        <v>1220</v>
      </c>
      <c r="BH292" s="214"/>
      <c r="BI292" s="209"/>
      <c r="BJ292" s="209"/>
      <c r="BK292" s="209"/>
      <c r="BL292" s="206"/>
      <c r="BM292" s="206"/>
      <c r="BN292" s="206"/>
      <c r="BO292" s="280"/>
      <c r="BP292" s="280"/>
      <c r="BQ292" s="282"/>
      <c r="BR292" s="212"/>
      <c r="BS292" s="212" t="str">
        <f>IF(AND('MAPA DE RIESGOS'!$AP292="Muy Alta",'MAPA DE RIESGOS'!$AR292="Leve"),CONCATENATE("R",'MAPA DE RIESGOS'!$H292,"C",'MAPA DE RIESGOS'!$AF292),"")</f>
        <v/>
      </c>
      <c r="BT292" s="212"/>
      <c r="BU292" s="212"/>
      <c r="BV292" s="212"/>
      <c r="BW292" s="212"/>
      <c r="BX292" s="212"/>
      <c r="BY292" s="212"/>
      <c r="BZ292" s="212"/>
      <c r="CA292" s="212"/>
      <c r="CB292" s="212"/>
      <c r="CC292" s="212"/>
      <c r="CD292" s="212"/>
      <c r="CE292" s="212"/>
      <c r="CF292" s="212"/>
      <c r="CG292" s="212"/>
      <c r="CH292" s="212"/>
      <c r="CI292" s="212"/>
      <c r="CJ292" s="212"/>
      <c r="CK292" s="212"/>
    </row>
    <row r="293" spans="1:89" s="213" customFormat="1" ht="28.5" hidden="1" customHeight="1">
      <c r="A293" s="590"/>
      <c r="B293" s="614"/>
      <c r="C293" s="567"/>
      <c r="D293" s="567"/>
      <c r="E293" s="570"/>
      <c r="F293" s="570"/>
      <c r="G293" s="575"/>
      <c r="H293" s="382">
        <f t="shared" ref="H293" si="1017">+H292</f>
        <v>47</v>
      </c>
      <c r="I293" s="573"/>
      <c r="J293" s="576"/>
      <c r="K293" s="576"/>
      <c r="L293" s="576"/>
      <c r="M293" s="576"/>
      <c r="N293" s="576"/>
      <c r="O293" s="576"/>
      <c r="P293" s="644"/>
      <c r="Q293" s="604"/>
      <c r="R293" s="607"/>
      <c r="S293" s="607"/>
      <c r="T293" s="607"/>
      <c r="U293" s="607"/>
      <c r="V293" s="647"/>
      <c r="W293" s="632"/>
      <c r="X293" s="650"/>
      <c r="Y293" s="653"/>
      <c r="Z293" s="656"/>
      <c r="AA293" s="632"/>
      <c r="AB293" s="635"/>
      <c r="AC293" s="638"/>
      <c r="AD293" s="641"/>
      <c r="AE293" s="620"/>
      <c r="AF293" s="205">
        <v>2</v>
      </c>
      <c r="AG293" s="502"/>
      <c r="AH293" s="504" t="str">
        <f t="shared" si="882"/>
        <v/>
      </c>
      <c r="AI293" s="338"/>
      <c r="AJ293" s="338"/>
      <c r="AK293" s="233" t="str">
        <f t="shared" si="883"/>
        <v/>
      </c>
      <c r="AL293" s="339"/>
      <c r="AM293" s="339"/>
      <c r="AN293" s="340"/>
      <c r="AO293" s="234" t="str">
        <f t="shared" ref="AO293" si="1018">IF(ISBLANK(AD292),(IFERROR(IF(AND(AH292="Probabilidad",AH293="Probabilidad"),(AQ292-(+AQ292*AK293)),IF(AH293="Probabilidad",(W292-(+W292*AK293)),IF(AH293="Impacto",AQ292,""))),""))," ")</f>
        <v/>
      </c>
      <c r="AP293" s="174" t="str">
        <f t="shared" ref="AP293" si="1019">IF(ISBLANK(AD292),(IFERROR(IF(AO293="","",IF(AO293&lt;=0.2,"Muy Baja",IF(AO293&lt;=0.4,"Baja",IF(AO293&lt;=0.6,"Media",IF(AO293&lt;=0.8,"Alta","Muy Alta"))))),""))," ")</f>
        <v/>
      </c>
      <c r="AQ293" s="235" t="str">
        <f t="shared" si="981"/>
        <v/>
      </c>
      <c r="AR293" s="281" t="str">
        <f t="shared" si="982"/>
        <v/>
      </c>
      <c r="AS293" s="235" t="str">
        <f t="shared" ref="AS293" si="1020">IFERROR(IF(AND(AH292="Impacto",AH293="Impacto"),(AS292-(+AS292*AK293)),IF(AH293="Impacto",(AA292-(+AA292*AK293)),IF(AH293="Probabilidad",AS292,""))),"")</f>
        <v/>
      </c>
      <c r="AT293" s="237" t="str">
        <f t="shared" si="983"/>
        <v/>
      </c>
      <c r="AU293" s="623"/>
      <c r="AV293" s="626"/>
      <c r="AW293" s="620"/>
      <c r="AX293" s="629"/>
      <c r="AY293" s="475"/>
      <c r="AZ293" s="468"/>
      <c r="BA293" s="469"/>
      <c r="BB293" s="469"/>
      <c r="BC293" s="470"/>
      <c r="BD293" s="470"/>
      <c r="BE293" s="470"/>
      <c r="BF293" s="468"/>
      <c r="BG293" s="576"/>
      <c r="BH293" s="214"/>
      <c r="BI293" s="209"/>
      <c r="BJ293" s="209"/>
      <c r="BK293" s="209"/>
      <c r="BL293" s="206"/>
      <c r="BM293" s="206"/>
      <c r="BN293" s="206"/>
      <c r="BO293" s="280"/>
      <c r="BP293" s="280"/>
      <c r="BQ293" s="282"/>
      <c r="BR293" s="212"/>
      <c r="BS293" s="212" t="str">
        <f>IF(AND('MAPA DE RIESGOS'!$AP293="Muy Alta",'MAPA DE RIESGOS'!$AR293="Leve"),CONCATENATE("R",'MAPA DE RIESGOS'!$H293,"C",'MAPA DE RIESGOS'!$AF293),"")</f>
        <v/>
      </c>
      <c r="BT293" s="212"/>
      <c r="BU293" s="212"/>
      <c r="BV293" s="212"/>
      <c r="BW293" s="212"/>
      <c r="BX293" s="212"/>
      <c r="BY293" s="212"/>
      <c r="BZ293" s="212"/>
      <c r="CA293" s="212"/>
      <c r="CB293" s="212"/>
      <c r="CC293" s="212"/>
      <c r="CD293" s="212"/>
      <c r="CE293" s="212"/>
      <c r="CF293" s="212"/>
      <c r="CG293" s="212"/>
      <c r="CH293" s="212"/>
      <c r="CI293" s="212"/>
      <c r="CJ293" s="212"/>
      <c r="CK293" s="212"/>
    </row>
    <row r="294" spans="1:89" s="213" customFormat="1" ht="28.5" hidden="1" customHeight="1">
      <c r="A294" s="590"/>
      <c r="B294" s="614"/>
      <c r="C294" s="567"/>
      <c r="D294" s="567"/>
      <c r="E294" s="570"/>
      <c r="F294" s="570"/>
      <c r="G294" s="575"/>
      <c r="H294" s="382">
        <f t="shared" si="802"/>
        <v>47</v>
      </c>
      <c r="I294" s="573"/>
      <c r="J294" s="576"/>
      <c r="K294" s="576"/>
      <c r="L294" s="576"/>
      <c r="M294" s="576"/>
      <c r="N294" s="576"/>
      <c r="O294" s="576"/>
      <c r="P294" s="644"/>
      <c r="Q294" s="604"/>
      <c r="R294" s="607"/>
      <c r="S294" s="607"/>
      <c r="T294" s="607"/>
      <c r="U294" s="607"/>
      <c r="V294" s="647"/>
      <c r="W294" s="632"/>
      <c r="X294" s="650"/>
      <c r="Y294" s="653"/>
      <c r="Z294" s="656"/>
      <c r="AA294" s="632"/>
      <c r="AB294" s="635"/>
      <c r="AC294" s="638"/>
      <c r="AD294" s="641"/>
      <c r="AE294" s="620"/>
      <c r="AF294" s="205">
        <v>3</v>
      </c>
      <c r="AG294" s="502"/>
      <c r="AH294" s="504" t="str">
        <f t="shared" si="882"/>
        <v/>
      </c>
      <c r="AI294" s="338"/>
      <c r="AJ294" s="338"/>
      <c r="AK294" s="233" t="str">
        <f t="shared" si="883"/>
        <v/>
      </c>
      <c r="AL294" s="339"/>
      <c r="AM294" s="339"/>
      <c r="AN294" s="340"/>
      <c r="AO294" s="234" t="str">
        <f t="shared" ref="AO294" si="1021">IF(ISBLANK(AD292),(IFERROR(IF(AND(AH293="Probabilidad",AH294="Probabilidad"),(AQ293-(+AQ293*AK294)),IF(AND(AH293="Impacto",AH294="Probabilidad"),(AQ292-(+AQ292*AK294)),IF(AH294="Impacto",AQ293,""))),""))," ")</f>
        <v/>
      </c>
      <c r="AP294" s="174" t="str">
        <f t="shared" ref="AP294" si="1022">IF(ISBLANK(AD292),(IFERROR(IF(AO294="","",IF(AO294&lt;=0.2,"Muy Baja",IF(AO294&lt;=0.4,"Baja",IF(AO294&lt;=0.6,"Media",IF(AO294&lt;=0.8,"Alta","Muy Alta"))))),""))," ")</f>
        <v/>
      </c>
      <c r="AQ294" s="235" t="str">
        <f t="shared" si="981"/>
        <v/>
      </c>
      <c r="AR294" s="281" t="str">
        <f t="shared" si="982"/>
        <v/>
      </c>
      <c r="AS294" s="235" t="str">
        <f t="shared" ref="AS294:AS297" si="1023">IFERROR(IF(AND(AH293="Impacto",AH294="Impacto"),(AS293-(+AS293*AK294)),IF(AND(AH293="Probabilidad",AH294="Impacto"),(AS292-(+AS292*AK294)),IF(AH294="Probabilidad",AS293,""))),"")</f>
        <v/>
      </c>
      <c r="AT294" s="237" t="str">
        <f t="shared" si="983"/>
        <v/>
      </c>
      <c r="AU294" s="623"/>
      <c r="AV294" s="626"/>
      <c r="AW294" s="620"/>
      <c r="AX294" s="629"/>
      <c r="AY294" s="475"/>
      <c r="AZ294" s="468"/>
      <c r="BA294" s="469"/>
      <c r="BB294" s="469"/>
      <c r="BC294" s="470"/>
      <c r="BD294" s="470"/>
      <c r="BE294" s="470"/>
      <c r="BF294" s="468"/>
      <c r="BG294" s="576"/>
      <c r="BH294" s="214"/>
      <c r="BI294" s="209"/>
      <c r="BJ294" s="209"/>
      <c r="BK294" s="209"/>
      <c r="BL294" s="206"/>
      <c r="BM294" s="206"/>
      <c r="BN294" s="206"/>
      <c r="BO294" s="280"/>
      <c r="BP294" s="280"/>
      <c r="BQ294" s="282"/>
      <c r="BR294" s="212"/>
      <c r="BS294" s="212" t="str">
        <f>IF(AND('MAPA DE RIESGOS'!$AP294="Muy Alta",'MAPA DE RIESGOS'!$AR294="Leve"),CONCATENATE("R",'MAPA DE RIESGOS'!$H294,"C",'MAPA DE RIESGOS'!$AF294),"")</f>
        <v/>
      </c>
      <c r="BT294" s="212"/>
      <c r="BU294" s="212"/>
      <c r="BV294" s="212"/>
      <c r="BW294" s="212"/>
      <c r="BX294" s="212"/>
      <c r="BY294" s="212"/>
      <c r="BZ294" s="212"/>
      <c r="CA294" s="212"/>
      <c r="CB294" s="212"/>
      <c r="CC294" s="212"/>
      <c r="CD294" s="212"/>
      <c r="CE294" s="212"/>
      <c r="CF294" s="212"/>
      <c r="CG294" s="212"/>
      <c r="CH294" s="212"/>
      <c r="CI294" s="212"/>
      <c r="CJ294" s="212"/>
      <c r="CK294" s="212"/>
    </row>
    <row r="295" spans="1:89" s="213" customFormat="1" ht="28.5" hidden="1" customHeight="1">
      <c r="A295" s="590"/>
      <c r="B295" s="614"/>
      <c r="C295" s="567"/>
      <c r="D295" s="567"/>
      <c r="E295" s="570"/>
      <c r="F295" s="570"/>
      <c r="G295" s="575"/>
      <c r="H295" s="382">
        <f t="shared" si="802"/>
        <v>47</v>
      </c>
      <c r="I295" s="573"/>
      <c r="J295" s="576"/>
      <c r="K295" s="576"/>
      <c r="L295" s="576"/>
      <c r="M295" s="576"/>
      <c r="N295" s="576"/>
      <c r="O295" s="576"/>
      <c r="P295" s="644"/>
      <c r="Q295" s="604"/>
      <c r="R295" s="607"/>
      <c r="S295" s="607"/>
      <c r="T295" s="607"/>
      <c r="U295" s="607"/>
      <c r="V295" s="647"/>
      <c r="W295" s="632"/>
      <c r="X295" s="650"/>
      <c r="Y295" s="653"/>
      <c r="Z295" s="656"/>
      <c r="AA295" s="632"/>
      <c r="AB295" s="635"/>
      <c r="AC295" s="638"/>
      <c r="AD295" s="641"/>
      <c r="AE295" s="620"/>
      <c r="AF295" s="205">
        <v>4</v>
      </c>
      <c r="AG295" s="502"/>
      <c r="AH295" s="504" t="str">
        <f t="shared" si="882"/>
        <v/>
      </c>
      <c r="AI295" s="338"/>
      <c r="AJ295" s="338"/>
      <c r="AK295" s="233" t="str">
        <f t="shared" si="883"/>
        <v/>
      </c>
      <c r="AL295" s="339"/>
      <c r="AM295" s="339"/>
      <c r="AN295" s="340"/>
      <c r="AO295" s="234" t="str">
        <f t="shared" ref="AO295" si="1024">IF(ISBLANK(AD292),(IFERROR(IF(AND(AH294="Probabilidad",AH295="Probabilidad"),(AQ294-(+AQ294*AK295)),IF(AND(AH294="Impacto",AH295="Probabilidad"),(AQ293-(+AQ293*AK295)),IF(AH295="Impacto",AQ294,""))),""))," ")</f>
        <v/>
      </c>
      <c r="AP295" s="174" t="str">
        <f t="shared" ref="AP295" si="1025">IF(ISBLANK(AD292),(IFERROR(IF(AO295="","",IF(AO295&lt;=0.2,"Muy Baja",IF(AO295&lt;=0.4,"Baja",IF(AO295&lt;=0.6,"Media",IF(AO295&lt;=0.8,"Alta","Muy Alta"))))),""))," ")</f>
        <v/>
      </c>
      <c r="AQ295" s="235" t="str">
        <f t="shared" si="981"/>
        <v/>
      </c>
      <c r="AR295" s="281" t="str">
        <f t="shared" si="982"/>
        <v/>
      </c>
      <c r="AS295" s="235" t="str">
        <f t="shared" si="1023"/>
        <v/>
      </c>
      <c r="AT295" s="237" t="str">
        <f t="shared" si="983"/>
        <v/>
      </c>
      <c r="AU295" s="623"/>
      <c r="AV295" s="626"/>
      <c r="AW295" s="620"/>
      <c r="AX295" s="629"/>
      <c r="AY295" s="475"/>
      <c r="AZ295" s="468"/>
      <c r="BA295" s="469"/>
      <c r="BB295" s="469"/>
      <c r="BC295" s="470"/>
      <c r="BD295" s="470"/>
      <c r="BE295" s="470"/>
      <c r="BF295" s="468"/>
      <c r="BG295" s="576"/>
      <c r="BH295" s="214"/>
      <c r="BI295" s="209"/>
      <c r="BJ295" s="209"/>
      <c r="BK295" s="209"/>
      <c r="BL295" s="206"/>
      <c r="BM295" s="206"/>
      <c r="BN295" s="206"/>
      <c r="BO295" s="280"/>
      <c r="BP295" s="280"/>
      <c r="BQ295" s="282"/>
      <c r="BR295" s="212"/>
      <c r="BS295" s="212" t="str">
        <f>IF(AND('MAPA DE RIESGOS'!$AP295="Muy Alta",'MAPA DE RIESGOS'!$AR295="Leve"),CONCATENATE("R",'MAPA DE RIESGOS'!$H295,"C",'MAPA DE RIESGOS'!$AF295),"")</f>
        <v/>
      </c>
      <c r="BT295" s="212"/>
      <c r="BU295" s="212"/>
      <c r="BV295" s="212"/>
      <c r="BW295" s="212"/>
      <c r="BX295" s="212"/>
      <c r="BY295" s="212"/>
      <c r="BZ295" s="212"/>
      <c r="CA295" s="212"/>
      <c r="CB295" s="212"/>
      <c r="CC295" s="212"/>
      <c r="CD295" s="212"/>
      <c r="CE295" s="212"/>
      <c r="CF295" s="212"/>
      <c r="CG295" s="212"/>
      <c r="CH295" s="212"/>
      <c r="CI295" s="212"/>
      <c r="CJ295" s="212"/>
      <c r="CK295" s="212"/>
    </row>
    <row r="296" spans="1:89" s="213" customFormat="1" ht="28.5" hidden="1" customHeight="1">
      <c r="A296" s="590"/>
      <c r="B296" s="614"/>
      <c r="C296" s="567"/>
      <c r="D296" s="567"/>
      <c r="E296" s="570"/>
      <c r="F296" s="570"/>
      <c r="G296" s="575"/>
      <c r="H296" s="382">
        <f t="shared" si="802"/>
        <v>47</v>
      </c>
      <c r="I296" s="573"/>
      <c r="J296" s="576"/>
      <c r="K296" s="576"/>
      <c r="L296" s="576"/>
      <c r="M296" s="576"/>
      <c r="N296" s="576"/>
      <c r="O296" s="576"/>
      <c r="P296" s="644"/>
      <c r="Q296" s="604"/>
      <c r="R296" s="607"/>
      <c r="S296" s="607"/>
      <c r="T296" s="607"/>
      <c r="U296" s="607"/>
      <c r="V296" s="647"/>
      <c r="W296" s="632"/>
      <c r="X296" s="650"/>
      <c r="Y296" s="653"/>
      <c r="Z296" s="656"/>
      <c r="AA296" s="632"/>
      <c r="AB296" s="635"/>
      <c r="AC296" s="638"/>
      <c r="AD296" s="641"/>
      <c r="AE296" s="620"/>
      <c r="AF296" s="205">
        <v>5</v>
      </c>
      <c r="AG296" s="502"/>
      <c r="AH296" s="504" t="str">
        <f t="shared" si="882"/>
        <v/>
      </c>
      <c r="AI296" s="338"/>
      <c r="AJ296" s="338"/>
      <c r="AK296" s="233" t="str">
        <f t="shared" si="883"/>
        <v/>
      </c>
      <c r="AL296" s="339"/>
      <c r="AM296" s="339"/>
      <c r="AN296" s="340"/>
      <c r="AO296" s="234" t="str">
        <f t="shared" ref="AO296" si="1026">IF(ISBLANK(AD292),(IFERROR(IF(AND(AH295="Probabilidad",AH296="Probabilidad"),(AQ295-(+AQ295*AK296)),IF(AND(AH295="Impacto",AH296="Probabilidad"),(AQ294-(+AQ294*AK296)),IF(AH296="Impacto",AQ295,""))),""))," ")</f>
        <v/>
      </c>
      <c r="AP296" s="174" t="str">
        <f t="shared" ref="AP296" si="1027">IF(ISBLANK(AD292),(IFERROR(IF(AO296="","",IF(AO296&lt;=0.2,"Muy Baja",IF(AO296&lt;=0.4,"Baja",IF(AO296&lt;=0.6,"Media",IF(AO296&lt;=0.8,"Alta","Muy Alta"))))),""))," ")</f>
        <v/>
      </c>
      <c r="AQ296" s="235" t="str">
        <f t="shared" si="981"/>
        <v/>
      </c>
      <c r="AR296" s="281" t="str">
        <f t="shared" si="982"/>
        <v/>
      </c>
      <c r="AS296" s="235" t="str">
        <f t="shared" si="1023"/>
        <v/>
      </c>
      <c r="AT296" s="237" t="str">
        <f t="shared" si="983"/>
        <v/>
      </c>
      <c r="AU296" s="623"/>
      <c r="AV296" s="626"/>
      <c r="AW296" s="620"/>
      <c r="AX296" s="629"/>
      <c r="AY296" s="475"/>
      <c r="AZ296" s="468"/>
      <c r="BA296" s="469"/>
      <c r="BB296" s="469"/>
      <c r="BC296" s="470"/>
      <c r="BD296" s="470"/>
      <c r="BE296" s="470"/>
      <c r="BF296" s="468"/>
      <c r="BG296" s="576"/>
      <c r="BH296" s="214"/>
      <c r="BI296" s="209"/>
      <c r="BJ296" s="209"/>
      <c r="BK296" s="209"/>
      <c r="BL296" s="206"/>
      <c r="BM296" s="206"/>
      <c r="BN296" s="206"/>
      <c r="BO296" s="280"/>
      <c r="BP296" s="280"/>
      <c r="BQ296" s="282"/>
      <c r="BR296" s="212"/>
      <c r="BS296" s="212" t="str">
        <f>IF(AND('MAPA DE RIESGOS'!$AP296="Muy Alta",'MAPA DE RIESGOS'!$AR296="Leve"),CONCATENATE("R",'MAPA DE RIESGOS'!$H296,"C",'MAPA DE RIESGOS'!$AF296),"")</f>
        <v/>
      </c>
      <c r="BT296" s="212"/>
      <c r="BU296" s="212"/>
      <c r="BV296" s="212"/>
      <c r="BW296" s="212"/>
      <c r="BX296" s="212"/>
      <c r="BY296" s="212"/>
      <c r="BZ296" s="212"/>
      <c r="CA296" s="212"/>
      <c r="CB296" s="212"/>
      <c r="CC296" s="212"/>
      <c r="CD296" s="212"/>
      <c r="CE296" s="212"/>
      <c r="CF296" s="212"/>
      <c r="CG296" s="212"/>
      <c r="CH296" s="212"/>
      <c r="CI296" s="212"/>
      <c r="CJ296" s="212"/>
      <c r="CK296" s="212"/>
    </row>
    <row r="297" spans="1:89" s="213" customFormat="1" ht="28.5" hidden="1" customHeight="1">
      <c r="A297" s="590"/>
      <c r="B297" s="614"/>
      <c r="C297" s="567"/>
      <c r="D297" s="567"/>
      <c r="E297" s="570"/>
      <c r="F297" s="570"/>
      <c r="G297" s="575"/>
      <c r="H297" s="382">
        <f t="shared" ref="H297:H360" si="1028">+H296</f>
        <v>47</v>
      </c>
      <c r="I297" s="574"/>
      <c r="J297" s="577"/>
      <c r="K297" s="577"/>
      <c r="L297" s="577"/>
      <c r="M297" s="577"/>
      <c r="N297" s="577"/>
      <c r="O297" s="577"/>
      <c r="P297" s="645"/>
      <c r="Q297" s="605"/>
      <c r="R297" s="608"/>
      <c r="S297" s="608"/>
      <c r="T297" s="608"/>
      <c r="U297" s="608"/>
      <c r="V297" s="648"/>
      <c r="W297" s="633"/>
      <c r="X297" s="651"/>
      <c r="Y297" s="654"/>
      <c r="Z297" s="657"/>
      <c r="AA297" s="633"/>
      <c r="AB297" s="636"/>
      <c r="AC297" s="639"/>
      <c r="AD297" s="642"/>
      <c r="AE297" s="621"/>
      <c r="AF297" s="205">
        <v>6</v>
      </c>
      <c r="AG297" s="502"/>
      <c r="AH297" s="504" t="str">
        <f t="shared" si="882"/>
        <v/>
      </c>
      <c r="AI297" s="338"/>
      <c r="AJ297" s="338"/>
      <c r="AK297" s="233" t="str">
        <f t="shared" si="883"/>
        <v/>
      </c>
      <c r="AL297" s="339"/>
      <c r="AM297" s="339"/>
      <c r="AN297" s="340"/>
      <c r="AO297" s="234" t="str">
        <f t="shared" ref="AO297" si="1029">IF(ISBLANK(AD292),(IFERROR(IF(AND(AH296="Probabilidad",AH297="Probabilidad"),(AQ296-(+AQ296*AK297)),IF(AND(AH296="Impacto",AH297="Probabilidad"),(AQ295-(+AQ295*AK297)),IF(AH297="Impacto",AQ296,""))),""))," ")</f>
        <v/>
      </c>
      <c r="AP297" s="174" t="str">
        <f t="shared" ref="AP297" si="1030">IF(ISBLANK(AD292),(IFERROR(IF(AO297="","",IF(AO297&lt;=0.2,"Muy Baja",IF(AO297&lt;=0.4,"Baja",IF(AO297&lt;=0.6,"Media",IF(AO297&lt;=0.8,"Alta","Muy Alta"))))),""))," ")</f>
        <v/>
      </c>
      <c r="AQ297" s="235" t="str">
        <f t="shared" si="981"/>
        <v/>
      </c>
      <c r="AR297" s="281" t="str">
        <f t="shared" si="982"/>
        <v/>
      </c>
      <c r="AS297" s="235" t="str">
        <f t="shared" si="1023"/>
        <v/>
      </c>
      <c r="AT297" s="237" t="str">
        <f t="shared" si="983"/>
        <v/>
      </c>
      <c r="AU297" s="624"/>
      <c r="AV297" s="627"/>
      <c r="AW297" s="621"/>
      <c r="AX297" s="630"/>
      <c r="AY297" s="475"/>
      <c r="AZ297" s="468"/>
      <c r="BA297" s="469"/>
      <c r="BB297" s="469"/>
      <c r="BC297" s="470"/>
      <c r="BD297" s="470"/>
      <c r="BE297" s="470"/>
      <c r="BF297" s="468"/>
      <c r="BG297" s="577"/>
      <c r="BH297" s="214"/>
      <c r="BI297" s="209"/>
      <c r="BJ297" s="209"/>
      <c r="BK297" s="209"/>
      <c r="BL297" s="206"/>
      <c r="BM297" s="206"/>
      <c r="BN297" s="206"/>
      <c r="BO297" s="280"/>
      <c r="BP297" s="280"/>
      <c r="BQ297" s="282"/>
      <c r="BR297" s="212"/>
      <c r="BS297" s="212" t="str">
        <f>IF(AND('MAPA DE RIESGOS'!$AP297="Muy Alta",'MAPA DE RIESGOS'!$AR297="Leve"),CONCATENATE("R",'MAPA DE RIESGOS'!$H297,"C",'MAPA DE RIESGOS'!$AF297),"")</f>
        <v/>
      </c>
      <c r="BT297" s="212"/>
      <c r="BU297" s="212"/>
      <c r="BV297" s="212"/>
      <c r="BW297" s="212"/>
      <c r="BX297" s="212"/>
      <c r="BY297" s="212"/>
      <c r="BZ297" s="212"/>
      <c r="CA297" s="212"/>
      <c r="CB297" s="212"/>
      <c r="CC297" s="212"/>
      <c r="CD297" s="212"/>
      <c r="CE297" s="212"/>
      <c r="CF297" s="212"/>
      <c r="CG297" s="212"/>
      <c r="CH297" s="212"/>
      <c r="CI297" s="212"/>
      <c r="CJ297" s="212"/>
      <c r="CK297" s="212"/>
    </row>
    <row r="298" spans="1:89" s="213" customFormat="1" ht="133.5" customHeight="1">
      <c r="A298" s="590"/>
      <c r="B298" s="614" t="s">
        <v>884</v>
      </c>
      <c r="C298" s="567"/>
      <c r="D298" s="567"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570"/>
      <c r="F298" s="570" t="s">
        <v>962</v>
      </c>
      <c r="G298" s="575">
        <v>48</v>
      </c>
      <c r="H298" s="382">
        <f t="shared" ref="H298" si="1031">+G298</f>
        <v>48</v>
      </c>
      <c r="I298" s="572" t="s">
        <v>1172</v>
      </c>
      <c r="J298" s="581" t="s">
        <v>241</v>
      </c>
      <c r="K298" s="581" t="s">
        <v>1172</v>
      </c>
      <c r="L298" s="581" t="s">
        <v>1304</v>
      </c>
      <c r="M298" s="581" t="s">
        <v>3275</v>
      </c>
      <c r="N298" s="581" t="s">
        <v>108</v>
      </c>
      <c r="O298" s="581" t="s">
        <v>830</v>
      </c>
      <c r="P298" s="643">
        <v>12</v>
      </c>
      <c r="Q298" s="603"/>
      <c r="R298" s="606"/>
      <c r="S298" s="606"/>
      <c r="T298" s="606"/>
      <c r="U298" s="606"/>
      <c r="V298" s="646" t="str">
        <f t="shared" ref="V298" si="1032">IF(ISBLANK(AC298),(IF(P298&lt;=0,"",IF(P298&lt;=2,"Muy Baja",IF(P298&lt;=24,"Baja",IF(P298&lt;=500,"Media",IF(P298&lt;=5000,"Alta","Muy Alta"))))))," ")</f>
        <v>Baja</v>
      </c>
      <c r="W298" s="631">
        <f t="shared" ref="W298" si="1033">IF(ISBLANK(AC298),(IF(V298="","",IF(V298="Muy Baja",20%,IF(V298="Baja",40%,IF(V298="Media",60%,IF(V298="Alta",80%,IF(V298="Muy Alta",100%,0)))))))," ")</f>
        <v>0.4</v>
      </c>
      <c r="X298" s="649" t="s">
        <v>304</v>
      </c>
      <c r="Y298" s="652" t="str">
        <f>IF(X298&gt;0,IF(NOT(ISERROR(MATCH(X298,'Listados Datos'!$N$3:$N$4,0))),'Listados Datos'!$N$6&amp;"Por favor no seleccionar este criterios de impacto (Afectación Económica o presupuestal y/o Pérdida Reputacional)",'Listados Datos'!$N$7),"")</f>
        <v>✔</v>
      </c>
      <c r="Z298" s="655"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631">
        <f>IF(Z298="","",IF(Z298="Leve",20%,IF(Z298="Menor",40%,IF(Z298="Moderado",60%,IF(Z298="Mayor",80%,IF(Z298="Catastrófico",100%,0))))))</f>
        <v>0.6</v>
      </c>
      <c r="AB298" s="634"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637"/>
      <c r="AD298" s="640"/>
      <c r="AE298" s="619" t="str">
        <f t="shared" ref="AE298" si="1034">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5">
        <v>1</v>
      </c>
      <c r="AG298" s="502" t="s">
        <v>3313</v>
      </c>
      <c r="AH298" s="504" t="str">
        <f t="shared" si="882"/>
        <v>Probabilidad</v>
      </c>
      <c r="AI298" s="338" t="s">
        <v>310</v>
      </c>
      <c r="AJ298" s="338" t="s">
        <v>315</v>
      </c>
      <c r="AK298" s="233" t="str">
        <f t="shared" si="883"/>
        <v>40%</v>
      </c>
      <c r="AL298" s="339" t="s">
        <v>319</v>
      </c>
      <c r="AM298" s="339" t="s">
        <v>323</v>
      </c>
      <c r="AN298" s="340" t="s">
        <v>326</v>
      </c>
      <c r="AO298" s="234">
        <f t="shared" ref="AO298" si="1035">IF(ISBLANK(AD298),(IFERROR(IF(AH298="Probabilidad",(W298-(+W298*AK298)),IF(AH298="Impacto",W298,"")),""))," ")</f>
        <v>0.24</v>
      </c>
      <c r="AP298" s="174" t="str">
        <f t="shared" ref="AP298" si="1036">IF(ISBLANK(AD298), (IFERROR(IF(AO298="","",IF(AO298&lt;=0.2,"Muy Baja",IF(AO298&lt;=0.4,"Baja",IF(AO298&lt;=0.6,"Media",IF(AO298&lt;=0.8,"Alta","Muy Alta"))))),""))," ")</f>
        <v>Baja</v>
      </c>
      <c r="AQ298" s="235">
        <f t="shared" si="981"/>
        <v>0.24</v>
      </c>
      <c r="AR298" s="281" t="str">
        <f t="shared" si="982"/>
        <v>Moderado</v>
      </c>
      <c r="AS298" s="235">
        <f t="shared" ref="AS298" si="1037">IFERROR(IF(AH298="Impacto",(AA298-(+AA298*AK298)),IF(AH298="Probabilidad",AA298,"")),"")</f>
        <v>0.6</v>
      </c>
      <c r="AT298" s="237" t="str">
        <f t="shared" si="983"/>
        <v>Moderado</v>
      </c>
      <c r="AU298" s="622"/>
      <c r="AV298" s="625" t="str">
        <f>IF(ISBLANK(AD298), " ", AD298)</f>
        <v xml:space="preserve"> </v>
      </c>
      <c r="AW298" s="619" t="str">
        <f t="shared" ref="AW298" si="1038">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628" t="s">
        <v>333</v>
      </c>
      <c r="AY298" s="475" t="s">
        <v>1377</v>
      </c>
      <c r="AZ298" s="468" t="s">
        <v>1221</v>
      </c>
      <c r="BA298" s="469" t="s">
        <v>3010</v>
      </c>
      <c r="BB298" s="469" t="s">
        <v>1151</v>
      </c>
      <c r="BC298" s="470">
        <v>44927</v>
      </c>
      <c r="BD298" s="470">
        <v>45291</v>
      </c>
      <c r="BE298" s="470" t="s">
        <v>1221</v>
      </c>
      <c r="BF298" s="468" t="s">
        <v>1221</v>
      </c>
      <c r="BG298" s="581" t="s">
        <v>1222</v>
      </c>
      <c r="BH298" s="214"/>
      <c r="BI298" s="209"/>
      <c r="BJ298" s="209"/>
      <c r="BK298" s="209"/>
      <c r="BL298" s="206"/>
      <c r="BM298" s="206"/>
      <c r="BN298" s="206"/>
      <c r="BO298" s="280"/>
      <c r="BP298" s="280"/>
      <c r="BQ298" s="282"/>
      <c r="BR298" s="212"/>
      <c r="BS298" s="212" t="str">
        <f>IF(AND('MAPA DE RIESGOS'!$AP298="Muy Alta",'MAPA DE RIESGOS'!$AR298="Leve"),CONCATENATE("R",'MAPA DE RIESGOS'!$H298,"C",'MAPA DE RIESGOS'!$AF298),"")</f>
        <v/>
      </c>
      <c r="BT298" s="212"/>
      <c r="BU298" s="212"/>
      <c r="BV298" s="212"/>
      <c r="BW298" s="212"/>
      <c r="BX298" s="212"/>
      <c r="BY298" s="212"/>
      <c r="BZ298" s="212"/>
      <c r="CA298" s="212"/>
      <c r="CB298" s="212"/>
      <c r="CC298" s="212"/>
      <c r="CD298" s="212"/>
      <c r="CE298" s="212"/>
      <c r="CF298" s="212"/>
      <c r="CG298" s="212"/>
      <c r="CH298" s="212"/>
      <c r="CI298" s="212"/>
      <c r="CJ298" s="212"/>
      <c r="CK298" s="212"/>
    </row>
    <row r="299" spans="1:89" s="213" customFormat="1" ht="28.5" hidden="1" customHeight="1">
      <c r="A299" s="590"/>
      <c r="B299" s="614"/>
      <c r="C299" s="567"/>
      <c r="D299" s="567"/>
      <c r="E299" s="570"/>
      <c r="F299" s="570"/>
      <c r="G299" s="575"/>
      <c r="H299" s="382">
        <f t="shared" ref="H299" si="1039">+H298</f>
        <v>48</v>
      </c>
      <c r="I299" s="573"/>
      <c r="J299" s="576"/>
      <c r="K299" s="576"/>
      <c r="L299" s="576"/>
      <c r="M299" s="576"/>
      <c r="N299" s="576"/>
      <c r="O299" s="576"/>
      <c r="P299" s="644"/>
      <c r="Q299" s="604"/>
      <c r="R299" s="607"/>
      <c r="S299" s="607"/>
      <c r="T299" s="607"/>
      <c r="U299" s="607"/>
      <c r="V299" s="647"/>
      <c r="W299" s="632"/>
      <c r="X299" s="650"/>
      <c r="Y299" s="653"/>
      <c r="Z299" s="656"/>
      <c r="AA299" s="632"/>
      <c r="AB299" s="635"/>
      <c r="AC299" s="638"/>
      <c r="AD299" s="641"/>
      <c r="AE299" s="620"/>
      <c r="AF299" s="205">
        <v>2</v>
      </c>
      <c r="AG299" s="502"/>
      <c r="AH299" s="504" t="str">
        <f t="shared" si="882"/>
        <v/>
      </c>
      <c r="AI299" s="338"/>
      <c r="AJ299" s="338"/>
      <c r="AK299" s="233" t="str">
        <f t="shared" si="883"/>
        <v/>
      </c>
      <c r="AL299" s="339"/>
      <c r="AM299" s="339"/>
      <c r="AN299" s="340"/>
      <c r="AO299" s="234" t="str">
        <f t="shared" ref="AO299" si="1040">IF(ISBLANK(AD298),(IFERROR(IF(AND(AH298="Probabilidad",AH299="Probabilidad"),(AQ298-(+AQ298*AK299)),IF(AH299="Probabilidad",(W298-(+W298*AK299)),IF(AH299="Impacto",AQ298,""))),""))," ")</f>
        <v/>
      </c>
      <c r="AP299" s="174" t="str">
        <f t="shared" ref="AP299" si="1041">IF(ISBLANK(AD298),(IFERROR(IF(AO299="","",IF(AO299&lt;=0.2,"Muy Baja",IF(AO299&lt;=0.4,"Baja",IF(AO299&lt;=0.6,"Media",IF(AO299&lt;=0.8,"Alta","Muy Alta"))))),""))," ")</f>
        <v/>
      </c>
      <c r="AQ299" s="235" t="str">
        <f t="shared" si="981"/>
        <v/>
      </c>
      <c r="AR299" s="281" t="str">
        <f t="shared" si="982"/>
        <v/>
      </c>
      <c r="AS299" s="235" t="str">
        <f t="shared" ref="AS299" si="1042">IFERROR(IF(AND(AH298="Impacto",AH299="Impacto"),(AS298-(+AS298*AK299)),IF(AH299="Impacto",(AA298-(+AA298*AK299)),IF(AH299="Probabilidad",AS298,""))),"")</f>
        <v/>
      </c>
      <c r="AT299" s="237" t="str">
        <f t="shared" si="983"/>
        <v/>
      </c>
      <c r="AU299" s="623"/>
      <c r="AV299" s="626"/>
      <c r="AW299" s="620"/>
      <c r="AX299" s="629"/>
      <c r="AY299" s="475"/>
      <c r="AZ299" s="468"/>
      <c r="BA299" s="469"/>
      <c r="BB299" s="469"/>
      <c r="BC299" s="470"/>
      <c r="BD299" s="470"/>
      <c r="BE299" s="470"/>
      <c r="BF299" s="468"/>
      <c r="BG299" s="576"/>
      <c r="BH299" s="214"/>
      <c r="BI299" s="209"/>
      <c r="BJ299" s="209"/>
      <c r="BK299" s="209"/>
      <c r="BL299" s="206"/>
      <c r="BM299" s="206"/>
      <c r="BN299" s="206"/>
      <c r="BO299" s="280"/>
      <c r="BP299" s="280"/>
      <c r="BQ299" s="282"/>
      <c r="BR299" s="212"/>
      <c r="BS299" s="212" t="str">
        <f>IF(AND('MAPA DE RIESGOS'!$AP299="Muy Alta",'MAPA DE RIESGOS'!$AR299="Leve"),CONCATENATE("R",'MAPA DE RIESGOS'!$H299,"C",'MAPA DE RIESGOS'!$AF299),"")</f>
        <v/>
      </c>
      <c r="BT299" s="212"/>
      <c r="BU299" s="212"/>
      <c r="BV299" s="212"/>
      <c r="BW299" s="212"/>
      <c r="BX299" s="212"/>
      <c r="BY299" s="212"/>
      <c r="BZ299" s="212"/>
      <c r="CA299" s="212"/>
      <c r="CB299" s="212"/>
      <c r="CC299" s="212"/>
      <c r="CD299" s="212"/>
      <c r="CE299" s="212"/>
      <c r="CF299" s="212"/>
      <c r="CG299" s="212"/>
      <c r="CH299" s="212"/>
      <c r="CI299" s="212"/>
      <c r="CJ299" s="212"/>
      <c r="CK299" s="212"/>
    </row>
    <row r="300" spans="1:89" s="213" customFormat="1" ht="28.5" hidden="1" customHeight="1">
      <c r="A300" s="590"/>
      <c r="B300" s="614"/>
      <c r="C300" s="567"/>
      <c r="D300" s="567"/>
      <c r="E300" s="570"/>
      <c r="F300" s="570"/>
      <c r="G300" s="575"/>
      <c r="H300" s="382">
        <f t="shared" si="1028"/>
        <v>48</v>
      </c>
      <c r="I300" s="573"/>
      <c r="J300" s="576"/>
      <c r="K300" s="576"/>
      <c r="L300" s="576"/>
      <c r="M300" s="576"/>
      <c r="N300" s="576"/>
      <c r="O300" s="576"/>
      <c r="P300" s="644"/>
      <c r="Q300" s="604"/>
      <c r="R300" s="607"/>
      <c r="S300" s="607"/>
      <c r="T300" s="607"/>
      <c r="U300" s="607"/>
      <c r="V300" s="647"/>
      <c r="W300" s="632"/>
      <c r="X300" s="650"/>
      <c r="Y300" s="653"/>
      <c r="Z300" s="656"/>
      <c r="AA300" s="632"/>
      <c r="AB300" s="635"/>
      <c r="AC300" s="638"/>
      <c r="AD300" s="641"/>
      <c r="AE300" s="620"/>
      <c r="AF300" s="205">
        <v>3</v>
      </c>
      <c r="AG300" s="502"/>
      <c r="AH300" s="504" t="str">
        <f t="shared" si="882"/>
        <v/>
      </c>
      <c r="AI300" s="338"/>
      <c r="AJ300" s="338"/>
      <c r="AK300" s="233" t="str">
        <f t="shared" si="883"/>
        <v/>
      </c>
      <c r="AL300" s="339"/>
      <c r="AM300" s="339"/>
      <c r="AN300" s="340"/>
      <c r="AO300" s="234" t="str">
        <f t="shared" ref="AO300" si="1043">IF(ISBLANK(AD298),(IFERROR(IF(AND(AH299="Probabilidad",AH300="Probabilidad"),(AQ299-(+AQ299*AK300)),IF(AND(AH299="Impacto",AH300="Probabilidad"),(AQ298-(+AQ298*AK300)),IF(AH300="Impacto",AQ299,""))),""))," ")</f>
        <v/>
      </c>
      <c r="AP300" s="174" t="str">
        <f t="shared" ref="AP300" si="1044">IF(ISBLANK(AD298),(IFERROR(IF(AO300="","",IF(AO300&lt;=0.2,"Muy Baja",IF(AO300&lt;=0.4,"Baja",IF(AO300&lt;=0.6,"Media",IF(AO300&lt;=0.8,"Alta","Muy Alta"))))),""))," ")</f>
        <v/>
      </c>
      <c r="AQ300" s="235" t="str">
        <f t="shared" si="981"/>
        <v/>
      </c>
      <c r="AR300" s="281" t="str">
        <f t="shared" si="982"/>
        <v/>
      </c>
      <c r="AS300" s="235" t="str">
        <f t="shared" ref="AS300:AS303" si="1045">IFERROR(IF(AND(AH299="Impacto",AH300="Impacto"),(AS299-(+AS299*AK300)),IF(AND(AH299="Probabilidad",AH300="Impacto"),(AS298-(+AS298*AK300)),IF(AH300="Probabilidad",AS299,""))),"")</f>
        <v/>
      </c>
      <c r="AT300" s="237" t="str">
        <f t="shared" si="983"/>
        <v/>
      </c>
      <c r="AU300" s="623"/>
      <c r="AV300" s="626"/>
      <c r="AW300" s="620"/>
      <c r="AX300" s="629"/>
      <c r="AY300" s="475"/>
      <c r="AZ300" s="468"/>
      <c r="BA300" s="469"/>
      <c r="BB300" s="469"/>
      <c r="BC300" s="470"/>
      <c r="BD300" s="470"/>
      <c r="BE300" s="470"/>
      <c r="BF300" s="468"/>
      <c r="BG300" s="576"/>
      <c r="BH300" s="214"/>
      <c r="BI300" s="209"/>
      <c r="BJ300" s="209"/>
      <c r="BK300" s="209"/>
      <c r="BL300" s="206"/>
      <c r="BM300" s="206"/>
      <c r="BN300" s="206"/>
      <c r="BO300" s="280"/>
      <c r="BP300" s="280"/>
      <c r="BQ300" s="282"/>
      <c r="BR300" s="212"/>
      <c r="BS300" s="212" t="str">
        <f>IF(AND('MAPA DE RIESGOS'!$AP300="Muy Alta",'MAPA DE RIESGOS'!$AR300="Leve"),CONCATENATE("R",'MAPA DE RIESGOS'!$H300,"C",'MAPA DE RIESGOS'!$AF300),"")</f>
        <v/>
      </c>
      <c r="BT300" s="212"/>
      <c r="BU300" s="212"/>
      <c r="BV300" s="212"/>
      <c r="BW300" s="212"/>
      <c r="BX300" s="212"/>
      <c r="BY300" s="212"/>
      <c r="BZ300" s="212"/>
      <c r="CA300" s="212"/>
      <c r="CB300" s="212"/>
      <c r="CC300" s="212"/>
      <c r="CD300" s="212"/>
      <c r="CE300" s="212"/>
      <c r="CF300" s="212"/>
      <c r="CG300" s="212"/>
      <c r="CH300" s="212"/>
      <c r="CI300" s="212"/>
      <c r="CJ300" s="212"/>
      <c r="CK300" s="212"/>
    </row>
    <row r="301" spans="1:89" s="213" customFormat="1" ht="28.5" hidden="1" customHeight="1">
      <c r="A301" s="590"/>
      <c r="B301" s="614"/>
      <c r="C301" s="567"/>
      <c r="D301" s="567"/>
      <c r="E301" s="570"/>
      <c r="F301" s="570"/>
      <c r="G301" s="575"/>
      <c r="H301" s="382">
        <f t="shared" si="1028"/>
        <v>48</v>
      </c>
      <c r="I301" s="573"/>
      <c r="J301" s="576"/>
      <c r="K301" s="576"/>
      <c r="L301" s="576"/>
      <c r="M301" s="576"/>
      <c r="N301" s="576"/>
      <c r="O301" s="576"/>
      <c r="P301" s="644"/>
      <c r="Q301" s="604"/>
      <c r="R301" s="607"/>
      <c r="S301" s="607"/>
      <c r="T301" s="607"/>
      <c r="U301" s="607"/>
      <c r="V301" s="647"/>
      <c r="W301" s="632"/>
      <c r="X301" s="650"/>
      <c r="Y301" s="653"/>
      <c r="Z301" s="656"/>
      <c r="AA301" s="632"/>
      <c r="AB301" s="635"/>
      <c r="AC301" s="638"/>
      <c r="AD301" s="641"/>
      <c r="AE301" s="620"/>
      <c r="AF301" s="205">
        <v>4</v>
      </c>
      <c r="AG301" s="502"/>
      <c r="AH301" s="504" t="str">
        <f t="shared" si="882"/>
        <v/>
      </c>
      <c r="AI301" s="338"/>
      <c r="AJ301" s="338"/>
      <c r="AK301" s="233" t="str">
        <f t="shared" si="883"/>
        <v/>
      </c>
      <c r="AL301" s="339"/>
      <c r="AM301" s="339"/>
      <c r="AN301" s="340"/>
      <c r="AO301" s="234" t="str">
        <f t="shared" ref="AO301" si="1046">IF(ISBLANK(AD298),(IFERROR(IF(AND(AH300="Probabilidad",AH301="Probabilidad"),(AQ300-(+AQ300*AK301)),IF(AND(AH300="Impacto",AH301="Probabilidad"),(AQ299-(+AQ299*AK301)),IF(AH301="Impacto",AQ300,""))),""))," ")</f>
        <v/>
      </c>
      <c r="AP301" s="174" t="str">
        <f t="shared" ref="AP301" si="1047">IF(ISBLANK(AD298),(IFERROR(IF(AO301="","",IF(AO301&lt;=0.2,"Muy Baja",IF(AO301&lt;=0.4,"Baja",IF(AO301&lt;=0.6,"Media",IF(AO301&lt;=0.8,"Alta","Muy Alta"))))),""))," ")</f>
        <v/>
      </c>
      <c r="AQ301" s="235" t="str">
        <f t="shared" si="981"/>
        <v/>
      </c>
      <c r="AR301" s="281" t="str">
        <f t="shared" si="982"/>
        <v/>
      </c>
      <c r="AS301" s="235" t="str">
        <f t="shared" si="1045"/>
        <v/>
      </c>
      <c r="AT301" s="237" t="str">
        <f t="shared" si="983"/>
        <v/>
      </c>
      <c r="AU301" s="623"/>
      <c r="AV301" s="626"/>
      <c r="AW301" s="620"/>
      <c r="AX301" s="629"/>
      <c r="AY301" s="475"/>
      <c r="AZ301" s="468"/>
      <c r="BA301" s="469"/>
      <c r="BB301" s="469"/>
      <c r="BC301" s="470"/>
      <c r="BD301" s="470"/>
      <c r="BE301" s="470"/>
      <c r="BF301" s="468"/>
      <c r="BG301" s="576"/>
      <c r="BH301" s="214"/>
      <c r="BI301" s="209"/>
      <c r="BJ301" s="209"/>
      <c r="BK301" s="209"/>
      <c r="BL301" s="206"/>
      <c r="BM301" s="206"/>
      <c r="BN301" s="206"/>
      <c r="BO301" s="280"/>
      <c r="BP301" s="280"/>
      <c r="BQ301" s="282"/>
      <c r="BR301" s="212"/>
      <c r="BS301" s="212" t="str">
        <f>IF(AND('MAPA DE RIESGOS'!$AP301="Muy Alta",'MAPA DE RIESGOS'!$AR301="Leve"),CONCATENATE("R",'MAPA DE RIESGOS'!$H301,"C",'MAPA DE RIESGOS'!$AF301),"")</f>
        <v/>
      </c>
      <c r="BT301" s="212"/>
      <c r="BU301" s="212"/>
      <c r="BV301" s="212"/>
      <c r="BW301" s="212"/>
      <c r="BX301" s="212"/>
      <c r="BY301" s="212"/>
      <c r="BZ301" s="212"/>
      <c r="CA301" s="212"/>
      <c r="CB301" s="212"/>
      <c r="CC301" s="212"/>
      <c r="CD301" s="212"/>
      <c r="CE301" s="212"/>
      <c r="CF301" s="212"/>
      <c r="CG301" s="212"/>
      <c r="CH301" s="212"/>
      <c r="CI301" s="212"/>
      <c r="CJ301" s="212"/>
      <c r="CK301" s="212"/>
    </row>
    <row r="302" spans="1:89" s="213" customFormat="1" ht="28.5" hidden="1" customHeight="1">
      <c r="A302" s="590"/>
      <c r="B302" s="614"/>
      <c r="C302" s="567"/>
      <c r="D302" s="567"/>
      <c r="E302" s="570"/>
      <c r="F302" s="570"/>
      <c r="G302" s="575"/>
      <c r="H302" s="382">
        <f t="shared" si="1028"/>
        <v>48</v>
      </c>
      <c r="I302" s="573"/>
      <c r="J302" s="576"/>
      <c r="K302" s="576"/>
      <c r="L302" s="576"/>
      <c r="M302" s="576"/>
      <c r="N302" s="576"/>
      <c r="O302" s="576"/>
      <c r="P302" s="644"/>
      <c r="Q302" s="604"/>
      <c r="R302" s="607"/>
      <c r="S302" s="607"/>
      <c r="T302" s="607"/>
      <c r="U302" s="607"/>
      <c r="V302" s="647"/>
      <c r="W302" s="632"/>
      <c r="X302" s="650"/>
      <c r="Y302" s="653"/>
      <c r="Z302" s="656"/>
      <c r="AA302" s="632"/>
      <c r="AB302" s="635"/>
      <c r="AC302" s="638"/>
      <c r="AD302" s="641"/>
      <c r="AE302" s="620"/>
      <c r="AF302" s="205">
        <v>5</v>
      </c>
      <c r="AG302" s="502"/>
      <c r="AH302" s="504" t="str">
        <f t="shared" si="882"/>
        <v/>
      </c>
      <c r="AI302" s="338"/>
      <c r="AJ302" s="338"/>
      <c r="AK302" s="233" t="str">
        <f t="shared" si="883"/>
        <v/>
      </c>
      <c r="AL302" s="339"/>
      <c r="AM302" s="339"/>
      <c r="AN302" s="340"/>
      <c r="AO302" s="234" t="str">
        <f t="shared" ref="AO302" si="1048">IF(ISBLANK(AD298),(IFERROR(IF(AND(AH301="Probabilidad",AH302="Probabilidad"),(AQ301-(+AQ301*AK302)),IF(AND(AH301="Impacto",AH302="Probabilidad"),(AQ300-(+AQ300*AK302)),IF(AH302="Impacto",AQ301,""))),""))," ")</f>
        <v/>
      </c>
      <c r="AP302" s="174" t="str">
        <f t="shared" ref="AP302" si="1049">IF(ISBLANK(AD298),(IFERROR(IF(AO302="","",IF(AO302&lt;=0.2,"Muy Baja",IF(AO302&lt;=0.4,"Baja",IF(AO302&lt;=0.6,"Media",IF(AO302&lt;=0.8,"Alta","Muy Alta"))))),""))," ")</f>
        <v/>
      </c>
      <c r="AQ302" s="235" t="str">
        <f t="shared" si="981"/>
        <v/>
      </c>
      <c r="AR302" s="281" t="str">
        <f t="shared" si="982"/>
        <v/>
      </c>
      <c r="AS302" s="235" t="str">
        <f t="shared" si="1045"/>
        <v/>
      </c>
      <c r="AT302" s="237" t="str">
        <f t="shared" si="983"/>
        <v/>
      </c>
      <c r="AU302" s="623"/>
      <c r="AV302" s="626"/>
      <c r="AW302" s="620"/>
      <c r="AX302" s="629"/>
      <c r="AY302" s="475"/>
      <c r="AZ302" s="468"/>
      <c r="BA302" s="469"/>
      <c r="BB302" s="469"/>
      <c r="BC302" s="470"/>
      <c r="BD302" s="470"/>
      <c r="BE302" s="470"/>
      <c r="BF302" s="468"/>
      <c r="BG302" s="576"/>
      <c r="BH302" s="214"/>
      <c r="BI302" s="209"/>
      <c r="BJ302" s="209"/>
      <c r="BK302" s="209"/>
      <c r="BL302" s="206"/>
      <c r="BM302" s="206"/>
      <c r="BN302" s="206"/>
      <c r="BO302" s="280"/>
      <c r="BP302" s="280"/>
      <c r="BQ302" s="282"/>
      <c r="BR302" s="212"/>
      <c r="BS302" s="212" t="str">
        <f>IF(AND('MAPA DE RIESGOS'!$AP302="Muy Alta",'MAPA DE RIESGOS'!$AR302="Leve"),CONCATENATE("R",'MAPA DE RIESGOS'!$H302,"C",'MAPA DE RIESGOS'!$AF302),"")</f>
        <v/>
      </c>
      <c r="BT302" s="212"/>
      <c r="BU302" s="212"/>
      <c r="BV302" s="212"/>
      <c r="BW302" s="212"/>
      <c r="BX302" s="212"/>
      <c r="BY302" s="212"/>
      <c r="BZ302" s="212"/>
      <c r="CA302" s="212"/>
      <c r="CB302" s="212"/>
      <c r="CC302" s="212"/>
      <c r="CD302" s="212"/>
      <c r="CE302" s="212"/>
      <c r="CF302" s="212"/>
      <c r="CG302" s="212"/>
      <c r="CH302" s="212"/>
      <c r="CI302" s="212"/>
      <c r="CJ302" s="212"/>
      <c r="CK302" s="212"/>
    </row>
    <row r="303" spans="1:89" s="213" customFormat="1" ht="28.5" hidden="1" customHeight="1">
      <c r="A303" s="590"/>
      <c r="B303" s="614"/>
      <c r="C303" s="567"/>
      <c r="D303" s="567"/>
      <c r="E303" s="570"/>
      <c r="F303" s="570"/>
      <c r="G303" s="575"/>
      <c r="H303" s="382">
        <f t="shared" si="1028"/>
        <v>48</v>
      </c>
      <c r="I303" s="574"/>
      <c r="J303" s="577"/>
      <c r="K303" s="577"/>
      <c r="L303" s="577"/>
      <c r="M303" s="577"/>
      <c r="N303" s="577"/>
      <c r="O303" s="577"/>
      <c r="P303" s="645"/>
      <c r="Q303" s="605"/>
      <c r="R303" s="608"/>
      <c r="S303" s="608"/>
      <c r="T303" s="608"/>
      <c r="U303" s="608"/>
      <c r="V303" s="648"/>
      <c r="W303" s="633"/>
      <c r="X303" s="651"/>
      <c r="Y303" s="654"/>
      <c r="Z303" s="657"/>
      <c r="AA303" s="633"/>
      <c r="AB303" s="636"/>
      <c r="AC303" s="639"/>
      <c r="AD303" s="642"/>
      <c r="AE303" s="621"/>
      <c r="AF303" s="205">
        <v>6</v>
      </c>
      <c r="AG303" s="502"/>
      <c r="AH303" s="504" t="str">
        <f t="shared" si="882"/>
        <v/>
      </c>
      <c r="AI303" s="338"/>
      <c r="AJ303" s="338"/>
      <c r="AK303" s="233" t="str">
        <f t="shared" si="883"/>
        <v/>
      </c>
      <c r="AL303" s="339"/>
      <c r="AM303" s="339"/>
      <c r="AN303" s="340"/>
      <c r="AO303" s="234" t="str">
        <f t="shared" ref="AO303" si="1050">IF(ISBLANK(AD298),(IFERROR(IF(AND(AH302="Probabilidad",AH303="Probabilidad"),(AQ302-(+AQ302*AK303)),IF(AND(AH302="Impacto",AH303="Probabilidad"),(AQ301-(+AQ301*AK303)),IF(AH303="Impacto",AQ302,""))),""))," ")</f>
        <v/>
      </c>
      <c r="AP303" s="174" t="str">
        <f t="shared" ref="AP303" si="1051">IF(ISBLANK(AD298),(IFERROR(IF(AO303="","",IF(AO303&lt;=0.2,"Muy Baja",IF(AO303&lt;=0.4,"Baja",IF(AO303&lt;=0.6,"Media",IF(AO303&lt;=0.8,"Alta","Muy Alta"))))),""))," ")</f>
        <v/>
      </c>
      <c r="AQ303" s="235" t="str">
        <f t="shared" si="981"/>
        <v/>
      </c>
      <c r="AR303" s="281" t="str">
        <f t="shared" si="982"/>
        <v/>
      </c>
      <c r="AS303" s="235" t="str">
        <f t="shared" si="1045"/>
        <v/>
      </c>
      <c r="AT303" s="237" t="str">
        <f t="shared" si="983"/>
        <v/>
      </c>
      <c r="AU303" s="624"/>
      <c r="AV303" s="627"/>
      <c r="AW303" s="621"/>
      <c r="AX303" s="630"/>
      <c r="AY303" s="475"/>
      <c r="AZ303" s="468"/>
      <c r="BA303" s="469"/>
      <c r="BB303" s="469"/>
      <c r="BC303" s="470"/>
      <c r="BD303" s="470"/>
      <c r="BE303" s="470"/>
      <c r="BF303" s="468"/>
      <c r="BG303" s="577"/>
      <c r="BH303" s="214"/>
      <c r="BI303" s="209"/>
      <c r="BJ303" s="209"/>
      <c r="BK303" s="209"/>
      <c r="BL303" s="206"/>
      <c r="BM303" s="206"/>
      <c r="BN303" s="206"/>
      <c r="BO303" s="280"/>
      <c r="BP303" s="280"/>
      <c r="BQ303" s="282"/>
      <c r="BR303" s="212"/>
      <c r="BS303" s="212" t="str">
        <f>IF(AND('MAPA DE RIESGOS'!$AP303="Muy Alta",'MAPA DE RIESGOS'!$AR303="Leve"),CONCATENATE("R",'MAPA DE RIESGOS'!$H303,"C",'MAPA DE RIESGOS'!$AF303),"")</f>
        <v/>
      </c>
      <c r="BT303" s="212"/>
      <c r="BU303" s="212"/>
      <c r="BV303" s="212"/>
      <c r="BW303" s="212"/>
      <c r="BX303" s="212"/>
      <c r="BY303" s="212"/>
      <c r="BZ303" s="212"/>
      <c r="CA303" s="212"/>
      <c r="CB303" s="212"/>
      <c r="CC303" s="212"/>
      <c r="CD303" s="212"/>
      <c r="CE303" s="212"/>
      <c r="CF303" s="212"/>
      <c r="CG303" s="212"/>
      <c r="CH303" s="212"/>
      <c r="CI303" s="212"/>
      <c r="CJ303" s="212"/>
      <c r="CK303" s="212"/>
    </row>
    <row r="304" spans="1:89" s="213" customFormat="1" ht="105" customHeight="1">
      <c r="A304" s="590"/>
      <c r="B304" s="614" t="s">
        <v>884</v>
      </c>
      <c r="C304" s="567"/>
      <c r="D304" s="567"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570"/>
      <c r="F304" s="570" t="s">
        <v>962</v>
      </c>
      <c r="G304" s="575">
        <v>49</v>
      </c>
      <c r="H304" s="382">
        <f t="shared" ref="H304" si="1052">+G304</f>
        <v>49</v>
      </c>
      <c r="I304" s="572" t="s">
        <v>1173</v>
      </c>
      <c r="J304" s="581" t="s">
        <v>241</v>
      </c>
      <c r="K304" s="581" t="s">
        <v>1173</v>
      </c>
      <c r="L304" s="581" t="s">
        <v>1305</v>
      </c>
      <c r="M304" s="581" t="s">
        <v>3276</v>
      </c>
      <c r="N304" s="581" t="s">
        <v>108</v>
      </c>
      <c r="O304" s="581" t="s">
        <v>830</v>
      </c>
      <c r="P304" s="643">
        <v>12</v>
      </c>
      <c r="Q304" s="603"/>
      <c r="R304" s="606"/>
      <c r="S304" s="606"/>
      <c r="T304" s="606"/>
      <c r="U304" s="606"/>
      <c r="V304" s="646" t="str">
        <f t="shared" ref="V304" si="1053">IF(ISBLANK(AC304),(IF(P304&lt;=0,"",IF(P304&lt;=2,"Muy Baja",IF(P304&lt;=24,"Baja",IF(P304&lt;=500,"Media",IF(P304&lt;=5000,"Alta","Muy Alta"))))))," ")</f>
        <v>Baja</v>
      </c>
      <c r="W304" s="631">
        <f t="shared" ref="W304" si="1054">IF(ISBLANK(AC304),(IF(V304="","",IF(V304="Muy Baja",20%,IF(V304="Baja",40%,IF(V304="Media",60%,IF(V304="Alta",80%,IF(V304="Muy Alta",100%,0)))))))," ")</f>
        <v>0.4</v>
      </c>
      <c r="X304" s="649" t="s">
        <v>304</v>
      </c>
      <c r="Y304" s="652" t="str">
        <f>IF(X304&gt;0,IF(NOT(ISERROR(MATCH(X304,'Listados Datos'!$N$3:$N$4,0))),'Listados Datos'!$N$6&amp;"Por favor no seleccionar este criterios de impacto (Afectación Económica o presupuestal y/o Pérdida Reputacional)",'Listados Datos'!$N$7),"")</f>
        <v>✔</v>
      </c>
      <c r="Z304" s="655"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631">
        <f>IF(Z304="","",IF(Z304="Leve",20%,IF(Z304="Menor",40%,IF(Z304="Moderado",60%,IF(Z304="Mayor",80%,IF(Z304="Catastrófico",100%,0))))))</f>
        <v>0.6</v>
      </c>
      <c r="AB304" s="634"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637"/>
      <c r="AD304" s="640"/>
      <c r="AE304" s="619" t="str">
        <f t="shared" ref="AE304" si="1055">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5">
        <v>1</v>
      </c>
      <c r="AG304" s="502" t="s">
        <v>3211</v>
      </c>
      <c r="AH304" s="504" t="str">
        <f t="shared" si="882"/>
        <v>Probabilidad</v>
      </c>
      <c r="AI304" s="338" t="s">
        <v>310</v>
      </c>
      <c r="AJ304" s="338" t="s">
        <v>315</v>
      </c>
      <c r="AK304" s="233" t="str">
        <f t="shared" si="883"/>
        <v>40%</v>
      </c>
      <c r="AL304" s="339" t="s">
        <v>319</v>
      </c>
      <c r="AM304" s="339" t="s">
        <v>323</v>
      </c>
      <c r="AN304" s="340" t="s">
        <v>326</v>
      </c>
      <c r="AO304" s="234">
        <f t="shared" ref="AO304" si="1056">IF(ISBLANK(AD304),(IFERROR(IF(AH304="Probabilidad",(W304-(+W304*AK304)),IF(AH304="Impacto",W304,"")),""))," ")</f>
        <v>0.24</v>
      </c>
      <c r="AP304" s="174" t="str">
        <f t="shared" ref="AP304" si="1057">IF(ISBLANK(AD304), (IFERROR(IF(AO304="","",IF(AO304&lt;=0.2,"Muy Baja",IF(AO304&lt;=0.4,"Baja",IF(AO304&lt;=0.6,"Media",IF(AO304&lt;=0.8,"Alta","Muy Alta"))))),""))," ")</f>
        <v>Baja</v>
      </c>
      <c r="AQ304" s="235">
        <f t="shared" si="981"/>
        <v>0.24</v>
      </c>
      <c r="AR304" s="281" t="str">
        <f t="shared" si="982"/>
        <v>Moderado</v>
      </c>
      <c r="AS304" s="235">
        <f t="shared" ref="AS304" si="1058">IFERROR(IF(AH304="Impacto",(AA304-(+AA304*AK304)),IF(AH304="Probabilidad",AA304,"")),"")</f>
        <v>0.6</v>
      </c>
      <c r="AT304" s="237" t="str">
        <f t="shared" si="983"/>
        <v>Moderado</v>
      </c>
      <c r="AU304" s="622"/>
      <c r="AV304" s="625" t="str">
        <f>IF(ISBLANK(AD304), " ", AD304)</f>
        <v xml:space="preserve"> </v>
      </c>
      <c r="AW304" s="619" t="str">
        <f t="shared" ref="AW304" si="1059">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628" t="s">
        <v>333</v>
      </c>
      <c r="AY304" s="475" t="s">
        <v>1378</v>
      </c>
      <c r="AZ304" s="468" t="s">
        <v>1223</v>
      </c>
      <c r="BA304" s="469" t="s">
        <v>3010</v>
      </c>
      <c r="BB304" s="469" t="s">
        <v>1151</v>
      </c>
      <c r="BC304" s="470">
        <v>44927</v>
      </c>
      <c r="BD304" s="470">
        <v>45291</v>
      </c>
      <c r="BE304" s="470" t="s">
        <v>1223</v>
      </c>
      <c r="BF304" s="468" t="s">
        <v>1223</v>
      </c>
      <c r="BG304" s="581" t="s">
        <v>1224</v>
      </c>
      <c r="BH304" s="214"/>
      <c r="BI304" s="209"/>
      <c r="BJ304" s="209"/>
      <c r="BK304" s="209"/>
      <c r="BL304" s="206"/>
      <c r="BM304" s="206"/>
      <c r="BN304" s="206"/>
      <c r="BO304" s="280"/>
      <c r="BP304" s="280"/>
      <c r="BQ304" s="282"/>
      <c r="BR304" s="212"/>
      <c r="BS304" s="212" t="str">
        <f>IF(AND('MAPA DE RIESGOS'!$AP304="Muy Alta",'MAPA DE RIESGOS'!$AR304="Leve"),CONCATENATE("R",'MAPA DE RIESGOS'!$H304,"C",'MAPA DE RIESGOS'!$AF304),"")</f>
        <v/>
      </c>
      <c r="BT304" s="212"/>
      <c r="BU304" s="212"/>
      <c r="BV304" s="212"/>
      <c r="BW304" s="212"/>
      <c r="BX304" s="212"/>
      <c r="BY304" s="212"/>
      <c r="BZ304" s="212"/>
      <c r="CA304" s="212"/>
      <c r="CB304" s="212"/>
      <c r="CC304" s="212"/>
      <c r="CD304" s="212"/>
      <c r="CE304" s="212"/>
      <c r="CF304" s="212"/>
      <c r="CG304" s="212"/>
      <c r="CH304" s="212"/>
      <c r="CI304" s="212"/>
      <c r="CJ304" s="212"/>
      <c r="CK304" s="212"/>
    </row>
    <row r="305" spans="1:89" s="213" customFormat="1" ht="28.5" hidden="1" customHeight="1">
      <c r="A305" s="590"/>
      <c r="B305" s="614"/>
      <c r="C305" s="567"/>
      <c r="D305" s="567"/>
      <c r="E305" s="570"/>
      <c r="F305" s="570"/>
      <c r="G305" s="575"/>
      <c r="H305" s="382">
        <f t="shared" ref="H305" si="1060">+H304</f>
        <v>49</v>
      </c>
      <c r="I305" s="573"/>
      <c r="J305" s="576"/>
      <c r="K305" s="576"/>
      <c r="L305" s="576"/>
      <c r="M305" s="576"/>
      <c r="N305" s="576"/>
      <c r="O305" s="576"/>
      <c r="P305" s="644"/>
      <c r="Q305" s="604"/>
      <c r="R305" s="607"/>
      <c r="S305" s="607"/>
      <c r="T305" s="607"/>
      <c r="U305" s="607"/>
      <c r="V305" s="647"/>
      <c r="W305" s="632"/>
      <c r="X305" s="650"/>
      <c r="Y305" s="653"/>
      <c r="Z305" s="656"/>
      <c r="AA305" s="632"/>
      <c r="AB305" s="635"/>
      <c r="AC305" s="638"/>
      <c r="AD305" s="641"/>
      <c r="AE305" s="620"/>
      <c r="AF305" s="205">
        <v>2</v>
      </c>
      <c r="AG305" s="502"/>
      <c r="AH305" s="504" t="str">
        <f t="shared" si="882"/>
        <v/>
      </c>
      <c r="AI305" s="338"/>
      <c r="AJ305" s="338"/>
      <c r="AK305" s="233" t="str">
        <f t="shared" si="883"/>
        <v/>
      </c>
      <c r="AL305" s="339"/>
      <c r="AM305" s="339"/>
      <c r="AN305" s="340"/>
      <c r="AO305" s="234" t="str">
        <f t="shared" ref="AO305" si="1061">IF(ISBLANK(AD304),(IFERROR(IF(AND(AH304="Probabilidad",AH305="Probabilidad"),(AQ304-(+AQ304*AK305)),IF(AH305="Probabilidad",(W304-(+W304*AK305)),IF(AH305="Impacto",AQ304,""))),""))," ")</f>
        <v/>
      </c>
      <c r="AP305" s="174" t="str">
        <f t="shared" ref="AP305" si="1062">IF(ISBLANK(AD304),(IFERROR(IF(AO305="","",IF(AO305&lt;=0.2,"Muy Baja",IF(AO305&lt;=0.4,"Baja",IF(AO305&lt;=0.6,"Media",IF(AO305&lt;=0.8,"Alta","Muy Alta"))))),""))," ")</f>
        <v/>
      </c>
      <c r="AQ305" s="235" t="str">
        <f t="shared" si="981"/>
        <v/>
      </c>
      <c r="AR305" s="281" t="str">
        <f t="shared" si="982"/>
        <v/>
      </c>
      <c r="AS305" s="235" t="str">
        <f t="shared" ref="AS305" si="1063">IFERROR(IF(AND(AH304="Impacto",AH305="Impacto"),(AS304-(+AS304*AK305)),IF(AH305="Impacto",(AA304-(+AA304*AK305)),IF(AH305="Probabilidad",AS304,""))),"")</f>
        <v/>
      </c>
      <c r="AT305" s="237" t="str">
        <f t="shared" si="983"/>
        <v/>
      </c>
      <c r="AU305" s="623"/>
      <c r="AV305" s="626"/>
      <c r="AW305" s="620"/>
      <c r="AX305" s="629"/>
      <c r="AY305" s="475"/>
      <c r="AZ305" s="468"/>
      <c r="BA305" s="469"/>
      <c r="BB305" s="469"/>
      <c r="BC305" s="470"/>
      <c r="BD305" s="470"/>
      <c r="BE305" s="470"/>
      <c r="BF305" s="468"/>
      <c r="BG305" s="576"/>
      <c r="BH305" s="214"/>
      <c r="BI305" s="209"/>
      <c r="BJ305" s="209"/>
      <c r="BK305" s="209"/>
      <c r="BL305" s="206"/>
      <c r="BM305" s="206"/>
      <c r="BN305" s="206"/>
      <c r="BO305" s="280"/>
      <c r="BP305" s="280"/>
      <c r="BQ305" s="282"/>
      <c r="BR305" s="212"/>
      <c r="BS305" s="212" t="str">
        <f>IF(AND('MAPA DE RIESGOS'!$AP305="Muy Alta",'MAPA DE RIESGOS'!$AR305="Leve"),CONCATENATE("R",'MAPA DE RIESGOS'!$H305,"C",'MAPA DE RIESGOS'!$AF305),"")</f>
        <v/>
      </c>
      <c r="BT305" s="212"/>
      <c r="BU305" s="212"/>
      <c r="BV305" s="212"/>
      <c r="BW305" s="212"/>
      <c r="BX305" s="212"/>
      <c r="BY305" s="212"/>
      <c r="BZ305" s="212"/>
      <c r="CA305" s="212"/>
      <c r="CB305" s="212"/>
      <c r="CC305" s="212"/>
      <c r="CD305" s="212"/>
      <c r="CE305" s="212"/>
      <c r="CF305" s="212"/>
      <c r="CG305" s="212"/>
      <c r="CH305" s="212"/>
      <c r="CI305" s="212"/>
      <c r="CJ305" s="212"/>
      <c r="CK305" s="212"/>
    </row>
    <row r="306" spans="1:89" s="213" customFormat="1" ht="28.5" hidden="1" customHeight="1">
      <c r="A306" s="590"/>
      <c r="B306" s="614"/>
      <c r="C306" s="567"/>
      <c r="D306" s="567"/>
      <c r="E306" s="570"/>
      <c r="F306" s="570"/>
      <c r="G306" s="575"/>
      <c r="H306" s="382">
        <f t="shared" si="1028"/>
        <v>49</v>
      </c>
      <c r="I306" s="573"/>
      <c r="J306" s="576"/>
      <c r="K306" s="576"/>
      <c r="L306" s="576"/>
      <c r="M306" s="576"/>
      <c r="N306" s="576"/>
      <c r="O306" s="576"/>
      <c r="P306" s="644"/>
      <c r="Q306" s="604"/>
      <c r="R306" s="607"/>
      <c r="S306" s="607"/>
      <c r="T306" s="607"/>
      <c r="U306" s="607"/>
      <c r="V306" s="647"/>
      <c r="W306" s="632"/>
      <c r="X306" s="650"/>
      <c r="Y306" s="653"/>
      <c r="Z306" s="656"/>
      <c r="AA306" s="632"/>
      <c r="AB306" s="635"/>
      <c r="AC306" s="638"/>
      <c r="AD306" s="641"/>
      <c r="AE306" s="620"/>
      <c r="AF306" s="205">
        <v>3</v>
      </c>
      <c r="AG306" s="502"/>
      <c r="AH306" s="504" t="str">
        <f t="shared" si="882"/>
        <v/>
      </c>
      <c r="AI306" s="338"/>
      <c r="AJ306" s="338"/>
      <c r="AK306" s="233" t="str">
        <f t="shared" si="883"/>
        <v/>
      </c>
      <c r="AL306" s="339"/>
      <c r="AM306" s="339"/>
      <c r="AN306" s="340"/>
      <c r="AO306" s="234" t="str">
        <f t="shared" ref="AO306" si="1064">IF(ISBLANK(AD304),(IFERROR(IF(AND(AH305="Probabilidad",AH306="Probabilidad"),(AQ305-(+AQ305*AK306)),IF(AND(AH305="Impacto",AH306="Probabilidad"),(AQ304-(+AQ304*AK306)),IF(AH306="Impacto",AQ305,""))),""))," ")</f>
        <v/>
      </c>
      <c r="AP306" s="174" t="str">
        <f t="shared" ref="AP306" si="1065">IF(ISBLANK(AD304),(IFERROR(IF(AO306="","",IF(AO306&lt;=0.2,"Muy Baja",IF(AO306&lt;=0.4,"Baja",IF(AO306&lt;=0.6,"Media",IF(AO306&lt;=0.8,"Alta","Muy Alta"))))),""))," ")</f>
        <v/>
      </c>
      <c r="AQ306" s="235" t="str">
        <f t="shared" si="981"/>
        <v/>
      </c>
      <c r="AR306" s="281" t="str">
        <f t="shared" si="982"/>
        <v/>
      </c>
      <c r="AS306" s="235" t="str">
        <f t="shared" ref="AS306:AS309" si="1066">IFERROR(IF(AND(AH305="Impacto",AH306="Impacto"),(AS305-(+AS305*AK306)),IF(AND(AH305="Probabilidad",AH306="Impacto"),(AS304-(+AS304*AK306)),IF(AH306="Probabilidad",AS305,""))),"")</f>
        <v/>
      </c>
      <c r="AT306" s="237" t="str">
        <f t="shared" si="983"/>
        <v/>
      </c>
      <c r="AU306" s="623"/>
      <c r="AV306" s="626"/>
      <c r="AW306" s="620"/>
      <c r="AX306" s="629"/>
      <c r="AY306" s="475"/>
      <c r="AZ306" s="468"/>
      <c r="BA306" s="469"/>
      <c r="BB306" s="469"/>
      <c r="BC306" s="470"/>
      <c r="BD306" s="470"/>
      <c r="BE306" s="470"/>
      <c r="BF306" s="468"/>
      <c r="BG306" s="576"/>
      <c r="BH306" s="214"/>
      <c r="BI306" s="209"/>
      <c r="BJ306" s="209"/>
      <c r="BK306" s="209"/>
      <c r="BL306" s="206"/>
      <c r="BM306" s="206"/>
      <c r="BN306" s="206"/>
      <c r="BO306" s="280"/>
      <c r="BP306" s="280"/>
      <c r="BQ306" s="282"/>
      <c r="BR306" s="212"/>
      <c r="BS306" s="212" t="str">
        <f>IF(AND('MAPA DE RIESGOS'!$AP306="Muy Alta",'MAPA DE RIESGOS'!$AR306="Leve"),CONCATENATE("R",'MAPA DE RIESGOS'!$H306,"C",'MAPA DE RIESGOS'!$AF306),"")</f>
        <v/>
      </c>
      <c r="BT306" s="212"/>
      <c r="BU306" s="212"/>
      <c r="BV306" s="212"/>
      <c r="BW306" s="212"/>
      <c r="BX306" s="212"/>
      <c r="BY306" s="212"/>
      <c r="BZ306" s="212"/>
      <c r="CA306" s="212"/>
      <c r="CB306" s="212"/>
      <c r="CC306" s="212"/>
      <c r="CD306" s="212"/>
      <c r="CE306" s="212"/>
      <c r="CF306" s="212"/>
      <c r="CG306" s="212"/>
      <c r="CH306" s="212"/>
      <c r="CI306" s="212"/>
      <c r="CJ306" s="212"/>
      <c r="CK306" s="212"/>
    </row>
    <row r="307" spans="1:89" s="213" customFormat="1" ht="28.5" hidden="1" customHeight="1">
      <c r="A307" s="590"/>
      <c r="B307" s="614"/>
      <c r="C307" s="567"/>
      <c r="D307" s="567"/>
      <c r="E307" s="570"/>
      <c r="F307" s="570"/>
      <c r="G307" s="575"/>
      <c r="H307" s="382">
        <f t="shared" si="1028"/>
        <v>49</v>
      </c>
      <c r="I307" s="573"/>
      <c r="J307" s="576"/>
      <c r="K307" s="576"/>
      <c r="L307" s="576"/>
      <c r="M307" s="576"/>
      <c r="N307" s="576"/>
      <c r="O307" s="576"/>
      <c r="P307" s="644"/>
      <c r="Q307" s="604"/>
      <c r="R307" s="607"/>
      <c r="S307" s="607"/>
      <c r="T307" s="607"/>
      <c r="U307" s="607"/>
      <c r="V307" s="647"/>
      <c r="W307" s="632"/>
      <c r="X307" s="650"/>
      <c r="Y307" s="653"/>
      <c r="Z307" s="656"/>
      <c r="AA307" s="632"/>
      <c r="AB307" s="635"/>
      <c r="AC307" s="638"/>
      <c r="AD307" s="641"/>
      <c r="AE307" s="620"/>
      <c r="AF307" s="205">
        <v>4</v>
      </c>
      <c r="AG307" s="502"/>
      <c r="AH307" s="504" t="str">
        <f t="shared" si="882"/>
        <v/>
      </c>
      <c r="AI307" s="338"/>
      <c r="AJ307" s="338"/>
      <c r="AK307" s="233" t="str">
        <f t="shared" si="883"/>
        <v/>
      </c>
      <c r="AL307" s="339"/>
      <c r="AM307" s="339"/>
      <c r="AN307" s="340"/>
      <c r="AO307" s="234" t="str">
        <f t="shared" ref="AO307" si="1067">IF(ISBLANK(AD304),(IFERROR(IF(AND(AH306="Probabilidad",AH307="Probabilidad"),(AQ306-(+AQ306*AK307)),IF(AND(AH306="Impacto",AH307="Probabilidad"),(AQ305-(+AQ305*AK307)),IF(AH307="Impacto",AQ306,""))),""))," ")</f>
        <v/>
      </c>
      <c r="AP307" s="174" t="str">
        <f t="shared" ref="AP307" si="1068">IF(ISBLANK(AD304),(IFERROR(IF(AO307="","",IF(AO307&lt;=0.2,"Muy Baja",IF(AO307&lt;=0.4,"Baja",IF(AO307&lt;=0.6,"Media",IF(AO307&lt;=0.8,"Alta","Muy Alta"))))),""))," ")</f>
        <v/>
      </c>
      <c r="AQ307" s="235" t="str">
        <f t="shared" si="981"/>
        <v/>
      </c>
      <c r="AR307" s="281" t="str">
        <f t="shared" si="982"/>
        <v/>
      </c>
      <c r="AS307" s="235" t="str">
        <f t="shared" si="1066"/>
        <v/>
      </c>
      <c r="AT307" s="237" t="str">
        <f t="shared" si="983"/>
        <v/>
      </c>
      <c r="AU307" s="623"/>
      <c r="AV307" s="626"/>
      <c r="AW307" s="620"/>
      <c r="AX307" s="629"/>
      <c r="AY307" s="475"/>
      <c r="AZ307" s="468"/>
      <c r="BA307" s="469"/>
      <c r="BB307" s="469"/>
      <c r="BC307" s="470"/>
      <c r="BD307" s="470"/>
      <c r="BE307" s="470"/>
      <c r="BF307" s="468"/>
      <c r="BG307" s="576"/>
      <c r="BH307" s="214"/>
      <c r="BI307" s="209"/>
      <c r="BJ307" s="209"/>
      <c r="BK307" s="209"/>
      <c r="BL307" s="206"/>
      <c r="BM307" s="206"/>
      <c r="BN307" s="206"/>
      <c r="BO307" s="280"/>
      <c r="BP307" s="280"/>
      <c r="BQ307" s="282"/>
      <c r="BR307" s="212"/>
      <c r="BS307" s="212" t="str">
        <f>IF(AND('MAPA DE RIESGOS'!$AP307="Muy Alta",'MAPA DE RIESGOS'!$AR307="Leve"),CONCATENATE("R",'MAPA DE RIESGOS'!$H307,"C",'MAPA DE RIESGOS'!$AF307),"")</f>
        <v/>
      </c>
      <c r="BT307" s="212"/>
      <c r="BU307" s="212"/>
      <c r="BV307" s="212"/>
      <c r="BW307" s="212"/>
      <c r="BX307" s="212"/>
      <c r="BY307" s="212"/>
      <c r="BZ307" s="212"/>
      <c r="CA307" s="212"/>
      <c r="CB307" s="212"/>
      <c r="CC307" s="212"/>
      <c r="CD307" s="212"/>
      <c r="CE307" s="212"/>
      <c r="CF307" s="212"/>
      <c r="CG307" s="212"/>
      <c r="CH307" s="212"/>
      <c r="CI307" s="212"/>
      <c r="CJ307" s="212"/>
      <c r="CK307" s="212"/>
    </row>
    <row r="308" spans="1:89" s="213" customFormat="1" ht="28.5" hidden="1" customHeight="1">
      <c r="A308" s="590"/>
      <c r="B308" s="614"/>
      <c r="C308" s="567"/>
      <c r="D308" s="567"/>
      <c r="E308" s="570"/>
      <c r="F308" s="570"/>
      <c r="G308" s="575"/>
      <c r="H308" s="382">
        <f t="shared" si="1028"/>
        <v>49</v>
      </c>
      <c r="I308" s="573"/>
      <c r="J308" s="576"/>
      <c r="K308" s="576"/>
      <c r="L308" s="576"/>
      <c r="M308" s="576"/>
      <c r="N308" s="576"/>
      <c r="O308" s="576"/>
      <c r="P308" s="644"/>
      <c r="Q308" s="604"/>
      <c r="R308" s="607"/>
      <c r="S308" s="607"/>
      <c r="T308" s="607"/>
      <c r="U308" s="607"/>
      <c r="V308" s="647"/>
      <c r="W308" s="632"/>
      <c r="X308" s="650"/>
      <c r="Y308" s="653"/>
      <c r="Z308" s="656"/>
      <c r="AA308" s="632"/>
      <c r="AB308" s="635"/>
      <c r="AC308" s="638"/>
      <c r="AD308" s="641"/>
      <c r="AE308" s="620"/>
      <c r="AF308" s="205">
        <v>5</v>
      </c>
      <c r="AG308" s="502"/>
      <c r="AH308" s="504" t="str">
        <f t="shared" si="882"/>
        <v/>
      </c>
      <c r="AI308" s="338"/>
      <c r="AJ308" s="338"/>
      <c r="AK308" s="233" t="str">
        <f t="shared" si="883"/>
        <v/>
      </c>
      <c r="AL308" s="339"/>
      <c r="AM308" s="339"/>
      <c r="AN308" s="340"/>
      <c r="AO308" s="234" t="str">
        <f t="shared" ref="AO308" si="1069">IF(ISBLANK(AD304),(IFERROR(IF(AND(AH307="Probabilidad",AH308="Probabilidad"),(AQ307-(+AQ307*AK308)),IF(AND(AH307="Impacto",AH308="Probabilidad"),(AQ306-(+AQ306*AK308)),IF(AH308="Impacto",AQ307,""))),""))," ")</f>
        <v/>
      </c>
      <c r="AP308" s="174" t="str">
        <f t="shared" ref="AP308" si="1070">IF(ISBLANK(AD304),(IFERROR(IF(AO308="","",IF(AO308&lt;=0.2,"Muy Baja",IF(AO308&lt;=0.4,"Baja",IF(AO308&lt;=0.6,"Media",IF(AO308&lt;=0.8,"Alta","Muy Alta"))))),""))," ")</f>
        <v/>
      </c>
      <c r="AQ308" s="235" t="str">
        <f t="shared" si="981"/>
        <v/>
      </c>
      <c r="AR308" s="281" t="str">
        <f t="shared" si="982"/>
        <v/>
      </c>
      <c r="AS308" s="235" t="str">
        <f t="shared" si="1066"/>
        <v/>
      </c>
      <c r="AT308" s="237" t="str">
        <f t="shared" si="983"/>
        <v/>
      </c>
      <c r="AU308" s="623"/>
      <c r="AV308" s="626"/>
      <c r="AW308" s="620"/>
      <c r="AX308" s="629"/>
      <c r="AY308" s="475"/>
      <c r="AZ308" s="468"/>
      <c r="BA308" s="469"/>
      <c r="BB308" s="469"/>
      <c r="BC308" s="470"/>
      <c r="BD308" s="470"/>
      <c r="BE308" s="470"/>
      <c r="BF308" s="468"/>
      <c r="BG308" s="576"/>
      <c r="BH308" s="214"/>
      <c r="BI308" s="209"/>
      <c r="BJ308" s="209"/>
      <c r="BK308" s="209"/>
      <c r="BL308" s="206"/>
      <c r="BM308" s="206"/>
      <c r="BN308" s="206"/>
      <c r="BO308" s="280"/>
      <c r="BP308" s="280"/>
      <c r="BQ308" s="282"/>
      <c r="BR308" s="212"/>
      <c r="BS308" s="212" t="str">
        <f>IF(AND('MAPA DE RIESGOS'!$AP308="Muy Alta",'MAPA DE RIESGOS'!$AR308="Leve"),CONCATENATE("R",'MAPA DE RIESGOS'!$H308,"C",'MAPA DE RIESGOS'!$AF308),"")</f>
        <v/>
      </c>
      <c r="BT308" s="212"/>
      <c r="BU308" s="212"/>
      <c r="BV308" s="212"/>
      <c r="BW308" s="212"/>
      <c r="BX308" s="212"/>
      <c r="BY308" s="212"/>
      <c r="BZ308" s="212"/>
      <c r="CA308" s="212"/>
      <c r="CB308" s="212"/>
      <c r="CC308" s="212"/>
      <c r="CD308" s="212"/>
      <c r="CE308" s="212"/>
      <c r="CF308" s="212"/>
      <c r="CG308" s="212"/>
      <c r="CH308" s="212"/>
      <c r="CI308" s="212"/>
      <c r="CJ308" s="212"/>
      <c r="CK308" s="212"/>
    </row>
    <row r="309" spans="1:89" s="213" customFormat="1" ht="28.5" hidden="1" customHeight="1">
      <c r="A309" s="590"/>
      <c r="B309" s="614"/>
      <c r="C309" s="567"/>
      <c r="D309" s="567"/>
      <c r="E309" s="570"/>
      <c r="F309" s="570"/>
      <c r="G309" s="575"/>
      <c r="H309" s="382">
        <f t="shared" si="1028"/>
        <v>49</v>
      </c>
      <c r="I309" s="574"/>
      <c r="J309" s="577"/>
      <c r="K309" s="577"/>
      <c r="L309" s="577"/>
      <c r="M309" s="577"/>
      <c r="N309" s="577"/>
      <c r="O309" s="577"/>
      <c r="P309" s="645"/>
      <c r="Q309" s="605"/>
      <c r="R309" s="608"/>
      <c r="S309" s="608"/>
      <c r="T309" s="608"/>
      <c r="U309" s="608"/>
      <c r="V309" s="648"/>
      <c r="W309" s="633"/>
      <c r="X309" s="651"/>
      <c r="Y309" s="654"/>
      <c r="Z309" s="657"/>
      <c r="AA309" s="633"/>
      <c r="AB309" s="636"/>
      <c r="AC309" s="639"/>
      <c r="AD309" s="642"/>
      <c r="AE309" s="621"/>
      <c r="AF309" s="205">
        <v>6</v>
      </c>
      <c r="AG309" s="502"/>
      <c r="AH309" s="504" t="str">
        <f t="shared" si="882"/>
        <v/>
      </c>
      <c r="AI309" s="338"/>
      <c r="AJ309" s="338"/>
      <c r="AK309" s="233" t="str">
        <f t="shared" si="883"/>
        <v/>
      </c>
      <c r="AL309" s="339"/>
      <c r="AM309" s="339"/>
      <c r="AN309" s="340"/>
      <c r="AO309" s="234" t="str">
        <f t="shared" ref="AO309" si="1071">IF(ISBLANK(AD304),(IFERROR(IF(AND(AH308="Probabilidad",AH309="Probabilidad"),(AQ308-(+AQ308*AK309)),IF(AND(AH308="Impacto",AH309="Probabilidad"),(AQ307-(+AQ307*AK309)),IF(AH309="Impacto",AQ308,""))),""))," ")</f>
        <v/>
      </c>
      <c r="AP309" s="174" t="str">
        <f t="shared" ref="AP309" si="1072">IF(ISBLANK(AD304),(IFERROR(IF(AO309="","",IF(AO309&lt;=0.2,"Muy Baja",IF(AO309&lt;=0.4,"Baja",IF(AO309&lt;=0.6,"Media",IF(AO309&lt;=0.8,"Alta","Muy Alta"))))),""))," ")</f>
        <v/>
      </c>
      <c r="AQ309" s="235" t="str">
        <f t="shared" si="981"/>
        <v/>
      </c>
      <c r="AR309" s="281" t="str">
        <f t="shared" si="982"/>
        <v/>
      </c>
      <c r="AS309" s="235" t="str">
        <f t="shared" si="1066"/>
        <v/>
      </c>
      <c r="AT309" s="237" t="str">
        <f t="shared" si="983"/>
        <v/>
      </c>
      <c r="AU309" s="624"/>
      <c r="AV309" s="627"/>
      <c r="AW309" s="621"/>
      <c r="AX309" s="630"/>
      <c r="AY309" s="475"/>
      <c r="AZ309" s="468"/>
      <c r="BA309" s="469"/>
      <c r="BB309" s="469"/>
      <c r="BC309" s="470"/>
      <c r="BD309" s="470"/>
      <c r="BE309" s="470"/>
      <c r="BF309" s="468"/>
      <c r="BG309" s="577"/>
      <c r="BH309" s="214"/>
      <c r="BI309" s="209"/>
      <c r="BJ309" s="209"/>
      <c r="BK309" s="209"/>
      <c r="BL309" s="206"/>
      <c r="BM309" s="206"/>
      <c r="BN309" s="206"/>
      <c r="BO309" s="280"/>
      <c r="BP309" s="280"/>
      <c r="BQ309" s="282"/>
      <c r="BR309" s="212"/>
      <c r="BS309" s="212" t="str">
        <f>IF(AND('MAPA DE RIESGOS'!$AP309="Muy Alta",'MAPA DE RIESGOS'!$AR309="Leve"),CONCATENATE("R",'MAPA DE RIESGOS'!$H309,"C",'MAPA DE RIESGOS'!$AF309),"")</f>
        <v/>
      </c>
      <c r="BT309" s="212"/>
      <c r="BU309" s="212"/>
      <c r="BV309" s="212"/>
      <c r="BW309" s="212"/>
      <c r="BX309" s="212"/>
      <c r="BY309" s="212"/>
      <c r="BZ309" s="212"/>
      <c r="CA309" s="212"/>
      <c r="CB309" s="212"/>
      <c r="CC309" s="212"/>
      <c r="CD309" s="212"/>
      <c r="CE309" s="212"/>
      <c r="CF309" s="212"/>
      <c r="CG309" s="212"/>
      <c r="CH309" s="212"/>
      <c r="CI309" s="212"/>
      <c r="CJ309" s="212"/>
      <c r="CK309" s="212"/>
    </row>
    <row r="310" spans="1:89" s="213" customFormat="1" ht="74.150000000000006" customHeight="1">
      <c r="A310" s="590"/>
      <c r="B310" s="614" t="s">
        <v>884</v>
      </c>
      <c r="C310" s="567"/>
      <c r="D310" s="567"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570"/>
      <c r="F310" s="570" t="s">
        <v>962</v>
      </c>
      <c r="G310" s="575">
        <v>50</v>
      </c>
      <c r="H310" s="382">
        <f t="shared" ref="H310" si="1073">+G310</f>
        <v>50</v>
      </c>
      <c r="I310" s="572" t="s">
        <v>1174</v>
      </c>
      <c r="J310" s="581" t="s">
        <v>241</v>
      </c>
      <c r="K310" s="581" t="s">
        <v>1174</v>
      </c>
      <c r="L310" s="581" t="s">
        <v>1306</v>
      </c>
      <c r="M310" s="581" t="s">
        <v>3277</v>
      </c>
      <c r="N310" s="581" t="s">
        <v>108</v>
      </c>
      <c r="O310" s="581" t="s">
        <v>830</v>
      </c>
      <c r="P310" s="643">
        <v>12</v>
      </c>
      <c r="Q310" s="603"/>
      <c r="R310" s="606"/>
      <c r="S310" s="606"/>
      <c r="T310" s="606"/>
      <c r="U310" s="606"/>
      <c r="V310" s="646" t="str">
        <f t="shared" ref="V310" si="1074">IF(ISBLANK(AC310),(IF(P310&lt;=0,"",IF(P310&lt;=2,"Muy Baja",IF(P310&lt;=24,"Baja",IF(P310&lt;=500,"Media",IF(P310&lt;=5000,"Alta","Muy Alta"))))))," ")</f>
        <v>Baja</v>
      </c>
      <c r="W310" s="631">
        <f t="shared" ref="W310" si="1075">IF(ISBLANK(AC310),(IF(V310="","",IF(V310="Muy Baja",20%,IF(V310="Baja",40%,IF(V310="Media",60%,IF(V310="Alta",80%,IF(V310="Muy Alta",100%,0)))))))," ")</f>
        <v>0.4</v>
      </c>
      <c r="X310" s="649" t="s">
        <v>304</v>
      </c>
      <c r="Y310" s="652" t="str">
        <f>IF(X310&gt;0,IF(NOT(ISERROR(MATCH(X310,'Listados Datos'!$N$3:$N$4,0))),'Listados Datos'!$N$6&amp;"Por favor no seleccionar este criterios de impacto (Afectación Económica o presupuestal y/o Pérdida Reputacional)",'Listados Datos'!$N$7),"")</f>
        <v>✔</v>
      </c>
      <c r="Z310" s="655"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631">
        <f>IF(Z310="","",IF(Z310="Leve",20%,IF(Z310="Menor",40%,IF(Z310="Moderado",60%,IF(Z310="Mayor",80%,IF(Z310="Catastrófico",100%,0))))))</f>
        <v>0.6</v>
      </c>
      <c r="AB310" s="634"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637"/>
      <c r="AD310" s="640"/>
      <c r="AE310" s="619" t="str">
        <f t="shared" ref="AE310" si="1076">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5">
        <v>1</v>
      </c>
      <c r="AG310" s="502" t="s">
        <v>3212</v>
      </c>
      <c r="AH310" s="504" t="str">
        <f t="shared" si="882"/>
        <v>Probabilidad</v>
      </c>
      <c r="AI310" s="338" t="s">
        <v>310</v>
      </c>
      <c r="AJ310" s="338" t="s">
        <v>315</v>
      </c>
      <c r="AK310" s="233" t="str">
        <f t="shared" si="883"/>
        <v>40%</v>
      </c>
      <c r="AL310" s="339" t="s">
        <v>319</v>
      </c>
      <c r="AM310" s="339" t="s">
        <v>323</v>
      </c>
      <c r="AN310" s="340" t="s">
        <v>326</v>
      </c>
      <c r="AO310" s="234">
        <f t="shared" ref="AO310" si="1077">IF(ISBLANK(AD310),(IFERROR(IF(AH310="Probabilidad",(W310-(+W310*AK310)),IF(AH310="Impacto",W310,"")),""))," ")</f>
        <v>0.24</v>
      </c>
      <c r="AP310" s="174" t="str">
        <f t="shared" ref="AP310" si="1078">IF(ISBLANK(AD310), (IFERROR(IF(AO310="","",IF(AO310&lt;=0.2,"Muy Baja",IF(AO310&lt;=0.4,"Baja",IF(AO310&lt;=0.6,"Media",IF(AO310&lt;=0.8,"Alta","Muy Alta"))))),""))," ")</f>
        <v>Baja</v>
      </c>
      <c r="AQ310" s="235">
        <f t="shared" si="981"/>
        <v>0.24</v>
      </c>
      <c r="AR310" s="281" t="str">
        <f t="shared" si="982"/>
        <v>Moderado</v>
      </c>
      <c r="AS310" s="235">
        <f t="shared" ref="AS310" si="1079">IFERROR(IF(AH310="Impacto",(AA310-(+AA310*AK310)),IF(AH310="Probabilidad",AA310,"")),"")</f>
        <v>0.6</v>
      </c>
      <c r="AT310" s="237" t="str">
        <f t="shared" si="983"/>
        <v>Moderado</v>
      </c>
      <c r="AU310" s="622"/>
      <c r="AV310" s="625" t="str">
        <f>IF(ISBLANK(AD310), " ", AD310)</f>
        <v xml:space="preserve"> </v>
      </c>
      <c r="AW310" s="619" t="str">
        <f t="shared" ref="AW310" si="1080">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628" t="s">
        <v>333</v>
      </c>
      <c r="AY310" s="475" t="s">
        <v>1379</v>
      </c>
      <c r="AZ310" s="468" t="s">
        <v>1225</v>
      </c>
      <c r="BA310" s="469" t="s">
        <v>3010</v>
      </c>
      <c r="BB310" s="469" t="s">
        <v>1151</v>
      </c>
      <c r="BC310" s="470">
        <v>44927</v>
      </c>
      <c r="BD310" s="470">
        <v>45291</v>
      </c>
      <c r="BE310" s="470" t="s">
        <v>1225</v>
      </c>
      <c r="BF310" s="468" t="s">
        <v>1225</v>
      </c>
      <c r="BG310" s="581" t="s">
        <v>1226</v>
      </c>
      <c r="BH310" s="214"/>
      <c r="BI310" s="209"/>
      <c r="BJ310" s="209"/>
      <c r="BK310" s="209"/>
      <c r="BL310" s="206"/>
      <c r="BM310" s="206"/>
      <c r="BN310" s="206"/>
      <c r="BO310" s="280"/>
      <c r="BP310" s="280"/>
      <c r="BQ310" s="282"/>
      <c r="BR310" s="212"/>
      <c r="BS310" s="212" t="str">
        <f>IF(AND('MAPA DE RIESGOS'!$AP310="Muy Alta",'MAPA DE RIESGOS'!$AR310="Leve"),CONCATENATE("R",'MAPA DE RIESGOS'!$H310,"C",'MAPA DE RIESGOS'!$AF310),"")</f>
        <v/>
      </c>
      <c r="BT310" s="212"/>
      <c r="BU310" s="212"/>
      <c r="BV310" s="212"/>
      <c r="BW310" s="212"/>
      <c r="BX310" s="212"/>
      <c r="BY310" s="212"/>
      <c r="BZ310" s="212"/>
      <c r="CA310" s="212"/>
      <c r="CB310" s="212"/>
      <c r="CC310" s="212"/>
      <c r="CD310" s="212"/>
      <c r="CE310" s="212"/>
      <c r="CF310" s="212"/>
      <c r="CG310" s="212"/>
      <c r="CH310" s="212"/>
      <c r="CI310" s="212"/>
      <c r="CJ310" s="212"/>
      <c r="CK310" s="212"/>
    </row>
    <row r="311" spans="1:89" s="213" customFormat="1" ht="28.5" hidden="1" customHeight="1">
      <c r="A311" s="590"/>
      <c r="B311" s="614"/>
      <c r="C311" s="567"/>
      <c r="D311" s="567"/>
      <c r="E311" s="570"/>
      <c r="F311" s="570"/>
      <c r="G311" s="575"/>
      <c r="H311" s="382">
        <f t="shared" ref="H311" si="1081">+H310</f>
        <v>50</v>
      </c>
      <c r="I311" s="573"/>
      <c r="J311" s="576"/>
      <c r="K311" s="576"/>
      <c r="L311" s="576"/>
      <c r="M311" s="576"/>
      <c r="N311" s="576"/>
      <c r="O311" s="576"/>
      <c r="P311" s="644"/>
      <c r="Q311" s="604"/>
      <c r="R311" s="607"/>
      <c r="S311" s="607"/>
      <c r="T311" s="607"/>
      <c r="U311" s="607"/>
      <c r="V311" s="647"/>
      <c r="W311" s="632"/>
      <c r="X311" s="650"/>
      <c r="Y311" s="653"/>
      <c r="Z311" s="656"/>
      <c r="AA311" s="632"/>
      <c r="AB311" s="635"/>
      <c r="AC311" s="638"/>
      <c r="AD311" s="641"/>
      <c r="AE311" s="620"/>
      <c r="AF311" s="205">
        <v>2</v>
      </c>
      <c r="AG311" s="502"/>
      <c r="AH311" s="504" t="str">
        <f t="shared" si="882"/>
        <v/>
      </c>
      <c r="AI311" s="338"/>
      <c r="AJ311" s="338"/>
      <c r="AK311" s="233" t="str">
        <f t="shared" si="883"/>
        <v/>
      </c>
      <c r="AL311" s="339"/>
      <c r="AM311" s="339"/>
      <c r="AN311" s="340"/>
      <c r="AO311" s="234" t="str">
        <f t="shared" ref="AO311" si="1082">IF(ISBLANK(AD310),(IFERROR(IF(AND(AH310="Probabilidad",AH311="Probabilidad"),(AQ310-(+AQ310*AK311)),IF(AH311="Probabilidad",(W310-(+W310*AK311)),IF(AH311="Impacto",AQ310,""))),""))," ")</f>
        <v/>
      </c>
      <c r="AP311" s="174" t="str">
        <f t="shared" ref="AP311" si="1083">IF(ISBLANK(AD310),(IFERROR(IF(AO311="","",IF(AO311&lt;=0.2,"Muy Baja",IF(AO311&lt;=0.4,"Baja",IF(AO311&lt;=0.6,"Media",IF(AO311&lt;=0.8,"Alta","Muy Alta"))))),""))," ")</f>
        <v/>
      </c>
      <c r="AQ311" s="235" t="str">
        <f t="shared" si="981"/>
        <v/>
      </c>
      <c r="AR311" s="281" t="str">
        <f t="shared" si="982"/>
        <v/>
      </c>
      <c r="AS311" s="235" t="str">
        <f t="shared" ref="AS311" si="1084">IFERROR(IF(AND(AH310="Impacto",AH311="Impacto"),(AS310-(+AS310*AK311)),IF(AH311="Impacto",(AA310-(+AA310*AK311)),IF(AH311="Probabilidad",AS310,""))),"")</f>
        <v/>
      </c>
      <c r="AT311" s="237" t="str">
        <f t="shared" si="983"/>
        <v/>
      </c>
      <c r="AU311" s="623"/>
      <c r="AV311" s="626"/>
      <c r="AW311" s="620"/>
      <c r="AX311" s="629"/>
      <c r="AY311" s="475"/>
      <c r="AZ311" s="468"/>
      <c r="BA311" s="469"/>
      <c r="BB311" s="469"/>
      <c r="BC311" s="470"/>
      <c r="BD311" s="470"/>
      <c r="BE311" s="470"/>
      <c r="BF311" s="468"/>
      <c r="BG311" s="576"/>
      <c r="BH311" s="214"/>
      <c r="BI311" s="209"/>
      <c r="BJ311" s="209"/>
      <c r="BK311" s="209"/>
      <c r="BL311" s="206"/>
      <c r="BM311" s="206"/>
      <c r="BN311" s="206"/>
      <c r="BO311" s="280"/>
      <c r="BP311" s="280"/>
      <c r="BQ311" s="282"/>
      <c r="BR311" s="212"/>
      <c r="BS311" s="212" t="str">
        <f>IF(AND('MAPA DE RIESGOS'!$AP311="Muy Alta",'MAPA DE RIESGOS'!$AR311="Leve"),CONCATENATE("R",'MAPA DE RIESGOS'!$H311,"C",'MAPA DE RIESGOS'!$AF311),"")</f>
        <v/>
      </c>
      <c r="BT311" s="212"/>
      <c r="BU311" s="212"/>
      <c r="BV311" s="212"/>
      <c r="BW311" s="212"/>
      <c r="BX311" s="212"/>
      <c r="BY311" s="212"/>
      <c r="BZ311" s="212"/>
      <c r="CA311" s="212"/>
      <c r="CB311" s="212"/>
      <c r="CC311" s="212"/>
      <c r="CD311" s="212"/>
      <c r="CE311" s="212"/>
      <c r="CF311" s="212"/>
      <c r="CG311" s="212"/>
      <c r="CH311" s="212"/>
      <c r="CI311" s="212"/>
      <c r="CJ311" s="212"/>
      <c r="CK311" s="212"/>
    </row>
    <row r="312" spans="1:89" s="213" customFormat="1" ht="28.5" hidden="1" customHeight="1">
      <c r="A312" s="590"/>
      <c r="B312" s="614"/>
      <c r="C312" s="567"/>
      <c r="D312" s="567"/>
      <c r="E312" s="570"/>
      <c r="F312" s="570"/>
      <c r="G312" s="575"/>
      <c r="H312" s="382">
        <f t="shared" si="1028"/>
        <v>50</v>
      </c>
      <c r="I312" s="573"/>
      <c r="J312" s="576"/>
      <c r="K312" s="576"/>
      <c r="L312" s="576"/>
      <c r="M312" s="576"/>
      <c r="N312" s="576"/>
      <c r="O312" s="576"/>
      <c r="P312" s="644"/>
      <c r="Q312" s="604"/>
      <c r="R312" s="607"/>
      <c r="S312" s="607"/>
      <c r="T312" s="607"/>
      <c r="U312" s="607"/>
      <c r="V312" s="647"/>
      <c r="W312" s="632"/>
      <c r="X312" s="650"/>
      <c r="Y312" s="653"/>
      <c r="Z312" s="656"/>
      <c r="AA312" s="632"/>
      <c r="AB312" s="635"/>
      <c r="AC312" s="638"/>
      <c r="AD312" s="641"/>
      <c r="AE312" s="620"/>
      <c r="AF312" s="205">
        <v>3</v>
      </c>
      <c r="AG312" s="502"/>
      <c r="AH312" s="504" t="str">
        <f t="shared" si="882"/>
        <v/>
      </c>
      <c r="AI312" s="338"/>
      <c r="AJ312" s="338"/>
      <c r="AK312" s="233" t="str">
        <f t="shared" si="883"/>
        <v/>
      </c>
      <c r="AL312" s="339"/>
      <c r="AM312" s="339"/>
      <c r="AN312" s="340"/>
      <c r="AO312" s="234" t="str">
        <f t="shared" ref="AO312" si="1085">IF(ISBLANK(AD310),(IFERROR(IF(AND(AH311="Probabilidad",AH312="Probabilidad"),(AQ311-(+AQ311*AK312)),IF(AND(AH311="Impacto",AH312="Probabilidad"),(AQ310-(+AQ310*AK312)),IF(AH312="Impacto",AQ311,""))),""))," ")</f>
        <v/>
      </c>
      <c r="AP312" s="174" t="str">
        <f t="shared" ref="AP312" si="1086">IF(ISBLANK(AD310),(IFERROR(IF(AO312="","",IF(AO312&lt;=0.2,"Muy Baja",IF(AO312&lt;=0.4,"Baja",IF(AO312&lt;=0.6,"Media",IF(AO312&lt;=0.8,"Alta","Muy Alta"))))),""))," ")</f>
        <v/>
      </c>
      <c r="AQ312" s="235" t="str">
        <f t="shared" si="981"/>
        <v/>
      </c>
      <c r="AR312" s="281" t="str">
        <f t="shared" si="982"/>
        <v/>
      </c>
      <c r="AS312" s="235" t="str">
        <f t="shared" ref="AS312:AS315" si="1087">IFERROR(IF(AND(AH311="Impacto",AH312="Impacto"),(AS311-(+AS311*AK312)),IF(AND(AH311="Probabilidad",AH312="Impacto"),(AS310-(+AS310*AK312)),IF(AH312="Probabilidad",AS311,""))),"")</f>
        <v/>
      </c>
      <c r="AT312" s="237" t="str">
        <f t="shared" si="983"/>
        <v/>
      </c>
      <c r="AU312" s="623"/>
      <c r="AV312" s="626"/>
      <c r="AW312" s="620"/>
      <c r="AX312" s="629"/>
      <c r="AY312" s="475"/>
      <c r="AZ312" s="468"/>
      <c r="BA312" s="469"/>
      <c r="BB312" s="469"/>
      <c r="BC312" s="470"/>
      <c r="BD312" s="470"/>
      <c r="BE312" s="470"/>
      <c r="BF312" s="468"/>
      <c r="BG312" s="576"/>
      <c r="BH312" s="214"/>
      <c r="BI312" s="209"/>
      <c r="BJ312" s="209"/>
      <c r="BK312" s="209"/>
      <c r="BL312" s="206"/>
      <c r="BM312" s="206"/>
      <c r="BN312" s="206"/>
      <c r="BO312" s="280"/>
      <c r="BP312" s="280"/>
      <c r="BQ312" s="282"/>
      <c r="BR312" s="212"/>
      <c r="BS312" s="212" t="str">
        <f>IF(AND('MAPA DE RIESGOS'!$AP312="Muy Alta",'MAPA DE RIESGOS'!$AR312="Leve"),CONCATENATE("R",'MAPA DE RIESGOS'!$H312,"C",'MAPA DE RIESGOS'!$AF312),"")</f>
        <v/>
      </c>
      <c r="BT312" s="212"/>
      <c r="BU312" s="212"/>
      <c r="BV312" s="212"/>
      <c r="BW312" s="212"/>
      <c r="BX312" s="212"/>
      <c r="BY312" s="212"/>
      <c r="BZ312" s="212"/>
      <c r="CA312" s="212"/>
      <c r="CB312" s="212"/>
      <c r="CC312" s="212"/>
      <c r="CD312" s="212"/>
      <c r="CE312" s="212"/>
      <c r="CF312" s="212"/>
      <c r="CG312" s="212"/>
      <c r="CH312" s="212"/>
      <c r="CI312" s="212"/>
      <c r="CJ312" s="212"/>
      <c r="CK312" s="212"/>
    </row>
    <row r="313" spans="1:89" s="213" customFormat="1" ht="28.5" hidden="1" customHeight="1">
      <c r="A313" s="590"/>
      <c r="B313" s="614"/>
      <c r="C313" s="567"/>
      <c r="D313" s="567"/>
      <c r="E313" s="570"/>
      <c r="F313" s="570"/>
      <c r="G313" s="575"/>
      <c r="H313" s="382">
        <f t="shared" si="1028"/>
        <v>50</v>
      </c>
      <c r="I313" s="573"/>
      <c r="J313" s="576"/>
      <c r="K313" s="576"/>
      <c r="L313" s="576"/>
      <c r="M313" s="576"/>
      <c r="N313" s="576"/>
      <c r="O313" s="576"/>
      <c r="P313" s="644"/>
      <c r="Q313" s="604"/>
      <c r="R313" s="607"/>
      <c r="S313" s="607"/>
      <c r="T313" s="607"/>
      <c r="U313" s="607"/>
      <c r="V313" s="647"/>
      <c r="W313" s="632"/>
      <c r="X313" s="650"/>
      <c r="Y313" s="653"/>
      <c r="Z313" s="656"/>
      <c r="AA313" s="632"/>
      <c r="AB313" s="635"/>
      <c r="AC313" s="638"/>
      <c r="AD313" s="641"/>
      <c r="AE313" s="620"/>
      <c r="AF313" s="205">
        <v>4</v>
      </c>
      <c r="AG313" s="502"/>
      <c r="AH313" s="504" t="str">
        <f t="shared" si="882"/>
        <v/>
      </c>
      <c r="AI313" s="338"/>
      <c r="AJ313" s="338"/>
      <c r="AK313" s="233" t="str">
        <f t="shared" si="883"/>
        <v/>
      </c>
      <c r="AL313" s="339"/>
      <c r="AM313" s="339"/>
      <c r="AN313" s="340"/>
      <c r="AO313" s="234" t="str">
        <f t="shared" ref="AO313" si="1088">IF(ISBLANK(AD310),(IFERROR(IF(AND(AH312="Probabilidad",AH313="Probabilidad"),(AQ312-(+AQ312*AK313)),IF(AND(AH312="Impacto",AH313="Probabilidad"),(AQ311-(+AQ311*AK313)),IF(AH313="Impacto",AQ312,""))),""))," ")</f>
        <v/>
      </c>
      <c r="AP313" s="174" t="str">
        <f t="shared" ref="AP313" si="1089">IF(ISBLANK(AD310),(IFERROR(IF(AO313="","",IF(AO313&lt;=0.2,"Muy Baja",IF(AO313&lt;=0.4,"Baja",IF(AO313&lt;=0.6,"Media",IF(AO313&lt;=0.8,"Alta","Muy Alta"))))),""))," ")</f>
        <v/>
      </c>
      <c r="AQ313" s="235" t="str">
        <f t="shared" si="981"/>
        <v/>
      </c>
      <c r="AR313" s="281" t="str">
        <f t="shared" si="982"/>
        <v/>
      </c>
      <c r="AS313" s="235" t="str">
        <f t="shared" si="1087"/>
        <v/>
      </c>
      <c r="AT313" s="237" t="str">
        <f t="shared" si="983"/>
        <v/>
      </c>
      <c r="AU313" s="623"/>
      <c r="AV313" s="626"/>
      <c r="AW313" s="620"/>
      <c r="AX313" s="629"/>
      <c r="AY313" s="475"/>
      <c r="AZ313" s="468"/>
      <c r="BA313" s="469"/>
      <c r="BB313" s="469"/>
      <c r="BC313" s="470"/>
      <c r="BD313" s="470"/>
      <c r="BE313" s="470"/>
      <c r="BF313" s="468"/>
      <c r="BG313" s="576"/>
      <c r="BH313" s="214"/>
      <c r="BI313" s="209"/>
      <c r="BJ313" s="209"/>
      <c r="BK313" s="209"/>
      <c r="BL313" s="206"/>
      <c r="BM313" s="206"/>
      <c r="BN313" s="206"/>
      <c r="BO313" s="280"/>
      <c r="BP313" s="280"/>
      <c r="BQ313" s="282"/>
      <c r="BR313" s="212"/>
      <c r="BS313" s="212" t="str">
        <f>IF(AND('MAPA DE RIESGOS'!$AP313="Muy Alta",'MAPA DE RIESGOS'!$AR313="Leve"),CONCATENATE("R",'MAPA DE RIESGOS'!$H313,"C",'MAPA DE RIESGOS'!$AF313),"")</f>
        <v/>
      </c>
      <c r="BT313" s="212"/>
      <c r="BU313" s="212"/>
      <c r="BV313" s="212"/>
      <c r="BW313" s="212"/>
      <c r="BX313" s="212"/>
      <c r="BY313" s="212"/>
      <c r="BZ313" s="212"/>
      <c r="CA313" s="212"/>
      <c r="CB313" s="212"/>
      <c r="CC313" s="212"/>
      <c r="CD313" s="212"/>
      <c r="CE313" s="212"/>
      <c r="CF313" s="212"/>
      <c r="CG313" s="212"/>
      <c r="CH313" s="212"/>
      <c r="CI313" s="212"/>
      <c r="CJ313" s="212"/>
      <c r="CK313" s="212"/>
    </row>
    <row r="314" spans="1:89" s="213" customFormat="1" ht="28.5" hidden="1" customHeight="1">
      <c r="A314" s="590"/>
      <c r="B314" s="614"/>
      <c r="C314" s="567"/>
      <c r="D314" s="567"/>
      <c r="E314" s="570"/>
      <c r="F314" s="570"/>
      <c r="G314" s="575"/>
      <c r="H314" s="382">
        <f t="shared" si="1028"/>
        <v>50</v>
      </c>
      <c r="I314" s="573"/>
      <c r="J314" s="576"/>
      <c r="K314" s="576"/>
      <c r="L314" s="576"/>
      <c r="M314" s="576"/>
      <c r="N314" s="576"/>
      <c r="O314" s="576"/>
      <c r="P314" s="644"/>
      <c r="Q314" s="604"/>
      <c r="R314" s="607"/>
      <c r="S314" s="607"/>
      <c r="T314" s="607"/>
      <c r="U314" s="607"/>
      <c r="V314" s="647"/>
      <c r="W314" s="632"/>
      <c r="X314" s="650"/>
      <c r="Y314" s="653"/>
      <c r="Z314" s="656"/>
      <c r="AA314" s="632"/>
      <c r="AB314" s="635"/>
      <c r="AC314" s="638"/>
      <c r="AD314" s="641"/>
      <c r="AE314" s="620"/>
      <c r="AF314" s="205">
        <v>5</v>
      </c>
      <c r="AG314" s="502"/>
      <c r="AH314" s="504" t="str">
        <f t="shared" si="882"/>
        <v/>
      </c>
      <c r="AI314" s="338"/>
      <c r="AJ314" s="338"/>
      <c r="AK314" s="233" t="str">
        <f t="shared" si="883"/>
        <v/>
      </c>
      <c r="AL314" s="339"/>
      <c r="AM314" s="339"/>
      <c r="AN314" s="340"/>
      <c r="AO314" s="234" t="str">
        <f t="shared" ref="AO314" si="1090">IF(ISBLANK(AD310),(IFERROR(IF(AND(AH313="Probabilidad",AH314="Probabilidad"),(AQ313-(+AQ313*AK314)),IF(AND(AH313="Impacto",AH314="Probabilidad"),(AQ312-(+AQ312*AK314)),IF(AH314="Impacto",AQ313,""))),""))," ")</f>
        <v/>
      </c>
      <c r="AP314" s="174" t="str">
        <f t="shared" ref="AP314" si="1091">IF(ISBLANK(AD310),(IFERROR(IF(AO314="","",IF(AO314&lt;=0.2,"Muy Baja",IF(AO314&lt;=0.4,"Baja",IF(AO314&lt;=0.6,"Media",IF(AO314&lt;=0.8,"Alta","Muy Alta"))))),""))," ")</f>
        <v/>
      </c>
      <c r="AQ314" s="235" t="str">
        <f t="shared" si="981"/>
        <v/>
      </c>
      <c r="AR314" s="281" t="str">
        <f t="shared" si="982"/>
        <v/>
      </c>
      <c r="AS314" s="235" t="str">
        <f t="shared" si="1087"/>
        <v/>
      </c>
      <c r="AT314" s="237" t="str">
        <f t="shared" si="983"/>
        <v/>
      </c>
      <c r="AU314" s="623"/>
      <c r="AV314" s="626"/>
      <c r="AW314" s="620"/>
      <c r="AX314" s="629"/>
      <c r="AY314" s="475"/>
      <c r="AZ314" s="468"/>
      <c r="BA314" s="469"/>
      <c r="BB314" s="469"/>
      <c r="BC314" s="470"/>
      <c r="BD314" s="470"/>
      <c r="BE314" s="470"/>
      <c r="BF314" s="468"/>
      <c r="BG314" s="576"/>
      <c r="BH314" s="214"/>
      <c r="BI314" s="209"/>
      <c r="BJ314" s="209"/>
      <c r="BK314" s="209"/>
      <c r="BL314" s="206"/>
      <c r="BM314" s="206"/>
      <c r="BN314" s="206"/>
      <c r="BO314" s="280"/>
      <c r="BP314" s="280"/>
      <c r="BQ314" s="282"/>
      <c r="BR314" s="212"/>
      <c r="BS314" s="212" t="str">
        <f>IF(AND('MAPA DE RIESGOS'!$AP314="Muy Alta",'MAPA DE RIESGOS'!$AR314="Leve"),CONCATENATE("R",'MAPA DE RIESGOS'!$H314,"C",'MAPA DE RIESGOS'!$AF314),"")</f>
        <v/>
      </c>
      <c r="BT314" s="212"/>
      <c r="BU314" s="212"/>
      <c r="BV314" s="212"/>
      <c r="BW314" s="212"/>
      <c r="BX314" s="212"/>
      <c r="BY314" s="212"/>
      <c r="BZ314" s="212"/>
      <c r="CA314" s="212"/>
      <c r="CB314" s="212"/>
      <c r="CC314" s="212"/>
      <c r="CD314" s="212"/>
      <c r="CE314" s="212"/>
      <c r="CF314" s="212"/>
      <c r="CG314" s="212"/>
      <c r="CH314" s="212"/>
      <c r="CI314" s="212"/>
      <c r="CJ314" s="212"/>
      <c r="CK314" s="212"/>
    </row>
    <row r="315" spans="1:89" s="213" customFormat="1" ht="28.5" hidden="1" customHeight="1">
      <c r="A315" s="590"/>
      <c r="B315" s="614"/>
      <c r="C315" s="567"/>
      <c r="D315" s="567"/>
      <c r="E315" s="570"/>
      <c r="F315" s="570"/>
      <c r="G315" s="575"/>
      <c r="H315" s="382">
        <f t="shared" si="1028"/>
        <v>50</v>
      </c>
      <c r="I315" s="574"/>
      <c r="J315" s="577"/>
      <c r="K315" s="577"/>
      <c r="L315" s="577"/>
      <c r="M315" s="577"/>
      <c r="N315" s="577"/>
      <c r="O315" s="577"/>
      <c r="P315" s="645"/>
      <c r="Q315" s="605"/>
      <c r="R315" s="608"/>
      <c r="S315" s="608"/>
      <c r="T315" s="608"/>
      <c r="U315" s="608"/>
      <c r="V315" s="648"/>
      <c r="W315" s="633"/>
      <c r="X315" s="651"/>
      <c r="Y315" s="654"/>
      <c r="Z315" s="657"/>
      <c r="AA315" s="633"/>
      <c r="AB315" s="636"/>
      <c r="AC315" s="639"/>
      <c r="AD315" s="642"/>
      <c r="AE315" s="621"/>
      <c r="AF315" s="205">
        <v>6</v>
      </c>
      <c r="AG315" s="502"/>
      <c r="AH315" s="504" t="str">
        <f t="shared" si="882"/>
        <v/>
      </c>
      <c r="AI315" s="338"/>
      <c r="AJ315" s="338"/>
      <c r="AK315" s="233" t="str">
        <f t="shared" si="883"/>
        <v/>
      </c>
      <c r="AL315" s="339"/>
      <c r="AM315" s="339"/>
      <c r="AN315" s="340"/>
      <c r="AO315" s="234" t="str">
        <f t="shared" ref="AO315" si="1092">IF(ISBLANK(AD310),(IFERROR(IF(AND(AH314="Probabilidad",AH315="Probabilidad"),(AQ314-(+AQ314*AK315)),IF(AND(AH314="Impacto",AH315="Probabilidad"),(AQ313-(+AQ313*AK315)),IF(AH315="Impacto",AQ314,""))),""))," ")</f>
        <v/>
      </c>
      <c r="AP315" s="174" t="str">
        <f t="shared" ref="AP315" si="1093">IF(ISBLANK(AD310),(IFERROR(IF(AO315="","",IF(AO315&lt;=0.2,"Muy Baja",IF(AO315&lt;=0.4,"Baja",IF(AO315&lt;=0.6,"Media",IF(AO315&lt;=0.8,"Alta","Muy Alta"))))),""))," ")</f>
        <v/>
      </c>
      <c r="AQ315" s="235" t="str">
        <f t="shared" si="981"/>
        <v/>
      </c>
      <c r="AR315" s="281" t="str">
        <f t="shared" si="982"/>
        <v/>
      </c>
      <c r="AS315" s="235" t="str">
        <f t="shared" si="1087"/>
        <v/>
      </c>
      <c r="AT315" s="237" t="str">
        <f t="shared" si="983"/>
        <v/>
      </c>
      <c r="AU315" s="624"/>
      <c r="AV315" s="627"/>
      <c r="AW315" s="621"/>
      <c r="AX315" s="630"/>
      <c r="AY315" s="475"/>
      <c r="AZ315" s="468"/>
      <c r="BA315" s="469"/>
      <c r="BB315" s="469"/>
      <c r="BC315" s="470"/>
      <c r="BD315" s="470"/>
      <c r="BE315" s="470"/>
      <c r="BF315" s="468"/>
      <c r="BG315" s="577"/>
      <c r="BH315" s="214"/>
      <c r="BI315" s="209"/>
      <c r="BJ315" s="209"/>
      <c r="BK315" s="209"/>
      <c r="BL315" s="206"/>
      <c r="BM315" s="206"/>
      <c r="BN315" s="206"/>
      <c r="BO315" s="280"/>
      <c r="BP315" s="280"/>
      <c r="BQ315" s="282"/>
      <c r="BR315" s="212"/>
      <c r="BS315" s="212" t="str">
        <f>IF(AND('MAPA DE RIESGOS'!$AP315="Muy Alta",'MAPA DE RIESGOS'!$AR315="Leve"),CONCATENATE("R",'MAPA DE RIESGOS'!$H315,"C",'MAPA DE RIESGOS'!$AF315),"")</f>
        <v/>
      </c>
      <c r="BT315" s="212"/>
      <c r="BU315" s="212"/>
      <c r="BV315" s="212"/>
      <c r="BW315" s="212"/>
      <c r="BX315" s="212"/>
      <c r="BY315" s="212"/>
      <c r="BZ315" s="212"/>
      <c r="CA315" s="212"/>
      <c r="CB315" s="212"/>
      <c r="CC315" s="212"/>
      <c r="CD315" s="212"/>
      <c r="CE315" s="212"/>
      <c r="CF315" s="212"/>
      <c r="CG315" s="212"/>
      <c r="CH315" s="212"/>
      <c r="CI315" s="212"/>
      <c r="CJ315" s="212"/>
      <c r="CK315" s="212"/>
    </row>
    <row r="316" spans="1:89" s="213" customFormat="1" ht="59.5" customHeight="1">
      <c r="A316" s="590"/>
      <c r="B316" s="614" t="s">
        <v>884</v>
      </c>
      <c r="C316" s="567"/>
      <c r="D316" s="567"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570"/>
      <c r="F316" s="570" t="s">
        <v>962</v>
      </c>
      <c r="G316" s="575">
        <v>51</v>
      </c>
      <c r="H316" s="382">
        <f t="shared" ref="H316" si="1094">+G316</f>
        <v>51</v>
      </c>
      <c r="I316" s="572" t="s">
        <v>1175</v>
      </c>
      <c r="J316" s="581" t="s">
        <v>242</v>
      </c>
      <c r="K316" s="581" t="s">
        <v>1175</v>
      </c>
      <c r="L316" s="581" t="s">
        <v>1307</v>
      </c>
      <c r="M316" s="581" t="s">
        <v>3278</v>
      </c>
      <c r="N316" s="581" t="s">
        <v>108</v>
      </c>
      <c r="O316" s="581" t="s">
        <v>830</v>
      </c>
      <c r="P316" s="643">
        <v>228</v>
      </c>
      <c r="Q316" s="603"/>
      <c r="R316" s="606"/>
      <c r="S316" s="606"/>
      <c r="T316" s="606"/>
      <c r="U316" s="606"/>
      <c r="V316" s="646" t="str">
        <f t="shared" ref="V316" si="1095">IF(ISBLANK(AC316),(IF(P316&lt;=0,"",IF(P316&lt;=2,"Muy Baja",IF(P316&lt;=24,"Baja",IF(P316&lt;=500,"Media",IF(P316&lt;=5000,"Alta","Muy Alta"))))))," ")</f>
        <v>Media</v>
      </c>
      <c r="W316" s="631">
        <f t="shared" ref="W316" si="1096">IF(ISBLANK(AC316),(IF(V316="","",IF(V316="Muy Baja",20%,IF(V316="Baja",40%,IF(V316="Media",60%,IF(V316="Alta",80%,IF(V316="Muy Alta",100%,0)))))))," ")</f>
        <v>0.6</v>
      </c>
      <c r="X316" s="649" t="s">
        <v>304</v>
      </c>
      <c r="Y316" s="652" t="str">
        <f>IF(X316&gt;0,IF(NOT(ISERROR(MATCH(X316,'Listados Datos'!$N$3:$N$4,0))),'Listados Datos'!$N$6&amp;"Por favor no seleccionar este criterios de impacto (Afectación Económica o presupuestal y/o Pérdida Reputacional)",'Listados Datos'!$N$7),"")</f>
        <v>✔</v>
      </c>
      <c r="Z316" s="655"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631">
        <f>IF(Z316="","",IF(Z316="Leve",20%,IF(Z316="Menor",40%,IF(Z316="Moderado",60%,IF(Z316="Mayor",80%,IF(Z316="Catastrófico",100%,0))))))</f>
        <v>0.6</v>
      </c>
      <c r="AB316" s="634"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637"/>
      <c r="AD316" s="640"/>
      <c r="AE316" s="619" t="str">
        <f t="shared" ref="AE316" si="1097">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5">
        <v>1</v>
      </c>
      <c r="AG316" s="502" t="s">
        <v>3213</v>
      </c>
      <c r="AH316" s="504" t="str">
        <f t="shared" ref="AH316:AH375" si="1098">IF(OR(AI316="Preventivo",AI316="Detectivo"),"Probabilidad",IF(AI316="Correctivo","Impacto",""))</f>
        <v>Probabilidad</v>
      </c>
      <c r="AI316" s="338" t="s">
        <v>310</v>
      </c>
      <c r="AJ316" s="338" t="s">
        <v>315</v>
      </c>
      <c r="AK316" s="233" t="str">
        <f t="shared" ref="AK316:AK375" si="1099">IF(AND(AI316="Preventivo",AJ316="Automático"),"50%",IF(AND(AI316="Preventivo",AJ316="Manual"),"40%",IF(AND(AI316="Detectivo",AJ316="Automático"),"40%",IF(AND(AI316="Detectivo",AJ316="Manual"),"30%",IF(AND(AI316="Correctivo",AJ316="Automático"),"35%",IF(AND(AI316="Correctivo",AJ316="Manual"),"25%",""))))))</f>
        <v>40%</v>
      </c>
      <c r="AL316" s="339" t="s">
        <v>319</v>
      </c>
      <c r="AM316" s="339" t="s">
        <v>323</v>
      </c>
      <c r="AN316" s="340" t="s">
        <v>326</v>
      </c>
      <c r="AO316" s="234">
        <f t="shared" ref="AO316" si="1100">IF(ISBLANK(AD316),(IFERROR(IF(AH316="Probabilidad",(W316-(+W316*AK316)),IF(AH316="Impacto",W316,"")),""))," ")</f>
        <v>0.36</v>
      </c>
      <c r="AP316" s="174" t="str">
        <f t="shared" ref="AP316" si="1101">IF(ISBLANK(AD316), (IFERROR(IF(AO316="","",IF(AO316&lt;=0.2,"Muy Baja",IF(AO316&lt;=0.4,"Baja",IF(AO316&lt;=0.6,"Media",IF(AO316&lt;=0.8,"Alta","Muy Alta"))))),""))," ")</f>
        <v>Baja</v>
      </c>
      <c r="AQ316" s="235">
        <f t="shared" si="981"/>
        <v>0.36</v>
      </c>
      <c r="AR316" s="281" t="str">
        <f t="shared" si="982"/>
        <v>Moderado</v>
      </c>
      <c r="AS316" s="235">
        <f t="shared" ref="AS316" si="1102">IFERROR(IF(AH316="Impacto",(AA316-(+AA316*AK316)),IF(AH316="Probabilidad",AA316,"")),"")</f>
        <v>0.6</v>
      </c>
      <c r="AT316" s="237" t="str">
        <f t="shared" si="983"/>
        <v>Moderado</v>
      </c>
      <c r="AU316" s="622"/>
      <c r="AV316" s="625" t="str">
        <f>IF(ISBLANK(AD316), " ", AD316)</f>
        <v xml:space="preserve"> </v>
      </c>
      <c r="AW316" s="619" t="str">
        <f t="shared" ref="AW316" si="1103">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628" t="s">
        <v>333</v>
      </c>
      <c r="AY316" s="546" t="s">
        <v>1380</v>
      </c>
      <c r="AZ316" s="548" t="s">
        <v>1227</v>
      </c>
      <c r="BA316" s="548" t="s">
        <v>3010</v>
      </c>
      <c r="BB316" s="548" t="s">
        <v>1151</v>
      </c>
      <c r="BC316" s="550">
        <v>44927</v>
      </c>
      <c r="BD316" s="550">
        <v>45291</v>
      </c>
      <c r="BE316" s="548" t="s">
        <v>1227</v>
      </c>
      <c r="BF316" s="548" t="s">
        <v>1227</v>
      </c>
      <c r="BG316" s="581" t="s">
        <v>1222</v>
      </c>
      <c r="BH316" s="214"/>
      <c r="BI316" s="209"/>
      <c r="BJ316" s="209"/>
      <c r="BK316" s="209"/>
      <c r="BL316" s="206"/>
      <c r="BM316" s="206"/>
      <c r="BN316" s="206"/>
      <c r="BO316" s="280"/>
      <c r="BP316" s="280"/>
      <c r="BQ316" s="282"/>
      <c r="BR316" s="212"/>
      <c r="BS316" s="212" t="str">
        <f>IF(AND('MAPA DE RIESGOS'!$AP316="Muy Alta",'MAPA DE RIESGOS'!$AR316="Leve"),CONCATENATE("R",'MAPA DE RIESGOS'!$H316,"C",'MAPA DE RIESGOS'!$AF316),"")</f>
        <v/>
      </c>
      <c r="BT316" s="212"/>
      <c r="BU316" s="212"/>
      <c r="BV316" s="212"/>
      <c r="BW316" s="212"/>
      <c r="BX316" s="212"/>
      <c r="BY316" s="212"/>
      <c r="BZ316" s="212"/>
      <c r="CA316" s="212"/>
      <c r="CB316" s="212"/>
      <c r="CC316" s="212"/>
      <c r="CD316" s="212"/>
      <c r="CE316" s="212"/>
      <c r="CF316" s="212"/>
      <c r="CG316" s="212"/>
      <c r="CH316" s="212"/>
      <c r="CI316" s="212"/>
      <c r="CJ316" s="212"/>
      <c r="CK316" s="212"/>
    </row>
    <row r="317" spans="1:89" s="213" customFormat="1" ht="59.5" customHeight="1">
      <c r="A317" s="590"/>
      <c r="B317" s="614"/>
      <c r="C317" s="567"/>
      <c r="D317" s="567"/>
      <c r="E317" s="570"/>
      <c r="F317" s="570"/>
      <c r="G317" s="575"/>
      <c r="H317" s="382">
        <f t="shared" ref="H317" si="1104">+H316</f>
        <v>51</v>
      </c>
      <c r="I317" s="573"/>
      <c r="J317" s="576"/>
      <c r="K317" s="576"/>
      <c r="L317" s="576"/>
      <c r="M317" s="576"/>
      <c r="N317" s="576"/>
      <c r="O317" s="576"/>
      <c r="P317" s="644"/>
      <c r="Q317" s="604"/>
      <c r="R317" s="607"/>
      <c r="S317" s="607"/>
      <c r="T317" s="607"/>
      <c r="U317" s="607"/>
      <c r="V317" s="647"/>
      <c r="W317" s="632"/>
      <c r="X317" s="650"/>
      <c r="Y317" s="653"/>
      <c r="Z317" s="656"/>
      <c r="AA317" s="632"/>
      <c r="AB317" s="635"/>
      <c r="AC317" s="638"/>
      <c r="AD317" s="641"/>
      <c r="AE317" s="620"/>
      <c r="AF317" s="205">
        <v>2</v>
      </c>
      <c r="AG317" s="502" t="s">
        <v>3214</v>
      </c>
      <c r="AH317" s="504" t="str">
        <f t="shared" si="1098"/>
        <v>Probabilidad</v>
      </c>
      <c r="AI317" s="338" t="s">
        <v>310</v>
      </c>
      <c r="AJ317" s="338" t="s">
        <v>315</v>
      </c>
      <c r="AK317" s="233" t="str">
        <f t="shared" si="1099"/>
        <v>40%</v>
      </c>
      <c r="AL317" s="339" t="s">
        <v>319</v>
      </c>
      <c r="AM317" s="339" t="s">
        <v>323</v>
      </c>
      <c r="AN317" s="340" t="s">
        <v>326</v>
      </c>
      <c r="AO317" s="234">
        <f t="shared" ref="AO317" si="1105">IF(ISBLANK(AD316),(IFERROR(IF(AND(AH316="Probabilidad",AH317="Probabilidad"),(AQ316-(+AQ316*AK317)),IF(AH317="Probabilidad",(W316-(+W316*AK317)),IF(AH317="Impacto",AQ316,""))),""))," ")</f>
        <v>0.216</v>
      </c>
      <c r="AP317" s="174" t="str">
        <f t="shared" ref="AP317" si="1106">IF(ISBLANK(AD316),(IFERROR(IF(AO317="","",IF(AO317&lt;=0.2,"Muy Baja",IF(AO317&lt;=0.4,"Baja",IF(AO317&lt;=0.6,"Media",IF(AO317&lt;=0.8,"Alta","Muy Alta"))))),""))," ")</f>
        <v>Baja</v>
      </c>
      <c r="AQ317" s="235">
        <f t="shared" si="981"/>
        <v>0.216</v>
      </c>
      <c r="AR317" s="281" t="str">
        <f t="shared" si="982"/>
        <v>Moderado</v>
      </c>
      <c r="AS317" s="235">
        <f t="shared" ref="AS317" si="1107">IFERROR(IF(AND(AH316="Impacto",AH317="Impacto"),(AS316-(+AS316*AK317)),IF(AH317="Impacto",(AA316-(+AA316*AK317)),IF(AH317="Probabilidad",AS316,""))),"")</f>
        <v>0.6</v>
      </c>
      <c r="AT317" s="237" t="str">
        <f t="shared" si="983"/>
        <v>Moderado</v>
      </c>
      <c r="AU317" s="623"/>
      <c r="AV317" s="626"/>
      <c r="AW317" s="620"/>
      <c r="AX317" s="629"/>
      <c r="AY317" s="547"/>
      <c r="AZ317" s="549"/>
      <c r="BA317" s="549"/>
      <c r="BB317" s="549"/>
      <c r="BC317" s="551"/>
      <c r="BD317" s="551"/>
      <c r="BE317" s="549"/>
      <c r="BF317" s="549"/>
      <c r="BG317" s="576"/>
      <c r="BH317" s="214"/>
      <c r="BI317" s="209"/>
      <c r="BJ317" s="209"/>
      <c r="BK317" s="209"/>
      <c r="BL317" s="206"/>
      <c r="BM317" s="206"/>
      <c r="BN317" s="206"/>
      <c r="BO317" s="280"/>
      <c r="BP317" s="280"/>
      <c r="BQ317" s="282"/>
      <c r="BR317" s="212"/>
      <c r="BS317" s="212" t="str">
        <f>IF(AND('MAPA DE RIESGOS'!$AP317="Muy Alta",'MAPA DE RIESGOS'!$AR317="Leve"),CONCATENATE("R",'MAPA DE RIESGOS'!$H317,"C",'MAPA DE RIESGOS'!$AF317),"")</f>
        <v/>
      </c>
      <c r="BT317" s="212"/>
      <c r="BU317" s="212"/>
      <c r="BV317" s="212"/>
      <c r="BW317" s="212"/>
      <c r="BX317" s="212"/>
      <c r="BY317" s="212"/>
      <c r="BZ317" s="212"/>
      <c r="CA317" s="212"/>
      <c r="CB317" s="212"/>
      <c r="CC317" s="212"/>
      <c r="CD317" s="212"/>
      <c r="CE317" s="212"/>
      <c r="CF317" s="212"/>
      <c r="CG317" s="212"/>
      <c r="CH317" s="212"/>
      <c r="CI317" s="212"/>
      <c r="CJ317" s="212"/>
      <c r="CK317" s="212"/>
    </row>
    <row r="318" spans="1:89" s="213" customFormat="1" ht="28.5" hidden="1" customHeight="1">
      <c r="A318" s="590"/>
      <c r="B318" s="614"/>
      <c r="C318" s="567"/>
      <c r="D318" s="567"/>
      <c r="E318" s="570"/>
      <c r="F318" s="570"/>
      <c r="G318" s="575"/>
      <c r="H318" s="382">
        <f t="shared" si="1028"/>
        <v>51</v>
      </c>
      <c r="I318" s="573"/>
      <c r="J318" s="576"/>
      <c r="K318" s="576"/>
      <c r="L318" s="576"/>
      <c r="M318" s="576"/>
      <c r="N318" s="576"/>
      <c r="O318" s="576"/>
      <c r="P318" s="644"/>
      <c r="Q318" s="604"/>
      <c r="R318" s="607"/>
      <c r="S318" s="607"/>
      <c r="T318" s="607"/>
      <c r="U318" s="607"/>
      <c r="V318" s="647"/>
      <c r="W318" s="632"/>
      <c r="X318" s="650"/>
      <c r="Y318" s="653"/>
      <c r="Z318" s="656"/>
      <c r="AA318" s="632"/>
      <c r="AB318" s="635"/>
      <c r="AC318" s="638"/>
      <c r="AD318" s="641"/>
      <c r="AE318" s="620"/>
      <c r="AF318" s="205">
        <v>3</v>
      </c>
      <c r="AG318" s="502"/>
      <c r="AH318" s="504" t="str">
        <f t="shared" si="1098"/>
        <v/>
      </c>
      <c r="AI318" s="338"/>
      <c r="AJ318" s="338"/>
      <c r="AK318" s="233" t="str">
        <f t="shared" si="1099"/>
        <v/>
      </c>
      <c r="AL318" s="339"/>
      <c r="AM318" s="339"/>
      <c r="AN318" s="340"/>
      <c r="AO318" s="234" t="str">
        <f t="shared" ref="AO318" si="1108">IF(ISBLANK(AD316),(IFERROR(IF(AND(AH317="Probabilidad",AH318="Probabilidad"),(AQ317-(+AQ317*AK318)),IF(AND(AH317="Impacto",AH318="Probabilidad"),(AQ316-(+AQ316*AK318)),IF(AH318="Impacto",AQ317,""))),""))," ")</f>
        <v/>
      </c>
      <c r="AP318" s="174" t="str">
        <f t="shared" ref="AP318" si="1109">IF(ISBLANK(AD316),(IFERROR(IF(AO318="","",IF(AO318&lt;=0.2,"Muy Baja",IF(AO318&lt;=0.4,"Baja",IF(AO318&lt;=0.6,"Media",IF(AO318&lt;=0.8,"Alta","Muy Alta"))))),""))," ")</f>
        <v/>
      </c>
      <c r="AQ318" s="235" t="str">
        <f t="shared" si="981"/>
        <v/>
      </c>
      <c r="AR318" s="281" t="str">
        <f t="shared" si="982"/>
        <v/>
      </c>
      <c r="AS318" s="235" t="str">
        <f t="shared" ref="AS318:AS321" si="1110">IFERROR(IF(AND(AH317="Impacto",AH318="Impacto"),(AS317-(+AS317*AK318)),IF(AND(AH317="Probabilidad",AH318="Impacto"),(AS316-(+AS316*AK318)),IF(AH318="Probabilidad",AS317,""))),"")</f>
        <v/>
      </c>
      <c r="AT318" s="237" t="str">
        <f t="shared" si="983"/>
        <v/>
      </c>
      <c r="AU318" s="623"/>
      <c r="AV318" s="626"/>
      <c r="AW318" s="620"/>
      <c r="AX318" s="629"/>
      <c r="AY318" s="475"/>
      <c r="AZ318" s="468"/>
      <c r="BA318" s="469"/>
      <c r="BB318" s="469"/>
      <c r="BC318" s="470"/>
      <c r="BD318" s="470"/>
      <c r="BE318" s="470"/>
      <c r="BF318" s="468"/>
      <c r="BG318" s="576"/>
      <c r="BH318" s="214"/>
      <c r="BI318" s="209"/>
      <c r="BJ318" s="209"/>
      <c r="BK318" s="209"/>
      <c r="BL318" s="206"/>
      <c r="BM318" s="206"/>
      <c r="BN318" s="206"/>
      <c r="BO318" s="280"/>
      <c r="BP318" s="280"/>
      <c r="BQ318" s="282"/>
      <c r="BR318" s="212"/>
      <c r="BS318" s="212" t="str">
        <f>IF(AND('MAPA DE RIESGOS'!$AP318="Muy Alta",'MAPA DE RIESGOS'!$AR318="Leve"),CONCATENATE("R",'MAPA DE RIESGOS'!$H318,"C",'MAPA DE RIESGOS'!$AF318),"")</f>
        <v/>
      </c>
      <c r="BT318" s="212"/>
      <c r="BU318" s="212"/>
      <c r="BV318" s="212"/>
      <c r="BW318" s="212"/>
      <c r="BX318" s="212"/>
      <c r="BY318" s="212"/>
      <c r="BZ318" s="212"/>
      <c r="CA318" s="212"/>
      <c r="CB318" s="212"/>
      <c r="CC318" s="212"/>
      <c r="CD318" s="212"/>
      <c r="CE318" s="212"/>
      <c r="CF318" s="212"/>
      <c r="CG318" s="212"/>
      <c r="CH318" s="212"/>
      <c r="CI318" s="212"/>
      <c r="CJ318" s="212"/>
      <c r="CK318" s="212"/>
    </row>
    <row r="319" spans="1:89" s="213" customFormat="1" ht="28.5" hidden="1" customHeight="1">
      <c r="A319" s="590"/>
      <c r="B319" s="614"/>
      <c r="C319" s="567"/>
      <c r="D319" s="567"/>
      <c r="E319" s="570"/>
      <c r="F319" s="570"/>
      <c r="G319" s="575"/>
      <c r="H319" s="382">
        <f t="shared" si="1028"/>
        <v>51</v>
      </c>
      <c r="I319" s="573"/>
      <c r="J319" s="576"/>
      <c r="K319" s="576"/>
      <c r="L319" s="576"/>
      <c r="M319" s="576"/>
      <c r="N319" s="576"/>
      <c r="O319" s="576"/>
      <c r="P319" s="644"/>
      <c r="Q319" s="604"/>
      <c r="R319" s="607"/>
      <c r="S319" s="607"/>
      <c r="T319" s="607"/>
      <c r="U319" s="607"/>
      <c r="V319" s="647"/>
      <c r="W319" s="632"/>
      <c r="X319" s="650"/>
      <c r="Y319" s="653"/>
      <c r="Z319" s="656"/>
      <c r="AA319" s="632"/>
      <c r="AB319" s="635"/>
      <c r="AC319" s="638"/>
      <c r="AD319" s="641"/>
      <c r="AE319" s="620"/>
      <c r="AF319" s="205">
        <v>4</v>
      </c>
      <c r="AG319" s="502"/>
      <c r="AH319" s="504" t="str">
        <f t="shared" si="1098"/>
        <v/>
      </c>
      <c r="AI319" s="338"/>
      <c r="AJ319" s="338"/>
      <c r="AK319" s="233" t="str">
        <f t="shared" si="1099"/>
        <v/>
      </c>
      <c r="AL319" s="339"/>
      <c r="AM319" s="339"/>
      <c r="AN319" s="340"/>
      <c r="AO319" s="234" t="str">
        <f t="shared" ref="AO319" si="1111">IF(ISBLANK(AD316),(IFERROR(IF(AND(AH318="Probabilidad",AH319="Probabilidad"),(AQ318-(+AQ318*AK319)),IF(AND(AH318="Impacto",AH319="Probabilidad"),(AQ317-(+AQ317*AK319)),IF(AH319="Impacto",AQ318,""))),""))," ")</f>
        <v/>
      </c>
      <c r="AP319" s="174" t="str">
        <f t="shared" ref="AP319" si="1112">IF(ISBLANK(AD316),(IFERROR(IF(AO319="","",IF(AO319&lt;=0.2,"Muy Baja",IF(AO319&lt;=0.4,"Baja",IF(AO319&lt;=0.6,"Media",IF(AO319&lt;=0.8,"Alta","Muy Alta"))))),""))," ")</f>
        <v/>
      </c>
      <c r="AQ319" s="235" t="str">
        <f t="shared" si="981"/>
        <v/>
      </c>
      <c r="AR319" s="281" t="str">
        <f t="shared" si="982"/>
        <v/>
      </c>
      <c r="AS319" s="235" t="str">
        <f t="shared" si="1110"/>
        <v/>
      </c>
      <c r="AT319" s="237" t="str">
        <f t="shared" si="983"/>
        <v/>
      </c>
      <c r="AU319" s="623"/>
      <c r="AV319" s="626"/>
      <c r="AW319" s="620"/>
      <c r="AX319" s="629"/>
      <c r="AY319" s="475"/>
      <c r="AZ319" s="468"/>
      <c r="BA319" s="469"/>
      <c r="BB319" s="469"/>
      <c r="BC319" s="470"/>
      <c r="BD319" s="470"/>
      <c r="BE319" s="470"/>
      <c r="BF319" s="468"/>
      <c r="BG319" s="576"/>
      <c r="BH319" s="214"/>
      <c r="BI319" s="209"/>
      <c r="BJ319" s="209"/>
      <c r="BK319" s="209"/>
      <c r="BL319" s="206"/>
      <c r="BM319" s="206"/>
      <c r="BN319" s="206"/>
      <c r="BO319" s="280"/>
      <c r="BP319" s="280"/>
      <c r="BQ319" s="282"/>
      <c r="BR319" s="212"/>
      <c r="BS319" s="212" t="str">
        <f>IF(AND('MAPA DE RIESGOS'!$AP319="Muy Alta",'MAPA DE RIESGOS'!$AR319="Leve"),CONCATENATE("R",'MAPA DE RIESGOS'!$H319,"C",'MAPA DE RIESGOS'!$AF319),"")</f>
        <v/>
      </c>
      <c r="BT319" s="212"/>
      <c r="BU319" s="212"/>
      <c r="BV319" s="212"/>
      <c r="BW319" s="212"/>
      <c r="BX319" s="212"/>
      <c r="BY319" s="212"/>
      <c r="BZ319" s="212"/>
      <c r="CA319" s="212"/>
      <c r="CB319" s="212"/>
      <c r="CC319" s="212"/>
      <c r="CD319" s="212"/>
      <c r="CE319" s="212"/>
      <c r="CF319" s="212"/>
      <c r="CG319" s="212"/>
      <c r="CH319" s="212"/>
      <c r="CI319" s="212"/>
      <c r="CJ319" s="212"/>
      <c r="CK319" s="212"/>
    </row>
    <row r="320" spans="1:89" s="213" customFormat="1" ht="28.5" hidden="1" customHeight="1">
      <c r="A320" s="590"/>
      <c r="B320" s="614"/>
      <c r="C320" s="567"/>
      <c r="D320" s="567"/>
      <c r="E320" s="570"/>
      <c r="F320" s="570"/>
      <c r="G320" s="575"/>
      <c r="H320" s="382">
        <f t="shared" si="1028"/>
        <v>51</v>
      </c>
      <c r="I320" s="573"/>
      <c r="J320" s="576"/>
      <c r="K320" s="576"/>
      <c r="L320" s="576"/>
      <c r="M320" s="576"/>
      <c r="N320" s="576"/>
      <c r="O320" s="576"/>
      <c r="P320" s="644"/>
      <c r="Q320" s="604"/>
      <c r="R320" s="607"/>
      <c r="S320" s="607"/>
      <c r="T320" s="607"/>
      <c r="U320" s="607"/>
      <c r="V320" s="647"/>
      <c r="W320" s="632"/>
      <c r="X320" s="650"/>
      <c r="Y320" s="653"/>
      <c r="Z320" s="656"/>
      <c r="AA320" s="632"/>
      <c r="AB320" s="635"/>
      <c r="AC320" s="638"/>
      <c r="AD320" s="641"/>
      <c r="AE320" s="620"/>
      <c r="AF320" s="205">
        <v>5</v>
      </c>
      <c r="AG320" s="502"/>
      <c r="AH320" s="504" t="str">
        <f t="shared" si="1098"/>
        <v/>
      </c>
      <c r="AI320" s="338"/>
      <c r="AJ320" s="338"/>
      <c r="AK320" s="233" t="str">
        <f t="shared" si="1099"/>
        <v/>
      </c>
      <c r="AL320" s="339"/>
      <c r="AM320" s="339"/>
      <c r="AN320" s="340"/>
      <c r="AO320" s="234" t="str">
        <f t="shared" ref="AO320" si="1113">IF(ISBLANK(AD316),(IFERROR(IF(AND(AH319="Probabilidad",AH320="Probabilidad"),(AQ319-(+AQ319*AK320)),IF(AND(AH319="Impacto",AH320="Probabilidad"),(AQ318-(+AQ318*AK320)),IF(AH320="Impacto",AQ319,""))),""))," ")</f>
        <v/>
      </c>
      <c r="AP320" s="174" t="str">
        <f t="shared" ref="AP320" si="1114">IF(ISBLANK(AD316),(IFERROR(IF(AO320="","",IF(AO320&lt;=0.2,"Muy Baja",IF(AO320&lt;=0.4,"Baja",IF(AO320&lt;=0.6,"Media",IF(AO320&lt;=0.8,"Alta","Muy Alta"))))),""))," ")</f>
        <v/>
      </c>
      <c r="AQ320" s="235" t="str">
        <f t="shared" si="981"/>
        <v/>
      </c>
      <c r="AR320" s="281" t="str">
        <f t="shared" si="982"/>
        <v/>
      </c>
      <c r="AS320" s="235" t="str">
        <f t="shared" si="1110"/>
        <v/>
      </c>
      <c r="AT320" s="237" t="str">
        <f t="shared" si="983"/>
        <v/>
      </c>
      <c r="AU320" s="623"/>
      <c r="AV320" s="626"/>
      <c r="AW320" s="620"/>
      <c r="AX320" s="629"/>
      <c r="AY320" s="475"/>
      <c r="AZ320" s="468"/>
      <c r="BA320" s="469"/>
      <c r="BB320" s="469"/>
      <c r="BC320" s="470"/>
      <c r="BD320" s="470"/>
      <c r="BE320" s="470"/>
      <c r="BF320" s="468"/>
      <c r="BG320" s="576"/>
      <c r="BH320" s="214"/>
      <c r="BI320" s="209"/>
      <c r="BJ320" s="209"/>
      <c r="BK320" s="209"/>
      <c r="BL320" s="206"/>
      <c r="BM320" s="206"/>
      <c r="BN320" s="206"/>
      <c r="BO320" s="280"/>
      <c r="BP320" s="280"/>
      <c r="BQ320" s="282"/>
      <c r="BR320" s="212"/>
      <c r="BS320" s="212" t="str">
        <f>IF(AND('MAPA DE RIESGOS'!$AP320="Muy Alta",'MAPA DE RIESGOS'!$AR320="Leve"),CONCATENATE("R",'MAPA DE RIESGOS'!$H320,"C",'MAPA DE RIESGOS'!$AF320),"")</f>
        <v/>
      </c>
      <c r="BT320" s="212"/>
      <c r="BU320" s="212"/>
      <c r="BV320" s="212"/>
      <c r="BW320" s="212"/>
      <c r="BX320" s="212"/>
      <c r="BY320" s="212"/>
      <c r="BZ320" s="212"/>
      <c r="CA320" s="212"/>
      <c r="CB320" s="212"/>
      <c r="CC320" s="212"/>
      <c r="CD320" s="212"/>
      <c r="CE320" s="212"/>
      <c r="CF320" s="212"/>
      <c r="CG320" s="212"/>
      <c r="CH320" s="212"/>
      <c r="CI320" s="212"/>
      <c r="CJ320" s="212"/>
      <c r="CK320" s="212"/>
    </row>
    <row r="321" spans="1:89" s="213" customFormat="1" ht="28.5" hidden="1" customHeight="1">
      <c r="A321" s="590"/>
      <c r="B321" s="614"/>
      <c r="C321" s="567"/>
      <c r="D321" s="567"/>
      <c r="E321" s="570"/>
      <c r="F321" s="570"/>
      <c r="G321" s="575"/>
      <c r="H321" s="382">
        <f t="shared" si="1028"/>
        <v>51</v>
      </c>
      <c r="I321" s="574"/>
      <c r="J321" s="577"/>
      <c r="K321" s="577"/>
      <c r="L321" s="577"/>
      <c r="M321" s="577"/>
      <c r="N321" s="577"/>
      <c r="O321" s="577"/>
      <c r="P321" s="645"/>
      <c r="Q321" s="605"/>
      <c r="R321" s="608"/>
      <c r="S321" s="608"/>
      <c r="T321" s="608"/>
      <c r="U321" s="608"/>
      <c r="V321" s="648"/>
      <c r="W321" s="633"/>
      <c r="X321" s="651"/>
      <c r="Y321" s="654"/>
      <c r="Z321" s="657"/>
      <c r="AA321" s="633"/>
      <c r="AB321" s="636"/>
      <c r="AC321" s="639"/>
      <c r="AD321" s="642"/>
      <c r="AE321" s="621"/>
      <c r="AF321" s="205">
        <v>6</v>
      </c>
      <c r="AG321" s="502"/>
      <c r="AH321" s="504" t="str">
        <f t="shared" si="1098"/>
        <v/>
      </c>
      <c r="AI321" s="338"/>
      <c r="AJ321" s="338"/>
      <c r="AK321" s="233" t="str">
        <f t="shared" si="1099"/>
        <v/>
      </c>
      <c r="AL321" s="339"/>
      <c r="AM321" s="339"/>
      <c r="AN321" s="340"/>
      <c r="AO321" s="234" t="str">
        <f t="shared" ref="AO321" si="1115">IF(ISBLANK(AD316),(IFERROR(IF(AND(AH320="Probabilidad",AH321="Probabilidad"),(AQ320-(+AQ320*AK321)),IF(AND(AH320="Impacto",AH321="Probabilidad"),(AQ319-(+AQ319*AK321)),IF(AH321="Impacto",AQ320,""))),""))," ")</f>
        <v/>
      </c>
      <c r="AP321" s="174" t="str">
        <f t="shared" ref="AP321" si="1116">IF(ISBLANK(AD316),(IFERROR(IF(AO321="","",IF(AO321&lt;=0.2,"Muy Baja",IF(AO321&lt;=0.4,"Baja",IF(AO321&lt;=0.6,"Media",IF(AO321&lt;=0.8,"Alta","Muy Alta"))))),""))," ")</f>
        <v/>
      </c>
      <c r="AQ321" s="235" t="str">
        <f t="shared" si="981"/>
        <v/>
      </c>
      <c r="AR321" s="281" t="str">
        <f t="shared" si="982"/>
        <v/>
      </c>
      <c r="AS321" s="235" t="str">
        <f t="shared" si="1110"/>
        <v/>
      </c>
      <c r="AT321" s="237" t="str">
        <f t="shared" si="983"/>
        <v/>
      </c>
      <c r="AU321" s="624"/>
      <c r="AV321" s="627"/>
      <c r="AW321" s="621"/>
      <c r="AX321" s="630"/>
      <c r="AY321" s="475"/>
      <c r="AZ321" s="468"/>
      <c r="BA321" s="469"/>
      <c r="BB321" s="469"/>
      <c r="BC321" s="470"/>
      <c r="BD321" s="470"/>
      <c r="BE321" s="470"/>
      <c r="BF321" s="468"/>
      <c r="BG321" s="577"/>
      <c r="BH321" s="214"/>
      <c r="BI321" s="209"/>
      <c r="BJ321" s="209"/>
      <c r="BK321" s="209"/>
      <c r="BL321" s="206"/>
      <c r="BM321" s="206"/>
      <c r="BN321" s="206"/>
      <c r="BO321" s="280"/>
      <c r="BP321" s="280"/>
      <c r="BQ321" s="282"/>
      <c r="BR321" s="212"/>
      <c r="BS321" s="212" t="str">
        <f>IF(AND('MAPA DE RIESGOS'!$AP321="Muy Alta",'MAPA DE RIESGOS'!$AR321="Leve"),CONCATENATE("R",'MAPA DE RIESGOS'!$H321,"C",'MAPA DE RIESGOS'!$AF321),"")</f>
        <v/>
      </c>
      <c r="BT321" s="212"/>
      <c r="BU321" s="212"/>
      <c r="BV321" s="212"/>
      <c r="BW321" s="212"/>
      <c r="BX321" s="212"/>
      <c r="BY321" s="212"/>
      <c r="BZ321" s="212"/>
      <c r="CA321" s="212"/>
      <c r="CB321" s="212"/>
      <c r="CC321" s="212"/>
      <c r="CD321" s="212"/>
      <c r="CE321" s="212"/>
      <c r="CF321" s="212"/>
      <c r="CG321" s="212"/>
      <c r="CH321" s="212"/>
      <c r="CI321" s="212"/>
      <c r="CJ321" s="212"/>
      <c r="CK321" s="212"/>
    </row>
    <row r="322" spans="1:89" s="213" customFormat="1" ht="71.5" customHeight="1">
      <c r="A322" s="590"/>
      <c r="B322" s="614" t="s">
        <v>884</v>
      </c>
      <c r="C322" s="567"/>
      <c r="D322" s="567"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570"/>
      <c r="F322" s="570" t="s">
        <v>962</v>
      </c>
      <c r="G322" s="575">
        <v>52</v>
      </c>
      <c r="H322" s="382">
        <f t="shared" ref="H322" si="1117">+G322</f>
        <v>52</v>
      </c>
      <c r="I322" s="572" t="s">
        <v>1176</v>
      </c>
      <c r="J322" s="581" t="s">
        <v>242</v>
      </c>
      <c r="K322" s="581" t="s">
        <v>1176</v>
      </c>
      <c r="L322" s="581" t="s">
        <v>1308</v>
      </c>
      <c r="M322" s="581" t="s">
        <v>3279</v>
      </c>
      <c r="N322" s="581" t="s">
        <v>108</v>
      </c>
      <c r="O322" s="581" t="s">
        <v>830</v>
      </c>
      <c r="P322" s="643">
        <v>228</v>
      </c>
      <c r="Q322" s="603"/>
      <c r="R322" s="606"/>
      <c r="S322" s="606"/>
      <c r="T322" s="606"/>
      <c r="U322" s="606"/>
      <c r="V322" s="646" t="str">
        <f t="shared" ref="V322" si="1118">IF(ISBLANK(AC322),(IF(P322&lt;=0,"",IF(P322&lt;=2,"Muy Baja",IF(P322&lt;=24,"Baja",IF(P322&lt;=500,"Media",IF(P322&lt;=5000,"Alta","Muy Alta"))))))," ")</f>
        <v>Media</v>
      </c>
      <c r="W322" s="631">
        <f t="shared" ref="W322" si="1119">IF(ISBLANK(AC322),(IF(V322="","",IF(V322="Muy Baja",20%,IF(V322="Baja",40%,IF(V322="Media",60%,IF(V322="Alta",80%,IF(V322="Muy Alta",100%,0)))))))," ")</f>
        <v>0.6</v>
      </c>
      <c r="X322" s="649" t="s">
        <v>304</v>
      </c>
      <c r="Y322" s="652" t="str">
        <f>IF(X322&gt;0,IF(NOT(ISERROR(MATCH(X322,'Listados Datos'!$N$3:$N$4,0))),'Listados Datos'!$N$6&amp;"Por favor no seleccionar este criterios de impacto (Afectación Económica o presupuestal y/o Pérdida Reputacional)",'Listados Datos'!$N$7),"")</f>
        <v>✔</v>
      </c>
      <c r="Z322" s="655"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631">
        <f>IF(Z322="","",IF(Z322="Leve",20%,IF(Z322="Menor",40%,IF(Z322="Moderado",60%,IF(Z322="Mayor",80%,IF(Z322="Catastrófico",100%,0))))))</f>
        <v>0.6</v>
      </c>
      <c r="AB322" s="634"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637"/>
      <c r="AD322" s="640"/>
      <c r="AE322" s="619" t="str">
        <f t="shared" ref="AE322" si="1120">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5">
        <v>1</v>
      </c>
      <c r="AG322" s="502" t="s">
        <v>3215</v>
      </c>
      <c r="AH322" s="504" t="str">
        <f t="shared" si="1098"/>
        <v>Probabilidad</v>
      </c>
      <c r="AI322" s="338" t="s">
        <v>310</v>
      </c>
      <c r="AJ322" s="338" t="s">
        <v>315</v>
      </c>
      <c r="AK322" s="233" t="str">
        <f t="shared" si="1099"/>
        <v>40%</v>
      </c>
      <c r="AL322" s="339" t="s">
        <v>319</v>
      </c>
      <c r="AM322" s="339" t="s">
        <v>323</v>
      </c>
      <c r="AN322" s="340" t="s">
        <v>326</v>
      </c>
      <c r="AO322" s="234">
        <f t="shared" ref="AO322" si="1121">IF(ISBLANK(AD322),(IFERROR(IF(AH322="Probabilidad",(W322-(+W322*AK322)),IF(AH322="Impacto",W322,"")),""))," ")</f>
        <v>0.36</v>
      </c>
      <c r="AP322" s="174" t="str">
        <f t="shared" ref="AP322" si="1122">IF(ISBLANK(AD322), (IFERROR(IF(AO322="","",IF(AO322&lt;=0.2,"Muy Baja",IF(AO322&lt;=0.4,"Baja",IF(AO322&lt;=0.6,"Media",IF(AO322&lt;=0.8,"Alta","Muy Alta"))))),""))," ")</f>
        <v>Baja</v>
      </c>
      <c r="AQ322" s="235">
        <f t="shared" si="981"/>
        <v>0.36</v>
      </c>
      <c r="AR322" s="281" t="str">
        <f t="shared" si="982"/>
        <v>Moderado</v>
      </c>
      <c r="AS322" s="235">
        <f t="shared" ref="AS322" si="1123">IFERROR(IF(AH322="Impacto",(AA322-(+AA322*AK322)),IF(AH322="Probabilidad",AA322,"")),"")</f>
        <v>0.6</v>
      </c>
      <c r="AT322" s="237" t="str">
        <f t="shared" si="983"/>
        <v>Moderado</v>
      </c>
      <c r="AU322" s="622"/>
      <c r="AV322" s="625" t="str">
        <f>IF(ISBLANK(AD322), " ", AD322)</f>
        <v xml:space="preserve"> </v>
      </c>
      <c r="AW322" s="619" t="str">
        <f t="shared" ref="AW322" si="1124">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628" t="s">
        <v>333</v>
      </c>
      <c r="AY322" s="475" t="s">
        <v>1381</v>
      </c>
      <c r="AZ322" s="468" t="s">
        <v>1227</v>
      </c>
      <c r="BA322" s="469" t="s">
        <v>3010</v>
      </c>
      <c r="BB322" s="469" t="s">
        <v>1151</v>
      </c>
      <c r="BC322" s="470">
        <v>44927</v>
      </c>
      <c r="BD322" s="470">
        <v>45291</v>
      </c>
      <c r="BE322" s="470" t="s">
        <v>1227</v>
      </c>
      <c r="BF322" s="470" t="s">
        <v>1227</v>
      </c>
      <c r="BG322" s="581" t="s">
        <v>1228</v>
      </c>
      <c r="BH322" s="214"/>
      <c r="BI322" s="209"/>
      <c r="BJ322" s="209"/>
      <c r="BK322" s="209"/>
      <c r="BL322" s="206"/>
      <c r="BM322" s="206"/>
      <c r="BN322" s="206"/>
      <c r="BO322" s="280"/>
      <c r="BP322" s="280"/>
      <c r="BQ322" s="282"/>
      <c r="BR322" s="212"/>
      <c r="BS322" s="212" t="str">
        <f>IF(AND('MAPA DE RIESGOS'!$AP322="Muy Alta",'MAPA DE RIESGOS'!$AR322="Leve"),CONCATENATE("R",'MAPA DE RIESGOS'!$H322,"C",'MAPA DE RIESGOS'!$AF322),"")</f>
        <v/>
      </c>
      <c r="BT322" s="212"/>
      <c r="BU322" s="212"/>
      <c r="BV322" s="212"/>
      <c r="BW322" s="212"/>
      <c r="BX322" s="212"/>
      <c r="BY322" s="212"/>
      <c r="BZ322" s="212"/>
      <c r="CA322" s="212"/>
      <c r="CB322" s="212"/>
      <c r="CC322" s="212"/>
      <c r="CD322" s="212"/>
      <c r="CE322" s="212"/>
      <c r="CF322" s="212"/>
      <c r="CG322" s="212"/>
      <c r="CH322" s="212"/>
      <c r="CI322" s="212"/>
      <c r="CJ322" s="212"/>
      <c r="CK322" s="212"/>
    </row>
    <row r="323" spans="1:89" s="213" customFormat="1" ht="28.5" hidden="1" customHeight="1">
      <c r="A323" s="590"/>
      <c r="B323" s="614"/>
      <c r="C323" s="567"/>
      <c r="D323" s="567"/>
      <c r="E323" s="570"/>
      <c r="F323" s="570"/>
      <c r="G323" s="575"/>
      <c r="H323" s="382">
        <f t="shared" ref="H323" si="1125">+H322</f>
        <v>52</v>
      </c>
      <c r="I323" s="573"/>
      <c r="J323" s="576"/>
      <c r="K323" s="576"/>
      <c r="L323" s="576"/>
      <c r="M323" s="576"/>
      <c r="N323" s="576"/>
      <c r="O323" s="576"/>
      <c r="P323" s="644"/>
      <c r="Q323" s="604"/>
      <c r="R323" s="607"/>
      <c r="S323" s="607"/>
      <c r="T323" s="607"/>
      <c r="U323" s="607"/>
      <c r="V323" s="647"/>
      <c r="W323" s="632"/>
      <c r="X323" s="650"/>
      <c r="Y323" s="653"/>
      <c r="Z323" s="656"/>
      <c r="AA323" s="632"/>
      <c r="AB323" s="635"/>
      <c r="AC323" s="638"/>
      <c r="AD323" s="641"/>
      <c r="AE323" s="620"/>
      <c r="AF323" s="205">
        <v>2</v>
      </c>
      <c r="AG323" s="502"/>
      <c r="AH323" s="504" t="str">
        <f t="shared" si="1098"/>
        <v/>
      </c>
      <c r="AI323" s="338"/>
      <c r="AJ323" s="338"/>
      <c r="AK323" s="233" t="str">
        <f t="shared" si="1099"/>
        <v/>
      </c>
      <c r="AL323" s="339"/>
      <c r="AM323" s="339"/>
      <c r="AN323" s="340"/>
      <c r="AO323" s="234" t="str">
        <f t="shared" ref="AO323" si="1126">IF(ISBLANK(AD322),(IFERROR(IF(AND(AH322="Probabilidad",AH323="Probabilidad"),(AQ322-(+AQ322*AK323)),IF(AH323="Probabilidad",(W322-(+W322*AK323)),IF(AH323="Impacto",AQ322,""))),""))," ")</f>
        <v/>
      </c>
      <c r="AP323" s="174" t="str">
        <f t="shared" ref="AP323" si="1127">IF(ISBLANK(AD322),(IFERROR(IF(AO323="","",IF(AO323&lt;=0.2,"Muy Baja",IF(AO323&lt;=0.4,"Baja",IF(AO323&lt;=0.6,"Media",IF(AO323&lt;=0.8,"Alta","Muy Alta"))))),""))," ")</f>
        <v/>
      </c>
      <c r="AQ323" s="235" t="str">
        <f t="shared" si="981"/>
        <v/>
      </c>
      <c r="AR323" s="281" t="str">
        <f t="shared" si="982"/>
        <v/>
      </c>
      <c r="AS323" s="235" t="str">
        <f t="shared" ref="AS323" si="1128">IFERROR(IF(AND(AH322="Impacto",AH323="Impacto"),(AS322-(+AS322*AK323)),IF(AH323="Impacto",(AA322-(+AA322*AK323)),IF(AH323="Probabilidad",AS322,""))),"")</f>
        <v/>
      </c>
      <c r="AT323" s="237" t="str">
        <f t="shared" si="983"/>
        <v/>
      </c>
      <c r="AU323" s="623"/>
      <c r="AV323" s="626"/>
      <c r="AW323" s="620"/>
      <c r="AX323" s="629"/>
      <c r="AY323" s="475"/>
      <c r="AZ323" s="468"/>
      <c r="BA323" s="469"/>
      <c r="BB323" s="469"/>
      <c r="BC323" s="470"/>
      <c r="BD323" s="470"/>
      <c r="BE323" s="470"/>
      <c r="BF323" s="468"/>
      <c r="BG323" s="576"/>
      <c r="BH323" s="214"/>
      <c r="BI323" s="209"/>
      <c r="BJ323" s="209"/>
      <c r="BK323" s="209"/>
      <c r="BL323" s="206"/>
      <c r="BM323" s="206"/>
      <c r="BN323" s="206"/>
      <c r="BO323" s="280"/>
      <c r="BP323" s="280"/>
      <c r="BQ323" s="282"/>
      <c r="BR323" s="212"/>
      <c r="BS323" s="212" t="str">
        <f>IF(AND('MAPA DE RIESGOS'!$AP323="Muy Alta",'MAPA DE RIESGOS'!$AR323="Leve"),CONCATENATE("R",'MAPA DE RIESGOS'!$H323,"C",'MAPA DE RIESGOS'!$AF323),"")</f>
        <v/>
      </c>
      <c r="BT323" s="212"/>
      <c r="BU323" s="212"/>
      <c r="BV323" s="212"/>
      <c r="BW323" s="212"/>
      <c r="BX323" s="212"/>
      <c r="BY323" s="212"/>
      <c r="BZ323" s="212"/>
      <c r="CA323" s="212"/>
      <c r="CB323" s="212"/>
      <c r="CC323" s="212"/>
      <c r="CD323" s="212"/>
      <c r="CE323" s="212"/>
      <c r="CF323" s="212"/>
      <c r="CG323" s="212"/>
      <c r="CH323" s="212"/>
      <c r="CI323" s="212"/>
      <c r="CJ323" s="212"/>
      <c r="CK323" s="212"/>
    </row>
    <row r="324" spans="1:89" s="213" customFormat="1" ht="28.5" hidden="1" customHeight="1">
      <c r="A324" s="590"/>
      <c r="B324" s="614"/>
      <c r="C324" s="567"/>
      <c r="D324" s="567"/>
      <c r="E324" s="570"/>
      <c r="F324" s="570"/>
      <c r="G324" s="575"/>
      <c r="H324" s="382">
        <f t="shared" si="1028"/>
        <v>52</v>
      </c>
      <c r="I324" s="573"/>
      <c r="J324" s="576"/>
      <c r="K324" s="576"/>
      <c r="L324" s="576"/>
      <c r="M324" s="576"/>
      <c r="N324" s="576"/>
      <c r="O324" s="576"/>
      <c r="P324" s="644"/>
      <c r="Q324" s="604"/>
      <c r="R324" s="607"/>
      <c r="S324" s="607"/>
      <c r="T324" s="607"/>
      <c r="U324" s="607"/>
      <c r="V324" s="647"/>
      <c r="W324" s="632"/>
      <c r="X324" s="650"/>
      <c r="Y324" s="653"/>
      <c r="Z324" s="656"/>
      <c r="AA324" s="632"/>
      <c r="AB324" s="635"/>
      <c r="AC324" s="638"/>
      <c r="AD324" s="641"/>
      <c r="AE324" s="620"/>
      <c r="AF324" s="205">
        <v>3</v>
      </c>
      <c r="AG324" s="502"/>
      <c r="AH324" s="504" t="str">
        <f t="shared" si="1098"/>
        <v/>
      </c>
      <c r="AI324" s="338"/>
      <c r="AJ324" s="338"/>
      <c r="AK324" s="233" t="str">
        <f t="shared" si="1099"/>
        <v/>
      </c>
      <c r="AL324" s="339"/>
      <c r="AM324" s="339"/>
      <c r="AN324" s="340"/>
      <c r="AO324" s="234" t="str">
        <f t="shared" ref="AO324" si="1129">IF(ISBLANK(AD322),(IFERROR(IF(AND(AH323="Probabilidad",AH324="Probabilidad"),(AQ323-(+AQ323*AK324)),IF(AND(AH323="Impacto",AH324="Probabilidad"),(AQ322-(+AQ322*AK324)),IF(AH324="Impacto",AQ323,""))),""))," ")</f>
        <v/>
      </c>
      <c r="AP324" s="174" t="str">
        <f t="shared" ref="AP324" si="1130">IF(ISBLANK(AD322),(IFERROR(IF(AO324="","",IF(AO324&lt;=0.2,"Muy Baja",IF(AO324&lt;=0.4,"Baja",IF(AO324&lt;=0.6,"Media",IF(AO324&lt;=0.8,"Alta","Muy Alta"))))),""))," ")</f>
        <v/>
      </c>
      <c r="AQ324" s="235" t="str">
        <f t="shared" si="981"/>
        <v/>
      </c>
      <c r="AR324" s="281" t="str">
        <f t="shared" si="982"/>
        <v/>
      </c>
      <c r="AS324" s="235" t="str">
        <f t="shared" ref="AS324:AS327" si="1131">IFERROR(IF(AND(AH323="Impacto",AH324="Impacto"),(AS323-(+AS323*AK324)),IF(AND(AH323="Probabilidad",AH324="Impacto"),(AS322-(+AS322*AK324)),IF(AH324="Probabilidad",AS323,""))),"")</f>
        <v/>
      </c>
      <c r="AT324" s="237" t="str">
        <f t="shared" si="983"/>
        <v/>
      </c>
      <c r="AU324" s="623"/>
      <c r="AV324" s="626"/>
      <c r="AW324" s="620"/>
      <c r="AX324" s="629"/>
      <c r="AY324" s="475"/>
      <c r="AZ324" s="468"/>
      <c r="BA324" s="469"/>
      <c r="BB324" s="469"/>
      <c r="BC324" s="470"/>
      <c r="BD324" s="470"/>
      <c r="BE324" s="470"/>
      <c r="BF324" s="468"/>
      <c r="BG324" s="576"/>
      <c r="BH324" s="214"/>
      <c r="BI324" s="209"/>
      <c r="BJ324" s="209"/>
      <c r="BK324" s="209"/>
      <c r="BL324" s="206"/>
      <c r="BM324" s="206"/>
      <c r="BN324" s="206"/>
      <c r="BO324" s="280"/>
      <c r="BP324" s="280"/>
      <c r="BQ324" s="282"/>
      <c r="BR324" s="212"/>
      <c r="BS324" s="212" t="str">
        <f>IF(AND('MAPA DE RIESGOS'!$AP324="Muy Alta",'MAPA DE RIESGOS'!$AR324="Leve"),CONCATENATE("R",'MAPA DE RIESGOS'!$H324,"C",'MAPA DE RIESGOS'!$AF324),"")</f>
        <v/>
      </c>
      <c r="BT324" s="212"/>
      <c r="BU324" s="212"/>
      <c r="BV324" s="212"/>
      <c r="BW324" s="212"/>
      <c r="BX324" s="212"/>
      <c r="BY324" s="212"/>
      <c r="BZ324" s="212"/>
      <c r="CA324" s="212"/>
      <c r="CB324" s="212"/>
      <c r="CC324" s="212"/>
      <c r="CD324" s="212"/>
      <c r="CE324" s="212"/>
      <c r="CF324" s="212"/>
      <c r="CG324" s="212"/>
      <c r="CH324" s="212"/>
      <c r="CI324" s="212"/>
      <c r="CJ324" s="212"/>
      <c r="CK324" s="212"/>
    </row>
    <row r="325" spans="1:89" s="213" customFormat="1" ht="28.5" hidden="1" customHeight="1">
      <c r="A325" s="590"/>
      <c r="B325" s="614"/>
      <c r="C325" s="567"/>
      <c r="D325" s="567"/>
      <c r="E325" s="570"/>
      <c r="F325" s="570"/>
      <c r="G325" s="575"/>
      <c r="H325" s="382">
        <f t="shared" si="1028"/>
        <v>52</v>
      </c>
      <c r="I325" s="573"/>
      <c r="J325" s="576"/>
      <c r="K325" s="576"/>
      <c r="L325" s="576"/>
      <c r="M325" s="576"/>
      <c r="N325" s="576"/>
      <c r="O325" s="576"/>
      <c r="P325" s="644"/>
      <c r="Q325" s="604"/>
      <c r="R325" s="607"/>
      <c r="S325" s="607"/>
      <c r="T325" s="607"/>
      <c r="U325" s="607"/>
      <c r="V325" s="647"/>
      <c r="W325" s="632"/>
      <c r="X325" s="650"/>
      <c r="Y325" s="653"/>
      <c r="Z325" s="656"/>
      <c r="AA325" s="632"/>
      <c r="AB325" s="635"/>
      <c r="AC325" s="638"/>
      <c r="AD325" s="641"/>
      <c r="AE325" s="620"/>
      <c r="AF325" s="205">
        <v>4</v>
      </c>
      <c r="AG325" s="502"/>
      <c r="AH325" s="504" t="str">
        <f t="shared" si="1098"/>
        <v/>
      </c>
      <c r="AI325" s="338"/>
      <c r="AJ325" s="338"/>
      <c r="AK325" s="233" t="str">
        <f t="shared" si="1099"/>
        <v/>
      </c>
      <c r="AL325" s="339"/>
      <c r="AM325" s="339"/>
      <c r="AN325" s="340"/>
      <c r="AO325" s="234" t="str">
        <f t="shared" ref="AO325" si="1132">IF(ISBLANK(AD322),(IFERROR(IF(AND(AH324="Probabilidad",AH325="Probabilidad"),(AQ324-(+AQ324*AK325)),IF(AND(AH324="Impacto",AH325="Probabilidad"),(AQ323-(+AQ323*AK325)),IF(AH325="Impacto",AQ324,""))),""))," ")</f>
        <v/>
      </c>
      <c r="AP325" s="174" t="str">
        <f t="shared" ref="AP325" si="1133">IF(ISBLANK(AD322),(IFERROR(IF(AO325="","",IF(AO325&lt;=0.2,"Muy Baja",IF(AO325&lt;=0.4,"Baja",IF(AO325&lt;=0.6,"Media",IF(AO325&lt;=0.8,"Alta","Muy Alta"))))),""))," ")</f>
        <v/>
      </c>
      <c r="AQ325" s="235" t="str">
        <f t="shared" si="981"/>
        <v/>
      </c>
      <c r="AR325" s="281" t="str">
        <f t="shared" si="982"/>
        <v/>
      </c>
      <c r="AS325" s="235" t="str">
        <f t="shared" si="1131"/>
        <v/>
      </c>
      <c r="AT325" s="237" t="str">
        <f t="shared" si="983"/>
        <v/>
      </c>
      <c r="AU325" s="623"/>
      <c r="AV325" s="626"/>
      <c r="AW325" s="620"/>
      <c r="AX325" s="629"/>
      <c r="AY325" s="475"/>
      <c r="AZ325" s="468"/>
      <c r="BA325" s="469"/>
      <c r="BB325" s="469"/>
      <c r="BC325" s="470"/>
      <c r="BD325" s="470"/>
      <c r="BE325" s="470"/>
      <c r="BF325" s="468"/>
      <c r="BG325" s="576"/>
      <c r="BH325" s="214"/>
      <c r="BI325" s="209"/>
      <c r="BJ325" s="209"/>
      <c r="BK325" s="209"/>
      <c r="BL325" s="206"/>
      <c r="BM325" s="206"/>
      <c r="BN325" s="206"/>
      <c r="BO325" s="280"/>
      <c r="BP325" s="280"/>
      <c r="BQ325" s="282"/>
      <c r="BR325" s="212"/>
      <c r="BS325" s="212" t="str">
        <f>IF(AND('MAPA DE RIESGOS'!$AP325="Muy Alta",'MAPA DE RIESGOS'!$AR325="Leve"),CONCATENATE("R",'MAPA DE RIESGOS'!$H325,"C",'MAPA DE RIESGOS'!$AF325),"")</f>
        <v/>
      </c>
      <c r="BT325" s="212"/>
      <c r="BU325" s="212"/>
      <c r="BV325" s="212"/>
      <c r="BW325" s="212"/>
      <c r="BX325" s="212"/>
      <c r="BY325" s="212"/>
      <c r="BZ325" s="212"/>
      <c r="CA325" s="212"/>
      <c r="CB325" s="212"/>
      <c r="CC325" s="212"/>
      <c r="CD325" s="212"/>
      <c r="CE325" s="212"/>
      <c r="CF325" s="212"/>
      <c r="CG325" s="212"/>
      <c r="CH325" s="212"/>
      <c r="CI325" s="212"/>
      <c r="CJ325" s="212"/>
      <c r="CK325" s="212"/>
    </row>
    <row r="326" spans="1:89" s="213" customFormat="1" ht="28.5" hidden="1" customHeight="1">
      <c r="A326" s="590"/>
      <c r="B326" s="614"/>
      <c r="C326" s="567"/>
      <c r="D326" s="567"/>
      <c r="E326" s="570"/>
      <c r="F326" s="570"/>
      <c r="G326" s="575"/>
      <c r="H326" s="382">
        <f t="shared" si="1028"/>
        <v>52</v>
      </c>
      <c r="I326" s="573"/>
      <c r="J326" s="576"/>
      <c r="K326" s="576"/>
      <c r="L326" s="576"/>
      <c r="M326" s="576"/>
      <c r="N326" s="576"/>
      <c r="O326" s="576"/>
      <c r="P326" s="644"/>
      <c r="Q326" s="604"/>
      <c r="R326" s="607"/>
      <c r="S326" s="607"/>
      <c r="T326" s="607"/>
      <c r="U326" s="607"/>
      <c r="V326" s="647"/>
      <c r="W326" s="632"/>
      <c r="X326" s="650"/>
      <c r="Y326" s="653"/>
      <c r="Z326" s="656"/>
      <c r="AA326" s="632"/>
      <c r="AB326" s="635"/>
      <c r="AC326" s="638"/>
      <c r="AD326" s="641"/>
      <c r="AE326" s="620"/>
      <c r="AF326" s="205">
        <v>5</v>
      </c>
      <c r="AG326" s="502"/>
      <c r="AH326" s="504" t="str">
        <f t="shared" si="1098"/>
        <v/>
      </c>
      <c r="AI326" s="338"/>
      <c r="AJ326" s="338"/>
      <c r="AK326" s="233" t="str">
        <f t="shared" si="1099"/>
        <v/>
      </c>
      <c r="AL326" s="339"/>
      <c r="AM326" s="339"/>
      <c r="AN326" s="340"/>
      <c r="AO326" s="234" t="str">
        <f t="shared" ref="AO326" si="1134">IF(ISBLANK(AD322),(IFERROR(IF(AND(AH325="Probabilidad",AH326="Probabilidad"),(AQ325-(+AQ325*AK326)),IF(AND(AH325="Impacto",AH326="Probabilidad"),(AQ324-(+AQ324*AK326)),IF(AH326="Impacto",AQ325,""))),""))," ")</f>
        <v/>
      </c>
      <c r="AP326" s="174" t="str">
        <f t="shared" ref="AP326" si="1135">IF(ISBLANK(AD322),(IFERROR(IF(AO326="","",IF(AO326&lt;=0.2,"Muy Baja",IF(AO326&lt;=0.4,"Baja",IF(AO326&lt;=0.6,"Media",IF(AO326&lt;=0.8,"Alta","Muy Alta"))))),""))," ")</f>
        <v/>
      </c>
      <c r="AQ326" s="235" t="str">
        <f t="shared" si="981"/>
        <v/>
      </c>
      <c r="AR326" s="281" t="str">
        <f t="shared" si="982"/>
        <v/>
      </c>
      <c r="AS326" s="235" t="str">
        <f t="shared" si="1131"/>
        <v/>
      </c>
      <c r="AT326" s="237" t="str">
        <f t="shared" si="983"/>
        <v/>
      </c>
      <c r="AU326" s="623"/>
      <c r="AV326" s="626"/>
      <c r="AW326" s="620"/>
      <c r="AX326" s="629"/>
      <c r="AY326" s="475"/>
      <c r="AZ326" s="468"/>
      <c r="BA326" s="469"/>
      <c r="BB326" s="469"/>
      <c r="BC326" s="470"/>
      <c r="BD326" s="470"/>
      <c r="BE326" s="470"/>
      <c r="BF326" s="468"/>
      <c r="BG326" s="576"/>
      <c r="BH326" s="214"/>
      <c r="BI326" s="209"/>
      <c r="BJ326" s="209"/>
      <c r="BK326" s="209"/>
      <c r="BL326" s="206"/>
      <c r="BM326" s="206"/>
      <c r="BN326" s="206"/>
      <c r="BO326" s="280"/>
      <c r="BP326" s="280"/>
      <c r="BQ326" s="282"/>
      <c r="BR326" s="212"/>
      <c r="BS326" s="212" t="str">
        <f>IF(AND('MAPA DE RIESGOS'!$AP326="Muy Alta",'MAPA DE RIESGOS'!$AR326="Leve"),CONCATENATE("R",'MAPA DE RIESGOS'!$H326,"C",'MAPA DE RIESGOS'!$AF326),"")</f>
        <v/>
      </c>
      <c r="BT326" s="212"/>
      <c r="BU326" s="212"/>
      <c r="BV326" s="212"/>
      <c r="BW326" s="212"/>
      <c r="BX326" s="212"/>
      <c r="BY326" s="212"/>
      <c r="BZ326" s="212"/>
      <c r="CA326" s="212"/>
      <c r="CB326" s="212"/>
      <c r="CC326" s="212"/>
      <c r="CD326" s="212"/>
      <c r="CE326" s="212"/>
      <c r="CF326" s="212"/>
      <c r="CG326" s="212"/>
      <c r="CH326" s="212"/>
      <c r="CI326" s="212"/>
      <c r="CJ326" s="212"/>
      <c r="CK326" s="212"/>
    </row>
    <row r="327" spans="1:89" s="213" customFormat="1" ht="28.5" hidden="1" customHeight="1">
      <c r="A327" s="590"/>
      <c r="B327" s="614"/>
      <c r="C327" s="567"/>
      <c r="D327" s="567"/>
      <c r="E327" s="570"/>
      <c r="F327" s="570"/>
      <c r="G327" s="575"/>
      <c r="H327" s="382">
        <f t="shared" si="1028"/>
        <v>52</v>
      </c>
      <c r="I327" s="574"/>
      <c r="J327" s="577"/>
      <c r="K327" s="577"/>
      <c r="L327" s="577"/>
      <c r="M327" s="577"/>
      <c r="N327" s="577"/>
      <c r="O327" s="577"/>
      <c r="P327" s="645"/>
      <c r="Q327" s="605"/>
      <c r="R327" s="608"/>
      <c r="S327" s="608"/>
      <c r="T327" s="608"/>
      <c r="U327" s="608"/>
      <c r="V327" s="648"/>
      <c r="W327" s="633"/>
      <c r="X327" s="651"/>
      <c r="Y327" s="654"/>
      <c r="Z327" s="657"/>
      <c r="AA327" s="633"/>
      <c r="AB327" s="636"/>
      <c r="AC327" s="639"/>
      <c r="AD327" s="642"/>
      <c r="AE327" s="621"/>
      <c r="AF327" s="205">
        <v>6</v>
      </c>
      <c r="AG327" s="502"/>
      <c r="AH327" s="504" t="str">
        <f t="shared" si="1098"/>
        <v/>
      </c>
      <c r="AI327" s="338"/>
      <c r="AJ327" s="338"/>
      <c r="AK327" s="233" t="str">
        <f t="shared" si="1099"/>
        <v/>
      </c>
      <c r="AL327" s="339"/>
      <c r="AM327" s="339"/>
      <c r="AN327" s="340"/>
      <c r="AO327" s="234" t="str">
        <f t="shared" ref="AO327" si="1136">IF(ISBLANK(AD322),(IFERROR(IF(AND(AH326="Probabilidad",AH327="Probabilidad"),(AQ326-(+AQ326*AK327)),IF(AND(AH326="Impacto",AH327="Probabilidad"),(AQ325-(+AQ325*AK327)),IF(AH327="Impacto",AQ326,""))),""))," ")</f>
        <v/>
      </c>
      <c r="AP327" s="174" t="str">
        <f t="shared" ref="AP327" si="1137">IF(ISBLANK(AD322),(IFERROR(IF(AO327="","",IF(AO327&lt;=0.2,"Muy Baja",IF(AO327&lt;=0.4,"Baja",IF(AO327&lt;=0.6,"Media",IF(AO327&lt;=0.8,"Alta","Muy Alta"))))),""))," ")</f>
        <v/>
      </c>
      <c r="AQ327" s="235" t="str">
        <f t="shared" si="981"/>
        <v/>
      </c>
      <c r="AR327" s="281" t="str">
        <f t="shared" si="982"/>
        <v/>
      </c>
      <c r="AS327" s="235" t="str">
        <f t="shared" si="1131"/>
        <v/>
      </c>
      <c r="AT327" s="237" t="str">
        <f t="shared" si="983"/>
        <v/>
      </c>
      <c r="AU327" s="624"/>
      <c r="AV327" s="627"/>
      <c r="AW327" s="621"/>
      <c r="AX327" s="630"/>
      <c r="AY327" s="475"/>
      <c r="AZ327" s="468"/>
      <c r="BA327" s="469"/>
      <c r="BB327" s="469"/>
      <c r="BC327" s="470"/>
      <c r="BD327" s="470"/>
      <c r="BE327" s="470"/>
      <c r="BF327" s="468"/>
      <c r="BG327" s="577"/>
      <c r="BH327" s="214"/>
      <c r="BI327" s="209"/>
      <c r="BJ327" s="209"/>
      <c r="BK327" s="209"/>
      <c r="BL327" s="206"/>
      <c r="BM327" s="206"/>
      <c r="BN327" s="206"/>
      <c r="BO327" s="280"/>
      <c r="BP327" s="280"/>
      <c r="BQ327" s="282"/>
      <c r="BR327" s="212"/>
      <c r="BS327" s="212" t="str">
        <f>IF(AND('MAPA DE RIESGOS'!$AP327="Muy Alta",'MAPA DE RIESGOS'!$AR327="Leve"),CONCATENATE("R",'MAPA DE RIESGOS'!$H327,"C",'MAPA DE RIESGOS'!$AF327),"")</f>
        <v/>
      </c>
      <c r="BT327" s="212"/>
      <c r="BU327" s="212"/>
      <c r="BV327" s="212"/>
      <c r="BW327" s="212"/>
      <c r="BX327" s="212"/>
      <c r="BY327" s="212"/>
      <c r="BZ327" s="212"/>
      <c r="CA327" s="212"/>
      <c r="CB327" s="212"/>
      <c r="CC327" s="212"/>
      <c r="CD327" s="212"/>
      <c r="CE327" s="212"/>
      <c r="CF327" s="212"/>
      <c r="CG327" s="212"/>
      <c r="CH327" s="212"/>
      <c r="CI327" s="212"/>
      <c r="CJ327" s="212"/>
      <c r="CK327" s="212"/>
    </row>
    <row r="328" spans="1:89" s="213" customFormat="1" ht="125.5" customHeight="1">
      <c r="A328" s="590"/>
      <c r="B328" s="614" t="s">
        <v>884</v>
      </c>
      <c r="C328" s="567"/>
      <c r="D328" s="567"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570"/>
      <c r="F328" s="570" t="s">
        <v>962</v>
      </c>
      <c r="G328" s="575">
        <v>53</v>
      </c>
      <c r="H328" s="382">
        <f t="shared" ref="H328" si="1138">+G328</f>
        <v>53</v>
      </c>
      <c r="I328" s="572" t="s">
        <v>1177</v>
      </c>
      <c r="J328" s="581" t="s">
        <v>241</v>
      </c>
      <c r="K328" s="581" t="s">
        <v>1177</v>
      </c>
      <c r="L328" s="581" t="s">
        <v>1309</v>
      </c>
      <c r="M328" s="581" t="s">
        <v>3280</v>
      </c>
      <c r="N328" s="581" t="s">
        <v>108</v>
      </c>
      <c r="O328" s="581" t="s">
        <v>830</v>
      </c>
      <c r="P328" s="643">
        <v>12</v>
      </c>
      <c r="Q328" s="603"/>
      <c r="R328" s="606"/>
      <c r="S328" s="606"/>
      <c r="T328" s="606"/>
      <c r="U328" s="606"/>
      <c r="V328" s="646" t="str">
        <f t="shared" ref="V328" si="1139">IF(ISBLANK(AC328),(IF(P328&lt;=0,"",IF(P328&lt;=2,"Muy Baja",IF(P328&lt;=24,"Baja",IF(P328&lt;=500,"Media",IF(P328&lt;=5000,"Alta","Muy Alta"))))))," ")</f>
        <v>Baja</v>
      </c>
      <c r="W328" s="631">
        <f t="shared" ref="W328" si="1140">IF(ISBLANK(AC328),(IF(V328="","",IF(V328="Muy Baja",20%,IF(V328="Baja",40%,IF(V328="Media",60%,IF(V328="Alta",80%,IF(V328="Muy Alta",100%,0)))))))," ")</f>
        <v>0.4</v>
      </c>
      <c r="X328" s="649" t="s">
        <v>304</v>
      </c>
      <c r="Y328" s="652" t="str">
        <f>IF(X328&gt;0,IF(NOT(ISERROR(MATCH(X328,'Listados Datos'!$N$3:$N$4,0))),'Listados Datos'!$N$6&amp;"Por favor no seleccionar este criterios de impacto (Afectación Económica o presupuestal y/o Pérdida Reputacional)",'Listados Datos'!$N$7),"")</f>
        <v>✔</v>
      </c>
      <c r="Z328" s="655"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631">
        <f>IF(Z328="","",IF(Z328="Leve",20%,IF(Z328="Menor",40%,IF(Z328="Moderado",60%,IF(Z328="Mayor",80%,IF(Z328="Catastrófico",100%,0))))))</f>
        <v>0.6</v>
      </c>
      <c r="AB328" s="634"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637"/>
      <c r="AD328" s="640"/>
      <c r="AE328" s="619" t="str">
        <f t="shared" ref="AE328" si="1141">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5">
        <v>1</v>
      </c>
      <c r="AG328" s="502" t="s">
        <v>3216</v>
      </c>
      <c r="AH328" s="504" t="str">
        <f t="shared" si="1098"/>
        <v>Probabilidad</v>
      </c>
      <c r="AI328" s="338" t="s">
        <v>310</v>
      </c>
      <c r="AJ328" s="338" t="s">
        <v>315</v>
      </c>
      <c r="AK328" s="233" t="str">
        <f t="shared" si="1099"/>
        <v>40%</v>
      </c>
      <c r="AL328" s="339" t="s">
        <v>319</v>
      </c>
      <c r="AM328" s="339" t="s">
        <v>323</v>
      </c>
      <c r="AN328" s="340" t="s">
        <v>326</v>
      </c>
      <c r="AO328" s="234">
        <f t="shared" ref="AO328" si="1142">IF(ISBLANK(AD328),(IFERROR(IF(AH328="Probabilidad",(W328-(+W328*AK328)),IF(AH328="Impacto",W328,"")),""))," ")</f>
        <v>0.24</v>
      </c>
      <c r="AP328" s="174" t="str">
        <f t="shared" ref="AP328" si="1143">IF(ISBLANK(AD328), (IFERROR(IF(AO328="","",IF(AO328&lt;=0.2,"Muy Baja",IF(AO328&lt;=0.4,"Baja",IF(AO328&lt;=0.6,"Media",IF(AO328&lt;=0.8,"Alta","Muy Alta"))))),""))," ")</f>
        <v>Baja</v>
      </c>
      <c r="AQ328" s="235">
        <f t="shared" si="981"/>
        <v>0.24</v>
      </c>
      <c r="AR328" s="281" t="str">
        <f t="shared" si="982"/>
        <v>Moderado</v>
      </c>
      <c r="AS328" s="235">
        <f t="shared" ref="AS328" si="1144">IFERROR(IF(AH328="Impacto",(AA328-(+AA328*AK328)),IF(AH328="Probabilidad",AA328,"")),"")</f>
        <v>0.6</v>
      </c>
      <c r="AT328" s="237" t="str">
        <f t="shared" si="983"/>
        <v>Moderado</v>
      </c>
      <c r="AU328" s="622"/>
      <c r="AV328" s="625" t="str">
        <f>IF(ISBLANK(AD328), " ", AD328)</f>
        <v xml:space="preserve"> </v>
      </c>
      <c r="AW328" s="619" t="str">
        <f t="shared" ref="AW328" si="1145">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628" t="s">
        <v>333</v>
      </c>
      <c r="AY328" s="475" t="s">
        <v>1229</v>
      </c>
      <c r="AZ328" s="468" t="s">
        <v>1382</v>
      </c>
      <c r="BA328" s="469" t="s">
        <v>3010</v>
      </c>
      <c r="BB328" s="469" t="s">
        <v>1151</v>
      </c>
      <c r="BC328" s="470">
        <v>44927</v>
      </c>
      <c r="BD328" s="470" t="s">
        <v>3218</v>
      </c>
      <c r="BE328" s="470" t="s">
        <v>1230</v>
      </c>
      <c r="BF328" s="468" t="s">
        <v>1230</v>
      </c>
      <c r="BG328" s="581" t="s">
        <v>1231</v>
      </c>
      <c r="BH328" s="214"/>
      <c r="BI328" s="209"/>
      <c r="BJ328" s="209"/>
      <c r="BK328" s="209"/>
      <c r="BL328" s="206"/>
      <c r="BM328" s="206"/>
      <c r="BN328" s="206"/>
      <c r="BO328" s="280"/>
      <c r="BP328" s="280"/>
      <c r="BQ328" s="282"/>
      <c r="BR328" s="212"/>
      <c r="BS328" s="212" t="str">
        <f>IF(AND('MAPA DE RIESGOS'!$AP328="Muy Alta",'MAPA DE RIESGOS'!$AR328="Leve"),CONCATENATE("R",'MAPA DE RIESGOS'!$H328,"C",'MAPA DE RIESGOS'!$AF328),"")</f>
        <v/>
      </c>
      <c r="BT328" s="212"/>
      <c r="BU328" s="212"/>
      <c r="BV328" s="212"/>
      <c r="BW328" s="212"/>
      <c r="BX328" s="212"/>
      <c r="BY328" s="212"/>
      <c r="BZ328" s="212"/>
      <c r="CA328" s="212"/>
      <c r="CB328" s="212"/>
      <c r="CC328" s="212"/>
      <c r="CD328" s="212"/>
      <c r="CE328" s="212"/>
      <c r="CF328" s="212"/>
      <c r="CG328" s="212"/>
      <c r="CH328" s="212"/>
      <c r="CI328" s="212"/>
      <c r="CJ328" s="212"/>
      <c r="CK328" s="212"/>
    </row>
    <row r="329" spans="1:89" s="213" customFormat="1" ht="28.5" hidden="1" customHeight="1">
      <c r="A329" s="590"/>
      <c r="B329" s="614"/>
      <c r="C329" s="567"/>
      <c r="D329" s="567"/>
      <c r="E329" s="570"/>
      <c r="F329" s="570"/>
      <c r="G329" s="575"/>
      <c r="H329" s="382">
        <f t="shared" ref="H329" si="1146">+H328</f>
        <v>53</v>
      </c>
      <c r="I329" s="573"/>
      <c r="J329" s="576"/>
      <c r="K329" s="576"/>
      <c r="L329" s="576"/>
      <c r="M329" s="576"/>
      <c r="N329" s="576"/>
      <c r="O329" s="576"/>
      <c r="P329" s="644"/>
      <c r="Q329" s="604"/>
      <c r="R329" s="607"/>
      <c r="S329" s="607"/>
      <c r="T329" s="607"/>
      <c r="U329" s="607"/>
      <c r="V329" s="647"/>
      <c r="W329" s="632"/>
      <c r="X329" s="650"/>
      <c r="Y329" s="653"/>
      <c r="Z329" s="656"/>
      <c r="AA329" s="632"/>
      <c r="AB329" s="635"/>
      <c r="AC329" s="638"/>
      <c r="AD329" s="641"/>
      <c r="AE329" s="620"/>
      <c r="AF329" s="205">
        <v>2</v>
      </c>
      <c r="AG329" s="502"/>
      <c r="AH329" s="504" t="str">
        <f t="shared" si="1098"/>
        <v/>
      </c>
      <c r="AI329" s="338"/>
      <c r="AJ329" s="338"/>
      <c r="AK329" s="233" t="str">
        <f t="shared" si="1099"/>
        <v/>
      </c>
      <c r="AL329" s="339"/>
      <c r="AM329" s="339"/>
      <c r="AN329" s="340"/>
      <c r="AO329" s="234" t="str">
        <f t="shared" ref="AO329" si="1147">IF(ISBLANK(AD328),(IFERROR(IF(AND(AH328="Probabilidad",AH329="Probabilidad"),(AQ328-(+AQ328*AK329)),IF(AH329="Probabilidad",(W328-(+W328*AK329)),IF(AH329="Impacto",AQ328,""))),""))," ")</f>
        <v/>
      </c>
      <c r="AP329" s="174" t="str">
        <f t="shared" ref="AP329" si="1148">IF(ISBLANK(AD328),(IFERROR(IF(AO329="","",IF(AO329&lt;=0.2,"Muy Baja",IF(AO329&lt;=0.4,"Baja",IF(AO329&lt;=0.6,"Media",IF(AO329&lt;=0.8,"Alta","Muy Alta"))))),""))," ")</f>
        <v/>
      </c>
      <c r="AQ329" s="235" t="str">
        <f t="shared" si="981"/>
        <v/>
      </c>
      <c r="AR329" s="281" t="str">
        <f t="shared" si="982"/>
        <v/>
      </c>
      <c r="AS329" s="235" t="str">
        <f t="shared" ref="AS329" si="1149">IFERROR(IF(AND(AH328="Impacto",AH329="Impacto"),(AS328-(+AS328*AK329)),IF(AH329="Impacto",(AA328-(+AA328*AK329)),IF(AH329="Probabilidad",AS328,""))),"")</f>
        <v/>
      </c>
      <c r="AT329" s="237" t="str">
        <f t="shared" si="983"/>
        <v/>
      </c>
      <c r="AU329" s="623"/>
      <c r="AV329" s="626"/>
      <c r="AW329" s="620"/>
      <c r="AX329" s="629"/>
      <c r="AY329" s="475"/>
      <c r="AZ329" s="468"/>
      <c r="BA329" s="469"/>
      <c r="BB329" s="469"/>
      <c r="BC329" s="470"/>
      <c r="BD329" s="470"/>
      <c r="BE329" s="470"/>
      <c r="BF329" s="468"/>
      <c r="BG329" s="576"/>
      <c r="BH329" s="214"/>
      <c r="BI329" s="209"/>
      <c r="BJ329" s="209"/>
      <c r="BK329" s="209"/>
      <c r="BL329" s="206"/>
      <c r="BM329" s="206"/>
      <c r="BN329" s="206"/>
      <c r="BO329" s="280"/>
      <c r="BP329" s="280"/>
      <c r="BQ329" s="282"/>
      <c r="BR329" s="212"/>
      <c r="BS329" s="212" t="str">
        <f>IF(AND('MAPA DE RIESGOS'!$AP329="Muy Alta",'MAPA DE RIESGOS'!$AR329="Leve"),CONCATENATE("R",'MAPA DE RIESGOS'!$H329,"C",'MAPA DE RIESGOS'!$AF329),"")</f>
        <v/>
      </c>
      <c r="BT329" s="212"/>
      <c r="BU329" s="212"/>
      <c r="BV329" s="212"/>
      <c r="BW329" s="212"/>
      <c r="BX329" s="212"/>
      <c r="BY329" s="212"/>
      <c r="BZ329" s="212"/>
      <c r="CA329" s="212"/>
      <c r="CB329" s="212"/>
      <c r="CC329" s="212"/>
      <c r="CD329" s="212"/>
      <c r="CE329" s="212"/>
      <c r="CF329" s="212"/>
      <c r="CG329" s="212"/>
      <c r="CH329" s="212"/>
      <c r="CI329" s="212"/>
      <c r="CJ329" s="212"/>
      <c r="CK329" s="212"/>
    </row>
    <row r="330" spans="1:89" s="213" customFormat="1" ht="28.5" hidden="1" customHeight="1">
      <c r="A330" s="590"/>
      <c r="B330" s="614"/>
      <c r="C330" s="567"/>
      <c r="D330" s="567"/>
      <c r="E330" s="570"/>
      <c r="F330" s="570"/>
      <c r="G330" s="575"/>
      <c r="H330" s="382">
        <f t="shared" si="1028"/>
        <v>53</v>
      </c>
      <c r="I330" s="573"/>
      <c r="J330" s="576"/>
      <c r="K330" s="576"/>
      <c r="L330" s="576"/>
      <c r="M330" s="576"/>
      <c r="N330" s="576"/>
      <c r="O330" s="576"/>
      <c r="P330" s="644"/>
      <c r="Q330" s="604"/>
      <c r="R330" s="607"/>
      <c r="S330" s="607"/>
      <c r="T330" s="607"/>
      <c r="U330" s="607"/>
      <c r="V330" s="647"/>
      <c r="W330" s="632"/>
      <c r="X330" s="650"/>
      <c r="Y330" s="653"/>
      <c r="Z330" s="656"/>
      <c r="AA330" s="632"/>
      <c r="AB330" s="635"/>
      <c r="AC330" s="638"/>
      <c r="AD330" s="641"/>
      <c r="AE330" s="620"/>
      <c r="AF330" s="205">
        <v>3</v>
      </c>
      <c r="AG330" s="502"/>
      <c r="AH330" s="504" t="str">
        <f t="shared" si="1098"/>
        <v/>
      </c>
      <c r="AI330" s="338"/>
      <c r="AJ330" s="338"/>
      <c r="AK330" s="233" t="str">
        <f t="shared" si="1099"/>
        <v/>
      </c>
      <c r="AL330" s="339"/>
      <c r="AM330" s="339"/>
      <c r="AN330" s="340"/>
      <c r="AO330" s="234" t="str">
        <f t="shared" ref="AO330" si="1150">IF(ISBLANK(AD328),(IFERROR(IF(AND(AH329="Probabilidad",AH330="Probabilidad"),(AQ329-(+AQ329*AK330)),IF(AND(AH329="Impacto",AH330="Probabilidad"),(AQ328-(+AQ328*AK330)),IF(AH330="Impacto",AQ329,""))),""))," ")</f>
        <v/>
      </c>
      <c r="AP330" s="174" t="str">
        <f t="shared" ref="AP330" si="1151">IF(ISBLANK(AD328),(IFERROR(IF(AO330="","",IF(AO330&lt;=0.2,"Muy Baja",IF(AO330&lt;=0.4,"Baja",IF(AO330&lt;=0.6,"Media",IF(AO330&lt;=0.8,"Alta","Muy Alta"))))),""))," ")</f>
        <v/>
      </c>
      <c r="AQ330" s="235" t="str">
        <f t="shared" si="981"/>
        <v/>
      </c>
      <c r="AR330" s="281" t="str">
        <f t="shared" si="982"/>
        <v/>
      </c>
      <c r="AS330" s="235" t="str">
        <f t="shared" ref="AS330:AS333" si="1152">IFERROR(IF(AND(AH329="Impacto",AH330="Impacto"),(AS329-(+AS329*AK330)),IF(AND(AH329="Probabilidad",AH330="Impacto"),(AS328-(+AS328*AK330)),IF(AH330="Probabilidad",AS329,""))),"")</f>
        <v/>
      </c>
      <c r="AT330" s="237" t="str">
        <f t="shared" si="983"/>
        <v/>
      </c>
      <c r="AU330" s="623"/>
      <c r="AV330" s="626"/>
      <c r="AW330" s="620"/>
      <c r="AX330" s="629"/>
      <c r="AY330" s="475"/>
      <c r="AZ330" s="468"/>
      <c r="BA330" s="469"/>
      <c r="BB330" s="469"/>
      <c r="BC330" s="470"/>
      <c r="BD330" s="470"/>
      <c r="BE330" s="470"/>
      <c r="BF330" s="468"/>
      <c r="BG330" s="576"/>
      <c r="BH330" s="214"/>
      <c r="BI330" s="209"/>
      <c r="BJ330" s="209"/>
      <c r="BK330" s="209"/>
      <c r="BL330" s="206"/>
      <c r="BM330" s="206"/>
      <c r="BN330" s="206"/>
      <c r="BO330" s="280"/>
      <c r="BP330" s="280"/>
      <c r="BQ330" s="282"/>
      <c r="BR330" s="212"/>
      <c r="BS330" s="212" t="str">
        <f>IF(AND('MAPA DE RIESGOS'!$AP330="Muy Alta",'MAPA DE RIESGOS'!$AR330="Leve"),CONCATENATE("R",'MAPA DE RIESGOS'!$H330,"C",'MAPA DE RIESGOS'!$AF330),"")</f>
        <v/>
      </c>
      <c r="BT330" s="212"/>
      <c r="BU330" s="212"/>
      <c r="BV330" s="212"/>
      <c r="BW330" s="212"/>
      <c r="BX330" s="212"/>
      <c r="BY330" s="212"/>
      <c r="BZ330" s="212"/>
      <c r="CA330" s="212"/>
      <c r="CB330" s="212"/>
      <c r="CC330" s="212"/>
      <c r="CD330" s="212"/>
      <c r="CE330" s="212"/>
      <c r="CF330" s="212"/>
      <c r="CG330" s="212"/>
      <c r="CH330" s="212"/>
      <c r="CI330" s="212"/>
      <c r="CJ330" s="212"/>
      <c r="CK330" s="212"/>
    </row>
    <row r="331" spans="1:89" s="213" customFormat="1" ht="28.5" hidden="1" customHeight="1">
      <c r="A331" s="590"/>
      <c r="B331" s="614"/>
      <c r="C331" s="567"/>
      <c r="D331" s="567"/>
      <c r="E331" s="570"/>
      <c r="F331" s="570"/>
      <c r="G331" s="575"/>
      <c r="H331" s="382">
        <f t="shared" si="1028"/>
        <v>53</v>
      </c>
      <c r="I331" s="573"/>
      <c r="J331" s="576"/>
      <c r="K331" s="576"/>
      <c r="L331" s="576"/>
      <c r="M331" s="576"/>
      <c r="N331" s="576"/>
      <c r="O331" s="576"/>
      <c r="P331" s="644"/>
      <c r="Q331" s="604"/>
      <c r="R331" s="607"/>
      <c r="S331" s="607"/>
      <c r="T331" s="607"/>
      <c r="U331" s="607"/>
      <c r="V331" s="647"/>
      <c r="W331" s="632"/>
      <c r="X331" s="650"/>
      <c r="Y331" s="653"/>
      <c r="Z331" s="656"/>
      <c r="AA331" s="632"/>
      <c r="AB331" s="635"/>
      <c r="AC331" s="638"/>
      <c r="AD331" s="641"/>
      <c r="AE331" s="620"/>
      <c r="AF331" s="205">
        <v>4</v>
      </c>
      <c r="AG331" s="502"/>
      <c r="AH331" s="504" t="str">
        <f t="shared" si="1098"/>
        <v/>
      </c>
      <c r="AI331" s="338"/>
      <c r="AJ331" s="338"/>
      <c r="AK331" s="233" t="str">
        <f t="shared" si="1099"/>
        <v/>
      </c>
      <c r="AL331" s="339"/>
      <c r="AM331" s="339"/>
      <c r="AN331" s="340"/>
      <c r="AO331" s="234" t="str">
        <f t="shared" ref="AO331" si="1153">IF(ISBLANK(AD328),(IFERROR(IF(AND(AH330="Probabilidad",AH331="Probabilidad"),(AQ330-(+AQ330*AK331)),IF(AND(AH330="Impacto",AH331="Probabilidad"),(AQ329-(+AQ329*AK331)),IF(AH331="Impacto",AQ330,""))),""))," ")</f>
        <v/>
      </c>
      <c r="AP331" s="174" t="str">
        <f t="shared" ref="AP331" si="1154">IF(ISBLANK(AD328),(IFERROR(IF(AO331="","",IF(AO331&lt;=0.2,"Muy Baja",IF(AO331&lt;=0.4,"Baja",IF(AO331&lt;=0.6,"Media",IF(AO331&lt;=0.8,"Alta","Muy Alta"))))),""))," ")</f>
        <v/>
      </c>
      <c r="AQ331" s="235" t="str">
        <f t="shared" si="981"/>
        <v/>
      </c>
      <c r="AR331" s="281" t="str">
        <f t="shared" si="982"/>
        <v/>
      </c>
      <c r="AS331" s="235" t="str">
        <f t="shared" si="1152"/>
        <v/>
      </c>
      <c r="AT331" s="237" t="str">
        <f t="shared" si="983"/>
        <v/>
      </c>
      <c r="AU331" s="623"/>
      <c r="AV331" s="626"/>
      <c r="AW331" s="620"/>
      <c r="AX331" s="629"/>
      <c r="AY331" s="475"/>
      <c r="AZ331" s="468"/>
      <c r="BA331" s="469"/>
      <c r="BB331" s="469"/>
      <c r="BC331" s="470"/>
      <c r="BD331" s="470"/>
      <c r="BE331" s="470"/>
      <c r="BF331" s="468"/>
      <c r="BG331" s="576"/>
      <c r="BH331" s="214"/>
      <c r="BI331" s="209"/>
      <c r="BJ331" s="209"/>
      <c r="BK331" s="209"/>
      <c r="BL331" s="206"/>
      <c r="BM331" s="206"/>
      <c r="BN331" s="206"/>
      <c r="BO331" s="280"/>
      <c r="BP331" s="280"/>
      <c r="BQ331" s="282"/>
      <c r="BR331" s="212"/>
      <c r="BS331" s="212" t="str">
        <f>IF(AND('MAPA DE RIESGOS'!$AP331="Muy Alta",'MAPA DE RIESGOS'!$AR331="Leve"),CONCATENATE("R",'MAPA DE RIESGOS'!$H331,"C",'MAPA DE RIESGOS'!$AF331),"")</f>
        <v/>
      </c>
      <c r="BT331" s="212"/>
      <c r="BU331" s="212"/>
      <c r="BV331" s="212"/>
      <c r="BW331" s="212"/>
      <c r="BX331" s="212"/>
      <c r="BY331" s="212"/>
      <c r="BZ331" s="212"/>
      <c r="CA331" s="212"/>
      <c r="CB331" s="212"/>
      <c r="CC331" s="212"/>
      <c r="CD331" s="212"/>
      <c r="CE331" s="212"/>
      <c r="CF331" s="212"/>
      <c r="CG331" s="212"/>
      <c r="CH331" s="212"/>
      <c r="CI331" s="212"/>
      <c r="CJ331" s="212"/>
      <c r="CK331" s="212"/>
    </row>
    <row r="332" spans="1:89" s="213" customFormat="1" ht="28.5" hidden="1" customHeight="1">
      <c r="A332" s="590"/>
      <c r="B332" s="614"/>
      <c r="C332" s="567"/>
      <c r="D332" s="567"/>
      <c r="E332" s="570"/>
      <c r="F332" s="570"/>
      <c r="G332" s="575"/>
      <c r="H332" s="382">
        <f t="shared" si="1028"/>
        <v>53</v>
      </c>
      <c r="I332" s="573"/>
      <c r="J332" s="576"/>
      <c r="K332" s="576"/>
      <c r="L332" s="576"/>
      <c r="M332" s="576"/>
      <c r="N332" s="576"/>
      <c r="O332" s="576"/>
      <c r="P332" s="644"/>
      <c r="Q332" s="604"/>
      <c r="R332" s="607"/>
      <c r="S332" s="607"/>
      <c r="T332" s="607"/>
      <c r="U332" s="607"/>
      <c r="V332" s="647"/>
      <c r="W332" s="632"/>
      <c r="X332" s="650"/>
      <c r="Y332" s="653"/>
      <c r="Z332" s="656"/>
      <c r="AA332" s="632"/>
      <c r="AB332" s="635"/>
      <c r="AC332" s="638"/>
      <c r="AD332" s="641"/>
      <c r="AE332" s="620"/>
      <c r="AF332" s="205">
        <v>5</v>
      </c>
      <c r="AG332" s="502"/>
      <c r="AH332" s="504" t="str">
        <f t="shared" si="1098"/>
        <v/>
      </c>
      <c r="AI332" s="338"/>
      <c r="AJ332" s="338"/>
      <c r="AK332" s="233" t="str">
        <f t="shared" si="1099"/>
        <v/>
      </c>
      <c r="AL332" s="339"/>
      <c r="AM332" s="339"/>
      <c r="AN332" s="340"/>
      <c r="AO332" s="234" t="str">
        <f t="shared" ref="AO332" si="1155">IF(ISBLANK(AD328),(IFERROR(IF(AND(AH331="Probabilidad",AH332="Probabilidad"),(AQ331-(+AQ331*AK332)),IF(AND(AH331="Impacto",AH332="Probabilidad"),(AQ330-(+AQ330*AK332)),IF(AH332="Impacto",AQ331,""))),""))," ")</f>
        <v/>
      </c>
      <c r="AP332" s="174" t="str">
        <f t="shared" ref="AP332" si="1156">IF(ISBLANK(AD328),(IFERROR(IF(AO332="","",IF(AO332&lt;=0.2,"Muy Baja",IF(AO332&lt;=0.4,"Baja",IF(AO332&lt;=0.6,"Media",IF(AO332&lt;=0.8,"Alta","Muy Alta"))))),""))," ")</f>
        <v/>
      </c>
      <c r="AQ332" s="235" t="str">
        <f t="shared" si="981"/>
        <v/>
      </c>
      <c r="AR332" s="281" t="str">
        <f t="shared" si="982"/>
        <v/>
      </c>
      <c r="AS332" s="235" t="str">
        <f t="shared" si="1152"/>
        <v/>
      </c>
      <c r="AT332" s="237" t="str">
        <f t="shared" si="983"/>
        <v/>
      </c>
      <c r="AU332" s="623"/>
      <c r="AV332" s="626"/>
      <c r="AW332" s="620"/>
      <c r="AX332" s="629"/>
      <c r="AY332" s="475"/>
      <c r="AZ332" s="468"/>
      <c r="BA332" s="469"/>
      <c r="BB332" s="469"/>
      <c r="BC332" s="470"/>
      <c r="BD332" s="470"/>
      <c r="BE332" s="470"/>
      <c r="BF332" s="468"/>
      <c r="BG332" s="576"/>
      <c r="BH332" s="214"/>
      <c r="BI332" s="209"/>
      <c r="BJ332" s="209"/>
      <c r="BK332" s="209"/>
      <c r="BL332" s="206"/>
      <c r="BM332" s="206"/>
      <c r="BN332" s="206"/>
      <c r="BO332" s="280"/>
      <c r="BP332" s="280"/>
      <c r="BQ332" s="282"/>
      <c r="BR332" s="212"/>
      <c r="BS332" s="212" t="str">
        <f>IF(AND('MAPA DE RIESGOS'!$AP332="Muy Alta",'MAPA DE RIESGOS'!$AR332="Leve"),CONCATENATE("R",'MAPA DE RIESGOS'!$H332,"C",'MAPA DE RIESGOS'!$AF332),"")</f>
        <v/>
      </c>
      <c r="BT332" s="212"/>
      <c r="BU332" s="212"/>
      <c r="BV332" s="212"/>
      <c r="BW332" s="212"/>
      <c r="BX332" s="212"/>
      <c r="BY332" s="212"/>
      <c r="BZ332" s="212"/>
      <c r="CA332" s="212"/>
      <c r="CB332" s="212"/>
      <c r="CC332" s="212"/>
      <c r="CD332" s="212"/>
      <c r="CE332" s="212"/>
      <c r="CF332" s="212"/>
      <c r="CG332" s="212"/>
      <c r="CH332" s="212"/>
      <c r="CI332" s="212"/>
      <c r="CJ332" s="212"/>
      <c r="CK332" s="212"/>
    </row>
    <row r="333" spans="1:89" s="213" customFormat="1" ht="28.5" hidden="1" customHeight="1">
      <c r="A333" s="590"/>
      <c r="B333" s="614"/>
      <c r="C333" s="567"/>
      <c r="D333" s="567"/>
      <c r="E333" s="570"/>
      <c r="F333" s="570"/>
      <c r="G333" s="575"/>
      <c r="H333" s="382">
        <f t="shared" si="1028"/>
        <v>53</v>
      </c>
      <c r="I333" s="574"/>
      <c r="J333" s="577"/>
      <c r="K333" s="577"/>
      <c r="L333" s="577"/>
      <c r="M333" s="577"/>
      <c r="N333" s="577"/>
      <c r="O333" s="577"/>
      <c r="P333" s="645"/>
      <c r="Q333" s="605"/>
      <c r="R333" s="608"/>
      <c r="S333" s="608"/>
      <c r="T333" s="608"/>
      <c r="U333" s="608"/>
      <c r="V333" s="648"/>
      <c r="W333" s="633"/>
      <c r="X333" s="651"/>
      <c r="Y333" s="654"/>
      <c r="Z333" s="657"/>
      <c r="AA333" s="633"/>
      <c r="AB333" s="636"/>
      <c r="AC333" s="639"/>
      <c r="AD333" s="642"/>
      <c r="AE333" s="621"/>
      <c r="AF333" s="205">
        <v>6</v>
      </c>
      <c r="AG333" s="502"/>
      <c r="AH333" s="504" t="str">
        <f t="shared" si="1098"/>
        <v/>
      </c>
      <c r="AI333" s="338"/>
      <c r="AJ333" s="338"/>
      <c r="AK333" s="233" t="str">
        <f t="shared" si="1099"/>
        <v/>
      </c>
      <c r="AL333" s="339"/>
      <c r="AM333" s="339"/>
      <c r="AN333" s="340"/>
      <c r="AO333" s="234" t="str">
        <f t="shared" ref="AO333" si="1157">IF(ISBLANK(AD328),(IFERROR(IF(AND(AH332="Probabilidad",AH333="Probabilidad"),(AQ332-(+AQ332*AK333)),IF(AND(AH332="Impacto",AH333="Probabilidad"),(AQ331-(+AQ331*AK333)),IF(AH333="Impacto",AQ332,""))),""))," ")</f>
        <v/>
      </c>
      <c r="AP333" s="174" t="str">
        <f t="shared" ref="AP333" si="1158">IF(ISBLANK(AD328),(IFERROR(IF(AO333="","",IF(AO333&lt;=0.2,"Muy Baja",IF(AO333&lt;=0.4,"Baja",IF(AO333&lt;=0.6,"Media",IF(AO333&lt;=0.8,"Alta","Muy Alta"))))),""))," ")</f>
        <v/>
      </c>
      <c r="AQ333" s="235" t="str">
        <f t="shared" si="981"/>
        <v/>
      </c>
      <c r="AR333" s="281" t="str">
        <f t="shared" si="982"/>
        <v/>
      </c>
      <c r="AS333" s="235" t="str">
        <f t="shared" si="1152"/>
        <v/>
      </c>
      <c r="AT333" s="237" t="str">
        <f t="shared" si="983"/>
        <v/>
      </c>
      <c r="AU333" s="624"/>
      <c r="AV333" s="627"/>
      <c r="AW333" s="621"/>
      <c r="AX333" s="630"/>
      <c r="AY333" s="475"/>
      <c r="AZ333" s="468"/>
      <c r="BA333" s="469"/>
      <c r="BB333" s="469"/>
      <c r="BC333" s="470"/>
      <c r="BD333" s="470"/>
      <c r="BE333" s="470"/>
      <c r="BF333" s="468"/>
      <c r="BG333" s="577"/>
      <c r="BH333" s="214"/>
      <c r="BI333" s="209"/>
      <c r="BJ333" s="209"/>
      <c r="BK333" s="209"/>
      <c r="BL333" s="206"/>
      <c r="BM333" s="206"/>
      <c r="BN333" s="206"/>
      <c r="BO333" s="280"/>
      <c r="BP333" s="280"/>
      <c r="BQ333" s="282"/>
      <c r="BR333" s="212"/>
      <c r="BS333" s="212" t="str">
        <f>IF(AND('MAPA DE RIESGOS'!$AP333="Muy Alta",'MAPA DE RIESGOS'!$AR333="Leve"),CONCATENATE("R",'MAPA DE RIESGOS'!$H333,"C",'MAPA DE RIESGOS'!$AF333),"")</f>
        <v/>
      </c>
      <c r="BT333" s="212"/>
      <c r="BU333" s="212"/>
      <c r="BV333" s="212"/>
      <c r="BW333" s="212"/>
      <c r="BX333" s="212"/>
      <c r="BY333" s="212"/>
      <c r="BZ333" s="212"/>
      <c r="CA333" s="212"/>
      <c r="CB333" s="212"/>
      <c r="CC333" s="212"/>
      <c r="CD333" s="212"/>
      <c r="CE333" s="212"/>
      <c r="CF333" s="212"/>
      <c r="CG333" s="212"/>
      <c r="CH333" s="212"/>
      <c r="CI333" s="212"/>
      <c r="CJ333" s="212"/>
      <c r="CK333" s="212"/>
    </row>
    <row r="334" spans="1:89" s="213" customFormat="1" ht="140.15" customHeight="1">
      <c r="A334" s="590"/>
      <c r="B334" s="614" t="s">
        <v>884</v>
      </c>
      <c r="C334" s="567"/>
      <c r="D334" s="567"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570"/>
      <c r="F334" s="570" t="s">
        <v>962</v>
      </c>
      <c r="G334" s="575">
        <v>54</v>
      </c>
      <c r="H334" s="382">
        <f t="shared" ref="H334" si="1159">+G334</f>
        <v>54</v>
      </c>
      <c r="I334" s="572" t="s">
        <v>1178</v>
      </c>
      <c r="J334" s="581" t="s">
        <v>242</v>
      </c>
      <c r="K334" s="581" t="s">
        <v>1178</v>
      </c>
      <c r="L334" s="581" t="s">
        <v>1310</v>
      </c>
      <c r="M334" s="581" t="s">
        <v>3281</v>
      </c>
      <c r="N334" s="581" t="s">
        <v>108</v>
      </c>
      <c r="O334" s="581" t="s">
        <v>830</v>
      </c>
      <c r="P334" s="643">
        <v>12</v>
      </c>
      <c r="Q334" s="603"/>
      <c r="R334" s="606"/>
      <c r="S334" s="606"/>
      <c r="T334" s="606"/>
      <c r="U334" s="606"/>
      <c r="V334" s="646" t="str">
        <f t="shared" ref="V334" si="1160">IF(ISBLANK(AC334),(IF(P334&lt;=0,"",IF(P334&lt;=2,"Muy Baja",IF(P334&lt;=24,"Baja",IF(P334&lt;=500,"Media",IF(P334&lt;=5000,"Alta","Muy Alta"))))))," ")</f>
        <v>Baja</v>
      </c>
      <c r="W334" s="631">
        <f t="shared" ref="W334" si="1161">IF(ISBLANK(AC334),(IF(V334="","",IF(V334="Muy Baja",20%,IF(V334="Baja",40%,IF(V334="Media",60%,IF(V334="Alta",80%,IF(V334="Muy Alta",100%,0)))))))," ")</f>
        <v>0.4</v>
      </c>
      <c r="X334" s="649" t="s">
        <v>304</v>
      </c>
      <c r="Y334" s="652" t="str">
        <f>IF(X334&gt;0,IF(NOT(ISERROR(MATCH(X334,'Listados Datos'!$N$3:$N$4,0))),'Listados Datos'!$N$6&amp;"Por favor no seleccionar este criterios de impacto (Afectación Económica o presupuestal y/o Pérdida Reputacional)",'Listados Datos'!$N$7),"")</f>
        <v>✔</v>
      </c>
      <c r="Z334" s="655" t="str">
        <f>IF(OR(X334='Listados Datos'!$R$3,X334='Listados Datos'!$S$3),"Leve",IF(OR(X334='Listados Datos'!$R$4,X334='Listados Datos'!$S$4),"Menor",IF(OR(X334='Listados Datos'!$R$5,X334='Listados Datos'!$S$5),"Moderado",IF(OR(X334='Listados Datos'!$R$6,X334='Listados Datos'!$S$6),"Mayor",IF(OR(X334='Listados Datos'!$R$7,X334='Listados Datos'!$S$7),"Catastrófico","")))))</f>
        <v>Moderado</v>
      </c>
      <c r="AA334" s="631">
        <f>IF(Z334="","",IF(Z334="Leve",20%,IF(Z334="Menor",40%,IF(Z334="Moderado",60%,IF(Z334="Mayor",80%,IF(Z334="Catastrófico",100%,0))))))</f>
        <v>0.6</v>
      </c>
      <c r="AB334" s="634"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Moderado</v>
      </c>
      <c r="AC334" s="637"/>
      <c r="AD334" s="640"/>
      <c r="AE334" s="619" t="str">
        <f t="shared" ref="AE334" si="1162">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VALORAR</v>
      </c>
      <c r="AF334" s="205">
        <v>1</v>
      </c>
      <c r="AG334" s="502" t="s">
        <v>3314</v>
      </c>
      <c r="AH334" s="504" t="str">
        <f t="shared" si="1098"/>
        <v>Probabilidad</v>
      </c>
      <c r="AI334" s="338" t="s">
        <v>310</v>
      </c>
      <c r="AJ334" s="338" t="s">
        <v>315</v>
      </c>
      <c r="AK334" s="233" t="str">
        <f t="shared" si="1099"/>
        <v>40%</v>
      </c>
      <c r="AL334" s="339" t="s">
        <v>319</v>
      </c>
      <c r="AM334" s="339" t="s">
        <v>323</v>
      </c>
      <c r="AN334" s="340" t="s">
        <v>326</v>
      </c>
      <c r="AO334" s="234">
        <f t="shared" ref="AO334" si="1163">IF(ISBLANK(AD334),(IFERROR(IF(AH334="Probabilidad",(W334-(+W334*AK334)),IF(AH334="Impacto",W334,"")),""))," ")</f>
        <v>0.24</v>
      </c>
      <c r="AP334" s="174" t="str">
        <f t="shared" ref="AP334" si="1164">IF(ISBLANK(AD334), (IFERROR(IF(AO334="","",IF(AO334&lt;=0.2,"Muy Baja",IF(AO334&lt;=0.4,"Baja",IF(AO334&lt;=0.6,"Media",IF(AO334&lt;=0.8,"Alta","Muy Alta"))))),""))," ")</f>
        <v>Baja</v>
      </c>
      <c r="AQ334" s="235">
        <f t="shared" si="981"/>
        <v>0.24</v>
      </c>
      <c r="AR334" s="281" t="str">
        <f t="shared" si="982"/>
        <v>Moderado</v>
      </c>
      <c r="AS334" s="235">
        <f t="shared" ref="AS334" si="1165">IFERROR(IF(AH334="Impacto",(AA334-(+AA334*AK334)),IF(AH334="Probabilidad",AA334,"")),"")</f>
        <v>0.6</v>
      </c>
      <c r="AT334" s="237" t="str">
        <f t="shared" si="983"/>
        <v>Moderado</v>
      </c>
      <c r="AU334" s="622"/>
      <c r="AV334" s="625" t="str">
        <f>IF(ISBLANK(AD334), " ", AD334)</f>
        <v xml:space="preserve"> </v>
      </c>
      <c r="AW334" s="619" t="str">
        <f t="shared" ref="AW334" si="1166">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VALORAR</v>
      </c>
      <c r="AX334" s="628" t="s">
        <v>333</v>
      </c>
      <c r="AY334" s="475" t="s">
        <v>1232</v>
      </c>
      <c r="AZ334" s="468" t="s">
        <v>1383</v>
      </c>
      <c r="BA334" s="469" t="s">
        <v>3010</v>
      </c>
      <c r="BB334" s="469" t="s">
        <v>1054</v>
      </c>
      <c r="BC334" s="470">
        <v>44562</v>
      </c>
      <c r="BD334" s="470">
        <v>44926</v>
      </c>
      <c r="BE334" s="470" t="s">
        <v>1230</v>
      </c>
      <c r="BF334" s="468" t="s">
        <v>1230</v>
      </c>
      <c r="BG334" s="581" t="s">
        <v>1233</v>
      </c>
      <c r="BH334" s="214"/>
      <c r="BI334" s="209"/>
      <c r="BJ334" s="209"/>
      <c r="BK334" s="209"/>
      <c r="BL334" s="206"/>
      <c r="BM334" s="206"/>
      <c r="BN334" s="206"/>
      <c r="BO334" s="280"/>
      <c r="BP334" s="280"/>
      <c r="BQ334" s="282"/>
      <c r="BR334" s="212"/>
      <c r="BS334" s="212" t="str">
        <f>IF(AND('MAPA DE RIESGOS'!$AP334="Muy Alta",'MAPA DE RIESGOS'!$AR334="Leve"),CONCATENATE("R",'MAPA DE RIESGOS'!$H334,"C",'MAPA DE RIESGOS'!$AF334),"")</f>
        <v/>
      </c>
      <c r="BT334" s="212"/>
      <c r="BU334" s="212"/>
      <c r="BV334" s="212"/>
      <c r="BW334" s="212"/>
      <c r="BX334" s="212"/>
      <c r="BY334" s="212"/>
      <c r="BZ334" s="212"/>
      <c r="CA334" s="212"/>
      <c r="CB334" s="212"/>
      <c r="CC334" s="212"/>
      <c r="CD334" s="212"/>
      <c r="CE334" s="212"/>
      <c r="CF334" s="212"/>
      <c r="CG334" s="212"/>
      <c r="CH334" s="212"/>
      <c r="CI334" s="212"/>
      <c r="CJ334" s="212"/>
      <c r="CK334" s="212"/>
    </row>
    <row r="335" spans="1:89" s="213" customFormat="1" ht="28.5" hidden="1" customHeight="1">
      <c r="A335" s="590"/>
      <c r="B335" s="614"/>
      <c r="C335" s="567"/>
      <c r="D335" s="567"/>
      <c r="E335" s="570"/>
      <c r="F335" s="570"/>
      <c r="G335" s="575"/>
      <c r="H335" s="382">
        <f t="shared" ref="H335" si="1167">+H334</f>
        <v>54</v>
      </c>
      <c r="I335" s="573"/>
      <c r="J335" s="576"/>
      <c r="K335" s="576"/>
      <c r="L335" s="576"/>
      <c r="M335" s="576"/>
      <c r="N335" s="576"/>
      <c r="O335" s="576"/>
      <c r="P335" s="644"/>
      <c r="Q335" s="604"/>
      <c r="R335" s="607"/>
      <c r="S335" s="607"/>
      <c r="T335" s="607"/>
      <c r="U335" s="607"/>
      <c r="V335" s="647"/>
      <c r="W335" s="632"/>
      <c r="X335" s="650"/>
      <c r="Y335" s="653"/>
      <c r="Z335" s="656"/>
      <c r="AA335" s="632"/>
      <c r="AB335" s="635"/>
      <c r="AC335" s="638"/>
      <c r="AD335" s="641"/>
      <c r="AE335" s="620"/>
      <c r="AF335" s="205">
        <v>2</v>
      </c>
      <c r="AG335" s="502"/>
      <c r="AH335" s="504" t="str">
        <f t="shared" si="1098"/>
        <v/>
      </c>
      <c r="AI335" s="338"/>
      <c r="AJ335" s="338"/>
      <c r="AK335" s="233" t="str">
        <f t="shared" si="1099"/>
        <v/>
      </c>
      <c r="AL335" s="339"/>
      <c r="AM335" s="339"/>
      <c r="AN335" s="340"/>
      <c r="AO335" s="234" t="str">
        <f t="shared" ref="AO335" si="1168">IF(ISBLANK(AD334),(IFERROR(IF(AND(AH334="Probabilidad",AH335="Probabilidad"),(AQ334-(+AQ334*AK335)),IF(AH335="Probabilidad",(W334-(+W334*AK335)),IF(AH335="Impacto",AQ334,""))),""))," ")</f>
        <v/>
      </c>
      <c r="AP335" s="174" t="str">
        <f t="shared" ref="AP335" si="1169">IF(ISBLANK(AD334),(IFERROR(IF(AO335="","",IF(AO335&lt;=0.2,"Muy Baja",IF(AO335&lt;=0.4,"Baja",IF(AO335&lt;=0.6,"Media",IF(AO335&lt;=0.8,"Alta","Muy Alta"))))),""))," ")</f>
        <v/>
      </c>
      <c r="AQ335" s="235" t="str">
        <f t="shared" si="981"/>
        <v/>
      </c>
      <c r="AR335" s="281" t="str">
        <f t="shared" si="982"/>
        <v/>
      </c>
      <c r="AS335" s="235" t="str">
        <f t="shared" ref="AS335" si="1170">IFERROR(IF(AND(AH334="Impacto",AH335="Impacto"),(AS334-(+AS334*AK335)),IF(AH335="Impacto",(AA334-(+AA334*AK335)),IF(AH335="Probabilidad",AS334,""))),"")</f>
        <v/>
      </c>
      <c r="AT335" s="237" t="str">
        <f t="shared" si="983"/>
        <v/>
      </c>
      <c r="AU335" s="623"/>
      <c r="AV335" s="626"/>
      <c r="AW335" s="620"/>
      <c r="AX335" s="629"/>
      <c r="AY335" s="475"/>
      <c r="AZ335" s="468"/>
      <c r="BA335" s="469"/>
      <c r="BB335" s="469"/>
      <c r="BC335" s="470"/>
      <c r="BD335" s="470"/>
      <c r="BE335" s="470"/>
      <c r="BF335" s="468"/>
      <c r="BG335" s="576"/>
      <c r="BH335" s="214"/>
      <c r="BI335" s="209"/>
      <c r="BJ335" s="209"/>
      <c r="BK335" s="209"/>
      <c r="BL335" s="206"/>
      <c r="BM335" s="206"/>
      <c r="BN335" s="206"/>
      <c r="BO335" s="280"/>
      <c r="BP335" s="280"/>
      <c r="BQ335" s="282"/>
      <c r="BR335" s="212"/>
      <c r="BS335" s="212" t="str">
        <f>IF(AND('MAPA DE RIESGOS'!$AP335="Muy Alta",'MAPA DE RIESGOS'!$AR335="Leve"),CONCATENATE("R",'MAPA DE RIESGOS'!$H335,"C",'MAPA DE RIESGOS'!$AF335),"")</f>
        <v/>
      </c>
      <c r="BT335" s="212"/>
      <c r="BU335" s="212"/>
      <c r="BV335" s="212"/>
      <c r="BW335" s="212"/>
      <c r="BX335" s="212"/>
      <c r="BY335" s="212"/>
      <c r="BZ335" s="212"/>
      <c r="CA335" s="212"/>
      <c r="CB335" s="212"/>
      <c r="CC335" s="212"/>
      <c r="CD335" s="212"/>
      <c r="CE335" s="212"/>
      <c r="CF335" s="212"/>
      <c r="CG335" s="212"/>
      <c r="CH335" s="212"/>
      <c r="CI335" s="212"/>
      <c r="CJ335" s="212"/>
      <c r="CK335" s="212"/>
    </row>
    <row r="336" spans="1:89" s="213" customFormat="1" ht="28.5" hidden="1" customHeight="1">
      <c r="A336" s="590"/>
      <c r="B336" s="614"/>
      <c r="C336" s="567"/>
      <c r="D336" s="567"/>
      <c r="E336" s="570"/>
      <c r="F336" s="570"/>
      <c r="G336" s="575"/>
      <c r="H336" s="382">
        <f t="shared" si="1028"/>
        <v>54</v>
      </c>
      <c r="I336" s="573"/>
      <c r="J336" s="576"/>
      <c r="K336" s="576"/>
      <c r="L336" s="576"/>
      <c r="M336" s="576"/>
      <c r="N336" s="576"/>
      <c r="O336" s="576"/>
      <c r="P336" s="644"/>
      <c r="Q336" s="604"/>
      <c r="R336" s="607"/>
      <c r="S336" s="607"/>
      <c r="T336" s="607"/>
      <c r="U336" s="607"/>
      <c r="V336" s="647"/>
      <c r="W336" s="632"/>
      <c r="X336" s="650"/>
      <c r="Y336" s="653"/>
      <c r="Z336" s="656"/>
      <c r="AA336" s="632"/>
      <c r="AB336" s="635"/>
      <c r="AC336" s="638"/>
      <c r="AD336" s="641"/>
      <c r="AE336" s="620"/>
      <c r="AF336" s="205">
        <v>3</v>
      </c>
      <c r="AG336" s="502"/>
      <c r="AH336" s="504" t="str">
        <f t="shared" si="1098"/>
        <v/>
      </c>
      <c r="AI336" s="338"/>
      <c r="AJ336" s="338"/>
      <c r="AK336" s="233" t="str">
        <f t="shared" si="1099"/>
        <v/>
      </c>
      <c r="AL336" s="339"/>
      <c r="AM336" s="339"/>
      <c r="AN336" s="340"/>
      <c r="AO336" s="234" t="str">
        <f t="shared" ref="AO336" si="1171">IF(ISBLANK(AD334),(IFERROR(IF(AND(AH335="Probabilidad",AH336="Probabilidad"),(AQ335-(+AQ335*AK336)),IF(AND(AH335="Impacto",AH336="Probabilidad"),(AQ334-(+AQ334*AK336)),IF(AH336="Impacto",AQ335,""))),""))," ")</f>
        <v/>
      </c>
      <c r="AP336" s="174" t="str">
        <f t="shared" ref="AP336" si="1172">IF(ISBLANK(AD334),(IFERROR(IF(AO336="","",IF(AO336&lt;=0.2,"Muy Baja",IF(AO336&lt;=0.4,"Baja",IF(AO336&lt;=0.6,"Media",IF(AO336&lt;=0.8,"Alta","Muy Alta"))))),""))," ")</f>
        <v/>
      </c>
      <c r="AQ336" s="235" t="str">
        <f t="shared" si="981"/>
        <v/>
      </c>
      <c r="AR336" s="281" t="str">
        <f t="shared" si="982"/>
        <v/>
      </c>
      <c r="AS336" s="235" t="str">
        <f t="shared" ref="AS336:AS339" si="1173">IFERROR(IF(AND(AH335="Impacto",AH336="Impacto"),(AS335-(+AS335*AK336)),IF(AND(AH335="Probabilidad",AH336="Impacto"),(AS334-(+AS334*AK336)),IF(AH336="Probabilidad",AS335,""))),"")</f>
        <v/>
      </c>
      <c r="AT336" s="237" t="str">
        <f t="shared" si="983"/>
        <v/>
      </c>
      <c r="AU336" s="623"/>
      <c r="AV336" s="626"/>
      <c r="AW336" s="620"/>
      <c r="AX336" s="629"/>
      <c r="AY336" s="475"/>
      <c r="AZ336" s="468"/>
      <c r="BA336" s="469"/>
      <c r="BB336" s="469"/>
      <c r="BC336" s="470"/>
      <c r="BD336" s="470"/>
      <c r="BE336" s="470"/>
      <c r="BF336" s="468"/>
      <c r="BG336" s="576"/>
      <c r="BH336" s="214"/>
      <c r="BI336" s="209"/>
      <c r="BJ336" s="209"/>
      <c r="BK336" s="209"/>
      <c r="BL336" s="206"/>
      <c r="BM336" s="206"/>
      <c r="BN336" s="206"/>
      <c r="BO336" s="280"/>
      <c r="BP336" s="280"/>
      <c r="BQ336" s="282"/>
      <c r="BR336" s="212"/>
      <c r="BS336" s="212" t="str">
        <f>IF(AND('MAPA DE RIESGOS'!$AP336="Muy Alta",'MAPA DE RIESGOS'!$AR336="Leve"),CONCATENATE("R",'MAPA DE RIESGOS'!$H336,"C",'MAPA DE RIESGOS'!$AF336),"")</f>
        <v/>
      </c>
      <c r="BT336" s="212"/>
      <c r="BU336" s="212"/>
      <c r="BV336" s="212"/>
      <c r="BW336" s="212"/>
      <c r="BX336" s="212"/>
      <c r="BY336" s="212"/>
      <c r="BZ336" s="212"/>
      <c r="CA336" s="212"/>
      <c r="CB336" s="212"/>
      <c r="CC336" s="212"/>
      <c r="CD336" s="212"/>
      <c r="CE336" s="212"/>
      <c r="CF336" s="212"/>
      <c r="CG336" s="212"/>
      <c r="CH336" s="212"/>
      <c r="CI336" s="212"/>
      <c r="CJ336" s="212"/>
      <c r="CK336" s="212"/>
    </row>
    <row r="337" spans="1:89" s="213" customFormat="1" ht="28.5" hidden="1" customHeight="1">
      <c r="A337" s="590"/>
      <c r="B337" s="614"/>
      <c r="C337" s="567"/>
      <c r="D337" s="567"/>
      <c r="E337" s="570"/>
      <c r="F337" s="570"/>
      <c r="G337" s="575"/>
      <c r="H337" s="382">
        <f t="shared" si="1028"/>
        <v>54</v>
      </c>
      <c r="I337" s="573"/>
      <c r="J337" s="576"/>
      <c r="K337" s="576"/>
      <c r="L337" s="576"/>
      <c r="M337" s="576"/>
      <c r="N337" s="576"/>
      <c r="O337" s="576"/>
      <c r="P337" s="644"/>
      <c r="Q337" s="604"/>
      <c r="R337" s="607"/>
      <c r="S337" s="607"/>
      <c r="T337" s="607"/>
      <c r="U337" s="607"/>
      <c r="V337" s="647"/>
      <c r="W337" s="632"/>
      <c r="X337" s="650"/>
      <c r="Y337" s="653"/>
      <c r="Z337" s="656"/>
      <c r="AA337" s="632"/>
      <c r="AB337" s="635"/>
      <c r="AC337" s="638"/>
      <c r="AD337" s="641"/>
      <c r="AE337" s="620"/>
      <c r="AF337" s="205">
        <v>4</v>
      </c>
      <c r="AG337" s="502"/>
      <c r="AH337" s="504" t="str">
        <f t="shared" si="1098"/>
        <v/>
      </c>
      <c r="AI337" s="338"/>
      <c r="AJ337" s="338"/>
      <c r="AK337" s="233" t="str">
        <f t="shared" si="1099"/>
        <v/>
      </c>
      <c r="AL337" s="339"/>
      <c r="AM337" s="339"/>
      <c r="AN337" s="340"/>
      <c r="AO337" s="234" t="str">
        <f t="shared" ref="AO337" si="1174">IF(ISBLANK(AD334),(IFERROR(IF(AND(AH336="Probabilidad",AH337="Probabilidad"),(AQ336-(+AQ336*AK337)),IF(AND(AH336="Impacto",AH337="Probabilidad"),(AQ335-(+AQ335*AK337)),IF(AH337="Impacto",AQ336,""))),""))," ")</f>
        <v/>
      </c>
      <c r="AP337" s="174" t="str">
        <f t="shared" ref="AP337" si="1175">IF(ISBLANK(AD334),(IFERROR(IF(AO337="","",IF(AO337&lt;=0.2,"Muy Baja",IF(AO337&lt;=0.4,"Baja",IF(AO337&lt;=0.6,"Media",IF(AO337&lt;=0.8,"Alta","Muy Alta"))))),""))," ")</f>
        <v/>
      </c>
      <c r="AQ337" s="235" t="str">
        <f t="shared" si="981"/>
        <v/>
      </c>
      <c r="AR337" s="281" t="str">
        <f t="shared" si="982"/>
        <v/>
      </c>
      <c r="AS337" s="235" t="str">
        <f t="shared" si="1173"/>
        <v/>
      </c>
      <c r="AT337" s="237" t="str">
        <f t="shared" si="983"/>
        <v/>
      </c>
      <c r="AU337" s="623"/>
      <c r="AV337" s="626"/>
      <c r="AW337" s="620"/>
      <c r="AX337" s="629"/>
      <c r="AY337" s="475"/>
      <c r="AZ337" s="468"/>
      <c r="BA337" s="469"/>
      <c r="BB337" s="469"/>
      <c r="BC337" s="470"/>
      <c r="BD337" s="470"/>
      <c r="BE337" s="470"/>
      <c r="BF337" s="468"/>
      <c r="BG337" s="576"/>
      <c r="BH337" s="214"/>
      <c r="BI337" s="209"/>
      <c r="BJ337" s="209"/>
      <c r="BK337" s="209"/>
      <c r="BL337" s="206"/>
      <c r="BM337" s="206"/>
      <c r="BN337" s="206"/>
      <c r="BO337" s="280"/>
      <c r="BP337" s="280"/>
      <c r="BQ337" s="282"/>
      <c r="BR337" s="212"/>
      <c r="BS337" s="212" t="str">
        <f>IF(AND('MAPA DE RIESGOS'!$AP337="Muy Alta",'MAPA DE RIESGOS'!$AR337="Leve"),CONCATENATE("R",'MAPA DE RIESGOS'!$H337,"C",'MAPA DE RIESGOS'!$AF337),"")</f>
        <v/>
      </c>
      <c r="BT337" s="212"/>
      <c r="BU337" s="212"/>
      <c r="BV337" s="212"/>
      <c r="BW337" s="212"/>
      <c r="BX337" s="212"/>
      <c r="BY337" s="212"/>
      <c r="BZ337" s="212"/>
      <c r="CA337" s="212"/>
      <c r="CB337" s="212"/>
      <c r="CC337" s="212"/>
      <c r="CD337" s="212"/>
      <c r="CE337" s="212"/>
      <c r="CF337" s="212"/>
      <c r="CG337" s="212"/>
      <c r="CH337" s="212"/>
      <c r="CI337" s="212"/>
      <c r="CJ337" s="212"/>
      <c r="CK337" s="212"/>
    </row>
    <row r="338" spans="1:89" s="213" customFormat="1" ht="28.5" hidden="1" customHeight="1">
      <c r="A338" s="590"/>
      <c r="B338" s="614"/>
      <c r="C338" s="567"/>
      <c r="D338" s="567"/>
      <c r="E338" s="570"/>
      <c r="F338" s="570"/>
      <c r="G338" s="575"/>
      <c r="H338" s="382">
        <f t="shared" si="1028"/>
        <v>54</v>
      </c>
      <c r="I338" s="573"/>
      <c r="J338" s="576"/>
      <c r="K338" s="576"/>
      <c r="L338" s="576"/>
      <c r="M338" s="576"/>
      <c r="N338" s="576"/>
      <c r="O338" s="576"/>
      <c r="P338" s="644"/>
      <c r="Q338" s="604"/>
      <c r="R338" s="607"/>
      <c r="S338" s="607"/>
      <c r="T338" s="607"/>
      <c r="U338" s="607"/>
      <c r="V338" s="647"/>
      <c r="W338" s="632"/>
      <c r="X338" s="650"/>
      <c r="Y338" s="653"/>
      <c r="Z338" s="656"/>
      <c r="AA338" s="632"/>
      <c r="AB338" s="635"/>
      <c r="AC338" s="638"/>
      <c r="AD338" s="641"/>
      <c r="AE338" s="620"/>
      <c r="AF338" s="205">
        <v>5</v>
      </c>
      <c r="AG338" s="502"/>
      <c r="AH338" s="504" t="str">
        <f t="shared" si="1098"/>
        <v/>
      </c>
      <c r="AI338" s="338"/>
      <c r="AJ338" s="338"/>
      <c r="AK338" s="233" t="str">
        <f t="shared" si="1099"/>
        <v/>
      </c>
      <c r="AL338" s="339"/>
      <c r="AM338" s="339"/>
      <c r="AN338" s="340"/>
      <c r="AO338" s="234" t="str">
        <f t="shared" ref="AO338" si="1176">IF(ISBLANK(AD334),(IFERROR(IF(AND(AH337="Probabilidad",AH338="Probabilidad"),(AQ337-(+AQ337*AK338)),IF(AND(AH337="Impacto",AH338="Probabilidad"),(AQ336-(+AQ336*AK338)),IF(AH338="Impacto",AQ337,""))),""))," ")</f>
        <v/>
      </c>
      <c r="AP338" s="174" t="str">
        <f t="shared" ref="AP338" si="1177">IF(ISBLANK(AD334),(IFERROR(IF(AO338="","",IF(AO338&lt;=0.2,"Muy Baja",IF(AO338&lt;=0.4,"Baja",IF(AO338&lt;=0.6,"Media",IF(AO338&lt;=0.8,"Alta","Muy Alta"))))),""))," ")</f>
        <v/>
      </c>
      <c r="AQ338" s="235" t="str">
        <f t="shared" si="981"/>
        <v/>
      </c>
      <c r="AR338" s="281" t="str">
        <f t="shared" si="982"/>
        <v/>
      </c>
      <c r="AS338" s="235" t="str">
        <f t="shared" si="1173"/>
        <v/>
      </c>
      <c r="AT338" s="237" t="str">
        <f t="shared" si="983"/>
        <v/>
      </c>
      <c r="AU338" s="623"/>
      <c r="AV338" s="626"/>
      <c r="AW338" s="620"/>
      <c r="AX338" s="629"/>
      <c r="AY338" s="475"/>
      <c r="AZ338" s="468"/>
      <c r="BA338" s="469"/>
      <c r="BB338" s="469"/>
      <c r="BC338" s="470"/>
      <c r="BD338" s="470"/>
      <c r="BE338" s="470"/>
      <c r="BF338" s="468"/>
      <c r="BG338" s="576"/>
      <c r="BH338" s="214"/>
      <c r="BI338" s="209"/>
      <c r="BJ338" s="209"/>
      <c r="BK338" s="209"/>
      <c r="BL338" s="206"/>
      <c r="BM338" s="206"/>
      <c r="BN338" s="206"/>
      <c r="BO338" s="280"/>
      <c r="BP338" s="280"/>
      <c r="BQ338" s="282"/>
      <c r="BR338" s="212"/>
      <c r="BS338" s="212" t="str">
        <f>IF(AND('MAPA DE RIESGOS'!$AP338="Muy Alta",'MAPA DE RIESGOS'!$AR338="Leve"),CONCATENATE("R",'MAPA DE RIESGOS'!$H338,"C",'MAPA DE RIESGOS'!$AF338),"")</f>
        <v/>
      </c>
      <c r="BT338" s="212"/>
      <c r="BU338" s="212"/>
      <c r="BV338" s="212"/>
      <c r="BW338" s="212"/>
      <c r="BX338" s="212"/>
      <c r="BY338" s="212"/>
      <c r="BZ338" s="212"/>
      <c r="CA338" s="212"/>
      <c r="CB338" s="212"/>
      <c r="CC338" s="212"/>
      <c r="CD338" s="212"/>
      <c r="CE338" s="212"/>
      <c r="CF338" s="212"/>
      <c r="CG338" s="212"/>
      <c r="CH338" s="212"/>
      <c r="CI338" s="212"/>
      <c r="CJ338" s="212"/>
      <c r="CK338" s="212"/>
    </row>
    <row r="339" spans="1:89" s="213" customFormat="1" ht="28.5" hidden="1" customHeight="1">
      <c r="A339" s="590"/>
      <c r="B339" s="614"/>
      <c r="C339" s="567"/>
      <c r="D339" s="567"/>
      <c r="E339" s="570"/>
      <c r="F339" s="570"/>
      <c r="G339" s="575"/>
      <c r="H339" s="382">
        <f t="shared" si="1028"/>
        <v>54</v>
      </c>
      <c r="I339" s="574"/>
      <c r="J339" s="577"/>
      <c r="K339" s="577"/>
      <c r="L339" s="577"/>
      <c r="M339" s="577"/>
      <c r="N339" s="577"/>
      <c r="O339" s="577"/>
      <c r="P339" s="645"/>
      <c r="Q339" s="605"/>
      <c r="R339" s="608"/>
      <c r="S339" s="608"/>
      <c r="T339" s="608"/>
      <c r="U339" s="608"/>
      <c r="V339" s="648"/>
      <c r="W339" s="633"/>
      <c r="X339" s="651"/>
      <c r="Y339" s="654"/>
      <c r="Z339" s="657"/>
      <c r="AA339" s="633"/>
      <c r="AB339" s="636"/>
      <c r="AC339" s="639"/>
      <c r="AD339" s="642"/>
      <c r="AE339" s="621"/>
      <c r="AF339" s="205">
        <v>6</v>
      </c>
      <c r="AG339" s="502"/>
      <c r="AH339" s="504" t="str">
        <f t="shared" si="1098"/>
        <v/>
      </c>
      <c r="AI339" s="338"/>
      <c r="AJ339" s="338"/>
      <c r="AK339" s="233" t="str">
        <f t="shared" si="1099"/>
        <v/>
      </c>
      <c r="AL339" s="339"/>
      <c r="AM339" s="339"/>
      <c r="AN339" s="340"/>
      <c r="AO339" s="234" t="str">
        <f t="shared" ref="AO339" si="1178">IF(ISBLANK(AD334),(IFERROR(IF(AND(AH338="Probabilidad",AH339="Probabilidad"),(AQ338-(+AQ338*AK339)),IF(AND(AH338="Impacto",AH339="Probabilidad"),(AQ337-(+AQ337*AK339)),IF(AH339="Impacto",AQ338,""))),""))," ")</f>
        <v/>
      </c>
      <c r="AP339" s="174" t="str">
        <f t="shared" ref="AP339" si="1179">IF(ISBLANK(AD334),(IFERROR(IF(AO339="","",IF(AO339&lt;=0.2,"Muy Baja",IF(AO339&lt;=0.4,"Baja",IF(AO339&lt;=0.6,"Media",IF(AO339&lt;=0.8,"Alta","Muy Alta"))))),""))," ")</f>
        <v/>
      </c>
      <c r="AQ339" s="235" t="str">
        <f t="shared" si="981"/>
        <v/>
      </c>
      <c r="AR339" s="281" t="str">
        <f t="shared" si="982"/>
        <v/>
      </c>
      <c r="AS339" s="235" t="str">
        <f t="shared" si="1173"/>
        <v/>
      </c>
      <c r="AT339" s="237" t="str">
        <f t="shared" si="983"/>
        <v/>
      </c>
      <c r="AU339" s="624"/>
      <c r="AV339" s="627"/>
      <c r="AW339" s="621"/>
      <c r="AX339" s="630"/>
      <c r="AY339" s="475"/>
      <c r="AZ339" s="468"/>
      <c r="BA339" s="469"/>
      <c r="BB339" s="469"/>
      <c r="BC339" s="470"/>
      <c r="BD339" s="470"/>
      <c r="BE339" s="470"/>
      <c r="BF339" s="468"/>
      <c r="BG339" s="577"/>
      <c r="BH339" s="214"/>
      <c r="BI339" s="209"/>
      <c r="BJ339" s="209"/>
      <c r="BK339" s="209"/>
      <c r="BL339" s="206"/>
      <c r="BM339" s="206"/>
      <c r="BN339" s="206"/>
      <c r="BO339" s="280"/>
      <c r="BP339" s="280"/>
      <c r="BQ339" s="282"/>
      <c r="BR339" s="212"/>
      <c r="BS339" s="212" t="str">
        <f>IF(AND('MAPA DE RIESGOS'!$AP339="Muy Alta",'MAPA DE RIESGOS'!$AR339="Leve"),CONCATENATE("R",'MAPA DE RIESGOS'!$H339,"C",'MAPA DE RIESGOS'!$AF339),"")</f>
        <v/>
      </c>
      <c r="BT339" s="212"/>
      <c r="BU339" s="212"/>
      <c r="BV339" s="212"/>
      <c r="BW339" s="212"/>
      <c r="BX339" s="212"/>
      <c r="BY339" s="212"/>
      <c r="BZ339" s="212"/>
      <c r="CA339" s="212"/>
      <c r="CB339" s="212"/>
      <c r="CC339" s="212"/>
      <c r="CD339" s="212"/>
      <c r="CE339" s="212"/>
      <c r="CF339" s="212"/>
      <c r="CG339" s="212"/>
      <c r="CH339" s="212"/>
      <c r="CI339" s="212"/>
      <c r="CJ339" s="212"/>
      <c r="CK339" s="212"/>
    </row>
    <row r="340" spans="1:89" s="213" customFormat="1" ht="222.65" customHeight="1">
      <c r="A340" s="590"/>
      <c r="B340" s="614" t="s">
        <v>884</v>
      </c>
      <c r="C340" s="567"/>
      <c r="D340" s="567"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570"/>
      <c r="F340" s="570" t="s">
        <v>962</v>
      </c>
      <c r="G340" s="575">
        <v>55</v>
      </c>
      <c r="H340" s="382">
        <f t="shared" ref="H340" si="1180">+G340</f>
        <v>55</v>
      </c>
      <c r="I340" s="572" t="s">
        <v>1417</v>
      </c>
      <c r="J340" s="581" t="s">
        <v>241</v>
      </c>
      <c r="K340" s="581" t="s">
        <v>1311</v>
      </c>
      <c r="L340" s="581" t="s">
        <v>1409</v>
      </c>
      <c r="M340" s="581" t="s">
        <v>1417</v>
      </c>
      <c r="N340" s="581" t="s">
        <v>109</v>
      </c>
      <c r="O340" s="581" t="s">
        <v>245</v>
      </c>
      <c r="P340" s="643">
        <v>228</v>
      </c>
      <c r="Q340" s="603"/>
      <c r="R340" s="606"/>
      <c r="S340" s="606"/>
      <c r="T340" s="606"/>
      <c r="U340" s="606"/>
      <c r="V340" s="646" t="str">
        <f t="shared" ref="V340" si="1181">IF(ISBLANK(AC340),(IF(P340&lt;=0,"",IF(P340&lt;=2,"Muy Baja",IF(P340&lt;=24,"Baja",IF(P340&lt;=500,"Media",IF(P340&lt;=5000,"Alta","Muy Alta"))))))," ")</f>
        <v xml:space="preserve"> </v>
      </c>
      <c r="W340" s="631" t="str">
        <f t="shared" ref="W340" si="1182">IF(ISBLANK(AC340),(IF(V340="","",IF(V340="Muy Baja",20%,IF(V340="Baja",40%,IF(V340="Media",60%,IF(V340="Alta",80%,IF(V340="Muy Alta",100%,0)))))))," ")</f>
        <v xml:space="preserve"> </v>
      </c>
      <c r="X340" s="649"/>
      <c r="Y340" s="652" t="str">
        <f>IF(X340&gt;0,IF(NOT(ISERROR(MATCH(X340,'Listados Datos'!$N$3:$N$4,0))),'Listados Datos'!$N$6&amp;"Por favor no seleccionar este criterios de impacto (Afectación Económica o presupuestal y/o Pérdida Reputacional)",'Listados Datos'!$N$7),"")</f>
        <v/>
      </c>
      <c r="Z340" s="655" t="str">
        <f>IF(OR(X340='Listados Datos'!$R$3,X340='Listados Datos'!$S$3),"Leve",IF(OR(X340='Listados Datos'!$R$4,X340='Listados Datos'!$S$4),"Menor",IF(OR(X340='Listados Datos'!$R$5,X340='Listados Datos'!$S$5),"Moderado",IF(OR(X340='Listados Datos'!$R$6,X340='Listados Datos'!$S$6),"Mayor",IF(OR(X340='Listados Datos'!$R$7,X340='Listados Datos'!$S$7),"Catastrófico","")))))</f>
        <v/>
      </c>
      <c r="AA340" s="631" t="str">
        <f>IF(Z340="","",IF(Z340="Leve",20%,IF(Z340="Menor",40%,IF(Z340="Moderado",60%,IF(Z340="Mayor",80%,IF(Z340="Catastrófico",100%,0))))))</f>
        <v/>
      </c>
      <c r="AB340" s="634"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637" t="s">
        <v>344</v>
      </c>
      <c r="AD340" s="640" t="s">
        <v>12</v>
      </c>
      <c r="AE340" s="619" t="str">
        <f t="shared" ref="AE340" si="1183">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5">
        <v>1</v>
      </c>
      <c r="AG340" s="502" t="s">
        <v>3315</v>
      </c>
      <c r="AH340" s="504" t="str">
        <f t="shared" si="1098"/>
        <v>Probabilidad</v>
      </c>
      <c r="AI340" s="338" t="s">
        <v>310</v>
      </c>
      <c r="AJ340" s="338" t="s">
        <v>315</v>
      </c>
      <c r="AK340" s="233" t="str">
        <f t="shared" si="1099"/>
        <v>40%</v>
      </c>
      <c r="AL340" s="339" t="s">
        <v>319</v>
      </c>
      <c r="AM340" s="339" t="s">
        <v>323</v>
      </c>
      <c r="AN340" s="340" t="s">
        <v>326</v>
      </c>
      <c r="AO340" s="234" t="str">
        <f t="shared" ref="AO340" si="1184">IF(ISBLANK(AD340),(IFERROR(IF(AH340="Probabilidad",(W340-(+W340*AK340)),IF(AH340="Impacto",W340,"")),""))," ")</f>
        <v xml:space="preserve"> </v>
      </c>
      <c r="AP340" s="174" t="str">
        <f t="shared" ref="AP340" si="1185">IF(ISBLANK(AD340), (IFERROR(IF(AO340="","",IF(AO340&lt;=0.2,"Muy Baja",IF(AO340&lt;=0.4,"Baja",IF(AO340&lt;=0.6,"Media",IF(AO340&lt;=0.8,"Alta","Muy Alta"))))),""))," ")</f>
        <v xml:space="preserve"> </v>
      </c>
      <c r="AQ340" s="235" t="str">
        <f t="shared" si="981"/>
        <v xml:space="preserve"> </v>
      </c>
      <c r="AR340" s="281" t="str">
        <f t="shared" si="982"/>
        <v/>
      </c>
      <c r="AS340" s="235" t="str">
        <f t="shared" ref="AS340" si="1186">IFERROR(IF(AH340="Impacto",(AA340-(+AA340*AK340)),IF(AH340="Probabilidad",AA340,"")),"")</f>
        <v/>
      </c>
      <c r="AT340" s="237" t="str">
        <f t="shared" si="983"/>
        <v/>
      </c>
      <c r="AU340" s="622" t="s">
        <v>344</v>
      </c>
      <c r="AV340" s="625" t="str">
        <f>IF(ISBLANK(AD340), " ", AD340)</f>
        <v>Moderado</v>
      </c>
      <c r="AW340" s="619" t="str">
        <f t="shared" ref="AW340" si="1187">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628" t="s">
        <v>333</v>
      </c>
      <c r="AY340" s="475" t="s">
        <v>1384</v>
      </c>
      <c r="AZ340" s="468" t="s">
        <v>1234</v>
      </c>
      <c r="BA340" s="469" t="s">
        <v>3010</v>
      </c>
      <c r="BB340" s="469" t="s">
        <v>1151</v>
      </c>
      <c r="BC340" s="470">
        <v>44927</v>
      </c>
      <c r="BD340" s="470">
        <v>45291</v>
      </c>
      <c r="BE340" s="470" t="s">
        <v>1234</v>
      </c>
      <c r="BF340" s="468" t="s">
        <v>1234</v>
      </c>
      <c r="BG340" s="581" t="s">
        <v>1235</v>
      </c>
      <c r="BH340" s="214"/>
      <c r="BI340" s="209"/>
      <c r="BJ340" s="209"/>
      <c r="BK340" s="209"/>
      <c r="BL340" s="206"/>
      <c r="BM340" s="206"/>
      <c r="BN340" s="206"/>
      <c r="BO340" s="280"/>
      <c r="BP340" s="280"/>
      <c r="BQ340" s="282"/>
      <c r="BR340" s="212"/>
      <c r="BS340" s="212" t="str">
        <f>IF(AND('MAPA DE RIESGOS'!$AP340="Muy Alta",'MAPA DE RIESGOS'!$AR340="Leve"),CONCATENATE("R",'MAPA DE RIESGOS'!$H340,"C",'MAPA DE RIESGOS'!$AF340),"")</f>
        <v/>
      </c>
      <c r="BT340" s="212"/>
      <c r="BU340" s="212"/>
      <c r="BV340" s="212"/>
      <c r="BW340" s="212"/>
      <c r="BX340" s="212"/>
      <c r="BY340" s="212"/>
      <c r="BZ340" s="212"/>
      <c r="CA340" s="212"/>
      <c r="CB340" s="212"/>
      <c r="CC340" s="212"/>
      <c r="CD340" s="212"/>
      <c r="CE340" s="212"/>
      <c r="CF340" s="212"/>
      <c r="CG340" s="212"/>
      <c r="CH340" s="212"/>
      <c r="CI340" s="212"/>
      <c r="CJ340" s="212"/>
      <c r="CK340" s="212"/>
    </row>
    <row r="341" spans="1:89" s="213" customFormat="1" ht="28.5" hidden="1" customHeight="1">
      <c r="A341" s="590"/>
      <c r="B341" s="614"/>
      <c r="C341" s="567"/>
      <c r="D341" s="567"/>
      <c r="E341" s="570"/>
      <c r="F341" s="570"/>
      <c r="G341" s="575"/>
      <c r="H341" s="382">
        <f t="shared" ref="H341" si="1188">+H340</f>
        <v>55</v>
      </c>
      <c r="I341" s="573"/>
      <c r="J341" s="576"/>
      <c r="K341" s="576"/>
      <c r="L341" s="576"/>
      <c r="M341" s="576">
        <v>0</v>
      </c>
      <c r="N341" s="576"/>
      <c r="O341" s="576"/>
      <c r="P341" s="644"/>
      <c r="Q341" s="604"/>
      <c r="R341" s="607"/>
      <c r="S341" s="607"/>
      <c r="T341" s="607"/>
      <c r="U341" s="607"/>
      <c r="V341" s="647"/>
      <c r="W341" s="632"/>
      <c r="X341" s="650"/>
      <c r="Y341" s="653"/>
      <c r="Z341" s="656"/>
      <c r="AA341" s="632"/>
      <c r="AB341" s="635"/>
      <c r="AC341" s="638"/>
      <c r="AD341" s="641"/>
      <c r="AE341" s="620"/>
      <c r="AF341" s="205">
        <v>2</v>
      </c>
      <c r="AG341" s="502"/>
      <c r="AH341" s="504" t="str">
        <f t="shared" si="1098"/>
        <v/>
      </c>
      <c r="AI341" s="338"/>
      <c r="AJ341" s="338"/>
      <c r="AK341" s="233" t="str">
        <f t="shared" si="1099"/>
        <v/>
      </c>
      <c r="AL341" s="339"/>
      <c r="AM341" s="339"/>
      <c r="AN341" s="340"/>
      <c r="AO341" s="234" t="str">
        <f t="shared" ref="AO341" si="1189">IF(ISBLANK(AD340),(IFERROR(IF(AND(AH340="Probabilidad",AH341="Probabilidad"),(AQ340-(+AQ340*AK341)),IF(AH341="Probabilidad",(W340-(+W340*AK341)),IF(AH341="Impacto",AQ340,""))),""))," ")</f>
        <v xml:space="preserve"> </v>
      </c>
      <c r="AP341" s="174" t="str">
        <f t="shared" ref="AP341" si="1190">IF(ISBLANK(AD340),(IFERROR(IF(AO341="","",IF(AO341&lt;=0.2,"Muy Baja",IF(AO341&lt;=0.4,"Baja",IF(AO341&lt;=0.6,"Media",IF(AO341&lt;=0.8,"Alta","Muy Alta"))))),""))," ")</f>
        <v xml:space="preserve"> </v>
      </c>
      <c r="AQ341" s="235" t="str">
        <f t="shared" si="981"/>
        <v xml:space="preserve"> </v>
      </c>
      <c r="AR341" s="281" t="str">
        <f t="shared" si="982"/>
        <v/>
      </c>
      <c r="AS341" s="235" t="str">
        <f t="shared" ref="AS341" si="1191">IFERROR(IF(AND(AH340="Impacto",AH341="Impacto"),(AS340-(+AS340*AK341)),IF(AH341="Impacto",(AA340-(+AA340*AK341)),IF(AH341="Probabilidad",AS340,""))),"")</f>
        <v/>
      </c>
      <c r="AT341" s="237" t="str">
        <f t="shared" si="983"/>
        <v/>
      </c>
      <c r="AU341" s="623"/>
      <c r="AV341" s="626"/>
      <c r="AW341" s="620"/>
      <c r="AX341" s="629"/>
      <c r="AY341" s="475"/>
      <c r="AZ341" s="468"/>
      <c r="BA341" s="469"/>
      <c r="BB341" s="469"/>
      <c r="BC341" s="470"/>
      <c r="BD341" s="470"/>
      <c r="BE341" s="470"/>
      <c r="BF341" s="468"/>
      <c r="BG341" s="576"/>
      <c r="BH341" s="214"/>
      <c r="BI341" s="209"/>
      <c r="BJ341" s="209"/>
      <c r="BK341" s="209"/>
      <c r="BL341" s="206"/>
      <c r="BM341" s="206"/>
      <c r="BN341" s="206"/>
      <c r="BO341" s="280"/>
      <c r="BP341" s="280"/>
      <c r="BQ341" s="282"/>
      <c r="BR341" s="212"/>
      <c r="BS341" s="212" t="str">
        <f>IF(AND('MAPA DE RIESGOS'!$AP341="Muy Alta",'MAPA DE RIESGOS'!$AR341="Leve"),CONCATENATE("R",'MAPA DE RIESGOS'!$H341,"C",'MAPA DE RIESGOS'!$AF341),"")</f>
        <v/>
      </c>
      <c r="BT341" s="212"/>
      <c r="BU341" s="212"/>
      <c r="BV341" s="212"/>
      <c r="BW341" s="212"/>
      <c r="BX341" s="212"/>
      <c r="BY341" s="212"/>
      <c r="BZ341" s="212"/>
      <c r="CA341" s="212"/>
      <c r="CB341" s="212"/>
      <c r="CC341" s="212"/>
      <c r="CD341" s="212"/>
      <c r="CE341" s="212"/>
      <c r="CF341" s="212"/>
      <c r="CG341" s="212"/>
      <c r="CH341" s="212"/>
      <c r="CI341" s="212"/>
      <c r="CJ341" s="212"/>
      <c r="CK341" s="212"/>
    </row>
    <row r="342" spans="1:89" s="213" customFormat="1" ht="28.5" hidden="1" customHeight="1">
      <c r="A342" s="590"/>
      <c r="B342" s="614"/>
      <c r="C342" s="567"/>
      <c r="D342" s="567"/>
      <c r="E342" s="570"/>
      <c r="F342" s="570"/>
      <c r="G342" s="575"/>
      <c r="H342" s="382">
        <f t="shared" si="1028"/>
        <v>55</v>
      </c>
      <c r="I342" s="573"/>
      <c r="J342" s="576"/>
      <c r="K342" s="576"/>
      <c r="L342" s="576"/>
      <c r="M342" s="576">
        <v>0</v>
      </c>
      <c r="N342" s="576"/>
      <c r="O342" s="576"/>
      <c r="P342" s="644"/>
      <c r="Q342" s="604"/>
      <c r="R342" s="607"/>
      <c r="S342" s="607"/>
      <c r="T342" s="607"/>
      <c r="U342" s="607"/>
      <c r="V342" s="647"/>
      <c r="W342" s="632"/>
      <c r="X342" s="650"/>
      <c r="Y342" s="653"/>
      <c r="Z342" s="656"/>
      <c r="AA342" s="632"/>
      <c r="AB342" s="635"/>
      <c r="AC342" s="638"/>
      <c r="AD342" s="641"/>
      <c r="AE342" s="620"/>
      <c r="AF342" s="205">
        <v>3</v>
      </c>
      <c r="AG342" s="502"/>
      <c r="AH342" s="504" t="str">
        <f t="shared" si="1098"/>
        <v/>
      </c>
      <c r="AI342" s="338"/>
      <c r="AJ342" s="338"/>
      <c r="AK342" s="233" t="str">
        <f t="shared" si="1099"/>
        <v/>
      </c>
      <c r="AL342" s="339"/>
      <c r="AM342" s="339"/>
      <c r="AN342" s="340"/>
      <c r="AO342" s="234" t="str">
        <f t="shared" ref="AO342" si="1192">IF(ISBLANK(AD340),(IFERROR(IF(AND(AH341="Probabilidad",AH342="Probabilidad"),(AQ341-(+AQ341*AK342)),IF(AND(AH341="Impacto",AH342="Probabilidad"),(AQ340-(+AQ340*AK342)),IF(AH342="Impacto",AQ341,""))),""))," ")</f>
        <v xml:space="preserve"> </v>
      </c>
      <c r="AP342" s="174" t="str">
        <f t="shared" ref="AP342" si="1193">IF(ISBLANK(AD340),(IFERROR(IF(AO342="","",IF(AO342&lt;=0.2,"Muy Baja",IF(AO342&lt;=0.4,"Baja",IF(AO342&lt;=0.6,"Media",IF(AO342&lt;=0.8,"Alta","Muy Alta"))))),""))," ")</f>
        <v xml:space="preserve"> </v>
      </c>
      <c r="AQ342" s="235" t="str">
        <f t="shared" si="981"/>
        <v xml:space="preserve"> </v>
      </c>
      <c r="AR342" s="281" t="str">
        <f t="shared" si="982"/>
        <v/>
      </c>
      <c r="AS342" s="235" t="str">
        <f t="shared" ref="AS342:AS345" si="1194">IFERROR(IF(AND(AH341="Impacto",AH342="Impacto"),(AS341-(+AS341*AK342)),IF(AND(AH341="Probabilidad",AH342="Impacto"),(AS340-(+AS340*AK342)),IF(AH342="Probabilidad",AS341,""))),"")</f>
        <v/>
      </c>
      <c r="AT342" s="237" t="str">
        <f t="shared" si="983"/>
        <v/>
      </c>
      <c r="AU342" s="623"/>
      <c r="AV342" s="626"/>
      <c r="AW342" s="620"/>
      <c r="AX342" s="629"/>
      <c r="AY342" s="475"/>
      <c r="AZ342" s="468"/>
      <c r="BA342" s="469"/>
      <c r="BB342" s="469"/>
      <c r="BC342" s="470"/>
      <c r="BD342" s="470"/>
      <c r="BE342" s="470"/>
      <c r="BF342" s="468"/>
      <c r="BG342" s="576"/>
      <c r="BH342" s="214"/>
      <c r="BI342" s="209"/>
      <c r="BJ342" s="209"/>
      <c r="BK342" s="209"/>
      <c r="BL342" s="206"/>
      <c r="BM342" s="206"/>
      <c r="BN342" s="206"/>
      <c r="BO342" s="280"/>
      <c r="BP342" s="280"/>
      <c r="BQ342" s="282"/>
      <c r="BR342" s="212"/>
      <c r="BS342" s="212" t="str">
        <f>IF(AND('MAPA DE RIESGOS'!$AP342="Muy Alta",'MAPA DE RIESGOS'!$AR342="Leve"),CONCATENATE("R",'MAPA DE RIESGOS'!$H342,"C",'MAPA DE RIESGOS'!$AF342),"")</f>
        <v/>
      </c>
      <c r="BT342" s="212"/>
      <c r="BU342" s="212"/>
      <c r="BV342" s="212"/>
      <c r="BW342" s="212"/>
      <c r="BX342" s="212"/>
      <c r="BY342" s="212"/>
      <c r="BZ342" s="212"/>
      <c r="CA342" s="212"/>
      <c r="CB342" s="212"/>
      <c r="CC342" s="212"/>
      <c r="CD342" s="212"/>
      <c r="CE342" s="212"/>
      <c r="CF342" s="212"/>
      <c r="CG342" s="212"/>
      <c r="CH342" s="212"/>
      <c r="CI342" s="212"/>
      <c r="CJ342" s="212"/>
      <c r="CK342" s="212"/>
    </row>
    <row r="343" spans="1:89" s="213" customFormat="1" ht="28.5" hidden="1" customHeight="1">
      <c r="A343" s="590"/>
      <c r="B343" s="614"/>
      <c r="C343" s="567"/>
      <c r="D343" s="567"/>
      <c r="E343" s="570"/>
      <c r="F343" s="570"/>
      <c r="G343" s="575"/>
      <c r="H343" s="382">
        <f t="shared" si="1028"/>
        <v>55</v>
      </c>
      <c r="I343" s="573"/>
      <c r="J343" s="576"/>
      <c r="K343" s="576"/>
      <c r="L343" s="576"/>
      <c r="M343" s="576">
        <v>0</v>
      </c>
      <c r="N343" s="576"/>
      <c r="O343" s="576"/>
      <c r="P343" s="644"/>
      <c r="Q343" s="604"/>
      <c r="R343" s="607"/>
      <c r="S343" s="607"/>
      <c r="T343" s="607"/>
      <c r="U343" s="607"/>
      <c r="V343" s="647"/>
      <c r="W343" s="632"/>
      <c r="X343" s="650"/>
      <c r="Y343" s="653"/>
      <c r="Z343" s="656"/>
      <c r="AA343" s="632"/>
      <c r="AB343" s="635"/>
      <c r="AC343" s="638"/>
      <c r="AD343" s="641"/>
      <c r="AE343" s="620"/>
      <c r="AF343" s="205">
        <v>4</v>
      </c>
      <c r="AG343" s="502"/>
      <c r="AH343" s="504" t="str">
        <f t="shared" si="1098"/>
        <v/>
      </c>
      <c r="AI343" s="338"/>
      <c r="AJ343" s="338"/>
      <c r="AK343" s="233" t="str">
        <f t="shared" si="1099"/>
        <v/>
      </c>
      <c r="AL343" s="339"/>
      <c r="AM343" s="339"/>
      <c r="AN343" s="340"/>
      <c r="AO343" s="234" t="str">
        <f t="shared" ref="AO343" si="1195">IF(ISBLANK(AD340),(IFERROR(IF(AND(AH342="Probabilidad",AH343="Probabilidad"),(AQ342-(+AQ342*AK343)),IF(AND(AH342="Impacto",AH343="Probabilidad"),(AQ341-(+AQ341*AK343)),IF(AH343="Impacto",AQ342,""))),""))," ")</f>
        <v xml:space="preserve"> </v>
      </c>
      <c r="AP343" s="174" t="str">
        <f t="shared" ref="AP343" si="1196">IF(ISBLANK(AD340),(IFERROR(IF(AO343="","",IF(AO343&lt;=0.2,"Muy Baja",IF(AO343&lt;=0.4,"Baja",IF(AO343&lt;=0.6,"Media",IF(AO343&lt;=0.8,"Alta","Muy Alta"))))),""))," ")</f>
        <v xml:space="preserve"> </v>
      </c>
      <c r="AQ343" s="235" t="str">
        <f t="shared" si="981"/>
        <v xml:space="preserve"> </v>
      </c>
      <c r="AR343" s="281" t="str">
        <f t="shared" si="982"/>
        <v/>
      </c>
      <c r="AS343" s="235" t="str">
        <f t="shared" si="1194"/>
        <v/>
      </c>
      <c r="AT343" s="237" t="str">
        <f t="shared" si="983"/>
        <v/>
      </c>
      <c r="AU343" s="623"/>
      <c r="AV343" s="626"/>
      <c r="AW343" s="620"/>
      <c r="AX343" s="629"/>
      <c r="AY343" s="475"/>
      <c r="AZ343" s="468"/>
      <c r="BA343" s="469"/>
      <c r="BB343" s="469"/>
      <c r="BC343" s="470"/>
      <c r="BD343" s="470"/>
      <c r="BE343" s="470"/>
      <c r="BF343" s="468"/>
      <c r="BG343" s="576"/>
      <c r="BH343" s="214"/>
      <c r="BI343" s="209"/>
      <c r="BJ343" s="209"/>
      <c r="BK343" s="209"/>
      <c r="BL343" s="206"/>
      <c r="BM343" s="206"/>
      <c r="BN343" s="206"/>
      <c r="BO343" s="280"/>
      <c r="BP343" s="280"/>
      <c r="BQ343" s="282"/>
      <c r="BR343" s="212"/>
      <c r="BS343" s="212" t="str">
        <f>IF(AND('MAPA DE RIESGOS'!$AP343="Muy Alta",'MAPA DE RIESGOS'!$AR343="Leve"),CONCATENATE("R",'MAPA DE RIESGOS'!$H343,"C",'MAPA DE RIESGOS'!$AF343),"")</f>
        <v/>
      </c>
      <c r="BT343" s="212"/>
      <c r="BU343" s="212"/>
      <c r="BV343" s="212"/>
      <c r="BW343" s="212"/>
      <c r="BX343" s="212"/>
      <c r="BY343" s="212"/>
      <c r="BZ343" s="212"/>
      <c r="CA343" s="212"/>
      <c r="CB343" s="212"/>
      <c r="CC343" s="212"/>
      <c r="CD343" s="212"/>
      <c r="CE343" s="212"/>
      <c r="CF343" s="212"/>
      <c r="CG343" s="212"/>
      <c r="CH343" s="212"/>
      <c r="CI343" s="212"/>
      <c r="CJ343" s="212"/>
      <c r="CK343" s="212"/>
    </row>
    <row r="344" spans="1:89" s="213" customFormat="1" ht="28.5" hidden="1" customHeight="1">
      <c r="A344" s="590"/>
      <c r="B344" s="614"/>
      <c r="C344" s="567"/>
      <c r="D344" s="567"/>
      <c r="E344" s="570"/>
      <c r="F344" s="570"/>
      <c r="G344" s="575"/>
      <c r="H344" s="382">
        <f t="shared" si="1028"/>
        <v>55</v>
      </c>
      <c r="I344" s="573"/>
      <c r="J344" s="576"/>
      <c r="K344" s="576"/>
      <c r="L344" s="576"/>
      <c r="M344" s="576">
        <v>0</v>
      </c>
      <c r="N344" s="576"/>
      <c r="O344" s="576"/>
      <c r="P344" s="644"/>
      <c r="Q344" s="604"/>
      <c r="R344" s="607"/>
      <c r="S344" s="607"/>
      <c r="T344" s="607"/>
      <c r="U344" s="607"/>
      <c r="V344" s="647"/>
      <c r="W344" s="632"/>
      <c r="X344" s="650"/>
      <c r="Y344" s="653"/>
      <c r="Z344" s="656"/>
      <c r="AA344" s="632"/>
      <c r="AB344" s="635"/>
      <c r="AC344" s="638"/>
      <c r="AD344" s="641"/>
      <c r="AE344" s="620"/>
      <c r="AF344" s="205">
        <v>5</v>
      </c>
      <c r="AG344" s="502"/>
      <c r="AH344" s="504" t="str">
        <f t="shared" si="1098"/>
        <v/>
      </c>
      <c r="AI344" s="338"/>
      <c r="AJ344" s="338"/>
      <c r="AK344" s="233" t="str">
        <f t="shared" si="1099"/>
        <v/>
      </c>
      <c r="AL344" s="339"/>
      <c r="AM344" s="339"/>
      <c r="AN344" s="340"/>
      <c r="AO344" s="234" t="str">
        <f t="shared" ref="AO344" si="1197">IF(ISBLANK(AD340),(IFERROR(IF(AND(AH343="Probabilidad",AH344="Probabilidad"),(AQ343-(+AQ343*AK344)),IF(AND(AH343="Impacto",AH344="Probabilidad"),(AQ342-(+AQ342*AK344)),IF(AH344="Impacto",AQ343,""))),""))," ")</f>
        <v xml:space="preserve"> </v>
      </c>
      <c r="AP344" s="174" t="str">
        <f t="shared" ref="AP344" si="1198">IF(ISBLANK(AD340),(IFERROR(IF(AO344="","",IF(AO344&lt;=0.2,"Muy Baja",IF(AO344&lt;=0.4,"Baja",IF(AO344&lt;=0.6,"Media",IF(AO344&lt;=0.8,"Alta","Muy Alta"))))),""))," ")</f>
        <v xml:space="preserve"> </v>
      </c>
      <c r="AQ344" s="235" t="str">
        <f t="shared" si="981"/>
        <v xml:space="preserve"> </v>
      </c>
      <c r="AR344" s="281" t="str">
        <f t="shared" si="982"/>
        <v/>
      </c>
      <c r="AS344" s="235" t="str">
        <f t="shared" si="1194"/>
        <v/>
      </c>
      <c r="AT344" s="237" t="str">
        <f t="shared" si="983"/>
        <v/>
      </c>
      <c r="AU344" s="623"/>
      <c r="AV344" s="626"/>
      <c r="AW344" s="620"/>
      <c r="AX344" s="629"/>
      <c r="AY344" s="475"/>
      <c r="AZ344" s="468"/>
      <c r="BA344" s="469"/>
      <c r="BB344" s="469"/>
      <c r="BC344" s="470"/>
      <c r="BD344" s="470"/>
      <c r="BE344" s="470"/>
      <c r="BF344" s="468"/>
      <c r="BG344" s="576"/>
      <c r="BH344" s="214"/>
      <c r="BI344" s="209"/>
      <c r="BJ344" s="209"/>
      <c r="BK344" s="209"/>
      <c r="BL344" s="206"/>
      <c r="BM344" s="206"/>
      <c r="BN344" s="206"/>
      <c r="BO344" s="280"/>
      <c r="BP344" s="280"/>
      <c r="BQ344" s="282"/>
      <c r="BR344" s="212"/>
      <c r="BS344" s="212" t="str">
        <f>IF(AND('MAPA DE RIESGOS'!$AP344="Muy Alta",'MAPA DE RIESGOS'!$AR344="Leve"),CONCATENATE("R",'MAPA DE RIESGOS'!$H344,"C",'MAPA DE RIESGOS'!$AF344),"")</f>
        <v/>
      </c>
      <c r="BT344" s="212"/>
      <c r="BU344" s="212"/>
      <c r="BV344" s="212"/>
      <c r="BW344" s="212"/>
      <c r="BX344" s="212"/>
      <c r="BY344" s="212"/>
      <c r="BZ344" s="212"/>
      <c r="CA344" s="212"/>
      <c r="CB344" s="212"/>
      <c r="CC344" s="212"/>
      <c r="CD344" s="212"/>
      <c r="CE344" s="212"/>
      <c r="CF344" s="212"/>
      <c r="CG344" s="212"/>
      <c r="CH344" s="212"/>
      <c r="CI344" s="212"/>
      <c r="CJ344" s="212"/>
      <c r="CK344" s="212"/>
    </row>
    <row r="345" spans="1:89" s="213" customFormat="1" ht="28.5" hidden="1" customHeight="1">
      <c r="A345" s="590"/>
      <c r="B345" s="614"/>
      <c r="C345" s="567"/>
      <c r="D345" s="567"/>
      <c r="E345" s="570"/>
      <c r="F345" s="570"/>
      <c r="G345" s="575"/>
      <c r="H345" s="382">
        <f t="shared" si="1028"/>
        <v>55</v>
      </c>
      <c r="I345" s="574"/>
      <c r="J345" s="577"/>
      <c r="K345" s="577"/>
      <c r="L345" s="577"/>
      <c r="M345" s="577">
        <v>0</v>
      </c>
      <c r="N345" s="577"/>
      <c r="O345" s="577"/>
      <c r="P345" s="645"/>
      <c r="Q345" s="605"/>
      <c r="R345" s="608"/>
      <c r="S345" s="608"/>
      <c r="T345" s="608"/>
      <c r="U345" s="608"/>
      <c r="V345" s="648"/>
      <c r="W345" s="633"/>
      <c r="X345" s="651"/>
      <c r="Y345" s="654"/>
      <c r="Z345" s="657"/>
      <c r="AA345" s="633"/>
      <c r="AB345" s="636"/>
      <c r="AC345" s="639"/>
      <c r="AD345" s="642"/>
      <c r="AE345" s="621"/>
      <c r="AF345" s="205">
        <v>6</v>
      </c>
      <c r="AG345" s="502"/>
      <c r="AH345" s="504" t="str">
        <f t="shared" si="1098"/>
        <v/>
      </c>
      <c r="AI345" s="338"/>
      <c r="AJ345" s="338"/>
      <c r="AK345" s="233" t="str">
        <f t="shared" si="1099"/>
        <v/>
      </c>
      <c r="AL345" s="339"/>
      <c r="AM345" s="339"/>
      <c r="AN345" s="340"/>
      <c r="AO345" s="234" t="str">
        <f t="shared" ref="AO345" si="1199">IF(ISBLANK(AD340),(IFERROR(IF(AND(AH344="Probabilidad",AH345="Probabilidad"),(AQ344-(+AQ344*AK345)),IF(AND(AH344="Impacto",AH345="Probabilidad"),(AQ343-(+AQ343*AK345)),IF(AH345="Impacto",AQ344,""))),""))," ")</f>
        <v xml:space="preserve"> </v>
      </c>
      <c r="AP345" s="174" t="str">
        <f t="shared" ref="AP345" si="1200">IF(ISBLANK(AD340),(IFERROR(IF(AO345="","",IF(AO345&lt;=0.2,"Muy Baja",IF(AO345&lt;=0.4,"Baja",IF(AO345&lt;=0.6,"Media",IF(AO345&lt;=0.8,"Alta","Muy Alta"))))),""))," ")</f>
        <v xml:space="preserve"> </v>
      </c>
      <c r="AQ345" s="235" t="str">
        <f t="shared" si="981"/>
        <v xml:space="preserve"> </v>
      </c>
      <c r="AR345" s="281" t="str">
        <f t="shared" si="982"/>
        <v/>
      </c>
      <c r="AS345" s="235" t="str">
        <f t="shared" si="1194"/>
        <v/>
      </c>
      <c r="AT345" s="237" t="str">
        <f t="shared" si="983"/>
        <v/>
      </c>
      <c r="AU345" s="624"/>
      <c r="AV345" s="627"/>
      <c r="AW345" s="621"/>
      <c r="AX345" s="630"/>
      <c r="AY345" s="475"/>
      <c r="AZ345" s="468"/>
      <c r="BA345" s="469"/>
      <c r="BB345" s="469"/>
      <c r="BC345" s="470"/>
      <c r="BD345" s="470"/>
      <c r="BE345" s="470"/>
      <c r="BF345" s="468"/>
      <c r="BG345" s="577"/>
      <c r="BH345" s="214"/>
      <c r="BI345" s="209"/>
      <c r="BJ345" s="209"/>
      <c r="BK345" s="209"/>
      <c r="BL345" s="206"/>
      <c r="BM345" s="206"/>
      <c r="BN345" s="206"/>
      <c r="BO345" s="280"/>
      <c r="BP345" s="280"/>
      <c r="BQ345" s="282"/>
      <c r="BR345" s="212"/>
      <c r="BS345" s="212" t="str">
        <f>IF(AND('MAPA DE RIESGOS'!$AP345="Muy Alta",'MAPA DE RIESGOS'!$AR345="Leve"),CONCATENATE("R",'MAPA DE RIESGOS'!$H345,"C",'MAPA DE RIESGOS'!$AF345),"")</f>
        <v/>
      </c>
      <c r="BT345" s="212"/>
      <c r="BU345" s="212"/>
      <c r="BV345" s="212"/>
      <c r="BW345" s="212"/>
      <c r="BX345" s="212"/>
      <c r="BY345" s="212"/>
      <c r="BZ345" s="212"/>
      <c r="CA345" s="212"/>
      <c r="CB345" s="212"/>
      <c r="CC345" s="212"/>
      <c r="CD345" s="212"/>
      <c r="CE345" s="212"/>
      <c r="CF345" s="212"/>
      <c r="CG345" s="212"/>
      <c r="CH345" s="212"/>
      <c r="CI345" s="212"/>
      <c r="CJ345" s="212"/>
      <c r="CK345" s="212"/>
    </row>
    <row r="346" spans="1:89" s="213" customFormat="1" ht="150" customHeight="1">
      <c r="A346" s="590"/>
      <c r="B346" s="614" t="s">
        <v>884</v>
      </c>
      <c r="C346" s="567"/>
      <c r="D346" s="567"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570"/>
      <c r="F346" s="570" t="s">
        <v>962</v>
      </c>
      <c r="G346" s="575">
        <v>56</v>
      </c>
      <c r="H346" s="382">
        <f t="shared" ref="H346" si="1201">+G346</f>
        <v>56</v>
      </c>
      <c r="I346" s="572" t="s">
        <v>1418</v>
      </c>
      <c r="J346" s="581" t="s">
        <v>241</v>
      </c>
      <c r="K346" s="581" t="s">
        <v>1312</v>
      </c>
      <c r="L346" s="581" t="s">
        <v>1410</v>
      </c>
      <c r="M346" s="581" t="s">
        <v>1418</v>
      </c>
      <c r="N346" s="581" t="s">
        <v>109</v>
      </c>
      <c r="O346" s="581" t="s">
        <v>245</v>
      </c>
      <c r="P346" s="643">
        <v>228</v>
      </c>
      <c r="Q346" s="603"/>
      <c r="R346" s="606"/>
      <c r="S346" s="606"/>
      <c r="T346" s="606"/>
      <c r="U346" s="606"/>
      <c r="V346" s="646" t="str">
        <f t="shared" ref="V346" si="1202">IF(ISBLANK(AC346),(IF(P346&lt;=0,"",IF(P346&lt;=2,"Muy Baja",IF(P346&lt;=24,"Baja",IF(P346&lt;=500,"Media",IF(P346&lt;=5000,"Alta","Muy Alta"))))))," ")</f>
        <v xml:space="preserve"> </v>
      </c>
      <c r="W346" s="631" t="str">
        <f t="shared" ref="W346" si="1203">IF(ISBLANK(AC346),(IF(V346="","",IF(V346="Muy Baja",20%,IF(V346="Baja",40%,IF(V346="Media",60%,IF(V346="Alta",80%,IF(V346="Muy Alta",100%,0)))))))," ")</f>
        <v xml:space="preserve"> </v>
      </c>
      <c r="X346" s="649"/>
      <c r="Y346" s="652" t="str">
        <f>IF(X346&gt;0,IF(NOT(ISERROR(MATCH(X346,'Listados Datos'!$N$3:$N$4,0))),'Listados Datos'!$N$6&amp;"Por favor no seleccionar este criterios de impacto (Afectación Económica o presupuestal y/o Pérdida Reputacional)",'Listados Datos'!$N$7),"")</f>
        <v/>
      </c>
      <c r="Z346" s="655" t="str">
        <f>IF(OR(X346='Listados Datos'!$R$3,X346='Listados Datos'!$S$3),"Leve",IF(OR(X346='Listados Datos'!$R$4,X346='Listados Datos'!$S$4),"Menor",IF(OR(X346='Listados Datos'!$R$5,X346='Listados Datos'!$S$5),"Moderado",IF(OR(X346='Listados Datos'!$R$6,X346='Listados Datos'!$S$6),"Mayor",IF(OR(X346='Listados Datos'!$R$7,X346='Listados Datos'!$S$7),"Catastrófico","")))))</f>
        <v/>
      </c>
      <c r="AA346" s="631" t="str">
        <f>IF(Z346="","",IF(Z346="Leve",20%,IF(Z346="Menor",40%,IF(Z346="Moderado",60%,IF(Z346="Mayor",80%,IF(Z346="Catastrófico",100%,0))))))</f>
        <v/>
      </c>
      <c r="AB346" s="634"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637" t="s">
        <v>344</v>
      </c>
      <c r="AD346" s="640" t="s">
        <v>12</v>
      </c>
      <c r="AE346" s="619" t="str">
        <f t="shared" ref="AE346" si="1204">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MODERADA</v>
      </c>
      <c r="AF346" s="205">
        <v>1</v>
      </c>
      <c r="AG346" s="502" t="s">
        <v>3316</v>
      </c>
      <c r="AH346" s="504" t="str">
        <f t="shared" si="1098"/>
        <v>Probabilidad</v>
      </c>
      <c r="AI346" s="338" t="s">
        <v>310</v>
      </c>
      <c r="AJ346" s="338" t="s">
        <v>315</v>
      </c>
      <c r="AK346" s="233" t="str">
        <f t="shared" si="1099"/>
        <v>40%</v>
      </c>
      <c r="AL346" s="339" t="s">
        <v>319</v>
      </c>
      <c r="AM346" s="339" t="s">
        <v>323</v>
      </c>
      <c r="AN346" s="340" t="s">
        <v>326</v>
      </c>
      <c r="AO346" s="234" t="str">
        <f t="shared" ref="AO346" si="1205">IF(ISBLANK(AD346),(IFERROR(IF(AH346="Probabilidad",(W346-(+W346*AK346)),IF(AH346="Impacto",W346,"")),""))," ")</f>
        <v xml:space="preserve"> </v>
      </c>
      <c r="AP346" s="174" t="str">
        <f t="shared" ref="AP346" si="1206">IF(ISBLANK(AD346), (IFERROR(IF(AO346="","",IF(AO346&lt;=0.2,"Muy Baja",IF(AO346&lt;=0.4,"Baja",IF(AO346&lt;=0.6,"Media",IF(AO346&lt;=0.8,"Alta","Muy Alta"))))),""))," ")</f>
        <v xml:space="preserve"> </v>
      </c>
      <c r="AQ346" s="235" t="str">
        <f t="shared" si="981"/>
        <v xml:space="preserve"> </v>
      </c>
      <c r="AR346" s="281" t="str">
        <f t="shared" si="982"/>
        <v/>
      </c>
      <c r="AS346" s="235" t="str">
        <f t="shared" ref="AS346" si="1207">IFERROR(IF(AH346="Impacto",(AA346-(+AA346*AK346)),IF(AH346="Probabilidad",AA346,"")),"")</f>
        <v/>
      </c>
      <c r="AT346" s="237" t="str">
        <f t="shared" si="983"/>
        <v/>
      </c>
      <c r="AU346" s="622" t="s">
        <v>344</v>
      </c>
      <c r="AV346" s="625" t="str">
        <f>IF(ISBLANK(AD346), " ", AD346)</f>
        <v>Moderado</v>
      </c>
      <c r="AW346" s="619" t="str">
        <f t="shared" ref="AW346" si="1208">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MODERADA</v>
      </c>
      <c r="AX346" s="628" t="s">
        <v>333</v>
      </c>
      <c r="AY346" s="546" t="s">
        <v>1385</v>
      </c>
      <c r="AZ346" s="548" t="s">
        <v>1236</v>
      </c>
      <c r="BA346" s="548" t="s">
        <v>3010</v>
      </c>
      <c r="BB346" s="548" t="s">
        <v>1151</v>
      </c>
      <c r="BC346" s="550">
        <v>44927</v>
      </c>
      <c r="BD346" s="550">
        <v>45291</v>
      </c>
      <c r="BE346" s="548" t="s">
        <v>1236</v>
      </c>
      <c r="BF346" s="548" t="s">
        <v>1236</v>
      </c>
      <c r="BG346" s="581" t="s">
        <v>1235</v>
      </c>
      <c r="BH346" s="214"/>
      <c r="BI346" s="209"/>
      <c r="BJ346" s="209"/>
      <c r="BK346" s="209"/>
      <c r="BL346" s="206"/>
      <c r="BM346" s="206"/>
      <c r="BN346" s="206"/>
      <c r="BO346" s="280"/>
      <c r="BP346" s="280"/>
      <c r="BQ346" s="282"/>
      <c r="BR346" s="212"/>
      <c r="BS346" s="212" t="str">
        <f>IF(AND('MAPA DE RIESGOS'!$AP346="Muy Alta",'MAPA DE RIESGOS'!$AR346="Leve"),CONCATENATE("R",'MAPA DE RIESGOS'!$H346,"C",'MAPA DE RIESGOS'!$AF346),"")</f>
        <v/>
      </c>
      <c r="BT346" s="212"/>
      <c r="BU346" s="212"/>
      <c r="BV346" s="212"/>
      <c r="BW346" s="212"/>
      <c r="BX346" s="212"/>
      <c r="BY346" s="212"/>
      <c r="BZ346" s="212"/>
      <c r="CA346" s="212"/>
      <c r="CB346" s="212"/>
      <c r="CC346" s="212"/>
      <c r="CD346" s="212"/>
      <c r="CE346" s="212"/>
      <c r="CF346" s="212"/>
      <c r="CG346" s="212"/>
      <c r="CH346" s="212"/>
      <c r="CI346" s="212"/>
      <c r="CJ346" s="212"/>
      <c r="CK346" s="212"/>
    </row>
    <row r="347" spans="1:89" s="213" customFormat="1" ht="95.15" customHeight="1">
      <c r="A347" s="590"/>
      <c r="B347" s="614"/>
      <c r="C347" s="567"/>
      <c r="D347" s="567"/>
      <c r="E347" s="570"/>
      <c r="F347" s="570"/>
      <c r="G347" s="575"/>
      <c r="H347" s="382">
        <f t="shared" ref="H347" si="1209">+H346</f>
        <v>56</v>
      </c>
      <c r="I347" s="573"/>
      <c r="J347" s="576"/>
      <c r="K347" s="576"/>
      <c r="L347" s="576"/>
      <c r="M347" s="576">
        <v>0</v>
      </c>
      <c r="N347" s="576"/>
      <c r="O347" s="576"/>
      <c r="P347" s="644"/>
      <c r="Q347" s="604"/>
      <c r="R347" s="607"/>
      <c r="S347" s="607"/>
      <c r="T347" s="607"/>
      <c r="U347" s="607"/>
      <c r="V347" s="647"/>
      <c r="W347" s="632"/>
      <c r="X347" s="650"/>
      <c r="Y347" s="653"/>
      <c r="Z347" s="656"/>
      <c r="AA347" s="632"/>
      <c r="AB347" s="635"/>
      <c r="AC347" s="638"/>
      <c r="AD347" s="641"/>
      <c r="AE347" s="620"/>
      <c r="AF347" s="205">
        <v>2</v>
      </c>
      <c r="AG347" s="502" t="s">
        <v>3217</v>
      </c>
      <c r="AH347" s="504" t="str">
        <f t="shared" si="1098"/>
        <v>Probabilidad</v>
      </c>
      <c r="AI347" s="338" t="s">
        <v>310</v>
      </c>
      <c r="AJ347" s="338" t="s">
        <v>315</v>
      </c>
      <c r="AK347" s="233" t="str">
        <f t="shared" si="1099"/>
        <v>40%</v>
      </c>
      <c r="AL347" s="339" t="s">
        <v>319</v>
      </c>
      <c r="AM347" s="339" t="s">
        <v>323</v>
      </c>
      <c r="AN347" s="340" t="s">
        <v>326</v>
      </c>
      <c r="AO347" s="234" t="str">
        <f t="shared" ref="AO347" si="1210">IF(ISBLANK(AD346),(IFERROR(IF(AND(AH346="Probabilidad",AH347="Probabilidad"),(AQ346-(+AQ346*AK347)),IF(AH347="Probabilidad",(W346-(+W346*AK347)),IF(AH347="Impacto",AQ346,""))),""))," ")</f>
        <v xml:space="preserve"> </v>
      </c>
      <c r="AP347" s="174" t="str">
        <f t="shared" ref="AP347" si="1211">IF(ISBLANK(AD346),(IFERROR(IF(AO347="","",IF(AO347&lt;=0.2,"Muy Baja",IF(AO347&lt;=0.4,"Baja",IF(AO347&lt;=0.6,"Media",IF(AO347&lt;=0.8,"Alta","Muy Alta"))))),""))," ")</f>
        <v xml:space="preserve"> </v>
      </c>
      <c r="AQ347" s="235" t="str">
        <f t="shared" ref="AQ347:AQ410" si="1212">+AO347</f>
        <v xml:space="preserve"> </v>
      </c>
      <c r="AR347" s="281" t="str">
        <f t="shared" ref="AR347:AR410" si="1213">IFERROR(IF(AS347="","",IF(AS347&lt;=0.2,"Leve",IF(AS347&lt;=0.4,"Menor",IF(AS347&lt;=0.6,"Moderado",IF(AS347&lt;=0.8,"Mayor","Catastrófico"))))),"")</f>
        <v/>
      </c>
      <c r="AS347" s="235" t="str">
        <f t="shared" ref="AS347" si="1214">IFERROR(IF(AND(AH346="Impacto",AH347="Impacto"),(AS346-(+AS346*AK347)),IF(AH347="Impacto",(AA346-(+AA346*AK347)),IF(AH347="Probabilidad",AS346,""))),"")</f>
        <v/>
      </c>
      <c r="AT347" s="237" t="str">
        <f t="shared" ref="AT347:AT410" si="1215">IFERROR(IF(OR(AND(AP347="Muy Baja",AR347="Leve"),AND(AP347="Muy Baja",AR347="Menor"),AND(AP347="Baja",AR347="Leve")),"Bajo",IF(OR(AND(AP347="Muy baja",AR347="Moderado"),AND(AP347="Baja",AR347="Menor"),AND(AP347="Baja",AR347="Moderado"),AND(AP347="Media",AR347="Leve"),AND(AP347="Media",AR347="Menor"),AND(AP347="Media",AR347="Moderado"),AND(AP347="Alta",AR347="Leve"),AND(AP347="Alta",AR347="Menor")),"Moderado",IF(OR(AND(AP347="Muy Baja",AR347="Mayor"),AND(AP347="Baja",AR347="Mayor"),AND(AP347="Media",AR347="Mayor"),AND(AP347="Alta",AR347="Moderado"),AND(AP347="Alta",AR347="Mayor"),AND(AP347="Muy Alta",AR347="Leve"),AND(AP347="Muy Alta",AR347="Menor"),AND(AP347="Muy Alta",AR347="Moderado"),AND(AP347="Muy Alta",AR347="Mayor")),"Alto",IF(OR(AND(AP347="Muy Baja",AR347="Catastrófico"),AND(AP347="Baja",AR347="Catastrófico"),AND(AP347="Media",AR347="Catastrófico"),AND(AP347="Alta",AR347="Catastrófico"),AND(AP347="Muy Alta",AR347="Catastrófico")),"Extremo","")))),"")</f>
        <v/>
      </c>
      <c r="AU347" s="623"/>
      <c r="AV347" s="626"/>
      <c r="AW347" s="620"/>
      <c r="AX347" s="629"/>
      <c r="AY347" s="547"/>
      <c r="AZ347" s="549"/>
      <c r="BA347" s="549"/>
      <c r="BB347" s="549"/>
      <c r="BC347" s="551"/>
      <c r="BD347" s="551"/>
      <c r="BE347" s="549"/>
      <c r="BF347" s="549"/>
      <c r="BG347" s="576"/>
      <c r="BH347" s="214"/>
      <c r="BI347" s="209"/>
      <c r="BJ347" s="209"/>
      <c r="BK347" s="209"/>
      <c r="BL347" s="206"/>
      <c r="BM347" s="206"/>
      <c r="BN347" s="206"/>
      <c r="BO347" s="280"/>
      <c r="BP347" s="280"/>
      <c r="BQ347" s="282"/>
      <c r="BR347" s="212"/>
      <c r="BS347" s="212" t="str">
        <f>IF(AND('MAPA DE RIESGOS'!$AP347="Muy Alta",'MAPA DE RIESGOS'!$AR347="Leve"),CONCATENATE("R",'MAPA DE RIESGOS'!$H347,"C",'MAPA DE RIESGOS'!$AF347),"")</f>
        <v/>
      </c>
      <c r="BT347" s="212"/>
      <c r="BU347" s="212"/>
      <c r="BV347" s="212"/>
      <c r="BW347" s="212"/>
      <c r="BX347" s="212"/>
      <c r="BY347" s="212"/>
      <c r="BZ347" s="212"/>
      <c r="CA347" s="212"/>
      <c r="CB347" s="212"/>
      <c r="CC347" s="212"/>
      <c r="CD347" s="212"/>
      <c r="CE347" s="212"/>
      <c r="CF347" s="212"/>
      <c r="CG347" s="212"/>
      <c r="CH347" s="212"/>
      <c r="CI347" s="212"/>
      <c r="CJ347" s="212"/>
      <c r="CK347" s="212"/>
    </row>
    <row r="348" spans="1:89" s="213" customFormat="1" ht="28.5" hidden="1" customHeight="1">
      <c r="A348" s="590"/>
      <c r="B348" s="614"/>
      <c r="C348" s="567"/>
      <c r="D348" s="567"/>
      <c r="E348" s="570"/>
      <c r="F348" s="570"/>
      <c r="G348" s="575"/>
      <c r="H348" s="382">
        <f t="shared" si="1028"/>
        <v>56</v>
      </c>
      <c r="I348" s="573"/>
      <c r="J348" s="576"/>
      <c r="K348" s="576"/>
      <c r="L348" s="576"/>
      <c r="M348" s="576">
        <v>0</v>
      </c>
      <c r="N348" s="576"/>
      <c r="O348" s="576"/>
      <c r="P348" s="644"/>
      <c r="Q348" s="604"/>
      <c r="R348" s="607"/>
      <c r="S348" s="607"/>
      <c r="T348" s="607"/>
      <c r="U348" s="607"/>
      <c r="V348" s="647"/>
      <c r="W348" s="632"/>
      <c r="X348" s="650"/>
      <c r="Y348" s="653"/>
      <c r="Z348" s="656"/>
      <c r="AA348" s="632"/>
      <c r="AB348" s="635"/>
      <c r="AC348" s="638"/>
      <c r="AD348" s="641"/>
      <c r="AE348" s="620"/>
      <c r="AF348" s="205">
        <v>3</v>
      </c>
      <c r="AG348" s="502"/>
      <c r="AH348" s="504" t="str">
        <f t="shared" si="1098"/>
        <v/>
      </c>
      <c r="AI348" s="338"/>
      <c r="AJ348" s="338"/>
      <c r="AK348" s="233" t="str">
        <f t="shared" si="1099"/>
        <v/>
      </c>
      <c r="AL348" s="339"/>
      <c r="AM348" s="339"/>
      <c r="AN348" s="340"/>
      <c r="AO348" s="234" t="str">
        <f t="shared" ref="AO348" si="1216">IF(ISBLANK(AD346),(IFERROR(IF(AND(AH347="Probabilidad",AH348="Probabilidad"),(AQ347-(+AQ347*AK348)),IF(AND(AH347="Impacto",AH348="Probabilidad"),(AQ346-(+AQ346*AK348)),IF(AH348="Impacto",AQ347,""))),""))," ")</f>
        <v xml:space="preserve"> </v>
      </c>
      <c r="AP348" s="174" t="str">
        <f t="shared" ref="AP348" si="1217">IF(ISBLANK(AD346),(IFERROR(IF(AO348="","",IF(AO348&lt;=0.2,"Muy Baja",IF(AO348&lt;=0.4,"Baja",IF(AO348&lt;=0.6,"Media",IF(AO348&lt;=0.8,"Alta","Muy Alta"))))),""))," ")</f>
        <v xml:space="preserve"> </v>
      </c>
      <c r="AQ348" s="235" t="str">
        <f t="shared" si="1212"/>
        <v xml:space="preserve"> </v>
      </c>
      <c r="AR348" s="281" t="str">
        <f t="shared" si="1213"/>
        <v/>
      </c>
      <c r="AS348" s="235" t="str">
        <f t="shared" ref="AS348:AS351" si="1218">IFERROR(IF(AND(AH347="Impacto",AH348="Impacto"),(AS347-(+AS347*AK348)),IF(AND(AH347="Probabilidad",AH348="Impacto"),(AS346-(+AS346*AK348)),IF(AH348="Probabilidad",AS347,""))),"")</f>
        <v/>
      </c>
      <c r="AT348" s="237" t="str">
        <f t="shared" si="1215"/>
        <v/>
      </c>
      <c r="AU348" s="623"/>
      <c r="AV348" s="626"/>
      <c r="AW348" s="620"/>
      <c r="AX348" s="629"/>
      <c r="AY348" s="475"/>
      <c r="AZ348" s="468"/>
      <c r="BA348" s="469"/>
      <c r="BB348" s="469"/>
      <c r="BC348" s="470"/>
      <c r="BD348" s="470"/>
      <c r="BE348" s="470"/>
      <c r="BF348" s="468"/>
      <c r="BG348" s="576"/>
      <c r="BH348" s="214"/>
      <c r="BI348" s="209"/>
      <c r="BJ348" s="209"/>
      <c r="BK348" s="209"/>
      <c r="BL348" s="206"/>
      <c r="BM348" s="206"/>
      <c r="BN348" s="206"/>
      <c r="BO348" s="280"/>
      <c r="BP348" s="280"/>
      <c r="BQ348" s="282"/>
      <c r="BR348" s="212"/>
      <c r="BS348" s="212" t="str">
        <f>IF(AND('MAPA DE RIESGOS'!$AP348="Muy Alta",'MAPA DE RIESGOS'!$AR348="Leve"),CONCATENATE("R",'MAPA DE RIESGOS'!$H348,"C",'MAPA DE RIESGOS'!$AF348),"")</f>
        <v/>
      </c>
      <c r="BT348" s="212"/>
      <c r="BU348" s="212"/>
      <c r="BV348" s="212"/>
      <c r="BW348" s="212"/>
      <c r="BX348" s="212"/>
      <c r="BY348" s="212"/>
      <c r="BZ348" s="212"/>
      <c r="CA348" s="212"/>
      <c r="CB348" s="212"/>
      <c r="CC348" s="212"/>
      <c r="CD348" s="212"/>
      <c r="CE348" s="212"/>
      <c r="CF348" s="212"/>
      <c r="CG348" s="212"/>
      <c r="CH348" s="212"/>
      <c r="CI348" s="212"/>
      <c r="CJ348" s="212"/>
      <c r="CK348" s="212"/>
    </row>
    <row r="349" spans="1:89" s="213" customFormat="1" ht="28.5" hidden="1" customHeight="1">
      <c r="A349" s="590"/>
      <c r="B349" s="614"/>
      <c r="C349" s="567"/>
      <c r="D349" s="567"/>
      <c r="E349" s="570"/>
      <c r="F349" s="570"/>
      <c r="G349" s="575"/>
      <c r="H349" s="382">
        <f t="shared" si="1028"/>
        <v>56</v>
      </c>
      <c r="I349" s="573"/>
      <c r="J349" s="576"/>
      <c r="K349" s="576"/>
      <c r="L349" s="576"/>
      <c r="M349" s="576">
        <v>0</v>
      </c>
      <c r="N349" s="576"/>
      <c r="O349" s="576"/>
      <c r="P349" s="644"/>
      <c r="Q349" s="604"/>
      <c r="R349" s="607"/>
      <c r="S349" s="607"/>
      <c r="T349" s="607"/>
      <c r="U349" s="607"/>
      <c r="V349" s="647"/>
      <c r="W349" s="632"/>
      <c r="X349" s="650"/>
      <c r="Y349" s="653"/>
      <c r="Z349" s="656"/>
      <c r="AA349" s="632"/>
      <c r="AB349" s="635"/>
      <c r="AC349" s="638"/>
      <c r="AD349" s="641"/>
      <c r="AE349" s="620"/>
      <c r="AF349" s="205">
        <v>4</v>
      </c>
      <c r="AG349" s="502"/>
      <c r="AH349" s="504" t="str">
        <f t="shared" si="1098"/>
        <v/>
      </c>
      <c r="AI349" s="338"/>
      <c r="AJ349" s="338"/>
      <c r="AK349" s="233" t="str">
        <f t="shared" si="1099"/>
        <v/>
      </c>
      <c r="AL349" s="339"/>
      <c r="AM349" s="339"/>
      <c r="AN349" s="340"/>
      <c r="AO349" s="234" t="str">
        <f t="shared" ref="AO349" si="1219">IF(ISBLANK(AD346),(IFERROR(IF(AND(AH348="Probabilidad",AH349="Probabilidad"),(AQ348-(+AQ348*AK349)),IF(AND(AH348="Impacto",AH349="Probabilidad"),(AQ347-(+AQ347*AK349)),IF(AH349="Impacto",AQ348,""))),""))," ")</f>
        <v xml:space="preserve"> </v>
      </c>
      <c r="AP349" s="174" t="str">
        <f t="shared" ref="AP349" si="1220">IF(ISBLANK(AD346),(IFERROR(IF(AO349="","",IF(AO349&lt;=0.2,"Muy Baja",IF(AO349&lt;=0.4,"Baja",IF(AO349&lt;=0.6,"Media",IF(AO349&lt;=0.8,"Alta","Muy Alta"))))),""))," ")</f>
        <v xml:space="preserve"> </v>
      </c>
      <c r="AQ349" s="235" t="str">
        <f t="shared" si="1212"/>
        <v xml:space="preserve"> </v>
      </c>
      <c r="AR349" s="281" t="str">
        <f t="shared" si="1213"/>
        <v/>
      </c>
      <c r="AS349" s="235" t="str">
        <f t="shared" si="1218"/>
        <v/>
      </c>
      <c r="AT349" s="237" t="str">
        <f t="shared" si="1215"/>
        <v/>
      </c>
      <c r="AU349" s="623"/>
      <c r="AV349" s="626"/>
      <c r="AW349" s="620"/>
      <c r="AX349" s="629"/>
      <c r="AY349" s="475"/>
      <c r="AZ349" s="468"/>
      <c r="BA349" s="469"/>
      <c r="BB349" s="469"/>
      <c r="BC349" s="470"/>
      <c r="BD349" s="470"/>
      <c r="BE349" s="470"/>
      <c r="BF349" s="468"/>
      <c r="BG349" s="576"/>
      <c r="BH349" s="214"/>
      <c r="BI349" s="209"/>
      <c r="BJ349" s="209"/>
      <c r="BK349" s="209"/>
      <c r="BL349" s="206"/>
      <c r="BM349" s="206"/>
      <c r="BN349" s="206"/>
      <c r="BO349" s="280"/>
      <c r="BP349" s="280"/>
      <c r="BQ349" s="282"/>
      <c r="BR349" s="212"/>
      <c r="BS349" s="212" t="str">
        <f>IF(AND('MAPA DE RIESGOS'!$AP349="Muy Alta",'MAPA DE RIESGOS'!$AR349="Leve"),CONCATENATE("R",'MAPA DE RIESGOS'!$H349,"C",'MAPA DE RIESGOS'!$AF349),"")</f>
        <v/>
      </c>
      <c r="BT349" s="212"/>
      <c r="BU349" s="212"/>
      <c r="BV349" s="212"/>
      <c r="BW349" s="212"/>
      <c r="BX349" s="212"/>
      <c r="BY349" s="212"/>
      <c r="BZ349" s="212"/>
      <c r="CA349" s="212"/>
      <c r="CB349" s="212"/>
      <c r="CC349" s="212"/>
      <c r="CD349" s="212"/>
      <c r="CE349" s="212"/>
      <c r="CF349" s="212"/>
      <c r="CG349" s="212"/>
      <c r="CH349" s="212"/>
      <c r="CI349" s="212"/>
      <c r="CJ349" s="212"/>
      <c r="CK349" s="212"/>
    </row>
    <row r="350" spans="1:89" s="213" customFormat="1" ht="28.5" hidden="1" customHeight="1">
      <c r="A350" s="590"/>
      <c r="B350" s="614"/>
      <c r="C350" s="567"/>
      <c r="D350" s="567"/>
      <c r="E350" s="570"/>
      <c r="F350" s="570"/>
      <c r="G350" s="575"/>
      <c r="H350" s="382">
        <f t="shared" si="1028"/>
        <v>56</v>
      </c>
      <c r="I350" s="573"/>
      <c r="J350" s="576"/>
      <c r="K350" s="576"/>
      <c r="L350" s="576"/>
      <c r="M350" s="576">
        <v>0</v>
      </c>
      <c r="N350" s="576"/>
      <c r="O350" s="576"/>
      <c r="P350" s="644"/>
      <c r="Q350" s="604"/>
      <c r="R350" s="607"/>
      <c r="S350" s="607"/>
      <c r="T350" s="607"/>
      <c r="U350" s="607"/>
      <c r="V350" s="647"/>
      <c r="W350" s="632"/>
      <c r="X350" s="650"/>
      <c r="Y350" s="653"/>
      <c r="Z350" s="656"/>
      <c r="AA350" s="632"/>
      <c r="AB350" s="635"/>
      <c r="AC350" s="638"/>
      <c r="AD350" s="641"/>
      <c r="AE350" s="620"/>
      <c r="AF350" s="205">
        <v>5</v>
      </c>
      <c r="AG350" s="502"/>
      <c r="AH350" s="504" t="str">
        <f t="shared" si="1098"/>
        <v/>
      </c>
      <c r="AI350" s="338"/>
      <c r="AJ350" s="338"/>
      <c r="AK350" s="233" t="str">
        <f t="shared" si="1099"/>
        <v/>
      </c>
      <c r="AL350" s="339"/>
      <c r="AM350" s="339"/>
      <c r="AN350" s="340"/>
      <c r="AO350" s="234" t="str">
        <f t="shared" ref="AO350" si="1221">IF(ISBLANK(AD346),(IFERROR(IF(AND(AH349="Probabilidad",AH350="Probabilidad"),(AQ349-(+AQ349*AK350)),IF(AND(AH349="Impacto",AH350="Probabilidad"),(AQ348-(+AQ348*AK350)),IF(AH350="Impacto",AQ349,""))),""))," ")</f>
        <v xml:space="preserve"> </v>
      </c>
      <c r="AP350" s="174" t="str">
        <f t="shared" ref="AP350" si="1222">IF(ISBLANK(AD346),(IFERROR(IF(AO350="","",IF(AO350&lt;=0.2,"Muy Baja",IF(AO350&lt;=0.4,"Baja",IF(AO350&lt;=0.6,"Media",IF(AO350&lt;=0.8,"Alta","Muy Alta"))))),""))," ")</f>
        <v xml:space="preserve"> </v>
      </c>
      <c r="AQ350" s="235" t="str">
        <f t="shared" si="1212"/>
        <v xml:space="preserve"> </v>
      </c>
      <c r="AR350" s="281" t="str">
        <f t="shared" si="1213"/>
        <v/>
      </c>
      <c r="AS350" s="235" t="str">
        <f t="shared" si="1218"/>
        <v/>
      </c>
      <c r="AT350" s="237" t="str">
        <f t="shared" si="1215"/>
        <v/>
      </c>
      <c r="AU350" s="623"/>
      <c r="AV350" s="626"/>
      <c r="AW350" s="620"/>
      <c r="AX350" s="629"/>
      <c r="AY350" s="475"/>
      <c r="AZ350" s="468"/>
      <c r="BA350" s="469"/>
      <c r="BB350" s="469"/>
      <c r="BC350" s="470"/>
      <c r="BD350" s="470"/>
      <c r="BE350" s="470"/>
      <c r="BF350" s="468"/>
      <c r="BG350" s="576"/>
      <c r="BH350" s="214"/>
      <c r="BI350" s="209"/>
      <c r="BJ350" s="209"/>
      <c r="BK350" s="209"/>
      <c r="BL350" s="206"/>
      <c r="BM350" s="206"/>
      <c r="BN350" s="206"/>
      <c r="BO350" s="280"/>
      <c r="BP350" s="280"/>
      <c r="BQ350" s="282"/>
      <c r="BR350" s="212"/>
      <c r="BS350" s="212" t="str">
        <f>IF(AND('MAPA DE RIESGOS'!$AP350="Muy Alta",'MAPA DE RIESGOS'!$AR350="Leve"),CONCATENATE("R",'MAPA DE RIESGOS'!$H350,"C",'MAPA DE RIESGOS'!$AF350),"")</f>
        <v/>
      </c>
      <c r="BT350" s="212"/>
      <c r="BU350" s="212"/>
      <c r="BV350" s="212"/>
      <c r="BW350" s="212"/>
      <c r="BX350" s="212"/>
      <c r="BY350" s="212"/>
      <c r="BZ350" s="212"/>
      <c r="CA350" s="212"/>
      <c r="CB350" s="212"/>
      <c r="CC350" s="212"/>
      <c r="CD350" s="212"/>
      <c r="CE350" s="212"/>
      <c r="CF350" s="212"/>
      <c r="CG350" s="212"/>
      <c r="CH350" s="212"/>
      <c r="CI350" s="212"/>
      <c r="CJ350" s="212"/>
      <c r="CK350" s="212"/>
    </row>
    <row r="351" spans="1:89" s="213" customFormat="1" ht="28.5" hidden="1" customHeight="1">
      <c r="A351" s="590"/>
      <c r="B351" s="614"/>
      <c r="C351" s="567"/>
      <c r="D351" s="567"/>
      <c r="E351" s="570"/>
      <c r="F351" s="570"/>
      <c r="G351" s="575"/>
      <c r="H351" s="382">
        <f t="shared" si="1028"/>
        <v>56</v>
      </c>
      <c r="I351" s="574"/>
      <c r="J351" s="577"/>
      <c r="K351" s="577"/>
      <c r="L351" s="577"/>
      <c r="M351" s="577">
        <v>0</v>
      </c>
      <c r="N351" s="577"/>
      <c r="O351" s="577"/>
      <c r="P351" s="645"/>
      <c r="Q351" s="605"/>
      <c r="R351" s="608"/>
      <c r="S351" s="608"/>
      <c r="T351" s="608"/>
      <c r="U351" s="608"/>
      <c r="V351" s="648"/>
      <c r="W351" s="633"/>
      <c r="X351" s="651"/>
      <c r="Y351" s="654"/>
      <c r="Z351" s="657"/>
      <c r="AA351" s="633"/>
      <c r="AB351" s="636"/>
      <c r="AC351" s="639"/>
      <c r="AD351" s="642"/>
      <c r="AE351" s="621"/>
      <c r="AF351" s="205">
        <v>6</v>
      </c>
      <c r="AG351" s="502"/>
      <c r="AH351" s="504" t="str">
        <f t="shared" si="1098"/>
        <v/>
      </c>
      <c r="AI351" s="338"/>
      <c r="AJ351" s="338"/>
      <c r="AK351" s="233" t="str">
        <f t="shared" si="1099"/>
        <v/>
      </c>
      <c r="AL351" s="339"/>
      <c r="AM351" s="339"/>
      <c r="AN351" s="340"/>
      <c r="AO351" s="234" t="str">
        <f t="shared" ref="AO351" si="1223">IF(ISBLANK(AD346),(IFERROR(IF(AND(AH350="Probabilidad",AH351="Probabilidad"),(AQ350-(+AQ350*AK351)),IF(AND(AH350="Impacto",AH351="Probabilidad"),(AQ349-(+AQ349*AK351)),IF(AH351="Impacto",AQ350,""))),""))," ")</f>
        <v xml:space="preserve"> </v>
      </c>
      <c r="AP351" s="174" t="str">
        <f t="shared" ref="AP351" si="1224">IF(ISBLANK(AD346),(IFERROR(IF(AO351="","",IF(AO351&lt;=0.2,"Muy Baja",IF(AO351&lt;=0.4,"Baja",IF(AO351&lt;=0.6,"Media",IF(AO351&lt;=0.8,"Alta","Muy Alta"))))),""))," ")</f>
        <v xml:space="preserve"> </v>
      </c>
      <c r="AQ351" s="235" t="str">
        <f t="shared" si="1212"/>
        <v xml:space="preserve"> </v>
      </c>
      <c r="AR351" s="281" t="str">
        <f t="shared" si="1213"/>
        <v/>
      </c>
      <c r="AS351" s="235" t="str">
        <f t="shared" si="1218"/>
        <v/>
      </c>
      <c r="AT351" s="237" t="str">
        <f t="shared" si="1215"/>
        <v/>
      </c>
      <c r="AU351" s="624"/>
      <c r="AV351" s="627"/>
      <c r="AW351" s="621"/>
      <c r="AX351" s="630"/>
      <c r="AY351" s="475"/>
      <c r="AZ351" s="468"/>
      <c r="BA351" s="469"/>
      <c r="BB351" s="469"/>
      <c r="BC351" s="470"/>
      <c r="BD351" s="470"/>
      <c r="BE351" s="470"/>
      <c r="BF351" s="468"/>
      <c r="BG351" s="577"/>
      <c r="BH351" s="214"/>
      <c r="BI351" s="209"/>
      <c r="BJ351" s="209"/>
      <c r="BK351" s="209"/>
      <c r="BL351" s="206"/>
      <c r="BM351" s="206"/>
      <c r="BN351" s="206"/>
      <c r="BO351" s="280"/>
      <c r="BP351" s="280"/>
      <c r="BQ351" s="282"/>
      <c r="BR351" s="212"/>
      <c r="BS351" s="212" t="str">
        <f>IF(AND('MAPA DE RIESGOS'!$AP351="Muy Alta",'MAPA DE RIESGOS'!$AR351="Leve"),CONCATENATE("R",'MAPA DE RIESGOS'!$H351,"C",'MAPA DE RIESGOS'!$AF351),"")</f>
        <v/>
      </c>
      <c r="BT351" s="212"/>
      <c r="BU351" s="212"/>
      <c r="BV351" s="212"/>
      <c r="BW351" s="212"/>
      <c r="BX351" s="212"/>
      <c r="BY351" s="212"/>
      <c r="BZ351" s="212"/>
      <c r="CA351" s="212"/>
      <c r="CB351" s="212"/>
      <c r="CC351" s="212"/>
      <c r="CD351" s="212"/>
      <c r="CE351" s="212"/>
      <c r="CF351" s="212"/>
      <c r="CG351" s="212"/>
      <c r="CH351" s="212"/>
      <c r="CI351" s="212"/>
      <c r="CJ351" s="212"/>
      <c r="CK351" s="212"/>
    </row>
    <row r="352" spans="1:89" s="213" customFormat="1" ht="28.5" hidden="1" customHeight="1">
      <c r="A352" s="590"/>
      <c r="B352" s="614" t="s">
        <v>884</v>
      </c>
      <c r="C352" s="567"/>
      <c r="D352" s="567" t="str">
        <f>IFERROR((VLOOKUP($B352,'Listados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52" s="570"/>
      <c r="F352" s="570" t="s">
        <v>962</v>
      </c>
      <c r="G352" s="575">
        <v>57</v>
      </c>
      <c r="H352" s="382">
        <f t="shared" ref="H352" si="1225">+G352</f>
        <v>57</v>
      </c>
      <c r="I352" s="679" t="s">
        <v>1181</v>
      </c>
      <c r="J352" s="581"/>
      <c r="K352" s="581" t="s">
        <v>1181</v>
      </c>
      <c r="L352" s="581"/>
      <c r="M352" s="569" t="str">
        <f t="shared" ref="M352:M357" si="1226">+CONCATENATE("Posibilidad de perdida de ", Q352, " debido a amenazas como ", S352, "y vulderabilidades,", T352, " afectando a los activos de información de ", R352)</f>
        <v xml:space="preserve">Posibilidad de perdida de  debido a amenazas como y vulderabilidades, afectando a los activos de información de </v>
      </c>
      <c r="N352" s="569" t="s">
        <v>926</v>
      </c>
      <c r="O352" s="569" t="s">
        <v>831</v>
      </c>
      <c r="P352" s="643"/>
      <c r="Q352" s="603"/>
      <c r="R352" s="606"/>
      <c r="S352" s="606"/>
      <c r="T352" s="606"/>
      <c r="U352" s="606"/>
      <c r="V352" s="646" t="str">
        <f t="shared" ref="V352" si="1227">IF(ISBLANK(AC352),(IF(P352&lt;=0,"",IF(P352&lt;=2,"Muy Baja",IF(P352&lt;=24,"Baja",IF(P352&lt;=500,"Media",IF(P352&lt;=5000,"Alta","Muy Alta"))))))," ")</f>
        <v/>
      </c>
      <c r="W352" s="631" t="str">
        <f t="shared" ref="W352" si="1228">IF(ISBLANK(AC352),(IF(V352="","",IF(V352="Muy Baja",20%,IF(V352="Baja",40%,IF(V352="Media",60%,IF(V352="Alta",80%,IF(V352="Muy Alta",100%,0)))))))," ")</f>
        <v/>
      </c>
      <c r="X352" s="649"/>
      <c r="Y352" s="652" t="str">
        <f>IF(X352&gt;0,IF(NOT(ISERROR(MATCH(X352,'Listados Datos'!$N$3:$N$4,0))),'Listados Datos'!$N$6&amp;"Por favor no seleccionar este criterios de impacto (Afectación Económica o presupuestal y/o Pérdida Reputacional)",'Listados Datos'!$N$7),"")</f>
        <v/>
      </c>
      <c r="Z352" s="655" t="str">
        <f>IF(OR(X352='Listados Datos'!$R$3,X352='Listados Datos'!$S$3),"Leve",IF(OR(X352='Listados Datos'!$R$4,X352='Listados Datos'!$S$4),"Menor",IF(OR(X352='Listados Datos'!$R$5,X352='Listados Datos'!$S$5),"Moderado",IF(OR(X352='Listados Datos'!$R$6,X352='Listados Datos'!$S$6),"Mayor",IF(OR(X352='Listados Datos'!$R$7,X352='Listados Datos'!$S$7),"Catastrófico","")))))</f>
        <v/>
      </c>
      <c r="AA352" s="631" t="str">
        <f>IF(Z352="","",IF(Z352="Leve",20%,IF(Z352="Menor",40%,IF(Z352="Moderado",60%,IF(Z352="Mayor",80%,IF(Z352="Catastrófico",100%,0))))))</f>
        <v/>
      </c>
      <c r="AB352" s="634"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
      </c>
      <c r="AC352" s="637"/>
      <c r="AD352" s="640"/>
      <c r="AE352" s="619" t="str">
        <f t="shared" ref="AE352" si="1229">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5">
        <v>1</v>
      </c>
      <c r="AG352" s="501"/>
      <c r="AH352" s="504" t="str">
        <f t="shared" si="1098"/>
        <v/>
      </c>
      <c r="AI352" s="338"/>
      <c r="AJ352" s="338"/>
      <c r="AK352" s="233" t="str">
        <f t="shared" si="1099"/>
        <v/>
      </c>
      <c r="AL352" s="339"/>
      <c r="AM352" s="339"/>
      <c r="AN352" s="340"/>
      <c r="AO352" s="234" t="str">
        <f t="shared" ref="AO352" si="1230">IF(ISBLANK(AD352),(IFERROR(IF(AH352="Probabilidad",(W352-(+W352*AK352)),IF(AH352="Impacto",W352,"")),""))," ")</f>
        <v/>
      </c>
      <c r="AP352" s="174" t="str">
        <f t="shared" ref="AP352" si="1231">IF(ISBLANK(AD352), (IFERROR(IF(AO352="","",IF(AO352&lt;=0.2,"Muy Baja",IF(AO352&lt;=0.4,"Baja",IF(AO352&lt;=0.6,"Media",IF(AO352&lt;=0.8,"Alta","Muy Alta"))))),""))," ")</f>
        <v/>
      </c>
      <c r="AQ352" s="235" t="str">
        <f t="shared" si="1212"/>
        <v/>
      </c>
      <c r="AR352" s="281" t="str">
        <f t="shared" si="1213"/>
        <v/>
      </c>
      <c r="AS352" s="235" t="str">
        <f t="shared" ref="AS352" si="1232">IFERROR(IF(AH352="Impacto",(AA352-(+AA352*AK352)),IF(AH352="Probabilidad",AA352,"")),"")</f>
        <v/>
      </c>
      <c r="AT352" s="237" t="str">
        <f t="shared" si="1215"/>
        <v/>
      </c>
      <c r="AU352" s="622"/>
      <c r="AV352" s="625" t="str">
        <f>IF(ISBLANK(AD352), " ", AD352)</f>
        <v xml:space="preserve"> </v>
      </c>
      <c r="AW352" s="619" t="str">
        <f t="shared" ref="AW352" si="1233">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628" t="s">
        <v>333</v>
      </c>
      <c r="AY352" s="341"/>
      <c r="AZ352" s="208"/>
      <c r="BA352" s="206"/>
      <c r="BB352" s="206"/>
      <c r="BC352" s="207"/>
      <c r="BD352" s="207"/>
      <c r="BE352" s="207"/>
      <c r="BF352" s="208"/>
      <c r="BG352" s="581"/>
      <c r="BH352" s="214"/>
      <c r="BI352" s="209"/>
      <c r="BJ352" s="209"/>
      <c r="BK352" s="209"/>
      <c r="BL352" s="206"/>
      <c r="BM352" s="206"/>
      <c r="BN352" s="206"/>
      <c r="BO352" s="280"/>
      <c r="BP352" s="280"/>
      <c r="BQ352" s="282"/>
      <c r="BR352" s="212"/>
      <c r="BS352" s="212" t="str">
        <f>IF(AND('MAPA DE RIESGOS'!$AP352="Muy Alta",'MAPA DE RIESGOS'!$AR352="Leve"),CONCATENATE("R",'MAPA DE RIESGOS'!$H352,"C",'MAPA DE RIESGOS'!$AF352),"")</f>
        <v/>
      </c>
      <c r="BT352" s="212"/>
      <c r="BU352" s="212"/>
      <c r="BV352" s="212"/>
      <c r="BW352" s="212"/>
      <c r="BX352" s="212"/>
      <c r="BY352" s="212"/>
      <c r="BZ352" s="212"/>
      <c r="CA352" s="212"/>
      <c r="CB352" s="212"/>
      <c r="CC352" s="212"/>
      <c r="CD352" s="212"/>
      <c r="CE352" s="212"/>
      <c r="CF352" s="212"/>
      <c r="CG352" s="212"/>
      <c r="CH352" s="212"/>
      <c r="CI352" s="212"/>
      <c r="CJ352" s="212"/>
      <c r="CK352" s="212"/>
    </row>
    <row r="353" spans="1:89" s="213" customFormat="1" ht="28.5" hidden="1" customHeight="1">
      <c r="A353" s="590"/>
      <c r="B353" s="614"/>
      <c r="C353" s="567"/>
      <c r="D353" s="567"/>
      <c r="E353" s="570"/>
      <c r="F353" s="570"/>
      <c r="G353" s="575"/>
      <c r="H353" s="382">
        <f t="shared" ref="H353" si="1234">+H352</f>
        <v>57</v>
      </c>
      <c r="I353" s="680"/>
      <c r="J353" s="576"/>
      <c r="K353" s="576"/>
      <c r="L353" s="576"/>
      <c r="M353" s="570" t="str">
        <f t="shared" si="1226"/>
        <v xml:space="preserve">Posibilidad de perdida de  debido a amenazas como y vulderabilidades, afectando a los activos de información de </v>
      </c>
      <c r="N353" s="570"/>
      <c r="O353" s="570"/>
      <c r="P353" s="644"/>
      <c r="Q353" s="604"/>
      <c r="R353" s="607"/>
      <c r="S353" s="607"/>
      <c r="T353" s="607"/>
      <c r="U353" s="607"/>
      <c r="V353" s="647"/>
      <c r="W353" s="632"/>
      <c r="X353" s="650"/>
      <c r="Y353" s="653"/>
      <c r="Z353" s="656"/>
      <c r="AA353" s="632"/>
      <c r="AB353" s="635"/>
      <c r="AC353" s="638"/>
      <c r="AD353" s="641"/>
      <c r="AE353" s="620"/>
      <c r="AF353" s="205">
        <v>2</v>
      </c>
      <c r="AG353" s="501"/>
      <c r="AH353" s="504" t="str">
        <f t="shared" si="1098"/>
        <v/>
      </c>
      <c r="AI353" s="338"/>
      <c r="AJ353" s="338"/>
      <c r="AK353" s="233" t="str">
        <f t="shared" si="1099"/>
        <v/>
      </c>
      <c r="AL353" s="339"/>
      <c r="AM353" s="339"/>
      <c r="AN353" s="340"/>
      <c r="AO353" s="234" t="str">
        <f t="shared" ref="AO353" si="1235">IF(ISBLANK(AD352),(IFERROR(IF(AND(AH352="Probabilidad",AH353="Probabilidad"),(AQ352-(+AQ352*AK353)),IF(AH353="Probabilidad",(W352-(+W352*AK353)),IF(AH353="Impacto",AQ352,""))),""))," ")</f>
        <v/>
      </c>
      <c r="AP353" s="174" t="str">
        <f t="shared" ref="AP353" si="1236">IF(ISBLANK(AD352),(IFERROR(IF(AO353="","",IF(AO353&lt;=0.2,"Muy Baja",IF(AO353&lt;=0.4,"Baja",IF(AO353&lt;=0.6,"Media",IF(AO353&lt;=0.8,"Alta","Muy Alta"))))),""))," ")</f>
        <v/>
      </c>
      <c r="AQ353" s="235" t="str">
        <f t="shared" si="1212"/>
        <v/>
      </c>
      <c r="AR353" s="281" t="str">
        <f t="shared" si="1213"/>
        <v/>
      </c>
      <c r="AS353" s="235" t="str">
        <f t="shared" ref="AS353" si="1237">IFERROR(IF(AND(AH352="Impacto",AH353="Impacto"),(AS352-(+AS352*AK353)),IF(AH353="Impacto",(AA352-(+AA352*AK353)),IF(AH353="Probabilidad",AS352,""))),"")</f>
        <v/>
      </c>
      <c r="AT353" s="237" t="str">
        <f t="shared" si="1215"/>
        <v/>
      </c>
      <c r="AU353" s="623"/>
      <c r="AV353" s="626"/>
      <c r="AW353" s="620"/>
      <c r="AX353" s="629"/>
      <c r="AY353" s="341"/>
      <c r="AZ353" s="208"/>
      <c r="BA353" s="206"/>
      <c r="BB353" s="206"/>
      <c r="BC353" s="207"/>
      <c r="BD353" s="207"/>
      <c r="BE353" s="207"/>
      <c r="BF353" s="208"/>
      <c r="BG353" s="576"/>
      <c r="BH353" s="214"/>
      <c r="BI353" s="209"/>
      <c r="BJ353" s="209"/>
      <c r="BK353" s="209"/>
      <c r="BL353" s="206"/>
      <c r="BM353" s="206"/>
      <c r="BN353" s="206"/>
      <c r="BO353" s="280"/>
      <c r="BP353" s="280"/>
      <c r="BQ353" s="282"/>
      <c r="BR353" s="212"/>
      <c r="BS353" s="212" t="str">
        <f>IF(AND('MAPA DE RIESGOS'!$AP353="Muy Alta",'MAPA DE RIESGOS'!$AR353="Leve"),CONCATENATE("R",'MAPA DE RIESGOS'!$H353,"C",'MAPA DE RIESGOS'!$AF353),"")</f>
        <v/>
      </c>
      <c r="BT353" s="212"/>
      <c r="BU353" s="212"/>
      <c r="BV353" s="212"/>
      <c r="BW353" s="212"/>
      <c r="BX353" s="212"/>
      <c r="BY353" s="212"/>
      <c r="BZ353" s="212"/>
      <c r="CA353" s="212"/>
      <c r="CB353" s="212"/>
      <c r="CC353" s="212"/>
      <c r="CD353" s="212"/>
      <c r="CE353" s="212"/>
      <c r="CF353" s="212"/>
      <c r="CG353" s="212"/>
      <c r="CH353" s="212"/>
      <c r="CI353" s="212"/>
      <c r="CJ353" s="212"/>
      <c r="CK353" s="212"/>
    </row>
    <row r="354" spans="1:89" s="213" customFormat="1" ht="28.5" hidden="1" customHeight="1">
      <c r="A354" s="590"/>
      <c r="B354" s="614"/>
      <c r="C354" s="567"/>
      <c r="D354" s="567"/>
      <c r="E354" s="570"/>
      <c r="F354" s="570"/>
      <c r="G354" s="575"/>
      <c r="H354" s="382">
        <f t="shared" si="1028"/>
        <v>57</v>
      </c>
      <c r="I354" s="680"/>
      <c r="J354" s="576"/>
      <c r="K354" s="576"/>
      <c r="L354" s="576"/>
      <c r="M354" s="570" t="str">
        <f t="shared" si="1226"/>
        <v xml:space="preserve">Posibilidad de perdida de  debido a amenazas como y vulderabilidades, afectando a los activos de información de </v>
      </c>
      <c r="N354" s="570"/>
      <c r="O354" s="570"/>
      <c r="P354" s="644"/>
      <c r="Q354" s="604"/>
      <c r="R354" s="607"/>
      <c r="S354" s="607"/>
      <c r="T354" s="607"/>
      <c r="U354" s="607"/>
      <c r="V354" s="647"/>
      <c r="W354" s="632"/>
      <c r="X354" s="650"/>
      <c r="Y354" s="653"/>
      <c r="Z354" s="656"/>
      <c r="AA354" s="632"/>
      <c r="AB354" s="635"/>
      <c r="AC354" s="638"/>
      <c r="AD354" s="641"/>
      <c r="AE354" s="620"/>
      <c r="AF354" s="205">
        <v>3</v>
      </c>
      <c r="AG354" s="501"/>
      <c r="AH354" s="504" t="str">
        <f t="shared" si="1098"/>
        <v/>
      </c>
      <c r="AI354" s="338"/>
      <c r="AJ354" s="338"/>
      <c r="AK354" s="233" t="str">
        <f t="shared" si="1099"/>
        <v/>
      </c>
      <c r="AL354" s="339"/>
      <c r="AM354" s="339"/>
      <c r="AN354" s="340"/>
      <c r="AO354" s="234" t="str">
        <f t="shared" ref="AO354" si="1238">IF(ISBLANK(AD352),(IFERROR(IF(AND(AH353="Probabilidad",AH354="Probabilidad"),(AQ353-(+AQ353*AK354)),IF(AND(AH353="Impacto",AH354="Probabilidad"),(AQ352-(+AQ352*AK354)),IF(AH354="Impacto",AQ353,""))),""))," ")</f>
        <v/>
      </c>
      <c r="AP354" s="174" t="str">
        <f t="shared" ref="AP354" si="1239">IF(ISBLANK(AD352),(IFERROR(IF(AO354="","",IF(AO354&lt;=0.2,"Muy Baja",IF(AO354&lt;=0.4,"Baja",IF(AO354&lt;=0.6,"Media",IF(AO354&lt;=0.8,"Alta","Muy Alta"))))),""))," ")</f>
        <v/>
      </c>
      <c r="AQ354" s="235" t="str">
        <f t="shared" si="1212"/>
        <v/>
      </c>
      <c r="AR354" s="281" t="str">
        <f t="shared" si="1213"/>
        <v/>
      </c>
      <c r="AS354" s="235" t="str">
        <f t="shared" ref="AS354:AS357" si="1240">IFERROR(IF(AND(AH353="Impacto",AH354="Impacto"),(AS353-(+AS353*AK354)),IF(AND(AH353="Probabilidad",AH354="Impacto"),(AS352-(+AS352*AK354)),IF(AH354="Probabilidad",AS353,""))),"")</f>
        <v/>
      </c>
      <c r="AT354" s="237" t="str">
        <f t="shared" si="1215"/>
        <v/>
      </c>
      <c r="AU354" s="623"/>
      <c r="AV354" s="626"/>
      <c r="AW354" s="620"/>
      <c r="AX354" s="629"/>
      <c r="AY354" s="341"/>
      <c r="AZ354" s="208"/>
      <c r="BA354" s="206"/>
      <c r="BB354" s="206"/>
      <c r="BC354" s="207"/>
      <c r="BD354" s="207"/>
      <c r="BE354" s="207"/>
      <c r="BF354" s="208"/>
      <c r="BG354" s="576"/>
      <c r="BH354" s="214"/>
      <c r="BI354" s="209"/>
      <c r="BJ354" s="209"/>
      <c r="BK354" s="209"/>
      <c r="BL354" s="206"/>
      <c r="BM354" s="206"/>
      <c r="BN354" s="206"/>
      <c r="BO354" s="280"/>
      <c r="BP354" s="280"/>
      <c r="BQ354" s="282"/>
      <c r="BR354" s="212"/>
      <c r="BS354" s="212" t="str">
        <f>IF(AND('MAPA DE RIESGOS'!$AP354="Muy Alta",'MAPA DE RIESGOS'!$AR354="Leve"),CONCATENATE("R",'MAPA DE RIESGOS'!$H354,"C",'MAPA DE RIESGOS'!$AF354),"")</f>
        <v/>
      </c>
      <c r="BT354" s="212"/>
      <c r="BU354" s="212"/>
      <c r="BV354" s="212"/>
      <c r="BW354" s="212"/>
      <c r="BX354" s="212"/>
      <c r="BY354" s="212"/>
      <c r="BZ354" s="212"/>
      <c r="CA354" s="212"/>
      <c r="CB354" s="212"/>
      <c r="CC354" s="212"/>
      <c r="CD354" s="212"/>
      <c r="CE354" s="212"/>
      <c r="CF354" s="212"/>
      <c r="CG354" s="212"/>
      <c r="CH354" s="212"/>
      <c r="CI354" s="212"/>
      <c r="CJ354" s="212"/>
      <c r="CK354" s="212"/>
    </row>
    <row r="355" spans="1:89" s="213" customFormat="1" ht="28.5" hidden="1" customHeight="1">
      <c r="A355" s="590"/>
      <c r="B355" s="614"/>
      <c r="C355" s="567"/>
      <c r="D355" s="567"/>
      <c r="E355" s="570"/>
      <c r="F355" s="570"/>
      <c r="G355" s="575"/>
      <c r="H355" s="382">
        <f t="shared" si="1028"/>
        <v>57</v>
      </c>
      <c r="I355" s="680"/>
      <c r="J355" s="576"/>
      <c r="K355" s="576"/>
      <c r="L355" s="576"/>
      <c r="M355" s="570" t="str">
        <f t="shared" si="1226"/>
        <v xml:space="preserve">Posibilidad de perdida de  debido a amenazas como y vulderabilidades, afectando a los activos de información de </v>
      </c>
      <c r="N355" s="570"/>
      <c r="O355" s="570"/>
      <c r="P355" s="644"/>
      <c r="Q355" s="604"/>
      <c r="R355" s="607"/>
      <c r="S355" s="607"/>
      <c r="T355" s="607"/>
      <c r="U355" s="607"/>
      <c r="V355" s="647"/>
      <c r="W355" s="632"/>
      <c r="X355" s="650"/>
      <c r="Y355" s="653"/>
      <c r="Z355" s="656"/>
      <c r="AA355" s="632"/>
      <c r="AB355" s="635"/>
      <c r="AC355" s="638"/>
      <c r="AD355" s="641"/>
      <c r="AE355" s="620"/>
      <c r="AF355" s="205">
        <v>4</v>
      </c>
      <c r="AG355" s="501"/>
      <c r="AH355" s="504" t="str">
        <f t="shared" si="1098"/>
        <v/>
      </c>
      <c r="AI355" s="338"/>
      <c r="AJ355" s="338"/>
      <c r="AK355" s="233" t="str">
        <f t="shared" si="1099"/>
        <v/>
      </c>
      <c r="AL355" s="339"/>
      <c r="AM355" s="339"/>
      <c r="AN355" s="340"/>
      <c r="AO355" s="234" t="str">
        <f t="shared" ref="AO355" si="1241">IF(ISBLANK(AD352),(IFERROR(IF(AND(AH354="Probabilidad",AH355="Probabilidad"),(AQ354-(+AQ354*AK355)),IF(AND(AH354="Impacto",AH355="Probabilidad"),(AQ353-(+AQ353*AK355)),IF(AH355="Impacto",AQ354,""))),""))," ")</f>
        <v/>
      </c>
      <c r="AP355" s="174" t="str">
        <f t="shared" ref="AP355" si="1242">IF(ISBLANK(AD352),(IFERROR(IF(AO355="","",IF(AO355&lt;=0.2,"Muy Baja",IF(AO355&lt;=0.4,"Baja",IF(AO355&lt;=0.6,"Media",IF(AO355&lt;=0.8,"Alta","Muy Alta"))))),""))," ")</f>
        <v/>
      </c>
      <c r="AQ355" s="235" t="str">
        <f t="shared" si="1212"/>
        <v/>
      </c>
      <c r="AR355" s="281" t="str">
        <f t="shared" si="1213"/>
        <v/>
      </c>
      <c r="AS355" s="235" t="str">
        <f t="shared" si="1240"/>
        <v/>
      </c>
      <c r="AT355" s="237" t="str">
        <f t="shared" si="1215"/>
        <v/>
      </c>
      <c r="AU355" s="623"/>
      <c r="AV355" s="626"/>
      <c r="AW355" s="620"/>
      <c r="AX355" s="629"/>
      <c r="AY355" s="341"/>
      <c r="AZ355" s="208"/>
      <c r="BA355" s="206"/>
      <c r="BB355" s="206"/>
      <c r="BC355" s="207"/>
      <c r="BD355" s="207"/>
      <c r="BE355" s="207"/>
      <c r="BF355" s="208"/>
      <c r="BG355" s="576"/>
      <c r="BH355" s="214"/>
      <c r="BI355" s="209"/>
      <c r="BJ355" s="209"/>
      <c r="BK355" s="209"/>
      <c r="BL355" s="206"/>
      <c r="BM355" s="206"/>
      <c r="BN355" s="206"/>
      <c r="BO355" s="280"/>
      <c r="BP355" s="280"/>
      <c r="BQ355" s="282"/>
      <c r="BR355" s="212"/>
      <c r="BS355" s="212" t="str">
        <f>IF(AND('MAPA DE RIESGOS'!$AP355="Muy Alta",'MAPA DE RIESGOS'!$AR355="Leve"),CONCATENATE("R",'MAPA DE RIESGOS'!$H355,"C",'MAPA DE RIESGOS'!$AF355),"")</f>
        <v/>
      </c>
      <c r="BT355" s="212"/>
      <c r="BU355" s="212"/>
      <c r="BV355" s="212"/>
      <c r="BW355" s="212"/>
      <c r="BX355" s="212"/>
      <c r="BY355" s="212"/>
      <c r="BZ355" s="212"/>
      <c r="CA355" s="212"/>
      <c r="CB355" s="212"/>
      <c r="CC355" s="212"/>
      <c r="CD355" s="212"/>
      <c r="CE355" s="212"/>
      <c r="CF355" s="212"/>
      <c r="CG355" s="212"/>
      <c r="CH355" s="212"/>
      <c r="CI355" s="212"/>
      <c r="CJ355" s="212"/>
      <c r="CK355" s="212"/>
    </row>
    <row r="356" spans="1:89" s="213" customFormat="1" ht="28.5" hidden="1" customHeight="1">
      <c r="A356" s="590"/>
      <c r="B356" s="614"/>
      <c r="C356" s="567"/>
      <c r="D356" s="567"/>
      <c r="E356" s="570"/>
      <c r="F356" s="570"/>
      <c r="G356" s="575"/>
      <c r="H356" s="382">
        <f t="shared" si="1028"/>
        <v>57</v>
      </c>
      <c r="I356" s="680"/>
      <c r="J356" s="576"/>
      <c r="K356" s="576"/>
      <c r="L356" s="576"/>
      <c r="M356" s="570" t="str">
        <f t="shared" si="1226"/>
        <v xml:space="preserve">Posibilidad de perdida de  debido a amenazas como y vulderabilidades, afectando a los activos de información de </v>
      </c>
      <c r="N356" s="570"/>
      <c r="O356" s="570"/>
      <c r="P356" s="644"/>
      <c r="Q356" s="604"/>
      <c r="R356" s="607"/>
      <c r="S356" s="607"/>
      <c r="T356" s="607"/>
      <c r="U356" s="607"/>
      <c r="V356" s="647"/>
      <c r="W356" s="632"/>
      <c r="X356" s="650"/>
      <c r="Y356" s="653"/>
      <c r="Z356" s="656"/>
      <c r="AA356" s="632"/>
      <c r="AB356" s="635"/>
      <c r="AC356" s="638"/>
      <c r="AD356" s="641"/>
      <c r="AE356" s="620"/>
      <c r="AF356" s="205">
        <v>5</v>
      </c>
      <c r="AG356" s="501"/>
      <c r="AH356" s="504" t="str">
        <f t="shared" si="1098"/>
        <v/>
      </c>
      <c r="AI356" s="338"/>
      <c r="AJ356" s="338"/>
      <c r="AK356" s="233" t="str">
        <f t="shared" si="1099"/>
        <v/>
      </c>
      <c r="AL356" s="339"/>
      <c r="AM356" s="339"/>
      <c r="AN356" s="340"/>
      <c r="AO356" s="234" t="str">
        <f t="shared" ref="AO356" si="1243">IF(ISBLANK(AD352),(IFERROR(IF(AND(AH355="Probabilidad",AH356="Probabilidad"),(AQ355-(+AQ355*AK356)),IF(AND(AH355="Impacto",AH356="Probabilidad"),(AQ354-(+AQ354*AK356)),IF(AH356="Impacto",AQ355,""))),""))," ")</f>
        <v/>
      </c>
      <c r="AP356" s="174" t="str">
        <f t="shared" ref="AP356" si="1244">IF(ISBLANK(AD352),(IFERROR(IF(AO356="","",IF(AO356&lt;=0.2,"Muy Baja",IF(AO356&lt;=0.4,"Baja",IF(AO356&lt;=0.6,"Media",IF(AO356&lt;=0.8,"Alta","Muy Alta"))))),""))," ")</f>
        <v/>
      </c>
      <c r="AQ356" s="235" t="str">
        <f t="shared" si="1212"/>
        <v/>
      </c>
      <c r="AR356" s="281" t="str">
        <f t="shared" si="1213"/>
        <v/>
      </c>
      <c r="AS356" s="235" t="str">
        <f t="shared" si="1240"/>
        <v/>
      </c>
      <c r="AT356" s="237" t="str">
        <f t="shared" si="1215"/>
        <v/>
      </c>
      <c r="AU356" s="623"/>
      <c r="AV356" s="626"/>
      <c r="AW356" s="620"/>
      <c r="AX356" s="629"/>
      <c r="AY356" s="341"/>
      <c r="AZ356" s="208"/>
      <c r="BA356" s="206"/>
      <c r="BB356" s="206"/>
      <c r="BC356" s="207"/>
      <c r="BD356" s="207"/>
      <c r="BE356" s="207"/>
      <c r="BF356" s="208"/>
      <c r="BG356" s="576"/>
      <c r="BH356" s="214"/>
      <c r="BI356" s="209"/>
      <c r="BJ356" s="209"/>
      <c r="BK356" s="209"/>
      <c r="BL356" s="206"/>
      <c r="BM356" s="206"/>
      <c r="BN356" s="206"/>
      <c r="BO356" s="280"/>
      <c r="BP356" s="280"/>
      <c r="BQ356" s="282"/>
      <c r="BR356" s="212"/>
      <c r="BS356" s="212" t="str">
        <f>IF(AND('MAPA DE RIESGOS'!$AP356="Muy Alta",'MAPA DE RIESGOS'!$AR356="Leve"),CONCATENATE("R",'MAPA DE RIESGOS'!$H356,"C",'MAPA DE RIESGOS'!$AF356),"")</f>
        <v/>
      </c>
      <c r="BT356" s="212"/>
      <c r="BU356" s="212"/>
      <c r="BV356" s="212"/>
      <c r="BW356" s="212"/>
      <c r="BX356" s="212"/>
      <c r="BY356" s="212"/>
      <c r="BZ356" s="212"/>
      <c r="CA356" s="212"/>
      <c r="CB356" s="212"/>
      <c r="CC356" s="212"/>
      <c r="CD356" s="212"/>
      <c r="CE356" s="212"/>
      <c r="CF356" s="212"/>
      <c r="CG356" s="212"/>
      <c r="CH356" s="212"/>
      <c r="CI356" s="212"/>
      <c r="CJ356" s="212"/>
      <c r="CK356" s="212"/>
    </row>
    <row r="357" spans="1:89" s="213" customFormat="1" ht="28.5" hidden="1" customHeight="1">
      <c r="A357" s="591"/>
      <c r="B357" s="615"/>
      <c r="C357" s="568"/>
      <c r="D357" s="568"/>
      <c r="E357" s="571"/>
      <c r="F357" s="571"/>
      <c r="G357" s="575"/>
      <c r="H357" s="382">
        <f t="shared" si="1028"/>
        <v>57</v>
      </c>
      <c r="I357" s="681"/>
      <c r="J357" s="577"/>
      <c r="K357" s="577"/>
      <c r="L357" s="577"/>
      <c r="M357" s="571" t="str">
        <f t="shared" si="1226"/>
        <v xml:space="preserve">Posibilidad de perdida de  debido a amenazas como y vulderabilidades, afectando a los activos de información de </v>
      </c>
      <c r="N357" s="571"/>
      <c r="O357" s="571"/>
      <c r="P357" s="645"/>
      <c r="Q357" s="605"/>
      <c r="R357" s="608"/>
      <c r="S357" s="608"/>
      <c r="T357" s="608"/>
      <c r="U357" s="608"/>
      <c r="V357" s="648"/>
      <c r="W357" s="633"/>
      <c r="X357" s="651"/>
      <c r="Y357" s="654"/>
      <c r="Z357" s="657"/>
      <c r="AA357" s="633"/>
      <c r="AB357" s="636"/>
      <c r="AC357" s="639"/>
      <c r="AD357" s="642"/>
      <c r="AE357" s="621"/>
      <c r="AF357" s="205">
        <v>6</v>
      </c>
      <c r="AG357" s="501"/>
      <c r="AH357" s="504" t="str">
        <f t="shared" si="1098"/>
        <v/>
      </c>
      <c r="AI357" s="338"/>
      <c r="AJ357" s="338"/>
      <c r="AK357" s="233" t="str">
        <f t="shared" si="1099"/>
        <v/>
      </c>
      <c r="AL357" s="339"/>
      <c r="AM357" s="339"/>
      <c r="AN357" s="340"/>
      <c r="AO357" s="234" t="str">
        <f t="shared" ref="AO357" si="1245">IF(ISBLANK(AD352),(IFERROR(IF(AND(AH356="Probabilidad",AH357="Probabilidad"),(AQ356-(+AQ356*AK357)),IF(AND(AH356="Impacto",AH357="Probabilidad"),(AQ355-(+AQ355*AK357)),IF(AH357="Impacto",AQ356,""))),""))," ")</f>
        <v/>
      </c>
      <c r="AP357" s="174" t="str">
        <f t="shared" ref="AP357" si="1246">IF(ISBLANK(AD352),(IFERROR(IF(AO357="","",IF(AO357&lt;=0.2,"Muy Baja",IF(AO357&lt;=0.4,"Baja",IF(AO357&lt;=0.6,"Media",IF(AO357&lt;=0.8,"Alta","Muy Alta"))))),""))," ")</f>
        <v/>
      </c>
      <c r="AQ357" s="235" t="str">
        <f t="shared" si="1212"/>
        <v/>
      </c>
      <c r="AR357" s="281" t="str">
        <f t="shared" si="1213"/>
        <v/>
      </c>
      <c r="AS357" s="235" t="str">
        <f t="shared" si="1240"/>
        <v/>
      </c>
      <c r="AT357" s="237" t="str">
        <f t="shared" si="1215"/>
        <v/>
      </c>
      <c r="AU357" s="624"/>
      <c r="AV357" s="627"/>
      <c r="AW357" s="621"/>
      <c r="AX357" s="630"/>
      <c r="AY357" s="341"/>
      <c r="AZ357" s="208"/>
      <c r="BA357" s="206"/>
      <c r="BB357" s="206"/>
      <c r="BC357" s="207"/>
      <c r="BD357" s="207"/>
      <c r="BE357" s="207"/>
      <c r="BF357" s="208"/>
      <c r="BG357" s="577"/>
      <c r="BH357" s="214"/>
      <c r="BI357" s="209"/>
      <c r="BJ357" s="209"/>
      <c r="BK357" s="209"/>
      <c r="BL357" s="206"/>
      <c r="BM357" s="206"/>
      <c r="BN357" s="206"/>
      <c r="BO357" s="280"/>
      <c r="BP357" s="280"/>
      <c r="BQ357" s="282"/>
      <c r="BR357" s="212"/>
      <c r="BS357" s="212" t="str">
        <f>IF(AND('MAPA DE RIESGOS'!$AP357="Muy Alta",'MAPA DE RIESGOS'!$AR357="Leve"),CONCATENATE("R",'MAPA DE RIESGOS'!$H357,"C",'MAPA DE RIESGOS'!$AF357),"")</f>
        <v/>
      </c>
      <c r="BT357" s="212"/>
      <c r="BU357" s="212"/>
      <c r="BV357" s="212"/>
      <c r="BW357" s="212"/>
      <c r="BX357" s="212"/>
      <c r="BY357" s="212"/>
      <c r="BZ357" s="212"/>
      <c r="CA357" s="212"/>
      <c r="CB357" s="212"/>
      <c r="CC357" s="212"/>
      <c r="CD357" s="212"/>
      <c r="CE357" s="212"/>
      <c r="CF357" s="212"/>
      <c r="CG357" s="212"/>
      <c r="CH357" s="212"/>
      <c r="CI357" s="212"/>
      <c r="CJ357" s="212"/>
      <c r="CK357" s="212"/>
    </row>
    <row r="358" spans="1:89" s="399" customFormat="1" ht="278.5" customHeight="1">
      <c r="A358" s="589">
        <v>9</v>
      </c>
      <c r="B358" s="613" t="s">
        <v>954</v>
      </c>
      <c r="C358" s="566" t="str">
        <f>IFERROR((VLOOKUP($B358,'Listados Datos'!$D$3:$E$18,2,FALSE))," ")</f>
        <v>Suministrar oportunamente los bienes y/o servicios que la entidad requiere para cumplir su misión.</v>
      </c>
      <c r="D358" s="566" t="str">
        <f>IFERROR((VLOOKUP($B358,'Listados Datos'!$D$3:$F$18,3,FALSE))," ")</f>
        <v>El proceso inicia con la identificación de las necesidades de recursos y finaliza con la entrega del bien y/o servicio y su registro en los hechos financieros. Aplica a todos los procesos de la entidad.</v>
      </c>
      <c r="E358" s="569" t="s">
        <v>1168</v>
      </c>
      <c r="F358" s="569" t="s">
        <v>3013</v>
      </c>
      <c r="G358" s="575">
        <v>58</v>
      </c>
      <c r="H358" s="392">
        <f t="shared" ref="H358" si="1247">+G358</f>
        <v>58</v>
      </c>
      <c r="I358" s="572" t="s">
        <v>3047</v>
      </c>
      <c r="J358" s="581" t="s">
        <v>241</v>
      </c>
      <c r="K358" s="581" t="s">
        <v>1182</v>
      </c>
      <c r="L358" s="581" t="s">
        <v>3317</v>
      </c>
      <c r="M358" s="569" t="str">
        <f>+CONCATENATE("Posibilidad de afectación ", J358, " por ", K358," debido a: ", L358)</f>
        <v>Posibilidad de afectación Reputacional por Incumplimiento en la ejecución de los programas del Sistema de Gestión Ambiental  - Plan Institucional de Gestión Ambiental (PIGA) y sus planes asociados (Planes como: PIGA, PAI, RESPEL, PIMS,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8" s="569" t="s">
        <v>108</v>
      </c>
      <c r="O358" s="569" t="s">
        <v>830</v>
      </c>
      <c r="P358" s="643">
        <v>228</v>
      </c>
      <c r="Q358" s="603"/>
      <c r="R358" s="606"/>
      <c r="S358" s="606"/>
      <c r="T358" s="606"/>
      <c r="U358" s="606"/>
      <c r="V358" s="673" t="str">
        <f t="shared" ref="V358" si="1248">IF(ISBLANK(AC358),(IF(P358&lt;=0,"",IF(P358&lt;=2,"Muy Baja",IF(P358&lt;=24,"Baja",IF(P358&lt;=500,"Media",IF(P358&lt;=5000,"Alta","Muy Alta"))))))," ")</f>
        <v>Media</v>
      </c>
      <c r="W358" s="631">
        <f t="shared" ref="W358" si="1249">IF(ISBLANK(AC358),(IF(V358="","",IF(V358="Muy Baja",20%,IF(V358="Baja",40%,IF(V358="Media",60%,IF(V358="Alta",80%,IF(V358="Muy Alta",100%,0)))))))," ")</f>
        <v>0.6</v>
      </c>
      <c r="X358" s="649" t="s">
        <v>1428</v>
      </c>
      <c r="Y358" s="652" t="str">
        <f>IF(X358&gt;0,IF(NOT(ISERROR(MATCH(X358,'Listados Datos'!$N$3:$N$4,0))),'Listados Datos'!$N$6&amp;"Por favor no seleccionar este criterios de impacto (Afectación Económica o presupuestal y/o Pérdida Reputacional)",'Listados Datos'!$N$7),"")</f>
        <v>✔</v>
      </c>
      <c r="Z358" s="676" t="str">
        <f>IF(OR(X358='Listados Datos'!$R$3,X358='Listados Datos'!$S$3),"Leve",IF(OR(X358='Listados Datos'!$R$4,X358='Listados Datos'!$S$4),"Menor",IF(OR(X358='Listados Datos'!$R$5,X358='Listados Datos'!$S$5),"Moderado",IF(OR(X358='Listados Datos'!$R$6,X358='Listados Datos'!$S$6),"Mayor",IF(OR(X358='Listados Datos'!$R$7,X358='Listados Datos'!$S$7),"Catastrófico","")))))</f>
        <v>Menor</v>
      </c>
      <c r="AA358" s="631">
        <f>IF(Z358="","",IF(Z358="Leve",20%,IF(Z358="Menor",40%,IF(Z358="Moderado",60%,IF(Z358="Mayor",80%,IF(Z358="Catastrófico",100%,0))))))</f>
        <v>0.4</v>
      </c>
      <c r="AB358" s="634"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Moderado</v>
      </c>
      <c r="AC358" s="637"/>
      <c r="AD358" s="640"/>
      <c r="AE358" s="619" t="str">
        <f t="shared" ref="AE358" si="1250">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5">
        <v>1</v>
      </c>
      <c r="AG358" s="501" t="s">
        <v>3318</v>
      </c>
      <c r="AH358" s="504" t="str">
        <f t="shared" si="1098"/>
        <v>Probabilidad</v>
      </c>
      <c r="AI358" s="338" t="s">
        <v>310</v>
      </c>
      <c r="AJ358" s="338" t="s">
        <v>315</v>
      </c>
      <c r="AK358" s="233" t="str">
        <f t="shared" si="1099"/>
        <v>40%</v>
      </c>
      <c r="AL358" s="339" t="s">
        <v>319</v>
      </c>
      <c r="AM358" s="339" t="s">
        <v>323</v>
      </c>
      <c r="AN358" s="340" t="s">
        <v>326</v>
      </c>
      <c r="AO358" s="234">
        <f t="shared" ref="AO358" si="1251">IF(ISBLANK(AD358),(IFERROR(IF(AH358="Probabilidad",(W358-(+W358*AK358)),IF(AH358="Impacto",W358,"")),""))," ")</f>
        <v>0.36</v>
      </c>
      <c r="AP358" s="400" t="str">
        <f t="shared" ref="AP358" si="1252">IF(ISBLANK(AD358), (IFERROR(IF(AO358="","",IF(AO358&lt;=0.2,"Muy Baja",IF(AO358&lt;=0.4,"Baja",IF(AO358&lt;=0.6,"Media",IF(AO358&lt;=0.8,"Alta","Muy Alta"))))),""))," ")</f>
        <v>Baja</v>
      </c>
      <c r="AQ358" s="235">
        <f t="shared" si="1212"/>
        <v>0.36</v>
      </c>
      <c r="AR358" s="401" t="str">
        <f t="shared" si="1213"/>
        <v>Menor</v>
      </c>
      <c r="AS358" s="235">
        <f t="shared" ref="AS358" si="1253">IFERROR(IF(AH358="Impacto",(AA358-(+AA358*AK358)),IF(AH358="Probabilidad",AA358,"")),"")</f>
        <v>0.4</v>
      </c>
      <c r="AT358" s="237" t="str">
        <f t="shared" si="1215"/>
        <v>Moderado</v>
      </c>
      <c r="AU358" s="667"/>
      <c r="AV358" s="670" t="str">
        <f>IF(ISBLANK(AD358), " ", AD358)</f>
        <v xml:space="preserve"> </v>
      </c>
      <c r="AW358" s="619" t="str">
        <f t="shared" ref="AW358" si="1254">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628" t="s">
        <v>333</v>
      </c>
      <c r="AY358" s="467" t="s">
        <v>1183</v>
      </c>
      <c r="AZ358" s="468" t="s">
        <v>1185</v>
      </c>
      <c r="BA358" s="469" t="s">
        <v>1184</v>
      </c>
      <c r="BB358" s="469" t="s">
        <v>1054</v>
      </c>
      <c r="BC358" s="470">
        <v>44562</v>
      </c>
      <c r="BD358" s="470">
        <v>44926</v>
      </c>
      <c r="BE358" s="470" t="s">
        <v>1185</v>
      </c>
      <c r="BF358" s="468" t="s">
        <v>1185</v>
      </c>
      <c r="BG358" s="658" t="s">
        <v>1186</v>
      </c>
      <c r="BH358" s="394"/>
      <c r="BI358" s="395"/>
      <c r="BJ358" s="395"/>
      <c r="BK358" s="395"/>
      <c r="BL358" s="393"/>
      <c r="BM358" s="393"/>
      <c r="BN358" s="393"/>
      <c r="BO358" s="396"/>
      <c r="BP358" s="396"/>
      <c r="BQ358" s="397"/>
      <c r="BR358" s="398"/>
      <c r="BS358" s="398" t="str">
        <f>IF(AND('MAPA DE RIESGOS'!$AP358="Muy Alta",'MAPA DE RIESGOS'!$AR358="Leve"),CONCATENATE("R",'MAPA DE RIESGOS'!$H358,"C",'MAPA DE RIESGOS'!$AF358),"")</f>
        <v/>
      </c>
      <c r="BT358" s="398"/>
      <c r="BU358" s="398"/>
      <c r="BV358" s="398"/>
      <c r="BW358" s="398"/>
      <c r="BX358" s="398"/>
      <c r="BY358" s="398"/>
      <c r="BZ358" s="398"/>
      <c r="CA358" s="398"/>
      <c r="CB358" s="398"/>
      <c r="CC358" s="398"/>
      <c r="CD358" s="398"/>
      <c r="CE358" s="398"/>
      <c r="CF358" s="398"/>
      <c r="CG358" s="398"/>
      <c r="CH358" s="398"/>
      <c r="CI358" s="398"/>
      <c r="CJ358" s="398"/>
      <c r="CK358" s="398"/>
    </row>
    <row r="359" spans="1:89" s="399" customFormat="1" ht="28.5" hidden="1" customHeight="1">
      <c r="A359" s="590"/>
      <c r="B359" s="614"/>
      <c r="C359" s="567"/>
      <c r="D359" s="567"/>
      <c r="E359" s="570"/>
      <c r="F359" s="570"/>
      <c r="G359" s="575"/>
      <c r="H359" s="392">
        <f t="shared" ref="H359" si="1255">+H358</f>
        <v>58</v>
      </c>
      <c r="I359" s="573"/>
      <c r="J359" s="576"/>
      <c r="K359" s="576"/>
      <c r="L359" s="576"/>
      <c r="M359" s="570"/>
      <c r="N359" s="570"/>
      <c r="O359" s="570"/>
      <c r="P359" s="644"/>
      <c r="Q359" s="604"/>
      <c r="R359" s="607"/>
      <c r="S359" s="607"/>
      <c r="T359" s="607"/>
      <c r="U359" s="607"/>
      <c r="V359" s="674"/>
      <c r="W359" s="632"/>
      <c r="X359" s="650"/>
      <c r="Y359" s="653"/>
      <c r="Z359" s="677"/>
      <c r="AA359" s="632"/>
      <c r="AB359" s="635"/>
      <c r="AC359" s="638"/>
      <c r="AD359" s="641"/>
      <c r="AE359" s="620"/>
      <c r="AF359" s="205">
        <v>2</v>
      </c>
      <c r="AG359" s="501"/>
      <c r="AH359" s="504" t="str">
        <f t="shared" si="1098"/>
        <v/>
      </c>
      <c r="AI359" s="338"/>
      <c r="AJ359" s="338"/>
      <c r="AK359" s="233" t="str">
        <f t="shared" si="1099"/>
        <v/>
      </c>
      <c r="AL359" s="339"/>
      <c r="AM359" s="339"/>
      <c r="AN359" s="340"/>
      <c r="AO359" s="234" t="str">
        <f t="shared" ref="AO359" si="1256">IF(ISBLANK(AD358),(IFERROR(IF(AND(AH358="Probabilidad",AH359="Probabilidad"),(AQ358-(+AQ358*AK359)),IF(AH359="Probabilidad",(W358-(+W358*AK359)),IF(AH359="Impacto",AQ358,""))),""))," ")</f>
        <v/>
      </c>
      <c r="AP359" s="400" t="str">
        <f t="shared" ref="AP359" si="1257">IF(ISBLANK(AD358),(IFERROR(IF(AO359="","",IF(AO359&lt;=0.2,"Muy Baja",IF(AO359&lt;=0.4,"Baja",IF(AO359&lt;=0.6,"Media",IF(AO359&lt;=0.8,"Alta","Muy Alta"))))),""))," ")</f>
        <v/>
      </c>
      <c r="AQ359" s="235" t="str">
        <f t="shared" si="1212"/>
        <v/>
      </c>
      <c r="AR359" s="401" t="str">
        <f t="shared" si="1213"/>
        <v/>
      </c>
      <c r="AS359" s="235" t="str">
        <f t="shared" ref="AS359" si="1258">IFERROR(IF(AND(AH358="Impacto",AH359="Impacto"),(AS358-(+AS358*AK359)),IF(AH359="Impacto",(AA358-(+AA358*AK359)),IF(AH359="Probabilidad",AS358,""))),"")</f>
        <v/>
      </c>
      <c r="AT359" s="237" t="str">
        <f t="shared" si="1215"/>
        <v/>
      </c>
      <c r="AU359" s="668"/>
      <c r="AV359" s="671"/>
      <c r="AW359" s="620"/>
      <c r="AX359" s="629"/>
      <c r="AY359" s="471"/>
      <c r="AZ359" s="472"/>
      <c r="BA359" s="473"/>
      <c r="BB359" s="473"/>
      <c r="BC359" s="474"/>
      <c r="BD359" s="474"/>
      <c r="BE359" s="474"/>
      <c r="BF359" s="472"/>
      <c r="BG359" s="659"/>
      <c r="BH359" s="394"/>
      <c r="BI359" s="395"/>
      <c r="BJ359" s="395"/>
      <c r="BK359" s="395"/>
      <c r="BL359" s="393"/>
      <c r="BM359" s="393"/>
      <c r="BN359" s="393"/>
      <c r="BO359" s="396"/>
      <c r="BP359" s="396"/>
      <c r="BQ359" s="397"/>
      <c r="BR359" s="398"/>
      <c r="BS359" s="398" t="str">
        <f>IF(AND('MAPA DE RIESGOS'!$AP359="Muy Alta",'MAPA DE RIESGOS'!$AR359="Leve"),CONCATENATE("R",'MAPA DE RIESGOS'!$H359,"C",'MAPA DE RIESGOS'!$AF359),"")</f>
        <v/>
      </c>
      <c r="BT359" s="398"/>
      <c r="BU359" s="398"/>
      <c r="BV359" s="398"/>
      <c r="BW359" s="398"/>
      <c r="BX359" s="398"/>
      <c r="BY359" s="398"/>
      <c r="BZ359" s="398"/>
      <c r="CA359" s="398"/>
      <c r="CB359" s="398"/>
      <c r="CC359" s="398"/>
      <c r="CD359" s="398"/>
      <c r="CE359" s="398"/>
      <c r="CF359" s="398"/>
      <c r="CG359" s="398"/>
      <c r="CH359" s="398"/>
      <c r="CI359" s="398"/>
      <c r="CJ359" s="398"/>
      <c r="CK359" s="398"/>
    </row>
    <row r="360" spans="1:89" s="399" customFormat="1" ht="28.5" hidden="1" customHeight="1">
      <c r="A360" s="590"/>
      <c r="B360" s="614"/>
      <c r="C360" s="567"/>
      <c r="D360" s="567"/>
      <c r="E360" s="570"/>
      <c r="F360" s="570"/>
      <c r="G360" s="575"/>
      <c r="H360" s="392">
        <f t="shared" si="1028"/>
        <v>58</v>
      </c>
      <c r="I360" s="573"/>
      <c r="J360" s="576"/>
      <c r="K360" s="576"/>
      <c r="L360" s="576"/>
      <c r="M360" s="570"/>
      <c r="N360" s="570"/>
      <c r="O360" s="570"/>
      <c r="P360" s="644"/>
      <c r="Q360" s="604"/>
      <c r="R360" s="607"/>
      <c r="S360" s="607"/>
      <c r="T360" s="607"/>
      <c r="U360" s="607"/>
      <c r="V360" s="674"/>
      <c r="W360" s="632"/>
      <c r="X360" s="650"/>
      <c r="Y360" s="653"/>
      <c r="Z360" s="677"/>
      <c r="AA360" s="632"/>
      <c r="AB360" s="635"/>
      <c r="AC360" s="638"/>
      <c r="AD360" s="641"/>
      <c r="AE360" s="620"/>
      <c r="AF360" s="205">
        <v>3</v>
      </c>
      <c r="AG360" s="501"/>
      <c r="AH360" s="504" t="str">
        <f t="shared" si="1098"/>
        <v/>
      </c>
      <c r="AI360" s="338"/>
      <c r="AJ360" s="338"/>
      <c r="AK360" s="233" t="str">
        <f t="shared" si="1099"/>
        <v/>
      </c>
      <c r="AL360" s="339"/>
      <c r="AM360" s="339"/>
      <c r="AN360" s="340"/>
      <c r="AO360" s="234" t="str">
        <f t="shared" ref="AO360" si="1259">IF(ISBLANK(AD358),(IFERROR(IF(AND(AH359="Probabilidad",AH360="Probabilidad"),(AQ359-(+AQ359*AK360)),IF(AND(AH359="Impacto",AH360="Probabilidad"),(AQ358-(+AQ358*AK360)),IF(AH360="Impacto",AQ359,""))),""))," ")</f>
        <v/>
      </c>
      <c r="AP360" s="400" t="str">
        <f t="shared" ref="AP360" si="1260">IF(ISBLANK(AD358),(IFERROR(IF(AO360="","",IF(AO360&lt;=0.2,"Muy Baja",IF(AO360&lt;=0.4,"Baja",IF(AO360&lt;=0.6,"Media",IF(AO360&lt;=0.8,"Alta","Muy Alta"))))),""))," ")</f>
        <v/>
      </c>
      <c r="AQ360" s="235" t="str">
        <f t="shared" si="1212"/>
        <v/>
      </c>
      <c r="AR360" s="401" t="str">
        <f t="shared" si="1213"/>
        <v/>
      </c>
      <c r="AS360" s="235" t="str">
        <f t="shared" ref="AS360:AS363" si="1261">IFERROR(IF(AND(AH359="Impacto",AH360="Impacto"),(AS359-(+AS359*AK360)),IF(AND(AH359="Probabilidad",AH360="Impacto"),(AS358-(+AS358*AK360)),IF(AH360="Probabilidad",AS359,""))),"")</f>
        <v/>
      </c>
      <c r="AT360" s="237" t="str">
        <f t="shared" si="1215"/>
        <v/>
      </c>
      <c r="AU360" s="668"/>
      <c r="AV360" s="671"/>
      <c r="AW360" s="620"/>
      <c r="AX360" s="629"/>
      <c r="AY360" s="471"/>
      <c r="AZ360" s="472"/>
      <c r="BA360" s="473"/>
      <c r="BB360" s="473"/>
      <c r="BC360" s="474"/>
      <c r="BD360" s="474"/>
      <c r="BE360" s="474"/>
      <c r="BF360" s="472"/>
      <c r="BG360" s="659"/>
      <c r="BH360" s="394"/>
      <c r="BI360" s="395"/>
      <c r="BJ360" s="395"/>
      <c r="BK360" s="395"/>
      <c r="BL360" s="393"/>
      <c r="BM360" s="393"/>
      <c r="BN360" s="393"/>
      <c r="BO360" s="396"/>
      <c r="BP360" s="396"/>
      <c r="BQ360" s="397"/>
      <c r="BR360" s="398"/>
      <c r="BS360" s="398" t="str">
        <f>IF(AND('MAPA DE RIESGOS'!$AP360="Muy Alta",'MAPA DE RIESGOS'!$AR360="Leve"),CONCATENATE("R",'MAPA DE RIESGOS'!$H360,"C",'MAPA DE RIESGOS'!$AF360),"")</f>
        <v/>
      </c>
      <c r="BT360" s="398"/>
      <c r="BU360" s="398"/>
      <c r="BV360" s="398"/>
      <c r="BW360" s="398"/>
      <c r="BX360" s="398"/>
      <c r="BY360" s="398"/>
      <c r="BZ360" s="398"/>
      <c r="CA360" s="398"/>
      <c r="CB360" s="398"/>
      <c r="CC360" s="398"/>
      <c r="CD360" s="398"/>
      <c r="CE360" s="398"/>
      <c r="CF360" s="398"/>
      <c r="CG360" s="398"/>
      <c r="CH360" s="398"/>
      <c r="CI360" s="398"/>
      <c r="CJ360" s="398"/>
      <c r="CK360" s="398"/>
    </row>
    <row r="361" spans="1:89" s="399" customFormat="1" ht="28.5" hidden="1" customHeight="1">
      <c r="A361" s="590"/>
      <c r="B361" s="614"/>
      <c r="C361" s="567"/>
      <c r="D361" s="567"/>
      <c r="E361" s="570"/>
      <c r="F361" s="570"/>
      <c r="G361" s="575"/>
      <c r="H361" s="392">
        <f t="shared" ref="H361:H423" si="1262">+H360</f>
        <v>58</v>
      </c>
      <c r="I361" s="573"/>
      <c r="J361" s="576"/>
      <c r="K361" s="576"/>
      <c r="L361" s="576"/>
      <c r="M361" s="570"/>
      <c r="N361" s="570"/>
      <c r="O361" s="570"/>
      <c r="P361" s="644"/>
      <c r="Q361" s="604"/>
      <c r="R361" s="607"/>
      <c r="S361" s="607"/>
      <c r="T361" s="607"/>
      <c r="U361" s="607"/>
      <c r="V361" s="674"/>
      <c r="W361" s="632"/>
      <c r="X361" s="650"/>
      <c r="Y361" s="653"/>
      <c r="Z361" s="677"/>
      <c r="AA361" s="632"/>
      <c r="AB361" s="635"/>
      <c r="AC361" s="638"/>
      <c r="AD361" s="641"/>
      <c r="AE361" s="620"/>
      <c r="AF361" s="205">
        <v>4</v>
      </c>
      <c r="AG361" s="501"/>
      <c r="AH361" s="504" t="str">
        <f t="shared" si="1098"/>
        <v/>
      </c>
      <c r="AI361" s="338"/>
      <c r="AJ361" s="338"/>
      <c r="AK361" s="233" t="str">
        <f t="shared" si="1099"/>
        <v/>
      </c>
      <c r="AL361" s="339"/>
      <c r="AM361" s="339"/>
      <c r="AN361" s="340"/>
      <c r="AO361" s="234" t="str">
        <f t="shared" ref="AO361" si="1263">IF(ISBLANK(AD358),(IFERROR(IF(AND(AH360="Probabilidad",AH361="Probabilidad"),(AQ360-(+AQ360*AK361)),IF(AND(AH360="Impacto",AH361="Probabilidad"),(AQ359-(+AQ359*AK361)),IF(AH361="Impacto",AQ360,""))),""))," ")</f>
        <v/>
      </c>
      <c r="AP361" s="400" t="str">
        <f t="shared" ref="AP361" si="1264">IF(ISBLANK(AD358),(IFERROR(IF(AO361="","",IF(AO361&lt;=0.2,"Muy Baja",IF(AO361&lt;=0.4,"Baja",IF(AO361&lt;=0.6,"Media",IF(AO361&lt;=0.8,"Alta","Muy Alta"))))),""))," ")</f>
        <v/>
      </c>
      <c r="AQ361" s="235" t="str">
        <f t="shared" si="1212"/>
        <v/>
      </c>
      <c r="AR361" s="401" t="str">
        <f t="shared" si="1213"/>
        <v/>
      </c>
      <c r="AS361" s="235" t="str">
        <f t="shared" si="1261"/>
        <v/>
      </c>
      <c r="AT361" s="237" t="str">
        <f t="shared" si="1215"/>
        <v/>
      </c>
      <c r="AU361" s="668"/>
      <c r="AV361" s="671"/>
      <c r="AW361" s="620"/>
      <c r="AX361" s="629"/>
      <c r="AY361" s="471"/>
      <c r="AZ361" s="472"/>
      <c r="BA361" s="473"/>
      <c r="BB361" s="473"/>
      <c r="BC361" s="474"/>
      <c r="BD361" s="474"/>
      <c r="BE361" s="474"/>
      <c r="BF361" s="472"/>
      <c r="BG361" s="659"/>
      <c r="BH361" s="394"/>
      <c r="BI361" s="395"/>
      <c r="BJ361" s="395"/>
      <c r="BK361" s="395"/>
      <c r="BL361" s="393"/>
      <c r="BM361" s="393"/>
      <c r="BN361" s="393"/>
      <c r="BO361" s="396"/>
      <c r="BP361" s="396"/>
      <c r="BQ361" s="397"/>
      <c r="BR361" s="398"/>
      <c r="BS361" s="398" t="str">
        <f>IF(AND('MAPA DE RIESGOS'!$AP361="Muy Alta",'MAPA DE RIESGOS'!$AR361="Leve"),CONCATENATE("R",'MAPA DE RIESGOS'!$H361,"C",'MAPA DE RIESGOS'!$AF361),"")</f>
        <v/>
      </c>
      <c r="BT361" s="398"/>
      <c r="BU361" s="398"/>
      <c r="BV361" s="398"/>
      <c r="BW361" s="398"/>
      <c r="BX361" s="398"/>
      <c r="BY361" s="398"/>
      <c r="BZ361" s="398"/>
      <c r="CA361" s="398"/>
      <c r="CB361" s="398"/>
      <c r="CC361" s="398"/>
      <c r="CD361" s="398"/>
      <c r="CE361" s="398"/>
      <c r="CF361" s="398"/>
      <c r="CG361" s="398"/>
      <c r="CH361" s="398"/>
      <c r="CI361" s="398"/>
      <c r="CJ361" s="398"/>
      <c r="CK361" s="398"/>
    </row>
    <row r="362" spans="1:89" s="399" customFormat="1" ht="28.5" hidden="1" customHeight="1">
      <c r="A362" s="590"/>
      <c r="B362" s="614"/>
      <c r="C362" s="567"/>
      <c r="D362" s="567"/>
      <c r="E362" s="570"/>
      <c r="F362" s="570"/>
      <c r="G362" s="575"/>
      <c r="H362" s="392">
        <f t="shared" si="1262"/>
        <v>58</v>
      </c>
      <c r="I362" s="573"/>
      <c r="J362" s="576"/>
      <c r="K362" s="576"/>
      <c r="L362" s="576"/>
      <c r="M362" s="570"/>
      <c r="N362" s="570"/>
      <c r="O362" s="570"/>
      <c r="P362" s="644"/>
      <c r="Q362" s="604"/>
      <c r="R362" s="607"/>
      <c r="S362" s="607"/>
      <c r="T362" s="607"/>
      <c r="U362" s="607"/>
      <c r="V362" s="674"/>
      <c r="W362" s="632"/>
      <c r="X362" s="650"/>
      <c r="Y362" s="653"/>
      <c r="Z362" s="677"/>
      <c r="AA362" s="632"/>
      <c r="AB362" s="635"/>
      <c r="AC362" s="638"/>
      <c r="AD362" s="641"/>
      <c r="AE362" s="620"/>
      <c r="AF362" s="205">
        <v>5</v>
      </c>
      <c r="AG362" s="501"/>
      <c r="AH362" s="504" t="str">
        <f t="shared" si="1098"/>
        <v/>
      </c>
      <c r="AI362" s="338"/>
      <c r="AJ362" s="338"/>
      <c r="AK362" s="233" t="str">
        <f t="shared" si="1099"/>
        <v/>
      </c>
      <c r="AL362" s="339"/>
      <c r="AM362" s="339"/>
      <c r="AN362" s="340"/>
      <c r="AO362" s="234" t="str">
        <f t="shared" ref="AO362" si="1265">IF(ISBLANK(AD358),(IFERROR(IF(AND(AH361="Probabilidad",AH362="Probabilidad"),(AQ361-(+AQ361*AK362)),IF(AND(AH361="Impacto",AH362="Probabilidad"),(AQ360-(+AQ360*AK362)),IF(AH362="Impacto",AQ361,""))),""))," ")</f>
        <v/>
      </c>
      <c r="AP362" s="400" t="str">
        <f t="shared" ref="AP362" si="1266">IF(ISBLANK(AD358),(IFERROR(IF(AO362="","",IF(AO362&lt;=0.2,"Muy Baja",IF(AO362&lt;=0.4,"Baja",IF(AO362&lt;=0.6,"Media",IF(AO362&lt;=0.8,"Alta","Muy Alta"))))),""))," ")</f>
        <v/>
      </c>
      <c r="AQ362" s="235" t="str">
        <f t="shared" si="1212"/>
        <v/>
      </c>
      <c r="AR362" s="401" t="str">
        <f t="shared" si="1213"/>
        <v/>
      </c>
      <c r="AS362" s="235" t="str">
        <f t="shared" si="1261"/>
        <v/>
      </c>
      <c r="AT362" s="237" t="str">
        <f t="shared" si="1215"/>
        <v/>
      </c>
      <c r="AU362" s="668"/>
      <c r="AV362" s="671"/>
      <c r="AW362" s="620"/>
      <c r="AX362" s="629"/>
      <c r="AY362" s="471"/>
      <c r="AZ362" s="472"/>
      <c r="BA362" s="473"/>
      <c r="BB362" s="473"/>
      <c r="BC362" s="474"/>
      <c r="BD362" s="474"/>
      <c r="BE362" s="474"/>
      <c r="BF362" s="472"/>
      <c r="BG362" s="659"/>
      <c r="BH362" s="394"/>
      <c r="BI362" s="395"/>
      <c r="BJ362" s="395"/>
      <c r="BK362" s="395"/>
      <c r="BL362" s="393"/>
      <c r="BM362" s="393"/>
      <c r="BN362" s="393"/>
      <c r="BO362" s="396"/>
      <c r="BP362" s="396"/>
      <c r="BQ362" s="397"/>
      <c r="BR362" s="398"/>
      <c r="BS362" s="398" t="str">
        <f>IF(AND('MAPA DE RIESGOS'!$AP362="Muy Alta",'MAPA DE RIESGOS'!$AR362="Leve"),CONCATENATE("R",'MAPA DE RIESGOS'!$H362,"C",'MAPA DE RIESGOS'!$AF362),"")</f>
        <v/>
      </c>
      <c r="BT362" s="398"/>
      <c r="BU362" s="398"/>
      <c r="BV362" s="398"/>
      <c r="BW362" s="398"/>
      <c r="BX362" s="398"/>
      <c r="BY362" s="398"/>
      <c r="BZ362" s="398"/>
      <c r="CA362" s="398"/>
      <c r="CB362" s="398"/>
      <c r="CC362" s="398"/>
      <c r="CD362" s="398"/>
      <c r="CE362" s="398"/>
      <c r="CF362" s="398"/>
      <c r="CG362" s="398"/>
      <c r="CH362" s="398"/>
      <c r="CI362" s="398"/>
      <c r="CJ362" s="398"/>
      <c r="CK362" s="398"/>
    </row>
    <row r="363" spans="1:89" s="399" customFormat="1" ht="28.5" hidden="1" customHeight="1">
      <c r="A363" s="590"/>
      <c r="B363" s="614"/>
      <c r="C363" s="567"/>
      <c r="D363" s="567"/>
      <c r="E363" s="570"/>
      <c r="F363" s="570"/>
      <c r="G363" s="575"/>
      <c r="H363" s="392">
        <f t="shared" si="1262"/>
        <v>58</v>
      </c>
      <c r="I363" s="574"/>
      <c r="J363" s="577"/>
      <c r="K363" s="577"/>
      <c r="L363" s="577"/>
      <c r="M363" s="571"/>
      <c r="N363" s="571"/>
      <c r="O363" s="571"/>
      <c r="P363" s="645"/>
      <c r="Q363" s="605"/>
      <c r="R363" s="608"/>
      <c r="S363" s="608"/>
      <c r="T363" s="608"/>
      <c r="U363" s="608"/>
      <c r="V363" s="675"/>
      <c r="W363" s="633"/>
      <c r="X363" s="651"/>
      <c r="Y363" s="654"/>
      <c r="Z363" s="678"/>
      <c r="AA363" s="633"/>
      <c r="AB363" s="636"/>
      <c r="AC363" s="639"/>
      <c r="AD363" s="642"/>
      <c r="AE363" s="621"/>
      <c r="AF363" s="205">
        <v>6</v>
      </c>
      <c r="AG363" s="501"/>
      <c r="AH363" s="504" t="str">
        <f t="shared" si="1098"/>
        <v/>
      </c>
      <c r="AI363" s="338"/>
      <c r="AJ363" s="338"/>
      <c r="AK363" s="233" t="str">
        <f t="shared" si="1099"/>
        <v/>
      </c>
      <c r="AL363" s="339"/>
      <c r="AM363" s="339"/>
      <c r="AN363" s="340"/>
      <c r="AO363" s="234" t="str">
        <f t="shared" ref="AO363" si="1267">IF(ISBLANK(AD358),(IFERROR(IF(AND(AH362="Probabilidad",AH363="Probabilidad"),(AQ362-(+AQ362*AK363)),IF(AND(AH362="Impacto",AH363="Probabilidad"),(AQ361-(+AQ361*AK363)),IF(AH363="Impacto",AQ362,""))),""))," ")</f>
        <v/>
      </c>
      <c r="AP363" s="400" t="str">
        <f t="shared" ref="AP363" si="1268">IF(ISBLANK(AD358),(IFERROR(IF(AO363="","",IF(AO363&lt;=0.2,"Muy Baja",IF(AO363&lt;=0.4,"Baja",IF(AO363&lt;=0.6,"Media",IF(AO363&lt;=0.8,"Alta","Muy Alta"))))),""))," ")</f>
        <v/>
      </c>
      <c r="AQ363" s="235" t="str">
        <f t="shared" si="1212"/>
        <v/>
      </c>
      <c r="AR363" s="401" t="str">
        <f t="shared" si="1213"/>
        <v/>
      </c>
      <c r="AS363" s="235" t="str">
        <f t="shared" si="1261"/>
        <v/>
      </c>
      <c r="AT363" s="237" t="str">
        <f t="shared" si="1215"/>
        <v/>
      </c>
      <c r="AU363" s="669"/>
      <c r="AV363" s="672"/>
      <c r="AW363" s="621"/>
      <c r="AX363" s="630"/>
      <c r="AY363" s="471"/>
      <c r="AZ363" s="472"/>
      <c r="BA363" s="473"/>
      <c r="BB363" s="473"/>
      <c r="BC363" s="474"/>
      <c r="BD363" s="474"/>
      <c r="BE363" s="474"/>
      <c r="BF363" s="472"/>
      <c r="BG363" s="660"/>
      <c r="BH363" s="394"/>
      <c r="BI363" s="395"/>
      <c r="BJ363" s="395"/>
      <c r="BK363" s="395"/>
      <c r="BL363" s="393"/>
      <c r="BM363" s="393"/>
      <c r="BN363" s="393"/>
      <c r="BO363" s="396"/>
      <c r="BP363" s="396"/>
      <c r="BQ363" s="397"/>
      <c r="BR363" s="398"/>
      <c r="BS363" s="398" t="str">
        <f>IF(AND('MAPA DE RIESGOS'!$AP363="Muy Alta",'MAPA DE RIESGOS'!$AR363="Leve"),CONCATENATE("R",'MAPA DE RIESGOS'!$H363,"C",'MAPA DE RIESGOS'!$AF363),"")</f>
        <v/>
      </c>
      <c r="BT363" s="398"/>
      <c r="BU363" s="398"/>
      <c r="BV363" s="398"/>
      <c r="BW363" s="398"/>
      <c r="BX363" s="398"/>
      <c r="BY363" s="398"/>
      <c r="BZ363" s="398"/>
      <c r="CA363" s="398"/>
      <c r="CB363" s="398"/>
      <c r="CC363" s="398"/>
      <c r="CD363" s="398"/>
      <c r="CE363" s="398"/>
      <c r="CF363" s="398"/>
      <c r="CG363" s="398"/>
      <c r="CH363" s="398"/>
      <c r="CI363" s="398"/>
      <c r="CJ363" s="398"/>
      <c r="CK363" s="398"/>
    </row>
    <row r="364" spans="1:89" s="213" customFormat="1" ht="72.5" customHeight="1">
      <c r="A364" s="590"/>
      <c r="B364" s="614" t="s">
        <v>954</v>
      </c>
      <c r="C364" s="567"/>
      <c r="D364" s="567" t="str">
        <f>IFERROR((VLOOKUP($B364,'Listados Datos'!$D$3:$F$18,3,FALSE))," ")</f>
        <v>El proceso inicia con la identificación de las necesidades de recursos y finaliza con la entrega del bien y/o servicio y su registro en los hechos financieros. Aplica a todos los procesos de la entidad.</v>
      </c>
      <c r="E364" s="570" t="s">
        <v>1168</v>
      </c>
      <c r="F364" s="570" t="s">
        <v>970</v>
      </c>
      <c r="G364" s="575">
        <v>59</v>
      </c>
      <c r="H364" s="382">
        <f t="shared" ref="H364" si="1269">+G364</f>
        <v>59</v>
      </c>
      <c r="I364" s="572" t="s">
        <v>3048</v>
      </c>
      <c r="J364" s="581" t="s">
        <v>242</v>
      </c>
      <c r="K364" s="581" t="s">
        <v>3045</v>
      </c>
      <c r="L364" s="581" t="s">
        <v>3050</v>
      </c>
      <c r="M364" s="569" t="str">
        <f t="shared" ref="M364" si="1270">+CONCATENATE("Posibilidad de afectación ", J364, " por ", K364," debido a ", L364)</f>
        <v>Posibilidad de afectación Económico y Reputacional por 1. Deficiencias generadas por falta de planeación de los compromisos.
2. Deficiencia en expedición de CDP y CRP generada por debilidad en el conocimiento del Sistema Bogdata. debido a Falta de conocimiento de los procesos</v>
      </c>
      <c r="N364" s="569" t="s">
        <v>108</v>
      </c>
      <c r="O364" s="569" t="s">
        <v>830</v>
      </c>
      <c r="P364" s="643">
        <v>12</v>
      </c>
      <c r="Q364" s="603"/>
      <c r="R364" s="606"/>
      <c r="S364" s="606"/>
      <c r="T364" s="606"/>
      <c r="U364" s="606"/>
      <c r="V364" s="646" t="str">
        <f t="shared" ref="V364" si="1271">IF(ISBLANK(AC364),(IF(P364&lt;=0,"",IF(P364&lt;=2,"Muy Baja",IF(P364&lt;=24,"Baja",IF(P364&lt;=500,"Media",IF(P364&lt;=5000,"Alta","Muy Alta"))))))," ")</f>
        <v>Baja</v>
      </c>
      <c r="W364" s="631">
        <f t="shared" ref="W364" si="1272">IF(ISBLANK(AC364),(IF(V364="","",IF(V364="Muy Baja",20%,IF(V364="Baja",40%,IF(V364="Media",60%,IF(V364="Alta",80%,IF(V364="Muy Alta",100%,0)))))))," ")</f>
        <v>0.4</v>
      </c>
      <c r="X364" s="649" t="s">
        <v>304</v>
      </c>
      <c r="Y364" s="652" t="str">
        <f>IF(X364&gt;0,IF(NOT(ISERROR(MATCH(X364,'Listados Datos'!$N$3:$N$4,0))),'Listados Datos'!$N$6&amp;"Por favor no seleccionar este criterios de impacto (Afectación Económica o presupuestal y/o Pérdida Reputacional)",'Listados Datos'!$N$7),"")</f>
        <v>✔</v>
      </c>
      <c r="Z364" s="655" t="str">
        <f>IF(OR(X364='Listados Datos'!$R$3,X364='Listados Datos'!$S$3),"Leve",IF(OR(X364='Listados Datos'!$R$4,X364='Listados Datos'!$S$4),"Menor",IF(OR(X364='Listados Datos'!$R$5,X364='Listados Datos'!$S$5),"Moderado",IF(OR(X364='Listados Datos'!$R$6,X364='Listados Datos'!$S$6),"Mayor",IF(OR(X364='Listados Datos'!$R$7,X364='Listados Datos'!$S$7),"Catastrófico","")))))</f>
        <v>Moderado</v>
      </c>
      <c r="AA364" s="631">
        <f>IF(Z364="","",IF(Z364="Leve",20%,IF(Z364="Menor",40%,IF(Z364="Moderado",60%,IF(Z364="Mayor",80%,IF(Z364="Catastrófico",100%,0))))))</f>
        <v>0.6</v>
      </c>
      <c r="AB364" s="634"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Moderado</v>
      </c>
      <c r="AC364" s="637"/>
      <c r="AD364" s="640"/>
      <c r="AE364" s="619" t="str">
        <f t="shared" ref="AE364" si="1273">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5">
        <v>1</v>
      </c>
      <c r="AG364" s="501" t="s">
        <v>3319</v>
      </c>
      <c r="AH364" s="504" t="str">
        <f t="shared" si="1098"/>
        <v>Probabilidad</v>
      </c>
      <c r="AI364" s="338" t="s">
        <v>310</v>
      </c>
      <c r="AJ364" s="338" t="s">
        <v>315</v>
      </c>
      <c r="AK364" s="233" t="str">
        <f t="shared" si="1099"/>
        <v>40%</v>
      </c>
      <c r="AL364" s="339" t="s">
        <v>319</v>
      </c>
      <c r="AM364" s="339" t="s">
        <v>323</v>
      </c>
      <c r="AN364" s="340" t="s">
        <v>326</v>
      </c>
      <c r="AO364" s="234">
        <f t="shared" ref="AO364" si="1274">IF(ISBLANK(AD364),(IFERROR(IF(AH364="Probabilidad",(W364-(+W364*AK364)),IF(AH364="Impacto",W364,"")),""))," ")</f>
        <v>0.24</v>
      </c>
      <c r="AP364" s="174" t="str">
        <f t="shared" ref="AP364" si="1275">IF(ISBLANK(AD364), (IFERROR(IF(AO364="","",IF(AO364&lt;=0.2,"Muy Baja",IF(AO364&lt;=0.4,"Baja",IF(AO364&lt;=0.6,"Media",IF(AO364&lt;=0.8,"Alta","Muy Alta"))))),""))," ")</f>
        <v>Baja</v>
      </c>
      <c r="AQ364" s="235">
        <f t="shared" si="1212"/>
        <v>0.24</v>
      </c>
      <c r="AR364" s="281" t="str">
        <f t="shared" si="1213"/>
        <v>Moderado</v>
      </c>
      <c r="AS364" s="235">
        <f t="shared" ref="AS364" si="1276">IFERROR(IF(AH364="Impacto",(AA364-(+AA364*AK364)),IF(AH364="Probabilidad",AA364,"")),"")</f>
        <v>0.6</v>
      </c>
      <c r="AT364" s="237" t="str">
        <f t="shared" si="1215"/>
        <v>Moderado</v>
      </c>
      <c r="AU364" s="622"/>
      <c r="AV364" s="625" t="str">
        <f>IF(ISBLANK(AD364), " ", AD364)</f>
        <v xml:space="preserve"> </v>
      </c>
      <c r="AW364" s="619" t="str">
        <f t="shared" ref="AW364" si="1277">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628" t="s">
        <v>333</v>
      </c>
      <c r="AY364" s="475" t="s">
        <v>3053</v>
      </c>
      <c r="AZ364" s="468" t="s">
        <v>3054</v>
      </c>
      <c r="BA364" s="469" t="s">
        <v>1184</v>
      </c>
      <c r="BB364" s="469" t="s">
        <v>1151</v>
      </c>
      <c r="BC364" s="470">
        <v>44927</v>
      </c>
      <c r="BD364" s="470">
        <v>45291</v>
      </c>
      <c r="BE364" s="470" t="s">
        <v>3055</v>
      </c>
      <c r="BF364" s="470" t="s">
        <v>3055</v>
      </c>
      <c r="BG364" s="581" t="s">
        <v>3059</v>
      </c>
      <c r="BH364" s="214"/>
      <c r="BI364" s="209"/>
      <c r="BJ364" s="209"/>
      <c r="BK364" s="209"/>
      <c r="BL364" s="206"/>
      <c r="BM364" s="206"/>
      <c r="BN364" s="206"/>
      <c r="BO364" s="280"/>
      <c r="BP364" s="280"/>
      <c r="BQ364" s="282"/>
      <c r="BR364" s="212"/>
      <c r="BS364" s="212" t="str">
        <f>IF(AND('MAPA DE RIESGOS'!$AP364="Muy Alta",'MAPA DE RIESGOS'!$AR364="Leve"),CONCATENATE("R",'MAPA DE RIESGOS'!$H364,"C",'MAPA DE RIESGOS'!$AF364),"")</f>
        <v/>
      </c>
      <c r="BT364" s="212"/>
      <c r="BU364" s="212"/>
      <c r="BV364" s="212"/>
      <c r="BW364" s="212"/>
      <c r="BX364" s="212"/>
      <c r="BY364" s="212"/>
      <c r="BZ364" s="212"/>
      <c r="CA364" s="212"/>
      <c r="CB364" s="212"/>
      <c r="CC364" s="212"/>
      <c r="CD364" s="212"/>
      <c r="CE364" s="212"/>
      <c r="CF364" s="212"/>
      <c r="CG364" s="212"/>
      <c r="CH364" s="212"/>
      <c r="CI364" s="212"/>
      <c r="CJ364" s="212"/>
      <c r="CK364" s="212"/>
    </row>
    <row r="365" spans="1:89" s="213" customFormat="1" ht="48.5" customHeight="1">
      <c r="A365" s="590"/>
      <c r="B365" s="614"/>
      <c r="C365" s="567"/>
      <c r="D365" s="567"/>
      <c r="E365" s="570"/>
      <c r="F365" s="570"/>
      <c r="G365" s="575"/>
      <c r="H365" s="382">
        <f t="shared" ref="H365" si="1278">+H364</f>
        <v>59</v>
      </c>
      <c r="I365" s="573"/>
      <c r="J365" s="576"/>
      <c r="K365" s="576"/>
      <c r="L365" s="576"/>
      <c r="M365" s="570"/>
      <c r="N365" s="570"/>
      <c r="O365" s="570"/>
      <c r="P365" s="644"/>
      <c r="Q365" s="604"/>
      <c r="R365" s="607"/>
      <c r="S365" s="607"/>
      <c r="T365" s="607"/>
      <c r="U365" s="607"/>
      <c r="V365" s="647"/>
      <c r="W365" s="632"/>
      <c r="X365" s="650"/>
      <c r="Y365" s="653"/>
      <c r="Z365" s="656"/>
      <c r="AA365" s="632"/>
      <c r="AB365" s="635"/>
      <c r="AC365" s="638"/>
      <c r="AD365" s="641"/>
      <c r="AE365" s="620"/>
      <c r="AF365" s="205">
        <v>2</v>
      </c>
      <c r="AG365" s="501" t="s">
        <v>3051</v>
      </c>
      <c r="AH365" s="504" t="str">
        <f t="shared" si="1098"/>
        <v>Probabilidad</v>
      </c>
      <c r="AI365" s="338" t="s">
        <v>310</v>
      </c>
      <c r="AJ365" s="338" t="s">
        <v>315</v>
      </c>
      <c r="AK365" s="233" t="str">
        <f t="shared" si="1099"/>
        <v>40%</v>
      </c>
      <c r="AL365" s="339" t="s">
        <v>319</v>
      </c>
      <c r="AM365" s="339" t="s">
        <v>323</v>
      </c>
      <c r="AN365" s="340" t="s">
        <v>326</v>
      </c>
      <c r="AO365" s="234">
        <f t="shared" ref="AO365" si="1279">IF(ISBLANK(AD364),(IFERROR(IF(AND(AH364="Probabilidad",AH365="Probabilidad"),(AQ364-(+AQ364*AK365)),IF(AH365="Probabilidad",(W364-(+W364*AK365)),IF(AH365="Impacto",AQ364,""))),""))," ")</f>
        <v>0.14399999999999999</v>
      </c>
      <c r="AP365" s="174" t="str">
        <f t="shared" ref="AP365" si="1280">IF(ISBLANK(AD364),(IFERROR(IF(AO365="","",IF(AO365&lt;=0.2,"Muy Baja",IF(AO365&lt;=0.4,"Baja",IF(AO365&lt;=0.6,"Media",IF(AO365&lt;=0.8,"Alta","Muy Alta"))))),""))," ")</f>
        <v>Muy Baja</v>
      </c>
      <c r="AQ365" s="235">
        <f t="shared" si="1212"/>
        <v>0.14399999999999999</v>
      </c>
      <c r="AR365" s="281" t="str">
        <f t="shared" si="1213"/>
        <v>Moderado</v>
      </c>
      <c r="AS365" s="235">
        <f t="shared" ref="AS365" si="1281">IFERROR(IF(AND(AH364="Impacto",AH365="Impacto"),(AS364-(+AS364*AK365)),IF(AH365="Impacto",(AA364-(+AA364*AK365)),IF(AH365="Probabilidad",AS364,""))),"")</f>
        <v>0.6</v>
      </c>
      <c r="AT365" s="237" t="str">
        <f t="shared" si="1215"/>
        <v>Moderado</v>
      </c>
      <c r="AU365" s="623"/>
      <c r="AV365" s="626"/>
      <c r="AW365" s="620"/>
      <c r="AX365" s="629"/>
      <c r="AY365" s="475"/>
      <c r="AZ365" s="468"/>
      <c r="BA365" s="469"/>
      <c r="BB365" s="469"/>
      <c r="BC365" s="470"/>
      <c r="BD365" s="470"/>
      <c r="BE365" s="470"/>
      <c r="BF365" s="468"/>
      <c r="BG365" s="576"/>
      <c r="BH365" s="214"/>
      <c r="BI365" s="209"/>
      <c r="BJ365" s="209"/>
      <c r="BK365" s="209"/>
      <c r="BL365" s="206"/>
      <c r="BM365" s="206"/>
      <c r="BN365" s="206"/>
      <c r="BO365" s="280"/>
      <c r="BP365" s="280"/>
      <c r="BQ365" s="282"/>
      <c r="BR365" s="212"/>
      <c r="BS365" s="212" t="str">
        <f>IF(AND('MAPA DE RIESGOS'!$AP365="Muy Alta",'MAPA DE RIESGOS'!$AR365="Leve"),CONCATENATE("R",'MAPA DE RIESGOS'!$H365,"C",'MAPA DE RIESGOS'!$AF365),"")</f>
        <v/>
      </c>
      <c r="BT365" s="212"/>
      <c r="BU365" s="212"/>
      <c r="BV365" s="212"/>
      <c r="BW365" s="212"/>
      <c r="BX365" s="212"/>
      <c r="BY365" s="212"/>
      <c r="BZ365" s="212"/>
      <c r="CA365" s="212"/>
      <c r="CB365" s="212"/>
      <c r="CC365" s="212"/>
      <c r="CD365" s="212"/>
      <c r="CE365" s="212"/>
      <c r="CF365" s="212"/>
      <c r="CG365" s="212"/>
      <c r="CH365" s="212"/>
      <c r="CI365" s="212"/>
      <c r="CJ365" s="212"/>
      <c r="CK365" s="212"/>
    </row>
    <row r="366" spans="1:89" s="213" customFormat="1" ht="46" customHeight="1">
      <c r="A366" s="590"/>
      <c r="B366" s="614"/>
      <c r="C366" s="567"/>
      <c r="D366" s="567"/>
      <c r="E366" s="570"/>
      <c r="F366" s="570"/>
      <c r="G366" s="575"/>
      <c r="H366" s="382">
        <f t="shared" si="1262"/>
        <v>59</v>
      </c>
      <c r="I366" s="573"/>
      <c r="J366" s="576"/>
      <c r="K366" s="576"/>
      <c r="L366" s="576"/>
      <c r="M366" s="570"/>
      <c r="N366" s="570"/>
      <c r="O366" s="570"/>
      <c r="P366" s="644"/>
      <c r="Q366" s="604"/>
      <c r="R366" s="607"/>
      <c r="S366" s="607"/>
      <c r="T366" s="607"/>
      <c r="U366" s="607"/>
      <c r="V366" s="647"/>
      <c r="W366" s="632"/>
      <c r="X366" s="650"/>
      <c r="Y366" s="653"/>
      <c r="Z366" s="656"/>
      <c r="AA366" s="632"/>
      <c r="AB366" s="635"/>
      <c r="AC366" s="638"/>
      <c r="AD366" s="641"/>
      <c r="AE366" s="620"/>
      <c r="AF366" s="205">
        <v>3</v>
      </c>
      <c r="AG366" s="501" t="s">
        <v>3320</v>
      </c>
      <c r="AH366" s="504" t="str">
        <f t="shared" si="1098"/>
        <v>Probabilidad</v>
      </c>
      <c r="AI366" s="338" t="s">
        <v>310</v>
      </c>
      <c r="AJ366" s="338" t="s">
        <v>315</v>
      </c>
      <c r="AK366" s="233" t="str">
        <f t="shared" si="1099"/>
        <v>40%</v>
      </c>
      <c r="AL366" s="339" t="s">
        <v>319</v>
      </c>
      <c r="AM366" s="339" t="s">
        <v>323</v>
      </c>
      <c r="AN366" s="340" t="s">
        <v>326</v>
      </c>
      <c r="AO366" s="234">
        <f t="shared" ref="AO366" si="1282">IF(ISBLANK(AD364),(IFERROR(IF(AND(AH365="Probabilidad",AH366="Probabilidad"),(AQ365-(+AQ365*AK366)),IF(AND(AH365="Impacto",AH366="Probabilidad"),(AQ364-(+AQ364*AK366)),IF(AH366="Impacto",AQ365,""))),""))," ")</f>
        <v>8.6399999999999991E-2</v>
      </c>
      <c r="AP366" s="174" t="str">
        <f t="shared" ref="AP366" si="1283">IF(ISBLANK(AD364),(IFERROR(IF(AO366="","",IF(AO366&lt;=0.2,"Muy Baja",IF(AO366&lt;=0.4,"Baja",IF(AO366&lt;=0.6,"Media",IF(AO366&lt;=0.8,"Alta","Muy Alta"))))),""))," ")</f>
        <v>Muy Baja</v>
      </c>
      <c r="AQ366" s="235">
        <f t="shared" si="1212"/>
        <v>8.6399999999999991E-2</v>
      </c>
      <c r="AR366" s="281" t="str">
        <f t="shared" si="1213"/>
        <v>Moderado</v>
      </c>
      <c r="AS366" s="235">
        <f t="shared" ref="AS366:AS369" si="1284">IFERROR(IF(AND(AH365="Impacto",AH366="Impacto"),(AS365-(+AS365*AK366)),IF(AND(AH365="Probabilidad",AH366="Impacto"),(AS364-(+AS364*AK366)),IF(AH366="Probabilidad",AS365,""))),"")</f>
        <v>0.6</v>
      </c>
      <c r="AT366" s="237" t="str">
        <f t="shared" si="1215"/>
        <v>Moderado</v>
      </c>
      <c r="AU366" s="623"/>
      <c r="AV366" s="626"/>
      <c r="AW366" s="620"/>
      <c r="AX366" s="629"/>
      <c r="AY366" s="475"/>
      <c r="AZ366" s="468"/>
      <c r="BA366" s="469"/>
      <c r="BB366" s="469"/>
      <c r="BC366" s="470"/>
      <c r="BD366" s="470"/>
      <c r="BE366" s="470"/>
      <c r="BF366" s="468"/>
      <c r="BG366" s="576"/>
      <c r="BH366" s="214"/>
      <c r="BI366" s="209"/>
      <c r="BJ366" s="209"/>
      <c r="BK366" s="209"/>
      <c r="BL366" s="206"/>
      <c r="BM366" s="206"/>
      <c r="BN366" s="206"/>
      <c r="BO366" s="280"/>
      <c r="BP366" s="280"/>
      <c r="BQ366" s="282"/>
      <c r="BR366" s="212"/>
      <c r="BS366" s="212" t="str">
        <f>IF(AND('MAPA DE RIESGOS'!$AP366="Muy Alta",'MAPA DE RIESGOS'!$AR366="Leve"),CONCATENATE("R",'MAPA DE RIESGOS'!$H366,"C",'MAPA DE RIESGOS'!$AF366),"")</f>
        <v/>
      </c>
      <c r="BT366" s="212"/>
      <c r="BU366" s="212"/>
      <c r="BV366" s="212"/>
      <c r="BW366" s="212"/>
      <c r="BX366" s="212"/>
      <c r="BY366" s="212"/>
      <c r="BZ366" s="212"/>
      <c r="CA366" s="212"/>
      <c r="CB366" s="212"/>
      <c r="CC366" s="212"/>
      <c r="CD366" s="212"/>
      <c r="CE366" s="212"/>
      <c r="CF366" s="212"/>
      <c r="CG366" s="212"/>
      <c r="CH366" s="212"/>
      <c r="CI366" s="212"/>
      <c r="CJ366" s="212"/>
      <c r="CK366" s="212"/>
    </row>
    <row r="367" spans="1:89" s="213" customFormat="1" ht="28.5" hidden="1" customHeight="1">
      <c r="A367" s="590"/>
      <c r="B367" s="614"/>
      <c r="C367" s="567"/>
      <c r="D367" s="567"/>
      <c r="E367" s="570"/>
      <c r="F367" s="570"/>
      <c r="G367" s="575"/>
      <c r="H367" s="382">
        <f t="shared" si="1262"/>
        <v>59</v>
      </c>
      <c r="I367" s="573"/>
      <c r="J367" s="576"/>
      <c r="K367" s="576"/>
      <c r="L367" s="576"/>
      <c r="M367" s="570"/>
      <c r="N367" s="570"/>
      <c r="O367" s="570"/>
      <c r="P367" s="644"/>
      <c r="Q367" s="604"/>
      <c r="R367" s="607"/>
      <c r="S367" s="607"/>
      <c r="T367" s="607"/>
      <c r="U367" s="607"/>
      <c r="V367" s="647"/>
      <c r="W367" s="632"/>
      <c r="X367" s="650"/>
      <c r="Y367" s="653"/>
      <c r="Z367" s="656"/>
      <c r="AA367" s="632"/>
      <c r="AB367" s="635"/>
      <c r="AC367" s="638"/>
      <c r="AD367" s="641"/>
      <c r="AE367" s="620"/>
      <c r="AF367" s="205">
        <v>4</v>
      </c>
      <c r="AG367" s="501"/>
      <c r="AH367" s="504" t="str">
        <f t="shared" si="1098"/>
        <v/>
      </c>
      <c r="AI367" s="338"/>
      <c r="AJ367" s="338"/>
      <c r="AK367" s="233" t="str">
        <f t="shared" si="1099"/>
        <v/>
      </c>
      <c r="AL367" s="339"/>
      <c r="AM367" s="339"/>
      <c r="AN367" s="340"/>
      <c r="AO367" s="234" t="str">
        <f t="shared" ref="AO367" si="1285">IF(ISBLANK(AD364),(IFERROR(IF(AND(AH366="Probabilidad",AH367="Probabilidad"),(AQ366-(+AQ366*AK367)),IF(AND(AH366="Impacto",AH367="Probabilidad"),(AQ365-(+AQ365*AK367)),IF(AH367="Impacto",AQ366,""))),""))," ")</f>
        <v/>
      </c>
      <c r="AP367" s="174" t="str">
        <f t="shared" ref="AP367" si="1286">IF(ISBLANK(AD364),(IFERROR(IF(AO367="","",IF(AO367&lt;=0.2,"Muy Baja",IF(AO367&lt;=0.4,"Baja",IF(AO367&lt;=0.6,"Media",IF(AO367&lt;=0.8,"Alta","Muy Alta"))))),""))," ")</f>
        <v/>
      </c>
      <c r="AQ367" s="235" t="str">
        <f t="shared" si="1212"/>
        <v/>
      </c>
      <c r="AR367" s="281" t="str">
        <f t="shared" si="1213"/>
        <v/>
      </c>
      <c r="AS367" s="235" t="str">
        <f t="shared" si="1284"/>
        <v/>
      </c>
      <c r="AT367" s="237" t="str">
        <f t="shared" si="1215"/>
        <v/>
      </c>
      <c r="AU367" s="623"/>
      <c r="AV367" s="626"/>
      <c r="AW367" s="620"/>
      <c r="AX367" s="629"/>
      <c r="AY367" s="475"/>
      <c r="AZ367" s="468"/>
      <c r="BA367" s="469"/>
      <c r="BB367" s="469"/>
      <c r="BC367" s="470"/>
      <c r="BD367" s="470"/>
      <c r="BE367" s="470"/>
      <c r="BF367" s="468"/>
      <c r="BG367" s="576"/>
      <c r="BH367" s="214"/>
      <c r="BI367" s="209"/>
      <c r="BJ367" s="209"/>
      <c r="BK367" s="209"/>
      <c r="BL367" s="206"/>
      <c r="BM367" s="206"/>
      <c r="BN367" s="206"/>
      <c r="BO367" s="280"/>
      <c r="BP367" s="280"/>
      <c r="BQ367" s="282"/>
      <c r="BR367" s="212"/>
      <c r="BS367" s="212" t="str">
        <f>IF(AND('MAPA DE RIESGOS'!$AP367="Muy Alta",'MAPA DE RIESGOS'!$AR367="Leve"),CONCATENATE("R",'MAPA DE RIESGOS'!$H367,"C",'MAPA DE RIESGOS'!$AF367),"")</f>
        <v/>
      </c>
      <c r="BT367" s="212"/>
      <c r="BU367" s="212"/>
      <c r="BV367" s="212"/>
      <c r="BW367" s="212"/>
      <c r="BX367" s="212"/>
      <c r="BY367" s="212"/>
      <c r="BZ367" s="212"/>
      <c r="CA367" s="212"/>
      <c r="CB367" s="212"/>
      <c r="CC367" s="212"/>
      <c r="CD367" s="212"/>
      <c r="CE367" s="212"/>
      <c r="CF367" s="212"/>
      <c r="CG367" s="212"/>
      <c r="CH367" s="212"/>
      <c r="CI367" s="212"/>
      <c r="CJ367" s="212"/>
      <c r="CK367" s="212"/>
    </row>
    <row r="368" spans="1:89" s="213" customFormat="1" ht="28.5" hidden="1" customHeight="1">
      <c r="A368" s="590"/>
      <c r="B368" s="614"/>
      <c r="C368" s="567"/>
      <c r="D368" s="567"/>
      <c r="E368" s="570"/>
      <c r="F368" s="570"/>
      <c r="G368" s="575"/>
      <c r="H368" s="382">
        <f t="shared" si="1262"/>
        <v>59</v>
      </c>
      <c r="I368" s="573"/>
      <c r="J368" s="576"/>
      <c r="K368" s="576"/>
      <c r="L368" s="576"/>
      <c r="M368" s="570"/>
      <c r="N368" s="570"/>
      <c r="O368" s="570"/>
      <c r="P368" s="644"/>
      <c r="Q368" s="604"/>
      <c r="R368" s="607"/>
      <c r="S368" s="607"/>
      <c r="T368" s="607"/>
      <c r="U368" s="607"/>
      <c r="V368" s="647"/>
      <c r="W368" s="632"/>
      <c r="X368" s="650"/>
      <c r="Y368" s="653"/>
      <c r="Z368" s="656"/>
      <c r="AA368" s="632"/>
      <c r="AB368" s="635"/>
      <c r="AC368" s="638"/>
      <c r="AD368" s="641"/>
      <c r="AE368" s="620"/>
      <c r="AF368" s="205">
        <v>5</v>
      </c>
      <c r="AG368" s="501"/>
      <c r="AH368" s="504" t="str">
        <f t="shared" si="1098"/>
        <v/>
      </c>
      <c r="AI368" s="338"/>
      <c r="AJ368" s="338"/>
      <c r="AK368" s="233" t="str">
        <f t="shared" si="1099"/>
        <v/>
      </c>
      <c r="AL368" s="339"/>
      <c r="AM368" s="339"/>
      <c r="AN368" s="340"/>
      <c r="AO368" s="234" t="str">
        <f t="shared" ref="AO368" si="1287">IF(ISBLANK(AD364),(IFERROR(IF(AND(AH367="Probabilidad",AH368="Probabilidad"),(AQ367-(+AQ367*AK368)),IF(AND(AH367="Impacto",AH368="Probabilidad"),(AQ366-(+AQ366*AK368)),IF(AH368="Impacto",AQ367,""))),""))," ")</f>
        <v/>
      </c>
      <c r="AP368" s="174" t="str">
        <f t="shared" ref="AP368" si="1288">IF(ISBLANK(AD364),(IFERROR(IF(AO368="","",IF(AO368&lt;=0.2,"Muy Baja",IF(AO368&lt;=0.4,"Baja",IF(AO368&lt;=0.6,"Media",IF(AO368&lt;=0.8,"Alta","Muy Alta"))))),""))," ")</f>
        <v/>
      </c>
      <c r="AQ368" s="235" t="str">
        <f t="shared" si="1212"/>
        <v/>
      </c>
      <c r="AR368" s="281" t="str">
        <f t="shared" si="1213"/>
        <v/>
      </c>
      <c r="AS368" s="235" t="str">
        <f t="shared" si="1284"/>
        <v/>
      </c>
      <c r="AT368" s="237" t="str">
        <f t="shared" si="1215"/>
        <v/>
      </c>
      <c r="AU368" s="623"/>
      <c r="AV368" s="626"/>
      <c r="AW368" s="620"/>
      <c r="AX368" s="629"/>
      <c r="AY368" s="475"/>
      <c r="AZ368" s="468"/>
      <c r="BA368" s="469"/>
      <c r="BB368" s="469"/>
      <c r="BC368" s="470"/>
      <c r="BD368" s="470"/>
      <c r="BE368" s="470"/>
      <c r="BF368" s="468"/>
      <c r="BG368" s="576"/>
      <c r="BH368" s="214"/>
      <c r="BI368" s="209"/>
      <c r="BJ368" s="209"/>
      <c r="BK368" s="209"/>
      <c r="BL368" s="206"/>
      <c r="BM368" s="206"/>
      <c r="BN368" s="206"/>
      <c r="BO368" s="280"/>
      <c r="BP368" s="280"/>
      <c r="BQ368" s="282"/>
      <c r="BR368" s="212"/>
      <c r="BS368" s="212" t="str">
        <f>IF(AND('MAPA DE RIESGOS'!$AP368="Muy Alta",'MAPA DE RIESGOS'!$AR368="Leve"),CONCATENATE("R",'MAPA DE RIESGOS'!$H368,"C",'MAPA DE RIESGOS'!$AF368),"")</f>
        <v/>
      </c>
      <c r="BT368" s="212"/>
      <c r="BU368" s="212"/>
      <c r="BV368" s="212"/>
      <c r="BW368" s="212"/>
      <c r="BX368" s="212"/>
      <c r="BY368" s="212"/>
      <c r="BZ368" s="212"/>
      <c r="CA368" s="212"/>
      <c r="CB368" s="212"/>
      <c r="CC368" s="212"/>
      <c r="CD368" s="212"/>
      <c r="CE368" s="212"/>
      <c r="CF368" s="212"/>
      <c r="CG368" s="212"/>
      <c r="CH368" s="212"/>
      <c r="CI368" s="212"/>
      <c r="CJ368" s="212"/>
      <c r="CK368" s="212"/>
    </row>
    <row r="369" spans="1:89" s="213" customFormat="1" ht="28.5" hidden="1" customHeight="1">
      <c r="A369" s="590"/>
      <c r="B369" s="614"/>
      <c r="C369" s="567"/>
      <c r="D369" s="567"/>
      <c r="E369" s="570"/>
      <c r="F369" s="570"/>
      <c r="G369" s="575"/>
      <c r="H369" s="382">
        <f t="shared" si="1262"/>
        <v>59</v>
      </c>
      <c r="I369" s="574"/>
      <c r="J369" s="577"/>
      <c r="K369" s="577"/>
      <c r="L369" s="577"/>
      <c r="M369" s="571"/>
      <c r="N369" s="571"/>
      <c r="O369" s="571"/>
      <c r="P369" s="645"/>
      <c r="Q369" s="605"/>
      <c r="R369" s="608"/>
      <c r="S369" s="608"/>
      <c r="T369" s="608"/>
      <c r="U369" s="608"/>
      <c r="V369" s="648"/>
      <c r="W369" s="633"/>
      <c r="X369" s="651"/>
      <c r="Y369" s="654"/>
      <c r="Z369" s="657"/>
      <c r="AA369" s="633"/>
      <c r="AB369" s="636"/>
      <c r="AC369" s="639"/>
      <c r="AD369" s="642"/>
      <c r="AE369" s="621"/>
      <c r="AF369" s="205">
        <v>6</v>
      </c>
      <c r="AG369" s="501"/>
      <c r="AH369" s="504" t="str">
        <f t="shared" si="1098"/>
        <v/>
      </c>
      <c r="AI369" s="338"/>
      <c r="AJ369" s="338"/>
      <c r="AK369" s="233" t="str">
        <f t="shared" si="1099"/>
        <v/>
      </c>
      <c r="AL369" s="339"/>
      <c r="AM369" s="339"/>
      <c r="AN369" s="340"/>
      <c r="AO369" s="234" t="str">
        <f t="shared" ref="AO369" si="1289">IF(ISBLANK(AD364),(IFERROR(IF(AND(AH368="Probabilidad",AH369="Probabilidad"),(AQ368-(+AQ368*AK369)),IF(AND(AH368="Impacto",AH369="Probabilidad"),(AQ367-(+AQ367*AK369)),IF(AH369="Impacto",AQ368,""))),""))," ")</f>
        <v/>
      </c>
      <c r="AP369" s="174" t="str">
        <f t="shared" ref="AP369" si="1290">IF(ISBLANK(AD364),(IFERROR(IF(AO369="","",IF(AO369&lt;=0.2,"Muy Baja",IF(AO369&lt;=0.4,"Baja",IF(AO369&lt;=0.6,"Media",IF(AO369&lt;=0.8,"Alta","Muy Alta"))))),""))," ")</f>
        <v/>
      </c>
      <c r="AQ369" s="235" t="str">
        <f t="shared" si="1212"/>
        <v/>
      </c>
      <c r="AR369" s="281" t="str">
        <f t="shared" si="1213"/>
        <v/>
      </c>
      <c r="AS369" s="235" t="str">
        <f t="shared" si="1284"/>
        <v/>
      </c>
      <c r="AT369" s="237" t="str">
        <f t="shared" si="1215"/>
        <v/>
      </c>
      <c r="AU369" s="624"/>
      <c r="AV369" s="627"/>
      <c r="AW369" s="621"/>
      <c r="AX369" s="630"/>
      <c r="AY369" s="475"/>
      <c r="AZ369" s="468"/>
      <c r="BA369" s="469"/>
      <c r="BB369" s="469"/>
      <c r="BC369" s="470"/>
      <c r="BD369" s="470"/>
      <c r="BE369" s="470"/>
      <c r="BF369" s="468"/>
      <c r="BG369" s="577"/>
      <c r="BH369" s="214"/>
      <c r="BI369" s="209"/>
      <c r="BJ369" s="209"/>
      <c r="BK369" s="209"/>
      <c r="BL369" s="206"/>
      <c r="BM369" s="206"/>
      <c r="BN369" s="206"/>
      <c r="BO369" s="280"/>
      <c r="BP369" s="280"/>
      <c r="BQ369" s="282"/>
      <c r="BR369" s="212"/>
      <c r="BS369" s="212" t="str">
        <f>IF(AND('MAPA DE RIESGOS'!$AP369="Muy Alta",'MAPA DE RIESGOS'!$AR369="Leve"),CONCATENATE("R",'MAPA DE RIESGOS'!$H369,"C",'MAPA DE RIESGOS'!$AF369),"")</f>
        <v/>
      </c>
      <c r="BT369" s="212"/>
      <c r="BU369" s="212"/>
      <c r="BV369" s="212"/>
      <c r="BW369" s="212"/>
      <c r="BX369" s="212"/>
      <c r="BY369" s="212"/>
      <c r="BZ369" s="212"/>
      <c r="CA369" s="212"/>
      <c r="CB369" s="212"/>
      <c r="CC369" s="212"/>
      <c r="CD369" s="212"/>
      <c r="CE369" s="212"/>
      <c r="CF369" s="212"/>
      <c r="CG369" s="212"/>
      <c r="CH369" s="212"/>
      <c r="CI369" s="212"/>
      <c r="CJ369" s="212"/>
      <c r="CK369" s="212"/>
    </row>
    <row r="370" spans="1:89" s="213" customFormat="1" ht="102.5" customHeight="1">
      <c r="A370" s="590"/>
      <c r="B370" s="614" t="s">
        <v>954</v>
      </c>
      <c r="C370" s="567"/>
      <c r="D370" s="567" t="str">
        <f>IFERROR((VLOOKUP($B370,'Listados Datos'!$D$3:$F$18,3,FALSE))," ")</f>
        <v>El proceso inicia con la identificación de las necesidades de recursos y finaliza con la entrega del bien y/o servicio y su registro en los hechos financieros. Aplica a todos los procesos de la entidad.</v>
      </c>
      <c r="E370" s="570" t="s">
        <v>1168</v>
      </c>
      <c r="F370" s="570" t="s">
        <v>970</v>
      </c>
      <c r="G370" s="575">
        <v>60</v>
      </c>
      <c r="H370" s="382">
        <f t="shared" ref="H370" si="1291">+G370</f>
        <v>60</v>
      </c>
      <c r="I370" s="572" t="s">
        <v>3049</v>
      </c>
      <c r="J370" s="581" t="s">
        <v>242</v>
      </c>
      <c r="K370" s="581" t="s">
        <v>3046</v>
      </c>
      <c r="L370" s="581" t="s">
        <v>3050</v>
      </c>
      <c r="M370" s="569" t="str">
        <f t="shared" ref="M370" si="1292">+CONCATENATE("Posibilidad de afectación ", J370, " por ", K370," debido a ", L370)</f>
        <v>Posibilidad de afectación Económico y Reputacional por  Deficiencias generadas por falta de planeación de los compromisos. debido a Falta de conocimiento de los procesos</v>
      </c>
      <c r="N370" s="569" t="s">
        <v>108</v>
      </c>
      <c r="O370" s="569" t="s">
        <v>830</v>
      </c>
      <c r="P370" s="643">
        <v>12</v>
      </c>
      <c r="Q370" s="603"/>
      <c r="R370" s="606"/>
      <c r="S370" s="606"/>
      <c r="T370" s="606"/>
      <c r="U370" s="606"/>
      <c r="V370" s="646" t="str">
        <f t="shared" ref="V370" si="1293">IF(ISBLANK(AC370),(IF(P370&lt;=0,"",IF(P370&lt;=2,"Muy Baja",IF(P370&lt;=24,"Baja",IF(P370&lt;=500,"Media",IF(P370&lt;=5000,"Alta","Muy Alta"))))))," ")</f>
        <v>Baja</v>
      </c>
      <c r="W370" s="631">
        <f t="shared" ref="W370" si="1294">IF(ISBLANK(AC370),(IF(V370="","",IF(V370="Muy Baja",20%,IF(V370="Baja",40%,IF(V370="Media",60%,IF(V370="Alta",80%,IF(V370="Muy Alta",100%,0)))))))," ")</f>
        <v>0.4</v>
      </c>
      <c r="X370" s="649" t="s">
        <v>304</v>
      </c>
      <c r="Y370" s="652" t="str">
        <f>IF(X370&gt;0,IF(NOT(ISERROR(MATCH(X370,'Listados Datos'!$N$3:$N$4,0))),'Listados Datos'!$N$6&amp;"Por favor no seleccionar este criterios de impacto (Afectación Económica o presupuestal y/o Pérdida Reputacional)",'Listados Datos'!$N$7),"")</f>
        <v>✔</v>
      </c>
      <c r="Z370" s="655"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631">
        <f>IF(Z370="","",IF(Z370="Leve",20%,IF(Z370="Menor",40%,IF(Z370="Moderado",60%,IF(Z370="Mayor",80%,IF(Z370="Catastrófico",100%,0))))))</f>
        <v>0.6</v>
      </c>
      <c r="AB370" s="634"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637"/>
      <c r="AD370" s="640"/>
      <c r="AE370" s="619" t="str">
        <f t="shared" ref="AE370" si="1295">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5">
        <v>1</v>
      </c>
      <c r="AG370" s="501" t="s">
        <v>3052</v>
      </c>
      <c r="AH370" s="504" t="str">
        <f t="shared" si="1098"/>
        <v>Probabilidad</v>
      </c>
      <c r="AI370" s="338" t="s">
        <v>310</v>
      </c>
      <c r="AJ370" s="338" t="s">
        <v>315</v>
      </c>
      <c r="AK370" s="233" t="str">
        <f t="shared" si="1099"/>
        <v>40%</v>
      </c>
      <c r="AL370" s="339" t="s">
        <v>319</v>
      </c>
      <c r="AM370" s="339" t="s">
        <v>323</v>
      </c>
      <c r="AN370" s="340" t="s">
        <v>326</v>
      </c>
      <c r="AO370" s="234">
        <f t="shared" ref="AO370" si="1296">IF(ISBLANK(AD370),(IFERROR(IF(AH370="Probabilidad",(W370-(+W370*AK370)),IF(AH370="Impacto",W370,"")),""))," ")</f>
        <v>0.24</v>
      </c>
      <c r="AP370" s="174" t="str">
        <f t="shared" ref="AP370" si="1297">IF(ISBLANK(AD370), (IFERROR(IF(AO370="","",IF(AO370&lt;=0.2,"Muy Baja",IF(AO370&lt;=0.4,"Baja",IF(AO370&lt;=0.6,"Media",IF(AO370&lt;=0.8,"Alta","Muy Alta"))))),""))," ")</f>
        <v>Baja</v>
      </c>
      <c r="AQ370" s="235">
        <f t="shared" si="1212"/>
        <v>0.24</v>
      </c>
      <c r="AR370" s="281" t="str">
        <f t="shared" si="1213"/>
        <v>Moderado</v>
      </c>
      <c r="AS370" s="235">
        <f t="shared" ref="AS370" si="1298">IFERROR(IF(AH370="Impacto",(AA370-(+AA370*AK370)),IF(AH370="Probabilidad",AA370,"")),"")</f>
        <v>0.6</v>
      </c>
      <c r="AT370" s="237" t="str">
        <f t="shared" si="1215"/>
        <v>Moderado</v>
      </c>
      <c r="AU370" s="622"/>
      <c r="AV370" s="625" t="str">
        <f>IF(ISBLANK(AD370), " ", AD370)</f>
        <v xml:space="preserve"> </v>
      </c>
      <c r="AW370" s="619" t="str">
        <f t="shared" ref="AW370" si="1299">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628" t="s">
        <v>333</v>
      </c>
      <c r="AY370" s="475" t="s">
        <v>3056</v>
      </c>
      <c r="AZ370" s="468" t="s">
        <v>3057</v>
      </c>
      <c r="BA370" s="469" t="s">
        <v>1184</v>
      </c>
      <c r="BB370" s="469" t="s">
        <v>1151</v>
      </c>
      <c r="BC370" s="470">
        <v>44927</v>
      </c>
      <c r="BD370" s="470">
        <v>45291</v>
      </c>
      <c r="BE370" s="470" t="s">
        <v>3058</v>
      </c>
      <c r="BF370" s="468" t="s">
        <v>3058</v>
      </c>
      <c r="BG370" s="581" t="s">
        <v>3060</v>
      </c>
      <c r="BH370" s="214"/>
      <c r="BI370" s="209"/>
      <c r="BJ370" s="209"/>
      <c r="BK370" s="209"/>
      <c r="BL370" s="206"/>
      <c r="BM370" s="206"/>
      <c r="BN370" s="206"/>
      <c r="BO370" s="280"/>
      <c r="BP370" s="280"/>
      <c r="BQ370" s="282"/>
      <c r="BR370" s="212"/>
      <c r="BS370" s="212" t="str">
        <f>IF(AND('MAPA DE RIESGOS'!$AP370="Muy Alta",'MAPA DE RIESGOS'!$AR370="Leve"),CONCATENATE("R",'MAPA DE RIESGOS'!$H370,"C",'MAPA DE RIESGOS'!$AF370),"")</f>
        <v/>
      </c>
      <c r="BT370" s="212"/>
      <c r="BU370" s="212"/>
      <c r="BV370" s="212"/>
      <c r="BW370" s="212"/>
      <c r="BX370" s="212"/>
      <c r="BY370" s="212"/>
      <c r="BZ370" s="212"/>
      <c r="CA370" s="212"/>
      <c r="CB370" s="212"/>
      <c r="CC370" s="212"/>
      <c r="CD370" s="212"/>
      <c r="CE370" s="212"/>
      <c r="CF370" s="212"/>
      <c r="CG370" s="212"/>
      <c r="CH370" s="212"/>
      <c r="CI370" s="212"/>
      <c r="CJ370" s="212"/>
      <c r="CK370" s="212"/>
    </row>
    <row r="371" spans="1:89" s="213" customFormat="1" ht="28.5" hidden="1" customHeight="1">
      <c r="A371" s="590"/>
      <c r="B371" s="614"/>
      <c r="C371" s="567"/>
      <c r="D371" s="567"/>
      <c r="E371" s="570"/>
      <c r="F371" s="570"/>
      <c r="G371" s="575"/>
      <c r="H371" s="382">
        <f t="shared" ref="H371" si="1300">+H370</f>
        <v>60</v>
      </c>
      <c r="I371" s="573"/>
      <c r="J371" s="576"/>
      <c r="K371" s="576"/>
      <c r="L371" s="576"/>
      <c r="M371" s="570"/>
      <c r="N371" s="570"/>
      <c r="O371" s="570"/>
      <c r="P371" s="644"/>
      <c r="Q371" s="604"/>
      <c r="R371" s="607"/>
      <c r="S371" s="607"/>
      <c r="T371" s="607"/>
      <c r="U371" s="607"/>
      <c r="V371" s="647"/>
      <c r="W371" s="632"/>
      <c r="X371" s="650"/>
      <c r="Y371" s="653"/>
      <c r="Z371" s="656"/>
      <c r="AA371" s="632"/>
      <c r="AB371" s="635"/>
      <c r="AC371" s="638"/>
      <c r="AD371" s="641"/>
      <c r="AE371" s="620"/>
      <c r="AF371" s="205">
        <v>2</v>
      </c>
      <c r="AG371" s="501"/>
      <c r="AH371" s="504" t="str">
        <f t="shared" si="1098"/>
        <v/>
      </c>
      <c r="AI371" s="338"/>
      <c r="AJ371" s="338"/>
      <c r="AK371" s="233" t="str">
        <f t="shared" si="1099"/>
        <v/>
      </c>
      <c r="AL371" s="339"/>
      <c r="AM371" s="339"/>
      <c r="AN371" s="340"/>
      <c r="AO371" s="234" t="str">
        <f t="shared" ref="AO371" si="1301">IF(ISBLANK(AD370),(IFERROR(IF(AND(AH370="Probabilidad",AH371="Probabilidad"),(AQ370-(+AQ370*AK371)),IF(AH371="Probabilidad",(W370-(+W370*AK371)),IF(AH371="Impacto",AQ370,""))),""))," ")</f>
        <v/>
      </c>
      <c r="AP371" s="174" t="str">
        <f t="shared" ref="AP371" si="1302">IF(ISBLANK(AD370),(IFERROR(IF(AO371="","",IF(AO371&lt;=0.2,"Muy Baja",IF(AO371&lt;=0.4,"Baja",IF(AO371&lt;=0.6,"Media",IF(AO371&lt;=0.8,"Alta","Muy Alta"))))),""))," ")</f>
        <v/>
      </c>
      <c r="AQ371" s="235" t="str">
        <f t="shared" si="1212"/>
        <v/>
      </c>
      <c r="AR371" s="281" t="str">
        <f t="shared" si="1213"/>
        <v/>
      </c>
      <c r="AS371" s="235" t="str">
        <f t="shared" ref="AS371" si="1303">IFERROR(IF(AND(AH370="Impacto",AH371="Impacto"),(AS370-(+AS370*AK371)),IF(AH371="Impacto",(AA370-(+AA370*AK371)),IF(AH371="Probabilidad",AS370,""))),"")</f>
        <v/>
      </c>
      <c r="AT371" s="237" t="str">
        <f t="shared" si="1215"/>
        <v/>
      </c>
      <c r="AU371" s="623"/>
      <c r="AV371" s="626"/>
      <c r="AW371" s="620"/>
      <c r="AX371" s="629"/>
      <c r="AY371" s="475"/>
      <c r="AZ371" s="468"/>
      <c r="BA371" s="469"/>
      <c r="BB371" s="469"/>
      <c r="BC371" s="470"/>
      <c r="BD371" s="470"/>
      <c r="BE371" s="470"/>
      <c r="BF371" s="468"/>
      <c r="BG371" s="576"/>
      <c r="BH371" s="214"/>
      <c r="BI371" s="209"/>
      <c r="BJ371" s="209"/>
      <c r="BK371" s="209"/>
      <c r="BL371" s="206"/>
      <c r="BM371" s="206"/>
      <c r="BN371" s="206"/>
      <c r="BO371" s="280"/>
      <c r="BP371" s="280"/>
      <c r="BQ371" s="282"/>
      <c r="BR371" s="212"/>
      <c r="BS371" s="212" t="str">
        <f>IF(AND('MAPA DE RIESGOS'!$AP371="Muy Alta",'MAPA DE RIESGOS'!$AR371="Leve"),CONCATENATE("R",'MAPA DE RIESGOS'!$H371,"C",'MAPA DE RIESGOS'!$AF371),"")</f>
        <v/>
      </c>
      <c r="BT371" s="212"/>
      <c r="BU371" s="212"/>
      <c r="BV371" s="212"/>
      <c r="BW371" s="212"/>
      <c r="BX371" s="212"/>
      <c r="BY371" s="212"/>
      <c r="BZ371" s="212"/>
      <c r="CA371" s="212"/>
      <c r="CB371" s="212"/>
      <c r="CC371" s="212"/>
      <c r="CD371" s="212"/>
      <c r="CE371" s="212"/>
      <c r="CF371" s="212"/>
      <c r="CG371" s="212"/>
      <c r="CH371" s="212"/>
      <c r="CI371" s="212"/>
      <c r="CJ371" s="212"/>
      <c r="CK371" s="212"/>
    </row>
    <row r="372" spans="1:89" s="213" customFormat="1" ht="28.5" hidden="1" customHeight="1">
      <c r="A372" s="590"/>
      <c r="B372" s="614"/>
      <c r="C372" s="567"/>
      <c r="D372" s="567"/>
      <c r="E372" s="570"/>
      <c r="F372" s="570"/>
      <c r="G372" s="575"/>
      <c r="H372" s="382">
        <f t="shared" si="1262"/>
        <v>60</v>
      </c>
      <c r="I372" s="573"/>
      <c r="J372" s="576"/>
      <c r="K372" s="576"/>
      <c r="L372" s="576"/>
      <c r="M372" s="570"/>
      <c r="N372" s="570"/>
      <c r="O372" s="570"/>
      <c r="P372" s="644"/>
      <c r="Q372" s="604"/>
      <c r="R372" s="607"/>
      <c r="S372" s="607"/>
      <c r="T372" s="607"/>
      <c r="U372" s="607"/>
      <c r="V372" s="647"/>
      <c r="W372" s="632"/>
      <c r="X372" s="650"/>
      <c r="Y372" s="653"/>
      <c r="Z372" s="656"/>
      <c r="AA372" s="632"/>
      <c r="AB372" s="635"/>
      <c r="AC372" s="638"/>
      <c r="AD372" s="641"/>
      <c r="AE372" s="620"/>
      <c r="AF372" s="205">
        <v>3</v>
      </c>
      <c r="AG372" s="501"/>
      <c r="AH372" s="504" t="str">
        <f t="shared" si="1098"/>
        <v/>
      </c>
      <c r="AI372" s="338"/>
      <c r="AJ372" s="338"/>
      <c r="AK372" s="233" t="str">
        <f t="shared" si="1099"/>
        <v/>
      </c>
      <c r="AL372" s="339"/>
      <c r="AM372" s="339"/>
      <c r="AN372" s="340"/>
      <c r="AO372" s="234" t="str">
        <f t="shared" ref="AO372" si="1304">IF(ISBLANK(AD370),(IFERROR(IF(AND(AH371="Probabilidad",AH372="Probabilidad"),(AQ371-(+AQ371*AK372)),IF(AND(AH371="Impacto",AH372="Probabilidad"),(AQ370-(+AQ370*AK372)),IF(AH372="Impacto",AQ371,""))),""))," ")</f>
        <v/>
      </c>
      <c r="AP372" s="174" t="str">
        <f t="shared" ref="AP372" si="1305">IF(ISBLANK(AD370),(IFERROR(IF(AO372="","",IF(AO372&lt;=0.2,"Muy Baja",IF(AO372&lt;=0.4,"Baja",IF(AO372&lt;=0.6,"Media",IF(AO372&lt;=0.8,"Alta","Muy Alta"))))),""))," ")</f>
        <v/>
      </c>
      <c r="AQ372" s="235" t="str">
        <f t="shared" si="1212"/>
        <v/>
      </c>
      <c r="AR372" s="281" t="str">
        <f t="shared" si="1213"/>
        <v/>
      </c>
      <c r="AS372" s="235" t="str">
        <f t="shared" ref="AS372:AS375" si="1306">IFERROR(IF(AND(AH371="Impacto",AH372="Impacto"),(AS371-(+AS371*AK372)),IF(AND(AH371="Probabilidad",AH372="Impacto"),(AS370-(+AS370*AK372)),IF(AH372="Probabilidad",AS371,""))),"")</f>
        <v/>
      </c>
      <c r="AT372" s="237" t="str">
        <f t="shared" si="1215"/>
        <v/>
      </c>
      <c r="AU372" s="623"/>
      <c r="AV372" s="626"/>
      <c r="AW372" s="620"/>
      <c r="AX372" s="629"/>
      <c r="AY372" s="475"/>
      <c r="AZ372" s="468"/>
      <c r="BA372" s="469"/>
      <c r="BB372" s="469"/>
      <c r="BC372" s="470"/>
      <c r="BD372" s="470"/>
      <c r="BE372" s="470"/>
      <c r="BF372" s="468"/>
      <c r="BG372" s="576"/>
      <c r="BH372" s="214"/>
      <c r="BI372" s="209"/>
      <c r="BJ372" s="209"/>
      <c r="BK372" s="209"/>
      <c r="BL372" s="206"/>
      <c r="BM372" s="206"/>
      <c r="BN372" s="206"/>
      <c r="BO372" s="280"/>
      <c r="BP372" s="280"/>
      <c r="BQ372" s="282"/>
      <c r="BR372" s="212"/>
      <c r="BS372" s="212" t="str">
        <f>IF(AND('MAPA DE RIESGOS'!$AP372="Muy Alta",'MAPA DE RIESGOS'!$AR372="Leve"),CONCATENATE("R",'MAPA DE RIESGOS'!$H372,"C",'MAPA DE RIESGOS'!$AF372),"")</f>
        <v/>
      </c>
      <c r="BT372" s="212"/>
      <c r="BU372" s="212"/>
      <c r="BV372" s="212"/>
      <c r="BW372" s="212"/>
      <c r="BX372" s="212"/>
      <c r="BY372" s="212"/>
      <c r="BZ372" s="212"/>
      <c r="CA372" s="212"/>
      <c r="CB372" s="212"/>
      <c r="CC372" s="212"/>
      <c r="CD372" s="212"/>
      <c r="CE372" s="212"/>
      <c r="CF372" s="212"/>
      <c r="CG372" s="212"/>
      <c r="CH372" s="212"/>
      <c r="CI372" s="212"/>
      <c r="CJ372" s="212"/>
      <c r="CK372" s="212"/>
    </row>
    <row r="373" spans="1:89" s="213" customFormat="1" ht="28.5" hidden="1" customHeight="1">
      <c r="A373" s="590"/>
      <c r="B373" s="614"/>
      <c r="C373" s="567"/>
      <c r="D373" s="567"/>
      <c r="E373" s="570"/>
      <c r="F373" s="570"/>
      <c r="G373" s="575"/>
      <c r="H373" s="382">
        <f t="shared" si="1262"/>
        <v>60</v>
      </c>
      <c r="I373" s="573"/>
      <c r="J373" s="576"/>
      <c r="K373" s="576"/>
      <c r="L373" s="576"/>
      <c r="M373" s="570"/>
      <c r="N373" s="570"/>
      <c r="O373" s="570"/>
      <c r="P373" s="644"/>
      <c r="Q373" s="604"/>
      <c r="R373" s="607"/>
      <c r="S373" s="607"/>
      <c r="T373" s="607"/>
      <c r="U373" s="607"/>
      <c r="V373" s="647"/>
      <c r="W373" s="632"/>
      <c r="X373" s="650"/>
      <c r="Y373" s="653"/>
      <c r="Z373" s="656"/>
      <c r="AA373" s="632"/>
      <c r="AB373" s="635"/>
      <c r="AC373" s="638"/>
      <c r="AD373" s="641"/>
      <c r="AE373" s="620"/>
      <c r="AF373" s="205">
        <v>4</v>
      </c>
      <c r="AG373" s="501"/>
      <c r="AH373" s="504" t="str">
        <f t="shared" si="1098"/>
        <v/>
      </c>
      <c r="AI373" s="338"/>
      <c r="AJ373" s="338"/>
      <c r="AK373" s="233" t="str">
        <f t="shared" si="1099"/>
        <v/>
      </c>
      <c r="AL373" s="339"/>
      <c r="AM373" s="339"/>
      <c r="AN373" s="340"/>
      <c r="AO373" s="234" t="str">
        <f t="shared" ref="AO373" si="1307">IF(ISBLANK(AD370),(IFERROR(IF(AND(AH372="Probabilidad",AH373="Probabilidad"),(AQ372-(+AQ372*AK373)),IF(AND(AH372="Impacto",AH373="Probabilidad"),(AQ371-(+AQ371*AK373)),IF(AH373="Impacto",AQ372,""))),""))," ")</f>
        <v/>
      </c>
      <c r="AP373" s="174" t="str">
        <f t="shared" ref="AP373" si="1308">IF(ISBLANK(AD370),(IFERROR(IF(AO373="","",IF(AO373&lt;=0.2,"Muy Baja",IF(AO373&lt;=0.4,"Baja",IF(AO373&lt;=0.6,"Media",IF(AO373&lt;=0.8,"Alta","Muy Alta"))))),""))," ")</f>
        <v/>
      </c>
      <c r="AQ373" s="235" t="str">
        <f t="shared" si="1212"/>
        <v/>
      </c>
      <c r="AR373" s="281" t="str">
        <f t="shared" si="1213"/>
        <v/>
      </c>
      <c r="AS373" s="235" t="str">
        <f t="shared" si="1306"/>
        <v/>
      </c>
      <c r="AT373" s="237" t="str">
        <f t="shared" si="1215"/>
        <v/>
      </c>
      <c r="AU373" s="623"/>
      <c r="AV373" s="626"/>
      <c r="AW373" s="620"/>
      <c r="AX373" s="629"/>
      <c r="AY373" s="475"/>
      <c r="AZ373" s="468"/>
      <c r="BA373" s="469"/>
      <c r="BB373" s="469"/>
      <c r="BC373" s="470"/>
      <c r="BD373" s="470"/>
      <c r="BE373" s="470"/>
      <c r="BF373" s="468"/>
      <c r="BG373" s="576"/>
      <c r="BH373" s="214"/>
      <c r="BI373" s="209"/>
      <c r="BJ373" s="209"/>
      <c r="BK373" s="209"/>
      <c r="BL373" s="206"/>
      <c r="BM373" s="206"/>
      <c r="BN373" s="206"/>
      <c r="BO373" s="280"/>
      <c r="BP373" s="280"/>
      <c r="BQ373" s="282"/>
      <c r="BR373" s="212"/>
      <c r="BS373" s="212" t="str">
        <f>IF(AND('MAPA DE RIESGOS'!$AP373="Muy Alta",'MAPA DE RIESGOS'!$AR373="Leve"),CONCATENATE("R",'MAPA DE RIESGOS'!$H373,"C",'MAPA DE RIESGOS'!$AF373),"")</f>
        <v/>
      </c>
      <c r="BT373" s="212"/>
      <c r="BU373" s="212"/>
      <c r="BV373" s="212"/>
      <c r="BW373" s="212"/>
      <c r="BX373" s="212"/>
      <c r="BY373" s="212"/>
      <c r="BZ373" s="212"/>
      <c r="CA373" s="212"/>
      <c r="CB373" s="212"/>
      <c r="CC373" s="212"/>
      <c r="CD373" s="212"/>
      <c r="CE373" s="212"/>
      <c r="CF373" s="212"/>
      <c r="CG373" s="212"/>
      <c r="CH373" s="212"/>
      <c r="CI373" s="212"/>
      <c r="CJ373" s="212"/>
      <c r="CK373" s="212"/>
    </row>
    <row r="374" spans="1:89" s="213" customFormat="1" ht="28.5" hidden="1" customHeight="1">
      <c r="A374" s="590"/>
      <c r="B374" s="614"/>
      <c r="C374" s="567"/>
      <c r="D374" s="567"/>
      <c r="E374" s="570"/>
      <c r="F374" s="570"/>
      <c r="G374" s="575"/>
      <c r="H374" s="382">
        <f t="shared" si="1262"/>
        <v>60</v>
      </c>
      <c r="I374" s="573"/>
      <c r="J374" s="576"/>
      <c r="K374" s="576"/>
      <c r="L374" s="576"/>
      <c r="M374" s="570"/>
      <c r="N374" s="570"/>
      <c r="O374" s="570"/>
      <c r="P374" s="644"/>
      <c r="Q374" s="604"/>
      <c r="R374" s="607"/>
      <c r="S374" s="607"/>
      <c r="T374" s="607"/>
      <c r="U374" s="607"/>
      <c r="V374" s="647"/>
      <c r="W374" s="632"/>
      <c r="X374" s="650"/>
      <c r="Y374" s="653"/>
      <c r="Z374" s="656"/>
      <c r="AA374" s="632"/>
      <c r="AB374" s="635"/>
      <c r="AC374" s="638"/>
      <c r="AD374" s="641"/>
      <c r="AE374" s="620"/>
      <c r="AF374" s="205">
        <v>5</v>
      </c>
      <c r="AG374" s="501"/>
      <c r="AH374" s="504" t="str">
        <f t="shared" si="1098"/>
        <v/>
      </c>
      <c r="AI374" s="338"/>
      <c r="AJ374" s="338"/>
      <c r="AK374" s="233" t="str">
        <f t="shared" si="1099"/>
        <v/>
      </c>
      <c r="AL374" s="339"/>
      <c r="AM374" s="339"/>
      <c r="AN374" s="340"/>
      <c r="AO374" s="234" t="str">
        <f t="shared" ref="AO374" si="1309">IF(ISBLANK(AD370),(IFERROR(IF(AND(AH373="Probabilidad",AH374="Probabilidad"),(AQ373-(+AQ373*AK374)),IF(AND(AH373="Impacto",AH374="Probabilidad"),(AQ372-(+AQ372*AK374)),IF(AH374="Impacto",AQ373,""))),""))," ")</f>
        <v/>
      </c>
      <c r="AP374" s="174" t="str">
        <f t="shared" ref="AP374" si="1310">IF(ISBLANK(AD370),(IFERROR(IF(AO374="","",IF(AO374&lt;=0.2,"Muy Baja",IF(AO374&lt;=0.4,"Baja",IF(AO374&lt;=0.6,"Media",IF(AO374&lt;=0.8,"Alta","Muy Alta"))))),""))," ")</f>
        <v/>
      </c>
      <c r="AQ374" s="235" t="str">
        <f t="shared" si="1212"/>
        <v/>
      </c>
      <c r="AR374" s="281" t="str">
        <f t="shared" si="1213"/>
        <v/>
      </c>
      <c r="AS374" s="235" t="str">
        <f t="shared" si="1306"/>
        <v/>
      </c>
      <c r="AT374" s="237" t="str">
        <f t="shared" si="1215"/>
        <v/>
      </c>
      <c r="AU374" s="623"/>
      <c r="AV374" s="626"/>
      <c r="AW374" s="620"/>
      <c r="AX374" s="629"/>
      <c r="AY374" s="475"/>
      <c r="AZ374" s="468"/>
      <c r="BA374" s="469"/>
      <c r="BB374" s="469"/>
      <c r="BC374" s="470"/>
      <c r="BD374" s="470"/>
      <c r="BE374" s="470"/>
      <c r="BF374" s="468"/>
      <c r="BG374" s="576"/>
      <c r="BH374" s="214"/>
      <c r="BI374" s="209"/>
      <c r="BJ374" s="209"/>
      <c r="BK374" s="209"/>
      <c r="BL374" s="206"/>
      <c r="BM374" s="206"/>
      <c r="BN374" s="206"/>
      <c r="BO374" s="280"/>
      <c r="BP374" s="280"/>
      <c r="BQ374" s="282"/>
      <c r="BR374" s="212"/>
      <c r="BS374" s="212" t="str">
        <f>IF(AND('MAPA DE RIESGOS'!$AP374="Muy Alta",'MAPA DE RIESGOS'!$AR374="Leve"),CONCATENATE("R",'MAPA DE RIESGOS'!$H374,"C",'MAPA DE RIESGOS'!$AF374),"")</f>
        <v/>
      </c>
      <c r="BT374" s="212"/>
      <c r="BU374" s="212"/>
      <c r="BV374" s="212"/>
      <c r="BW374" s="212"/>
      <c r="BX374" s="212"/>
      <c r="BY374" s="212"/>
      <c r="BZ374" s="212"/>
      <c r="CA374" s="212"/>
      <c r="CB374" s="212"/>
      <c r="CC374" s="212"/>
      <c r="CD374" s="212"/>
      <c r="CE374" s="212"/>
      <c r="CF374" s="212"/>
      <c r="CG374" s="212"/>
      <c r="CH374" s="212"/>
      <c r="CI374" s="212"/>
      <c r="CJ374" s="212"/>
      <c r="CK374" s="212"/>
    </row>
    <row r="375" spans="1:89" s="213" customFormat="1" ht="28.5" hidden="1" customHeight="1">
      <c r="A375" s="590"/>
      <c r="B375" s="614"/>
      <c r="C375" s="567"/>
      <c r="D375" s="567"/>
      <c r="E375" s="570"/>
      <c r="F375" s="570"/>
      <c r="G375" s="575"/>
      <c r="H375" s="382">
        <f t="shared" si="1262"/>
        <v>60</v>
      </c>
      <c r="I375" s="574"/>
      <c r="J375" s="577"/>
      <c r="K375" s="577"/>
      <c r="L375" s="577"/>
      <c r="M375" s="571"/>
      <c r="N375" s="571"/>
      <c r="O375" s="571"/>
      <c r="P375" s="645"/>
      <c r="Q375" s="605"/>
      <c r="R375" s="608"/>
      <c r="S375" s="608"/>
      <c r="T375" s="608"/>
      <c r="U375" s="608"/>
      <c r="V375" s="648"/>
      <c r="W375" s="633"/>
      <c r="X375" s="651"/>
      <c r="Y375" s="654"/>
      <c r="Z375" s="657"/>
      <c r="AA375" s="633"/>
      <c r="AB375" s="636"/>
      <c r="AC375" s="639"/>
      <c r="AD375" s="642"/>
      <c r="AE375" s="621"/>
      <c r="AF375" s="205">
        <v>6</v>
      </c>
      <c r="AG375" s="501"/>
      <c r="AH375" s="504" t="str">
        <f t="shared" si="1098"/>
        <v/>
      </c>
      <c r="AI375" s="338"/>
      <c r="AJ375" s="338"/>
      <c r="AK375" s="233" t="str">
        <f t="shared" si="1099"/>
        <v/>
      </c>
      <c r="AL375" s="339"/>
      <c r="AM375" s="339"/>
      <c r="AN375" s="340"/>
      <c r="AO375" s="234" t="str">
        <f t="shared" ref="AO375" si="1311">IF(ISBLANK(AD370),(IFERROR(IF(AND(AH374="Probabilidad",AH375="Probabilidad"),(AQ374-(+AQ374*AK375)),IF(AND(AH374="Impacto",AH375="Probabilidad"),(AQ373-(+AQ373*AK375)),IF(AH375="Impacto",AQ374,""))),""))," ")</f>
        <v/>
      </c>
      <c r="AP375" s="174" t="str">
        <f t="shared" ref="AP375" si="1312">IF(ISBLANK(AD370),(IFERROR(IF(AO375="","",IF(AO375&lt;=0.2,"Muy Baja",IF(AO375&lt;=0.4,"Baja",IF(AO375&lt;=0.6,"Media",IF(AO375&lt;=0.8,"Alta","Muy Alta"))))),""))," ")</f>
        <v/>
      </c>
      <c r="AQ375" s="235" t="str">
        <f t="shared" si="1212"/>
        <v/>
      </c>
      <c r="AR375" s="281" t="str">
        <f t="shared" si="1213"/>
        <v/>
      </c>
      <c r="AS375" s="235" t="str">
        <f t="shared" si="1306"/>
        <v/>
      </c>
      <c r="AT375" s="237" t="str">
        <f t="shared" si="1215"/>
        <v/>
      </c>
      <c r="AU375" s="624"/>
      <c r="AV375" s="627"/>
      <c r="AW375" s="621"/>
      <c r="AX375" s="630"/>
      <c r="AY375" s="475"/>
      <c r="AZ375" s="468"/>
      <c r="BA375" s="469"/>
      <c r="BB375" s="469"/>
      <c r="BC375" s="470"/>
      <c r="BD375" s="470"/>
      <c r="BE375" s="470"/>
      <c r="BF375" s="468"/>
      <c r="BG375" s="577"/>
      <c r="BH375" s="214"/>
      <c r="BI375" s="209"/>
      <c r="BJ375" s="209"/>
      <c r="BK375" s="209"/>
      <c r="BL375" s="206"/>
      <c r="BM375" s="206"/>
      <c r="BN375" s="206"/>
      <c r="BO375" s="280"/>
      <c r="BP375" s="280"/>
      <c r="BQ375" s="282"/>
      <c r="BR375" s="212"/>
      <c r="BS375" s="212" t="str">
        <f>IF(AND('MAPA DE RIESGOS'!$AP375="Muy Alta",'MAPA DE RIESGOS'!$AR375="Leve"),CONCATENATE("R",'MAPA DE RIESGOS'!$H375,"C",'MAPA DE RIESGOS'!$AF375),"")</f>
        <v/>
      </c>
      <c r="BT375" s="212"/>
      <c r="BU375" s="212"/>
      <c r="BV375" s="212"/>
      <c r="BW375" s="212"/>
      <c r="BX375" s="212"/>
      <c r="BY375" s="212"/>
      <c r="BZ375" s="212"/>
      <c r="CA375" s="212"/>
      <c r="CB375" s="212"/>
      <c r="CC375" s="212"/>
      <c r="CD375" s="212"/>
      <c r="CE375" s="212"/>
      <c r="CF375" s="212"/>
      <c r="CG375" s="212"/>
      <c r="CH375" s="212"/>
      <c r="CI375" s="212"/>
      <c r="CJ375" s="212"/>
      <c r="CK375" s="212"/>
    </row>
    <row r="376" spans="1:89" s="213" customFormat="1" ht="68.5" customHeight="1">
      <c r="A376" s="590"/>
      <c r="B376" s="614" t="s">
        <v>954</v>
      </c>
      <c r="C376" s="567"/>
      <c r="D376" s="567" t="str">
        <f>IFERROR((VLOOKUP($B376,'Listados Datos'!$D$3:$F$18,3,FALSE))," ")</f>
        <v>El proceso inicia con la identificación de las necesidades de recursos y finaliza con la entrega del bien y/o servicio y su registro en los hechos financieros. Aplica a todos los procesos de la entidad.</v>
      </c>
      <c r="E376" s="570" t="s">
        <v>1168</v>
      </c>
      <c r="F376" s="570" t="s">
        <v>970</v>
      </c>
      <c r="G376" s="575">
        <v>61</v>
      </c>
      <c r="H376" s="382">
        <f t="shared" ref="H376" si="1313">+G376</f>
        <v>61</v>
      </c>
      <c r="I376" s="572" t="s">
        <v>3067</v>
      </c>
      <c r="J376" s="581" t="s">
        <v>242</v>
      </c>
      <c r="K376" s="581" t="s">
        <v>1187</v>
      </c>
      <c r="L376" s="581" t="s">
        <v>1313</v>
      </c>
      <c r="M376" s="569" t="s">
        <v>3062</v>
      </c>
      <c r="N376" s="569" t="s">
        <v>108</v>
      </c>
      <c r="O376" s="569" t="s">
        <v>830</v>
      </c>
      <c r="P376" s="643">
        <v>228</v>
      </c>
      <c r="Q376" s="603"/>
      <c r="R376" s="606"/>
      <c r="S376" s="606"/>
      <c r="T376" s="606"/>
      <c r="U376" s="606"/>
      <c r="V376" s="646" t="str">
        <f t="shared" ref="V376" si="1314">IF(ISBLANK(AC376),(IF(P376&lt;=0,"",IF(P376&lt;=2,"Muy Baja",IF(P376&lt;=24,"Baja",IF(P376&lt;=500,"Media",IF(P376&lt;=5000,"Alta","Muy Alta"))))))," ")</f>
        <v>Media</v>
      </c>
      <c r="W376" s="631">
        <f t="shared" ref="W376" si="1315">IF(ISBLANK(AC376),(IF(V376="","",IF(V376="Muy Baja",20%,IF(V376="Baja",40%,IF(V376="Media",60%,IF(V376="Alta",80%,IF(V376="Muy Alta",100%,0)))))))," ")</f>
        <v>0.6</v>
      </c>
      <c r="X376" s="649" t="s">
        <v>304</v>
      </c>
      <c r="Y376" s="652" t="str">
        <f>IF(X376&gt;0,IF(NOT(ISERROR(MATCH(X376,'Listados Datos'!$N$3:$N$4,0))),'Listados Datos'!$N$6&amp;"Por favor no seleccionar este criterios de impacto (Afectación Económica o presupuestal y/o Pérdida Reputacional)",'Listados Datos'!$N$7),"")</f>
        <v>✔</v>
      </c>
      <c r="Z376" s="655"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631">
        <f>IF(Z376="","",IF(Z376="Leve",20%,IF(Z376="Menor",40%,IF(Z376="Moderado",60%,IF(Z376="Mayor",80%,IF(Z376="Catastrófico",100%,0))))))</f>
        <v>0.6</v>
      </c>
      <c r="AB376" s="634"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637"/>
      <c r="AD376" s="640"/>
      <c r="AE376" s="619" t="str">
        <f t="shared" ref="AE376" si="1316">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5">
        <v>1</v>
      </c>
      <c r="AG376" s="501" t="s">
        <v>3073</v>
      </c>
      <c r="AH376" s="504" t="str">
        <f t="shared" ref="AH376:AH435" si="1317">IF(OR(AI376="Preventivo",AI376="Detectivo"),"Probabilidad",IF(AI376="Correctivo","Impacto",""))</f>
        <v>Probabilidad</v>
      </c>
      <c r="AI376" s="338" t="s">
        <v>310</v>
      </c>
      <c r="AJ376" s="338" t="s">
        <v>315</v>
      </c>
      <c r="AK376" s="233" t="str">
        <f t="shared" ref="AK376:AK435" si="1318">IF(AND(AI376="Preventivo",AJ376="Automático"),"50%",IF(AND(AI376="Preventivo",AJ376="Manual"),"40%",IF(AND(AI376="Detectivo",AJ376="Automático"),"40%",IF(AND(AI376="Detectivo",AJ376="Manual"),"30%",IF(AND(AI376="Correctivo",AJ376="Automático"),"35%",IF(AND(AI376="Correctivo",AJ376="Manual"),"25%",""))))))</f>
        <v>40%</v>
      </c>
      <c r="AL376" s="339" t="s">
        <v>319</v>
      </c>
      <c r="AM376" s="339" t="s">
        <v>323</v>
      </c>
      <c r="AN376" s="340" t="s">
        <v>326</v>
      </c>
      <c r="AO376" s="234">
        <f t="shared" ref="AO376" si="1319">IF(ISBLANK(AD376),(IFERROR(IF(AH376="Probabilidad",(W376-(+W376*AK376)),IF(AH376="Impacto",W376,"")),""))," ")</f>
        <v>0.36</v>
      </c>
      <c r="AP376" s="174" t="str">
        <f t="shared" ref="AP376" si="1320">IF(ISBLANK(AD376), (IFERROR(IF(AO376="","",IF(AO376&lt;=0.2,"Muy Baja",IF(AO376&lt;=0.4,"Baja",IF(AO376&lt;=0.6,"Media",IF(AO376&lt;=0.8,"Alta","Muy Alta"))))),""))," ")</f>
        <v>Baja</v>
      </c>
      <c r="AQ376" s="235">
        <f t="shared" si="1212"/>
        <v>0.36</v>
      </c>
      <c r="AR376" s="281" t="str">
        <f t="shared" si="1213"/>
        <v>Moderado</v>
      </c>
      <c r="AS376" s="235">
        <f t="shared" ref="AS376" si="1321">IFERROR(IF(AH376="Impacto",(AA376-(+AA376*AK376)),IF(AH376="Probabilidad",AA376,"")),"")</f>
        <v>0.6</v>
      </c>
      <c r="AT376" s="237" t="str">
        <f t="shared" si="1215"/>
        <v>Moderado</v>
      </c>
      <c r="AU376" s="622"/>
      <c r="AV376" s="625" t="str">
        <f>IF(ISBLANK(AD376), " ", AD376)</f>
        <v xml:space="preserve"> </v>
      </c>
      <c r="AW376" s="619" t="str">
        <f t="shared" ref="AW376" si="1322">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628" t="s">
        <v>333</v>
      </c>
      <c r="AY376" s="546" t="s">
        <v>1401</v>
      </c>
      <c r="AZ376" s="548" t="s">
        <v>1403</v>
      </c>
      <c r="BA376" s="548" t="s">
        <v>1184</v>
      </c>
      <c r="BB376" s="548" t="s">
        <v>1054</v>
      </c>
      <c r="BC376" s="550">
        <v>44562</v>
      </c>
      <c r="BD376" s="550">
        <v>44926</v>
      </c>
      <c r="BE376" s="548" t="s">
        <v>1399</v>
      </c>
      <c r="BF376" s="548" t="s">
        <v>1399</v>
      </c>
      <c r="BG376" s="581" t="s">
        <v>1237</v>
      </c>
      <c r="BH376" s="214"/>
      <c r="BI376" s="209"/>
      <c r="BJ376" s="209"/>
      <c r="BK376" s="209"/>
      <c r="BL376" s="206"/>
      <c r="BM376" s="206"/>
      <c r="BN376" s="206"/>
      <c r="BO376" s="280"/>
      <c r="BP376" s="280"/>
      <c r="BQ376" s="282"/>
      <c r="BR376" s="212"/>
      <c r="BS376" s="212" t="str">
        <f>IF(AND('MAPA DE RIESGOS'!$AP376="Muy Alta",'MAPA DE RIESGOS'!$AR376="Leve"),CONCATENATE("R",'MAPA DE RIESGOS'!$H376,"C",'MAPA DE RIESGOS'!$AF376),"")</f>
        <v/>
      </c>
      <c r="BT376" s="212"/>
      <c r="BU376" s="212"/>
      <c r="BV376" s="212"/>
      <c r="BW376" s="212"/>
      <c r="BX376" s="212"/>
      <c r="BY376" s="212"/>
      <c r="BZ376" s="212"/>
      <c r="CA376" s="212"/>
      <c r="CB376" s="212"/>
      <c r="CC376" s="212"/>
      <c r="CD376" s="212"/>
      <c r="CE376" s="212"/>
      <c r="CF376" s="212"/>
      <c r="CG376" s="212"/>
      <c r="CH376" s="212"/>
      <c r="CI376" s="212"/>
      <c r="CJ376" s="212"/>
      <c r="CK376" s="212"/>
    </row>
    <row r="377" spans="1:89" s="213" customFormat="1" ht="68.5" customHeight="1">
      <c r="A377" s="590"/>
      <c r="B377" s="614"/>
      <c r="C377" s="567"/>
      <c r="D377" s="567"/>
      <c r="E377" s="570"/>
      <c r="F377" s="570"/>
      <c r="G377" s="575"/>
      <c r="H377" s="382">
        <f t="shared" ref="H377" si="1323">+H376</f>
        <v>61</v>
      </c>
      <c r="I377" s="573"/>
      <c r="J377" s="576"/>
      <c r="K377" s="576"/>
      <c r="L377" s="576"/>
      <c r="M377" s="570"/>
      <c r="N377" s="570"/>
      <c r="O377" s="570"/>
      <c r="P377" s="644"/>
      <c r="Q377" s="604"/>
      <c r="R377" s="607"/>
      <c r="S377" s="607"/>
      <c r="T377" s="607"/>
      <c r="U377" s="607"/>
      <c r="V377" s="647"/>
      <c r="W377" s="632"/>
      <c r="X377" s="650"/>
      <c r="Y377" s="653"/>
      <c r="Z377" s="656"/>
      <c r="AA377" s="632"/>
      <c r="AB377" s="635"/>
      <c r="AC377" s="638"/>
      <c r="AD377" s="641"/>
      <c r="AE377" s="620"/>
      <c r="AF377" s="205">
        <v>2</v>
      </c>
      <c r="AG377" s="501" t="s">
        <v>3074</v>
      </c>
      <c r="AH377" s="504" t="str">
        <f t="shared" si="1317"/>
        <v>Probabilidad</v>
      </c>
      <c r="AI377" s="338" t="s">
        <v>310</v>
      </c>
      <c r="AJ377" s="338" t="s">
        <v>315</v>
      </c>
      <c r="AK377" s="233" t="str">
        <f t="shared" si="1318"/>
        <v>40%</v>
      </c>
      <c r="AL377" s="339" t="s">
        <v>319</v>
      </c>
      <c r="AM377" s="339" t="s">
        <v>323</v>
      </c>
      <c r="AN377" s="340" t="s">
        <v>326</v>
      </c>
      <c r="AO377" s="234">
        <f t="shared" ref="AO377" si="1324">IF(ISBLANK(AD376),(IFERROR(IF(AND(AH376="Probabilidad",AH377="Probabilidad"),(AQ376-(+AQ376*AK377)),IF(AH377="Probabilidad",(W376-(+W376*AK377)),IF(AH377="Impacto",AQ376,""))),""))," ")</f>
        <v>0.216</v>
      </c>
      <c r="AP377" s="174" t="str">
        <f t="shared" ref="AP377" si="1325">IF(ISBLANK(AD376),(IFERROR(IF(AO377="","",IF(AO377&lt;=0.2,"Muy Baja",IF(AO377&lt;=0.4,"Baja",IF(AO377&lt;=0.6,"Media",IF(AO377&lt;=0.8,"Alta","Muy Alta"))))),""))," ")</f>
        <v>Baja</v>
      </c>
      <c r="AQ377" s="235">
        <f t="shared" si="1212"/>
        <v>0.216</v>
      </c>
      <c r="AR377" s="281" t="str">
        <f t="shared" si="1213"/>
        <v>Moderado</v>
      </c>
      <c r="AS377" s="235">
        <f t="shared" ref="AS377" si="1326">IFERROR(IF(AND(AH376="Impacto",AH377="Impacto"),(AS376-(+AS376*AK377)),IF(AH377="Impacto",(AA376-(+AA376*AK377)),IF(AH377="Probabilidad",AS376,""))),"")</f>
        <v>0.6</v>
      </c>
      <c r="AT377" s="237" t="str">
        <f t="shared" si="1215"/>
        <v>Moderado</v>
      </c>
      <c r="AU377" s="623"/>
      <c r="AV377" s="626"/>
      <c r="AW377" s="620"/>
      <c r="AX377" s="629"/>
      <c r="AY377" s="547"/>
      <c r="AZ377" s="549"/>
      <c r="BA377" s="549"/>
      <c r="BB377" s="549"/>
      <c r="BC377" s="551"/>
      <c r="BD377" s="551"/>
      <c r="BE377" s="549"/>
      <c r="BF377" s="549"/>
      <c r="BG377" s="576"/>
      <c r="BH377" s="214"/>
      <c r="BI377" s="209"/>
      <c r="BJ377" s="209"/>
      <c r="BK377" s="209"/>
      <c r="BL377" s="206"/>
      <c r="BM377" s="206"/>
      <c r="BN377" s="206"/>
      <c r="BO377" s="280"/>
      <c r="BP377" s="280"/>
      <c r="BQ377" s="282"/>
      <c r="BR377" s="212"/>
      <c r="BS377" s="212" t="str">
        <f>IF(AND('MAPA DE RIESGOS'!$AP377="Muy Alta",'MAPA DE RIESGOS'!$AR377="Leve"),CONCATENATE("R",'MAPA DE RIESGOS'!$H377,"C",'MAPA DE RIESGOS'!$AF377),"")</f>
        <v/>
      </c>
      <c r="BT377" s="212"/>
      <c r="BU377" s="212"/>
      <c r="BV377" s="212"/>
      <c r="BW377" s="212"/>
      <c r="BX377" s="212"/>
      <c r="BY377" s="212"/>
      <c r="BZ377" s="212"/>
      <c r="CA377" s="212"/>
      <c r="CB377" s="212"/>
      <c r="CC377" s="212"/>
      <c r="CD377" s="212"/>
      <c r="CE377" s="212"/>
      <c r="CF377" s="212"/>
      <c r="CG377" s="212"/>
      <c r="CH377" s="212"/>
      <c r="CI377" s="212"/>
      <c r="CJ377" s="212"/>
      <c r="CK377" s="212"/>
    </row>
    <row r="378" spans="1:89" s="213" customFormat="1" ht="68.5" customHeight="1">
      <c r="A378" s="590"/>
      <c r="B378" s="614"/>
      <c r="C378" s="567"/>
      <c r="D378" s="567"/>
      <c r="E378" s="570"/>
      <c r="F378" s="570"/>
      <c r="G378" s="575"/>
      <c r="H378" s="382">
        <f t="shared" si="1262"/>
        <v>61</v>
      </c>
      <c r="I378" s="573"/>
      <c r="J378" s="576"/>
      <c r="K378" s="576"/>
      <c r="L378" s="576"/>
      <c r="M378" s="570"/>
      <c r="N378" s="570"/>
      <c r="O378" s="570"/>
      <c r="P378" s="644"/>
      <c r="Q378" s="604"/>
      <c r="R378" s="607"/>
      <c r="S378" s="607"/>
      <c r="T378" s="607"/>
      <c r="U378" s="607"/>
      <c r="V378" s="647"/>
      <c r="W378" s="632"/>
      <c r="X378" s="650"/>
      <c r="Y378" s="653"/>
      <c r="Z378" s="656"/>
      <c r="AA378" s="632"/>
      <c r="AB378" s="635"/>
      <c r="AC378" s="638"/>
      <c r="AD378" s="641"/>
      <c r="AE378" s="620"/>
      <c r="AF378" s="205">
        <v>3</v>
      </c>
      <c r="AG378" s="501" t="s">
        <v>3075</v>
      </c>
      <c r="AH378" s="504" t="str">
        <f t="shared" si="1317"/>
        <v>Probabilidad</v>
      </c>
      <c r="AI378" s="338" t="s">
        <v>310</v>
      </c>
      <c r="AJ378" s="338" t="s">
        <v>315</v>
      </c>
      <c r="AK378" s="233" t="str">
        <f t="shared" si="1318"/>
        <v>40%</v>
      </c>
      <c r="AL378" s="339" t="s">
        <v>319</v>
      </c>
      <c r="AM378" s="339" t="s">
        <v>323</v>
      </c>
      <c r="AN378" s="340" t="s">
        <v>326</v>
      </c>
      <c r="AO378" s="234">
        <f t="shared" ref="AO378" si="1327">IF(ISBLANK(AD376),(IFERROR(IF(AND(AH377="Probabilidad",AH378="Probabilidad"),(AQ377-(+AQ377*AK378)),IF(AND(AH377="Impacto",AH378="Probabilidad"),(AQ376-(+AQ376*AK378)),IF(AH378="Impacto",AQ377,""))),""))," ")</f>
        <v>0.12959999999999999</v>
      </c>
      <c r="AP378" s="174" t="str">
        <f t="shared" ref="AP378" si="1328">IF(ISBLANK(AD376),(IFERROR(IF(AO378="","",IF(AO378&lt;=0.2,"Muy Baja",IF(AO378&lt;=0.4,"Baja",IF(AO378&lt;=0.6,"Media",IF(AO378&lt;=0.8,"Alta","Muy Alta"))))),""))," ")</f>
        <v>Muy Baja</v>
      </c>
      <c r="AQ378" s="235">
        <f t="shared" si="1212"/>
        <v>0.12959999999999999</v>
      </c>
      <c r="AR378" s="281" t="str">
        <f t="shared" si="1213"/>
        <v>Moderado</v>
      </c>
      <c r="AS378" s="235">
        <f t="shared" ref="AS378:AS381" si="1329">IFERROR(IF(AND(AH377="Impacto",AH378="Impacto"),(AS377-(+AS377*AK378)),IF(AND(AH377="Probabilidad",AH378="Impacto"),(AS376-(+AS376*AK378)),IF(AH378="Probabilidad",AS377,""))),"")</f>
        <v>0.6</v>
      </c>
      <c r="AT378" s="237" t="str">
        <f t="shared" si="1215"/>
        <v>Moderado</v>
      </c>
      <c r="AU378" s="623"/>
      <c r="AV378" s="626"/>
      <c r="AW378" s="620"/>
      <c r="AX378" s="629"/>
      <c r="AY378" s="546" t="s">
        <v>1402</v>
      </c>
      <c r="AZ378" s="548" t="s">
        <v>1404</v>
      </c>
      <c r="BA378" s="548" t="s">
        <v>1184</v>
      </c>
      <c r="BB378" s="548" t="s">
        <v>1054</v>
      </c>
      <c r="BC378" s="550">
        <v>44562</v>
      </c>
      <c r="BD378" s="550">
        <v>44926</v>
      </c>
      <c r="BE378" s="548" t="s">
        <v>1400</v>
      </c>
      <c r="BF378" s="548" t="s">
        <v>1400</v>
      </c>
      <c r="BG378" s="576"/>
      <c r="BH378" s="214"/>
      <c r="BI378" s="209"/>
      <c r="BJ378" s="209"/>
      <c r="BK378" s="209"/>
      <c r="BL378" s="206"/>
      <c r="BM378" s="206"/>
      <c r="BN378" s="206"/>
      <c r="BO378" s="280"/>
      <c r="BP378" s="280"/>
      <c r="BQ378" s="282"/>
      <c r="BR378" s="212"/>
      <c r="BS378" s="212" t="str">
        <f>IF(AND('MAPA DE RIESGOS'!$AP378="Muy Alta",'MAPA DE RIESGOS'!$AR378="Leve"),CONCATENATE("R",'MAPA DE RIESGOS'!$H378,"C",'MAPA DE RIESGOS'!$AF378),"")</f>
        <v/>
      </c>
      <c r="BT378" s="212"/>
      <c r="BU378" s="212"/>
      <c r="BV378" s="212"/>
      <c r="BW378" s="212"/>
      <c r="BX378" s="212"/>
      <c r="BY378" s="212"/>
      <c r="BZ378" s="212"/>
      <c r="CA378" s="212"/>
      <c r="CB378" s="212"/>
      <c r="CC378" s="212"/>
      <c r="CD378" s="212"/>
      <c r="CE378" s="212"/>
      <c r="CF378" s="212"/>
      <c r="CG378" s="212"/>
      <c r="CH378" s="212"/>
      <c r="CI378" s="212"/>
      <c r="CJ378" s="212"/>
      <c r="CK378" s="212"/>
    </row>
    <row r="379" spans="1:89" s="213" customFormat="1" ht="68.5" customHeight="1">
      <c r="A379" s="590"/>
      <c r="B379" s="614"/>
      <c r="C379" s="567"/>
      <c r="D379" s="567"/>
      <c r="E379" s="570"/>
      <c r="F379" s="570"/>
      <c r="G379" s="575"/>
      <c r="H379" s="382">
        <f t="shared" si="1262"/>
        <v>61</v>
      </c>
      <c r="I379" s="573"/>
      <c r="J379" s="576"/>
      <c r="K379" s="576"/>
      <c r="L379" s="576"/>
      <c r="M379" s="570"/>
      <c r="N379" s="570"/>
      <c r="O379" s="570"/>
      <c r="P379" s="644"/>
      <c r="Q379" s="604"/>
      <c r="R379" s="607"/>
      <c r="S379" s="607"/>
      <c r="T379" s="607"/>
      <c r="U379" s="607"/>
      <c r="V379" s="647"/>
      <c r="W379" s="632"/>
      <c r="X379" s="650"/>
      <c r="Y379" s="653"/>
      <c r="Z379" s="656"/>
      <c r="AA379" s="632"/>
      <c r="AB379" s="635"/>
      <c r="AC379" s="638"/>
      <c r="AD379" s="641"/>
      <c r="AE379" s="620"/>
      <c r="AF379" s="205">
        <v>4</v>
      </c>
      <c r="AG379" s="501" t="s">
        <v>3076</v>
      </c>
      <c r="AH379" s="504" t="str">
        <f t="shared" si="1317"/>
        <v>Probabilidad</v>
      </c>
      <c r="AI379" s="338" t="s">
        <v>310</v>
      </c>
      <c r="AJ379" s="338" t="s">
        <v>315</v>
      </c>
      <c r="AK379" s="233" t="str">
        <f t="shared" si="1318"/>
        <v>40%</v>
      </c>
      <c r="AL379" s="339" t="s">
        <v>319</v>
      </c>
      <c r="AM379" s="339" t="s">
        <v>323</v>
      </c>
      <c r="AN379" s="340" t="s">
        <v>326</v>
      </c>
      <c r="AO379" s="234">
        <f t="shared" ref="AO379" si="1330">IF(ISBLANK(AD376),(IFERROR(IF(AND(AH378="Probabilidad",AH379="Probabilidad"),(AQ378-(+AQ378*AK379)),IF(AND(AH378="Impacto",AH379="Probabilidad"),(AQ377-(+AQ377*AK379)),IF(AH379="Impacto",AQ378,""))),""))," ")</f>
        <v>7.7759999999999996E-2</v>
      </c>
      <c r="AP379" s="174" t="str">
        <f t="shared" ref="AP379" si="1331">IF(ISBLANK(AD376),(IFERROR(IF(AO379="","",IF(AO379&lt;=0.2,"Muy Baja",IF(AO379&lt;=0.4,"Baja",IF(AO379&lt;=0.6,"Media",IF(AO379&lt;=0.8,"Alta","Muy Alta"))))),""))," ")</f>
        <v>Muy Baja</v>
      </c>
      <c r="AQ379" s="235">
        <f t="shared" si="1212"/>
        <v>7.7759999999999996E-2</v>
      </c>
      <c r="AR379" s="281" t="str">
        <f t="shared" si="1213"/>
        <v>Moderado</v>
      </c>
      <c r="AS379" s="235">
        <f t="shared" si="1329"/>
        <v>0.6</v>
      </c>
      <c r="AT379" s="237" t="str">
        <f t="shared" si="1215"/>
        <v>Moderado</v>
      </c>
      <c r="AU379" s="623"/>
      <c r="AV379" s="626"/>
      <c r="AW379" s="620"/>
      <c r="AX379" s="629"/>
      <c r="AY379" s="547"/>
      <c r="AZ379" s="549"/>
      <c r="BA379" s="549"/>
      <c r="BB379" s="549"/>
      <c r="BC379" s="551"/>
      <c r="BD379" s="551"/>
      <c r="BE379" s="549"/>
      <c r="BF379" s="549"/>
      <c r="BG379" s="576"/>
      <c r="BH379" s="214"/>
      <c r="BI379" s="209"/>
      <c r="BJ379" s="209"/>
      <c r="BK379" s="209"/>
      <c r="BL379" s="206"/>
      <c r="BM379" s="206"/>
      <c r="BN379" s="206"/>
      <c r="BO379" s="280"/>
      <c r="BP379" s="280"/>
      <c r="BQ379" s="282"/>
      <c r="BR379" s="212"/>
      <c r="BS379" s="212" t="str">
        <f>IF(AND('MAPA DE RIESGOS'!$AP379="Muy Alta",'MAPA DE RIESGOS'!$AR379="Leve"),CONCATENATE("R",'MAPA DE RIESGOS'!$H379,"C",'MAPA DE RIESGOS'!$AF379),"")</f>
        <v/>
      </c>
      <c r="BT379" s="212"/>
      <c r="BU379" s="212"/>
      <c r="BV379" s="212"/>
      <c r="BW379" s="212"/>
      <c r="BX379" s="212"/>
      <c r="BY379" s="212"/>
      <c r="BZ379" s="212"/>
      <c r="CA379" s="212"/>
      <c r="CB379" s="212"/>
      <c r="CC379" s="212"/>
      <c r="CD379" s="212"/>
      <c r="CE379" s="212"/>
      <c r="CF379" s="212"/>
      <c r="CG379" s="212"/>
      <c r="CH379" s="212"/>
      <c r="CI379" s="212"/>
      <c r="CJ379" s="212"/>
      <c r="CK379" s="212"/>
    </row>
    <row r="380" spans="1:89" s="213" customFormat="1" ht="28.5" hidden="1" customHeight="1">
      <c r="A380" s="590"/>
      <c r="B380" s="614"/>
      <c r="C380" s="567"/>
      <c r="D380" s="567"/>
      <c r="E380" s="570"/>
      <c r="F380" s="570"/>
      <c r="G380" s="575"/>
      <c r="H380" s="382">
        <f t="shared" si="1262"/>
        <v>61</v>
      </c>
      <c r="I380" s="573"/>
      <c r="J380" s="576"/>
      <c r="K380" s="576"/>
      <c r="L380" s="576"/>
      <c r="M380" s="570"/>
      <c r="N380" s="570"/>
      <c r="O380" s="570"/>
      <c r="P380" s="644"/>
      <c r="Q380" s="604"/>
      <c r="R380" s="607"/>
      <c r="S380" s="607"/>
      <c r="T380" s="607"/>
      <c r="U380" s="607"/>
      <c r="V380" s="647"/>
      <c r="W380" s="632"/>
      <c r="X380" s="650"/>
      <c r="Y380" s="653"/>
      <c r="Z380" s="656"/>
      <c r="AA380" s="632"/>
      <c r="AB380" s="635"/>
      <c r="AC380" s="638"/>
      <c r="AD380" s="641"/>
      <c r="AE380" s="620"/>
      <c r="AF380" s="205">
        <v>5</v>
      </c>
      <c r="AG380" s="501"/>
      <c r="AH380" s="504" t="str">
        <f t="shared" si="1317"/>
        <v/>
      </c>
      <c r="AI380" s="338"/>
      <c r="AJ380" s="338"/>
      <c r="AK380" s="233" t="str">
        <f t="shared" si="1318"/>
        <v/>
      </c>
      <c r="AL380" s="339"/>
      <c r="AM380" s="339"/>
      <c r="AN380" s="340"/>
      <c r="AO380" s="234" t="str">
        <f t="shared" ref="AO380" si="1332">IF(ISBLANK(AD376),(IFERROR(IF(AND(AH379="Probabilidad",AH380="Probabilidad"),(AQ379-(+AQ379*AK380)),IF(AND(AH379="Impacto",AH380="Probabilidad"),(AQ378-(+AQ378*AK380)),IF(AH380="Impacto",AQ379,""))),""))," ")</f>
        <v/>
      </c>
      <c r="AP380" s="174" t="str">
        <f t="shared" ref="AP380" si="1333">IF(ISBLANK(AD376),(IFERROR(IF(AO380="","",IF(AO380&lt;=0.2,"Muy Baja",IF(AO380&lt;=0.4,"Baja",IF(AO380&lt;=0.6,"Media",IF(AO380&lt;=0.8,"Alta","Muy Alta"))))),""))," ")</f>
        <v/>
      </c>
      <c r="AQ380" s="235" t="str">
        <f t="shared" si="1212"/>
        <v/>
      </c>
      <c r="AR380" s="281" t="str">
        <f t="shared" si="1213"/>
        <v/>
      </c>
      <c r="AS380" s="235" t="str">
        <f t="shared" si="1329"/>
        <v/>
      </c>
      <c r="AT380" s="237" t="str">
        <f t="shared" si="1215"/>
        <v/>
      </c>
      <c r="AU380" s="623"/>
      <c r="AV380" s="626"/>
      <c r="AW380" s="620"/>
      <c r="AX380" s="629"/>
      <c r="AY380" s="475"/>
      <c r="AZ380" s="468"/>
      <c r="BA380" s="469"/>
      <c r="BB380" s="469"/>
      <c r="BC380" s="470"/>
      <c r="BD380" s="470"/>
      <c r="BE380" s="470"/>
      <c r="BF380" s="468"/>
      <c r="BG380" s="576"/>
      <c r="BH380" s="214"/>
      <c r="BI380" s="209"/>
      <c r="BJ380" s="209"/>
      <c r="BK380" s="209"/>
      <c r="BL380" s="206"/>
      <c r="BM380" s="206"/>
      <c r="BN380" s="206"/>
      <c r="BO380" s="280"/>
      <c r="BP380" s="280"/>
      <c r="BQ380" s="282"/>
      <c r="BR380" s="212"/>
      <c r="BS380" s="212" t="str">
        <f>IF(AND('MAPA DE RIESGOS'!$AP380="Muy Alta",'MAPA DE RIESGOS'!$AR380="Leve"),CONCATENATE("R",'MAPA DE RIESGOS'!$H380,"C",'MAPA DE RIESGOS'!$AF380),"")</f>
        <v/>
      </c>
      <c r="BT380" s="212"/>
      <c r="BU380" s="212"/>
      <c r="BV380" s="212"/>
      <c r="BW380" s="212"/>
      <c r="BX380" s="212"/>
      <c r="BY380" s="212"/>
      <c r="BZ380" s="212"/>
      <c r="CA380" s="212"/>
      <c r="CB380" s="212"/>
      <c r="CC380" s="212"/>
      <c r="CD380" s="212"/>
      <c r="CE380" s="212"/>
      <c r="CF380" s="212"/>
      <c r="CG380" s="212"/>
      <c r="CH380" s="212"/>
      <c r="CI380" s="212"/>
      <c r="CJ380" s="212"/>
      <c r="CK380" s="212"/>
    </row>
    <row r="381" spans="1:89" s="213" customFormat="1" ht="28.5" hidden="1" customHeight="1">
      <c r="A381" s="590"/>
      <c r="B381" s="614"/>
      <c r="C381" s="567"/>
      <c r="D381" s="567"/>
      <c r="E381" s="570"/>
      <c r="F381" s="570"/>
      <c r="G381" s="575"/>
      <c r="H381" s="382">
        <f t="shared" si="1262"/>
        <v>61</v>
      </c>
      <c r="I381" s="574"/>
      <c r="J381" s="577"/>
      <c r="K381" s="577"/>
      <c r="L381" s="577"/>
      <c r="M381" s="571"/>
      <c r="N381" s="571"/>
      <c r="O381" s="571"/>
      <c r="P381" s="645"/>
      <c r="Q381" s="605"/>
      <c r="R381" s="608"/>
      <c r="S381" s="608"/>
      <c r="T381" s="608"/>
      <c r="U381" s="608"/>
      <c r="V381" s="648"/>
      <c r="W381" s="633"/>
      <c r="X381" s="651"/>
      <c r="Y381" s="654"/>
      <c r="Z381" s="657"/>
      <c r="AA381" s="633"/>
      <c r="AB381" s="636"/>
      <c r="AC381" s="639"/>
      <c r="AD381" s="642"/>
      <c r="AE381" s="621"/>
      <c r="AF381" s="205">
        <v>6</v>
      </c>
      <c r="AG381" s="501"/>
      <c r="AH381" s="504" t="str">
        <f t="shared" si="1317"/>
        <v/>
      </c>
      <c r="AI381" s="338"/>
      <c r="AJ381" s="338"/>
      <c r="AK381" s="233" t="str">
        <f t="shared" si="1318"/>
        <v/>
      </c>
      <c r="AL381" s="339"/>
      <c r="AM381" s="339"/>
      <c r="AN381" s="340"/>
      <c r="AO381" s="234" t="str">
        <f t="shared" ref="AO381" si="1334">IF(ISBLANK(AD376),(IFERROR(IF(AND(AH380="Probabilidad",AH381="Probabilidad"),(AQ380-(+AQ380*AK381)),IF(AND(AH380="Impacto",AH381="Probabilidad"),(AQ379-(+AQ379*AK381)),IF(AH381="Impacto",AQ380,""))),""))," ")</f>
        <v/>
      </c>
      <c r="AP381" s="174" t="str">
        <f t="shared" ref="AP381" si="1335">IF(ISBLANK(AD376),(IFERROR(IF(AO381="","",IF(AO381&lt;=0.2,"Muy Baja",IF(AO381&lt;=0.4,"Baja",IF(AO381&lt;=0.6,"Media",IF(AO381&lt;=0.8,"Alta","Muy Alta"))))),""))," ")</f>
        <v/>
      </c>
      <c r="AQ381" s="235" t="str">
        <f t="shared" si="1212"/>
        <v/>
      </c>
      <c r="AR381" s="281" t="str">
        <f t="shared" si="1213"/>
        <v/>
      </c>
      <c r="AS381" s="235" t="str">
        <f t="shared" si="1329"/>
        <v/>
      </c>
      <c r="AT381" s="237" t="str">
        <f t="shared" si="1215"/>
        <v/>
      </c>
      <c r="AU381" s="624"/>
      <c r="AV381" s="627"/>
      <c r="AW381" s="621"/>
      <c r="AX381" s="630"/>
      <c r="AY381" s="475"/>
      <c r="AZ381" s="468"/>
      <c r="BA381" s="469"/>
      <c r="BB381" s="469"/>
      <c r="BC381" s="470"/>
      <c r="BD381" s="470"/>
      <c r="BE381" s="470"/>
      <c r="BF381" s="468"/>
      <c r="BG381" s="577"/>
      <c r="BH381" s="214"/>
      <c r="BI381" s="209"/>
      <c r="BJ381" s="209"/>
      <c r="BK381" s="209"/>
      <c r="BL381" s="206"/>
      <c r="BM381" s="206"/>
      <c r="BN381" s="206"/>
      <c r="BO381" s="280"/>
      <c r="BP381" s="280"/>
      <c r="BQ381" s="282"/>
      <c r="BR381" s="212"/>
      <c r="BS381" s="212" t="str">
        <f>IF(AND('MAPA DE RIESGOS'!$AP381="Muy Alta",'MAPA DE RIESGOS'!$AR381="Leve"),CONCATENATE("R",'MAPA DE RIESGOS'!$H381,"C",'MAPA DE RIESGOS'!$AF381),"")</f>
        <v/>
      </c>
      <c r="BT381" s="212"/>
      <c r="BU381" s="212"/>
      <c r="BV381" s="212"/>
      <c r="BW381" s="212"/>
      <c r="BX381" s="212"/>
      <c r="BY381" s="212"/>
      <c r="BZ381" s="212"/>
      <c r="CA381" s="212"/>
      <c r="CB381" s="212"/>
      <c r="CC381" s="212"/>
      <c r="CD381" s="212"/>
      <c r="CE381" s="212"/>
      <c r="CF381" s="212"/>
      <c r="CG381" s="212"/>
      <c r="CH381" s="212"/>
      <c r="CI381" s="212"/>
      <c r="CJ381" s="212"/>
      <c r="CK381" s="212"/>
    </row>
    <row r="382" spans="1:89" s="213" customFormat="1" ht="67" customHeight="1">
      <c r="A382" s="590"/>
      <c r="B382" s="614" t="s">
        <v>954</v>
      </c>
      <c r="C382" s="567"/>
      <c r="D382" s="567" t="str">
        <f>IFERROR((VLOOKUP($B382,'Listados Datos'!$D$3:$F$18,3,FALSE))," ")</f>
        <v>El proceso inicia con la identificación de las necesidades de recursos y finaliza con la entrega del bien y/o servicio y su registro en los hechos financieros. Aplica a todos los procesos de la entidad.</v>
      </c>
      <c r="E382" s="570" t="s">
        <v>1168</v>
      </c>
      <c r="F382" s="570" t="s">
        <v>970</v>
      </c>
      <c r="G382" s="575">
        <v>62</v>
      </c>
      <c r="H382" s="382">
        <f t="shared" ref="H382" si="1336">+G382</f>
        <v>62</v>
      </c>
      <c r="I382" s="572" t="s">
        <v>3068</v>
      </c>
      <c r="J382" s="581" t="s">
        <v>241</v>
      </c>
      <c r="K382" s="581" t="s">
        <v>1188</v>
      </c>
      <c r="L382" s="581" t="s">
        <v>1314</v>
      </c>
      <c r="M382" s="569" t="s">
        <v>3063</v>
      </c>
      <c r="N382" s="569" t="s">
        <v>108</v>
      </c>
      <c r="O382" s="569" t="s">
        <v>830</v>
      </c>
      <c r="P382" s="643">
        <v>228</v>
      </c>
      <c r="Q382" s="603"/>
      <c r="R382" s="606"/>
      <c r="S382" s="606"/>
      <c r="T382" s="606"/>
      <c r="U382" s="606"/>
      <c r="V382" s="646" t="str">
        <f t="shared" ref="V382" si="1337">IF(ISBLANK(AC382),(IF(P382&lt;=0,"",IF(P382&lt;=2,"Muy Baja",IF(P382&lt;=24,"Baja",IF(P382&lt;=500,"Media",IF(P382&lt;=5000,"Alta","Muy Alta"))))))," ")</f>
        <v>Media</v>
      </c>
      <c r="W382" s="631">
        <f t="shared" ref="W382" si="1338">IF(ISBLANK(AC382),(IF(V382="","",IF(V382="Muy Baja",20%,IF(V382="Baja",40%,IF(V382="Media",60%,IF(V382="Alta",80%,IF(V382="Muy Alta",100%,0)))))))," ")</f>
        <v>0.6</v>
      </c>
      <c r="X382" s="649" t="s">
        <v>304</v>
      </c>
      <c r="Y382" s="652" t="str">
        <f>IF(X382&gt;0,IF(NOT(ISERROR(MATCH(X382,'Listados Datos'!$N$3:$N$4,0))),'Listados Datos'!$N$6&amp;"Por favor no seleccionar este criterios de impacto (Afectación Económica o presupuestal y/o Pérdida Reputacional)",'Listados Datos'!$N$7),"")</f>
        <v>✔</v>
      </c>
      <c r="Z382" s="655"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631">
        <f>IF(Z382="","",IF(Z382="Leve",20%,IF(Z382="Menor",40%,IF(Z382="Moderado",60%,IF(Z382="Mayor",80%,IF(Z382="Catastrófico",100%,0))))))</f>
        <v>0.6</v>
      </c>
      <c r="AB382" s="634"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637"/>
      <c r="AD382" s="640"/>
      <c r="AE382" s="619" t="str">
        <f t="shared" ref="AE382" si="1339">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5">
        <v>1</v>
      </c>
      <c r="AG382" s="501" t="s">
        <v>3073</v>
      </c>
      <c r="AH382" s="504" t="str">
        <f t="shared" si="1317"/>
        <v>Probabilidad</v>
      </c>
      <c r="AI382" s="338" t="s">
        <v>310</v>
      </c>
      <c r="AJ382" s="338" t="s">
        <v>315</v>
      </c>
      <c r="AK382" s="233" t="str">
        <f t="shared" si="1318"/>
        <v>40%</v>
      </c>
      <c r="AL382" s="339" t="s">
        <v>319</v>
      </c>
      <c r="AM382" s="339" t="s">
        <v>323</v>
      </c>
      <c r="AN382" s="340" t="s">
        <v>326</v>
      </c>
      <c r="AO382" s="234">
        <f t="shared" ref="AO382" si="1340">IF(ISBLANK(AD382),(IFERROR(IF(AH382="Probabilidad",(W382-(+W382*AK382)),IF(AH382="Impacto",W382,"")),""))," ")</f>
        <v>0.36</v>
      </c>
      <c r="AP382" s="174" t="str">
        <f t="shared" ref="AP382" si="1341">IF(ISBLANK(AD382), (IFERROR(IF(AO382="","",IF(AO382&lt;=0.2,"Muy Baja",IF(AO382&lt;=0.4,"Baja",IF(AO382&lt;=0.6,"Media",IF(AO382&lt;=0.8,"Alta","Muy Alta"))))),""))," ")</f>
        <v>Baja</v>
      </c>
      <c r="AQ382" s="235">
        <f t="shared" si="1212"/>
        <v>0.36</v>
      </c>
      <c r="AR382" s="281" t="str">
        <f t="shared" si="1213"/>
        <v>Moderado</v>
      </c>
      <c r="AS382" s="235">
        <f t="shared" ref="AS382" si="1342">IFERROR(IF(AH382="Impacto",(AA382-(+AA382*AK382)),IF(AH382="Probabilidad",AA382,"")),"")</f>
        <v>0.6</v>
      </c>
      <c r="AT382" s="237" t="str">
        <f t="shared" si="1215"/>
        <v>Moderado</v>
      </c>
      <c r="AU382" s="622"/>
      <c r="AV382" s="625" t="str">
        <f>IF(ISBLANK(AD382), " ", AD382)</f>
        <v xml:space="preserve"> </v>
      </c>
      <c r="AW382" s="619" t="str">
        <f t="shared" ref="AW382" si="1343">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628" t="s">
        <v>333</v>
      </c>
      <c r="AY382" s="546" t="s">
        <v>1386</v>
      </c>
      <c r="AZ382" s="548" t="s">
        <v>1238</v>
      </c>
      <c r="BA382" s="548" t="s">
        <v>1184</v>
      </c>
      <c r="BB382" s="548" t="s">
        <v>1054</v>
      </c>
      <c r="BC382" s="550">
        <v>44562</v>
      </c>
      <c r="BD382" s="550">
        <v>44926</v>
      </c>
      <c r="BE382" s="548" t="s">
        <v>1238</v>
      </c>
      <c r="BF382" s="548" t="s">
        <v>1238</v>
      </c>
      <c r="BG382" s="581" t="s">
        <v>1239</v>
      </c>
      <c r="BH382" s="214"/>
      <c r="BI382" s="209"/>
      <c r="BJ382" s="209"/>
      <c r="BK382" s="209"/>
      <c r="BL382" s="206"/>
      <c r="BM382" s="206"/>
      <c r="BN382" s="206"/>
      <c r="BO382" s="280"/>
      <c r="BP382" s="280"/>
      <c r="BQ382" s="282"/>
      <c r="BR382" s="212"/>
      <c r="BS382" s="212" t="str">
        <f>IF(AND('MAPA DE RIESGOS'!$AP382="Muy Alta",'MAPA DE RIESGOS'!$AR382="Leve"),CONCATENATE("R",'MAPA DE RIESGOS'!$H382,"C",'MAPA DE RIESGOS'!$AF382),"")</f>
        <v/>
      </c>
      <c r="BT382" s="212"/>
      <c r="BU382" s="212"/>
      <c r="BV382" s="212"/>
      <c r="BW382" s="212"/>
      <c r="BX382" s="212"/>
      <c r="BY382" s="212"/>
      <c r="BZ382" s="212"/>
      <c r="CA382" s="212"/>
      <c r="CB382" s="212"/>
      <c r="CC382" s="212"/>
      <c r="CD382" s="212"/>
      <c r="CE382" s="212"/>
      <c r="CF382" s="212"/>
      <c r="CG382" s="212"/>
      <c r="CH382" s="212"/>
      <c r="CI382" s="212"/>
      <c r="CJ382" s="212"/>
      <c r="CK382" s="212"/>
    </row>
    <row r="383" spans="1:89" s="213" customFormat="1" ht="67" customHeight="1">
      <c r="A383" s="590"/>
      <c r="B383" s="614"/>
      <c r="C383" s="567"/>
      <c r="D383" s="567"/>
      <c r="E383" s="570"/>
      <c r="F383" s="570"/>
      <c r="G383" s="575"/>
      <c r="H383" s="382">
        <f t="shared" ref="H383" si="1344">+H382</f>
        <v>62</v>
      </c>
      <c r="I383" s="573"/>
      <c r="J383" s="576"/>
      <c r="K383" s="576"/>
      <c r="L383" s="576"/>
      <c r="M383" s="570"/>
      <c r="N383" s="570"/>
      <c r="O383" s="570"/>
      <c r="P383" s="644"/>
      <c r="Q383" s="604"/>
      <c r="R383" s="607"/>
      <c r="S383" s="607"/>
      <c r="T383" s="607"/>
      <c r="U383" s="607"/>
      <c r="V383" s="647"/>
      <c r="W383" s="632"/>
      <c r="X383" s="650"/>
      <c r="Y383" s="653"/>
      <c r="Z383" s="656"/>
      <c r="AA383" s="632"/>
      <c r="AB383" s="635"/>
      <c r="AC383" s="638"/>
      <c r="AD383" s="641"/>
      <c r="AE383" s="620"/>
      <c r="AF383" s="205">
        <v>2</v>
      </c>
      <c r="AG383" s="501" t="s">
        <v>3077</v>
      </c>
      <c r="AH383" s="504" t="str">
        <f t="shared" si="1317"/>
        <v>Probabilidad</v>
      </c>
      <c r="AI383" s="338" t="s">
        <v>310</v>
      </c>
      <c r="AJ383" s="338" t="s">
        <v>315</v>
      </c>
      <c r="AK383" s="233" t="str">
        <f t="shared" si="1318"/>
        <v>40%</v>
      </c>
      <c r="AL383" s="339" t="s">
        <v>319</v>
      </c>
      <c r="AM383" s="339" t="s">
        <v>323</v>
      </c>
      <c r="AN383" s="340" t="s">
        <v>326</v>
      </c>
      <c r="AO383" s="234">
        <f t="shared" ref="AO383" si="1345">IF(ISBLANK(AD382),(IFERROR(IF(AND(AH382="Probabilidad",AH383="Probabilidad"),(AQ382-(+AQ382*AK383)),IF(AH383="Probabilidad",(W382-(+W382*AK383)),IF(AH383="Impacto",AQ382,""))),""))," ")</f>
        <v>0.216</v>
      </c>
      <c r="AP383" s="174" t="str">
        <f t="shared" ref="AP383" si="1346">IF(ISBLANK(AD382),(IFERROR(IF(AO383="","",IF(AO383&lt;=0.2,"Muy Baja",IF(AO383&lt;=0.4,"Baja",IF(AO383&lt;=0.6,"Media",IF(AO383&lt;=0.8,"Alta","Muy Alta"))))),""))," ")</f>
        <v>Baja</v>
      </c>
      <c r="AQ383" s="235">
        <f t="shared" si="1212"/>
        <v>0.216</v>
      </c>
      <c r="AR383" s="281" t="str">
        <f t="shared" si="1213"/>
        <v>Moderado</v>
      </c>
      <c r="AS383" s="235">
        <f t="shared" ref="AS383" si="1347">IFERROR(IF(AND(AH382="Impacto",AH383="Impacto"),(AS382-(+AS382*AK383)),IF(AH383="Impacto",(AA382-(+AA382*AK383)),IF(AH383="Probabilidad",AS382,""))),"")</f>
        <v>0.6</v>
      </c>
      <c r="AT383" s="237" t="str">
        <f t="shared" si="1215"/>
        <v>Moderado</v>
      </c>
      <c r="AU383" s="623"/>
      <c r="AV383" s="626"/>
      <c r="AW383" s="620"/>
      <c r="AX383" s="629"/>
      <c r="AY383" s="552"/>
      <c r="AZ383" s="553"/>
      <c r="BA383" s="553"/>
      <c r="BB383" s="553"/>
      <c r="BC383" s="554"/>
      <c r="BD383" s="554"/>
      <c r="BE383" s="553"/>
      <c r="BF383" s="553"/>
      <c r="BG383" s="576"/>
      <c r="BH383" s="214"/>
      <c r="BI383" s="209"/>
      <c r="BJ383" s="209"/>
      <c r="BK383" s="209"/>
      <c r="BL383" s="206"/>
      <c r="BM383" s="206"/>
      <c r="BN383" s="206"/>
      <c r="BO383" s="280"/>
      <c r="BP383" s="280"/>
      <c r="BQ383" s="282"/>
      <c r="BR383" s="212"/>
      <c r="BS383" s="212" t="str">
        <f>IF(AND('MAPA DE RIESGOS'!$AP383="Muy Alta",'MAPA DE RIESGOS'!$AR383="Leve"),CONCATENATE("R",'MAPA DE RIESGOS'!$H383,"C",'MAPA DE RIESGOS'!$AF383),"")</f>
        <v/>
      </c>
      <c r="BT383" s="212"/>
      <c r="BU383" s="212"/>
      <c r="BV383" s="212"/>
      <c r="BW383" s="212"/>
      <c r="BX383" s="212"/>
      <c r="BY383" s="212"/>
      <c r="BZ383" s="212"/>
      <c r="CA383" s="212"/>
      <c r="CB383" s="212"/>
      <c r="CC383" s="212"/>
      <c r="CD383" s="212"/>
      <c r="CE383" s="212"/>
      <c r="CF383" s="212"/>
      <c r="CG383" s="212"/>
      <c r="CH383" s="212"/>
      <c r="CI383" s="212"/>
      <c r="CJ383" s="212"/>
      <c r="CK383" s="212"/>
    </row>
    <row r="384" spans="1:89" s="213" customFormat="1" ht="67" customHeight="1">
      <c r="A384" s="590"/>
      <c r="B384" s="614"/>
      <c r="C384" s="567"/>
      <c r="D384" s="567"/>
      <c r="E384" s="570"/>
      <c r="F384" s="570"/>
      <c r="G384" s="575"/>
      <c r="H384" s="382">
        <f t="shared" si="1262"/>
        <v>62</v>
      </c>
      <c r="I384" s="573"/>
      <c r="J384" s="576"/>
      <c r="K384" s="576"/>
      <c r="L384" s="576"/>
      <c r="M384" s="570"/>
      <c r="N384" s="570"/>
      <c r="O384" s="570"/>
      <c r="P384" s="644"/>
      <c r="Q384" s="604"/>
      <c r="R384" s="607"/>
      <c r="S384" s="607"/>
      <c r="T384" s="607"/>
      <c r="U384" s="607"/>
      <c r="V384" s="647"/>
      <c r="W384" s="632"/>
      <c r="X384" s="650"/>
      <c r="Y384" s="653"/>
      <c r="Z384" s="656"/>
      <c r="AA384" s="632"/>
      <c r="AB384" s="635"/>
      <c r="AC384" s="638"/>
      <c r="AD384" s="641"/>
      <c r="AE384" s="620"/>
      <c r="AF384" s="205">
        <v>3</v>
      </c>
      <c r="AG384" s="501" t="s">
        <v>3075</v>
      </c>
      <c r="AH384" s="504" t="str">
        <f t="shared" si="1317"/>
        <v>Probabilidad</v>
      </c>
      <c r="AI384" s="338" t="s">
        <v>310</v>
      </c>
      <c r="AJ384" s="338" t="s">
        <v>315</v>
      </c>
      <c r="AK384" s="233" t="str">
        <f t="shared" si="1318"/>
        <v>40%</v>
      </c>
      <c r="AL384" s="339" t="s">
        <v>319</v>
      </c>
      <c r="AM384" s="339" t="s">
        <v>323</v>
      </c>
      <c r="AN384" s="340" t="s">
        <v>326</v>
      </c>
      <c r="AO384" s="234">
        <f t="shared" ref="AO384" si="1348">IF(ISBLANK(AD382),(IFERROR(IF(AND(AH383="Probabilidad",AH384="Probabilidad"),(AQ383-(+AQ383*AK384)),IF(AND(AH383="Impacto",AH384="Probabilidad"),(AQ382-(+AQ382*AK384)),IF(AH384="Impacto",AQ383,""))),""))," ")</f>
        <v>0.12959999999999999</v>
      </c>
      <c r="AP384" s="174" t="str">
        <f t="shared" ref="AP384" si="1349">IF(ISBLANK(AD382),(IFERROR(IF(AO384="","",IF(AO384&lt;=0.2,"Muy Baja",IF(AO384&lt;=0.4,"Baja",IF(AO384&lt;=0.6,"Media",IF(AO384&lt;=0.8,"Alta","Muy Alta"))))),""))," ")</f>
        <v>Muy Baja</v>
      </c>
      <c r="AQ384" s="235">
        <f t="shared" si="1212"/>
        <v>0.12959999999999999</v>
      </c>
      <c r="AR384" s="281" t="str">
        <f t="shared" si="1213"/>
        <v>Moderado</v>
      </c>
      <c r="AS384" s="235">
        <f t="shared" ref="AS384:AS387" si="1350">IFERROR(IF(AND(AH383="Impacto",AH384="Impacto"),(AS383-(+AS383*AK384)),IF(AND(AH383="Probabilidad",AH384="Impacto"),(AS382-(+AS382*AK384)),IF(AH384="Probabilidad",AS383,""))),"")</f>
        <v>0.6</v>
      </c>
      <c r="AT384" s="237" t="str">
        <f t="shared" si="1215"/>
        <v>Moderado</v>
      </c>
      <c r="AU384" s="623"/>
      <c r="AV384" s="626"/>
      <c r="AW384" s="620"/>
      <c r="AX384" s="629"/>
      <c r="AY384" s="547"/>
      <c r="AZ384" s="549"/>
      <c r="BA384" s="549"/>
      <c r="BB384" s="549"/>
      <c r="BC384" s="551"/>
      <c r="BD384" s="551"/>
      <c r="BE384" s="549"/>
      <c r="BF384" s="549"/>
      <c r="BG384" s="576"/>
      <c r="BH384" s="214"/>
      <c r="BI384" s="209"/>
      <c r="BJ384" s="209"/>
      <c r="BK384" s="209"/>
      <c r="BL384" s="206"/>
      <c r="BM384" s="206"/>
      <c r="BN384" s="206"/>
      <c r="BO384" s="280"/>
      <c r="BP384" s="280"/>
      <c r="BQ384" s="282"/>
      <c r="BR384" s="212"/>
      <c r="BS384" s="212" t="str">
        <f>IF(AND('MAPA DE RIESGOS'!$AP384="Muy Alta",'MAPA DE RIESGOS'!$AR384="Leve"),CONCATENATE("R",'MAPA DE RIESGOS'!$H384,"C",'MAPA DE RIESGOS'!$AF384),"")</f>
        <v/>
      </c>
      <c r="BT384" s="212"/>
      <c r="BU384" s="212"/>
      <c r="BV384" s="212"/>
      <c r="BW384" s="212"/>
      <c r="BX384" s="212"/>
      <c r="BY384" s="212"/>
      <c r="BZ384" s="212"/>
      <c r="CA384" s="212"/>
      <c r="CB384" s="212"/>
      <c r="CC384" s="212"/>
      <c r="CD384" s="212"/>
      <c r="CE384" s="212"/>
      <c r="CF384" s="212"/>
      <c r="CG384" s="212"/>
      <c r="CH384" s="212"/>
      <c r="CI384" s="212"/>
      <c r="CJ384" s="212"/>
      <c r="CK384" s="212"/>
    </row>
    <row r="385" spans="1:89" s="213" customFormat="1" ht="28.5" hidden="1" customHeight="1">
      <c r="A385" s="590"/>
      <c r="B385" s="614"/>
      <c r="C385" s="567"/>
      <c r="D385" s="567"/>
      <c r="E385" s="570"/>
      <c r="F385" s="570"/>
      <c r="G385" s="575"/>
      <c r="H385" s="382">
        <f t="shared" si="1262"/>
        <v>62</v>
      </c>
      <c r="I385" s="573"/>
      <c r="J385" s="576"/>
      <c r="K385" s="576"/>
      <c r="L385" s="576"/>
      <c r="M385" s="570"/>
      <c r="N385" s="570"/>
      <c r="O385" s="570"/>
      <c r="P385" s="644"/>
      <c r="Q385" s="604"/>
      <c r="R385" s="607"/>
      <c r="S385" s="607"/>
      <c r="T385" s="607"/>
      <c r="U385" s="607"/>
      <c r="V385" s="647"/>
      <c r="W385" s="632"/>
      <c r="X385" s="650"/>
      <c r="Y385" s="653"/>
      <c r="Z385" s="656"/>
      <c r="AA385" s="632"/>
      <c r="AB385" s="635"/>
      <c r="AC385" s="638"/>
      <c r="AD385" s="641"/>
      <c r="AE385" s="620"/>
      <c r="AF385" s="205">
        <v>4</v>
      </c>
      <c r="AG385" s="501"/>
      <c r="AH385" s="504" t="str">
        <f t="shared" si="1317"/>
        <v/>
      </c>
      <c r="AI385" s="338"/>
      <c r="AJ385" s="338"/>
      <c r="AK385" s="233" t="str">
        <f t="shared" si="1318"/>
        <v/>
      </c>
      <c r="AL385" s="339"/>
      <c r="AM385" s="339"/>
      <c r="AN385" s="340"/>
      <c r="AO385" s="234" t="str">
        <f t="shared" ref="AO385" si="1351">IF(ISBLANK(AD382),(IFERROR(IF(AND(AH384="Probabilidad",AH385="Probabilidad"),(AQ384-(+AQ384*AK385)),IF(AND(AH384="Impacto",AH385="Probabilidad"),(AQ383-(+AQ383*AK385)),IF(AH385="Impacto",AQ384,""))),""))," ")</f>
        <v/>
      </c>
      <c r="AP385" s="174" t="str">
        <f t="shared" ref="AP385" si="1352">IF(ISBLANK(AD382),(IFERROR(IF(AO385="","",IF(AO385&lt;=0.2,"Muy Baja",IF(AO385&lt;=0.4,"Baja",IF(AO385&lt;=0.6,"Media",IF(AO385&lt;=0.8,"Alta","Muy Alta"))))),""))," ")</f>
        <v/>
      </c>
      <c r="AQ385" s="235" t="str">
        <f t="shared" si="1212"/>
        <v/>
      </c>
      <c r="AR385" s="281" t="str">
        <f t="shared" si="1213"/>
        <v/>
      </c>
      <c r="AS385" s="235" t="str">
        <f t="shared" si="1350"/>
        <v/>
      </c>
      <c r="AT385" s="237" t="str">
        <f t="shared" si="1215"/>
        <v/>
      </c>
      <c r="AU385" s="623"/>
      <c r="AV385" s="626"/>
      <c r="AW385" s="620"/>
      <c r="AX385" s="629"/>
      <c r="AY385" s="475"/>
      <c r="AZ385" s="468"/>
      <c r="BA385" s="468"/>
      <c r="BB385" s="468"/>
      <c r="BC385" s="468"/>
      <c r="BD385" s="468"/>
      <c r="BE385" s="468"/>
      <c r="BF385" s="468"/>
      <c r="BG385" s="576"/>
      <c r="BH385" s="214"/>
      <c r="BI385" s="209"/>
      <c r="BJ385" s="209"/>
      <c r="BK385" s="209"/>
      <c r="BL385" s="206"/>
      <c r="BM385" s="206"/>
      <c r="BN385" s="206"/>
      <c r="BO385" s="280"/>
      <c r="BP385" s="280"/>
      <c r="BQ385" s="282"/>
      <c r="BR385" s="212"/>
      <c r="BS385" s="212" t="str">
        <f>IF(AND('MAPA DE RIESGOS'!$AP385="Muy Alta",'MAPA DE RIESGOS'!$AR385="Leve"),CONCATENATE("R",'MAPA DE RIESGOS'!$H385,"C",'MAPA DE RIESGOS'!$AF385),"")</f>
        <v/>
      </c>
      <c r="BT385" s="212"/>
      <c r="BU385" s="212"/>
      <c r="BV385" s="212"/>
      <c r="BW385" s="212"/>
      <c r="BX385" s="212"/>
      <c r="BY385" s="212"/>
      <c r="BZ385" s="212"/>
      <c r="CA385" s="212"/>
      <c r="CB385" s="212"/>
      <c r="CC385" s="212"/>
      <c r="CD385" s="212"/>
      <c r="CE385" s="212"/>
      <c r="CF385" s="212"/>
      <c r="CG385" s="212"/>
      <c r="CH385" s="212"/>
      <c r="CI385" s="212"/>
      <c r="CJ385" s="212"/>
      <c r="CK385" s="212"/>
    </row>
    <row r="386" spans="1:89" s="213" customFormat="1" ht="28.5" hidden="1" customHeight="1">
      <c r="A386" s="590"/>
      <c r="B386" s="614"/>
      <c r="C386" s="567"/>
      <c r="D386" s="567"/>
      <c r="E386" s="570"/>
      <c r="F386" s="570"/>
      <c r="G386" s="575"/>
      <c r="H386" s="382">
        <f t="shared" si="1262"/>
        <v>62</v>
      </c>
      <c r="I386" s="573"/>
      <c r="J386" s="576"/>
      <c r="K386" s="576"/>
      <c r="L386" s="576"/>
      <c r="M386" s="570"/>
      <c r="N386" s="570"/>
      <c r="O386" s="570"/>
      <c r="P386" s="644"/>
      <c r="Q386" s="604"/>
      <c r="R386" s="607"/>
      <c r="S386" s="607"/>
      <c r="T386" s="607"/>
      <c r="U386" s="607"/>
      <c r="V386" s="647"/>
      <c r="W386" s="632"/>
      <c r="X386" s="650"/>
      <c r="Y386" s="653"/>
      <c r="Z386" s="656"/>
      <c r="AA386" s="632"/>
      <c r="AB386" s="635"/>
      <c r="AC386" s="638"/>
      <c r="AD386" s="641"/>
      <c r="AE386" s="620"/>
      <c r="AF386" s="205">
        <v>5</v>
      </c>
      <c r="AG386" s="501"/>
      <c r="AH386" s="504" t="str">
        <f t="shared" si="1317"/>
        <v/>
      </c>
      <c r="AI386" s="338"/>
      <c r="AJ386" s="338"/>
      <c r="AK386" s="233" t="str">
        <f t="shared" si="1318"/>
        <v/>
      </c>
      <c r="AL386" s="339"/>
      <c r="AM386" s="339"/>
      <c r="AN386" s="340"/>
      <c r="AO386" s="234" t="str">
        <f t="shared" ref="AO386" si="1353">IF(ISBLANK(AD382),(IFERROR(IF(AND(AH385="Probabilidad",AH386="Probabilidad"),(AQ385-(+AQ385*AK386)),IF(AND(AH385="Impacto",AH386="Probabilidad"),(AQ384-(+AQ384*AK386)),IF(AH386="Impacto",AQ385,""))),""))," ")</f>
        <v/>
      </c>
      <c r="AP386" s="174" t="str">
        <f t="shared" ref="AP386" si="1354">IF(ISBLANK(AD382),(IFERROR(IF(AO386="","",IF(AO386&lt;=0.2,"Muy Baja",IF(AO386&lt;=0.4,"Baja",IF(AO386&lt;=0.6,"Media",IF(AO386&lt;=0.8,"Alta","Muy Alta"))))),""))," ")</f>
        <v/>
      </c>
      <c r="AQ386" s="235" t="str">
        <f t="shared" si="1212"/>
        <v/>
      </c>
      <c r="AR386" s="281" t="str">
        <f t="shared" si="1213"/>
        <v/>
      </c>
      <c r="AS386" s="235" t="str">
        <f t="shared" si="1350"/>
        <v/>
      </c>
      <c r="AT386" s="237" t="str">
        <f t="shared" si="1215"/>
        <v/>
      </c>
      <c r="AU386" s="623"/>
      <c r="AV386" s="626"/>
      <c r="AW386" s="620"/>
      <c r="AX386" s="629"/>
      <c r="AY386" s="475"/>
      <c r="AZ386" s="468"/>
      <c r="BA386" s="468"/>
      <c r="BB386" s="468"/>
      <c r="BC386" s="468"/>
      <c r="BD386" s="468"/>
      <c r="BE386" s="468"/>
      <c r="BF386" s="468"/>
      <c r="BG386" s="576"/>
      <c r="BH386" s="214"/>
      <c r="BI386" s="209"/>
      <c r="BJ386" s="209"/>
      <c r="BK386" s="209"/>
      <c r="BL386" s="206"/>
      <c r="BM386" s="206"/>
      <c r="BN386" s="206"/>
      <c r="BO386" s="280"/>
      <c r="BP386" s="280"/>
      <c r="BQ386" s="282"/>
      <c r="BR386" s="212"/>
      <c r="BS386" s="212" t="str">
        <f>IF(AND('MAPA DE RIESGOS'!$AP386="Muy Alta",'MAPA DE RIESGOS'!$AR386="Leve"),CONCATENATE("R",'MAPA DE RIESGOS'!$H386,"C",'MAPA DE RIESGOS'!$AF386),"")</f>
        <v/>
      </c>
      <c r="BT386" s="212"/>
      <c r="BU386" s="212"/>
      <c r="BV386" s="212"/>
      <c r="BW386" s="212"/>
      <c r="BX386" s="212"/>
      <c r="BY386" s="212"/>
      <c r="BZ386" s="212"/>
      <c r="CA386" s="212"/>
      <c r="CB386" s="212"/>
      <c r="CC386" s="212"/>
      <c r="CD386" s="212"/>
      <c r="CE386" s="212"/>
      <c r="CF386" s="212"/>
      <c r="CG386" s="212"/>
      <c r="CH386" s="212"/>
      <c r="CI386" s="212"/>
      <c r="CJ386" s="212"/>
      <c r="CK386" s="212"/>
    </row>
    <row r="387" spans="1:89" s="213" customFormat="1" ht="28.5" hidden="1" customHeight="1">
      <c r="A387" s="590"/>
      <c r="B387" s="614"/>
      <c r="C387" s="567"/>
      <c r="D387" s="567"/>
      <c r="E387" s="570"/>
      <c r="F387" s="570"/>
      <c r="G387" s="575"/>
      <c r="H387" s="382">
        <f t="shared" si="1262"/>
        <v>62</v>
      </c>
      <c r="I387" s="574"/>
      <c r="J387" s="577"/>
      <c r="K387" s="577"/>
      <c r="L387" s="577"/>
      <c r="M387" s="571"/>
      <c r="N387" s="571"/>
      <c r="O387" s="571"/>
      <c r="P387" s="645"/>
      <c r="Q387" s="605"/>
      <c r="R387" s="608"/>
      <c r="S387" s="608"/>
      <c r="T387" s="608"/>
      <c r="U387" s="608"/>
      <c r="V387" s="648"/>
      <c r="W387" s="633"/>
      <c r="X387" s="651"/>
      <c r="Y387" s="654"/>
      <c r="Z387" s="657"/>
      <c r="AA387" s="633"/>
      <c r="AB387" s="636"/>
      <c r="AC387" s="639"/>
      <c r="AD387" s="642"/>
      <c r="AE387" s="621"/>
      <c r="AF387" s="205">
        <v>6</v>
      </c>
      <c r="AG387" s="501"/>
      <c r="AH387" s="504" t="str">
        <f t="shared" si="1317"/>
        <v/>
      </c>
      <c r="AI387" s="338"/>
      <c r="AJ387" s="338"/>
      <c r="AK387" s="233" t="str">
        <f t="shared" si="1318"/>
        <v/>
      </c>
      <c r="AL387" s="339"/>
      <c r="AM387" s="339"/>
      <c r="AN387" s="340"/>
      <c r="AO387" s="234" t="str">
        <f t="shared" ref="AO387" si="1355">IF(ISBLANK(AD382),(IFERROR(IF(AND(AH386="Probabilidad",AH387="Probabilidad"),(AQ386-(+AQ386*AK387)),IF(AND(AH386="Impacto",AH387="Probabilidad"),(AQ385-(+AQ385*AK387)),IF(AH387="Impacto",AQ386,""))),""))," ")</f>
        <v/>
      </c>
      <c r="AP387" s="174" t="str">
        <f t="shared" ref="AP387" si="1356">IF(ISBLANK(AD382),(IFERROR(IF(AO387="","",IF(AO387&lt;=0.2,"Muy Baja",IF(AO387&lt;=0.4,"Baja",IF(AO387&lt;=0.6,"Media",IF(AO387&lt;=0.8,"Alta","Muy Alta"))))),""))," ")</f>
        <v/>
      </c>
      <c r="AQ387" s="235" t="str">
        <f t="shared" si="1212"/>
        <v/>
      </c>
      <c r="AR387" s="281" t="str">
        <f t="shared" si="1213"/>
        <v/>
      </c>
      <c r="AS387" s="235" t="str">
        <f t="shared" si="1350"/>
        <v/>
      </c>
      <c r="AT387" s="237" t="str">
        <f t="shared" si="1215"/>
        <v/>
      </c>
      <c r="AU387" s="624"/>
      <c r="AV387" s="627"/>
      <c r="AW387" s="621"/>
      <c r="AX387" s="630"/>
      <c r="AY387" s="475"/>
      <c r="AZ387" s="468"/>
      <c r="BA387" s="468"/>
      <c r="BB387" s="468"/>
      <c r="BC387" s="468"/>
      <c r="BD387" s="468"/>
      <c r="BE387" s="468"/>
      <c r="BF387" s="468"/>
      <c r="BG387" s="577"/>
      <c r="BH387" s="214"/>
      <c r="BI387" s="209"/>
      <c r="BJ387" s="209"/>
      <c r="BK387" s="209"/>
      <c r="BL387" s="206"/>
      <c r="BM387" s="206"/>
      <c r="BN387" s="206"/>
      <c r="BO387" s="280"/>
      <c r="BP387" s="280"/>
      <c r="BQ387" s="282"/>
      <c r="BR387" s="212"/>
      <c r="BS387" s="212" t="str">
        <f>IF(AND('MAPA DE RIESGOS'!$AP387="Muy Alta",'MAPA DE RIESGOS'!$AR387="Leve"),CONCATENATE("R",'MAPA DE RIESGOS'!$H387,"C",'MAPA DE RIESGOS'!$AF387),"")</f>
        <v/>
      </c>
      <c r="BT387" s="212"/>
      <c r="BU387" s="212"/>
      <c r="BV387" s="212"/>
      <c r="BW387" s="212"/>
      <c r="BX387" s="212"/>
      <c r="BY387" s="212"/>
      <c r="BZ387" s="212"/>
      <c r="CA387" s="212"/>
      <c r="CB387" s="212"/>
      <c r="CC387" s="212"/>
      <c r="CD387" s="212"/>
      <c r="CE387" s="212"/>
      <c r="CF387" s="212"/>
      <c r="CG387" s="212"/>
      <c r="CH387" s="212"/>
      <c r="CI387" s="212"/>
      <c r="CJ387" s="212"/>
      <c r="CK387" s="212"/>
    </row>
    <row r="388" spans="1:89" s="213" customFormat="1" ht="67.5" customHeight="1">
      <c r="A388" s="590"/>
      <c r="B388" s="614" t="s">
        <v>954</v>
      </c>
      <c r="C388" s="567"/>
      <c r="D388" s="567" t="str">
        <f>IFERROR((VLOOKUP($B388,'Listados Datos'!$D$3:$F$18,3,FALSE))," ")</f>
        <v>El proceso inicia con la identificación de las necesidades de recursos y finaliza con la entrega del bien y/o servicio y su registro en los hechos financieros. Aplica a todos los procesos de la entidad.</v>
      </c>
      <c r="E388" s="570" t="s">
        <v>1169</v>
      </c>
      <c r="F388" s="570" t="s">
        <v>970</v>
      </c>
      <c r="G388" s="575">
        <v>63</v>
      </c>
      <c r="H388" s="382">
        <f t="shared" ref="H388" si="1357">+G388</f>
        <v>63</v>
      </c>
      <c r="I388" s="572" t="s">
        <v>3069</v>
      </c>
      <c r="J388" s="581" t="s">
        <v>242</v>
      </c>
      <c r="K388" s="581" t="s">
        <v>1189</v>
      </c>
      <c r="L388" s="581" t="s">
        <v>1315</v>
      </c>
      <c r="M388" s="569" t="s">
        <v>3064</v>
      </c>
      <c r="N388" s="569" t="s">
        <v>108</v>
      </c>
      <c r="O388" s="569" t="s">
        <v>830</v>
      </c>
      <c r="P388" s="643">
        <v>12</v>
      </c>
      <c r="Q388" s="603"/>
      <c r="R388" s="606"/>
      <c r="S388" s="606"/>
      <c r="T388" s="606"/>
      <c r="U388" s="606"/>
      <c r="V388" s="646" t="str">
        <f t="shared" ref="V388" si="1358">IF(ISBLANK(AC388),(IF(P388&lt;=0,"",IF(P388&lt;=2,"Muy Baja",IF(P388&lt;=24,"Baja",IF(P388&lt;=500,"Media",IF(P388&lt;=5000,"Alta","Muy Alta"))))))," ")</f>
        <v>Baja</v>
      </c>
      <c r="W388" s="631">
        <f t="shared" ref="W388" si="1359">IF(ISBLANK(AC388),(IF(V388="","",IF(V388="Muy Baja",20%,IF(V388="Baja",40%,IF(V388="Media",60%,IF(V388="Alta",80%,IF(V388="Muy Alta",100%,0)))))))," ")</f>
        <v>0.4</v>
      </c>
      <c r="X388" s="649" t="s">
        <v>304</v>
      </c>
      <c r="Y388" s="652" t="str">
        <f>IF(X388&gt;0,IF(NOT(ISERROR(MATCH(X388,'Listados Datos'!$N$3:$N$4,0))),'Listados Datos'!$N$6&amp;"Por favor no seleccionar este criterios de impacto (Afectación Económica o presupuestal y/o Pérdida Reputacional)",'Listados Datos'!$N$7),"")</f>
        <v>✔</v>
      </c>
      <c r="Z388" s="655" t="str">
        <f>IF(OR(X388='Listados Datos'!$R$3,X388='Listados Datos'!$S$3),"Leve",IF(OR(X388='Listados Datos'!$R$4,X388='Listados Datos'!$S$4),"Menor",IF(OR(X388='Listados Datos'!$R$5,X388='Listados Datos'!$S$5),"Moderado",IF(OR(X388='Listados Datos'!$R$6,X388='Listados Datos'!$S$6),"Mayor",IF(OR(X388='Listados Datos'!$R$7,X388='Listados Datos'!$S$7),"Catastrófico","")))))</f>
        <v>Moderado</v>
      </c>
      <c r="AA388" s="631">
        <f>IF(Z388="","",IF(Z388="Leve",20%,IF(Z388="Menor",40%,IF(Z388="Moderado",60%,IF(Z388="Mayor",80%,IF(Z388="Catastrófico",100%,0))))))</f>
        <v>0.6</v>
      </c>
      <c r="AB388" s="634"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Moderado</v>
      </c>
      <c r="AC388" s="637"/>
      <c r="AD388" s="640"/>
      <c r="AE388" s="619" t="str">
        <f t="shared" ref="AE388" si="1360">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5">
        <v>1</v>
      </c>
      <c r="AG388" s="501" t="s">
        <v>3321</v>
      </c>
      <c r="AH388" s="504" t="str">
        <f t="shared" si="1317"/>
        <v>Probabilidad</v>
      </c>
      <c r="AI388" s="338" t="s">
        <v>310</v>
      </c>
      <c r="AJ388" s="338" t="s">
        <v>315</v>
      </c>
      <c r="AK388" s="233" t="str">
        <f t="shared" si="1318"/>
        <v>40%</v>
      </c>
      <c r="AL388" s="339" t="s">
        <v>319</v>
      </c>
      <c r="AM388" s="339" t="s">
        <v>323</v>
      </c>
      <c r="AN388" s="340" t="s">
        <v>326</v>
      </c>
      <c r="AO388" s="234">
        <f t="shared" ref="AO388" si="1361">IF(ISBLANK(AD388),(IFERROR(IF(AH388="Probabilidad",(W388-(+W388*AK388)),IF(AH388="Impacto",W388,"")),""))," ")</f>
        <v>0.24</v>
      </c>
      <c r="AP388" s="174" t="str">
        <f t="shared" ref="AP388" si="1362">IF(ISBLANK(AD388), (IFERROR(IF(AO388="","",IF(AO388&lt;=0.2,"Muy Baja",IF(AO388&lt;=0.4,"Baja",IF(AO388&lt;=0.6,"Media",IF(AO388&lt;=0.8,"Alta","Muy Alta"))))),""))," ")</f>
        <v>Baja</v>
      </c>
      <c r="AQ388" s="235">
        <f t="shared" si="1212"/>
        <v>0.24</v>
      </c>
      <c r="AR388" s="281" t="str">
        <f t="shared" si="1213"/>
        <v>Moderado</v>
      </c>
      <c r="AS388" s="235">
        <f t="shared" ref="AS388" si="1363">IFERROR(IF(AH388="Impacto",(AA388-(+AA388*AK388)),IF(AH388="Probabilidad",AA388,"")),"")</f>
        <v>0.6</v>
      </c>
      <c r="AT388" s="237" t="str">
        <f t="shared" si="1215"/>
        <v>Moderado</v>
      </c>
      <c r="AU388" s="622"/>
      <c r="AV388" s="625" t="str">
        <f>IF(ISBLANK(AD388), " ", AD388)</f>
        <v xml:space="preserve"> </v>
      </c>
      <c r="AW388" s="619" t="str">
        <f t="shared" ref="AW388" si="1364">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628" t="s">
        <v>333</v>
      </c>
      <c r="AY388" s="546" t="s">
        <v>1387</v>
      </c>
      <c r="AZ388" s="548" t="s">
        <v>1388</v>
      </c>
      <c r="BA388" s="548" t="s">
        <v>1184</v>
      </c>
      <c r="BB388" s="548" t="s">
        <v>1054</v>
      </c>
      <c r="BC388" s="550">
        <v>44927</v>
      </c>
      <c r="BD388" s="550">
        <v>45291</v>
      </c>
      <c r="BE388" s="548" t="s">
        <v>1240</v>
      </c>
      <c r="BF388" s="548" t="s">
        <v>1240</v>
      </c>
      <c r="BG388" s="581" t="s">
        <v>1241</v>
      </c>
      <c r="BH388" s="214"/>
      <c r="BI388" s="209"/>
      <c r="BJ388" s="209"/>
      <c r="BK388" s="209"/>
      <c r="BL388" s="206"/>
      <c r="BM388" s="206"/>
      <c r="BN388" s="206"/>
      <c r="BO388" s="280"/>
      <c r="BP388" s="280"/>
      <c r="BQ388" s="282"/>
      <c r="BR388" s="212"/>
      <c r="BS388" s="212" t="str">
        <f>IF(AND('MAPA DE RIESGOS'!$AP388="Muy Alta",'MAPA DE RIESGOS'!$AR388="Leve"),CONCATENATE("R",'MAPA DE RIESGOS'!$H388,"C",'MAPA DE RIESGOS'!$AF388),"")</f>
        <v/>
      </c>
      <c r="BT388" s="212"/>
      <c r="BU388" s="212"/>
      <c r="BV388" s="212"/>
      <c r="BW388" s="212"/>
      <c r="BX388" s="212"/>
      <c r="BY388" s="212"/>
      <c r="BZ388" s="212"/>
      <c r="CA388" s="212"/>
      <c r="CB388" s="212"/>
      <c r="CC388" s="212"/>
      <c r="CD388" s="212"/>
      <c r="CE388" s="212"/>
      <c r="CF388" s="212"/>
      <c r="CG388" s="212"/>
      <c r="CH388" s="212"/>
      <c r="CI388" s="212"/>
      <c r="CJ388" s="212"/>
      <c r="CK388" s="212"/>
    </row>
    <row r="389" spans="1:89" s="213" customFormat="1" ht="82.5" customHeight="1">
      <c r="A389" s="590"/>
      <c r="B389" s="614"/>
      <c r="C389" s="567"/>
      <c r="D389" s="567"/>
      <c r="E389" s="570"/>
      <c r="F389" s="570"/>
      <c r="G389" s="575"/>
      <c r="H389" s="382">
        <f t="shared" ref="H389" si="1365">+H388</f>
        <v>63</v>
      </c>
      <c r="I389" s="573"/>
      <c r="J389" s="576"/>
      <c r="K389" s="576"/>
      <c r="L389" s="576"/>
      <c r="M389" s="570"/>
      <c r="N389" s="570"/>
      <c r="O389" s="570"/>
      <c r="P389" s="644"/>
      <c r="Q389" s="604"/>
      <c r="R389" s="607"/>
      <c r="S389" s="607"/>
      <c r="T389" s="607"/>
      <c r="U389" s="607"/>
      <c r="V389" s="647"/>
      <c r="W389" s="632"/>
      <c r="X389" s="650"/>
      <c r="Y389" s="653"/>
      <c r="Z389" s="656"/>
      <c r="AA389" s="632"/>
      <c r="AB389" s="635"/>
      <c r="AC389" s="638"/>
      <c r="AD389" s="641"/>
      <c r="AE389" s="620"/>
      <c r="AF389" s="205">
        <v>2</v>
      </c>
      <c r="AG389" s="501" t="s">
        <v>3322</v>
      </c>
      <c r="AH389" s="504" t="str">
        <f t="shared" si="1317"/>
        <v>Probabilidad</v>
      </c>
      <c r="AI389" s="338" t="s">
        <v>310</v>
      </c>
      <c r="AJ389" s="338" t="s">
        <v>315</v>
      </c>
      <c r="AK389" s="233" t="str">
        <f t="shared" si="1318"/>
        <v>40%</v>
      </c>
      <c r="AL389" s="339" t="s">
        <v>319</v>
      </c>
      <c r="AM389" s="339" t="s">
        <v>323</v>
      </c>
      <c r="AN389" s="340" t="s">
        <v>326</v>
      </c>
      <c r="AO389" s="234">
        <f t="shared" ref="AO389" si="1366">IF(ISBLANK(AD388),(IFERROR(IF(AND(AH388="Probabilidad",AH389="Probabilidad"),(AQ388-(+AQ388*AK389)),IF(AH389="Probabilidad",(W388-(+W388*AK389)),IF(AH389="Impacto",AQ388,""))),""))," ")</f>
        <v>0.14399999999999999</v>
      </c>
      <c r="AP389" s="174" t="str">
        <f t="shared" ref="AP389" si="1367">IF(ISBLANK(AD388),(IFERROR(IF(AO389="","",IF(AO389&lt;=0.2,"Muy Baja",IF(AO389&lt;=0.4,"Baja",IF(AO389&lt;=0.6,"Media",IF(AO389&lt;=0.8,"Alta","Muy Alta"))))),""))," ")</f>
        <v>Muy Baja</v>
      </c>
      <c r="AQ389" s="235">
        <f t="shared" si="1212"/>
        <v>0.14399999999999999</v>
      </c>
      <c r="AR389" s="281" t="str">
        <f t="shared" si="1213"/>
        <v>Moderado</v>
      </c>
      <c r="AS389" s="235">
        <f t="shared" ref="AS389" si="1368">IFERROR(IF(AND(AH388="Impacto",AH389="Impacto"),(AS388-(+AS388*AK389)),IF(AH389="Impacto",(AA388-(+AA388*AK389)),IF(AH389="Probabilidad",AS388,""))),"")</f>
        <v>0.6</v>
      </c>
      <c r="AT389" s="237" t="str">
        <f t="shared" si="1215"/>
        <v>Moderado</v>
      </c>
      <c r="AU389" s="623"/>
      <c r="AV389" s="626"/>
      <c r="AW389" s="620"/>
      <c r="AX389" s="629"/>
      <c r="AY389" s="552"/>
      <c r="AZ389" s="553"/>
      <c r="BA389" s="553"/>
      <c r="BB389" s="553"/>
      <c r="BC389" s="554"/>
      <c r="BD389" s="554"/>
      <c r="BE389" s="553"/>
      <c r="BF389" s="553"/>
      <c r="BG389" s="576"/>
      <c r="BH389" s="214"/>
      <c r="BI389" s="209"/>
      <c r="BJ389" s="209"/>
      <c r="BK389" s="209"/>
      <c r="BL389" s="206"/>
      <c r="BM389" s="206"/>
      <c r="BN389" s="206"/>
      <c r="BO389" s="280"/>
      <c r="BP389" s="280"/>
      <c r="BQ389" s="282"/>
      <c r="BR389" s="212"/>
      <c r="BS389" s="212" t="str">
        <f>IF(AND('MAPA DE RIESGOS'!$AP389="Muy Alta",'MAPA DE RIESGOS'!$AR389="Leve"),CONCATENATE("R",'MAPA DE RIESGOS'!$H389,"C",'MAPA DE RIESGOS'!$AF389),"")</f>
        <v/>
      </c>
      <c r="BT389" s="212"/>
      <c r="BU389" s="212"/>
      <c r="BV389" s="212"/>
      <c r="BW389" s="212"/>
      <c r="BX389" s="212"/>
      <c r="BY389" s="212"/>
      <c r="BZ389" s="212"/>
      <c r="CA389" s="212"/>
      <c r="CB389" s="212"/>
      <c r="CC389" s="212"/>
      <c r="CD389" s="212"/>
      <c r="CE389" s="212"/>
      <c r="CF389" s="212"/>
      <c r="CG389" s="212"/>
      <c r="CH389" s="212"/>
      <c r="CI389" s="212"/>
      <c r="CJ389" s="212"/>
      <c r="CK389" s="212"/>
    </row>
    <row r="390" spans="1:89" s="213" customFormat="1" ht="79" customHeight="1">
      <c r="A390" s="590"/>
      <c r="B390" s="614"/>
      <c r="C390" s="567"/>
      <c r="D390" s="567"/>
      <c r="E390" s="570"/>
      <c r="F390" s="570"/>
      <c r="G390" s="575"/>
      <c r="H390" s="382">
        <f t="shared" si="1262"/>
        <v>63</v>
      </c>
      <c r="I390" s="573"/>
      <c r="J390" s="576"/>
      <c r="K390" s="576"/>
      <c r="L390" s="576"/>
      <c r="M390" s="570"/>
      <c r="N390" s="570"/>
      <c r="O390" s="570"/>
      <c r="P390" s="644"/>
      <c r="Q390" s="604"/>
      <c r="R390" s="607"/>
      <c r="S390" s="607"/>
      <c r="T390" s="607"/>
      <c r="U390" s="607"/>
      <c r="V390" s="647"/>
      <c r="W390" s="632"/>
      <c r="X390" s="650"/>
      <c r="Y390" s="653"/>
      <c r="Z390" s="656"/>
      <c r="AA390" s="632"/>
      <c r="AB390" s="635"/>
      <c r="AC390" s="638"/>
      <c r="AD390" s="641"/>
      <c r="AE390" s="620"/>
      <c r="AF390" s="205">
        <v>3</v>
      </c>
      <c r="AG390" s="501" t="s">
        <v>3323</v>
      </c>
      <c r="AH390" s="504" t="str">
        <f t="shared" si="1317"/>
        <v>Probabilidad</v>
      </c>
      <c r="AI390" s="338" t="s">
        <v>310</v>
      </c>
      <c r="AJ390" s="338" t="s">
        <v>315</v>
      </c>
      <c r="AK390" s="233" t="str">
        <f t="shared" si="1318"/>
        <v>40%</v>
      </c>
      <c r="AL390" s="339" t="s">
        <v>319</v>
      </c>
      <c r="AM390" s="339" t="s">
        <v>323</v>
      </c>
      <c r="AN390" s="340" t="s">
        <v>326</v>
      </c>
      <c r="AO390" s="234">
        <f t="shared" ref="AO390" si="1369">IF(ISBLANK(AD388),(IFERROR(IF(AND(AH389="Probabilidad",AH390="Probabilidad"),(AQ389-(+AQ389*AK390)),IF(AND(AH389="Impacto",AH390="Probabilidad"),(AQ388-(+AQ388*AK390)),IF(AH390="Impacto",AQ389,""))),""))," ")</f>
        <v>8.6399999999999991E-2</v>
      </c>
      <c r="AP390" s="174" t="str">
        <f t="shared" ref="AP390" si="1370">IF(ISBLANK(AD388),(IFERROR(IF(AO390="","",IF(AO390&lt;=0.2,"Muy Baja",IF(AO390&lt;=0.4,"Baja",IF(AO390&lt;=0.6,"Media",IF(AO390&lt;=0.8,"Alta","Muy Alta"))))),""))," ")</f>
        <v>Muy Baja</v>
      </c>
      <c r="AQ390" s="235">
        <f t="shared" si="1212"/>
        <v>8.6399999999999991E-2</v>
      </c>
      <c r="AR390" s="281" t="str">
        <f t="shared" si="1213"/>
        <v>Moderado</v>
      </c>
      <c r="AS390" s="235">
        <f t="shared" ref="AS390:AS393" si="1371">IFERROR(IF(AND(AH389="Impacto",AH390="Impacto"),(AS389-(+AS389*AK390)),IF(AND(AH389="Probabilidad",AH390="Impacto"),(AS388-(+AS388*AK390)),IF(AH390="Probabilidad",AS389,""))),"")</f>
        <v>0.6</v>
      </c>
      <c r="AT390" s="237" t="str">
        <f t="shared" si="1215"/>
        <v>Moderado</v>
      </c>
      <c r="AU390" s="623"/>
      <c r="AV390" s="626"/>
      <c r="AW390" s="620"/>
      <c r="AX390" s="629"/>
      <c r="AY390" s="547"/>
      <c r="AZ390" s="549"/>
      <c r="BA390" s="549"/>
      <c r="BB390" s="549"/>
      <c r="BC390" s="551"/>
      <c r="BD390" s="551"/>
      <c r="BE390" s="549"/>
      <c r="BF390" s="549"/>
      <c r="BG390" s="576"/>
      <c r="BH390" s="214"/>
      <c r="BI390" s="209"/>
      <c r="BJ390" s="209"/>
      <c r="BK390" s="209"/>
      <c r="BL390" s="206"/>
      <c r="BM390" s="206"/>
      <c r="BN390" s="206"/>
      <c r="BO390" s="280"/>
      <c r="BP390" s="280"/>
      <c r="BQ390" s="282"/>
      <c r="BR390" s="212"/>
      <c r="BS390" s="212" t="str">
        <f>IF(AND('MAPA DE RIESGOS'!$AP390="Muy Alta",'MAPA DE RIESGOS'!$AR390="Leve"),CONCATENATE("R",'MAPA DE RIESGOS'!$H390,"C",'MAPA DE RIESGOS'!$AF390),"")</f>
        <v/>
      </c>
      <c r="BT390" s="212"/>
      <c r="BU390" s="212"/>
      <c r="BV390" s="212"/>
      <c r="BW390" s="212"/>
      <c r="BX390" s="212"/>
      <c r="BY390" s="212"/>
      <c r="BZ390" s="212"/>
      <c r="CA390" s="212"/>
      <c r="CB390" s="212"/>
      <c r="CC390" s="212"/>
      <c r="CD390" s="212"/>
      <c r="CE390" s="212"/>
      <c r="CF390" s="212"/>
      <c r="CG390" s="212"/>
      <c r="CH390" s="212"/>
      <c r="CI390" s="212"/>
      <c r="CJ390" s="212"/>
      <c r="CK390" s="212"/>
    </row>
    <row r="391" spans="1:89" s="213" customFormat="1" ht="28.5" hidden="1" customHeight="1">
      <c r="A391" s="590"/>
      <c r="B391" s="614"/>
      <c r="C391" s="567"/>
      <c r="D391" s="567"/>
      <c r="E391" s="570"/>
      <c r="F391" s="570"/>
      <c r="G391" s="575"/>
      <c r="H391" s="382">
        <f t="shared" si="1262"/>
        <v>63</v>
      </c>
      <c r="I391" s="573"/>
      <c r="J391" s="576"/>
      <c r="K391" s="576"/>
      <c r="L391" s="576"/>
      <c r="M391" s="570"/>
      <c r="N391" s="570"/>
      <c r="O391" s="570"/>
      <c r="P391" s="644"/>
      <c r="Q391" s="604"/>
      <c r="R391" s="607"/>
      <c r="S391" s="607"/>
      <c r="T391" s="607"/>
      <c r="U391" s="607"/>
      <c r="V391" s="647"/>
      <c r="W391" s="632"/>
      <c r="X391" s="650"/>
      <c r="Y391" s="653"/>
      <c r="Z391" s="656"/>
      <c r="AA391" s="632"/>
      <c r="AB391" s="635"/>
      <c r="AC391" s="638"/>
      <c r="AD391" s="641"/>
      <c r="AE391" s="620"/>
      <c r="AF391" s="205">
        <v>4</v>
      </c>
      <c r="AG391" s="501"/>
      <c r="AH391" s="504" t="str">
        <f t="shared" si="1317"/>
        <v/>
      </c>
      <c r="AI391" s="338"/>
      <c r="AJ391" s="338"/>
      <c r="AK391" s="233" t="str">
        <f t="shared" si="1318"/>
        <v/>
      </c>
      <c r="AL391" s="339"/>
      <c r="AM391" s="339"/>
      <c r="AN391" s="340"/>
      <c r="AO391" s="234" t="str">
        <f t="shared" ref="AO391" si="1372">IF(ISBLANK(AD388),(IFERROR(IF(AND(AH390="Probabilidad",AH391="Probabilidad"),(AQ390-(+AQ390*AK391)),IF(AND(AH390="Impacto",AH391="Probabilidad"),(AQ389-(+AQ389*AK391)),IF(AH391="Impacto",AQ390,""))),""))," ")</f>
        <v/>
      </c>
      <c r="AP391" s="174" t="str">
        <f t="shared" ref="AP391" si="1373">IF(ISBLANK(AD388),(IFERROR(IF(AO391="","",IF(AO391&lt;=0.2,"Muy Baja",IF(AO391&lt;=0.4,"Baja",IF(AO391&lt;=0.6,"Media",IF(AO391&lt;=0.8,"Alta","Muy Alta"))))),""))," ")</f>
        <v/>
      </c>
      <c r="AQ391" s="235" t="str">
        <f t="shared" si="1212"/>
        <v/>
      </c>
      <c r="AR391" s="281" t="str">
        <f t="shared" si="1213"/>
        <v/>
      </c>
      <c r="AS391" s="235" t="str">
        <f t="shared" si="1371"/>
        <v/>
      </c>
      <c r="AT391" s="237" t="str">
        <f t="shared" si="1215"/>
        <v/>
      </c>
      <c r="AU391" s="623"/>
      <c r="AV391" s="626"/>
      <c r="AW391" s="620"/>
      <c r="AX391" s="629"/>
      <c r="AY391" s="475"/>
      <c r="AZ391" s="468"/>
      <c r="BA391" s="469"/>
      <c r="BB391" s="469"/>
      <c r="BC391" s="470"/>
      <c r="BD391" s="470"/>
      <c r="BE391" s="470"/>
      <c r="BF391" s="468"/>
      <c r="BG391" s="576"/>
      <c r="BH391" s="214"/>
      <c r="BI391" s="209"/>
      <c r="BJ391" s="209"/>
      <c r="BK391" s="209"/>
      <c r="BL391" s="206"/>
      <c r="BM391" s="206"/>
      <c r="BN391" s="206"/>
      <c r="BO391" s="280"/>
      <c r="BP391" s="280"/>
      <c r="BQ391" s="282"/>
      <c r="BR391" s="212"/>
      <c r="BS391" s="212" t="str">
        <f>IF(AND('MAPA DE RIESGOS'!$AP391="Muy Alta",'MAPA DE RIESGOS'!$AR391="Leve"),CONCATENATE("R",'MAPA DE RIESGOS'!$H391,"C",'MAPA DE RIESGOS'!$AF391),"")</f>
        <v/>
      </c>
      <c r="BT391" s="212"/>
      <c r="BU391" s="212"/>
      <c r="BV391" s="212"/>
      <c r="BW391" s="212"/>
      <c r="BX391" s="212"/>
      <c r="BY391" s="212"/>
      <c r="BZ391" s="212"/>
      <c r="CA391" s="212"/>
      <c r="CB391" s="212"/>
      <c r="CC391" s="212"/>
      <c r="CD391" s="212"/>
      <c r="CE391" s="212"/>
      <c r="CF391" s="212"/>
      <c r="CG391" s="212"/>
      <c r="CH391" s="212"/>
      <c r="CI391" s="212"/>
      <c r="CJ391" s="212"/>
      <c r="CK391" s="212"/>
    </row>
    <row r="392" spans="1:89" s="213" customFormat="1" ht="28.5" hidden="1" customHeight="1">
      <c r="A392" s="590"/>
      <c r="B392" s="614"/>
      <c r="C392" s="567"/>
      <c r="D392" s="567"/>
      <c r="E392" s="570"/>
      <c r="F392" s="570"/>
      <c r="G392" s="575"/>
      <c r="H392" s="382">
        <f t="shared" si="1262"/>
        <v>63</v>
      </c>
      <c r="I392" s="573"/>
      <c r="J392" s="576"/>
      <c r="K392" s="576"/>
      <c r="L392" s="576"/>
      <c r="M392" s="570"/>
      <c r="N392" s="570"/>
      <c r="O392" s="570"/>
      <c r="P392" s="644"/>
      <c r="Q392" s="604"/>
      <c r="R392" s="607"/>
      <c r="S392" s="607"/>
      <c r="T392" s="607"/>
      <c r="U392" s="607"/>
      <c r="V392" s="647"/>
      <c r="W392" s="632"/>
      <c r="X392" s="650"/>
      <c r="Y392" s="653"/>
      <c r="Z392" s="656"/>
      <c r="AA392" s="632"/>
      <c r="AB392" s="635"/>
      <c r="AC392" s="638"/>
      <c r="AD392" s="641"/>
      <c r="AE392" s="620"/>
      <c r="AF392" s="205">
        <v>5</v>
      </c>
      <c r="AG392" s="501"/>
      <c r="AH392" s="504" t="str">
        <f t="shared" si="1317"/>
        <v/>
      </c>
      <c r="AI392" s="338"/>
      <c r="AJ392" s="338"/>
      <c r="AK392" s="233" t="str">
        <f t="shared" si="1318"/>
        <v/>
      </c>
      <c r="AL392" s="339"/>
      <c r="AM392" s="339"/>
      <c r="AN392" s="340"/>
      <c r="AO392" s="234" t="str">
        <f t="shared" ref="AO392" si="1374">IF(ISBLANK(AD388),(IFERROR(IF(AND(AH391="Probabilidad",AH392="Probabilidad"),(AQ391-(+AQ391*AK392)),IF(AND(AH391="Impacto",AH392="Probabilidad"),(AQ390-(+AQ390*AK392)),IF(AH392="Impacto",AQ391,""))),""))," ")</f>
        <v/>
      </c>
      <c r="AP392" s="174" t="str">
        <f t="shared" ref="AP392" si="1375">IF(ISBLANK(AD388),(IFERROR(IF(AO392="","",IF(AO392&lt;=0.2,"Muy Baja",IF(AO392&lt;=0.4,"Baja",IF(AO392&lt;=0.6,"Media",IF(AO392&lt;=0.8,"Alta","Muy Alta"))))),""))," ")</f>
        <v/>
      </c>
      <c r="AQ392" s="235" t="str">
        <f t="shared" si="1212"/>
        <v/>
      </c>
      <c r="AR392" s="281" t="str">
        <f t="shared" si="1213"/>
        <v/>
      </c>
      <c r="AS392" s="235" t="str">
        <f t="shared" si="1371"/>
        <v/>
      </c>
      <c r="AT392" s="237" t="str">
        <f t="shared" si="1215"/>
        <v/>
      </c>
      <c r="AU392" s="623"/>
      <c r="AV392" s="626"/>
      <c r="AW392" s="620"/>
      <c r="AX392" s="629"/>
      <c r="AY392" s="475"/>
      <c r="AZ392" s="468"/>
      <c r="BA392" s="469"/>
      <c r="BB392" s="469"/>
      <c r="BC392" s="470"/>
      <c r="BD392" s="470"/>
      <c r="BE392" s="470"/>
      <c r="BF392" s="468"/>
      <c r="BG392" s="576"/>
      <c r="BH392" s="214"/>
      <c r="BI392" s="209"/>
      <c r="BJ392" s="209"/>
      <c r="BK392" s="209"/>
      <c r="BL392" s="206"/>
      <c r="BM392" s="206"/>
      <c r="BN392" s="206"/>
      <c r="BO392" s="280"/>
      <c r="BP392" s="280"/>
      <c r="BQ392" s="282"/>
      <c r="BR392" s="212"/>
      <c r="BS392" s="212" t="str">
        <f>IF(AND('MAPA DE RIESGOS'!$AP392="Muy Alta",'MAPA DE RIESGOS'!$AR392="Leve"),CONCATENATE("R",'MAPA DE RIESGOS'!$H392,"C",'MAPA DE RIESGOS'!$AF392),"")</f>
        <v/>
      </c>
      <c r="BT392" s="212"/>
      <c r="BU392" s="212"/>
      <c r="BV392" s="212"/>
      <c r="BW392" s="212"/>
      <c r="BX392" s="212"/>
      <c r="BY392" s="212"/>
      <c r="BZ392" s="212"/>
      <c r="CA392" s="212"/>
      <c r="CB392" s="212"/>
      <c r="CC392" s="212"/>
      <c r="CD392" s="212"/>
      <c r="CE392" s="212"/>
      <c r="CF392" s="212"/>
      <c r="CG392" s="212"/>
      <c r="CH392" s="212"/>
      <c r="CI392" s="212"/>
      <c r="CJ392" s="212"/>
      <c r="CK392" s="212"/>
    </row>
    <row r="393" spans="1:89" s="213" customFormat="1" ht="28.5" hidden="1" customHeight="1">
      <c r="A393" s="590"/>
      <c r="B393" s="614"/>
      <c r="C393" s="567"/>
      <c r="D393" s="567"/>
      <c r="E393" s="570"/>
      <c r="F393" s="570"/>
      <c r="G393" s="575"/>
      <c r="H393" s="382">
        <f t="shared" si="1262"/>
        <v>63</v>
      </c>
      <c r="I393" s="574"/>
      <c r="J393" s="577"/>
      <c r="K393" s="577"/>
      <c r="L393" s="577"/>
      <c r="M393" s="571"/>
      <c r="N393" s="571"/>
      <c r="O393" s="571"/>
      <c r="P393" s="645"/>
      <c r="Q393" s="605"/>
      <c r="R393" s="608"/>
      <c r="S393" s="608"/>
      <c r="T393" s="608"/>
      <c r="U393" s="608"/>
      <c r="V393" s="648"/>
      <c r="W393" s="633"/>
      <c r="X393" s="651"/>
      <c r="Y393" s="654"/>
      <c r="Z393" s="657"/>
      <c r="AA393" s="633"/>
      <c r="AB393" s="636"/>
      <c r="AC393" s="639"/>
      <c r="AD393" s="642"/>
      <c r="AE393" s="621"/>
      <c r="AF393" s="205">
        <v>6</v>
      </c>
      <c r="AG393" s="501"/>
      <c r="AH393" s="504" t="str">
        <f t="shared" si="1317"/>
        <v/>
      </c>
      <c r="AI393" s="338"/>
      <c r="AJ393" s="338"/>
      <c r="AK393" s="233" t="str">
        <f t="shared" si="1318"/>
        <v/>
      </c>
      <c r="AL393" s="339"/>
      <c r="AM393" s="339"/>
      <c r="AN393" s="340"/>
      <c r="AO393" s="234" t="str">
        <f t="shared" ref="AO393" si="1376">IF(ISBLANK(AD388),(IFERROR(IF(AND(AH392="Probabilidad",AH393="Probabilidad"),(AQ392-(+AQ392*AK393)),IF(AND(AH392="Impacto",AH393="Probabilidad"),(AQ391-(+AQ391*AK393)),IF(AH393="Impacto",AQ392,""))),""))," ")</f>
        <v/>
      </c>
      <c r="AP393" s="174" t="str">
        <f t="shared" ref="AP393" si="1377">IF(ISBLANK(AD388),(IFERROR(IF(AO393="","",IF(AO393&lt;=0.2,"Muy Baja",IF(AO393&lt;=0.4,"Baja",IF(AO393&lt;=0.6,"Media",IF(AO393&lt;=0.8,"Alta","Muy Alta"))))),""))," ")</f>
        <v/>
      </c>
      <c r="AQ393" s="235" t="str">
        <f t="shared" si="1212"/>
        <v/>
      </c>
      <c r="AR393" s="281" t="str">
        <f t="shared" si="1213"/>
        <v/>
      </c>
      <c r="AS393" s="235" t="str">
        <f t="shared" si="1371"/>
        <v/>
      </c>
      <c r="AT393" s="237" t="str">
        <f t="shared" si="1215"/>
        <v/>
      </c>
      <c r="AU393" s="624"/>
      <c r="AV393" s="627"/>
      <c r="AW393" s="621"/>
      <c r="AX393" s="630"/>
      <c r="AY393" s="475"/>
      <c r="AZ393" s="468"/>
      <c r="BA393" s="469"/>
      <c r="BB393" s="469"/>
      <c r="BC393" s="470"/>
      <c r="BD393" s="470"/>
      <c r="BE393" s="470"/>
      <c r="BF393" s="468"/>
      <c r="BG393" s="577"/>
      <c r="BH393" s="214"/>
      <c r="BI393" s="209"/>
      <c r="BJ393" s="209"/>
      <c r="BK393" s="209"/>
      <c r="BL393" s="206"/>
      <c r="BM393" s="206"/>
      <c r="BN393" s="206"/>
      <c r="BO393" s="280"/>
      <c r="BP393" s="280"/>
      <c r="BQ393" s="282"/>
      <c r="BR393" s="212"/>
      <c r="BS393" s="212" t="str">
        <f>IF(AND('MAPA DE RIESGOS'!$AP393="Muy Alta",'MAPA DE RIESGOS'!$AR393="Leve"),CONCATENATE("R",'MAPA DE RIESGOS'!$H393,"C",'MAPA DE RIESGOS'!$AF393),"")</f>
        <v/>
      </c>
      <c r="BT393" s="212"/>
      <c r="BU393" s="212"/>
      <c r="BV393" s="212"/>
      <c r="BW393" s="212"/>
      <c r="BX393" s="212"/>
      <c r="BY393" s="212"/>
      <c r="BZ393" s="212"/>
      <c r="CA393" s="212"/>
      <c r="CB393" s="212"/>
      <c r="CC393" s="212"/>
      <c r="CD393" s="212"/>
      <c r="CE393" s="212"/>
      <c r="CF393" s="212"/>
      <c r="CG393" s="212"/>
      <c r="CH393" s="212"/>
      <c r="CI393" s="212"/>
      <c r="CJ393" s="212"/>
      <c r="CK393" s="212"/>
    </row>
    <row r="394" spans="1:89" s="213" customFormat="1" ht="78.5" customHeight="1">
      <c r="A394" s="590"/>
      <c r="B394" s="614" t="s">
        <v>954</v>
      </c>
      <c r="C394" s="567"/>
      <c r="D394" s="567" t="str">
        <f>IFERROR((VLOOKUP($B394,'Listados Datos'!$D$3:$F$18,3,FALSE))," ")</f>
        <v>El proceso inicia con la identificación de las necesidades de recursos y finaliza con la entrega del bien y/o servicio y su registro en los hechos financieros. Aplica a todos los procesos de la entidad.</v>
      </c>
      <c r="E394" s="570" t="s">
        <v>1169</v>
      </c>
      <c r="F394" s="570" t="s">
        <v>970</v>
      </c>
      <c r="G394" s="575">
        <v>64</v>
      </c>
      <c r="H394" s="382">
        <f t="shared" ref="H394" si="1378">+G394</f>
        <v>64</v>
      </c>
      <c r="I394" s="572" t="s">
        <v>3070</v>
      </c>
      <c r="J394" s="581" t="s">
        <v>241</v>
      </c>
      <c r="K394" s="581" t="s">
        <v>1042</v>
      </c>
      <c r="L394" s="581" t="s">
        <v>1043</v>
      </c>
      <c r="M394" s="569" t="s">
        <v>1042</v>
      </c>
      <c r="N394" s="569" t="s">
        <v>109</v>
      </c>
      <c r="O394" s="569" t="s">
        <v>245</v>
      </c>
      <c r="P394" s="643">
        <v>228</v>
      </c>
      <c r="Q394" s="603"/>
      <c r="R394" s="606"/>
      <c r="S394" s="606"/>
      <c r="T394" s="606"/>
      <c r="U394" s="606"/>
      <c r="V394" s="646" t="str">
        <f t="shared" ref="V394" si="1379">IF(ISBLANK(AC394),(IF(P394&lt;=0,"",IF(P394&lt;=2,"Muy Baja",IF(P394&lt;=24,"Baja",IF(P394&lt;=500,"Media",IF(P394&lt;=5000,"Alta","Muy Alta"))))))," ")</f>
        <v xml:space="preserve"> </v>
      </c>
      <c r="W394" s="631" t="str">
        <f t="shared" ref="W394" si="1380">IF(ISBLANK(AC394),(IF(V394="","",IF(V394="Muy Baja",20%,IF(V394="Baja",40%,IF(V394="Media",60%,IF(V394="Alta",80%,IF(V394="Muy Alta",100%,0)))))))," ")</f>
        <v xml:space="preserve"> </v>
      </c>
      <c r="X394" s="649"/>
      <c r="Y394" s="652" t="str">
        <f>IF(X394&gt;0,IF(NOT(ISERROR(MATCH(X394,'Listados Datos'!$N$3:$N$4,0))),'Listados Datos'!$N$6&amp;"Por favor no seleccionar este criterios de impacto (Afectación Económica o presupuestal y/o Pérdida Reputacional)",'Listados Datos'!$N$7),"")</f>
        <v/>
      </c>
      <c r="Z394" s="655" t="str">
        <f>IF(OR(X394='Listados Datos'!$R$3,X394='Listados Datos'!$S$3),"Leve",IF(OR(X394='Listados Datos'!$R$4,X394='Listados Datos'!$S$4),"Menor",IF(OR(X394='Listados Datos'!$R$5,X394='Listados Datos'!$S$5),"Moderado",IF(OR(X394='Listados Datos'!$R$6,X394='Listados Datos'!$S$6),"Mayor",IF(OR(X394='Listados Datos'!$R$7,X394='Listados Datos'!$S$7),"Catastrófico","")))))</f>
        <v/>
      </c>
      <c r="AA394" s="631" t="str">
        <f>IF(Z394="","",IF(Z394="Leve",20%,IF(Z394="Menor",40%,IF(Z394="Moderado",60%,IF(Z394="Mayor",80%,IF(Z394="Catastrófico",100%,0))))))</f>
        <v/>
      </c>
      <c r="AB394" s="634"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
      </c>
      <c r="AC394" s="637" t="s">
        <v>344</v>
      </c>
      <c r="AD394" s="640" t="s">
        <v>12</v>
      </c>
      <c r="AE394" s="619" t="str">
        <f t="shared" ref="AE394" si="1381">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MODERADA</v>
      </c>
      <c r="AF394" s="205">
        <v>1</v>
      </c>
      <c r="AG394" s="501" t="s">
        <v>3078</v>
      </c>
      <c r="AH394" s="504" t="str">
        <f t="shared" si="1317"/>
        <v>Probabilidad</v>
      </c>
      <c r="AI394" s="338" t="s">
        <v>310</v>
      </c>
      <c r="AJ394" s="338" t="s">
        <v>315</v>
      </c>
      <c r="AK394" s="233" t="str">
        <f t="shared" si="1318"/>
        <v>40%</v>
      </c>
      <c r="AL394" s="339" t="s">
        <v>319</v>
      </c>
      <c r="AM394" s="339" t="s">
        <v>323</v>
      </c>
      <c r="AN394" s="340" t="s">
        <v>326</v>
      </c>
      <c r="AO394" s="234" t="str">
        <f t="shared" ref="AO394" si="1382">IF(ISBLANK(AD394),(IFERROR(IF(AH394="Probabilidad",(W394-(+W394*AK394)),IF(AH394="Impacto",W394,"")),""))," ")</f>
        <v xml:space="preserve"> </v>
      </c>
      <c r="AP394" s="174" t="str">
        <f t="shared" ref="AP394" si="1383">IF(ISBLANK(AD394), (IFERROR(IF(AO394="","",IF(AO394&lt;=0.2,"Muy Baja",IF(AO394&lt;=0.4,"Baja",IF(AO394&lt;=0.6,"Media",IF(AO394&lt;=0.8,"Alta","Muy Alta"))))),""))," ")</f>
        <v xml:space="preserve"> </v>
      </c>
      <c r="AQ394" s="235" t="str">
        <f t="shared" si="1212"/>
        <v xml:space="preserve"> </v>
      </c>
      <c r="AR394" s="281" t="str">
        <f t="shared" si="1213"/>
        <v/>
      </c>
      <c r="AS394" s="235" t="str">
        <f t="shared" ref="AS394" si="1384">IFERROR(IF(AH394="Impacto",(AA394-(+AA394*AK394)),IF(AH394="Probabilidad",AA394,"")),"")</f>
        <v/>
      </c>
      <c r="AT394" s="237" t="str">
        <f t="shared" si="1215"/>
        <v/>
      </c>
      <c r="AU394" s="622" t="s">
        <v>344</v>
      </c>
      <c r="AV394" s="625" t="str">
        <f>IF(ISBLANK(AD394), " ", AD394)</f>
        <v>Moderado</v>
      </c>
      <c r="AW394" s="619" t="str">
        <f t="shared" ref="AW394" si="1385">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MODERADA</v>
      </c>
      <c r="AX394" s="628" t="s">
        <v>333</v>
      </c>
      <c r="AY394" s="475" t="s">
        <v>3079</v>
      </c>
      <c r="AZ394" s="476" t="s">
        <v>3324</v>
      </c>
      <c r="BA394" s="476" t="s">
        <v>1184</v>
      </c>
      <c r="BB394" s="469" t="s">
        <v>1151</v>
      </c>
      <c r="BC394" s="470">
        <v>44927</v>
      </c>
      <c r="BD394" s="470">
        <v>45291</v>
      </c>
      <c r="BE394" s="470" t="s">
        <v>1057</v>
      </c>
      <c r="BF394" s="468" t="s">
        <v>1060</v>
      </c>
      <c r="BG394" s="581" t="s">
        <v>1058</v>
      </c>
      <c r="BH394" s="214"/>
      <c r="BI394" s="209"/>
      <c r="BJ394" s="209"/>
      <c r="BK394" s="209"/>
      <c r="BL394" s="206"/>
      <c r="BM394" s="206"/>
      <c r="BN394" s="206"/>
      <c r="BO394" s="280"/>
      <c r="BP394" s="280"/>
      <c r="BQ394" s="282"/>
      <c r="BR394" s="212"/>
      <c r="BS394" s="212" t="str">
        <f>IF(AND('MAPA DE RIESGOS'!$AP394="Muy Alta",'MAPA DE RIESGOS'!$AR394="Leve"),CONCATENATE("R",'MAPA DE RIESGOS'!$H394,"C",'MAPA DE RIESGOS'!$AF394),"")</f>
        <v/>
      </c>
      <c r="BT394" s="212"/>
      <c r="BU394" s="212"/>
      <c r="BV394" s="212"/>
      <c r="BW394" s="212"/>
      <c r="BX394" s="212"/>
      <c r="BY394" s="212"/>
      <c r="BZ394" s="212"/>
      <c r="CA394" s="212"/>
      <c r="CB394" s="212"/>
      <c r="CC394" s="212"/>
      <c r="CD394" s="212"/>
      <c r="CE394" s="212"/>
      <c r="CF394" s="212"/>
      <c r="CG394" s="212"/>
      <c r="CH394" s="212"/>
      <c r="CI394" s="212"/>
      <c r="CJ394" s="212"/>
      <c r="CK394" s="212"/>
    </row>
    <row r="395" spans="1:89" s="213" customFormat="1" ht="28.5" hidden="1" customHeight="1">
      <c r="A395" s="590"/>
      <c r="B395" s="614"/>
      <c r="C395" s="567"/>
      <c r="D395" s="567"/>
      <c r="E395" s="570"/>
      <c r="F395" s="570"/>
      <c r="G395" s="575"/>
      <c r="H395" s="382">
        <f t="shared" ref="H395" si="1386">+H394</f>
        <v>64</v>
      </c>
      <c r="I395" s="573"/>
      <c r="J395" s="576"/>
      <c r="K395" s="576"/>
      <c r="L395" s="576"/>
      <c r="M395" s="570">
        <v>0</v>
      </c>
      <c r="N395" s="570"/>
      <c r="O395" s="570"/>
      <c r="P395" s="644"/>
      <c r="Q395" s="604"/>
      <c r="R395" s="607"/>
      <c r="S395" s="607"/>
      <c r="T395" s="607"/>
      <c r="U395" s="607"/>
      <c r="V395" s="647"/>
      <c r="W395" s="632"/>
      <c r="X395" s="650"/>
      <c r="Y395" s="653"/>
      <c r="Z395" s="656"/>
      <c r="AA395" s="632"/>
      <c r="AB395" s="635"/>
      <c r="AC395" s="638"/>
      <c r="AD395" s="641"/>
      <c r="AE395" s="620"/>
      <c r="AF395" s="205">
        <v>2</v>
      </c>
      <c r="AG395" s="501"/>
      <c r="AH395" s="504" t="str">
        <f t="shared" si="1317"/>
        <v/>
      </c>
      <c r="AI395" s="338"/>
      <c r="AJ395" s="338"/>
      <c r="AK395" s="233" t="str">
        <f t="shared" si="1318"/>
        <v/>
      </c>
      <c r="AL395" s="339"/>
      <c r="AM395" s="339"/>
      <c r="AN395" s="340"/>
      <c r="AO395" s="234" t="str">
        <f t="shared" ref="AO395" si="1387">IF(ISBLANK(AD394),(IFERROR(IF(AND(AH394="Probabilidad",AH395="Probabilidad"),(AQ394-(+AQ394*AK395)),IF(AH395="Probabilidad",(W394-(+W394*AK395)),IF(AH395="Impacto",AQ394,""))),""))," ")</f>
        <v xml:space="preserve"> </v>
      </c>
      <c r="AP395" s="174" t="str">
        <f t="shared" ref="AP395" si="1388">IF(ISBLANK(AD394),(IFERROR(IF(AO395="","",IF(AO395&lt;=0.2,"Muy Baja",IF(AO395&lt;=0.4,"Baja",IF(AO395&lt;=0.6,"Media",IF(AO395&lt;=0.8,"Alta","Muy Alta"))))),""))," ")</f>
        <v xml:space="preserve"> </v>
      </c>
      <c r="AQ395" s="235" t="str">
        <f t="shared" si="1212"/>
        <v xml:space="preserve"> </v>
      </c>
      <c r="AR395" s="281" t="str">
        <f t="shared" si="1213"/>
        <v/>
      </c>
      <c r="AS395" s="235" t="str">
        <f t="shared" ref="AS395" si="1389">IFERROR(IF(AND(AH394="Impacto",AH395="Impacto"),(AS394-(+AS394*AK395)),IF(AH395="Impacto",(AA394-(+AA394*AK395)),IF(AH395="Probabilidad",AS394,""))),"")</f>
        <v/>
      </c>
      <c r="AT395" s="237" t="str">
        <f t="shared" si="1215"/>
        <v/>
      </c>
      <c r="AU395" s="623"/>
      <c r="AV395" s="626"/>
      <c r="AW395" s="620"/>
      <c r="AX395" s="629"/>
      <c r="AY395" s="475"/>
      <c r="AZ395" s="468"/>
      <c r="BA395" s="468"/>
      <c r="BB395" s="468"/>
      <c r="BC395" s="470"/>
      <c r="BD395" s="470"/>
      <c r="BE395" s="470"/>
      <c r="BF395" s="468"/>
      <c r="BG395" s="576"/>
      <c r="BH395" s="214"/>
      <c r="BI395" s="209"/>
      <c r="BJ395" s="209"/>
      <c r="BK395" s="209"/>
      <c r="BL395" s="206"/>
      <c r="BM395" s="206"/>
      <c r="BN395" s="206"/>
      <c r="BO395" s="280"/>
      <c r="BP395" s="280"/>
      <c r="BQ395" s="282"/>
      <c r="BR395" s="212"/>
      <c r="BS395" s="212" t="str">
        <f>IF(AND('MAPA DE RIESGOS'!$AP395="Muy Alta",'MAPA DE RIESGOS'!$AR395="Leve"),CONCATENATE("R",'MAPA DE RIESGOS'!$H395,"C",'MAPA DE RIESGOS'!$AF395),"")</f>
        <v/>
      </c>
      <c r="BT395" s="212"/>
      <c r="BU395" s="212"/>
      <c r="BV395" s="212"/>
      <c r="BW395" s="212"/>
      <c r="BX395" s="212"/>
      <c r="BY395" s="212"/>
      <c r="BZ395" s="212"/>
      <c r="CA395" s="212"/>
      <c r="CB395" s="212"/>
      <c r="CC395" s="212"/>
      <c r="CD395" s="212"/>
      <c r="CE395" s="212"/>
      <c r="CF395" s="212"/>
      <c r="CG395" s="212"/>
      <c r="CH395" s="212"/>
      <c r="CI395" s="212"/>
      <c r="CJ395" s="212"/>
      <c r="CK395" s="212"/>
    </row>
    <row r="396" spans="1:89" s="213" customFormat="1" ht="28.5" hidden="1" customHeight="1">
      <c r="A396" s="590"/>
      <c r="B396" s="614"/>
      <c r="C396" s="567"/>
      <c r="D396" s="567"/>
      <c r="E396" s="570"/>
      <c r="F396" s="570"/>
      <c r="G396" s="575"/>
      <c r="H396" s="382">
        <f t="shared" si="1262"/>
        <v>64</v>
      </c>
      <c r="I396" s="573"/>
      <c r="J396" s="576"/>
      <c r="K396" s="576"/>
      <c r="L396" s="576"/>
      <c r="M396" s="570">
        <v>0</v>
      </c>
      <c r="N396" s="570"/>
      <c r="O396" s="570"/>
      <c r="P396" s="644"/>
      <c r="Q396" s="604"/>
      <c r="R396" s="607"/>
      <c r="S396" s="607"/>
      <c r="T396" s="607"/>
      <c r="U396" s="607"/>
      <c r="V396" s="647"/>
      <c r="W396" s="632"/>
      <c r="X396" s="650"/>
      <c r="Y396" s="653"/>
      <c r="Z396" s="656"/>
      <c r="AA396" s="632"/>
      <c r="AB396" s="635"/>
      <c r="AC396" s="638"/>
      <c r="AD396" s="641"/>
      <c r="AE396" s="620"/>
      <c r="AF396" s="205">
        <v>3</v>
      </c>
      <c r="AG396" s="501"/>
      <c r="AH396" s="504" t="str">
        <f t="shared" si="1317"/>
        <v/>
      </c>
      <c r="AI396" s="338"/>
      <c r="AJ396" s="338"/>
      <c r="AK396" s="233" t="str">
        <f t="shared" si="1318"/>
        <v/>
      </c>
      <c r="AL396" s="339"/>
      <c r="AM396" s="339"/>
      <c r="AN396" s="340"/>
      <c r="AO396" s="234" t="str">
        <f t="shared" ref="AO396" si="1390">IF(ISBLANK(AD394),(IFERROR(IF(AND(AH395="Probabilidad",AH396="Probabilidad"),(AQ395-(+AQ395*AK396)),IF(AND(AH395="Impacto",AH396="Probabilidad"),(AQ394-(+AQ394*AK396)),IF(AH396="Impacto",AQ395,""))),""))," ")</f>
        <v xml:space="preserve"> </v>
      </c>
      <c r="AP396" s="174" t="str">
        <f t="shared" ref="AP396" si="1391">IF(ISBLANK(AD394),(IFERROR(IF(AO396="","",IF(AO396&lt;=0.2,"Muy Baja",IF(AO396&lt;=0.4,"Baja",IF(AO396&lt;=0.6,"Media",IF(AO396&lt;=0.8,"Alta","Muy Alta"))))),""))," ")</f>
        <v xml:space="preserve"> </v>
      </c>
      <c r="AQ396" s="235" t="str">
        <f t="shared" si="1212"/>
        <v xml:space="preserve"> </v>
      </c>
      <c r="AR396" s="281" t="str">
        <f t="shared" si="1213"/>
        <v/>
      </c>
      <c r="AS396" s="235" t="str">
        <f t="shared" ref="AS396:AS399" si="1392">IFERROR(IF(AND(AH395="Impacto",AH396="Impacto"),(AS395-(+AS395*AK396)),IF(AND(AH395="Probabilidad",AH396="Impacto"),(AS394-(+AS394*AK396)),IF(AH396="Probabilidad",AS395,""))),"")</f>
        <v/>
      </c>
      <c r="AT396" s="237" t="str">
        <f t="shared" si="1215"/>
        <v/>
      </c>
      <c r="AU396" s="623"/>
      <c r="AV396" s="626"/>
      <c r="AW396" s="620"/>
      <c r="AX396" s="629"/>
      <c r="AY396" s="475"/>
      <c r="AZ396" s="468"/>
      <c r="BA396" s="468"/>
      <c r="BB396" s="468"/>
      <c r="BC396" s="470"/>
      <c r="BD396" s="470"/>
      <c r="BE396" s="470"/>
      <c r="BF396" s="468"/>
      <c r="BG396" s="576"/>
      <c r="BH396" s="214"/>
      <c r="BI396" s="209"/>
      <c r="BJ396" s="209"/>
      <c r="BK396" s="209"/>
      <c r="BL396" s="206"/>
      <c r="BM396" s="206"/>
      <c r="BN396" s="206"/>
      <c r="BO396" s="280"/>
      <c r="BP396" s="280"/>
      <c r="BQ396" s="282"/>
      <c r="BR396" s="212"/>
      <c r="BS396" s="212" t="str">
        <f>IF(AND('MAPA DE RIESGOS'!$AP396="Muy Alta",'MAPA DE RIESGOS'!$AR396="Leve"),CONCATENATE("R",'MAPA DE RIESGOS'!$H396,"C",'MAPA DE RIESGOS'!$AF396),"")</f>
        <v/>
      </c>
      <c r="BT396" s="212"/>
      <c r="BU396" s="212"/>
      <c r="BV396" s="212"/>
      <c r="BW396" s="212"/>
      <c r="BX396" s="212"/>
      <c r="BY396" s="212"/>
      <c r="BZ396" s="212"/>
      <c r="CA396" s="212"/>
      <c r="CB396" s="212"/>
      <c r="CC396" s="212"/>
      <c r="CD396" s="212"/>
      <c r="CE396" s="212"/>
      <c r="CF396" s="212"/>
      <c r="CG396" s="212"/>
      <c r="CH396" s="212"/>
      <c r="CI396" s="212"/>
      <c r="CJ396" s="212"/>
      <c r="CK396" s="212"/>
    </row>
    <row r="397" spans="1:89" s="213" customFormat="1" ht="28.5" hidden="1" customHeight="1">
      <c r="A397" s="590"/>
      <c r="B397" s="614"/>
      <c r="C397" s="567"/>
      <c r="D397" s="567"/>
      <c r="E397" s="570"/>
      <c r="F397" s="570"/>
      <c r="G397" s="575"/>
      <c r="H397" s="382">
        <f t="shared" si="1262"/>
        <v>64</v>
      </c>
      <c r="I397" s="573"/>
      <c r="J397" s="576"/>
      <c r="K397" s="576"/>
      <c r="L397" s="576"/>
      <c r="M397" s="570">
        <v>0</v>
      </c>
      <c r="N397" s="570"/>
      <c r="O397" s="570"/>
      <c r="P397" s="644"/>
      <c r="Q397" s="604"/>
      <c r="R397" s="607"/>
      <c r="S397" s="607"/>
      <c r="T397" s="607"/>
      <c r="U397" s="607"/>
      <c r="V397" s="647"/>
      <c r="W397" s="632"/>
      <c r="X397" s="650"/>
      <c r="Y397" s="653"/>
      <c r="Z397" s="656"/>
      <c r="AA397" s="632"/>
      <c r="AB397" s="635"/>
      <c r="AC397" s="638"/>
      <c r="AD397" s="641"/>
      <c r="AE397" s="620"/>
      <c r="AF397" s="205">
        <v>4</v>
      </c>
      <c r="AG397" s="501"/>
      <c r="AH397" s="504" t="str">
        <f t="shared" si="1317"/>
        <v/>
      </c>
      <c r="AI397" s="338"/>
      <c r="AJ397" s="338"/>
      <c r="AK397" s="233" t="str">
        <f t="shared" si="1318"/>
        <v/>
      </c>
      <c r="AL397" s="339"/>
      <c r="AM397" s="339"/>
      <c r="AN397" s="340"/>
      <c r="AO397" s="234" t="str">
        <f t="shared" ref="AO397" si="1393">IF(ISBLANK(AD394),(IFERROR(IF(AND(AH396="Probabilidad",AH397="Probabilidad"),(AQ396-(+AQ396*AK397)),IF(AND(AH396="Impacto",AH397="Probabilidad"),(AQ395-(+AQ395*AK397)),IF(AH397="Impacto",AQ396,""))),""))," ")</f>
        <v xml:space="preserve"> </v>
      </c>
      <c r="AP397" s="174" t="str">
        <f t="shared" ref="AP397" si="1394">IF(ISBLANK(AD394),(IFERROR(IF(AO397="","",IF(AO397&lt;=0.2,"Muy Baja",IF(AO397&lt;=0.4,"Baja",IF(AO397&lt;=0.6,"Media",IF(AO397&lt;=0.8,"Alta","Muy Alta"))))),""))," ")</f>
        <v xml:space="preserve"> </v>
      </c>
      <c r="AQ397" s="235" t="str">
        <f t="shared" si="1212"/>
        <v xml:space="preserve"> </v>
      </c>
      <c r="AR397" s="281" t="str">
        <f t="shared" si="1213"/>
        <v/>
      </c>
      <c r="AS397" s="235" t="str">
        <f t="shared" si="1392"/>
        <v/>
      </c>
      <c r="AT397" s="237" t="str">
        <f t="shared" si="1215"/>
        <v/>
      </c>
      <c r="AU397" s="623"/>
      <c r="AV397" s="626"/>
      <c r="AW397" s="620"/>
      <c r="AX397" s="629"/>
      <c r="AY397" s="475"/>
      <c r="AZ397" s="468"/>
      <c r="BA397" s="468"/>
      <c r="BB397" s="468"/>
      <c r="BC397" s="470"/>
      <c r="BD397" s="470"/>
      <c r="BE397" s="470"/>
      <c r="BF397" s="468"/>
      <c r="BG397" s="576"/>
      <c r="BH397" s="214"/>
      <c r="BI397" s="209"/>
      <c r="BJ397" s="209"/>
      <c r="BK397" s="209"/>
      <c r="BL397" s="206"/>
      <c r="BM397" s="206"/>
      <c r="BN397" s="206"/>
      <c r="BO397" s="280"/>
      <c r="BP397" s="280"/>
      <c r="BQ397" s="282"/>
      <c r="BR397" s="212"/>
      <c r="BS397" s="212" t="str">
        <f>IF(AND('MAPA DE RIESGOS'!$AP397="Muy Alta",'MAPA DE RIESGOS'!$AR397="Leve"),CONCATENATE("R",'MAPA DE RIESGOS'!$H397,"C",'MAPA DE RIESGOS'!$AF397),"")</f>
        <v/>
      </c>
      <c r="BT397" s="212"/>
      <c r="BU397" s="212"/>
      <c r="BV397" s="212"/>
      <c r="BW397" s="212"/>
      <c r="BX397" s="212"/>
      <c r="BY397" s="212"/>
      <c r="BZ397" s="212"/>
      <c r="CA397" s="212"/>
      <c r="CB397" s="212"/>
      <c r="CC397" s="212"/>
      <c r="CD397" s="212"/>
      <c r="CE397" s="212"/>
      <c r="CF397" s="212"/>
      <c r="CG397" s="212"/>
      <c r="CH397" s="212"/>
      <c r="CI397" s="212"/>
      <c r="CJ397" s="212"/>
      <c r="CK397" s="212"/>
    </row>
    <row r="398" spans="1:89" s="213" customFormat="1" ht="28.5" hidden="1" customHeight="1">
      <c r="A398" s="590"/>
      <c r="B398" s="614"/>
      <c r="C398" s="567"/>
      <c r="D398" s="567"/>
      <c r="E398" s="570"/>
      <c r="F398" s="570"/>
      <c r="G398" s="575"/>
      <c r="H398" s="382">
        <f t="shared" si="1262"/>
        <v>64</v>
      </c>
      <c r="I398" s="573"/>
      <c r="J398" s="576"/>
      <c r="K398" s="576"/>
      <c r="L398" s="576"/>
      <c r="M398" s="570">
        <v>0</v>
      </c>
      <c r="N398" s="570"/>
      <c r="O398" s="570"/>
      <c r="P398" s="644"/>
      <c r="Q398" s="604"/>
      <c r="R398" s="607"/>
      <c r="S398" s="607"/>
      <c r="T398" s="607"/>
      <c r="U398" s="607"/>
      <c r="V398" s="647"/>
      <c r="W398" s="632"/>
      <c r="X398" s="650"/>
      <c r="Y398" s="653"/>
      <c r="Z398" s="656"/>
      <c r="AA398" s="632"/>
      <c r="AB398" s="635"/>
      <c r="AC398" s="638"/>
      <c r="AD398" s="641"/>
      <c r="AE398" s="620"/>
      <c r="AF398" s="205">
        <v>5</v>
      </c>
      <c r="AG398" s="501"/>
      <c r="AH398" s="504" t="str">
        <f t="shared" si="1317"/>
        <v/>
      </c>
      <c r="AI398" s="338"/>
      <c r="AJ398" s="338"/>
      <c r="AK398" s="233" t="str">
        <f t="shared" si="1318"/>
        <v/>
      </c>
      <c r="AL398" s="339"/>
      <c r="AM398" s="339"/>
      <c r="AN398" s="340"/>
      <c r="AO398" s="234" t="str">
        <f t="shared" ref="AO398" si="1395">IF(ISBLANK(AD394),(IFERROR(IF(AND(AH397="Probabilidad",AH398="Probabilidad"),(AQ397-(+AQ397*AK398)),IF(AND(AH397="Impacto",AH398="Probabilidad"),(AQ396-(+AQ396*AK398)),IF(AH398="Impacto",AQ397,""))),""))," ")</f>
        <v xml:space="preserve"> </v>
      </c>
      <c r="AP398" s="174" t="str">
        <f t="shared" ref="AP398" si="1396">IF(ISBLANK(AD394),(IFERROR(IF(AO398="","",IF(AO398&lt;=0.2,"Muy Baja",IF(AO398&lt;=0.4,"Baja",IF(AO398&lt;=0.6,"Media",IF(AO398&lt;=0.8,"Alta","Muy Alta"))))),""))," ")</f>
        <v xml:space="preserve"> </v>
      </c>
      <c r="AQ398" s="235" t="str">
        <f t="shared" si="1212"/>
        <v xml:space="preserve"> </v>
      </c>
      <c r="AR398" s="281" t="str">
        <f t="shared" si="1213"/>
        <v/>
      </c>
      <c r="AS398" s="235" t="str">
        <f t="shared" si="1392"/>
        <v/>
      </c>
      <c r="AT398" s="237" t="str">
        <f t="shared" si="1215"/>
        <v/>
      </c>
      <c r="AU398" s="623"/>
      <c r="AV398" s="626"/>
      <c r="AW398" s="620"/>
      <c r="AX398" s="629"/>
      <c r="AY398" s="475"/>
      <c r="AZ398" s="468"/>
      <c r="BA398" s="468"/>
      <c r="BB398" s="468"/>
      <c r="BC398" s="470"/>
      <c r="BD398" s="470"/>
      <c r="BE398" s="470"/>
      <c r="BF398" s="468"/>
      <c r="BG398" s="576"/>
      <c r="BH398" s="214"/>
      <c r="BI398" s="209"/>
      <c r="BJ398" s="209"/>
      <c r="BK398" s="209"/>
      <c r="BL398" s="206"/>
      <c r="BM398" s="206"/>
      <c r="BN398" s="206"/>
      <c r="BO398" s="280"/>
      <c r="BP398" s="280"/>
      <c r="BQ398" s="282"/>
      <c r="BR398" s="212"/>
      <c r="BS398" s="212" t="str">
        <f>IF(AND('MAPA DE RIESGOS'!$AP398="Muy Alta",'MAPA DE RIESGOS'!$AR398="Leve"),CONCATENATE("R",'MAPA DE RIESGOS'!$H398,"C",'MAPA DE RIESGOS'!$AF398),"")</f>
        <v/>
      </c>
      <c r="BT398" s="212"/>
      <c r="BU398" s="212"/>
      <c r="BV398" s="212"/>
      <c r="BW398" s="212"/>
      <c r="BX398" s="212"/>
      <c r="BY398" s="212"/>
      <c r="BZ398" s="212"/>
      <c r="CA398" s="212"/>
      <c r="CB398" s="212"/>
      <c r="CC398" s="212"/>
      <c r="CD398" s="212"/>
      <c r="CE398" s="212"/>
      <c r="CF398" s="212"/>
      <c r="CG398" s="212"/>
      <c r="CH398" s="212"/>
      <c r="CI398" s="212"/>
      <c r="CJ398" s="212"/>
      <c r="CK398" s="212"/>
    </row>
    <row r="399" spans="1:89" s="213" customFormat="1" ht="28.5" hidden="1" customHeight="1">
      <c r="A399" s="590"/>
      <c r="B399" s="614"/>
      <c r="C399" s="567"/>
      <c r="D399" s="567"/>
      <c r="E399" s="570"/>
      <c r="F399" s="570"/>
      <c r="G399" s="575"/>
      <c r="H399" s="382">
        <f t="shared" si="1262"/>
        <v>64</v>
      </c>
      <c r="I399" s="574"/>
      <c r="J399" s="577"/>
      <c r="K399" s="577"/>
      <c r="L399" s="577"/>
      <c r="M399" s="571">
        <v>0</v>
      </c>
      <c r="N399" s="571"/>
      <c r="O399" s="571"/>
      <c r="P399" s="645"/>
      <c r="Q399" s="605"/>
      <c r="R399" s="608"/>
      <c r="S399" s="608"/>
      <c r="T399" s="608"/>
      <c r="U399" s="608"/>
      <c r="V399" s="648"/>
      <c r="W399" s="633"/>
      <c r="X399" s="651"/>
      <c r="Y399" s="654"/>
      <c r="Z399" s="657"/>
      <c r="AA399" s="633"/>
      <c r="AB399" s="636"/>
      <c r="AC399" s="639"/>
      <c r="AD399" s="642"/>
      <c r="AE399" s="621"/>
      <c r="AF399" s="205">
        <v>6</v>
      </c>
      <c r="AG399" s="501"/>
      <c r="AH399" s="504" t="str">
        <f t="shared" si="1317"/>
        <v/>
      </c>
      <c r="AI399" s="338"/>
      <c r="AJ399" s="338"/>
      <c r="AK399" s="233" t="str">
        <f t="shared" si="1318"/>
        <v/>
      </c>
      <c r="AL399" s="339"/>
      <c r="AM399" s="339"/>
      <c r="AN399" s="340"/>
      <c r="AO399" s="234" t="str">
        <f t="shared" ref="AO399" si="1397">IF(ISBLANK(AD394),(IFERROR(IF(AND(AH398="Probabilidad",AH399="Probabilidad"),(AQ398-(+AQ398*AK399)),IF(AND(AH398="Impacto",AH399="Probabilidad"),(AQ397-(+AQ397*AK399)),IF(AH399="Impacto",AQ398,""))),""))," ")</f>
        <v xml:space="preserve"> </v>
      </c>
      <c r="AP399" s="174" t="str">
        <f t="shared" ref="AP399" si="1398">IF(ISBLANK(AD394),(IFERROR(IF(AO399="","",IF(AO399&lt;=0.2,"Muy Baja",IF(AO399&lt;=0.4,"Baja",IF(AO399&lt;=0.6,"Media",IF(AO399&lt;=0.8,"Alta","Muy Alta"))))),""))," ")</f>
        <v xml:space="preserve"> </v>
      </c>
      <c r="AQ399" s="235" t="str">
        <f t="shared" si="1212"/>
        <v xml:space="preserve"> </v>
      </c>
      <c r="AR399" s="281" t="str">
        <f t="shared" si="1213"/>
        <v/>
      </c>
      <c r="AS399" s="235" t="str">
        <f t="shared" si="1392"/>
        <v/>
      </c>
      <c r="AT399" s="237" t="str">
        <f t="shared" si="1215"/>
        <v/>
      </c>
      <c r="AU399" s="624"/>
      <c r="AV399" s="627"/>
      <c r="AW399" s="621"/>
      <c r="AX399" s="630"/>
      <c r="AY399" s="475"/>
      <c r="AZ399" s="468"/>
      <c r="BA399" s="468"/>
      <c r="BB399" s="468"/>
      <c r="BC399" s="470"/>
      <c r="BD399" s="470"/>
      <c r="BE399" s="470"/>
      <c r="BF399" s="468"/>
      <c r="BG399" s="577"/>
      <c r="BH399" s="214"/>
      <c r="BI399" s="209"/>
      <c r="BJ399" s="209"/>
      <c r="BK399" s="209"/>
      <c r="BL399" s="206"/>
      <c r="BM399" s="206"/>
      <c r="BN399" s="206"/>
      <c r="BO399" s="280"/>
      <c r="BP399" s="280"/>
      <c r="BQ399" s="282"/>
      <c r="BR399" s="212"/>
      <c r="BS399" s="212" t="str">
        <f>IF(AND('MAPA DE RIESGOS'!$AP399="Muy Alta",'MAPA DE RIESGOS'!$AR399="Leve"),CONCATENATE("R",'MAPA DE RIESGOS'!$H399,"C",'MAPA DE RIESGOS'!$AF399),"")</f>
        <v/>
      </c>
      <c r="BT399" s="212"/>
      <c r="BU399" s="212"/>
      <c r="BV399" s="212"/>
      <c r="BW399" s="212"/>
      <c r="BX399" s="212"/>
      <c r="BY399" s="212"/>
      <c r="BZ399" s="212"/>
      <c r="CA399" s="212"/>
      <c r="CB399" s="212"/>
      <c r="CC399" s="212"/>
      <c r="CD399" s="212"/>
      <c r="CE399" s="212"/>
      <c r="CF399" s="212"/>
      <c r="CG399" s="212"/>
      <c r="CH399" s="212"/>
      <c r="CI399" s="212"/>
      <c r="CJ399" s="212"/>
      <c r="CK399" s="212"/>
    </row>
    <row r="400" spans="1:89" s="213" customFormat="1" ht="193.5" customHeight="1">
      <c r="A400" s="590"/>
      <c r="B400" s="614" t="s">
        <v>954</v>
      </c>
      <c r="C400" s="567"/>
      <c r="D400" s="567" t="str">
        <f>IFERROR((VLOOKUP($B400,'Listados Datos'!$D$3:$F$18,3,FALSE))," ")</f>
        <v>El proceso inicia con la identificación de las necesidades de recursos y finaliza con la entrega del bien y/o servicio y su registro en los hechos financieros. Aplica a todos los procesos de la entidad.</v>
      </c>
      <c r="E400" s="570" t="s">
        <v>1169</v>
      </c>
      <c r="F400" s="570" t="s">
        <v>970</v>
      </c>
      <c r="G400" s="575">
        <v>65</v>
      </c>
      <c r="H400" s="382">
        <f t="shared" ref="H400" si="1399">+G400</f>
        <v>65</v>
      </c>
      <c r="I400" s="572" t="s">
        <v>3071</v>
      </c>
      <c r="J400" s="581" t="s">
        <v>242</v>
      </c>
      <c r="K400" s="581" t="s">
        <v>3065</v>
      </c>
      <c r="L400" s="581" t="s">
        <v>3066</v>
      </c>
      <c r="M400" s="569" t="s">
        <v>3325</v>
      </c>
      <c r="N400" s="569" t="s">
        <v>926</v>
      </c>
      <c r="O400" s="569" t="s">
        <v>245</v>
      </c>
      <c r="P400" s="643">
        <v>228</v>
      </c>
      <c r="Q400" s="603"/>
      <c r="R400" s="606"/>
      <c r="S400" s="606"/>
      <c r="T400" s="606"/>
      <c r="U400" s="606"/>
      <c r="V400" s="646" t="str">
        <f t="shared" ref="V400" si="1400">IF(ISBLANK(AC400),(IF(P400&lt;=0,"",IF(P400&lt;=2,"Muy Baja",IF(P400&lt;=24,"Baja",IF(P400&lt;=500,"Media",IF(P400&lt;=5000,"Alta","Muy Alta"))))))," ")</f>
        <v>Media</v>
      </c>
      <c r="W400" s="631">
        <f t="shared" ref="W400" si="1401">IF(ISBLANK(AC400),(IF(V400="","",IF(V400="Muy Baja",20%,IF(V400="Baja",40%,IF(V400="Media",60%,IF(V400="Alta",80%,IF(V400="Muy Alta",100%,0)))))))," ")</f>
        <v>0.6</v>
      </c>
      <c r="X400" s="649" t="s">
        <v>304</v>
      </c>
      <c r="Y400" s="652" t="str">
        <f>IF(X400&gt;0,IF(NOT(ISERROR(MATCH(X400,'Listados Datos'!$N$3:$N$4,0))),'Listados Datos'!$N$6&amp;"Por favor no seleccionar este criterios de impacto (Afectación Económica o presupuestal y/o Pérdida Reputacional)",'Listados Datos'!$N$7),"")</f>
        <v>✔</v>
      </c>
      <c r="Z400" s="655"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631">
        <f>IF(Z400="","",IF(Z400="Leve",20%,IF(Z400="Menor",40%,IF(Z400="Moderado",60%,IF(Z400="Mayor",80%,IF(Z400="Catastrófico",100%,0))))))</f>
        <v>0.6</v>
      </c>
      <c r="AB400" s="634"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637"/>
      <c r="AD400" s="640"/>
      <c r="AE400" s="619" t="str">
        <f t="shared" ref="AE400" si="1402">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5">
        <v>1</v>
      </c>
      <c r="AG400" s="501" t="s">
        <v>3326</v>
      </c>
      <c r="AH400" s="504" t="str">
        <f t="shared" si="1317"/>
        <v>Probabilidad</v>
      </c>
      <c r="AI400" s="338" t="s">
        <v>310</v>
      </c>
      <c r="AJ400" s="338" t="s">
        <v>315</v>
      </c>
      <c r="AK400" s="233" t="str">
        <f t="shared" si="1318"/>
        <v>40%</v>
      </c>
      <c r="AL400" s="339" t="s">
        <v>319</v>
      </c>
      <c r="AM400" s="339" t="s">
        <v>323</v>
      </c>
      <c r="AN400" s="340" t="s">
        <v>326</v>
      </c>
      <c r="AO400" s="234">
        <f t="shared" ref="AO400" si="1403">IF(ISBLANK(AD400),(IFERROR(IF(AH400="Probabilidad",(W400-(+W400*AK400)),IF(AH400="Impacto",W400,"")),""))," ")</f>
        <v>0.36</v>
      </c>
      <c r="AP400" s="174" t="str">
        <f t="shared" ref="AP400" si="1404">IF(ISBLANK(AD400), (IFERROR(IF(AO400="","",IF(AO400&lt;=0.2,"Muy Baja",IF(AO400&lt;=0.4,"Baja",IF(AO400&lt;=0.6,"Media",IF(AO400&lt;=0.8,"Alta","Muy Alta"))))),""))," ")</f>
        <v>Baja</v>
      </c>
      <c r="AQ400" s="235">
        <f t="shared" si="1212"/>
        <v>0.36</v>
      </c>
      <c r="AR400" s="281" t="str">
        <f t="shared" si="1213"/>
        <v>Moderado</v>
      </c>
      <c r="AS400" s="235">
        <f t="shared" ref="AS400" si="1405">IFERROR(IF(AH400="Impacto",(AA400-(+AA400*AK400)),IF(AH400="Probabilidad",AA400,"")),"")</f>
        <v>0.6</v>
      </c>
      <c r="AT400" s="237" t="str">
        <f t="shared" si="1215"/>
        <v>Moderado</v>
      </c>
      <c r="AU400" s="622"/>
      <c r="AV400" s="625" t="str">
        <f>IF(ISBLANK(AD400), " ", AD400)</f>
        <v xml:space="preserve"> </v>
      </c>
      <c r="AW400" s="619" t="str">
        <f t="shared" ref="AW400" si="1406">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628" t="s">
        <v>333</v>
      </c>
      <c r="AY400" s="475" t="s">
        <v>1389</v>
      </c>
      <c r="AZ400" s="476" t="s">
        <v>3080</v>
      </c>
      <c r="BA400" s="476" t="s">
        <v>970</v>
      </c>
      <c r="BB400" s="469" t="s">
        <v>1151</v>
      </c>
      <c r="BC400" s="470">
        <v>44927</v>
      </c>
      <c r="BD400" s="470">
        <v>45291</v>
      </c>
      <c r="BE400" s="470" t="s">
        <v>3080</v>
      </c>
      <c r="BF400" s="468" t="s">
        <v>3081</v>
      </c>
      <c r="BG400" s="581" t="s">
        <v>1242</v>
      </c>
      <c r="BH400" s="214"/>
      <c r="BI400" s="209"/>
      <c r="BJ400" s="209"/>
      <c r="BK400" s="209"/>
      <c r="BL400" s="206"/>
      <c r="BM400" s="206"/>
      <c r="BN400" s="206"/>
      <c r="BO400" s="280"/>
      <c r="BP400" s="280"/>
      <c r="BQ400" s="282"/>
      <c r="BR400" s="212"/>
      <c r="BS400" s="212" t="str">
        <f>IF(AND('MAPA DE RIESGOS'!$AP400="Muy Alta",'MAPA DE RIESGOS'!$AR400="Leve"),CONCATENATE("R",'MAPA DE RIESGOS'!$H400,"C",'MAPA DE RIESGOS'!$AF400),"")</f>
        <v/>
      </c>
      <c r="BT400" s="212"/>
      <c r="BU400" s="212"/>
      <c r="BV400" s="212"/>
      <c r="BW400" s="212"/>
      <c r="BX400" s="212"/>
      <c r="BY400" s="212"/>
      <c r="BZ400" s="212"/>
      <c r="CA400" s="212"/>
      <c r="CB400" s="212"/>
      <c r="CC400" s="212"/>
      <c r="CD400" s="212"/>
      <c r="CE400" s="212"/>
      <c r="CF400" s="212"/>
      <c r="CG400" s="212"/>
      <c r="CH400" s="212"/>
      <c r="CI400" s="212"/>
      <c r="CJ400" s="212"/>
      <c r="CK400" s="212"/>
    </row>
    <row r="401" spans="1:89" s="213" customFormat="1" ht="64" hidden="1" customHeight="1">
      <c r="A401" s="590"/>
      <c r="B401" s="614"/>
      <c r="C401" s="567"/>
      <c r="D401" s="567"/>
      <c r="E401" s="570"/>
      <c r="F401" s="570"/>
      <c r="G401" s="575"/>
      <c r="H401" s="382">
        <f t="shared" ref="H401" si="1407">+H400</f>
        <v>65</v>
      </c>
      <c r="I401" s="573"/>
      <c r="J401" s="576"/>
      <c r="K401" s="576"/>
      <c r="L401" s="576"/>
      <c r="M401" s="570" t="s">
        <v>1486</v>
      </c>
      <c r="N401" s="570"/>
      <c r="O401" s="570"/>
      <c r="P401" s="644"/>
      <c r="Q401" s="604"/>
      <c r="R401" s="607"/>
      <c r="S401" s="607"/>
      <c r="T401" s="607"/>
      <c r="U401" s="607"/>
      <c r="V401" s="647"/>
      <c r="W401" s="632"/>
      <c r="X401" s="650"/>
      <c r="Y401" s="653"/>
      <c r="Z401" s="656"/>
      <c r="AA401" s="632"/>
      <c r="AB401" s="635"/>
      <c r="AC401" s="638"/>
      <c r="AD401" s="641"/>
      <c r="AE401" s="620"/>
      <c r="AF401" s="205">
        <v>2</v>
      </c>
      <c r="AG401" s="501"/>
      <c r="AH401" s="504" t="str">
        <f t="shared" si="1317"/>
        <v>Probabilidad</v>
      </c>
      <c r="AI401" s="338" t="s">
        <v>310</v>
      </c>
      <c r="AJ401" s="338" t="s">
        <v>315</v>
      </c>
      <c r="AK401" s="233" t="str">
        <f t="shared" si="1318"/>
        <v>40%</v>
      </c>
      <c r="AL401" s="339" t="s">
        <v>319</v>
      </c>
      <c r="AM401" s="339" t="s">
        <v>323</v>
      </c>
      <c r="AN401" s="340" t="s">
        <v>326</v>
      </c>
      <c r="AO401" s="234">
        <f t="shared" ref="AO401" si="1408">IF(ISBLANK(AD400),(IFERROR(IF(AND(AH400="Probabilidad",AH401="Probabilidad"),(AQ400-(+AQ400*AK401)),IF(AH401="Probabilidad",(W400-(+W400*AK401)),IF(AH401="Impacto",AQ400,""))),""))," ")</f>
        <v>0.216</v>
      </c>
      <c r="AP401" s="174" t="str">
        <f t="shared" ref="AP401" si="1409">IF(ISBLANK(AD400),(IFERROR(IF(AO401="","",IF(AO401&lt;=0.2,"Muy Baja",IF(AO401&lt;=0.4,"Baja",IF(AO401&lt;=0.6,"Media",IF(AO401&lt;=0.8,"Alta","Muy Alta"))))),""))," ")</f>
        <v>Baja</v>
      </c>
      <c r="AQ401" s="235">
        <f t="shared" si="1212"/>
        <v>0.216</v>
      </c>
      <c r="AR401" s="281" t="str">
        <f t="shared" si="1213"/>
        <v>Moderado</v>
      </c>
      <c r="AS401" s="235">
        <f t="shared" ref="AS401" si="1410">IFERROR(IF(AND(AH400="Impacto",AH401="Impacto"),(AS400-(+AS400*AK401)),IF(AH401="Impacto",(AA400-(+AA400*AK401)),IF(AH401="Probabilidad",AS400,""))),"")</f>
        <v>0.6</v>
      </c>
      <c r="AT401" s="237" t="str">
        <f t="shared" si="1215"/>
        <v>Moderado</v>
      </c>
      <c r="AU401" s="623"/>
      <c r="AV401" s="626"/>
      <c r="AW401" s="620"/>
      <c r="AX401" s="629"/>
      <c r="AY401" s="475"/>
      <c r="AZ401" s="476"/>
      <c r="BA401" s="476"/>
      <c r="BB401" s="469"/>
      <c r="BC401" s="470"/>
      <c r="BD401" s="470"/>
      <c r="BE401" s="470"/>
      <c r="BF401" s="468"/>
      <c r="BG401" s="576"/>
      <c r="BH401" s="214"/>
      <c r="BI401" s="209"/>
      <c r="BJ401" s="209"/>
      <c r="BK401" s="209"/>
      <c r="BL401" s="206"/>
      <c r="BM401" s="206"/>
      <c r="BN401" s="206"/>
      <c r="BO401" s="280"/>
      <c r="BP401" s="280"/>
      <c r="BQ401" s="282"/>
      <c r="BR401" s="212"/>
      <c r="BS401" s="212" t="str">
        <f>IF(AND('MAPA DE RIESGOS'!$AP401="Muy Alta",'MAPA DE RIESGOS'!$AR401="Leve"),CONCATENATE("R",'MAPA DE RIESGOS'!$H401,"C",'MAPA DE RIESGOS'!$AF401),"")</f>
        <v/>
      </c>
      <c r="BT401" s="212"/>
      <c r="BU401" s="212"/>
      <c r="BV401" s="212"/>
      <c r="BW401" s="212"/>
      <c r="BX401" s="212"/>
      <c r="BY401" s="212"/>
      <c r="BZ401" s="212"/>
      <c r="CA401" s="212"/>
      <c r="CB401" s="212"/>
      <c r="CC401" s="212"/>
      <c r="CD401" s="212"/>
      <c r="CE401" s="212"/>
      <c r="CF401" s="212"/>
      <c r="CG401" s="212"/>
      <c r="CH401" s="212"/>
      <c r="CI401" s="212"/>
      <c r="CJ401" s="212"/>
      <c r="CK401" s="212"/>
    </row>
    <row r="402" spans="1:89" s="213" customFormat="1" ht="64" hidden="1" customHeight="1">
      <c r="A402" s="590"/>
      <c r="B402" s="614"/>
      <c r="C402" s="567"/>
      <c r="D402" s="567"/>
      <c r="E402" s="570"/>
      <c r="F402" s="570"/>
      <c r="G402" s="575"/>
      <c r="H402" s="382">
        <f t="shared" si="1262"/>
        <v>65</v>
      </c>
      <c r="I402" s="573"/>
      <c r="J402" s="576"/>
      <c r="K402" s="576"/>
      <c r="L402" s="576"/>
      <c r="M402" s="570" t="s">
        <v>1486</v>
      </c>
      <c r="N402" s="570"/>
      <c r="O402" s="570"/>
      <c r="P402" s="644"/>
      <c r="Q402" s="604"/>
      <c r="R402" s="607"/>
      <c r="S402" s="607"/>
      <c r="T402" s="607"/>
      <c r="U402" s="607"/>
      <c r="V402" s="647"/>
      <c r="W402" s="632"/>
      <c r="X402" s="650"/>
      <c r="Y402" s="653"/>
      <c r="Z402" s="656"/>
      <c r="AA402" s="632"/>
      <c r="AB402" s="635"/>
      <c r="AC402" s="638"/>
      <c r="AD402" s="641"/>
      <c r="AE402" s="620"/>
      <c r="AF402" s="205">
        <v>3</v>
      </c>
      <c r="AG402" s="501"/>
      <c r="AH402" s="504" t="str">
        <f t="shared" si="1317"/>
        <v>Probabilidad</v>
      </c>
      <c r="AI402" s="338" t="s">
        <v>310</v>
      </c>
      <c r="AJ402" s="338" t="s">
        <v>315</v>
      </c>
      <c r="AK402" s="233" t="str">
        <f t="shared" si="1318"/>
        <v>40%</v>
      </c>
      <c r="AL402" s="339" t="s">
        <v>319</v>
      </c>
      <c r="AM402" s="339" t="s">
        <v>323</v>
      </c>
      <c r="AN402" s="340" t="s">
        <v>326</v>
      </c>
      <c r="AO402" s="234">
        <f t="shared" ref="AO402" si="1411">IF(ISBLANK(AD400),(IFERROR(IF(AND(AH401="Probabilidad",AH402="Probabilidad"),(AQ401-(+AQ401*AK402)),IF(AND(AH401="Impacto",AH402="Probabilidad"),(AQ400-(+AQ400*AK402)),IF(AH402="Impacto",AQ401,""))),""))," ")</f>
        <v>0.12959999999999999</v>
      </c>
      <c r="AP402" s="174" t="str">
        <f t="shared" ref="AP402" si="1412">IF(ISBLANK(AD400),(IFERROR(IF(AO402="","",IF(AO402&lt;=0.2,"Muy Baja",IF(AO402&lt;=0.4,"Baja",IF(AO402&lt;=0.6,"Media",IF(AO402&lt;=0.8,"Alta","Muy Alta"))))),""))," ")</f>
        <v>Muy Baja</v>
      </c>
      <c r="AQ402" s="235">
        <f t="shared" si="1212"/>
        <v>0.12959999999999999</v>
      </c>
      <c r="AR402" s="281" t="str">
        <f t="shared" si="1213"/>
        <v>Moderado</v>
      </c>
      <c r="AS402" s="235">
        <f t="shared" ref="AS402:AS405" si="1413">IFERROR(IF(AND(AH401="Impacto",AH402="Impacto"),(AS401-(+AS401*AK402)),IF(AND(AH401="Probabilidad",AH402="Impacto"),(AS400-(+AS400*AK402)),IF(AH402="Probabilidad",AS401,""))),"")</f>
        <v>0.6</v>
      </c>
      <c r="AT402" s="237" t="str">
        <f t="shared" si="1215"/>
        <v>Moderado</v>
      </c>
      <c r="AU402" s="623"/>
      <c r="AV402" s="626"/>
      <c r="AW402" s="620"/>
      <c r="AX402" s="629"/>
      <c r="AY402" s="475"/>
      <c r="AZ402" s="476"/>
      <c r="BA402" s="476"/>
      <c r="BB402" s="469"/>
      <c r="BC402" s="470"/>
      <c r="BD402" s="470"/>
      <c r="BE402" s="470"/>
      <c r="BF402" s="468"/>
      <c r="BG402" s="576"/>
      <c r="BH402" s="214"/>
      <c r="BI402" s="209"/>
      <c r="BJ402" s="209"/>
      <c r="BK402" s="209"/>
      <c r="BL402" s="206"/>
      <c r="BM402" s="206"/>
      <c r="BN402" s="206"/>
      <c r="BO402" s="280"/>
      <c r="BP402" s="280"/>
      <c r="BQ402" s="282"/>
      <c r="BR402" s="212"/>
      <c r="BS402" s="212" t="str">
        <f>IF(AND('MAPA DE RIESGOS'!$AP402="Muy Alta",'MAPA DE RIESGOS'!$AR402="Leve"),CONCATENATE("R",'MAPA DE RIESGOS'!$H402,"C",'MAPA DE RIESGOS'!$AF402),"")</f>
        <v/>
      </c>
      <c r="BT402" s="212"/>
      <c r="BU402" s="212"/>
      <c r="BV402" s="212"/>
      <c r="BW402" s="212"/>
      <c r="BX402" s="212"/>
      <c r="BY402" s="212"/>
      <c r="BZ402" s="212"/>
      <c r="CA402" s="212"/>
      <c r="CB402" s="212"/>
      <c r="CC402" s="212"/>
      <c r="CD402" s="212"/>
      <c r="CE402" s="212"/>
      <c r="CF402" s="212"/>
      <c r="CG402" s="212"/>
      <c r="CH402" s="212"/>
      <c r="CI402" s="212"/>
      <c r="CJ402" s="212"/>
      <c r="CK402" s="212"/>
    </row>
    <row r="403" spans="1:89" s="213" customFormat="1" ht="28.5" hidden="1" customHeight="1">
      <c r="A403" s="590"/>
      <c r="B403" s="614"/>
      <c r="C403" s="567"/>
      <c r="D403" s="567"/>
      <c r="E403" s="570"/>
      <c r="F403" s="570"/>
      <c r="G403" s="575"/>
      <c r="H403" s="382">
        <f t="shared" si="1262"/>
        <v>65</v>
      </c>
      <c r="I403" s="573"/>
      <c r="J403" s="576"/>
      <c r="K403" s="576"/>
      <c r="L403" s="576"/>
      <c r="M403" s="570" t="s">
        <v>1486</v>
      </c>
      <c r="N403" s="570"/>
      <c r="O403" s="570"/>
      <c r="P403" s="644"/>
      <c r="Q403" s="604"/>
      <c r="R403" s="607"/>
      <c r="S403" s="607"/>
      <c r="T403" s="607"/>
      <c r="U403" s="607"/>
      <c r="V403" s="647"/>
      <c r="W403" s="632"/>
      <c r="X403" s="650"/>
      <c r="Y403" s="653"/>
      <c r="Z403" s="656"/>
      <c r="AA403" s="632"/>
      <c r="AB403" s="635"/>
      <c r="AC403" s="638"/>
      <c r="AD403" s="641"/>
      <c r="AE403" s="620"/>
      <c r="AF403" s="205">
        <v>4</v>
      </c>
      <c r="AG403" s="501"/>
      <c r="AH403" s="504" t="str">
        <f t="shared" si="1317"/>
        <v/>
      </c>
      <c r="AI403" s="338"/>
      <c r="AJ403" s="338"/>
      <c r="AK403" s="233" t="str">
        <f t="shared" si="1318"/>
        <v/>
      </c>
      <c r="AL403" s="339"/>
      <c r="AM403" s="339"/>
      <c r="AN403" s="340"/>
      <c r="AO403" s="234" t="str">
        <f t="shared" ref="AO403" si="1414">IF(ISBLANK(AD400),(IFERROR(IF(AND(AH402="Probabilidad",AH403="Probabilidad"),(AQ402-(+AQ402*AK403)),IF(AND(AH402="Impacto",AH403="Probabilidad"),(AQ401-(+AQ401*AK403)),IF(AH403="Impacto",AQ402,""))),""))," ")</f>
        <v/>
      </c>
      <c r="AP403" s="174" t="str">
        <f t="shared" ref="AP403" si="1415">IF(ISBLANK(AD400),(IFERROR(IF(AO403="","",IF(AO403&lt;=0.2,"Muy Baja",IF(AO403&lt;=0.4,"Baja",IF(AO403&lt;=0.6,"Media",IF(AO403&lt;=0.8,"Alta","Muy Alta"))))),""))," ")</f>
        <v/>
      </c>
      <c r="AQ403" s="235" t="str">
        <f t="shared" si="1212"/>
        <v/>
      </c>
      <c r="AR403" s="281" t="str">
        <f t="shared" si="1213"/>
        <v/>
      </c>
      <c r="AS403" s="235" t="str">
        <f t="shared" si="1413"/>
        <v/>
      </c>
      <c r="AT403" s="237" t="str">
        <f t="shared" si="1215"/>
        <v/>
      </c>
      <c r="AU403" s="623"/>
      <c r="AV403" s="626"/>
      <c r="AW403" s="620"/>
      <c r="AX403" s="629"/>
      <c r="AY403" s="475"/>
      <c r="AZ403" s="476"/>
      <c r="BA403" s="476"/>
      <c r="BB403" s="469"/>
      <c r="BC403" s="470"/>
      <c r="BD403" s="470"/>
      <c r="BE403" s="470"/>
      <c r="BF403" s="468"/>
      <c r="BG403" s="576"/>
      <c r="BH403" s="214"/>
      <c r="BI403" s="209"/>
      <c r="BJ403" s="209"/>
      <c r="BK403" s="209"/>
      <c r="BL403" s="206"/>
      <c r="BM403" s="206"/>
      <c r="BN403" s="206"/>
      <c r="BO403" s="280"/>
      <c r="BP403" s="280"/>
      <c r="BQ403" s="282"/>
      <c r="BR403" s="212"/>
      <c r="BS403" s="212" t="str">
        <f>IF(AND('MAPA DE RIESGOS'!$AP403="Muy Alta",'MAPA DE RIESGOS'!$AR403="Leve"),CONCATENATE("R",'MAPA DE RIESGOS'!$H403,"C",'MAPA DE RIESGOS'!$AF403),"")</f>
        <v/>
      </c>
      <c r="BT403" s="212"/>
      <c r="BU403" s="212"/>
      <c r="BV403" s="212"/>
      <c r="BW403" s="212"/>
      <c r="BX403" s="212"/>
      <c r="BY403" s="212"/>
      <c r="BZ403" s="212"/>
      <c r="CA403" s="212"/>
      <c r="CB403" s="212"/>
      <c r="CC403" s="212"/>
      <c r="CD403" s="212"/>
      <c r="CE403" s="212"/>
      <c r="CF403" s="212"/>
      <c r="CG403" s="212"/>
      <c r="CH403" s="212"/>
      <c r="CI403" s="212"/>
      <c r="CJ403" s="212"/>
      <c r="CK403" s="212"/>
    </row>
    <row r="404" spans="1:89" s="213" customFormat="1" ht="28.5" hidden="1" customHeight="1">
      <c r="A404" s="590"/>
      <c r="B404" s="614"/>
      <c r="C404" s="567"/>
      <c r="D404" s="567"/>
      <c r="E404" s="570"/>
      <c r="F404" s="570"/>
      <c r="G404" s="575"/>
      <c r="H404" s="382">
        <f t="shared" si="1262"/>
        <v>65</v>
      </c>
      <c r="I404" s="573"/>
      <c r="J404" s="576"/>
      <c r="K404" s="576"/>
      <c r="L404" s="576"/>
      <c r="M404" s="570" t="s">
        <v>1486</v>
      </c>
      <c r="N404" s="570"/>
      <c r="O404" s="570"/>
      <c r="P404" s="644"/>
      <c r="Q404" s="604"/>
      <c r="R404" s="607"/>
      <c r="S404" s="607"/>
      <c r="T404" s="607"/>
      <c r="U404" s="607"/>
      <c r="V404" s="647"/>
      <c r="W404" s="632"/>
      <c r="X404" s="650"/>
      <c r="Y404" s="653"/>
      <c r="Z404" s="656"/>
      <c r="AA404" s="632"/>
      <c r="AB404" s="635"/>
      <c r="AC404" s="638"/>
      <c r="AD404" s="641"/>
      <c r="AE404" s="620"/>
      <c r="AF404" s="205">
        <v>5</v>
      </c>
      <c r="AG404" s="501"/>
      <c r="AH404" s="504" t="str">
        <f t="shared" si="1317"/>
        <v/>
      </c>
      <c r="AI404" s="338"/>
      <c r="AJ404" s="338"/>
      <c r="AK404" s="233" t="str">
        <f t="shared" si="1318"/>
        <v/>
      </c>
      <c r="AL404" s="339"/>
      <c r="AM404" s="339"/>
      <c r="AN404" s="340"/>
      <c r="AO404" s="234" t="str">
        <f t="shared" ref="AO404" si="1416">IF(ISBLANK(AD400),(IFERROR(IF(AND(AH403="Probabilidad",AH404="Probabilidad"),(AQ403-(+AQ403*AK404)),IF(AND(AH403="Impacto",AH404="Probabilidad"),(AQ402-(+AQ402*AK404)),IF(AH404="Impacto",AQ403,""))),""))," ")</f>
        <v/>
      </c>
      <c r="AP404" s="174" t="str">
        <f t="shared" ref="AP404" si="1417">IF(ISBLANK(AD400),(IFERROR(IF(AO404="","",IF(AO404&lt;=0.2,"Muy Baja",IF(AO404&lt;=0.4,"Baja",IF(AO404&lt;=0.6,"Media",IF(AO404&lt;=0.8,"Alta","Muy Alta"))))),""))," ")</f>
        <v/>
      </c>
      <c r="AQ404" s="235" t="str">
        <f t="shared" si="1212"/>
        <v/>
      </c>
      <c r="AR404" s="281" t="str">
        <f t="shared" si="1213"/>
        <v/>
      </c>
      <c r="AS404" s="235" t="str">
        <f t="shared" si="1413"/>
        <v/>
      </c>
      <c r="AT404" s="237" t="str">
        <f t="shared" si="1215"/>
        <v/>
      </c>
      <c r="AU404" s="623"/>
      <c r="AV404" s="626"/>
      <c r="AW404" s="620"/>
      <c r="AX404" s="629"/>
      <c r="AY404" s="475"/>
      <c r="AZ404" s="476"/>
      <c r="BA404" s="476"/>
      <c r="BB404" s="469"/>
      <c r="BC404" s="470"/>
      <c r="BD404" s="470"/>
      <c r="BE404" s="470"/>
      <c r="BF404" s="468"/>
      <c r="BG404" s="576"/>
      <c r="BH404" s="214"/>
      <c r="BI404" s="209"/>
      <c r="BJ404" s="209"/>
      <c r="BK404" s="209"/>
      <c r="BL404" s="206"/>
      <c r="BM404" s="206"/>
      <c r="BN404" s="206"/>
      <c r="BO404" s="280"/>
      <c r="BP404" s="280"/>
      <c r="BQ404" s="282"/>
      <c r="BR404" s="212"/>
      <c r="BS404" s="212" t="str">
        <f>IF(AND('MAPA DE RIESGOS'!$AP404="Muy Alta",'MAPA DE RIESGOS'!$AR404="Leve"),CONCATENATE("R",'MAPA DE RIESGOS'!$H404,"C",'MAPA DE RIESGOS'!$AF404),"")</f>
        <v/>
      </c>
      <c r="BT404" s="212"/>
      <c r="BU404" s="212"/>
      <c r="BV404" s="212"/>
      <c r="BW404" s="212"/>
      <c r="BX404" s="212"/>
      <c r="BY404" s="212"/>
      <c r="BZ404" s="212"/>
      <c r="CA404" s="212"/>
      <c r="CB404" s="212"/>
      <c r="CC404" s="212"/>
      <c r="CD404" s="212"/>
      <c r="CE404" s="212"/>
      <c r="CF404" s="212"/>
      <c r="CG404" s="212"/>
      <c r="CH404" s="212"/>
      <c r="CI404" s="212"/>
      <c r="CJ404" s="212"/>
      <c r="CK404" s="212"/>
    </row>
    <row r="405" spans="1:89" s="213" customFormat="1" ht="28.5" hidden="1" customHeight="1">
      <c r="A405" s="591"/>
      <c r="B405" s="615"/>
      <c r="C405" s="568"/>
      <c r="D405" s="568"/>
      <c r="E405" s="571"/>
      <c r="F405" s="571"/>
      <c r="G405" s="575"/>
      <c r="H405" s="382">
        <f t="shared" si="1262"/>
        <v>65</v>
      </c>
      <c r="I405" s="574"/>
      <c r="J405" s="577"/>
      <c r="K405" s="577"/>
      <c r="L405" s="577"/>
      <c r="M405" s="571" t="s">
        <v>1486</v>
      </c>
      <c r="N405" s="571"/>
      <c r="O405" s="571"/>
      <c r="P405" s="645"/>
      <c r="Q405" s="605"/>
      <c r="R405" s="608"/>
      <c r="S405" s="608"/>
      <c r="T405" s="608"/>
      <c r="U405" s="608"/>
      <c r="V405" s="648"/>
      <c r="W405" s="633"/>
      <c r="X405" s="651"/>
      <c r="Y405" s="654"/>
      <c r="Z405" s="657"/>
      <c r="AA405" s="633"/>
      <c r="AB405" s="636"/>
      <c r="AC405" s="639"/>
      <c r="AD405" s="642"/>
      <c r="AE405" s="621"/>
      <c r="AF405" s="205">
        <v>6</v>
      </c>
      <c r="AG405" s="501"/>
      <c r="AH405" s="504" t="str">
        <f t="shared" si="1317"/>
        <v/>
      </c>
      <c r="AI405" s="338"/>
      <c r="AJ405" s="338"/>
      <c r="AK405" s="233" t="str">
        <f t="shared" si="1318"/>
        <v/>
      </c>
      <c r="AL405" s="339"/>
      <c r="AM405" s="339"/>
      <c r="AN405" s="340"/>
      <c r="AO405" s="234" t="str">
        <f t="shared" ref="AO405" si="1418">IF(ISBLANK(AD400),(IFERROR(IF(AND(AH404="Probabilidad",AH405="Probabilidad"),(AQ404-(+AQ404*AK405)),IF(AND(AH404="Impacto",AH405="Probabilidad"),(AQ403-(+AQ403*AK405)),IF(AH405="Impacto",AQ404,""))),""))," ")</f>
        <v/>
      </c>
      <c r="AP405" s="174" t="str">
        <f t="shared" ref="AP405" si="1419">IF(ISBLANK(AD400),(IFERROR(IF(AO405="","",IF(AO405&lt;=0.2,"Muy Baja",IF(AO405&lt;=0.4,"Baja",IF(AO405&lt;=0.6,"Media",IF(AO405&lt;=0.8,"Alta","Muy Alta"))))),""))," ")</f>
        <v/>
      </c>
      <c r="AQ405" s="235" t="str">
        <f t="shared" si="1212"/>
        <v/>
      </c>
      <c r="AR405" s="281" t="str">
        <f t="shared" si="1213"/>
        <v/>
      </c>
      <c r="AS405" s="235" t="str">
        <f t="shared" si="1413"/>
        <v/>
      </c>
      <c r="AT405" s="237" t="str">
        <f t="shared" si="1215"/>
        <v/>
      </c>
      <c r="AU405" s="624"/>
      <c r="AV405" s="627"/>
      <c r="AW405" s="621"/>
      <c r="AX405" s="630"/>
      <c r="AY405" s="475"/>
      <c r="AZ405" s="476"/>
      <c r="BA405" s="476"/>
      <c r="BB405" s="469"/>
      <c r="BC405" s="470"/>
      <c r="BD405" s="470"/>
      <c r="BE405" s="470"/>
      <c r="BF405" s="468"/>
      <c r="BG405" s="577"/>
      <c r="BH405" s="214"/>
      <c r="BI405" s="209"/>
      <c r="BJ405" s="209"/>
      <c r="BK405" s="209"/>
      <c r="BL405" s="206"/>
      <c r="BM405" s="206"/>
      <c r="BN405" s="206"/>
      <c r="BO405" s="280"/>
      <c r="BP405" s="280"/>
      <c r="BQ405" s="282"/>
      <c r="BR405" s="212"/>
      <c r="BS405" s="212" t="str">
        <f>IF(AND('MAPA DE RIESGOS'!$AP405="Muy Alta",'MAPA DE RIESGOS'!$AR405="Leve"),CONCATENATE("R",'MAPA DE RIESGOS'!$H405,"C",'MAPA DE RIESGOS'!$AF405),"")</f>
        <v/>
      </c>
      <c r="BT405" s="212"/>
      <c r="BU405" s="212"/>
      <c r="BV405" s="212"/>
      <c r="BW405" s="212"/>
      <c r="BX405" s="212"/>
      <c r="BY405" s="212"/>
      <c r="BZ405" s="212"/>
      <c r="CA405" s="212"/>
      <c r="CB405" s="212"/>
      <c r="CC405" s="212"/>
      <c r="CD405" s="212"/>
      <c r="CE405" s="212"/>
      <c r="CF405" s="212"/>
      <c r="CG405" s="212"/>
      <c r="CH405" s="212"/>
      <c r="CI405" s="212"/>
      <c r="CJ405" s="212"/>
      <c r="CK405" s="212"/>
    </row>
    <row r="406" spans="1:89" s="213" customFormat="1" ht="75" customHeight="1">
      <c r="A406" s="589">
        <v>10</v>
      </c>
      <c r="B406" s="613" t="s">
        <v>883</v>
      </c>
      <c r="C406" s="566" t="str">
        <f>IFERROR((VLOOKUP($B406,'Listados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6" s="566"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569" t="s">
        <v>1169</v>
      </c>
      <c r="F406" s="569" t="s">
        <v>3013</v>
      </c>
      <c r="G406" s="575">
        <v>66</v>
      </c>
      <c r="H406" s="382">
        <f t="shared" ref="H406" si="1420">+G406</f>
        <v>66</v>
      </c>
      <c r="I406" s="572" t="s">
        <v>3072</v>
      </c>
      <c r="J406" s="581" t="s">
        <v>242</v>
      </c>
      <c r="K406" s="581" t="s">
        <v>1190</v>
      </c>
      <c r="L406" s="581" t="s">
        <v>1316</v>
      </c>
      <c r="M406" s="569" t="s">
        <v>3082</v>
      </c>
      <c r="N406" s="569" t="s">
        <v>108</v>
      </c>
      <c r="O406" s="569" t="s">
        <v>830</v>
      </c>
      <c r="P406" s="643">
        <v>228</v>
      </c>
      <c r="Q406" s="603"/>
      <c r="R406" s="606"/>
      <c r="S406" s="606"/>
      <c r="T406" s="606"/>
      <c r="U406" s="606"/>
      <c r="V406" s="646" t="str">
        <f t="shared" ref="V406" si="1421">IF(ISBLANK(AC406),(IF(P406&lt;=0,"",IF(P406&lt;=2,"Muy Baja",IF(P406&lt;=24,"Baja",IF(P406&lt;=500,"Media",IF(P406&lt;=5000,"Alta","Muy Alta"))))))," ")</f>
        <v>Media</v>
      </c>
      <c r="W406" s="631">
        <f t="shared" ref="W406" si="1422">IF(ISBLANK(AC406),(IF(V406="","",IF(V406="Muy Baja",20%,IF(V406="Baja",40%,IF(V406="Media",60%,IF(V406="Alta",80%,IF(V406="Muy Alta",100%,0)))))))," ")</f>
        <v>0.6</v>
      </c>
      <c r="X406" s="649" t="s">
        <v>304</v>
      </c>
      <c r="Y406" s="652" t="str">
        <f>IF(X406&gt;0,IF(NOT(ISERROR(MATCH(X406,'Listados Datos'!$N$3:$N$4,0))),'Listados Datos'!$N$6&amp;"Por favor no seleccionar este criterios de impacto (Afectación Económica o presupuestal y/o Pérdida Reputacional)",'Listados Datos'!$N$7),"")</f>
        <v>✔</v>
      </c>
      <c r="Z406" s="655"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631">
        <f>IF(Z406="","",IF(Z406="Leve",20%,IF(Z406="Menor",40%,IF(Z406="Moderado",60%,IF(Z406="Mayor",80%,IF(Z406="Catastrófico",100%,0))))))</f>
        <v>0.6</v>
      </c>
      <c r="AB406" s="634"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637"/>
      <c r="AD406" s="640"/>
      <c r="AE406" s="619" t="str">
        <f t="shared" ref="AE406" si="1423">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5">
        <v>1</v>
      </c>
      <c r="AG406" s="501" t="s">
        <v>3086</v>
      </c>
      <c r="AH406" s="504" t="str">
        <f t="shared" si="1317"/>
        <v>Probabilidad</v>
      </c>
      <c r="AI406" s="338" t="s">
        <v>310</v>
      </c>
      <c r="AJ406" s="338" t="s">
        <v>315</v>
      </c>
      <c r="AK406" s="233" t="str">
        <f t="shared" si="1318"/>
        <v>40%</v>
      </c>
      <c r="AL406" s="339" t="s">
        <v>319</v>
      </c>
      <c r="AM406" s="339" t="s">
        <v>323</v>
      </c>
      <c r="AN406" s="340" t="s">
        <v>326</v>
      </c>
      <c r="AO406" s="234">
        <f t="shared" ref="AO406" si="1424">IF(ISBLANK(AD406),(IFERROR(IF(AH406="Probabilidad",(W406-(+W406*AK406)),IF(AH406="Impacto",W406,"")),""))," ")</f>
        <v>0.36</v>
      </c>
      <c r="AP406" s="174" t="str">
        <f t="shared" ref="AP406" si="1425">IF(ISBLANK(AD406), (IFERROR(IF(AO406="","",IF(AO406&lt;=0.2,"Muy Baja",IF(AO406&lt;=0.4,"Baja",IF(AO406&lt;=0.6,"Media",IF(AO406&lt;=0.8,"Alta","Muy Alta"))))),""))," ")</f>
        <v>Baja</v>
      </c>
      <c r="AQ406" s="235">
        <f t="shared" si="1212"/>
        <v>0.36</v>
      </c>
      <c r="AR406" s="281" t="str">
        <f t="shared" si="1213"/>
        <v>Moderado</v>
      </c>
      <c r="AS406" s="235">
        <f t="shared" ref="AS406" si="1426">IFERROR(IF(AH406="Impacto",(AA406-(+AA406*AK406)),IF(AH406="Probabilidad",AA406,"")),"")</f>
        <v>0.6</v>
      </c>
      <c r="AT406" s="237" t="str">
        <f t="shared" si="1215"/>
        <v>Moderado</v>
      </c>
      <c r="AU406" s="622"/>
      <c r="AV406" s="625" t="str">
        <f>IF(ISBLANK(AD406), " ", AD406)</f>
        <v xml:space="preserve"> </v>
      </c>
      <c r="AW406" s="619" t="str">
        <f t="shared" ref="AW406" si="1427">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628" t="s">
        <v>333</v>
      </c>
      <c r="AY406" s="546" t="s">
        <v>1390</v>
      </c>
      <c r="AZ406" s="548" t="s">
        <v>1243</v>
      </c>
      <c r="BA406" s="548" t="s">
        <v>3013</v>
      </c>
      <c r="BB406" s="548" t="s">
        <v>1054</v>
      </c>
      <c r="BC406" s="548">
        <v>44927</v>
      </c>
      <c r="BD406" s="548">
        <v>45291</v>
      </c>
      <c r="BE406" s="548" t="s">
        <v>1244</v>
      </c>
      <c r="BF406" s="548" t="s">
        <v>1244</v>
      </c>
      <c r="BG406" s="581" t="s">
        <v>1245</v>
      </c>
      <c r="BH406" s="214"/>
      <c r="BI406" s="209"/>
      <c r="BJ406" s="209"/>
      <c r="BK406" s="209"/>
      <c r="BL406" s="206"/>
      <c r="BM406" s="206"/>
      <c r="BN406" s="206"/>
      <c r="BO406" s="280"/>
      <c r="BP406" s="280"/>
      <c r="BQ406" s="282"/>
      <c r="BR406" s="212"/>
      <c r="BS406" s="212" t="str">
        <f>IF(AND('MAPA DE RIESGOS'!$AP406="Muy Alta",'MAPA DE RIESGOS'!$AR406="Leve"),CONCATENATE("R",'MAPA DE RIESGOS'!$H406,"C",'MAPA DE RIESGOS'!$AF406),"")</f>
        <v/>
      </c>
      <c r="BT406" s="212"/>
      <c r="BU406" s="212"/>
      <c r="BV406" s="212"/>
      <c r="BW406" s="212"/>
      <c r="BX406" s="212"/>
      <c r="BY406" s="212"/>
      <c r="BZ406" s="212"/>
      <c r="CA406" s="212"/>
      <c r="CB406" s="212"/>
      <c r="CC406" s="212"/>
      <c r="CD406" s="212"/>
      <c r="CE406" s="212"/>
      <c r="CF406" s="212"/>
      <c r="CG406" s="212"/>
      <c r="CH406" s="212"/>
      <c r="CI406" s="212"/>
      <c r="CJ406" s="212"/>
      <c r="CK406" s="212"/>
    </row>
    <row r="407" spans="1:89" s="213" customFormat="1" ht="75" customHeight="1">
      <c r="A407" s="590"/>
      <c r="B407" s="614"/>
      <c r="C407" s="567"/>
      <c r="D407" s="567"/>
      <c r="E407" s="570"/>
      <c r="F407" s="570"/>
      <c r="G407" s="575"/>
      <c r="H407" s="382">
        <f t="shared" ref="H407" si="1428">+H406</f>
        <v>66</v>
      </c>
      <c r="I407" s="573"/>
      <c r="J407" s="576"/>
      <c r="K407" s="576"/>
      <c r="L407" s="576"/>
      <c r="M407" s="570"/>
      <c r="N407" s="570"/>
      <c r="O407" s="570"/>
      <c r="P407" s="644"/>
      <c r="Q407" s="604"/>
      <c r="R407" s="607"/>
      <c r="S407" s="607"/>
      <c r="T407" s="607"/>
      <c r="U407" s="607"/>
      <c r="V407" s="647"/>
      <c r="W407" s="632"/>
      <c r="X407" s="650"/>
      <c r="Y407" s="653"/>
      <c r="Z407" s="656"/>
      <c r="AA407" s="632"/>
      <c r="AB407" s="635"/>
      <c r="AC407" s="638"/>
      <c r="AD407" s="641"/>
      <c r="AE407" s="620"/>
      <c r="AF407" s="205">
        <v>2</v>
      </c>
      <c r="AG407" s="501" t="s">
        <v>3087</v>
      </c>
      <c r="AH407" s="504" t="str">
        <f t="shared" si="1317"/>
        <v>Probabilidad</v>
      </c>
      <c r="AI407" s="338" t="s">
        <v>310</v>
      </c>
      <c r="AJ407" s="338" t="s">
        <v>315</v>
      </c>
      <c r="AK407" s="233" t="str">
        <f t="shared" si="1318"/>
        <v>40%</v>
      </c>
      <c r="AL407" s="339" t="s">
        <v>319</v>
      </c>
      <c r="AM407" s="339" t="s">
        <v>323</v>
      </c>
      <c r="AN407" s="340" t="s">
        <v>326</v>
      </c>
      <c r="AO407" s="234">
        <f t="shared" ref="AO407" si="1429">IF(ISBLANK(AD406),(IFERROR(IF(AND(AH406="Probabilidad",AH407="Probabilidad"),(AQ406-(+AQ406*AK407)),IF(AH407="Probabilidad",(W406-(+W406*AK407)),IF(AH407="Impacto",AQ406,""))),""))," ")</f>
        <v>0.216</v>
      </c>
      <c r="AP407" s="174" t="str">
        <f t="shared" ref="AP407" si="1430">IF(ISBLANK(AD406),(IFERROR(IF(AO407="","",IF(AO407&lt;=0.2,"Muy Baja",IF(AO407&lt;=0.4,"Baja",IF(AO407&lt;=0.6,"Media",IF(AO407&lt;=0.8,"Alta","Muy Alta"))))),""))," ")</f>
        <v>Baja</v>
      </c>
      <c r="AQ407" s="235">
        <f t="shared" si="1212"/>
        <v>0.216</v>
      </c>
      <c r="AR407" s="281" t="str">
        <f t="shared" si="1213"/>
        <v>Moderado</v>
      </c>
      <c r="AS407" s="235">
        <f t="shared" ref="AS407" si="1431">IFERROR(IF(AND(AH406="Impacto",AH407="Impacto"),(AS406-(+AS406*AK407)),IF(AH407="Impacto",(AA406-(+AA406*AK407)),IF(AH407="Probabilidad",AS406,""))),"")</f>
        <v>0.6</v>
      </c>
      <c r="AT407" s="237" t="str">
        <f t="shared" si="1215"/>
        <v>Moderado</v>
      </c>
      <c r="AU407" s="623"/>
      <c r="AV407" s="626"/>
      <c r="AW407" s="620"/>
      <c r="AX407" s="629"/>
      <c r="AY407" s="547"/>
      <c r="AZ407" s="549"/>
      <c r="BA407" s="549"/>
      <c r="BB407" s="549"/>
      <c r="BC407" s="549"/>
      <c r="BD407" s="549"/>
      <c r="BE407" s="549"/>
      <c r="BF407" s="549"/>
      <c r="BG407" s="576"/>
      <c r="BH407" s="214"/>
      <c r="BI407" s="209"/>
      <c r="BJ407" s="209"/>
      <c r="BK407" s="209"/>
      <c r="BL407" s="206"/>
      <c r="BM407" s="206"/>
      <c r="BN407" s="206"/>
      <c r="BO407" s="280"/>
      <c r="BP407" s="280"/>
      <c r="BQ407" s="282"/>
      <c r="BR407" s="212"/>
      <c r="BS407" s="212" t="str">
        <f>IF(AND('MAPA DE RIESGOS'!$AP407="Muy Alta",'MAPA DE RIESGOS'!$AR407="Leve"),CONCATENATE("R",'MAPA DE RIESGOS'!$H407,"C",'MAPA DE RIESGOS'!$AF407),"")</f>
        <v/>
      </c>
      <c r="BT407" s="212"/>
      <c r="BU407" s="212"/>
      <c r="BV407" s="212"/>
      <c r="BW407" s="212"/>
      <c r="BX407" s="212"/>
      <c r="BY407" s="212"/>
      <c r="BZ407" s="212"/>
      <c r="CA407" s="212"/>
      <c r="CB407" s="212"/>
      <c r="CC407" s="212"/>
      <c r="CD407" s="212"/>
      <c r="CE407" s="212"/>
      <c r="CF407" s="212"/>
      <c r="CG407" s="212"/>
      <c r="CH407" s="212"/>
      <c r="CI407" s="212"/>
      <c r="CJ407" s="212"/>
      <c r="CK407" s="212"/>
    </row>
    <row r="408" spans="1:89" s="213" customFormat="1" ht="75" hidden="1" customHeight="1">
      <c r="A408" s="590"/>
      <c r="B408" s="614"/>
      <c r="C408" s="567"/>
      <c r="D408" s="567"/>
      <c r="E408" s="570"/>
      <c r="F408" s="570"/>
      <c r="G408" s="575"/>
      <c r="H408" s="382">
        <f t="shared" si="1262"/>
        <v>66</v>
      </c>
      <c r="I408" s="573"/>
      <c r="J408" s="576"/>
      <c r="K408" s="576"/>
      <c r="L408" s="576"/>
      <c r="M408" s="570"/>
      <c r="N408" s="570"/>
      <c r="O408" s="570"/>
      <c r="P408" s="644"/>
      <c r="Q408" s="604"/>
      <c r="R408" s="607"/>
      <c r="S408" s="607"/>
      <c r="T408" s="607"/>
      <c r="U408" s="607"/>
      <c r="V408" s="647"/>
      <c r="W408" s="632"/>
      <c r="X408" s="650"/>
      <c r="Y408" s="653"/>
      <c r="Z408" s="656"/>
      <c r="AA408" s="632"/>
      <c r="AB408" s="635"/>
      <c r="AC408" s="638"/>
      <c r="AD408" s="641"/>
      <c r="AE408" s="620"/>
      <c r="AF408" s="205">
        <v>3</v>
      </c>
      <c r="AG408" s="501"/>
      <c r="AH408" s="504" t="str">
        <f t="shared" si="1317"/>
        <v/>
      </c>
      <c r="AI408" s="338"/>
      <c r="AJ408" s="338"/>
      <c r="AK408" s="233" t="str">
        <f t="shared" si="1318"/>
        <v/>
      </c>
      <c r="AL408" s="339"/>
      <c r="AM408" s="339"/>
      <c r="AN408" s="340"/>
      <c r="AO408" s="234" t="str">
        <f t="shared" ref="AO408" si="1432">IF(ISBLANK(AD406),(IFERROR(IF(AND(AH407="Probabilidad",AH408="Probabilidad"),(AQ407-(+AQ407*AK408)),IF(AND(AH407="Impacto",AH408="Probabilidad"),(AQ406-(+AQ406*AK408)),IF(AH408="Impacto",AQ407,""))),""))," ")</f>
        <v/>
      </c>
      <c r="AP408" s="174" t="str">
        <f t="shared" ref="AP408" si="1433">IF(ISBLANK(AD406),(IFERROR(IF(AO408="","",IF(AO408&lt;=0.2,"Muy Baja",IF(AO408&lt;=0.4,"Baja",IF(AO408&lt;=0.6,"Media",IF(AO408&lt;=0.8,"Alta","Muy Alta"))))),""))," ")</f>
        <v/>
      </c>
      <c r="AQ408" s="235" t="str">
        <f t="shared" si="1212"/>
        <v/>
      </c>
      <c r="AR408" s="281" t="str">
        <f t="shared" si="1213"/>
        <v/>
      </c>
      <c r="AS408" s="235" t="str">
        <f t="shared" ref="AS408:AS411" si="1434">IFERROR(IF(AND(AH407="Impacto",AH408="Impacto"),(AS407-(+AS407*AK408)),IF(AND(AH407="Probabilidad",AH408="Impacto"),(AS406-(+AS406*AK408)),IF(AH408="Probabilidad",AS407,""))),"")</f>
        <v/>
      </c>
      <c r="AT408" s="237" t="str">
        <f t="shared" si="1215"/>
        <v/>
      </c>
      <c r="AU408" s="623"/>
      <c r="AV408" s="626"/>
      <c r="AW408" s="620"/>
      <c r="AX408" s="629"/>
      <c r="AY408" s="475"/>
      <c r="AZ408" s="468"/>
      <c r="BA408" s="469"/>
      <c r="BB408" s="469"/>
      <c r="BC408" s="470"/>
      <c r="BD408" s="470"/>
      <c r="BE408" s="470"/>
      <c r="BF408" s="468"/>
      <c r="BG408" s="576"/>
      <c r="BH408" s="214"/>
      <c r="BI408" s="209"/>
      <c r="BJ408" s="209"/>
      <c r="BK408" s="209"/>
      <c r="BL408" s="206"/>
      <c r="BM408" s="206"/>
      <c r="BN408" s="206"/>
      <c r="BO408" s="280"/>
      <c r="BP408" s="280"/>
      <c r="BQ408" s="282"/>
      <c r="BR408" s="212"/>
      <c r="BS408" s="212" t="str">
        <f>IF(AND('MAPA DE RIESGOS'!$AP408="Muy Alta",'MAPA DE RIESGOS'!$AR408="Leve"),CONCATENATE("R",'MAPA DE RIESGOS'!$H408,"C",'MAPA DE RIESGOS'!$AF408),"")</f>
        <v/>
      </c>
      <c r="BT408" s="212"/>
      <c r="BU408" s="212"/>
      <c r="BV408" s="212"/>
      <c r="BW408" s="212"/>
      <c r="BX408" s="212"/>
      <c r="BY408" s="212"/>
      <c r="BZ408" s="212"/>
      <c r="CA408" s="212"/>
      <c r="CB408" s="212"/>
      <c r="CC408" s="212"/>
      <c r="CD408" s="212"/>
      <c r="CE408" s="212"/>
      <c r="CF408" s="212"/>
      <c r="CG408" s="212"/>
      <c r="CH408" s="212"/>
      <c r="CI408" s="212"/>
      <c r="CJ408" s="212"/>
      <c r="CK408" s="212"/>
    </row>
    <row r="409" spans="1:89" s="213" customFormat="1" ht="28.5" hidden="1" customHeight="1">
      <c r="A409" s="590"/>
      <c r="B409" s="614"/>
      <c r="C409" s="567"/>
      <c r="D409" s="567"/>
      <c r="E409" s="570"/>
      <c r="F409" s="570"/>
      <c r="G409" s="575"/>
      <c r="H409" s="382">
        <f t="shared" si="1262"/>
        <v>66</v>
      </c>
      <c r="I409" s="573"/>
      <c r="J409" s="576"/>
      <c r="K409" s="576"/>
      <c r="L409" s="576"/>
      <c r="M409" s="570"/>
      <c r="N409" s="570"/>
      <c r="O409" s="570"/>
      <c r="P409" s="644"/>
      <c r="Q409" s="604"/>
      <c r="R409" s="607"/>
      <c r="S409" s="607"/>
      <c r="T409" s="607"/>
      <c r="U409" s="607"/>
      <c r="V409" s="647"/>
      <c r="W409" s="632"/>
      <c r="X409" s="650"/>
      <c r="Y409" s="653"/>
      <c r="Z409" s="656"/>
      <c r="AA409" s="632"/>
      <c r="AB409" s="635"/>
      <c r="AC409" s="638"/>
      <c r="AD409" s="641"/>
      <c r="AE409" s="620"/>
      <c r="AF409" s="205">
        <v>4</v>
      </c>
      <c r="AG409" s="501"/>
      <c r="AH409" s="504" t="str">
        <f t="shared" si="1317"/>
        <v/>
      </c>
      <c r="AI409" s="338"/>
      <c r="AJ409" s="338"/>
      <c r="AK409" s="233" t="str">
        <f t="shared" si="1318"/>
        <v/>
      </c>
      <c r="AL409" s="339"/>
      <c r="AM409" s="339"/>
      <c r="AN409" s="340"/>
      <c r="AO409" s="234" t="str">
        <f t="shared" ref="AO409" si="1435">IF(ISBLANK(AD406),(IFERROR(IF(AND(AH408="Probabilidad",AH409="Probabilidad"),(AQ408-(+AQ408*AK409)),IF(AND(AH408="Impacto",AH409="Probabilidad"),(AQ407-(+AQ407*AK409)),IF(AH409="Impacto",AQ408,""))),""))," ")</f>
        <v/>
      </c>
      <c r="AP409" s="174" t="str">
        <f t="shared" ref="AP409" si="1436">IF(ISBLANK(AD406),(IFERROR(IF(AO409="","",IF(AO409&lt;=0.2,"Muy Baja",IF(AO409&lt;=0.4,"Baja",IF(AO409&lt;=0.6,"Media",IF(AO409&lt;=0.8,"Alta","Muy Alta"))))),""))," ")</f>
        <v/>
      </c>
      <c r="AQ409" s="235" t="str">
        <f t="shared" si="1212"/>
        <v/>
      </c>
      <c r="AR409" s="281" t="str">
        <f t="shared" si="1213"/>
        <v/>
      </c>
      <c r="AS409" s="235" t="str">
        <f t="shared" si="1434"/>
        <v/>
      </c>
      <c r="AT409" s="237" t="str">
        <f t="shared" si="1215"/>
        <v/>
      </c>
      <c r="AU409" s="623"/>
      <c r="AV409" s="626"/>
      <c r="AW409" s="620"/>
      <c r="AX409" s="629"/>
      <c r="AY409" s="475"/>
      <c r="AZ409" s="468"/>
      <c r="BA409" s="469"/>
      <c r="BB409" s="469"/>
      <c r="BC409" s="470"/>
      <c r="BD409" s="470"/>
      <c r="BE409" s="470"/>
      <c r="BF409" s="468"/>
      <c r="BG409" s="576"/>
      <c r="BH409" s="214"/>
      <c r="BI409" s="209"/>
      <c r="BJ409" s="209"/>
      <c r="BK409" s="209"/>
      <c r="BL409" s="206"/>
      <c r="BM409" s="206"/>
      <c r="BN409" s="206"/>
      <c r="BO409" s="280"/>
      <c r="BP409" s="280"/>
      <c r="BQ409" s="282"/>
      <c r="BR409" s="212"/>
      <c r="BS409" s="212" t="str">
        <f>IF(AND('MAPA DE RIESGOS'!$AP409="Muy Alta",'MAPA DE RIESGOS'!$AR409="Leve"),CONCATENATE("R",'MAPA DE RIESGOS'!$H409,"C",'MAPA DE RIESGOS'!$AF409),"")</f>
        <v/>
      </c>
      <c r="BT409" s="212"/>
      <c r="BU409" s="212"/>
      <c r="BV409" s="212"/>
      <c r="BW409" s="212"/>
      <c r="BX409" s="212"/>
      <c r="BY409" s="212"/>
      <c r="BZ409" s="212"/>
      <c r="CA409" s="212"/>
      <c r="CB409" s="212"/>
      <c r="CC409" s="212"/>
      <c r="CD409" s="212"/>
      <c r="CE409" s="212"/>
      <c r="CF409" s="212"/>
      <c r="CG409" s="212"/>
      <c r="CH409" s="212"/>
      <c r="CI409" s="212"/>
      <c r="CJ409" s="212"/>
      <c r="CK409" s="212"/>
    </row>
    <row r="410" spans="1:89" s="213" customFormat="1" ht="28.5" hidden="1" customHeight="1">
      <c r="A410" s="590"/>
      <c r="B410" s="614"/>
      <c r="C410" s="567"/>
      <c r="D410" s="567"/>
      <c r="E410" s="570"/>
      <c r="F410" s="570"/>
      <c r="G410" s="575"/>
      <c r="H410" s="382">
        <f t="shared" si="1262"/>
        <v>66</v>
      </c>
      <c r="I410" s="573"/>
      <c r="J410" s="576"/>
      <c r="K410" s="576"/>
      <c r="L410" s="576"/>
      <c r="M410" s="570"/>
      <c r="N410" s="570"/>
      <c r="O410" s="570"/>
      <c r="P410" s="644"/>
      <c r="Q410" s="604"/>
      <c r="R410" s="607"/>
      <c r="S410" s="607"/>
      <c r="T410" s="607"/>
      <c r="U410" s="607"/>
      <c r="V410" s="647"/>
      <c r="W410" s="632"/>
      <c r="X410" s="650"/>
      <c r="Y410" s="653"/>
      <c r="Z410" s="656"/>
      <c r="AA410" s="632"/>
      <c r="AB410" s="635"/>
      <c r="AC410" s="638"/>
      <c r="AD410" s="641"/>
      <c r="AE410" s="620"/>
      <c r="AF410" s="205">
        <v>5</v>
      </c>
      <c r="AG410" s="501"/>
      <c r="AH410" s="504" t="str">
        <f t="shared" si="1317"/>
        <v/>
      </c>
      <c r="AI410" s="338"/>
      <c r="AJ410" s="338"/>
      <c r="AK410" s="233" t="str">
        <f t="shared" si="1318"/>
        <v/>
      </c>
      <c r="AL410" s="339"/>
      <c r="AM410" s="339"/>
      <c r="AN410" s="340"/>
      <c r="AO410" s="234" t="str">
        <f t="shared" ref="AO410" si="1437">IF(ISBLANK(AD406),(IFERROR(IF(AND(AH409="Probabilidad",AH410="Probabilidad"),(AQ409-(+AQ409*AK410)),IF(AND(AH409="Impacto",AH410="Probabilidad"),(AQ408-(+AQ408*AK410)),IF(AH410="Impacto",AQ409,""))),""))," ")</f>
        <v/>
      </c>
      <c r="AP410" s="174" t="str">
        <f t="shared" ref="AP410" si="1438">IF(ISBLANK(AD406),(IFERROR(IF(AO410="","",IF(AO410&lt;=0.2,"Muy Baja",IF(AO410&lt;=0.4,"Baja",IF(AO410&lt;=0.6,"Media",IF(AO410&lt;=0.8,"Alta","Muy Alta"))))),""))," ")</f>
        <v/>
      </c>
      <c r="AQ410" s="235" t="str">
        <f t="shared" si="1212"/>
        <v/>
      </c>
      <c r="AR410" s="281" t="str">
        <f t="shared" si="1213"/>
        <v/>
      </c>
      <c r="AS410" s="235" t="str">
        <f t="shared" si="1434"/>
        <v/>
      </c>
      <c r="AT410" s="237" t="str">
        <f t="shared" si="1215"/>
        <v/>
      </c>
      <c r="AU410" s="623"/>
      <c r="AV410" s="626"/>
      <c r="AW410" s="620"/>
      <c r="AX410" s="629"/>
      <c r="AY410" s="475"/>
      <c r="AZ410" s="468"/>
      <c r="BA410" s="469"/>
      <c r="BB410" s="469"/>
      <c r="BC410" s="470"/>
      <c r="BD410" s="470"/>
      <c r="BE410" s="470"/>
      <c r="BF410" s="468"/>
      <c r="BG410" s="576"/>
      <c r="BH410" s="214"/>
      <c r="BI410" s="209"/>
      <c r="BJ410" s="209"/>
      <c r="BK410" s="209"/>
      <c r="BL410" s="206"/>
      <c r="BM410" s="206"/>
      <c r="BN410" s="206"/>
      <c r="BO410" s="280"/>
      <c r="BP410" s="280"/>
      <c r="BQ410" s="282"/>
      <c r="BR410" s="212"/>
      <c r="BS410" s="212" t="str">
        <f>IF(AND('MAPA DE RIESGOS'!$AP410="Muy Alta",'MAPA DE RIESGOS'!$AR410="Leve"),CONCATENATE("R",'MAPA DE RIESGOS'!$H410,"C",'MAPA DE RIESGOS'!$AF410),"")</f>
        <v/>
      </c>
      <c r="BT410" s="212"/>
      <c r="BU410" s="212"/>
      <c r="BV410" s="212"/>
      <c r="BW410" s="212"/>
      <c r="BX410" s="212"/>
      <c r="BY410" s="212"/>
      <c r="BZ410" s="212"/>
      <c r="CA410" s="212"/>
      <c r="CB410" s="212"/>
      <c r="CC410" s="212"/>
      <c r="CD410" s="212"/>
      <c r="CE410" s="212"/>
      <c r="CF410" s="212"/>
      <c r="CG410" s="212"/>
      <c r="CH410" s="212"/>
      <c r="CI410" s="212"/>
      <c r="CJ410" s="212"/>
      <c r="CK410" s="212"/>
    </row>
    <row r="411" spans="1:89" s="213" customFormat="1" ht="28.5" hidden="1" customHeight="1">
      <c r="A411" s="590"/>
      <c r="B411" s="614"/>
      <c r="C411" s="567"/>
      <c r="D411" s="567"/>
      <c r="E411" s="570"/>
      <c r="F411" s="570"/>
      <c r="G411" s="575"/>
      <c r="H411" s="382">
        <f t="shared" si="1262"/>
        <v>66</v>
      </c>
      <c r="I411" s="574"/>
      <c r="J411" s="577"/>
      <c r="K411" s="577"/>
      <c r="L411" s="577"/>
      <c r="M411" s="571"/>
      <c r="N411" s="571"/>
      <c r="O411" s="571"/>
      <c r="P411" s="645"/>
      <c r="Q411" s="605"/>
      <c r="R411" s="608"/>
      <c r="S411" s="608"/>
      <c r="T411" s="608"/>
      <c r="U411" s="608"/>
      <c r="V411" s="648"/>
      <c r="W411" s="633"/>
      <c r="X411" s="651"/>
      <c r="Y411" s="654"/>
      <c r="Z411" s="657"/>
      <c r="AA411" s="633"/>
      <c r="AB411" s="636"/>
      <c r="AC411" s="639"/>
      <c r="AD411" s="642"/>
      <c r="AE411" s="621"/>
      <c r="AF411" s="205">
        <v>6</v>
      </c>
      <c r="AG411" s="501"/>
      <c r="AH411" s="504" t="str">
        <f t="shared" si="1317"/>
        <v/>
      </c>
      <c r="AI411" s="338"/>
      <c r="AJ411" s="338"/>
      <c r="AK411" s="233" t="str">
        <f t="shared" si="1318"/>
        <v/>
      </c>
      <c r="AL411" s="339"/>
      <c r="AM411" s="339"/>
      <c r="AN411" s="340"/>
      <c r="AO411" s="234" t="str">
        <f t="shared" ref="AO411" si="1439">IF(ISBLANK(AD406),(IFERROR(IF(AND(AH410="Probabilidad",AH411="Probabilidad"),(AQ410-(+AQ410*AK411)),IF(AND(AH410="Impacto",AH411="Probabilidad"),(AQ409-(+AQ409*AK411)),IF(AH411="Impacto",AQ410,""))),""))," ")</f>
        <v/>
      </c>
      <c r="AP411" s="174" t="str">
        <f t="shared" ref="AP411" si="1440">IF(ISBLANK(AD406),(IFERROR(IF(AO411="","",IF(AO411&lt;=0.2,"Muy Baja",IF(AO411&lt;=0.4,"Baja",IF(AO411&lt;=0.6,"Media",IF(AO411&lt;=0.8,"Alta","Muy Alta"))))),""))," ")</f>
        <v/>
      </c>
      <c r="AQ411" s="235" t="str">
        <f t="shared" ref="AQ411:AQ474" si="1441">+AO411</f>
        <v/>
      </c>
      <c r="AR411" s="281" t="str">
        <f t="shared" ref="AR411:AR474" si="1442">IFERROR(IF(AS411="","",IF(AS411&lt;=0.2,"Leve",IF(AS411&lt;=0.4,"Menor",IF(AS411&lt;=0.6,"Moderado",IF(AS411&lt;=0.8,"Mayor","Catastrófico"))))),"")</f>
        <v/>
      </c>
      <c r="AS411" s="235" t="str">
        <f t="shared" si="1434"/>
        <v/>
      </c>
      <c r="AT411" s="237" t="str">
        <f t="shared" ref="AT411:AT474" si="1443">IFERROR(IF(OR(AND(AP411="Muy Baja",AR411="Leve"),AND(AP411="Muy Baja",AR411="Menor"),AND(AP411="Baja",AR411="Leve")),"Bajo",IF(OR(AND(AP411="Muy baja",AR411="Moderado"),AND(AP411="Baja",AR411="Menor"),AND(AP411="Baja",AR411="Moderado"),AND(AP411="Media",AR411="Leve"),AND(AP411="Media",AR411="Menor"),AND(AP411="Media",AR411="Moderado"),AND(AP411="Alta",AR411="Leve"),AND(AP411="Alta",AR411="Menor")),"Moderado",IF(OR(AND(AP411="Muy Baja",AR411="Mayor"),AND(AP411="Baja",AR411="Mayor"),AND(AP411="Media",AR411="Mayor"),AND(AP411="Alta",AR411="Moderado"),AND(AP411="Alta",AR411="Mayor"),AND(AP411="Muy Alta",AR411="Leve"),AND(AP411="Muy Alta",AR411="Menor"),AND(AP411="Muy Alta",AR411="Moderado"),AND(AP411="Muy Alta",AR411="Mayor")),"Alto",IF(OR(AND(AP411="Muy Baja",AR411="Catastrófico"),AND(AP411="Baja",AR411="Catastrófico"),AND(AP411="Media",AR411="Catastrófico"),AND(AP411="Alta",AR411="Catastrófico"),AND(AP411="Muy Alta",AR411="Catastrófico")),"Extremo","")))),"")</f>
        <v/>
      </c>
      <c r="AU411" s="624"/>
      <c r="AV411" s="627"/>
      <c r="AW411" s="621"/>
      <c r="AX411" s="630"/>
      <c r="AY411" s="475"/>
      <c r="AZ411" s="468"/>
      <c r="BA411" s="469"/>
      <c r="BB411" s="469"/>
      <c r="BC411" s="470"/>
      <c r="BD411" s="470"/>
      <c r="BE411" s="470"/>
      <c r="BF411" s="468"/>
      <c r="BG411" s="577"/>
      <c r="BH411" s="214"/>
      <c r="BI411" s="209"/>
      <c r="BJ411" s="209"/>
      <c r="BK411" s="209"/>
      <c r="BL411" s="206"/>
      <c r="BM411" s="206"/>
      <c r="BN411" s="206"/>
      <c r="BO411" s="280"/>
      <c r="BP411" s="280"/>
      <c r="BQ411" s="282"/>
      <c r="BR411" s="212"/>
      <c r="BS411" s="212" t="str">
        <f>IF(AND('MAPA DE RIESGOS'!$AP411="Muy Alta",'MAPA DE RIESGOS'!$AR411="Leve"),CONCATENATE("R",'MAPA DE RIESGOS'!$H411,"C",'MAPA DE RIESGOS'!$AF411),"")</f>
        <v/>
      </c>
      <c r="BT411" s="212"/>
      <c r="BU411" s="212"/>
      <c r="BV411" s="212"/>
      <c r="BW411" s="212"/>
      <c r="BX411" s="212"/>
      <c r="BY411" s="212"/>
      <c r="BZ411" s="212"/>
      <c r="CA411" s="212"/>
      <c r="CB411" s="212"/>
      <c r="CC411" s="212"/>
      <c r="CD411" s="212"/>
      <c r="CE411" s="212"/>
      <c r="CF411" s="212"/>
      <c r="CG411" s="212"/>
      <c r="CH411" s="212"/>
      <c r="CI411" s="212"/>
      <c r="CJ411" s="212"/>
      <c r="CK411" s="212"/>
    </row>
    <row r="412" spans="1:89" s="213" customFormat="1" ht="151.5" customHeight="1">
      <c r="A412" s="590"/>
      <c r="B412" s="614" t="s">
        <v>883</v>
      </c>
      <c r="C412" s="567"/>
      <c r="D412" s="567"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570" t="s">
        <v>1169</v>
      </c>
      <c r="F412" s="570" t="s">
        <v>970</v>
      </c>
      <c r="G412" s="575">
        <v>67</v>
      </c>
      <c r="H412" s="382">
        <f t="shared" ref="H412" si="1444">+G412</f>
        <v>67</v>
      </c>
      <c r="I412" s="572" t="s">
        <v>3084</v>
      </c>
      <c r="J412" s="581" t="s">
        <v>241</v>
      </c>
      <c r="K412" s="581" t="s">
        <v>1191</v>
      </c>
      <c r="L412" s="581" t="s">
        <v>1317</v>
      </c>
      <c r="M412" s="569" t="s">
        <v>3083</v>
      </c>
      <c r="N412" s="569" t="s">
        <v>108</v>
      </c>
      <c r="O412" s="569" t="s">
        <v>830</v>
      </c>
      <c r="P412" s="643">
        <v>228</v>
      </c>
      <c r="Q412" s="603"/>
      <c r="R412" s="606"/>
      <c r="S412" s="606"/>
      <c r="T412" s="606"/>
      <c r="U412" s="606"/>
      <c r="V412" s="646" t="str">
        <f t="shared" ref="V412" si="1445">IF(ISBLANK(AC412),(IF(P412&lt;=0,"",IF(P412&lt;=2,"Muy Baja",IF(P412&lt;=24,"Baja",IF(P412&lt;=500,"Media",IF(P412&lt;=5000,"Alta","Muy Alta"))))))," ")</f>
        <v>Media</v>
      </c>
      <c r="W412" s="631">
        <f t="shared" ref="W412" si="1446">IF(ISBLANK(AC412),(IF(V412="","",IF(V412="Muy Baja",20%,IF(V412="Baja",40%,IF(V412="Media",60%,IF(V412="Alta",80%,IF(V412="Muy Alta",100%,0)))))))," ")</f>
        <v>0.6</v>
      </c>
      <c r="X412" s="649" t="s">
        <v>304</v>
      </c>
      <c r="Y412" s="652" t="str">
        <f>IF(X412&gt;0,IF(NOT(ISERROR(MATCH(X412,'Listados Datos'!$N$3:$N$4,0))),'Listados Datos'!$N$6&amp;"Por favor no seleccionar este criterios de impacto (Afectación Económica o presupuestal y/o Pérdida Reputacional)",'Listados Datos'!$N$7),"")</f>
        <v>✔</v>
      </c>
      <c r="Z412" s="655" t="str">
        <f>IF(OR(X412='Listados Datos'!$R$3,X412='Listados Datos'!$S$3),"Leve",IF(OR(X412='Listados Datos'!$R$4,X412='Listados Datos'!$S$4),"Menor",IF(OR(X412='Listados Datos'!$R$5,X412='Listados Datos'!$S$5),"Moderado",IF(OR(X412='Listados Datos'!$R$6,X412='Listados Datos'!$S$6),"Mayor",IF(OR(X412='Listados Datos'!$R$7,X412='Listados Datos'!$S$7),"Catastrófico","")))))</f>
        <v>Moderado</v>
      </c>
      <c r="AA412" s="631">
        <f>IF(Z412="","",IF(Z412="Leve",20%,IF(Z412="Menor",40%,IF(Z412="Moderado",60%,IF(Z412="Mayor",80%,IF(Z412="Catastrófico",100%,0))))))</f>
        <v>0.6</v>
      </c>
      <c r="AB412" s="634"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Moderado</v>
      </c>
      <c r="AC412" s="637"/>
      <c r="AD412" s="640"/>
      <c r="AE412" s="619" t="str">
        <f t="shared" ref="AE412" si="1447">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VALORAR</v>
      </c>
      <c r="AF412" s="205">
        <v>1</v>
      </c>
      <c r="AG412" s="501" t="s">
        <v>3088</v>
      </c>
      <c r="AH412" s="504" t="str">
        <f t="shared" si="1317"/>
        <v>Probabilidad</v>
      </c>
      <c r="AI412" s="338" t="s">
        <v>310</v>
      </c>
      <c r="AJ412" s="338" t="s">
        <v>315</v>
      </c>
      <c r="AK412" s="233" t="str">
        <f t="shared" si="1318"/>
        <v>40%</v>
      </c>
      <c r="AL412" s="339" t="s">
        <v>319</v>
      </c>
      <c r="AM412" s="339" t="s">
        <v>323</v>
      </c>
      <c r="AN412" s="340" t="s">
        <v>326</v>
      </c>
      <c r="AO412" s="234">
        <f t="shared" ref="AO412" si="1448">IF(ISBLANK(AD412),(IFERROR(IF(AH412="Probabilidad",(W412-(+W412*AK412)),IF(AH412="Impacto",W412,"")),""))," ")</f>
        <v>0.36</v>
      </c>
      <c r="AP412" s="174" t="str">
        <f t="shared" ref="AP412" si="1449">IF(ISBLANK(AD412), (IFERROR(IF(AO412="","",IF(AO412&lt;=0.2,"Muy Baja",IF(AO412&lt;=0.4,"Baja",IF(AO412&lt;=0.6,"Media",IF(AO412&lt;=0.8,"Alta","Muy Alta"))))),""))," ")</f>
        <v>Baja</v>
      </c>
      <c r="AQ412" s="235">
        <f t="shared" si="1441"/>
        <v>0.36</v>
      </c>
      <c r="AR412" s="281" t="str">
        <f t="shared" si="1442"/>
        <v>Moderado</v>
      </c>
      <c r="AS412" s="235">
        <f t="shared" ref="AS412" si="1450">IFERROR(IF(AH412="Impacto",(AA412-(+AA412*AK412)),IF(AH412="Probabilidad",AA412,"")),"")</f>
        <v>0.6</v>
      </c>
      <c r="AT412" s="237" t="str">
        <f t="shared" si="1443"/>
        <v>Moderado</v>
      </c>
      <c r="AU412" s="622"/>
      <c r="AV412" s="625" t="str">
        <f>IF(ISBLANK(AD412), " ", AD412)</f>
        <v xml:space="preserve"> </v>
      </c>
      <c r="AW412" s="619" t="str">
        <f t="shared" ref="AW412" si="1451">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VALORAR</v>
      </c>
      <c r="AX412" s="628" t="s">
        <v>333</v>
      </c>
      <c r="AY412" s="546" t="s">
        <v>1391</v>
      </c>
      <c r="AZ412" s="548" t="s">
        <v>1246</v>
      </c>
      <c r="BA412" s="548" t="s">
        <v>3013</v>
      </c>
      <c r="BB412" s="548" t="s">
        <v>1054</v>
      </c>
      <c r="BC412" s="548">
        <v>44927</v>
      </c>
      <c r="BD412" s="548">
        <v>45291</v>
      </c>
      <c r="BE412" s="548" t="s">
        <v>1247</v>
      </c>
      <c r="BF412" s="548" t="s">
        <v>1247</v>
      </c>
      <c r="BG412" s="581" t="s">
        <v>1248</v>
      </c>
      <c r="BH412" s="214"/>
      <c r="BI412" s="209"/>
      <c r="BJ412" s="209"/>
      <c r="BK412" s="209"/>
      <c r="BL412" s="206"/>
      <c r="BM412" s="206"/>
      <c r="BN412" s="206"/>
      <c r="BO412" s="280"/>
      <c r="BP412" s="280"/>
      <c r="BQ412" s="282"/>
      <c r="BR412" s="212"/>
      <c r="BS412" s="212" t="str">
        <f>IF(AND('MAPA DE RIESGOS'!$AP412="Muy Alta",'MAPA DE RIESGOS'!$AR412="Leve"),CONCATENATE("R",'MAPA DE RIESGOS'!$H412,"C",'MAPA DE RIESGOS'!$AF412),"")</f>
        <v/>
      </c>
      <c r="BT412" s="212"/>
      <c r="BU412" s="212"/>
      <c r="BV412" s="212"/>
      <c r="BW412" s="212"/>
      <c r="BX412" s="212"/>
      <c r="BY412" s="212"/>
      <c r="BZ412" s="212"/>
      <c r="CA412" s="212"/>
      <c r="CB412" s="212"/>
      <c r="CC412" s="212"/>
      <c r="CD412" s="212"/>
      <c r="CE412" s="212"/>
      <c r="CF412" s="212"/>
      <c r="CG412" s="212"/>
      <c r="CH412" s="212"/>
      <c r="CI412" s="212"/>
      <c r="CJ412" s="212"/>
      <c r="CK412" s="212"/>
    </row>
    <row r="413" spans="1:89" s="213" customFormat="1" ht="88" customHeight="1">
      <c r="A413" s="590"/>
      <c r="B413" s="614"/>
      <c r="C413" s="567"/>
      <c r="D413" s="567"/>
      <c r="E413" s="570"/>
      <c r="F413" s="570"/>
      <c r="G413" s="575"/>
      <c r="H413" s="382">
        <f t="shared" ref="H413" si="1452">+H412</f>
        <v>67</v>
      </c>
      <c r="I413" s="573"/>
      <c r="J413" s="576"/>
      <c r="K413" s="576"/>
      <c r="L413" s="576"/>
      <c r="M413" s="570"/>
      <c r="N413" s="570"/>
      <c r="O413" s="570"/>
      <c r="P413" s="644"/>
      <c r="Q413" s="604"/>
      <c r="R413" s="607"/>
      <c r="S413" s="607"/>
      <c r="T413" s="607"/>
      <c r="U413" s="607"/>
      <c r="V413" s="647"/>
      <c r="W413" s="632"/>
      <c r="X413" s="650"/>
      <c r="Y413" s="653"/>
      <c r="Z413" s="656"/>
      <c r="AA413" s="632"/>
      <c r="AB413" s="635"/>
      <c r="AC413" s="638"/>
      <c r="AD413" s="641"/>
      <c r="AE413" s="620"/>
      <c r="AF413" s="205">
        <v>2</v>
      </c>
      <c r="AG413" s="501" t="s">
        <v>3089</v>
      </c>
      <c r="AH413" s="504" t="str">
        <f t="shared" si="1317"/>
        <v>Probabilidad</v>
      </c>
      <c r="AI413" s="338" t="s">
        <v>310</v>
      </c>
      <c r="AJ413" s="338" t="s">
        <v>315</v>
      </c>
      <c r="AK413" s="233" t="str">
        <f t="shared" si="1318"/>
        <v>40%</v>
      </c>
      <c r="AL413" s="339" t="s">
        <v>319</v>
      </c>
      <c r="AM413" s="339" t="s">
        <v>323</v>
      </c>
      <c r="AN413" s="340" t="s">
        <v>326</v>
      </c>
      <c r="AO413" s="234">
        <f t="shared" ref="AO413" si="1453">IF(ISBLANK(AD412),(IFERROR(IF(AND(AH412="Probabilidad",AH413="Probabilidad"),(AQ412-(+AQ412*AK413)),IF(AH413="Probabilidad",(W412-(+W412*AK413)),IF(AH413="Impacto",AQ412,""))),""))," ")</f>
        <v>0.216</v>
      </c>
      <c r="AP413" s="174" t="str">
        <f t="shared" ref="AP413" si="1454">IF(ISBLANK(AD412),(IFERROR(IF(AO413="","",IF(AO413&lt;=0.2,"Muy Baja",IF(AO413&lt;=0.4,"Baja",IF(AO413&lt;=0.6,"Media",IF(AO413&lt;=0.8,"Alta","Muy Alta"))))),""))," ")</f>
        <v>Baja</v>
      </c>
      <c r="AQ413" s="235">
        <f t="shared" si="1441"/>
        <v>0.216</v>
      </c>
      <c r="AR413" s="281" t="str">
        <f t="shared" si="1442"/>
        <v>Moderado</v>
      </c>
      <c r="AS413" s="235">
        <f t="shared" ref="AS413" si="1455">IFERROR(IF(AND(AH412="Impacto",AH413="Impacto"),(AS412-(+AS412*AK413)),IF(AH413="Impacto",(AA412-(+AA412*AK413)),IF(AH413="Probabilidad",AS412,""))),"")</f>
        <v>0.6</v>
      </c>
      <c r="AT413" s="237" t="str">
        <f t="shared" si="1443"/>
        <v>Moderado</v>
      </c>
      <c r="AU413" s="623"/>
      <c r="AV413" s="626"/>
      <c r="AW413" s="620"/>
      <c r="AX413" s="629"/>
      <c r="AY413" s="552"/>
      <c r="AZ413" s="553"/>
      <c r="BA413" s="553"/>
      <c r="BB413" s="553"/>
      <c r="BC413" s="553"/>
      <c r="BD413" s="553"/>
      <c r="BE413" s="553"/>
      <c r="BF413" s="553"/>
      <c r="BG413" s="576"/>
      <c r="BH413" s="214"/>
      <c r="BI413" s="209"/>
      <c r="BJ413" s="209"/>
      <c r="BK413" s="209"/>
      <c r="BL413" s="206"/>
      <c r="BM413" s="206"/>
      <c r="BN413" s="206"/>
      <c r="BO413" s="280"/>
      <c r="BP413" s="280"/>
      <c r="BQ413" s="282"/>
      <c r="BR413" s="212"/>
      <c r="BS413" s="212" t="str">
        <f>IF(AND('MAPA DE RIESGOS'!$AP413="Muy Alta",'MAPA DE RIESGOS'!$AR413="Leve"),CONCATENATE("R",'MAPA DE RIESGOS'!$H413,"C",'MAPA DE RIESGOS'!$AF413),"")</f>
        <v/>
      </c>
      <c r="BT413" s="212"/>
      <c r="BU413" s="212"/>
      <c r="BV413" s="212"/>
      <c r="BW413" s="212"/>
      <c r="BX413" s="212"/>
      <c r="BY413" s="212"/>
      <c r="BZ413" s="212"/>
      <c r="CA413" s="212"/>
      <c r="CB413" s="212"/>
      <c r="CC413" s="212"/>
      <c r="CD413" s="212"/>
      <c r="CE413" s="212"/>
      <c r="CF413" s="212"/>
      <c r="CG413" s="212"/>
      <c r="CH413" s="212"/>
      <c r="CI413" s="212"/>
      <c r="CJ413" s="212"/>
      <c r="CK413" s="212"/>
    </row>
    <row r="414" spans="1:89" s="213" customFormat="1" ht="93" customHeight="1">
      <c r="A414" s="590"/>
      <c r="B414" s="614"/>
      <c r="C414" s="567"/>
      <c r="D414" s="567"/>
      <c r="E414" s="570"/>
      <c r="F414" s="570"/>
      <c r="G414" s="575"/>
      <c r="H414" s="382">
        <f t="shared" si="1262"/>
        <v>67</v>
      </c>
      <c r="I414" s="573"/>
      <c r="J414" s="576"/>
      <c r="K414" s="576"/>
      <c r="L414" s="576"/>
      <c r="M414" s="570"/>
      <c r="N414" s="570"/>
      <c r="O414" s="570"/>
      <c r="P414" s="644"/>
      <c r="Q414" s="604"/>
      <c r="R414" s="607"/>
      <c r="S414" s="607"/>
      <c r="T414" s="607"/>
      <c r="U414" s="607"/>
      <c r="V414" s="647"/>
      <c r="W414" s="632"/>
      <c r="X414" s="650"/>
      <c r="Y414" s="653"/>
      <c r="Z414" s="656"/>
      <c r="AA414" s="632"/>
      <c r="AB414" s="635"/>
      <c r="AC414" s="638"/>
      <c r="AD414" s="641"/>
      <c r="AE414" s="620"/>
      <c r="AF414" s="205">
        <v>3</v>
      </c>
      <c r="AG414" s="501" t="s">
        <v>3090</v>
      </c>
      <c r="AH414" s="504" t="str">
        <f t="shared" si="1317"/>
        <v>Probabilidad</v>
      </c>
      <c r="AI414" s="338" t="s">
        <v>310</v>
      </c>
      <c r="AJ414" s="338" t="s">
        <v>315</v>
      </c>
      <c r="AK414" s="233" t="str">
        <f t="shared" si="1318"/>
        <v>40%</v>
      </c>
      <c r="AL414" s="339" t="s">
        <v>319</v>
      </c>
      <c r="AM414" s="339" t="s">
        <v>323</v>
      </c>
      <c r="AN414" s="340" t="s">
        <v>326</v>
      </c>
      <c r="AO414" s="234">
        <f t="shared" ref="AO414" si="1456">IF(ISBLANK(AD412),(IFERROR(IF(AND(AH413="Probabilidad",AH414="Probabilidad"),(AQ413-(+AQ413*AK414)),IF(AND(AH413="Impacto",AH414="Probabilidad"),(AQ412-(+AQ412*AK414)),IF(AH414="Impacto",AQ413,""))),""))," ")</f>
        <v>0.12959999999999999</v>
      </c>
      <c r="AP414" s="174" t="str">
        <f t="shared" ref="AP414" si="1457">IF(ISBLANK(AD412),(IFERROR(IF(AO414="","",IF(AO414&lt;=0.2,"Muy Baja",IF(AO414&lt;=0.4,"Baja",IF(AO414&lt;=0.6,"Media",IF(AO414&lt;=0.8,"Alta","Muy Alta"))))),""))," ")</f>
        <v>Muy Baja</v>
      </c>
      <c r="AQ414" s="235">
        <f t="shared" si="1441"/>
        <v>0.12959999999999999</v>
      </c>
      <c r="AR414" s="281" t="str">
        <f t="shared" si="1442"/>
        <v>Moderado</v>
      </c>
      <c r="AS414" s="235">
        <f t="shared" ref="AS414:AS417" si="1458">IFERROR(IF(AND(AH413="Impacto",AH414="Impacto"),(AS413-(+AS413*AK414)),IF(AND(AH413="Probabilidad",AH414="Impacto"),(AS412-(+AS412*AK414)),IF(AH414="Probabilidad",AS413,""))),"")</f>
        <v>0.6</v>
      </c>
      <c r="AT414" s="237" t="str">
        <f t="shared" si="1443"/>
        <v>Moderado</v>
      </c>
      <c r="AU414" s="623"/>
      <c r="AV414" s="626"/>
      <c r="AW414" s="620"/>
      <c r="AX414" s="629"/>
      <c r="AY414" s="547"/>
      <c r="AZ414" s="549"/>
      <c r="BA414" s="549"/>
      <c r="BB414" s="549"/>
      <c r="BC414" s="549"/>
      <c r="BD414" s="549"/>
      <c r="BE414" s="549"/>
      <c r="BF414" s="549"/>
      <c r="BG414" s="576"/>
      <c r="BH414" s="214"/>
      <c r="BI414" s="209"/>
      <c r="BJ414" s="209"/>
      <c r="BK414" s="209"/>
      <c r="BL414" s="206"/>
      <c r="BM414" s="206"/>
      <c r="BN414" s="206"/>
      <c r="BO414" s="280"/>
      <c r="BP414" s="280"/>
      <c r="BQ414" s="282"/>
      <c r="BR414" s="212"/>
      <c r="BS414" s="212" t="str">
        <f>IF(AND('MAPA DE RIESGOS'!$AP414="Muy Alta",'MAPA DE RIESGOS'!$AR414="Leve"),CONCATENATE("R",'MAPA DE RIESGOS'!$H414,"C",'MAPA DE RIESGOS'!$AF414),"")</f>
        <v/>
      </c>
      <c r="BT414" s="212"/>
      <c r="BU414" s="212"/>
      <c r="BV414" s="212"/>
      <c r="BW414" s="212"/>
      <c r="BX414" s="212"/>
      <c r="BY414" s="212"/>
      <c r="BZ414" s="212"/>
      <c r="CA414" s="212"/>
      <c r="CB414" s="212"/>
      <c r="CC414" s="212"/>
      <c r="CD414" s="212"/>
      <c r="CE414" s="212"/>
      <c r="CF414" s="212"/>
      <c r="CG414" s="212"/>
      <c r="CH414" s="212"/>
      <c r="CI414" s="212"/>
      <c r="CJ414" s="212"/>
      <c r="CK414" s="212"/>
    </row>
    <row r="415" spans="1:89" s="213" customFormat="1" ht="28.5" hidden="1" customHeight="1">
      <c r="A415" s="590"/>
      <c r="B415" s="614"/>
      <c r="C415" s="567"/>
      <c r="D415" s="567"/>
      <c r="E415" s="570"/>
      <c r="F415" s="570"/>
      <c r="G415" s="575"/>
      <c r="H415" s="382">
        <f t="shared" si="1262"/>
        <v>67</v>
      </c>
      <c r="I415" s="573"/>
      <c r="J415" s="576"/>
      <c r="K415" s="576"/>
      <c r="L415" s="576"/>
      <c r="M415" s="570"/>
      <c r="N415" s="570"/>
      <c r="O415" s="570"/>
      <c r="P415" s="644"/>
      <c r="Q415" s="604"/>
      <c r="R415" s="607"/>
      <c r="S415" s="607"/>
      <c r="T415" s="607"/>
      <c r="U415" s="607"/>
      <c r="V415" s="647"/>
      <c r="W415" s="632"/>
      <c r="X415" s="650"/>
      <c r="Y415" s="653"/>
      <c r="Z415" s="656"/>
      <c r="AA415" s="632"/>
      <c r="AB415" s="635"/>
      <c r="AC415" s="638"/>
      <c r="AD415" s="641"/>
      <c r="AE415" s="620"/>
      <c r="AF415" s="205">
        <v>4</v>
      </c>
      <c r="AG415" s="501"/>
      <c r="AH415" s="504" t="str">
        <f t="shared" si="1317"/>
        <v/>
      </c>
      <c r="AI415" s="338"/>
      <c r="AJ415" s="338"/>
      <c r="AK415" s="233" t="str">
        <f t="shared" si="1318"/>
        <v/>
      </c>
      <c r="AL415" s="339"/>
      <c r="AM415" s="339"/>
      <c r="AN415" s="340"/>
      <c r="AO415" s="234" t="str">
        <f t="shared" ref="AO415" si="1459">IF(ISBLANK(AD412),(IFERROR(IF(AND(AH414="Probabilidad",AH415="Probabilidad"),(AQ414-(+AQ414*AK415)),IF(AND(AH414="Impacto",AH415="Probabilidad"),(AQ413-(+AQ413*AK415)),IF(AH415="Impacto",AQ414,""))),""))," ")</f>
        <v/>
      </c>
      <c r="AP415" s="174" t="str">
        <f t="shared" ref="AP415" si="1460">IF(ISBLANK(AD412),(IFERROR(IF(AO415="","",IF(AO415&lt;=0.2,"Muy Baja",IF(AO415&lt;=0.4,"Baja",IF(AO415&lt;=0.6,"Media",IF(AO415&lt;=0.8,"Alta","Muy Alta"))))),""))," ")</f>
        <v/>
      </c>
      <c r="AQ415" s="235" t="str">
        <f t="shared" si="1441"/>
        <v/>
      </c>
      <c r="AR415" s="281" t="str">
        <f t="shared" si="1442"/>
        <v/>
      </c>
      <c r="AS415" s="235" t="str">
        <f t="shared" si="1458"/>
        <v/>
      </c>
      <c r="AT415" s="237" t="str">
        <f t="shared" si="1443"/>
        <v/>
      </c>
      <c r="AU415" s="623"/>
      <c r="AV415" s="626"/>
      <c r="AW415" s="620"/>
      <c r="AX415" s="629"/>
      <c r="AY415" s="475"/>
      <c r="AZ415" s="468"/>
      <c r="BA415" s="469"/>
      <c r="BB415" s="469"/>
      <c r="BC415" s="470"/>
      <c r="BD415" s="470"/>
      <c r="BE415" s="470"/>
      <c r="BF415" s="468"/>
      <c r="BG415" s="576"/>
      <c r="BH415" s="214"/>
      <c r="BI415" s="209"/>
      <c r="BJ415" s="209"/>
      <c r="BK415" s="209"/>
      <c r="BL415" s="206"/>
      <c r="BM415" s="206"/>
      <c r="BN415" s="206"/>
      <c r="BO415" s="280"/>
      <c r="BP415" s="280"/>
      <c r="BQ415" s="282"/>
      <c r="BR415" s="212"/>
      <c r="BS415" s="212" t="str">
        <f>IF(AND('MAPA DE RIESGOS'!$AP415="Muy Alta",'MAPA DE RIESGOS'!$AR415="Leve"),CONCATENATE("R",'MAPA DE RIESGOS'!$H415,"C",'MAPA DE RIESGOS'!$AF415),"")</f>
        <v/>
      </c>
      <c r="BT415" s="212"/>
      <c r="BU415" s="212"/>
      <c r="BV415" s="212"/>
      <c r="BW415" s="212"/>
      <c r="BX415" s="212"/>
      <c r="BY415" s="212"/>
      <c r="BZ415" s="212"/>
      <c r="CA415" s="212"/>
      <c r="CB415" s="212"/>
      <c r="CC415" s="212"/>
      <c r="CD415" s="212"/>
      <c r="CE415" s="212"/>
      <c r="CF415" s="212"/>
      <c r="CG415" s="212"/>
      <c r="CH415" s="212"/>
      <c r="CI415" s="212"/>
      <c r="CJ415" s="212"/>
      <c r="CK415" s="212"/>
    </row>
    <row r="416" spans="1:89" s="213" customFormat="1" ht="28.5" hidden="1" customHeight="1">
      <c r="A416" s="590"/>
      <c r="B416" s="614"/>
      <c r="C416" s="567"/>
      <c r="D416" s="567"/>
      <c r="E416" s="570"/>
      <c r="F416" s="570"/>
      <c r="G416" s="575"/>
      <c r="H416" s="382">
        <f t="shared" si="1262"/>
        <v>67</v>
      </c>
      <c r="I416" s="573"/>
      <c r="J416" s="576"/>
      <c r="K416" s="576"/>
      <c r="L416" s="576"/>
      <c r="M416" s="570"/>
      <c r="N416" s="570"/>
      <c r="O416" s="570"/>
      <c r="P416" s="644"/>
      <c r="Q416" s="604"/>
      <c r="R416" s="607"/>
      <c r="S416" s="607"/>
      <c r="T416" s="607"/>
      <c r="U416" s="607"/>
      <c r="V416" s="647"/>
      <c r="W416" s="632"/>
      <c r="X416" s="650"/>
      <c r="Y416" s="653"/>
      <c r="Z416" s="656"/>
      <c r="AA416" s="632"/>
      <c r="AB416" s="635"/>
      <c r="AC416" s="638"/>
      <c r="AD416" s="641"/>
      <c r="AE416" s="620"/>
      <c r="AF416" s="205">
        <v>5</v>
      </c>
      <c r="AG416" s="501"/>
      <c r="AH416" s="504" t="str">
        <f t="shared" si="1317"/>
        <v/>
      </c>
      <c r="AI416" s="338"/>
      <c r="AJ416" s="338"/>
      <c r="AK416" s="233" t="str">
        <f t="shared" si="1318"/>
        <v/>
      </c>
      <c r="AL416" s="339"/>
      <c r="AM416" s="339"/>
      <c r="AN416" s="340"/>
      <c r="AO416" s="234" t="str">
        <f t="shared" ref="AO416" si="1461">IF(ISBLANK(AD412),(IFERROR(IF(AND(AH415="Probabilidad",AH416="Probabilidad"),(AQ415-(+AQ415*AK416)),IF(AND(AH415="Impacto",AH416="Probabilidad"),(AQ414-(+AQ414*AK416)),IF(AH416="Impacto",AQ415,""))),""))," ")</f>
        <v/>
      </c>
      <c r="AP416" s="174" t="str">
        <f t="shared" ref="AP416" si="1462">IF(ISBLANK(AD412),(IFERROR(IF(AO416="","",IF(AO416&lt;=0.2,"Muy Baja",IF(AO416&lt;=0.4,"Baja",IF(AO416&lt;=0.6,"Media",IF(AO416&lt;=0.8,"Alta","Muy Alta"))))),""))," ")</f>
        <v/>
      </c>
      <c r="AQ416" s="235" t="str">
        <f t="shared" si="1441"/>
        <v/>
      </c>
      <c r="AR416" s="281" t="str">
        <f t="shared" si="1442"/>
        <v/>
      </c>
      <c r="AS416" s="235" t="str">
        <f t="shared" si="1458"/>
        <v/>
      </c>
      <c r="AT416" s="237" t="str">
        <f t="shared" si="1443"/>
        <v/>
      </c>
      <c r="AU416" s="623"/>
      <c r="AV416" s="626"/>
      <c r="AW416" s="620"/>
      <c r="AX416" s="629"/>
      <c r="AY416" s="475"/>
      <c r="AZ416" s="468"/>
      <c r="BA416" s="469"/>
      <c r="BB416" s="469"/>
      <c r="BC416" s="470"/>
      <c r="BD416" s="470"/>
      <c r="BE416" s="470"/>
      <c r="BF416" s="468"/>
      <c r="BG416" s="576"/>
      <c r="BH416" s="214"/>
      <c r="BI416" s="209"/>
      <c r="BJ416" s="209"/>
      <c r="BK416" s="209"/>
      <c r="BL416" s="206"/>
      <c r="BM416" s="206"/>
      <c r="BN416" s="206"/>
      <c r="BO416" s="280"/>
      <c r="BP416" s="280"/>
      <c r="BQ416" s="282"/>
      <c r="BR416" s="212"/>
      <c r="BS416" s="212" t="str">
        <f>IF(AND('MAPA DE RIESGOS'!$AP416="Muy Alta",'MAPA DE RIESGOS'!$AR416="Leve"),CONCATENATE("R",'MAPA DE RIESGOS'!$H416,"C",'MAPA DE RIESGOS'!$AF416),"")</f>
        <v/>
      </c>
      <c r="BT416" s="212"/>
      <c r="BU416" s="212"/>
      <c r="BV416" s="212"/>
      <c r="BW416" s="212"/>
      <c r="BX416" s="212"/>
      <c r="BY416" s="212"/>
      <c r="BZ416" s="212"/>
      <c r="CA416" s="212"/>
      <c r="CB416" s="212"/>
      <c r="CC416" s="212"/>
      <c r="CD416" s="212"/>
      <c r="CE416" s="212"/>
      <c r="CF416" s="212"/>
      <c r="CG416" s="212"/>
      <c r="CH416" s="212"/>
      <c r="CI416" s="212"/>
      <c r="CJ416" s="212"/>
      <c r="CK416" s="212"/>
    </row>
    <row r="417" spans="1:89" s="213" customFormat="1" ht="28.5" hidden="1" customHeight="1">
      <c r="A417" s="590"/>
      <c r="B417" s="614"/>
      <c r="C417" s="567"/>
      <c r="D417" s="567"/>
      <c r="E417" s="570"/>
      <c r="F417" s="570"/>
      <c r="G417" s="575"/>
      <c r="H417" s="382">
        <f t="shared" si="1262"/>
        <v>67</v>
      </c>
      <c r="I417" s="574"/>
      <c r="J417" s="577"/>
      <c r="K417" s="577"/>
      <c r="L417" s="577"/>
      <c r="M417" s="571"/>
      <c r="N417" s="571"/>
      <c r="O417" s="571"/>
      <c r="P417" s="645"/>
      <c r="Q417" s="605"/>
      <c r="R417" s="608"/>
      <c r="S417" s="608"/>
      <c r="T417" s="608"/>
      <c r="U417" s="608"/>
      <c r="V417" s="648"/>
      <c r="W417" s="633"/>
      <c r="X417" s="651"/>
      <c r="Y417" s="654"/>
      <c r="Z417" s="657"/>
      <c r="AA417" s="633"/>
      <c r="AB417" s="636"/>
      <c r="AC417" s="639"/>
      <c r="AD417" s="642"/>
      <c r="AE417" s="621"/>
      <c r="AF417" s="205">
        <v>6</v>
      </c>
      <c r="AG417" s="501"/>
      <c r="AH417" s="504" t="str">
        <f t="shared" si="1317"/>
        <v/>
      </c>
      <c r="AI417" s="338"/>
      <c r="AJ417" s="338"/>
      <c r="AK417" s="233" t="str">
        <f t="shared" si="1318"/>
        <v/>
      </c>
      <c r="AL417" s="339"/>
      <c r="AM417" s="339"/>
      <c r="AN417" s="340"/>
      <c r="AO417" s="234" t="str">
        <f t="shared" ref="AO417" si="1463">IF(ISBLANK(AD412),(IFERROR(IF(AND(AH416="Probabilidad",AH417="Probabilidad"),(AQ416-(+AQ416*AK417)),IF(AND(AH416="Impacto",AH417="Probabilidad"),(AQ415-(+AQ415*AK417)),IF(AH417="Impacto",AQ416,""))),""))," ")</f>
        <v/>
      </c>
      <c r="AP417" s="174" t="str">
        <f t="shared" ref="AP417" si="1464">IF(ISBLANK(AD412),(IFERROR(IF(AO417="","",IF(AO417&lt;=0.2,"Muy Baja",IF(AO417&lt;=0.4,"Baja",IF(AO417&lt;=0.6,"Media",IF(AO417&lt;=0.8,"Alta","Muy Alta"))))),""))," ")</f>
        <v/>
      </c>
      <c r="AQ417" s="235" t="str">
        <f t="shared" si="1441"/>
        <v/>
      </c>
      <c r="AR417" s="281" t="str">
        <f t="shared" si="1442"/>
        <v/>
      </c>
      <c r="AS417" s="235" t="str">
        <f t="shared" si="1458"/>
        <v/>
      </c>
      <c r="AT417" s="237" t="str">
        <f t="shared" si="1443"/>
        <v/>
      </c>
      <c r="AU417" s="624"/>
      <c r="AV417" s="627"/>
      <c r="AW417" s="621"/>
      <c r="AX417" s="630"/>
      <c r="AY417" s="475"/>
      <c r="AZ417" s="468"/>
      <c r="BA417" s="469"/>
      <c r="BB417" s="469"/>
      <c r="BC417" s="470"/>
      <c r="BD417" s="470"/>
      <c r="BE417" s="470"/>
      <c r="BF417" s="468"/>
      <c r="BG417" s="577"/>
      <c r="BH417" s="214"/>
      <c r="BI417" s="209"/>
      <c r="BJ417" s="209"/>
      <c r="BK417" s="209"/>
      <c r="BL417" s="206"/>
      <c r="BM417" s="206"/>
      <c r="BN417" s="206"/>
      <c r="BO417" s="280"/>
      <c r="BP417" s="280"/>
      <c r="BQ417" s="282"/>
      <c r="BR417" s="212"/>
      <c r="BS417" s="212" t="str">
        <f>IF(AND('MAPA DE RIESGOS'!$AP417="Muy Alta",'MAPA DE RIESGOS'!$AR417="Leve"),CONCATENATE("R",'MAPA DE RIESGOS'!$H417,"C",'MAPA DE RIESGOS'!$AF417),"")</f>
        <v/>
      </c>
      <c r="BT417" s="212"/>
      <c r="BU417" s="212"/>
      <c r="BV417" s="212"/>
      <c r="BW417" s="212"/>
      <c r="BX417" s="212"/>
      <c r="BY417" s="212"/>
      <c r="BZ417" s="212"/>
      <c r="CA417" s="212"/>
      <c r="CB417" s="212"/>
      <c r="CC417" s="212"/>
      <c r="CD417" s="212"/>
      <c r="CE417" s="212"/>
      <c r="CF417" s="212"/>
      <c r="CG417" s="212"/>
      <c r="CH417" s="212"/>
      <c r="CI417" s="212"/>
      <c r="CJ417" s="212"/>
      <c r="CK417" s="212"/>
    </row>
    <row r="418" spans="1:89" s="213" customFormat="1" ht="172.5" customHeight="1">
      <c r="A418" s="590"/>
      <c r="B418" s="614" t="s">
        <v>883</v>
      </c>
      <c r="C418" s="567"/>
      <c r="D418" s="567"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570" t="s">
        <v>1169</v>
      </c>
      <c r="F418" s="570" t="s">
        <v>970</v>
      </c>
      <c r="G418" s="575">
        <v>68</v>
      </c>
      <c r="H418" s="382">
        <f t="shared" ref="H418" si="1465">+G418</f>
        <v>68</v>
      </c>
      <c r="I418" s="572" t="s">
        <v>1419</v>
      </c>
      <c r="J418" s="581" t="s">
        <v>241</v>
      </c>
      <c r="K418" s="581" t="s">
        <v>1318</v>
      </c>
      <c r="L418" s="581" t="s">
        <v>1411</v>
      </c>
      <c r="M418" s="569" t="s">
        <v>1419</v>
      </c>
      <c r="N418" s="569" t="s">
        <v>109</v>
      </c>
      <c r="O418" s="569" t="s">
        <v>245</v>
      </c>
      <c r="P418" s="643">
        <v>228</v>
      </c>
      <c r="Q418" s="603"/>
      <c r="R418" s="606"/>
      <c r="S418" s="606"/>
      <c r="T418" s="606"/>
      <c r="U418" s="606"/>
      <c r="V418" s="646" t="str">
        <f t="shared" ref="V418" si="1466">IF(ISBLANK(AC418),(IF(P418&lt;=0,"",IF(P418&lt;=2,"Muy Baja",IF(P418&lt;=24,"Baja",IF(P418&lt;=500,"Media",IF(P418&lt;=5000,"Alta","Muy Alta"))))))," ")</f>
        <v xml:space="preserve"> </v>
      </c>
      <c r="W418" s="631" t="str">
        <f t="shared" ref="W418" si="1467">IF(ISBLANK(AC418),(IF(V418="","",IF(V418="Muy Baja",20%,IF(V418="Baja",40%,IF(V418="Media",60%,IF(V418="Alta",80%,IF(V418="Muy Alta",100%,0)))))))," ")</f>
        <v xml:space="preserve"> </v>
      </c>
      <c r="X418" s="649"/>
      <c r="Y418" s="652" t="str">
        <f>IF(X418&gt;0,IF(NOT(ISERROR(MATCH(X418,'Listados Datos'!$N$3:$N$4,0))),'Listados Datos'!$N$6&amp;"Por favor no seleccionar este criterios de impacto (Afectación Económica o presupuestal y/o Pérdida Reputacional)",'Listados Datos'!$N$7),"")</f>
        <v/>
      </c>
      <c r="Z418" s="655" t="str">
        <f>IF(OR(X418='Listados Datos'!$R$3,X418='Listados Datos'!$S$3),"Leve",IF(OR(X418='Listados Datos'!$R$4,X418='Listados Datos'!$S$4),"Menor",IF(OR(X418='Listados Datos'!$R$5,X418='Listados Datos'!$S$5),"Moderado",IF(OR(X418='Listados Datos'!$R$6,X418='Listados Datos'!$S$6),"Mayor",IF(OR(X418='Listados Datos'!$R$7,X418='Listados Datos'!$S$7),"Catastrófico","")))))</f>
        <v/>
      </c>
      <c r="AA418" s="631" t="str">
        <f>IF(Z418="","",IF(Z418="Leve",20%,IF(Z418="Menor",40%,IF(Z418="Moderado",60%,IF(Z418="Mayor",80%,IF(Z418="Catastrófico",100%,0))))))</f>
        <v/>
      </c>
      <c r="AB418" s="634"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
      </c>
      <c r="AC418" s="637" t="s">
        <v>344</v>
      </c>
      <c r="AD418" s="640" t="s">
        <v>12</v>
      </c>
      <c r="AE418" s="619" t="str">
        <f t="shared" ref="AE418" si="1468">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MODERADA</v>
      </c>
      <c r="AF418" s="205">
        <v>1</v>
      </c>
      <c r="AG418" s="501" t="s">
        <v>3091</v>
      </c>
      <c r="AH418" s="504" t="str">
        <f t="shared" si="1317"/>
        <v>Probabilidad</v>
      </c>
      <c r="AI418" s="338" t="s">
        <v>310</v>
      </c>
      <c r="AJ418" s="338" t="s">
        <v>315</v>
      </c>
      <c r="AK418" s="233" t="str">
        <f t="shared" si="1318"/>
        <v>40%</v>
      </c>
      <c r="AL418" s="339" t="s">
        <v>319</v>
      </c>
      <c r="AM418" s="339" t="s">
        <v>323</v>
      </c>
      <c r="AN418" s="340" t="s">
        <v>326</v>
      </c>
      <c r="AO418" s="234" t="str">
        <f t="shared" ref="AO418" si="1469">IF(ISBLANK(AD418),(IFERROR(IF(AH418="Probabilidad",(W418-(+W418*AK418)),IF(AH418="Impacto",W418,"")),""))," ")</f>
        <v xml:space="preserve"> </v>
      </c>
      <c r="AP418" s="174" t="str">
        <f t="shared" ref="AP418" si="1470">IF(ISBLANK(AD418), (IFERROR(IF(AO418="","",IF(AO418&lt;=0.2,"Muy Baja",IF(AO418&lt;=0.4,"Baja",IF(AO418&lt;=0.6,"Media",IF(AO418&lt;=0.8,"Alta","Muy Alta"))))),""))," ")</f>
        <v xml:space="preserve"> </v>
      </c>
      <c r="AQ418" s="235" t="str">
        <f t="shared" si="1441"/>
        <v xml:space="preserve"> </v>
      </c>
      <c r="AR418" s="281" t="str">
        <f t="shared" si="1442"/>
        <v/>
      </c>
      <c r="AS418" s="235" t="str">
        <f t="shared" ref="AS418" si="1471">IFERROR(IF(AH418="Impacto",(AA418-(+AA418*AK418)),IF(AH418="Probabilidad",AA418,"")),"")</f>
        <v/>
      </c>
      <c r="AT418" s="237" t="str">
        <f t="shared" si="1443"/>
        <v/>
      </c>
      <c r="AU418" s="622" t="s">
        <v>344</v>
      </c>
      <c r="AV418" s="625" t="str">
        <f>IF(ISBLANK(AD418), " ", AD418)</f>
        <v>Moderado</v>
      </c>
      <c r="AW418" s="619" t="str">
        <f t="shared" ref="AW418" si="1472">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MODERADA</v>
      </c>
      <c r="AX418" s="628" t="s">
        <v>333</v>
      </c>
      <c r="AY418" s="546" t="s">
        <v>1392</v>
      </c>
      <c r="AZ418" s="548" t="s">
        <v>1393</v>
      </c>
      <c r="BA418" s="548" t="s">
        <v>3013</v>
      </c>
      <c r="BB418" s="548" t="s">
        <v>1054</v>
      </c>
      <c r="BC418" s="548">
        <v>44927</v>
      </c>
      <c r="BD418" s="548">
        <v>45291</v>
      </c>
      <c r="BE418" s="548" t="s">
        <v>1249</v>
      </c>
      <c r="BF418" s="548" t="s">
        <v>1249</v>
      </c>
      <c r="BG418" s="581" t="s">
        <v>1154</v>
      </c>
      <c r="BH418" s="214"/>
      <c r="BI418" s="209"/>
      <c r="BJ418" s="209"/>
      <c r="BK418" s="209"/>
      <c r="BL418" s="206"/>
      <c r="BM418" s="206"/>
      <c r="BN418" s="206"/>
      <c r="BO418" s="280"/>
      <c r="BP418" s="280"/>
      <c r="BQ418" s="282"/>
      <c r="BR418" s="212"/>
      <c r="BS418" s="212" t="str">
        <f>IF(AND('MAPA DE RIESGOS'!$AP418="Muy Alta",'MAPA DE RIESGOS'!$AR418="Leve"),CONCATENATE("R",'MAPA DE RIESGOS'!$H418,"C",'MAPA DE RIESGOS'!$AF418),"")</f>
        <v/>
      </c>
      <c r="BT418" s="212"/>
      <c r="BU418" s="212"/>
      <c r="BV418" s="212"/>
      <c r="BW418" s="212"/>
      <c r="BX418" s="212"/>
      <c r="BY418" s="212"/>
      <c r="BZ418" s="212"/>
      <c r="CA418" s="212"/>
      <c r="CB418" s="212"/>
      <c r="CC418" s="212"/>
      <c r="CD418" s="212"/>
      <c r="CE418" s="212"/>
      <c r="CF418" s="212"/>
      <c r="CG418" s="212"/>
      <c r="CH418" s="212"/>
      <c r="CI418" s="212"/>
      <c r="CJ418" s="212"/>
      <c r="CK418" s="212"/>
    </row>
    <row r="419" spans="1:89" s="213" customFormat="1" ht="94.5" customHeight="1">
      <c r="A419" s="590"/>
      <c r="B419" s="614"/>
      <c r="C419" s="567"/>
      <c r="D419" s="567"/>
      <c r="E419" s="570"/>
      <c r="F419" s="570"/>
      <c r="G419" s="575"/>
      <c r="H419" s="382">
        <f t="shared" ref="H419" si="1473">+H418</f>
        <v>68</v>
      </c>
      <c r="I419" s="573"/>
      <c r="J419" s="576"/>
      <c r="K419" s="576"/>
      <c r="L419" s="576"/>
      <c r="M419" s="570">
        <v>0</v>
      </c>
      <c r="N419" s="570"/>
      <c r="O419" s="570"/>
      <c r="P419" s="644"/>
      <c r="Q419" s="604"/>
      <c r="R419" s="607"/>
      <c r="S419" s="607"/>
      <c r="T419" s="607"/>
      <c r="U419" s="607"/>
      <c r="V419" s="647"/>
      <c r="W419" s="632"/>
      <c r="X419" s="650"/>
      <c r="Y419" s="653"/>
      <c r="Z419" s="656"/>
      <c r="AA419" s="632"/>
      <c r="AB419" s="635"/>
      <c r="AC419" s="638"/>
      <c r="AD419" s="641"/>
      <c r="AE419" s="620"/>
      <c r="AF419" s="205">
        <v>2</v>
      </c>
      <c r="AG419" s="501" t="s">
        <v>3092</v>
      </c>
      <c r="AH419" s="504" t="str">
        <f t="shared" si="1317"/>
        <v>Probabilidad</v>
      </c>
      <c r="AI419" s="338" t="s">
        <v>310</v>
      </c>
      <c r="AJ419" s="338" t="s">
        <v>315</v>
      </c>
      <c r="AK419" s="233" t="str">
        <f t="shared" si="1318"/>
        <v>40%</v>
      </c>
      <c r="AL419" s="339" t="s">
        <v>319</v>
      </c>
      <c r="AM419" s="339" t="s">
        <v>323</v>
      </c>
      <c r="AN419" s="340" t="s">
        <v>326</v>
      </c>
      <c r="AO419" s="234" t="str">
        <f t="shared" ref="AO419" si="1474">IF(ISBLANK(AD418),(IFERROR(IF(AND(AH418="Probabilidad",AH419="Probabilidad"),(AQ418-(+AQ418*AK419)),IF(AH419="Probabilidad",(W418-(+W418*AK419)),IF(AH419="Impacto",AQ418,""))),""))," ")</f>
        <v xml:space="preserve"> </v>
      </c>
      <c r="AP419" s="174" t="str">
        <f t="shared" ref="AP419" si="1475">IF(ISBLANK(AD418),(IFERROR(IF(AO419="","",IF(AO419&lt;=0.2,"Muy Baja",IF(AO419&lt;=0.4,"Baja",IF(AO419&lt;=0.6,"Media",IF(AO419&lt;=0.8,"Alta","Muy Alta"))))),""))," ")</f>
        <v xml:space="preserve"> </v>
      </c>
      <c r="AQ419" s="235" t="str">
        <f t="shared" si="1441"/>
        <v xml:space="preserve"> </v>
      </c>
      <c r="AR419" s="281" t="str">
        <f t="shared" si="1442"/>
        <v/>
      </c>
      <c r="AS419" s="235" t="str">
        <f t="shared" ref="AS419" si="1476">IFERROR(IF(AND(AH418="Impacto",AH419="Impacto"),(AS418-(+AS418*AK419)),IF(AH419="Impacto",(AA418-(+AA418*AK419)),IF(AH419="Probabilidad",AS418,""))),"")</f>
        <v/>
      </c>
      <c r="AT419" s="237" t="str">
        <f t="shared" si="1443"/>
        <v/>
      </c>
      <c r="AU419" s="623"/>
      <c r="AV419" s="626"/>
      <c r="AW419" s="620"/>
      <c r="AX419" s="629"/>
      <c r="AY419" s="552"/>
      <c r="AZ419" s="553"/>
      <c r="BA419" s="553"/>
      <c r="BB419" s="553"/>
      <c r="BC419" s="553"/>
      <c r="BD419" s="553"/>
      <c r="BE419" s="553"/>
      <c r="BF419" s="553"/>
      <c r="BG419" s="576"/>
      <c r="BH419" s="214"/>
      <c r="BI419" s="209"/>
      <c r="BJ419" s="209"/>
      <c r="BK419" s="209"/>
      <c r="BL419" s="206"/>
      <c r="BM419" s="206"/>
      <c r="BN419" s="206"/>
      <c r="BO419" s="280"/>
      <c r="BP419" s="280"/>
      <c r="BQ419" s="282"/>
      <c r="BR419" s="212"/>
      <c r="BS419" s="212" t="str">
        <f>IF(AND('MAPA DE RIESGOS'!$AP419="Muy Alta",'MAPA DE RIESGOS'!$AR419="Leve"),CONCATENATE("R",'MAPA DE RIESGOS'!$H419,"C",'MAPA DE RIESGOS'!$AF419),"")</f>
        <v/>
      </c>
      <c r="BT419" s="212"/>
      <c r="BU419" s="212"/>
      <c r="BV419" s="212"/>
      <c r="BW419" s="212"/>
      <c r="BX419" s="212"/>
      <c r="BY419" s="212"/>
      <c r="BZ419" s="212"/>
      <c r="CA419" s="212"/>
      <c r="CB419" s="212"/>
      <c r="CC419" s="212"/>
      <c r="CD419" s="212"/>
      <c r="CE419" s="212"/>
      <c r="CF419" s="212"/>
      <c r="CG419" s="212"/>
      <c r="CH419" s="212"/>
      <c r="CI419" s="212"/>
      <c r="CJ419" s="212"/>
      <c r="CK419" s="212"/>
    </row>
    <row r="420" spans="1:89" s="213" customFormat="1" ht="70" customHeight="1">
      <c r="A420" s="590"/>
      <c r="B420" s="614"/>
      <c r="C420" s="567"/>
      <c r="D420" s="567"/>
      <c r="E420" s="570"/>
      <c r="F420" s="570"/>
      <c r="G420" s="575"/>
      <c r="H420" s="382">
        <f t="shared" si="1262"/>
        <v>68</v>
      </c>
      <c r="I420" s="573"/>
      <c r="J420" s="576"/>
      <c r="K420" s="576"/>
      <c r="L420" s="576"/>
      <c r="M420" s="570">
        <v>0</v>
      </c>
      <c r="N420" s="570"/>
      <c r="O420" s="570"/>
      <c r="P420" s="644"/>
      <c r="Q420" s="604"/>
      <c r="R420" s="607"/>
      <c r="S420" s="607"/>
      <c r="T420" s="607"/>
      <c r="U420" s="607"/>
      <c r="V420" s="647"/>
      <c r="W420" s="632"/>
      <c r="X420" s="650"/>
      <c r="Y420" s="653"/>
      <c r="Z420" s="656"/>
      <c r="AA420" s="632"/>
      <c r="AB420" s="635"/>
      <c r="AC420" s="638"/>
      <c r="AD420" s="641"/>
      <c r="AE420" s="620"/>
      <c r="AF420" s="205">
        <v>3</v>
      </c>
      <c r="AG420" s="501" t="s">
        <v>3093</v>
      </c>
      <c r="AH420" s="504" t="str">
        <f t="shared" si="1317"/>
        <v>Probabilidad</v>
      </c>
      <c r="AI420" s="338" t="s">
        <v>310</v>
      </c>
      <c r="AJ420" s="338" t="s">
        <v>315</v>
      </c>
      <c r="AK420" s="233" t="str">
        <f t="shared" si="1318"/>
        <v>40%</v>
      </c>
      <c r="AL420" s="339" t="s">
        <v>319</v>
      </c>
      <c r="AM420" s="339" t="s">
        <v>323</v>
      </c>
      <c r="AN420" s="340" t="s">
        <v>326</v>
      </c>
      <c r="AO420" s="234" t="str">
        <f t="shared" ref="AO420" si="1477">IF(ISBLANK(AD418),(IFERROR(IF(AND(AH419="Probabilidad",AH420="Probabilidad"),(AQ419-(+AQ419*AK420)),IF(AND(AH419="Impacto",AH420="Probabilidad"),(AQ418-(+AQ418*AK420)),IF(AH420="Impacto",AQ419,""))),""))," ")</f>
        <v xml:space="preserve"> </v>
      </c>
      <c r="AP420" s="174" t="str">
        <f t="shared" ref="AP420" si="1478">IF(ISBLANK(AD418),(IFERROR(IF(AO420="","",IF(AO420&lt;=0.2,"Muy Baja",IF(AO420&lt;=0.4,"Baja",IF(AO420&lt;=0.6,"Media",IF(AO420&lt;=0.8,"Alta","Muy Alta"))))),""))," ")</f>
        <v xml:space="preserve"> </v>
      </c>
      <c r="AQ420" s="235" t="str">
        <f t="shared" si="1441"/>
        <v xml:space="preserve"> </v>
      </c>
      <c r="AR420" s="281" t="str">
        <f t="shared" si="1442"/>
        <v/>
      </c>
      <c r="AS420" s="235" t="str">
        <f t="shared" ref="AS420:AS423" si="1479">IFERROR(IF(AND(AH419="Impacto",AH420="Impacto"),(AS419-(+AS419*AK420)),IF(AND(AH419="Probabilidad",AH420="Impacto"),(AS418-(+AS418*AK420)),IF(AH420="Probabilidad",AS419,""))),"")</f>
        <v/>
      </c>
      <c r="AT420" s="237" t="str">
        <f t="shared" si="1443"/>
        <v/>
      </c>
      <c r="AU420" s="623"/>
      <c r="AV420" s="626"/>
      <c r="AW420" s="620"/>
      <c r="AX420" s="629"/>
      <c r="AY420" s="547"/>
      <c r="AZ420" s="549"/>
      <c r="BA420" s="549"/>
      <c r="BB420" s="553"/>
      <c r="BC420" s="553"/>
      <c r="BD420" s="553"/>
      <c r="BE420" s="553"/>
      <c r="BF420" s="553"/>
      <c r="BG420" s="576"/>
      <c r="BH420" s="214"/>
      <c r="BI420" s="209"/>
      <c r="BJ420" s="209"/>
      <c r="BK420" s="209"/>
      <c r="BL420" s="206"/>
      <c r="BM420" s="206"/>
      <c r="BN420" s="206"/>
      <c r="BO420" s="280"/>
      <c r="BP420" s="280"/>
      <c r="BQ420" s="282"/>
      <c r="BR420" s="212"/>
      <c r="BS420" s="212" t="str">
        <f>IF(AND('MAPA DE RIESGOS'!$AP420="Muy Alta",'MAPA DE RIESGOS'!$AR420="Leve"),CONCATENATE("R",'MAPA DE RIESGOS'!$H420,"C",'MAPA DE RIESGOS'!$AF420),"")</f>
        <v/>
      </c>
      <c r="BT420" s="212"/>
      <c r="BU420" s="212"/>
      <c r="BV420" s="212"/>
      <c r="BW420" s="212"/>
      <c r="BX420" s="212"/>
      <c r="BY420" s="212"/>
      <c r="BZ420" s="212"/>
      <c r="CA420" s="212"/>
      <c r="CB420" s="212"/>
      <c r="CC420" s="212"/>
      <c r="CD420" s="212"/>
      <c r="CE420" s="212"/>
      <c r="CF420" s="212"/>
      <c r="CG420" s="212"/>
      <c r="CH420" s="212"/>
      <c r="CI420" s="212"/>
      <c r="CJ420" s="212"/>
      <c r="CK420" s="212"/>
    </row>
    <row r="421" spans="1:89" s="213" customFormat="1" ht="18" hidden="1">
      <c r="A421" s="590"/>
      <c r="B421" s="614"/>
      <c r="C421" s="567"/>
      <c r="D421" s="567"/>
      <c r="E421" s="570"/>
      <c r="F421" s="570"/>
      <c r="G421" s="575"/>
      <c r="H421" s="382">
        <f t="shared" si="1262"/>
        <v>68</v>
      </c>
      <c r="I421" s="573"/>
      <c r="J421" s="576"/>
      <c r="K421" s="576"/>
      <c r="L421" s="576"/>
      <c r="M421" s="570">
        <v>0</v>
      </c>
      <c r="N421" s="570"/>
      <c r="O421" s="570"/>
      <c r="P421" s="644"/>
      <c r="Q421" s="604"/>
      <c r="R421" s="607"/>
      <c r="S421" s="607"/>
      <c r="T421" s="607"/>
      <c r="U421" s="607"/>
      <c r="V421" s="647"/>
      <c r="W421" s="632"/>
      <c r="X421" s="650"/>
      <c r="Y421" s="653"/>
      <c r="Z421" s="656"/>
      <c r="AA421" s="632"/>
      <c r="AB421" s="635"/>
      <c r="AC421" s="638"/>
      <c r="AD421" s="641"/>
      <c r="AE421" s="620"/>
      <c r="AF421" s="205">
        <v>4</v>
      </c>
      <c r="AG421" s="501"/>
      <c r="AH421" s="504" t="str">
        <f t="shared" si="1317"/>
        <v/>
      </c>
      <c r="AI421" s="338"/>
      <c r="AJ421" s="338"/>
      <c r="AK421" s="233" t="str">
        <f t="shared" si="1318"/>
        <v/>
      </c>
      <c r="AL421" s="339"/>
      <c r="AM421" s="339"/>
      <c r="AN421" s="340"/>
      <c r="AO421" s="234" t="str">
        <f t="shared" ref="AO421" si="1480">IF(ISBLANK(AD418),(IFERROR(IF(AND(AH420="Probabilidad",AH421="Probabilidad"),(AQ420-(+AQ420*AK421)),IF(AND(AH420="Impacto",AH421="Probabilidad"),(AQ419-(+AQ419*AK421)),IF(AH421="Impacto",AQ420,""))),""))," ")</f>
        <v xml:space="preserve"> </v>
      </c>
      <c r="AP421" s="174" t="str">
        <f t="shared" ref="AP421" si="1481">IF(ISBLANK(AD418),(IFERROR(IF(AO421="","",IF(AO421&lt;=0.2,"Muy Baja",IF(AO421&lt;=0.4,"Baja",IF(AO421&lt;=0.6,"Media",IF(AO421&lt;=0.8,"Alta","Muy Alta"))))),""))," ")</f>
        <v xml:space="preserve"> </v>
      </c>
      <c r="AQ421" s="235" t="str">
        <f t="shared" si="1441"/>
        <v xml:space="preserve"> </v>
      </c>
      <c r="AR421" s="281" t="str">
        <f t="shared" si="1442"/>
        <v/>
      </c>
      <c r="AS421" s="235" t="str">
        <f t="shared" si="1479"/>
        <v/>
      </c>
      <c r="AT421" s="237" t="str">
        <f t="shared" si="1443"/>
        <v/>
      </c>
      <c r="AU421" s="623"/>
      <c r="AV421" s="626"/>
      <c r="AW421" s="620"/>
      <c r="AX421" s="629"/>
      <c r="AY421" s="481"/>
      <c r="AZ421" s="482"/>
      <c r="BA421" s="468"/>
      <c r="BB421" s="468"/>
      <c r="BC421" s="468"/>
      <c r="BD421" s="468"/>
      <c r="BE421" s="468"/>
      <c r="BF421" s="468"/>
      <c r="BG421" s="576"/>
      <c r="BH421" s="214"/>
      <c r="BI421" s="209"/>
      <c r="BJ421" s="209"/>
      <c r="BK421" s="209"/>
      <c r="BL421" s="206"/>
      <c r="BM421" s="206"/>
      <c r="BN421" s="206"/>
      <c r="BO421" s="280"/>
      <c r="BP421" s="280"/>
      <c r="BQ421" s="282"/>
      <c r="BR421" s="212"/>
      <c r="BS421" s="212" t="str">
        <f>IF(AND('MAPA DE RIESGOS'!$AP421="Muy Alta",'MAPA DE RIESGOS'!$AR421="Leve"),CONCATENATE("R",'MAPA DE RIESGOS'!$H421,"C",'MAPA DE RIESGOS'!$AF421),"")</f>
        <v/>
      </c>
      <c r="BT421" s="212"/>
      <c r="BU421" s="212"/>
      <c r="BV421" s="212"/>
      <c r="BW421" s="212"/>
      <c r="BX421" s="212"/>
      <c r="BY421" s="212"/>
      <c r="BZ421" s="212"/>
      <c r="CA421" s="212"/>
      <c r="CB421" s="212"/>
      <c r="CC421" s="212"/>
      <c r="CD421" s="212"/>
      <c r="CE421" s="212"/>
      <c r="CF421" s="212"/>
      <c r="CG421" s="212"/>
      <c r="CH421" s="212"/>
      <c r="CI421" s="212"/>
      <c r="CJ421" s="212"/>
      <c r="CK421" s="212"/>
    </row>
    <row r="422" spans="1:89" s="213" customFormat="1" ht="18" hidden="1">
      <c r="A422" s="590"/>
      <c r="B422" s="614"/>
      <c r="C422" s="567"/>
      <c r="D422" s="567"/>
      <c r="E422" s="570"/>
      <c r="F422" s="570"/>
      <c r="G422" s="575"/>
      <c r="H422" s="382">
        <f t="shared" si="1262"/>
        <v>68</v>
      </c>
      <c r="I422" s="573"/>
      <c r="J422" s="576"/>
      <c r="K422" s="576"/>
      <c r="L422" s="576"/>
      <c r="M422" s="570">
        <v>0</v>
      </c>
      <c r="N422" s="570"/>
      <c r="O422" s="570"/>
      <c r="P422" s="644"/>
      <c r="Q422" s="604"/>
      <c r="R422" s="607"/>
      <c r="S422" s="607"/>
      <c r="T422" s="607"/>
      <c r="U422" s="607"/>
      <c r="V422" s="647"/>
      <c r="W422" s="632"/>
      <c r="X422" s="650"/>
      <c r="Y422" s="653"/>
      <c r="Z422" s="656"/>
      <c r="AA422" s="632"/>
      <c r="AB422" s="635"/>
      <c r="AC422" s="638"/>
      <c r="AD422" s="641"/>
      <c r="AE422" s="620"/>
      <c r="AF422" s="205">
        <v>5</v>
      </c>
      <c r="AG422" s="501"/>
      <c r="AH422" s="504" t="str">
        <f t="shared" si="1317"/>
        <v/>
      </c>
      <c r="AI422" s="338"/>
      <c r="AJ422" s="338"/>
      <c r="AK422" s="233" t="str">
        <f t="shared" si="1318"/>
        <v/>
      </c>
      <c r="AL422" s="339"/>
      <c r="AM422" s="339"/>
      <c r="AN422" s="340"/>
      <c r="AO422" s="234" t="str">
        <f t="shared" ref="AO422" si="1482">IF(ISBLANK(AD418),(IFERROR(IF(AND(AH421="Probabilidad",AH422="Probabilidad"),(AQ421-(+AQ421*AK422)),IF(AND(AH421="Impacto",AH422="Probabilidad"),(AQ420-(+AQ420*AK422)),IF(AH422="Impacto",AQ421,""))),""))," ")</f>
        <v xml:space="preserve"> </v>
      </c>
      <c r="AP422" s="174" t="str">
        <f t="shared" ref="AP422" si="1483">IF(ISBLANK(AD418),(IFERROR(IF(AO422="","",IF(AO422&lt;=0.2,"Muy Baja",IF(AO422&lt;=0.4,"Baja",IF(AO422&lt;=0.6,"Media",IF(AO422&lt;=0.8,"Alta","Muy Alta"))))),""))," ")</f>
        <v xml:space="preserve"> </v>
      </c>
      <c r="AQ422" s="235" t="str">
        <f t="shared" si="1441"/>
        <v xml:space="preserve"> </v>
      </c>
      <c r="AR422" s="281" t="str">
        <f t="shared" si="1442"/>
        <v/>
      </c>
      <c r="AS422" s="235" t="str">
        <f t="shared" si="1479"/>
        <v/>
      </c>
      <c r="AT422" s="237" t="str">
        <f t="shared" si="1443"/>
        <v/>
      </c>
      <c r="AU422" s="623"/>
      <c r="AV422" s="626"/>
      <c r="AW422" s="620"/>
      <c r="AX422" s="629"/>
      <c r="AY422" s="479"/>
      <c r="AZ422" s="478"/>
      <c r="BA422" s="478"/>
      <c r="BB422" s="478"/>
      <c r="BC422" s="480"/>
      <c r="BD422" s="480"/>
      <c r="BE422" s="478"/>
      <c r="BF422" s="478"/>
      <c r="BG422" s="576"/>
      <c r="BH422" s="214"/>
      <c r="BI422" s="209"/>
      <c r="BJ422" s="209"/>
      <c r="BK422" s="209"/>
      <c r="BL422" s="206"/>
      <c r="BM422" s="206"/>
      <c r="BN422" s="206"/>
      <c r="BO422" s="280"/>
      <c r="BP422" s="280"/>
      <c r="BQ422" s="282"/>
      <c r="BR422" s="212"/>
      <c r="BS422" s="212" t="str">
        <f>IF(AND('MAPA DE RIESGOS'!$AP422="Muy Alta",'MAPA DE RIESGOS'!$AR422="Leve"),CONCATENATE("R",'MAPA DE RIESGOS'!$H422,"C",'MAPA DE RIESGOS'!$AF422),"")</f>
        <v/>
      </c>
      <c r="BT422" s="212"/>
      <c r="BU422" s="212"/>
      <c r="BV422" s="212"/>
      <c r="BW422" s="212"/>
      <c r="BX422" s="212"/>
      <c r="BY422" s="212"/>
      <c r="BZ422" s="212"/>
      <c r="CA422" s="212"/>
      <c r="CB422" s="212"/>
      <c r="CC422" s="212"/>
      <c r="CD422" s="212"/>
      <c r="CE422" s="212"/>
      <c r="CF422" s="212"/>
      <c r="CG422" s="212"/>
      <c r="CH422" s="212"/>
      <c r="CI422" s="212"/>
      <c r="CJ422" s="212"/>
      <c r="CK422" s="212"/>
    </row>
    <row r="423" spans="1:89" s="213" customFormat="1" ht="18" hidden="1">
      <c r="A423" s="590"/>
      <c r="B423" s="614"/>
      <c r="C423" s="567"/>
      <c r="D423" s="567"/>
      <c r="E423" s="570"/>
      <c r="F423" s="570"/>
      <c r="G423" s="575"/>
      <c r="H423" s="382">
        <f t="shared" si="1262"/>
        <v>68</v>
      </c>
      <c r="I423" s="574"/>
      <c r="J423" s="577"/>
      <c r="K423" s="577"/>
      <c r="L423" s="577"/>
      <c r="M423" s="571">
        <v>0</v>
      </c>
      <c r="N423" s="571"/>
      <c r="O423" s="571"/>
      <c r="P423" s="645"/>
      <c r="Q423" s="605"/>
      <c r="R423" s="608"/>
      <c r="S423" s="608"/>
      <c r="T423" s="608"/>
      <c r="U423" s="608"/>
      <c r="V423" s="648"/>
      <c r="W423" s="633"/>
      <c r="X423" s="651"/>
      <c r="Y423" s="654"/>
      <c r="Z423" s="657"/>
      <c r="AA423" s="633"/>
      <c r="AB423" s="636"/>
      <c r="AC423" s="639"/>
      <c r="AD423" s="642"/>
      <c r="AE423" s="621"/>
      <c r="AF423" s="205">
        <v>6</v>
      </c>
      <c r="AG423" s="501"/>
      <c r="AH423" s="504" t="str">
        <f t="shared" si="1317"/>
        <v/>
      </c>
      <c r="AI423" s="338"/>
      <c r="AJ423" s="338"/>
      <c r="AK423" s="233" t="str">
        <f t="shared" si="1318"/>
        <v/>
      </c>
      <c r="AL423" s="339"/>
      <c r="AM423" s="339"/>
      <c r="AN423" s="340"/>
      <c r="AO423" s="234" t="str">
        <f t="shared" ref="AO423" si="1484">IF(ISBLANK(AD418),(IFERROR(IF(AND(AH422="Probabilidad",AH423="Probabilidad"),(AQ422-(+AQ422*AK423)),IF(AND(AH422="Impacto",AH423="Probabilidad"),(AQ421-(+AQ421*AK423)),IF(AH423="Impacto",AQ422,""))),""))," ")</f>
        <v xml:space="preserve"> </v>
      </c>
      <c r="AP423" s="174" t="str">
        <f t="shared" ref="AP423" si="1485">IF(ISBLANK(AD418),(IFERROR(IF(AO423="","",IF(AO423&lt;=0.2,"Muy Baja",IF(AO423&lt;=0.4,"Baja",IF(AO423&lt;=0.6,"Media",IF(AO423&lt;=0.8,"Alta","Muy Alta"))))),""))," ")</f>
        <v xml:space="preserve"> </v>
      </c>
      <c r="AQ423" s="235" t="str">
        <f t="shared" si="1441"/>
        <v xml:space="preserve"> </v>
      </c>
      <c r="AR423" s="281" t="str">
        <f t="shared" si="1442"/>
        <v/>
      </c>
      <c r="AS423" s="235" t="str">
        <f t="shared" si="1479"/>
        <v/>
      </c>
      <c r="AT423" s="237" t="str">
        <f t="shared" si="1443"/>
        <v/>
      </c>
      <c r="AU423" s="624"/>
      <c r="AV423" s="627"/>
      <c r="AW423" s="621"/>
      <c r="AX423" s="630"/>
      <c r="AY423" s="475"/>
      <c r="AZ423" s="468"/>
      <c r="BA423" s="469"/>
      <c r="BB423" s="469"/>
      <c r="BC423" s="470"/>
      <c r="BD423" s="470"/>
      <c r="BE423" s="470"/>
      <c r="BF423" s="468"/>
      <c r="BG423" s="577"/>
      <c r="BH423" s="214"/>
      <c r="BI423" s="209"/>
      <c r="BJ423" s="209"/>
      <c r="BK423" s="209"/>
      <c r="BL423" s="206"/>
      <c r="BM423" s="206"/>
      <c r="BN423" s="206"/>
      <c r="BO423" s="280"/>
      <c r="BP423" s="280"/>
      <c r="BQ423" s="282"/>
      <c r="BR423" s="212"/>
      <c r="BS423" s="212" t="str">
        <f>IF(AND('MAPA DE RIESGOS'!$AP423="Muy Alta",'MAPA DE RIESGOS'!$AR423="Leve"),CONCATENATE("R",'MAPA DE RIESGOS'!$H423,"C",'MAPA DE RIESGOS'!$AF423),"")</f>
        <v/>
      </c>
      <c r="BT423" s="212"/>
      <c r="BU423" s="212"/>
      <c r="BV423" s="212"/>
      <c r="BW423" s="212"/>
      <c r="BX423" s="212"/>
      <c r="BY423" s="212"/>
      <c r="BZ423" s="212"/>
      <c r="CA423" s="212"/>
      <c r="CB423" s="212"/>
      <c r="CC423" s="212"/>
      <c r="CD423" s="212"/>
      <c r="CE423" s="212"/>
      <c r="CF423" s="212"/>
      <c r="CG423" s="212"/>
      <c r="CH423" s="212"/>
      <c r="CI423" s="212"/>
      <c r="CJ423" s="212"/>
      <c r="CK423" s="212"/>
    </row>
    <row r="424" spans="1:89" s="213" customFormat="1" ht="109.5" customHeight="1">
      <c r="A424" s="590"/>
      <c r="B424" s="614" t="s">
        <v>883</v>
      </c>
      <c r="C424" s="567"/>
      <c r="D424" s="567" t="str">
        <f>IFERROR((VLOOKUP($B424,'Listados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24" s="570" t="s">
        <v>1169</v>
      </c>
      <c r="F424" s="570" t="s">
        <v>970</v>
      </c>
      <c r="G424" s="575">
        <v>69</v>
      </c>
      <c r="H424" s="382">
        <f t="shared" ref="H424" si="1486">+G424</f>
        <v>69</v>
      </c>
      <c r="I424" s="572" t="s">
        <v>3085</v>
      </c>
      <c r="J424" s="581" t="s">
        <v>242</v>
      </c>
      <c r="K424" s="581" t="s">
        <v>1193</v>
      </c>
      <c r="L424" s="581" t="s">
        <v>1319</v>
      </c>
      <c r="M424" s="569" t="s">
        <v>3327</v>
      </c>
      <c r="N424" s="569" t="s">
        <v>926</v>
      </c>
      <c r="O424" s="569" t="s">
        <v>831</v>
      </c>
      <c r="P424" s="643">
        <v>228</v>
      </c>
      <c r="Q424" s="603" t="s">
        <v>91</v>
      </c>
      <c r="R424" s="606" t="s">
        <v>1334</v>
      </c>
      <c r="S424" s="606" t="s">
        <v>1116</v>
      </c>
      <c r="T424" s="606"/>
      <c r="U424" s="606"/>
      <c r="V424" s="646" t="str">
        <f t="shared" ref="V424" si="1487">IF(ISBLANK(AC424),(IF(P424&lt;=0,"",IF(P424&lt;=2,"Muy Baja",IF(P424&lt;=24,"Baja",IF(P424&lt;=500,"Media",IF(P424&lt;=5000,"Alta","Muy Alta"))))))," ")</f>
        <v>Media</v>
      </c>
      <c r="W424" s="631">
        <f t="shared" ref="W424" si="1488">IF(ISBLANK(AC424),(IF(V424="","",IF(V424="Muy Baja",20%,IF(V424="Baja",40%,IF(V424="Media",60%,IF(V424="Alta",80%,IF(V424="Muy Alta",100%,0)))))))," ")</f>
        <v>0.6</v>
      </c>
      <c r="X424" s="649" t="s">
        <v>304</v>
      </c>
      <c r="Y424" s="652" t="str">
        <f>IF(X424&gt;0,IF(NOT(ISERROR(MATCH(X424,'Listados Datos'!$N$3:$N$4,0))),'Listados Datos'!$N$6&amp;"Por favor no seleccionar este criterios de impacto (Afectación Económica o presupuestal y/o Pérdida Reputacional)",'Listados Datos'!$N$7),"")</f>
        <v>✔</v>
      </c>
      <c r="Z424" s="655"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631">
        <f>IF(Z424="","",IF(Z424="Leve",20%,IF(Z424="Menor",40%,IF(Z424="Moderado",60%,IF(Z424="Mayor",80%,IF(Z424="Catastrófico",100%,0))))))</f>
        <v>0.6</v>
      </c>
      <c r="AB424" s="634"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637"/>
      <c r="AD424" s="640"/>
      <c r="AE424" s="619" t="str">
        <f t="shared" ref="AE424" si="1489">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5">
        <v>1</v>
      </c>
      <c r="AG424" s="501" t="s">
        <v>3328</v>
      </c>
      <c r="AH424" s="504" t="str">
        <f t="shared" si="1317"/>
        <v>Probabilidad</v>
      </c>
      <c r="AI424" s="338" t="s">
        <v>310</v>
      </c>
      <c r="AJ424" s="338" t="s">
        <v>315</v>
      </c>
      <c r="AK424" s="233" t="str">
        <f t="shared" si="1318"/>
        <v>40%</v>
      </c>
      <c r="AL424" s="339" t="s">
        <v>319</v>
      </c>
      <c r="AM424" s="339" t="s">
        <v>323</v>
      </c>
      <c r="AN424" s="340" t="s">
        <v>326</v>
      </c>
      <c r="AO424" s="234">
        <f t="shared" ref="AO424" si="1490">IF(ISBLANK(AD424),(IFERROR(IF(AH424="Probabilidad",(W424-(+W424*AK424)),IF(AH424="Impacto",W424,"")),""))," ")</f>
        <v>0.36</v>
      </c>
      <c r="AP424" s="174" t="str">
        <f t="shared" ref="AP424" si="1491">IF(ISBLANK(AD424), (IFERROR(IF(AO424="","",IF(AO424&lt;=0.2,"Muy Baja",IF(AO424&lt;=0.4,"Baja",IF(AO424&lt;=0.6,"Media",IF(AO424&lt;=0.8,"Alta","Muy Alta"))))),""))," ")</f>
        <v>Baja</v>
      </c>
      <c r="AQ424" s="235">
        <f t="shared" si="1441"/>
        <v>0.36</v>
      </c>
      <c r="AR424" s="281" t="str">
        <f t="shared" si="1442"/>
        <v>Moderado</v>
      </c>
      <c r="AS424" s="235">
        <f t="shared" ref="AS424" si="1492">IFERROR(IF(AH424="Impacto",(AA424-(+AA424*AK424)),IF(AH424="Probabilidad",AA424,"")),"")</f>
        <v>0.6</v>
      </c>
      <c r="AT424" s="237" t="str">
        <f t="shared" si="1443"/>
        <v>Moderado</v>
      </c>
      <c r="AU424" s="622"/>
      <c r="AV424" s="625" t="str">
        <f>IF(ISBLANK(AD424), " ", AD424)</f>
        <v xml:space="preserve"> </v>
      </c>
      <c r="AW424" s="619" t="str">
        <f t="shared" ref="AW424" si="1493">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628" t="s">
        <v>333</v>
      </c>
      <c r="AY424" s="546" t="s">
        <v>1394</v>
      </c>
      <c r="AZ424" s="548" t="s">
        <v>1395</v>
      </c>
      <c r="BA424" s="548" t="s">
        <v>3095</v>
      </c>
      <c r="BB424" s="548" t="s">
        <v>1054</v>
      </c>
      <c r="BC424" s="550">
        <v>44927</v>
      </c>
      <c r="BD424" s="550">
        <v>45291</v>
      </c>
      <c r="BE424" s="548" t="s">
        <v>1250</v>
      </c>
      <c r="BF424" s="548" t="s">
        <v>1250</v>
      </c>
      <c r="BG424" s="581" t="s">
        <v>1251</v>
      </c>
      <c r="BH424" s="214"/>
      <c r="BI424" s="209"/>
      <c r="BJ424" s="209"/>
      <c r="BK424" s="209"/>
      <c r="BL424" s="206"/>
      <c r="BM424" s="206"/>
      <c r="BN424" s="206"/>
      <c r="BO424" s="280"/>
      <c r="BP424" s="280"/>
      <c r="BQ424" s="282"/>
      <c r="BR424" s="212"/>
      <c r="BS424" s="212" t="str">
        <f>IF(AND('MAPA DE RIESGOS'!$AP424="Muy Alta",'MAPA DE RIESGOS'!$AR424="Leve"),CONCATENATE("R",'MAPA DE RIESGOS'!$H424,"C",'MAPA DE RIESGOS'!$AF424),"")</f>
        <v/>
      </c>
      <c r="BT424" s="212"/>
      <c r="BU424" s="212"/>
      <c r="BV424" s="212"/>
      <c r="BW424" s="212"/>
      <c r="BX424" s="212"/>
      <c r="BY424" s="212"/>
      <c r="BZ424" s="212"/>
      <c r="CA424" s="212"/>
      <c r="CB424" s="212"/>
      <c r="CC424" s="212"/>
      <c r="CD424" s="212"/>
      <c r="CE424" s="212"/>
      <c r="CF424" s="212"/>
      <c r="CG424" s="212"/>
      <c r="CH424" s="212"/>
      <c r="CI424" s="212"/>
      <c r="CJ424" s="212"/>
      <c r="CK424" s="212"/>
    </row>
    <row r="425" spans="1:89" s="213" customFormat="1" ht="125" customHeight="1">
      <c r="A425" s="590"/>
      <c r="B425" s="614"/>
      <c r="C425" s="567"/>
      <c r="D425" s="567"/>
      <c r="E425" s="570"/>
      <c r="F425" s="570"/>
      <c r="G425" s="575"/>
      <c r="H425" s="382">
        <f t="shared" ref="H425:H488" si="1494">+H424</f>
        <v>69</v>
      </c>
      <c r="I425" s="573"/>
      <c r="J425" s="576"/>
      <c r="K425" s="576"/>
      <c r="L425" s="576"/>
      <c r="M425" s="570" t="s">
        <v>1486</v>
      </c>
      <c r="N425" s="570"/>
      <c r="O425" s="570"/>
      <c r="P425" s="644"/>
      <c r="Q425" s="604"/>
      <c r="R425" s="607"/>
      <c r="S425" s="607"/>
      <c r="T425" s="607"/>
      <c r="U425" s="607"/>
      <c r="V425" s="647"/>
      <c r="W425" s="632"/>
      <c r="X425" s="650"/>
      <c r="Y425" s="653"/>
      <c r="Z425" s="656"/>
      <c r="AA425" s="632"/>
      <c r="AB425" s="635"/>
      <c r="AC425" s="638"/>
      <c r="AD425" s="641"/>
      <c r="AE425" s="620"/>
      <c r="AF425" s="205">
        <v>2</v>
      </c>
      <c r="AG425" s="501" t="s">
        <v>3094</v>
      </c>
      <c r="AH425" s="504" t="str">
        <f t="shared" si="1317"/>
        <v>Probabilidad</v>
      </c>
      <c r="AI425" s="338" t="s">
        <v>310</v>
      </c>
      <c r="AJ425" s="338" t="s">
        <v>315</v>
      </c>
      <c r="AK425" s="233" t="str">
        <f t="shared" si="1318"/>
        <v>40%</v>
      </c>
      <c r="AL425" s="339" t="s">
        <v>319</v>
      </c>
      <c r="AM425" s="339" t="s">
        <v>323</v>
      </c>
      <c r="AN425" s="340" t="s">
        <v>326</v>
      </c>
      <c r="AO425" s="234">
        <f t="shared" ref="AO425" si="1495">IF(ISBLANK(AD424),(IFERROR(IF(AND(AH424="Probabilidad",AH425="Probabilidad"),(AQ424-(+AQ424*AK425)),IF(AH425="Probabilidad",(W424-(+W424*AK425)),IF(AH425="Impacto",AQ424,""))),""))," ")</f>
        <v>0.216</v>
      </c>
      <c r="AP425" s="174" t="str">
        <f t="shared" ref="AP425" si="1496">IF(ISBLANK(AD424),(IFERROR(IF(AO425="","",IF(AO425&lt;=0.2,"Muy Baja",IF(AO425&lt;=0.4,"Baja",IF(AO425&lt;=0.6,"Media",IF(AO425&lt;=0.8,"Alta","Muy Alta"))))),""))," ")</f>
        <v>Baja</v>
      </c>
      <c r="AQ425" s="235">
        <f t="shared" si="1441"/>
        <v>0.216</v>
      </c>
      <c r="AR425" s="281" t="str">
        <f t="shared" si="1442"/>
        <v>Moderado</v>
      </c>
      <c r="AS425" s="235">
        <f t="shared" ref="AS425" si="1497">IFERROR(IF(AND(AH424="Impacto",AH425="Impacto"),(AS424-(+AS424*AK425)),IF(AH425="Impacto",(AA424-(+AA424*AK425)),IF(AH425="Probabilidad",AS424,""))),"")</f>
        <v>0.6</v>
      </c>
      <c r="AT425" s="237" t="str">
        <f t="shared" si="1443"/>
        <v>Moderado</v>
      </c>
      <c r="AU425" s="623"/>
      <c r="AV425" s="626"/>
      <c r="AW425" s="620"/>
      <c r="AX425" s="629"/>
      <c r="AY425" s="547"/>
      <c r="AZ425" s="549"/>
      <c r="BA425" s="549"/>
      <c r="BB425" s="549"/>
      <c r="BC425" s="551"/>
      <c r="BD425" s="551"/>
      <c r="BE425" s="549"/>
      <c r="BF425" s="549"/>
      <c r="BG425" s="576"/>
      <c r="BH425" s="214"/>
      <c r="BI425" s="209"/>
      <c r="BJ425" s="209"/>
      <c r="BK425" s="209"/>
      <c r="BL425" s="206"/>
      <c r="BM425" s="206"/>
      <c r="BN425" s="206"/>
      <c r="BO425" s="280"/>
      <c r="BP425" s="280"/>
      <c r="BQ425" s="282"/>
      <c r="BR425" s="212"/>
      <c r="BS425" s="212" t="str">
        <f>IF(AND('MAPA DE RIESGOS'!$AP425="Muy Alta",'MAPA DE RIESGOS'!$AR425="Leve"),CONCATENATE("R",'MAPA DE RIESGOS'!$H425,"C",'MAPA DE RIESGOS'!$AF425),"")</f>
        <v/>
      </c>
      <c r="BT425" s="212"/>
      <c r="BU425" s="212"/>
      <c r="BV425" s="212"/>
      <c r="BW425" s="212"/>
      <c r="BX425" s="212"/>
      <c r="BY425" s="212"/>
      <c r="BZ425" s="212"/>
      <c r="CA425" s="212"/>
      <c r="CB425" s="212"/>
      <c r="CC425" s="212"/>
      <c r="CD425" s="212"/>
      <c r="CE425" s="212"/>
      <c r="CF425" s="212"/>
      <c r="CG425" s="212"/>
      <c r="CH425" s="212"/>
      <c r="CI425" s="212"/>
      <c r="CJ425" s="212"/>
      <c r="CK425" s="212"/>
    </row>
    <row r="426" spans="1:89" s="213" customFormat="1" ht="28.5" hidden="1" customHeight="1">
      <c r="A426" s="590"/>
      <c r="B426" s="614"/>
      <c r="C426" s="567"/>
      <c r="D426" s="567"/>
      <c r="E426" s="570"/>
      <c r="F426" s="570"/>
      <c r="G426" s="575"/>
      <c r="H426" s="382">
        <f t="shared" si="1494"/>
        <v>69</v>
      </c>
      <c r="I426" s="573"/>
      <c r="J426" s="576"/>
      <c r="K426" s="576"/>
      <c r="L426" s="576"/>
      <c r="M426" s="570" t="s">
        <v>1486</v>
      </c>
      <c r="N426" s="570"/>
      <c r="O426" s="570"/>
      <c r="P426" s="644"/>
      <c r="Q426" s="604"/>
      <c r="R426" s="607"/>
      <c r="S426" s="607"/>
      <c r="T426" s="607"/>
      <c r="U426" s="607"/>
      <c r="V426" s="647"/>
      <c r="W426" s="632"/>
      <c r="X426" s="650"/>
      <c r="Y426" s="653"/>
      <c r="Z426" s="656"/>
      <c r="AA426" s="632"/>
      <c r="AB426" s="635"/>
      <c r="AC426" s="638"/>
      <c r="AD426" s="641"/>
      <c r="AE426" s="620"/>
      <c r="AF426" s="205">
        <v>3</v>
      </c>
      <c r="AG426" s="501"/>
      <c r="AH426" s="504" t="str">
        <f t="shared" si="1317"/>
        <v/>
      </c>
      <c r="AI426" s="338"/>
      <c r="AJ426" s="338"/>
      <c r="AK426" s="233" t="str">
        <f t="shared" si="1318"/>
        <v/>
      </c>
      <c r="AL426" s="339"/>
      <c r="AM426" s="339"/>
      <c r="AN426" s="340"/>
      <c r="AO426" s="234" t="str">
        <f t="shared" ref="AO426" si="1498">IF(ISBLANK(AD424),(IFERROR(IF(AND(AH425="Probabilidad",AH426="Probabilidad"),(AQ425-(+AQ425*AK426)),IF(AND(AH425="Impacto",AH426="Probabilidad"),(AQ424-(+AQ424*AK426)),IF(AH426="Impacto",AQ425,""))),""))," ")</f>
        <v/>
      </c>
      <c r="AP426" s="174" t="str">
        <f t="shared" ref="AP426" si="1499">IF(ISBLANK(AD424),(IFERROR(IF(AO426="","",IF(AO426&lt;=0.2,"Muy Baja",IF(AO426&lt;=0.4,"Baja",IF(AO426&lt;=0.6,"Media",IF(AO426&lt;=0.8,"Alta","Muy Alta"))))),""))," ")</f>
        <v/>
      </c>
      <c r="AQ426" s="235" t="str">
        <f t="shared" si="1441"/>
        <v/>
      </c>
      <c r="AR426" s="281" t="str">
        <f t="shared" si="1442"/>
        <v/>
      </c>
      <c r="AS426" s="235" t="str">
        <f t="shared" ref="AS426:AS429" si="1500">IFERROR(IF(AND(AH425="Impacto",AH426="Impacto"),(AS425-(+AS425*AK426)),IF(AND(AH425="Probabilidad",AH426="Impacto"),(AS424-(+AS424*AK426)),IF(AH426="Probabilidad",AS425,""))),"")</f>
        <v/>
      </c>
      <c r="AT426" s="237" t="str">
        <f t="shared" si="1443"/>
        <v/>
      </c>
      <c r="AU426" s="623"/>
      <c r="AV426" s="626"/>
      <c r="AW426" s="620"/>
      <c r="AX426" s="629"/>
      <c r="AY426" s="475"/>
      <c r="AZ426" s="468"/>
      <c r="BA426" s="469"/>
      <c r="BB426" s="469"/>
      <c r="BC426" s="470"/>
      <c r="BD426" s="470"/>
      <c r="BE426" s="470"/>
      <c r="BF426" s="468"/>
      <c r="BG426" s="576"/>
      <c r="BH426" s="214"/>
      <c r="BI426" s="209"/>
      <c r="BJ426" s="209"/>
      <c r="BK426" s="209"/>
      <c r="BL426" s="206"/>
      <c r="BM426" s="206"/>
      <c r="BN426" s="206"/>
      <c r="BO426" s="280"/>
      <c r="BP426" s="280"/>
      <c r="BQ426" s="282"/>
      <c r="BR426" s="212"/>
      <c r="BS426" s="212" t="str">
        <f>IF(AND('MAPA DE RIESGOS'!$AP426="Muy Alta",'MAPA DE RIESGOS'!$AR426="Leve"),CONCATENATE("R",'MAPA DE RIESGOS'!$H426,"C",'MAPA DE RIESGOS'!$AF426),"")</f>
        <v/>
      </c>
      <c r="BT426" s="212"/>
      <c r="BU426" s="212"/>
      <c r="BV426" s="212"/>
      <c r="BW426" s="212"/>
      <c r="BX426" s="212"/>
      <c r="BY426" s="212"/>
      <c r="BZ426" s="212"/>
      <c r="CA426" s="212"/>
      <c r="CB426" s="212"/>
      <c r="CC426" s="212"/>
      <c r="CD426" s="212"/>
      <c r="CE426" s="212"/>
      <c r="CF426" s="212"/>
      <c r="CG426" s="212"/>
      <c r="CH426" s="212"/>
      <c r="CI426" s="212"/>
      <c r="CJ426" s="212"/>
      <c r="CK426" s="212"/>
    </row>
    <row r="427" spans="1:89" s="213" customFormat="1" ht="28.5" hidden="1" customHeight="1">
      <c r="A427" s="590"/>
      <c r="B427" s="614"/>
      <c r="C427" s="567"/>
      <c r="D427" s="567"/>
      <c r="E427" s="570"/>
      <c r="F427" s="570"/>
      <c r="G427" s="575"/>
      <c r="H427" s="382">
        <f t="shared" si="1494"/>
        <v>69</v>
      </c>
      <c r="I427" s="573"/>
      <c r="J427" s="576"/>
      <c r="K427" s="576"/>
      <c r="L427" s="576"/>
      <c r="M427" s="570" t="s">
        <v>1486</v>
      </c>
      <c r="N427" s="570"/>
      <c r="O427" s="570"/>
      <c r="P427" s="644"/>
      <c r="Q427" s="604"/>
      <c r="R427" s="607"/>
      <c r="S427" s="607"/>
      <c r="T427" s="607"/>
      <c r="U427" s="607"/>
      <c r="V427" s="647"/>
      <c r="W427" s="632"/>
      <c r="X427" s="650"/>
      <c r="Y427" s="653"/>
      <c r="Z427" s="656"/>
      <c r="AA427" s="632"/>
      <c r="AB427" s="635"/>
      <c r="AC427" s="638"/>
      <c r="AD427" s="641"/>
      <c r="AE427" s="620"/>
      <c r="AF427" s="205">
        <v>4</v>
      </c>
      <c r="AG427" s="501"/>
      <c r="AH427" s="504" t="str">
        <f t="shared" si="1317"/>
        <v/>
      </c>
      <c r="AI427" s="338"/>
      <c r="AJ427" s="338"/>
      <c r="AK427" s="233" t="str">
        <f t="shared" si="1318"/>
        <v/>
      </c>
      <c r="AL427" s="339"/>
      <c r="AM427" s="339"/>
      <c r="AN427" s="340"/>
      <c r="AO427" s="234" t="str">
        <f t="shared" ref="AO427" si="1501">IF(ISBLANK(AD424),(IFERROR(IF(AND(AH426="Probabilidad",AH427="Probabilidad"),(AQ426-(+AQ426*AK427)),IF(AND(AH426="Impacto",AH427="Probabilidad"),(AQ425-(+AQ425*AK427)),IF(AH427="Impacto",AQ426,""))),""))," ")</f>
        <v/>
      </c>
      <c r="AP427" s="174" t="str">
        <f t="shared" ref="AP427" si="1502">IF(ISBLANK(AD424),(IFERROR(IF(AO427="","",IF(AO427&lt;=0.2,"Muy Baja",IF(AO427&lt;=0.4,"Baja",IF(AO427&lt;=0.6,"Media",IF(AO427&lt;=0.8,"Alta","Muy Alta"))))),""))," ")</f>
        <v/>
      </c>
      <c r="AQ427" s="235" t="str">
        <f t="shared" si="1441"/>
        <v/>
      </c>
      <c r="AR427" s="281" t="str">
        <f t="shared" si="1442"/>
        <v/>
      </c>
      <c r="AS427" s="235" t="str">
        <f t="shared" si="1500"/>
        <v/>
      </c>
      <c r="AT427" s="237" t="str">
        <f t="shared" si="1443"/>
        <v/>
      </c>
      <c r="AU427" s="623"/>
      <c r="AV427" s="626"/>
      <c r="AW427" s="620"/>
      <c r="AX427" s="629"/>
      <c r="AY427" s="475"/>
      <c r="AZ427" s="468"/>
      <c r="BA427" s="469"/>
      <c r="BB427" s="469"/>
      <c r="BC427" s="470"/>
      <c r="BD427" s="470"/>
      <c r="BE427" s="470"/>
      <c r="BF427" s="468"/>
      <c r="BG427" s="576"/>
      <c r="BH427" s="214"/>
      <c r="BI427" s="209"/>
      <c r="BJ427" s="209"/>
      <c r="BK427" s="209"/>
      <c r="BL427" s="206"/>
      <c r="BM427" s="206"/>
      <c r="BN427" s="206"/>
      <c r="BO427" s="280"/>
      <c r="BP427" s="280"/>
      <c r="BQ427" s="282"/>
      <c r="BR427" s="212"/>
      <c r="BS427" s="212" t="str">
        <f>IF(AND('MAPA DE RIESGOS'!$AP427="Muy Alta",'MAPA DE RIESGOS'!$AR427="Leve"),CONCATENATE("R",'MAPA DE RIESGOS'!$H427,"C",'MAPA DE RIESGOS'!$AF427),"")</f>
        <v/>
      </c>
      <c r="BT427" s="212"/>
      <c r="BU427" s="212"/>
      <c r="BV427" s="212"/>
      <c r="BW427" s="212"/>
      <c r="BX427" s="212"/>
      <c r="BY427" s="212"/>
      <c r="BZ427" s="212"/>
      <c r="CA427" s="212"/>
      <c r="CB427" s="212"/>
      <c r="CC427" s="212"/>
      <c r="CD427" s="212"/>
      <c r="CE427" s="212"/>
      <c r="CF427" s="212"/>
      <c r="CG427" s="212"/>
      <c r="CH427" s="212"/>
      <c r="CI427" s="212"/>
      <c r="CJ427" s="212"/>
      <c r="CK427" s="212"/>
    </row>
    <row r="428" spans="1:89" s="213" customFormat="1" ht="28.5" hidden="1" customHeight="1">
      <c r="A428" s="590"/>
      <c r="B428" s="614"/>
      <c r="C428" s="567"/>
      <c r="D428" s="567"/>
      <c r="E428" s="570"/>
      <c r="F428" s="570"/>
      <c r="G428" s="575"/>
      <c r="H428" s="382">
        <f t="shared" si="1494"/>
        <v>69</v>
      </c>
      <c r="I428" s="573"/>
      <c r="J428" s="576"/>
      <c r="K428" s="576"/>
      <c r="L428" s="576"/>
      <c r="M428" s="570" t="s">
        <v>1486</v>
      </c>
      <c r="N428" s="570"/>
      <c r="O428" s="570"/>
      <c r="P428" s="644"/>
      <c r="Q428" s="604"/>
      <c r="R428" s="607"/>
      <c r="S428" s="607"/>
      <c r="T428" s="607"/>
      <c r="U428" s="607"/>
      <c r="V428" s="647"/>
      <c r="W428" s="632"/>
      <c r="X428" s="650"/>
      <c r="Y428" s="653"/>
      <c r="Z428" s="656"/>
      <c r="AA428" s="632"/>
      <c r="AB428" s="635"/>
      <c r="AC428" s="638"/>
      <c r="AD428" s="641"/>
      <c r="AE428" s="620"/>
      <c r="AF428" s="205">
        <v>5</v>
      </c>
      <c r="AG428" s="501"/>
      <c r="AH428" s="504" t="str">
        <f t="shared" si="1317"/>
        <v/>
      </c>
      <c r="AI428" s="338"/>
      <c r="AJ428" s="338"/>
      <c r="AK428" s="233" t="str">
        <f t="shared" si="1318"/>
        <v/>
      </c>
      <c r="AL428" s="339"/>
      <c r="AM428" s="339"/>
      <c r="AN428" s="340"/>
      <c r="AO428" s="234" t="str">
        <f t="shared" ref="AO428" si="1503">IF(ISBLANK(AD424),(IFERROR(IF(AND(AH427="Probabilidad",AH428="Probabilidad"),(AQ427-(+AQ427*AK428)),IF(AND(AH427="Impacto",AH428="Probabilidad"),(AQ426-(+AQ426*AK428)),IF(AH428="Impacto",AQ427,""))),""))," ")</f>
        <v/>
      </c>
      <c r="AP428" s="174" t="str">
        <f t="shared" ref="AP428" si="1504">IF(ISBLANK(AD424),(IFERROR(IF(AO428="","",IF(AO428&lt;=0.2,"Muy Baja",IF(AO428&lt;=0.4,"Baja",IF(AO428&lt;=0.6,"Media",IF(AO428&lt;=0.8,"Alta","Muy Alta"))))),""))," ")</f>
        <v/>
      </c>
      <c r="AQ428" s="235" t="str">
        <f t="shared" si="1441"/>
        <v/>
      </c>
      <c r="AR428" s="281" t="str">
        <f t="shared" si="1442"/>
        <v/>
      </c>
      <c r="AS428" s="235" t="str">
        <f t="shared" si="1500"/>
        <v/>
      </c>
      <c r="AT428" s="237" t="str">
        <f t="shared" si="1443"/>
        <v/>
      </c>
      <c r="AU428" s="623"/>
      <c r="AV428" s="626"/>
      <c r="AW428" s="620"/>
      <c r="AX428" s="629"/>
      <c r="AY428" s="475"/>
      <c r="AZ428" s="468"/>
      <c r="BA428" s="469"/>
      <c r="BB428" s="469"/>
      <c r="BC428" s="470"/>
      <c r="BD428" s="470"/>
      <c r="BE428" s="470"/>
      <c r="BF428" s="468"/>
      <c r="BG428" s="576"/>
      <c r="BH428" s="214"/>
      <c r="BI428" s="209"/>
      <c r="BJ428" s="209"/>
      <c r="BK428" s="209"/>
      <c r="BL428" s="206"/>
      <c r="BM428" s="206"/>
      <c r="BN428" s="206"/>
      <c r="BO428" s="280"/>
      <c r="BP428" s="280"/>
      <c r="BQ428" s="282"/>
      <c r="BR428" s="212"/>
      <c r="BS428" s="212" t="str">
        <f>IF(AND('MAPA DE RIESGOS'!$AP428="Muy Alta",'MAPA DE RIESGOS'!$AR428="Leve"),CONCATENATE("R",'MAPA DE RIESGOS'!$H428,"C",'MAPA DE RIESGOS'!$AF428),"")</f>
        <v/>
      </c>
      <c r="BT428" s="212"/>
      <c r="BU428" s="212"/>
      <c r="BV428" s="212"/>
      <c r="BW428" s="212"/>
      <c r="BX428" s="212"/>
      <c r="BY428" s="212"/>
      <c r="BZ428" s="212"/>
      <c r="CA428" s="212"/>
      <c r="CB428" s="212"/>
      <c r="CC428" s="212"/>
      <c r="CD428" s="212"/>
      <c r="CE428" s="212"/>
      <c r="CF428" s="212"/>
      <c r="CG428" s="212"/>
      <c r="CH428" s="212"/>
      <c r="CI428" s="212"/>
      <c r="CJ428" s="212"/>
      <c r="CK428" s="212"/>
    </row>
    <row r="429" spans="1:89" s="213" customFormat="1" ht="28.5" hidden="1" customHeight="1">
      <c r="A429" s="591"/>
      <c r="B429" s="615"/>
      <c r="C429" s="568"/>
      <c r="D429" s="568"/>
      <c r="E429" s="571"/>
      <c r="F429" s="571"/>
      <c r="G429" s="575"/>
      <c r="H429" s="382">
        <f t="shared" si="1494"/>
        <v>69</v>
      </c>
      <c r="I429" s="574"/>
      <c r="J429" s="577"/>
      <c r="K429" s="577"/>
      <c r="L429" s="577"/>
      <c r="M429" s="571" t="s">
        <v>1486</v>
      </c>
      <c r="N429" s="571"/>
      <c r="O429" s="571"/>
      <c r="P429" s="645"/>
      <c r="Q429" s="605"/>
      <c r="R429" s="608"/>
      <c r="S429" s="608"/>
      <c r="T429" s="608"/>
      <c r="U429" s="608"/>
      <c r="V429" s="648"/>
      <c r="W429" s="633"/>
      <c r="X429" s="651"/>
      <c r="Y429" s="654"/>
      <c r="Z429" s="657"/>
      <c r="AA429" s="633"/>
      <c r="AB429" s="636"/>
      <c r="AC429" s="639"/>
      <c r="AD429" s="642"/>
      <c r="AE429" s="621"/>
      <c r="AF429" s="205">
        <v>6</v>
      </c>
      <c r="AG429" s="501"/>
      <c r="AH429" s="504" t="str">
        <f t="shared" si="1317"/>
        <v/>
      </c>
      <c r="AI429" s="338"/>
      <c r="AJ429" s="338"/>
      <c r="AK429" s="233" t="str">
        <f t="shared" si="1318"/>
        <v/>
      </c>
      <c r="AL429" s="339"/>
      <c r="AM429" s="339"/>
      <c r="AN429" s="340"/>
      <c r="AO429" s="234" t="str">
        <f t="shared" ref="AO429" si="1505">IF(ISBLANK(AD424),(IFERROR(IF(AND(AH428="Probabilidad",AH429="Probabilidad"),(AQ428-(+AQ428*AK429)),IF(AND(AH428="Impacto",AH429="Probabilidad"),(AQ427-(+AQ427*AK429)),IF(AH429="Impacto",AQ428,""))),""))," ")</f>
        <v/>
      </c>
      <c r="AP429" s="174" t="str">
        <f t="shared" ref="AP429" si="1506">IF(ISBLANK(AD424),(IFERROR(IF(AO429="","",IF(AO429&lt;=0.2,"Muy Baja",IF(AO429&lt;=0.4,"Baja",IF(AO429&lt;=0.6,"Media",IF(AO429&lt;=0.8,"Alta","Muy Alta"))))),""))," ")</f>
        <v/>
      </c>
      <c r="AQ429" s="235" t="str">
        <f t="shared" si="1441"/>
        <v/>
      </c>
      <c r="AR429" s="281" t="str">
        <f t="shared" si="1442"/>
        <v/>
      </c>
      <c r="AS429" s="235" t="str">
        <f t="shared" si="1500"/>
        <v/>
      </c>
      <c r="AT429" s="237" t="str">
        <f t="shared" si="1443"/>
        <v/>
      </c>
      <c r="AU429" s="624"/>
      <c r="AV429" s="627"/>
      <c r="AW429" s="621"/>
      <c r="AX429" s="630"/>
      <c r="AY429" s="475"/>
      <c r="AZ429" s="468"/>
      <c r="BA429" s="469"/>
      <c r="BB429" s="469"/>
      <c r="BC429" s="470"/>
      <c r="BD429" s="470"/>
      <c r="BE429" s="470"/>
      <c r="BF429" s="468"/>
      <c r="BG429" s="577"/>
      <c r="BH429" s="214"/>
      <c r="BI429" s="209"/>
      <c r="BJ429" s="209"/>
      <c r="BK429" s="209"/>
      <c r="BL429" s="206"/>
      <c r="BM429" s="206"/>
      <c r="BN429" s="206"/>
      <c r="BO429" s="280"/>
      <c r="BP429" s="280"/>
      <c r="BQ429" s="282"/>
      <c r="BR429" s="212"/>
      <c r="BS429" s="212" t="str">
        <f>IF(AND('MAPA DE RIESGOS'!$AP429="Muy Alta",'MAPA DE RIESGOS'!$AR429="Leve"),CONCATENATE("R",'MAPA DE RIESGOS'!$H429,"C",'MAPA DE RIESGOS'!$AF429),"")</f>
        <v/>
      </c>
      <c r="BT429" s="212"/>
      <c r="BU429" s="212"/>
      <c r="BV429" s="212"/>
      <c r="BW429" s="212"/>
      <c r="BX429" s="212"/>
      <c r="BY429" s="212"/>
      <c r="BZ429" s="212"/>
      <c r="CA429" s="212"/>
      <c r="CB429" s="212"/>
      <c r="CC429" s="212"/>
      <c r="CD429" s="212"/>
      <c r="CE429" s="212"/>
      <c r="CF429" s="212"/>
      <c r="CG429" s="212"/>
      <c r="CH429" s="212"/>
      <c r="CI429" s="212"/>
      <c r="CJ429" s="212"/>
      <c r="CK429" s="212"/>
    </row>
    <row r="430" spans="1:89" s="213" customFormat="1" ht="121.5" customHeight="1">
      <c r="A430" s="589">
        <v>11</v>
      </c>
      <c r="B430" s="613" t="s">
        <v>955</v>
      </c>
      <c r="C430" s="566" t="str">
        <f>IFERROR((VLOOKUP($B430,'Listados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30" s="566" t="str">
        <f>IFERROR((VLOOKUP($B430,'Listados Datos'!$D$3:$F$18,3,FALSE))," ")</f>
        <v>El proceso inicia con la identificación de necesidades de personal y finaliza con el seguimiento y evaluación de los mismos. Aplica a todos los procesos de la entidad.</v>
      </c>
      <c r="E430" s="569" t="s">
        <v>1169</v>
      </c>
      <c r="F430" s="569" t="s">
        <v>3013</v>
      </c>
      <c r="G430" s="575">
        <v>70</v>
      </c>
      <c r="H430" s="382">
        <f t="shared" ref="H430" si="1507">+G430</f>
        <v>70</v>
      </c>
      <c r="I430" s="572" t="s">
        <v>3102</v>
      </c>
      <c r="J430" s="581" t="s">
        <v>241</v>
      </c>
      <c r="K430" s="581" t="s">
        <v>1194</v>
      </c>
      <c r="L430" s="581" t="s">
        <v>1320</v>
      </c>
      <c r="M430" s="569" t="s">
        <v>3096</v>
      </c>
      <c r="N430" s="569" t="s">
        <v>108</v>
      </c>
      <c r="O430" s="569" t="s">
        <v>830</v>
      </c>
      <c r="P430" s="643">
        <v>228</v>
      </c>
      <c r="Q430" s="603"/>
      <c r="R430" s="606"/>
      <c r="S430" s="606"/>
      <c r="T430" s="606"/>
      <c r="U430" s="606"/>
      <c r="V430" s="646" t="str">
        <f t="shared" ref="V430" si="1508">IF(ISBLANK(AC430),(IF(P430&lt;=0,"",IF(P430&lt;=2,"Muy Baja",IF(P430&lt;=24,"Baja",IF(P430&lt;=500,"Media",IF(P430&lt;=5000,"Alta","Muy Alta"))))))," ")</f>
        <v>Media</v>
      </c>
      <c r="W430" s="631">
        <f t="shared" ref="W430" si="1509">IF(ISBLANK(AC430),(IF(V430="","",IF(V430="Muy Baja",20%,IF(V430="Baja",40%,IF(V430="Media",60%,IF(V430="Alta",80%,IF(V430="Muy Alta",100%,0)))))))," ")</f>
        <v>0.6</v>
      </c>
      <c r="X430" s="649" t="s">
        <v>304</v>
      </c>
      <c r="Y430" s="652" t="str">
        <f>IF(X430&gt;0,IF(NOT(ISERROR(MATCH(X430,'Listados Datos'!$N$3:$N$4,0))),'Listados Datos'!$N$6&amp;"Por favor no seleccionar este criterios de impacto (Afectación Económica o presupuestal y/o Pérdida Reputacional)",'Listados Datos'!$N$7),"")</f>
        <v>✔</v>
      </c>
      <c r="Z430" s="655"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631">
        <f>IF(Z430="","",IF(Z430="Leve",20%,IF(Z430="Menor",40%,IF(Z430="Moderado",60%,IF(Z430="Mayor",80%,IF(Z430="Catastrófico",100%,0))))))</f>
        <v>0.6</v>
      </c>
      <c r="AB430" s="634"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637"/>
      <c r="AD430" s="640"/>
      <c r="AE430" s="619" t="str">
        <f t="shared" ref="AE430" si="1510">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5">
        <v>1</v>
      </c>
      <c r="AG430" s="501" t="s">
        <v>3329</v>
      </c>
      <c r="AH430" s="504" t="str">
        <f t="shared" si="1317"/>
        <v>Probabilidad</v>
      </c>
      <c r="AI430" s="338" t="s">
        <v>310</v>
      </c>
      <c r="AJ430" s="338" t="s">
        <v>315</v>
      </c>
      <c r="AK430" s="233" t="str">
        <f t="shared" si="1318"/>
        <v>40%</v>
      </c>
      <c r="AL430" s="339" t="s">
        <v>319</v>
      </c>
      <c r="AM430" s="339" t="s">
        <v>323</v>
      </c>
      <c r="AN430" s="340" t="s">
        <v>326</v>
      </c>
      <c r="AO430" s="234">
        <f t="shared" ref="AO430" si="1511">IF(ISBLANK(AD430),(IFERROR(IF(AH430="Probabilidad",(W430-(+W430*AK430)),IF(AH430="Impacto",W430,"")),""))," ")</f>
        <v>0.36</v>
      </c>
      <c r="AP430" s="174" t="str">
        <f t="shared" ref="AP430" si="1512">IF(ISBLANK(AD430), (IFERROR(IF(AO430="","",IF(AO430&lt;=0.2,"Muy Baja",IF(AO430&lt;=0.4,"Baja",IF(AO430&lt;=0.6,"Media",IF(AO430&lt;=0.8,"Alta","Muy Alta"))))),""))," ")</f>
        <v>Baja</v>
      </c>
      <c r="AQ430" s="235">
        <f t="shared" si="1441"/>
        <v>0.36</v>
      </c>
      <c r="AR430" s="281" t="str">
        <f t="shared" si="1442"/>
        <v>Moderado</v>
      </c>
      <c r="AS430" s="235">
        <f t="shared" ref="AS430" si="1513">IFERROR(IF(AH430="Impacto",(AA430-(+AA430*AK430)),IF(AH430="Probabilidad",AA430,"")),"")</f>
        <v>0.6</v>
      </c>
      <c r="AT430" s="237" t="str">
        <f t="shared" si="1443"/>
        <v>Moderado</v>
      </c>
      <c r="AU430" s="622"/>
      <c r="AV430" s="625" t="str">
        <f>IF(ISBLANK(AD430), " ", AD430)</f>
        <v xml:space="preserve"> </v>
      </c>
      <c r="AW430" s="619" t="str">
        <f t="shared" ref="AW430" si="1514">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628" t="s">
        <v>333</v>
      </c>
      <c r="AY430" s="475" t="s">
        <v>1396</v>
      </c>
      <c r="AZ430" s="468" t="s">
        <v>1252</v>
      </c>
      <c r="BA430" s="469" t="s">
        <v>3013</v>
      </c>
      <c r="BB430" s="469" t="s">
        <v>1054</v>
      </c>
      <c r="BC430" s="470">
        <v>44927</v>
      </c>
      <c r="BD430" s="470">
        <v>45291</v>
      </c>
      <c r="BE430" s="470" t="s">
        <v>1252</v>
      </c>
      <c r="BF430" s="468" t="s">
        <v>1252</v>
      </c>
      <c r="BG430" s="581" t="s">
        <v>1253</v>
      </c>
      <c r="BH430" s="214"/>
      <c r="BI430" s="209"/>
      <c r="BJ430" s="209"/>
      <c r="BK430" s="209"/>
      <c r="BL430" s="206"/>
      <c r="BM430" s="206"/>
      <c r="BN430" s="206"/>
      <c r="BO430" s="280"/>
      <c r="BP430" s="280"/>
      <c r="BQ430" s="282"/>
      <c r="BR430" s="212"/>
      <c r="BS430" s="212" t="str">
        <f>IF(AND('MAPA DE RIESGOS'!$AP430="Muy Alta",'MAPA DE RIESGOS'!$AR430="Leve"),CONCATENATE("R",'MAPA DE RIESGOS'!$H430,"C",'MAPA DE RIESGOS'!$AF430),"")</f>
        <v/>
      </c>
      <c r="BT430" s="212"/>
      <c r="BU430" s="212"/>
      <c r="BV430" s="212"/>
      <c r="BW430" s="212"/>
      <c r="BX430" s="212"/>
      <c r="BY430" s="212"/>
      <c r="BZ430" s="212"/>
      <c r="CA430" s="212"/>
      <c r="CB430" s="212"/>
      <c r="CC430" s="212"/>
      <c r="CD430" s="212"/>
      <c r="CE430" s="212"/>
      <c r="CF430" s="212"/>
      <c r="CG430" s="212"/>
      <c r="CH430" s="212"/>
      <c r="CI430" s="212"/>
      <c r="CJ430" s="212"/>
      <c r="CK430" s="212"/>
    </row>
    <row r="431" spans="1:89" s="213" customFormat="1" ht="28.5" hidden="1" customHeight="1">
      <c r="A431" s="590"/>
      <c r="B431" s="614"/>
      <c r="C431" s="567"/>
      <c r="D431" s="567"/>
      <c r="E431" s="570"/>
      <c r="F431" s="570"/>
      <c r="G431" s="575"/>
      <c r="H431" s="382">
        <f t="shared" ref="H431" si="1515">+H430</f>
        <v>70</v>
      </c>
      <c r="I431" s="573"/>
      <c r="J431" s="576"/>
      <c r="K431" s="576"/>
      <c r="L431" s="576"/>
      <c r="M431" s="570"/>
      <c r="N431" s="570"/>
      <c r="O431" s="570"/>
      <c r="P431" s="644"/>
      <c r="Q431" s="604"/>
      <c r="R431" s="607"/>
      <c r="S431" s="607"/>
      <c r="T431" s="607"/>
      <c r="U431" s="607"/>
      <c r="V431" s="647"/>
      <c r="W431" s="632"/>
      <c r="X431" s="650"/>
      <c r="Y431" s="653"/>
      <c r="Z431" s="656"/>
      <c r="AA431" s="632"/>
      <c r="AB431" s="635"/>
      <c r="AC431" s="638"/>
      <c r="AD431" s="641"/>
      <c r="AE431" s="620"/>
      <c r="AF431" s="205">
        <v>2</v>
      </c>
      <c r="AG431" s="501"/>
      <c r="AH431" s="504" t="str">
        <f t="shared" si="1317"/>
        <v/>
      </c>
      <c r="AI431" s="338"/>
      <c r="AJ431" s="338"/>
      <c r="AK431" s="233" t="str">
        <f t="shared" si="1318"/>
        <v/>
      </c>
      <c r="AL431" s="339"/>
      <c r="AM431" s="339"/>
      <c r="AN431" s="340"/>
      <c r="AO431" s="234" t="str">
        <f t="shared" ref="AO431" si="1516">IF(ISBLANK(AD430),(IFERROR(IF(AND(AH430="Probabilidad",AH431="Probabilidad"),(AQ430-(+AQ430*AK431)),IF(AH431="Probabilidad",(W430-(+W430*AK431)),IF(AH431="Impacto",AQ430,""))),""))," ")</f>
        <v/>
      </c>
      <c r="AP431" s="174" t="str">
        <f t="shared" ref="AP431" si="1517">IF(ISBLANK(AD430),(IFERROR(IF(AO431="","",IF(AO431&lt;=0.2,"Muy Baja",IF(AO431&lt;=0.4,"Baja",IF(AO431&lt;=0.6,"Media",IF(AO431&lt;=0.8,"Alta","Muy Alta"))))),""))," ")</f>
        <v/>
      </c>
      <c r="AQ431" s="235" t="str">
        <f t="shared" si="1441"/>
        <v/>
      </c>
      <c r="AR431" s="281" t="str">
        <f t="shared" si="1442"/>
        <v/>
      </c>
      <c r="AS431" s="235" t="str">
        <f t="shared" ref="AS431" si="1518">IFERROR(IF(AND(AH430="Impacto",AH431="Impacto"),(AS430-(+AS430*AK431)),IF(AH431="Impacto",(AA430-(+AA430*AK431)),IF(AH431="Probabilidad",AS430,""))),"")</f>
        <v/>
      </c>
      <c r="AT431" s="237" t="str">
        <f t="shared" si="1443"/>
        <v/>
      </c>
      <c r="AU431" s="623"/>
      <c r="AV431" s="626"/>
      <c r="AW431" s="620"/>
      <c r="AX431" s="629"/>
      <c r="AY431" s="475"/>
      <c r="AZ431" s="468"/>
      <c r="BA431" s="469"/>
      <c r="BB431" s="469"/>
      <c r="BC431" s="470"/>
      <c r="BD431" s="470"/>
      <c r="BE431" s="470"/>
      <c r="BF431" s="468"/>
      <c r="BG431" s="576"/>
      <c r="BH431" s="214"/>
      <c r="BI431" s="209"/>
      <c r="BJ431" s="209"/>
      <c r="BK431" s="209"/>
      <c r="BL431" s="206"/>
      <c r="BM431" s="206"/>
      <c r="BN431" s="206"/>
      <c r="BO431" s="280"/>
      <c r="BP431" s="280"/>
      <c r="BQ431" s="282"/>
      <c r="BR431" s="212"/>
      <c r="BS431" s="212" t="str">
        <f>IF(AND('MAPA DE RIESGOS'!$AP431="Muy Alta",'MAPA DE RIESGOS'!$AR431="Leve"),CONCATENATE("R",'MAPA DE RIESGOS'!$H431,"C",'MAPA DE RIESGOS'!$AF431),"")</f>
        <v/>
      </c>
      <c r="BT431" s="212"/>
      <c r="BU431" s="212"/>
      <c r="BV431" s="212"/>
      <c r="BW431" s="212"/>
      <c r="BX431" s="212"/>
      <c r="BY431" s="212"/>
      <c r="BZ431" s="212"/>
      <c r="CA431" s="212"/>
      <c r="CB431" s="212"/>
      <c r="CC431" s="212"/>
      <c r="CD431" s="212"/>
      <c r="CE431" s="212"/>
      <c r="CF431" s="212"/>
      <c r="CG431" s="212"/>
      <c r="CH431" s="212"/>
      <c r="CI431" s="212"/>
      <c r="CJ431" s="212"/>
      <c r="CK431" s="212"/>
    </row>
    <row r="432" spans="1:89" s="213" customFormat="1" ht="28.5" hidden="1" customHeight="1">
      <c r="A432" s="590"/>
      <c r="B432" s="614"/>
      <c r="C432" s="567"/>
      <c r="D432" s="567"/>
      <c r="E432" s="570"/>
      <c r="F432" s="570"/>
      <c r="G432" s="575"/>
      <c r="H432" s="382">
        <f t="shared" si="1494"/>
        <v>70</v>
      </c>
      <c r="I432" s="573"/>
      <c r="J432" s="576"/>
      <c r="K432" s="576"/>
      <c r="L432" s="576"/>
      <c r="M432" s="570"/>
      <c r="N432" s="570"/>
      <c r="O432" s="570"/>
      <c r="P432" s="644"/>
      <c r="Q432" s="604"/>
      <c r="R432" s="607"/>
      <c r="S432" s="607"/>
      <c r="T432" s="607"/>
      <c r="U432" s="607"/>
      <c r="V432" s="647"/>
      <c r="W432" s="632"/>
      <c r="X432" s="650"/>
      <c r="Y432" s="653"/>
      <c r="Z432" s="656"/>
      <c r="AA432" s="632"/>
      <c r="AB432" s="635"/>
      <c r="AC432" s="638"/>
      <c r="AD432" s="641"/>
      <c r="AE432" s="620"/>
      <c r="AF432" s="205">
        <v>3</v>
      </c>
      <c r="AG432" s="501"/>
      <c r="AH432" s="504" t="str">
        <f t="shared" si="1317"/>
        <v/>
      </c>
      <c r="AI432" s="338"/>
      <c r="AJ432" s="338"/>
      <c r="AK432" s="233" t="str">
        <f t="shared" si="1318"/>
        <v/>
      </c>
      <c r="AL432" s="339"/>
      <c r="AM432" s="339"/>
      <c r="AN432" s="340"/>
      <c r="AO432" s="234" t="str">
        <f t="shared" ref="AO432" si="1519">IF(ISBLANK(AD430),(IFERROR(IF(AND(AH431="Probabilidad",AH432="Probabilidad"),(AQ431-(+AQ431*AK432)),IF(AND(AH431="Impacto",AH432="Probabilidad"),(AQ430-(+AQ430*AK432)),IF(AH432="Impacto",AQ431,""))),""))," ")</f>
        <v/>
      </c>
      <c r="AP432" s="174" t="str">
        <f t="shared" ref="AP432" si="1520">IF(ISBLANK(AD430),(IFERROR(IF(AO432="","",IF(AO432&lt;=0.2,"Muy Baja",IF(AO432&lt;=0.4,"Baja",IF(AO432&lt;=0.6,"Media",IF(AO432&lt;=0.8,"Alta","Muy Alta"))))),""))," ")</f>
        <v/>
      </c>
      <c r="AQ432" s="235" t="str">
        <f t="shared" si="1441"/>
        <v/>
      </c>
      <c r="AR432" s="281" t="str">
        <f t="shared" si="1442"/>
        <v/>
      </c>
      <c r="AS432" s="235" t="str">
        <f t="shared" ref="AS432:AS435" si="1521">IFERROR(IF(AND(AH431="Impacto",AH432="Impacto"),(AS431-(+AS431*AK432)),IF(AND(AH431="Probabilidad",AH432="Impacto"),(AS430-(+AS430*AK432)),IF(AH432="Probabilidad",AS431,""))),"")</f>
        <v/>
      </c>
      <c r="AT432" s="237" t="str">
        <f t="shared" si="1443"/>
        <v/>
      </c>
      <c r="AU432" s="623"/>
      <c r="AV432" s="626"/>
      <c r="AW432" s="620"/>
      <c r="AX432" s="629"/>
      <c r="AY432" s="475"/>
      <c r="AZ432" s="468"/>
      <c r="BA432" s="469"/>
      <c r="BB432" s="469"/>
      <c r="BC432" s="470"/>
      <c r="BD432" s="470"/>
      <c r="BE432" s="470"/>
      <c r="BF432" s="468"/>
      <c r="BG432" s="576"/>
      <c r="BH432" s="214"/>
      <c r="BI432" s="209"/>
      <c r="BJ432" s="209"/>
      <c r="BK432" s="209"/>
      <c r="BL432" s="206"/>
      <c r="BM432" s="206"/>
      <c r="BN432" s="206"/>
      <c r="BO432" s="280"/>
      <c r="BP432" s="280"/>
      <c r="BQ432" s="282"/>
      <c r="BR432" s="212"/>
      <c r="BS432" s="212" t="str">
        <f>IF(AND('MAPA DE RIESGOS'!$AP432="Muy Alta",'MAPA DE RIESGOS'!$AR432="Leve"),CONCATENATE("R",'MAPA DE RIESGOS'!$H432,"C",'MAPA DE RIESGOS'!$AF432),"")</f>
        <v/>
      </c>
      <c r="BT432" s="212"/>
      <c r="BU432" s="212"/>
      <c r="BV432" s="212"/>
      <c r="BW432" s="212"/>
      <c r="BX432" s="212"/>
      <c r="BY432" s="212"/>
      <c r="BZ432" s="212"/>
      <c r="CA432" s="212"/>
      <c r="CB432" s="212"/>
      <c r="CC432" s="212"/>
      <c r="CD432" s="212"/>
      <c r="CE432" s="212"/>
      <c r="CF432" s="212"/>
      <c r="CG432" s="212"/>
      <c r="CH432" s="212"/>
      <c r="CI432" s="212"/>
      <c r="CJ432" s="212"/>
      <c r="CK432" s="212"/>
    </row>
    <row r="433" spans="1:89" s="213" customFormat="1" ht="28.5" hidden="1" customHeight="1">
      <c r="A433" s="590"/>
      <c r="B433" s="614"/>
      <c r="C433" s="567"/>
      <c r="D433" s="567"/>
      <c r="E433" s="570"/>
      <c r="F433" s="570"/>
      <c r="G433" s="575"/>
      <c r="H433" s="382">
        <f t="shared" si="1494"/>
        <v>70</v>
      </c>
      <c r="I433" s="573"/>
      <c r="J433" s="576"/>
      <c r="K433" s="576"/>
      <c r="L433" s="576"/>
      <c r="M433" s="570"/>
      <c r="N433" s="570"/>
      <c r="O433" s="570"/>
      <c r="P433" s="644"/>
      <c r="Q433" s="604"/>
      <c r="R433" s="607"/>
      <c r="S433" s="607"/>
      <c r="T433" s="607"/>
      <c r="U433" s="607"/>
      <c r="V433" s="647"/>
      <c r="W433" s="632"/>
      <c r="X433" s="650"/>
      <c r="Y433" s="653"/>
      <c r="Z433" s="656"/>
      <c r="AA433" s="632"/>
      <c r="AB433" s="635"/>
      <c r="AC433" s="638"/>
      <c r="AD433" s="641"/>
      <c r="AE433" s="620"/>
      <c r="AF433" s="205">
        <v>4</v>
      </c>
      <c r="AG433" s="501"/>
      <c r="AH433" s="504" t="str">
        <f t="shared" si="1317"/>
        <v/>
      </c>
      <c r="AI433" s="338"/>
      <c r="AJ433" s="338"/>
      <c r="AK433" s="233" t="str">
        <f t="shared" si="1318"/>
        <v/>
      </c>
      <c r="AL433" s="339"/>
      <c r="AM433" s="339"/>
      <c r="AN433" s="340"/>
      <c r="AO433" s="234" t="str">
        <f t="shared" ref="AO433" si="1522">IF(ISBLANK(AD430),(IFERROR(IF(AND(AH432="Probabilidad",AH433="Probabilidad"),(AQ432-(+AQ432*AK433)),IF(AND(AH432="Impacto",AH433="Probabilidad"),(AQ431-(+AQ431*AK433)),IF(AH433="Impacto",AQ432,""))),""))," ")</f>
        <v/>
      </c>
      <c r="AP433" s="174" t="str">
        <f t="shared" ref="AP433" si="1523">IF(ISBLANK(AD430),(IFERROR(IF(AO433="","",IF(AO433&lt;=0.2,"Muy Baja",IF(AO433&lt;=0.4,"Baja",IF(AO433&lt;=0.6,"Media",IF(AO433&lt;=0.8,"Alta","Muy Alta"))))),""))," ")</f>
        <v/>
      </c>
      <c r="AQ433" s="235" t="str">
        <f t="shared" si="1441"/>
        <v/>
      </c>
      <c r="AR433" s="281" t="str">
        <f t="shared" si="1442"/>
        <v/>
      </c>
      <c r="AS433" s="235" t="str">
        <f t="shared" si="1521"/>
        <v/>
      </c>
      <c r="AT433" s="237" t="str">
        <f t="shared" si="1443"/>
        <v/>
      </c>
      <c r="AU433" s="623"/>
      <c r="AV433" s="626"/>
      <c r="AW433" s="620"/>
      <c r="AX433" s="629"/>
      <c r="AY433" s="475"/>
      <c r="AZ433" s="468"/>
      <c r="BA433" s="469"/>
      <c r="BB433" s="469"/>
      <c r="BC433" s="470"/>
      <c r="BD433" s="470"/>
      <c r="BE433" s="470"/>
      <c r="BF433" s="468"/>
      <c r="BG433" s="576"/>
      <c r="BH433" s="214"/>
      <c r="BI433" s="209"/>
      <c r="BJ433" s="209"/>
      <c r="BK433" s="209"/>
      <c r="BL433" s="206"/>
      <c r="BM433" s="206"/>
      <c r="BN433" s="206"/>
      <c r="BO433" s="280"/>
      <c r="BP433" s="280"/>
      <c r="BQ433" s="282"/>
      <c r="BR433" s="212"/>
      <c r="BS433" s="212" t="str">
        <f>IF(AND('MAPA DE RIESGOS'!$AP433="Muy Alta",'MAPA DE RIESGOS'!$AR433="Leve"),CONCATENATE("R",'MAPA DE RIESGOS'!$H433,"C",'MAPA DE RIESGOS'!$AF433),"")</f>
        <v/>
      </c>
      <c r="BT433" s="212"/>
      <c r="BU433" s="212"/>
      <c r="BV433" s="212"/>
      <c r="BW433" s="212"/>
      <c r="BX433" s="212"/>
      <c r="BY433" s="212"/>
      <c r="BZ433" s="212"/>
      <c r="CA433" s="212"/>
      <c r="CB433" s="212"/>
      <c r="CC433" s="212"/>
      <c r="CD433" s="212"/>
      <c r="CE433" s="212"/>
      <c r="CF433" s="212"/>
      <c r="CG433" s="212"/>
      <c r="CH433" s="212"/>
      <c r="CI433" s="212"/>
      <c r="CJ433" s="212"/>
      <c r="CK433" s="212"/>
    </row>
    <row r="434" spans="1:89" s="213" customFormat="1" ht="28.5" hidden="1" customHeight="1">
      <c r="A434" s="590"/>
      <c r="B434" s="614"/>
      <c r="C434" s="567"/>
      <c r="D434" s="567"/>
      <c r="E434" s="570"/>
      <c r="F434" s="570"/>
      <c r="G434" s="575"/>
      <c r="H434" s="382">
        <f t="shared" si="1494"/>
        <v>70</v>
      </c>
      <c r="I434" s="573"/>
      <c r="J434" s="576"/>
      <c r="K434" s="576"/>
      <c r="L434" s="576"/>
      <c r="M434" s="570"/>
      <c r="N434" s="570"/>
      <c r="O434" s="570"/>
      <c r="P434" s="644"/>
      <c r="Q434" s="604"/>
      <c r="R434" s="607"/>
      <c r="S434" s="607"/>
      <c r="T434" s="607"/>
      <c r="U434" s="607"/>
      <c r="V434" s="647"/>
      <c r="W434" s="632"/>
      <c r="X434" s="650"/>
      <c r="Y434" s="653"/>
      <c r="Z434" s="656"/>
      <c r="AA434" s="632"/>
      <c r="AB434" s="635"/>
      <c r="AC434" s="638"/>
      <c r="AD434" s="641"/>
      <c r="AE434" s="620"/>
      <c r="AF434" s="205">
        <v>5</v>
      </c>
      <c r="AG434" s="501"/>
      <c r="AH434" s="504" t="str">
        <f t="shared" si="1317"/>
        <v/>
      </c>
      <c r="AI434" s="338"/>
      <c r="AJ434" s="338"/>
      <c r="AK434" s="233" t="str">
        <f t="shared" si="1318"/>
        <v/>
      </c>
      <c r="AL434" s="339"/>
      <c r="AM434" s="339"/>
      <c r="AN434" s="340"/>
      <c r="AO434" s="234" t="str">
        <f t="shared" ref="AO434" si="1524">IF(ISBLANK(AD430),(IFERROR(IF(AND(AH433="Probabilidad",AH434="Probabilidad"),(AQ433-(+AQ433*AK434)),IF(AND(AH433="Impacto",AH434="Probabilidad"),(AQ432-(+AQ432*AK434)),IF(AH434="Impacto",AQ433,""))),""))," ")</f>
        <v/>
      </c>
      <c r="AP434" s="174" t="str">
        <f t="shared" ref="AP434" si="1525">IF(ISBLANK(AD430),(IFERROR(IF(AO434="","",IF(AO434&lt;=0.2,"Muy Baja",IF(AO434&lt;=0.4,"Baja",IF(AO434&lt;=0.6,"Media",IF(AO434&lt;=0.8,"Alta","Muy Alta"))))),""))," ")</f>
        <v/>
      </c>
      <c r="AQ434" s="235" t="str">
        <f t="shared" si="1441"/>
        <v/>
      </c>
      <c r="AR434" s="281" t="str">
        <f t="shared" si="1442"/>
        <v/>
      </c>
      <c r="AS434" s="235" t="str">
        <f t="shared" si="1521"/>
        <v/>
      </c>
      <c r="AT434" s="237" t="str">
        <f t="shared" si="1443"/>
        <v/>
      </c>
      <c r="AU434" s="623"/>
      <c r="AV434" s="626"/>
      <c r="AW434" s="620"/>
      <c r="AX434" s="629"/>
      <c r="AY434" s="475"/>
      <c r="AZ434" s="468"/>
      <c r="BA434" s="469"/>
      <c r="BB434" s="469"/>
      <c r="BC434" s="470"/>
      <c r="BD434" s="470"/>
      <c r="BE434" s="470"/>
      <c r="BF434" s="468"/>
      <c r="BG434" s="576"/>
      <c r="BH434" s="214"/>
      <c r="BI434" s="209"/>
      <c r="BJ434" s="209"/>
      <c r="BK434" s="209"/>
      <c r="BL434" s="206"/>
      <c r="BM434" s="206"/>
      <c r="BN434" s="206"/>
      <c r="BO434" s="280"/>
      <c r="BP434" s="280"/>
      <c r="BQ434" s="282"/>
      <c r="BR434" s="212"/>
      <c r="BS434" s="212" t="str">
        <f>IF(AND('MAPA DE RIESGOS'!$AP434="Muy Alta",'MAPA DE RIESGOS'!$AR434="Leve"),CONCATENATE("R",'MAPA DE RIESGOS'!$H434,"C",'MAPA DE RIESGOS'!$AF434),"")</f>
        <v/>
      </c>
      <c r="BT434" s="212"/>
      <c r="BU434" s="212"/>
      <c r="BV434" s="212"/>
      <c r="BW434" s="212"/>
      <c r="BX434" s="212"/>
      <c r="BY434" s="212"/>
      <c r="BZ434" s="212"/>
      <c r="CA434" s="212"/>
      <c r="CB434" s="212"/>
      <c r="CC434" s="212"/>
      <c r="CD434" s="212"/>
      <c r="CE434" s="212"/>
      <c r="CF434" s="212"/>
      <c r="CG434" s="212"/>
      <c r="CH434" s="212"/>
      <c r="CI434" s="212"/>
      <c r="CJ434" s="212"/>
      <c r="CK434" s="212"/>
    </row>
    <row r="435" spans="1:89" s="213" customFormat="1" ht="28.5" hidden="1" customHeight="1">
      <c r="A435" s="590"/>
      <c r="B435" s="614"/>
      <c r="C435" s="567"/>
      <c r="D435" s="567"/>
      <c r="E435" s="570"/>
      <c r="F435" s="570"/>
      <c r="G435" s="575"/>
      <c r="H435" s="382">
        <f t="shared" si="1494"/>
        <v>70</v>
      </c>
      <c r="I435" s="574"/>
      <c r="J435" s="577"/>
      <c r="K435" s="577"/>
      <c r="L435" s="577"/>
      <c r="M435" s="571"/>
      <c r="N435" s="571"/>
      <c r="O435" s="571"/>
      <c r="P435" s="645"/>
      <c r="Q435" s="605"/>
      <c r="R435" s="608"/>
      <c r="S435" s="608"/>
      <c r="T435" s="608"/>
      <c r="U435" s="608"/>
      <c r="V435" s="648"/>
      <c r="W435" s="633"/>
      <c r="X435" s="651"/>
      <c r="Y435" s="654"/>
      <c r="Z435" s="657"/>
      <c r="AA435" s="633"/>
      <c r="AB435" s="636"/>
      <c r="AC435" s="639"/>
      <c r="AD435" s="642"/>
      <c r="AE435" s="621"/>
      <c r="AF435" s="205">
        <v>6</v>
      </c>
      <c r="AG435" s="501"/>
      <c r="AH435" s="504" t="str">
        <f t="shared" si="1317"/>
        <v/>
      </c>
      <c r="AI435" s="338"/>
      <c r="AJ435" s="338"/>
      <c r="AK435" s="233" t="str">
        <f t="shared" si="1318"/>
        <v/>
      </c>
      <c r="AL435" s="339"/>
      <c r="AM435" s="339"/>
      <c r="AN435" s="340"/>
      <c r="AO435" s="234" t="str">
        <f t="shared" ref="AO435" si="1526">IF(ISBLANK(AD430),(IFERROR(IF(AND(AH434="Probabilidad",AH435="Probabilidad"),(AQ434-(+AQ434*AK435)),IF(AND(AH434="Impacto",AH435="Probabilidad"),(AQ433-(+AQ433*AK435)),IF(AH435="Impacto",AQ434,""))),""))," ")</f>
        <v/>
      </c>
      <c r="AP435" s="174" t="str">
        <f t="shared" ref="AP435" si="1527">IF(ISBLANK(AD430),(IFERROR(IF(AO435="","",IF(AO435&lt;=0.2,"Muy Baja",IF(AO435&lt;=0.4,"Baja",IF(AO435&lt;=0.6,"Media",IF(AO435&lt;=0.8,"Alta","Muy Alta"))))),""))," ")</f>
        <v/>
      </c>
      <c r="AQ435" s="235" t="str">
        <f t="shared" si="1441"/>
        <v/>
      </c>
      <c r="AR435" s="281" t="str">
        <f t="shared" si="1442"/>
        <v/>
      </c>
      <c r="AS435" s="235" t="str">
        <f t="shared" si="1521"/>
        <v/>
      </c>
      <c r="AT435" s="237" t="str">
        <f t="shared" si="1443"/>
        <v/>
      </c>
      <c r="AU435" s="624"/>
      <c r="AV435" s="627"/>
      <c r="AW435" s="621"/>
      <c r="AX435" s="630"/>
      <c r="AY435" s="475"/>
      <c r="AZ435" s="468"/>
      <c r="BA435" s="469"/>
      <c r="BB435" s="469"/>
      <c r="BC435" s="470"/>
      <c r="BD435" s="470"/>
      <c r="BE435" s="470"/>
      <c r="BF435" s="468"/>
      <c r="BG435" s="577"/>
      <c r="BH435" s="214"/>
      <c r="BI435" s="209"/>
      <c r="BJ435" s="209"/>
      <c r="BK435" s="209"/>
      <c r="BL435" s="206"/>
      <c r="BM435" s="206"/>
      <c r="BN435" s="206"/>
      <c r="BO435" s="280"/>
      <c r="BP435" s="280"/>
      <c r="BQ435" s="282"/>
      <c r="BR435" s="212"/>
      <c r="BS435" s="212" t="str">
        <f>IF(AND('MAPA DE RIESGOS'!$AP435="Muy Alta",'MAPA DE RIESGOS'!$AR435="Leve"),CONCATENATE("R",'MAPA DE RIESGOS'!$H435,"C",'MAPA DE RIESGOS'!$AF435),"")</f>
        <v/>
      </c>
      <c r="BT435" s="212"/>
      <c r="BU435" s="212"/>
      <c r="BV435" s="212"/>
      <c r="BW435" s="212"/>
      <c r="BX435" s="212"/>
      <c r="BY435" s="212"/>
      <c r="BZ435" s="212"/>
      <c r="CA435" s="212"/>
      <c r="CB435" s="212"/>
      <c r="CC435" s="212"/>
      <c r="CD435" s="212"/>
      <c r="CE435" s="212"/>
      <c r="CF435" s="212"/>
      <c r="CG435" s="212"/>
      <c r="CH435" s="212"/>
      <c r="CI435" s="212"/>
      <c r="CJ435" s="212"/>
      <c r="CK435" s="212"/>
    </row>
    <row r="436" spans="1:89" s="213" customFormat="1" ht="123" customHeight="1">
      <c r="A436" s="590"/>
      <c r="B436" s="614" t="s">
        <v>955</v>
      </c>
      <c r="C436" s="567"/>
      <c r="D436" s="567" t="str">
        <f>IFERROR((VLOOKUP($B436,'Listados Datos'!$D$3:$F$18,3,FALSE))," ")</f>
        <v>El proceso inicia con la identificación de necesidades de personal y finaliza con el seguimiento y evaluación de los mismos. Aplica a todos los procesos de la entidad.</v>
      </c>
      <c r="E436" s="570" t="s">
        <v>1169</v>
      </c>
      <c r="F436" s="570" t="s">
        <v>970</v>
      </c>
      <c r="G436" s="575">
        <v>71</v>
      </c>
      <c r="H436" s="382">
        <f t="shared" ref="H436" si="1528">+G436</f>
        <v>71</v>
      </c>
      <c r="I436" s="572" t="s">
        <v>3103</v>
      </c>
      <c r="J436" s="581" t="s">
        <v>241</v>
      </c>
      <c r="K436" s="581" t="s">
        <v>1195</v>
      </c>
      <c r="L436" s="581" t="s">
        <v>1321</v>
      </c>
      <c r="M436" s="569" t="s">
        <v>3097</v>
      </c>
      <c r="N436" s="569" t="s">
        <v>108</v>
      </c>
      <c r="O436" s="569" t="s">
        <v>830</v>
      </c>
      <c r="P436" s="643">
        <v>228</v>
      </c>
      <c r="Q436" s="603"/>
      <c r="R436" s="606"/>
      <c r="S436" s="606"/>
      <c r="T436" s="606"/>
      <c r="U436" s="606"/>
      <c r="V436" s="646" t="str">
        <f t="shared" ref="V436" si="1529">IF(ISBLANK(AC436),(IF(P436&lt;=0,"",IF(P436&lt;=2,"Muy Baja",IF(P436&lt;=24,"Baja",IF(P436&lt;=500,"Media",IF(P436&lt;=5000,"Alta","Muy Alta"))))))," ")</f>
        <v>Media</v>
      </c>
      <c r="W436" s="631">
        <f t="shared" ref="W436" si="1530">IF(ISBLANK(AC436),(IF(V436="","",IF(V436="Muy Baja",20%,IF(V436="Baja",40%,IF(V436="Media",60%,IF(V436="Alta",80%,IF(V436="Muy Alta",100%,0)))))))," ")</f>
        <v>0.6</v>
      </c>
      <c r="X436" s="649" t="s">
        <v>304</v>
      </c>
      <c r="Y436" s="652" t="str">
        <f>IF(X436&gt;0,IF(NOT(ISERROR(MATCH(X436,'Listados Datos'!$N$3:$N$4,0))),'Listados Datos'!$N$6&amp;"Por favor no seleccionar este criterios de impacto (Afectación Económica o presupuestal y/o Pérdida Reputacional)",'Listados Datos'!$N$7),"")</f>
        <v>✔</v>
      </c>
      <c r="Z436" s="655"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631">
        <f>IF(Z436="","",IF(Z436="Leve",20%,IF(Z436="Menor",40%,IF(Z436="Moderado",60%,IF(Z436="Mayor",80%,IF(Z436="Catastrófico",100%,0))))))</f>
        <v>0.6</v>
      </c>
      <c r="AB436" s="634"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637"/>
      <c r="AD436" s="640"/>
      <c r="AE436" s="619" t="str">
        <f t="shared" ref="AE436" si="1531">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5">
        <v>1</v>
      </c>
      <c r="AG436" s="501" t="s">
        <v>3100</v>
      </c>
      <c r="AH436" s="504" t="str">
        <f t="shared" ref="AH436:AH495" si="1532">IF(OR(AI436="Preventivo",AI436="Detectivo"),"Probabilidad",IF(AI436="Correctivo","Impacto",""))</f>
        <v>Probabilidad</v>
      </c>
      <c r="AI436" s="338" t="s">
        <v>310</v>
      </c>
      <c r="AJ436" s="338" t="s">
        <v>315</v>
      </c>
      <c r="AK436" s="233" t="str">
        <f t="shared" ref="AK436:AK495" si="1533">IF(AND(AI436="Preventivo",AJ436="Automático"),"50%",IF(AND(AI436="Preventivo",AJ436="Manual"),"40%",IF(AND(AI436="Detectivo",AJ436="Automático"),"40%",IF(AND(AI436="Detectivo",AJ436="Manual"),"30%",IF(AND(AI436="Correctivo",AJ436="Automático"),"35%",IF(AND(AI436="Correctivo",AJ436="Manual"),"25%",""))))))</f>
        <v>40%</v>
      </c>
      <c r="AL436" s="339" t="s">
        <v>319</v>
      </c>
      <c r="AM436" s="339" t="s">
        <v>323</v>
      </c>
      <c r="AN436" s="340" t="s">
        <v>326</v>
      </c>
      <c r="AO436" s="234">
        <f t="shared" ref="AO436" si="1534">IF(ISBLANK(AD436),(IFERROR(IF(AH436="Probabilidad",(W436-(+W436*AK436)),IF(AH436="Impacto",W436,"")),""))," ")</f>
        <v>0.36</v>
      </c>
      <c r="AP436" s="174" t="str">
        <f t="shared" ref="AP436" si="1535">IF(ISBLANK(AD436), (IFERROR(IF(AO436="","",IF(AO436&lt;=0.2,"Muy Baja",IF(AO436&lt;=0.4,"Baja",IF(AO436&lt;=0.6,"Media",IF(AO436&lt;=0.8,"Alta","Muy Alta"))))),""))," ")</f>
        <v>Baja</v>
      </c>
      <c r="AQ436" s="235">
        <f t="shared" si="1441"/>
        <v>0.36</v>
      </c>
      <c r="AR436" s="281" t="str">
        <f t="shared" si="1442"/>
        <v>Moderado</v>
      </c>
      <c r="AS436" s="235">
        <f t="shared" ref="AS436" si="1536">IFERROR(IF(AH436="Impacto",(AA436-(+AA436*AK436)),IF(AH436="Probabilidad",AA436,"")),"")</f>
        <v>0.6</v>
      </c>
      <c r="AT436" s="237" t="str">
        <f t="shared" si="1443"/>
        <v>Moderado</v>
      </c>
      <c r="AU436" s="622"/>
      <c r="AV436" s="625" t="str">
        <f>IF(ISBLANK(AD436), " ", AD436)</f>
        <v xml:space="preserve"> </v>
      </c>
      <c r="AW436" s="619" t="str">
        <f t="shared" ref="AW436" si="1537">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628" t="s">
        <v>333</v>
      </c>
      <c r="AY436" s="475" t="s">
        <v>3107</v>
      </c>
      <c r="AZ436" s="468" t="s">
        <v>1397</v>
      </c>
      <c r="BA436" s="469" t="s">
        <v>3013</v>
      </c>
      <c r="BB436" s="469" t="s">
        <v>1054</v>
      </c>
      <c r="BC436" s="470">
        <v>44927</v>
      </c>
      <c r="BD436" s="470">
        <v>45291</v>
      </c>
      <c r="BE436" s="470" t="s">
        <v>1254</v>
      </c>
      <c r="BF436" s="468" t="s">
        <v>1254</v>
      </c>
      <c r="BG436" s="581" t="s">
        <v>1255</v>
      </c>
      <c r="BH436" s="214"/>
      <c r="BI436" s="209"/>
      <c r="BJ436" s="209"/>
      <c r="BK436" s="209"/>
      <c r="BL436" s="206"/>
      <c r="BM436" s="206"/>
      <c r="BN436" s="206"/>
      <c r="BO436" s="280"/>
      <c r="BP436" s="280"/>
      <c r="BQ436" s="282"/>
      <c r="BR436" s="212"/>
      <c r="BS436" s="212" t="str">
        <f>IF(AND('MAPA DE RIESGOS'!$AP436="Muy Alta",'MAPA DE RIESGOS'!$AR436="Leve"),CONCATENATE("R",'MAPA DE RIESGOS'!$H436,"C",'MAPA DE RIESGOS'!$AF436),"")</f>
        <v/>
      </c>
      <c r="BT436" s="212"/>
      <c r="BU436" s="212"/>
      <c r="BV436" s="212"/>
      <c r="BW436" s="212"/>
      <c r="BX436" s="212"/>
      <c r="BY436" s="212"/>
      <c r="BZ436" s="212"/>
      <c r="CA436" s="212"/>
      <c r="CB436" s="212"/>
      <c r="CC436" s="212"/>
      <c r="CD436" s="212"/>
      <c r="CE436" s="212"/>
      <c r="CF436" s="212"/>
      <c r="CG436" s="212"/>
      <c r="CH436" s="212"/>
      <c r="CI436" s="212"/>
      <c r="CJ436" s="212"/>
      <c r="CK436" s="212"/>
    </row>
    <row r="437" spans="1:89" s="213" customFormat="1" ht="28.5" hidden="1" customHeight="1">
      <c r="A437" s="590"/>
      <c r="B437" s="614"/>
      <c r="C437" s="567"/>
      <c r="D437" s="567"/>
      <c r="E437" s="570"/>
      <c r="F437" s="570"/>
      <c r="G437" s="575"/>
      <c r="H437" s="382">
        <f t="shared" ref="H437" si="1538">+H436</f>
        <v>71</v>
      </c>
      <c r="I437" s="573"/>
      <c r="J437" s="576"/>
      <c r="K437" s="576"/>
      <c r="L437" s="576"/>
      <c r="M437" s="570"/>
      <c r="N437" s="570"/>
      <c r="O437" s="570"/>
      <c r="P437" s="644"/>
      <c r="Q437" s="604"/>
      <c r="R437" s="607"/>
      <c r="S437" s="607"/>
      <c r="T437" s="607"/>
      <c r="U437" s="607"/>
      <c r="V437" s="647"/>
      <c r="W437" s="632"/>
      <c r="X437" s="650"/>
      <c r="Y437" s="653"/>
      <c r="Z437" s="656"/>
      <c r="AA437" s="632"/>
      <c r="AB437" s="635"/>
      <c r="AC437" s="638"/>
      <c r="AD437" s="641"/>
      <c r="AE437" s="620"/>
      <c r="AF437" s="205">
        <v>2</v>
      </c>
      <c r="AG437" s="501"/>
      <c r="AH437" s="504" t="str">
        <f t="shared" si="1532"/>
        <v/>
      </c>
      <c r="AI437" s="338"/>
      <c r="AJ437" s="338"/>
      <c r="AK437" s="233" t="str">
        <f t="shared" si="1533"/>
        <v/>
      </c>
      <c r="AL437" s="339"/>
      <c r="AM437" s="339"/>
      <c r="AN437" s="340"/>
      <c r="AO437" s="234" t="str">
        <f t="shared" ref="AO437" si="1539">IF(ISBLANK(AD436),(IFERROR(IF(AND(AH436="Probabilidad",AH437="Probabilidad"),(AQ436-(+AQ436*AK437)),IF(AH437="Probabilidad",(W436-(+W436*AK437)),IF(AH437="Impacto",AQ436,""))),""))," ")</f>
        <v/>
      </c>
      <c r="AP437" s="174" t="str">
        <f t="shared" ref="AP437" si="1540">IF(ISBLANK(AD436),(IFERROR(IF(AO437="","",IF(AO437&lt;=0.2,"Muy Baja",IF(AO437&lt;=0.4,"Baja",IF(AO437&lt;=0.6,"Media",IF(AO437&lt;=0.8,"Alta","Muy Alta"))))),""))," ")</f>
        <v/>
      </c>
      <c r="AQ437" s="235" t="str">
        <f t="shared" si="1441"/>
        <v/>
      </c>
      <c r="AR437" s="281" t="str">
        <f t="shared" si="1442"/>
        <v/>
      </c>
      <c r="AS437" s="235" t="str">
        <f t="shared" ref="AS437" si="1541">IFERROR(IF(AND(AH436="Impacto",AH437="Impacto"),(AS436-(+AS436*AK437)),IF(AH437="Impacto",(AA436-(+AA436*AK437)),IF(AH437="Probabilidad",AS436,""))),"")</f>
        <v/>
      </c>
      <c r="AT437" s="237" t="str">
        <f t="shared" si="1443"/>
        <v/>
      </c>
      <c r="AU437" s="623"/>
      <c r="AV437" s="626"/>
      <c r="AW437" s="620"/>
      <c r="AX437" s="629"/>
      <c r="AY437" s="475"/>
      <c r="AZ437" s="468"/>
      <c r="BA437" s="469"/>
      <c r="BB437" s="469"/>
      <c r="BC437" s="470"/>
      <c r="BD437" s="470"/>
      <c r="BE437" s="470"/>
      <c r="BF437" s="468"/>
      <c r="BG437" s="576"/>
      <c r="BH437" s="214"/>
      <c r="BI437" s="209"/>
      <c r="BJ437" s="209"/>
      <c r="BK437" s="209"/>
      <c r="BL437" s="206"/>
      <c r="BM437" s="206"/>
      <c r="BN437" s="206"/>
      <c r="BO437" s="280"/>
      <c r="BP437" s="280"/>
      <c r="BQ437" s="282"/>
      <c r="BR437" s="212"/>
      <c r="BS437" s="212" t="str">
        <f>IF(AND('MAPA DE RIESGOS'!$AP437="Muy Alta",'MAPA DE RIESGOS'!$AR437="Leve"),CONCATENATE("R",'MAPA DE RIESGOS'!$H437,"C",'MAPA DE RIESGOS'!$AF437),"")</f>
        <v/>
      </c>
      <c r="BT437" s="212"/>
      <c r="BU437" s="212"/>
      <c r="BV437" s="212"/>
      <c r="BW437" s="212"/>
      <c r="BX437" s="212"/>
      <c r="BY437" s="212"/>
      <c r="BZ437" s="212"/>
      <c r="CA437" s="212"/>
      <c r="CB437" s="212"/>
      <c r="CC437" s="212"/>
      <c r="CD437" s="212"/>
      <c r="CE437" s="212"/>
      <c r="CF437" s="212"/>
      <c r="CG437" s="212"/>
      <c r="CH437" s="212"/>
      <c r="CI437" s="212"/>
      <c r="CJ437" s="212"/>
      <c r="CK437" s="212"/>
    </row>
    <row r="438" spans="1:89" s="213" customFormat="1" ht="28.5" hidden="1" customHeight="1">
      <c r="A438" s="590"/>
      <c r="B438" s="614"/>
      <c r="C438" s="567"/>
      <c r="D438" s="567"/>
      <c r="E438" s="570"/>
      <c r="F438" s="570"/>
      <c r="G438" s="575"/>
      <c r="H438" s="382">
        <f t="shared" si="1494"/>
        <v>71</v>
      </c>
      <c r="I438" s="573"/>
      <c r="J438" s="576"/>
      <c r="K438" s="576"/>
      <c r="L438" s="576"/>
      <c r="M438" s="570"/>
      <c r="N438" s="570"/>
      <c r="O438" s="570"/>
      <c r="P438" s="644"/>
      <c r="Q438" s="604"/>
      <c r="R438" s="607"/>
      <c r="S438" s="607"/>
      <c r="T438" s="607"/>
      <c r="U438" s="607"/>
      <c r="V438" s="647"/>
      <c r="W438" s="632"/>
      <c r="X438" s="650"/>
      <c r="Y438" s="653"/>
      <c r="Z438" s="656"/>
      <c r="AA438" s="632"/>
      <c r="AB438" s="635"/>
      <c r="AC438" s="638"/>
      <c r="AD438" s="641"/>
      <c r="AE438" s="620"/>
      <c r="AF438" s="205">
        <v>3</v>
      </c>
      <c r="AG438" s="501"/>
      <c r="AH438" s="504" t="str">
        <f t="shared" si="1532"/>
        <v/>
      </c>
      <c r="AI438" s="338"/>
      <c r="AJ438" s="338"/>
      <c r="AK438" s="233" t="str">
        <f t="shared" si="1533"/>
        <v/>
      </c>
      <c r="AL438" s="339"/>
      <c r="AM438" s="339"/>
      <c r="AN438" s="340"/>
      <c r="AO438" s="234" t="str">
        <f t="shared" ref="AO438" si="1542">IF(ISBLANK(AD436),(IFERROR(IF(AND(AH437="Probabilidad",AH438="Probabilidad"),(AQ437-(+AQ437*AK438)),IF(AND(AH437="Impacto",AH438="Probabilidad"),(AQ436-(+AQ436*AK438)),IF(AH438="Impacto",AQ437,""))),""))," ")</f>
        <v/>
      </c>
      <c r="AP438" s="174" t="str">
        <f t="shared" ref="AP438" si="1543">IF(ISBLANK(AD436),(IFERROR(IF(AO438="","",IF(AO438&lt;=0.2,"Muy Baja",IF(AO438&lt;=0.4,"Baja",IF(AO438&lt;=0.6,"Media",IF(AO438&lt;=0.8,"Alta","Muy Alta"))))),""))," ")</f>
        <v/>
      </c>
      <c r="AQ438" s="235" t="str">
        <f t="shared" si="1441"/>
        <v/>
      </c>
      <c r="AR438" s="281" t="str">
        <f t="shared" si="1442"/>
        <v/>
      </c>
      <c r="AS438" s="235" t="str">
        <f t="shared" ref="AS438:AS441" si="1544">IFERROR(IF(AND(AH437="Impacto",AH438="Impacto"),(AS437-(+AS437*AK438)),IF(AND(AH437="Probabilidad",AH438="Impacto"),(AS436-(+AS436*AK438)),IF(AH438="Probabilidad",AS437,""))),"")</f>
        <v/>
      </c>
      <c r="AT438" s="237" t="str">
        <f t="shared" si="1443"/>
        <v/>
      </c>
      <c r="AU438" s="623"/>
      <c r="AV438" s="626"/>
      <c r="AW438" s="620"/>
      <c r="AX438" s="629"/>
      <c r="AY438" s="475"/>
      <c r="AZ438" s="468"/>
      <c r="BA438" s="469"/>
      <c r="BB438" s="469"/>
      <c r="BC438" s="470"/>
      <c r="BD438" s="470"/>
      <c r="BE438" s="470"/>
      <c r="BF438" s="468"/>
      <c r="BG438" s="576"/>
      <c r="BH438" s="214"/>
      <c r="BI438" s="209"/>
      <c r="BJ438" s="209"/>
      <c r="BK438" s="209"/>
      <c r="BL438" s="206"/>
      <c r="BM438" s="206"/>
      <c r="BN438" s="206"/>
      <c r="BO438" s="280"/>
      <c r="BP438" s="280"/>
      <c r="BQ438" s="282"/>
      <c r="BR438" s="212"/>
      <c r="BS438" s="212" t="str">
        <f>IF(AND('MAPA DE RIESGOS'!$AP438="Muy Alta",'MAPA DE RIESGOS'!$AR438="Leve"),CONCATENATE("R",'MAPA DE RIESGOS'!$H438,"C",'MAPA DE RIESGOS'!$AF438),"")</f>
        <v/>
      </c>
      <c r="BT438" s="212"/>
      <c r="BU438" s="212"/>
      <c r="BV438" s="212"/>
      <c r="BW438" s="212"/>
      <c r="BX438" s="212"/>
      <c r="BY438" s="212"/>
      <c r="BZ438" s="212"/>
      <c r="CA438" s="212"/>
      <c r="CB438" s="212"/>
      <c r="CC438" s="212"/>
      <c r="CD438" s="212"/>
      <c r="CE438" s="212"/>
      <c r="CF438" s="212"/>
      <c r="CG438" s="212"/>
      <c r="CH438" s="212"/>
      <c r="CI438" s="212"/>
      <c r="CJ438" s="212"/>
      <c r="CK438" s="212"/>
    </row>
    <row r="439" spans="1:89" s="213" customFormat="1" ht="28.5" hidden="1" customHeight="1">
      <c r="A439" s="590"/>
      <c r="B439" s="614"/>
      <c r="C439" s="567"/>
      <c r="D439" s="567"/>
      <c r="E439" s="570"/>
      <c r="F439" s="570"/>
      <c r="G439" s="575"/>
      <c r="H439" s="382">
        <f t="shared" si="1494"/>
        <v>71</v>
      </c>
      <c r="I439" s="573"/>
      <c r="J439" s="576"/>
      <c r="K439" s="576"/>
      <c r="L439" s="576"/>
      <c r="M439" s="570"/>
      <c r="N439" s="570"/>
      <c r="O439" s="570"/>
      <c r="P439" s="644"/>
      <c r="Q439" s="604"/>
      <c r="R439" s="607"/>
      <c r="S439" s="607"/>
      <c r="T439" s="607"/>
      <c r="U439" s="607"/>
      <c r="V439" s="647"/>
      <c r="W439" s="632"/>
      <c r="X439" s="650"/>
      <c r="Y439" s="653"/>
      <c r="Z439" s="656"/>
      <c r="AA439" s="632"/>
      <c r="AB439" s="635"/>
      <c r="AC439" s="638"/>
      <c r="AD439" s="641"/>
      <c r="AE439" s="620"/>
      <c r="AF439" s="205">
        <v>4</v>
      </c>
      <c r="AG439" s="501"/>
      <c r="AH439" s="504" t="str">
        <f t="shared" si="1532"/>
        <v/>
      </c>
      <c r="AI439" s="338"/>
      <c r="AJ439" s="338"/>
      <c r="AK439" s="233" t="str">
        <f t="shared" si="1533"/>
        <v/>
      </c>
      <c r="AL439" s="339"/>
      <c r="AM439" s="339"/>
      <c r="AN439" s="340"/>
      <c r="AO439" s="234" t="str">
        <f t="shared" ref="AO439" si="1545">IF(ISBLANK(AD436),(IFERROR(IF(AND(AH438="Probabilidad",AH439="Probabilidad"),(AQ438-(+AQ438*AK439)),IF(AND(AH438="Impacto",AH439="Probabilidad"),(AQ437-(+AQ437*AK439)),IF(AH439="Impacto",AQ438,""))),""))," ")</f>
        <v/>
      </c>
      <c r="AP439" s="174" t="str">
        <f t="shared" ref="AP439" si="1546">IF(ISBLANK(AD436),(IFERROR(IF(AO439="","",IF(AO439&lt;=0.2,"Muy Baja",IF(AO439&lt;=0.4,"Baja",IF(AO439&lt;=0.6,"Media",IF(AO439&lt;=0.8,"Alta","Muy Alta"))))),""))," ")</f>
        <v/>
      </c>
      <c r="AQ439" s="235" t="str">
        <f t="shared" si="1441"/>
        <v/>
      </c>
      <c r="AR439" s="281" t="str">
        <f t="shared" si="1442"/>
        <v/>
      </c>
      <c r="AS439" s="235" t="str">
        <f t="shared" si="1544"/>
        <v/>
      </c>
      <c r="AT439" s="237" t="str">
        <f t="shared" si="1443"/>
        <v/>
      </c>
      <c r="AU439" s="623"/>
      <c r="AV439" s="626"/>
      <c r="AW439" s="620"/>
      <c r="AX439" s="629"/>
      <c r="AY439" s="475"/>
      <c r="AZ439" s="468"/>
      <c r="BA439" s="469"/>
      <c r="BB439" s="469"/>
      <c r="BC439" s="470"/>
      <c r="BD439" s="470"/>
      <c r="BE439" s="470"/>
      <c r="BF439" s="468"/>
      <c r="BG439" s="576"/>
      <c r="BH439" s="214"/>
      <c r="BI439" s="209"/>
      <c r="BJ439" s="209"/>
      <c r="BK439" s="209"/>
      <c r="BL439" s="206"/>
      <c r="BM439" s="206"/>
      <c r="BN439" s="206"/>
      <c r="BO439" s="280"/>
      <c r="BP439" s="280"/>
      <c r="BQ439" s="282"/>
      <c r="BR439" s="212"/>
      <c r="BS439" s="212" t="str">
        <f>IF(AND('MAPA DE RIESGOS'!$AP439="Muy Alta",'MAPA DE RIESGOS'!$AR439="Leve"),CONCATENATE("R",'MAPA DE RIESGOS'!$H439,"C",'MAPA DE RIESGOS'!$AF439),"")</f>
        <v/>
      </c>
      <c r="BT439" s="212"/>
      <c r="BU439" s="212"/>
      <c r="BV439" s="212"/>
      <c r="BW439" s="212"/>
      <c r="BX439" s="212"/>
      <c r="BY439" s="212"/>
      <c r="BZ439" s="212"/>
      <c r="CA439" s="212"/>
      <c r="CB439" s="212"/>
      <c r="CC439" s="212"/>
      <c r="CD439" s="212"/>
      <c r="CE439" s="212"/>
      <c r="CF439" s="212"/>
      <c r="CG439" s="212"/>
      <c r="CH439" s="212"/>
      <c r="CI439" s="212"/>
      <c r="CJ439" s="212"/>
      <c r="CK439" s="212"/>
    </row>
    <row r="440" spans="1:89" s="213" customFormat="1" ht="28.5" hidden="1" customHeight="1">
      <c r="A440" s="590"/>
      <c r="B440" s="614"/>
      <c r="C440" s="567"/>
      <c r="D440" s="567"/>
      <c r="E440" s="570"/>
      <c r="F440" s="570"/>
      <c r="G440" s="575"/>
      <c r="H440" s="382">
        <f t="shared" si="1494"/>
        <v>71</v>
      </c>
      <c r="I440" s="573"/>
      <c r="J440" s="576"/>
      <c r="K440" s="576"/>
      <c r="L440" s="576"/>
      <c r="M440" s="570"/>
      <c r="N440" s="570"/>
      <c r="O440" s="570"/>
      <c r="P440" s="644"/>
      <c r="Q440" s="604"/>
      <c r="R440" s="607"/>
      <c r="S440" s="607"/>
      <c r="T440" s="607"/>
      <c r="U440" s="607"/>
      <c r="V440" s="647"/>
      <c r="W440" s="632"/>
      <c r="X440" s="650"/>
      <c r="Y440" s="653"/>
      <c r="Z440" s="656"/>
      <c r="AA440" s="632"/>
      <c r="AB440" s="635"/>
      <c r="AC440" s="638"/>
      <c r="AD440" s="641"/>
      <c r="AE440" s="620"/>
      <c r="AF440" s="205">
        <v>5</v>
      </c>
      <c r="AG440" s="501"/>
      <c r="AH440" s="504" t="str">
        <f t="shared" si="1532"/>
        <v/>
      </c>
      <c r="AI440" s="338"/>
      <c r="AJ440" s="338"/>
      <c r="AK440" s="233" t="str">
        <f t="shared" si="1533"/>
        <v/>
      </c>
      <c r="AL440" s="339"/>
      <c r="AM440" s="339"/>
      <c r="AN440" s="340"/>
      <c r="AO440" s="234" t="str">
        <f t="shared" ref="AO440" si="1547">IF(ISBLANK(AD436),(IFERROR(IF(AND(AH439="Probabilidad",AH440="Probabilidad"),(AQ439-(+AQ439*AK440)),IF(AND(AH439="Impacto",AH440="Probabilidad"),(AQ438-(+AQ438*AK440)),IF(AH440="Impacto",AQ439,""))),""))," ")</f>
        <v/>
      </c>
      <c r="AP440" s="174" t="str">
        <f t="shared" ref="AP440" si="1548">IF(ISBLANK(AD436),(IFERROR(IF(AO440="","",IF(AO440&lt;=0.2,"Muy Baja",IF(AO440&lt;=0.4,"Baja",IF(AO440&lt;=0.6,"Media",IF(AO440&lt;=0.8,"Alta","Muy Alta"))))),""))," ")</f>
        <v/>
      </c>
      <c r="AQ440" s="235" t="str">
        <f t="shared" si="1441"/>
        <v/>
      </c>
      <c r="AR440" s="281" t="str">
        <f t="shared" si="1442"/>
        <v/>
      </c>
      <c r="AS440" s="235" t="str">
        <f t="shared" si="1544"/>
        <v/>
      </c>
      <c r="AT440" s="237" t="str">
        <f t="shared" si="1443"/>
        <v/>
      </c>
      <c r="AU440" s="623"/>
      <c r="AV440" s="626"/>
      <c r="AW440" s="620"/>
      <c r="AX440" s="629"/>
      <c r="AY440" s="475"/>
      <c r="AZ440" s="468"/>
      <c r="BA440" s="469"/>
      <c r="BB440" s="469"/>
      <c r="BC440" s="470"/>
      <c r="BD440" s="470"/>
      <c r="BE440" s="470"/>
      <c r="BF440" s="468"/>
      <c r="BG440" s="576"/>
      <c r="BH440" s="214"/>
      <c r="BI440" s="209"/>
      <c r="BJ440" s="209"/>
      <c r="BK440" s="209"/>
      <c r="BL440" s="206"/>
      <c r="BM440" s="206"/>
      <c r="BN440" s="206"/>
      <c r="BO440" s="280"/>
      <c r="BP440" s="280"/>
      <c r="BQ440" s="282"/>
      <c r="BR440" s="212"/>
      <c r="BS440" s="212" t="str">
        <f>IF(AND('MAPA DE RIESGOS'!$AP440="Muy Alta",'MAPA DE RIESGOS'!$AR440="Leve"),CONCATENATE("R",'MAPA DE RIESGOS'!$H440,"C",'MAPA DE RIESGOS'!$AF440),"")</f>
        <v/>
      </c>
      <c r="BT440" s="212"/>
      <c r="BU440" s="212"/>
      <c r="BV440" s="212"/>
      <c r="BW440" s="212"/>
      <c r="BX440" s="212"/>
      <c r="BY440" s="212"/>
      <c r="BZ440" s="212"/>
      <c r="CA440" s="212"/>
      <c r="CB440" s="212"/>
      <c r="CC440" s="212"/>
      <c r="CD440" s="212"/>
      <c r="CE440" s="212"/>
      <c r="CF440" s="212"/>
      <c r="CG440" s="212"/>
      <c r="CH440" s="212"/>
      <c r="CI440" s="212"/>
      <c r="CJ440" s="212"/>
      <c r="CK440" s="212"/>
    </row>
    <row r="441" spans="1:89" s="213" customFormat="1" ht="28.5" hidden="1" customHeight="1">
      <c r="A441" s="590"/>
      <c r="B441" s="614"/>
      <c r="C441" s="567"/>
      <c r="D441" s="567"/>
      <c r="E441" s="570"/>
      <c r="F441" s="570"/>
      <c r="G441" s="575"/>
      <c r="H441" s="382">
        <f t="shared" si="1494"/>
        <v>71</v>
      </c>
      <c r="I441" s="574"/>
      <c r="J441" s="577"/>
      <c r="K441" s="577"/>
      <c r="L441" s="577"/>
      <c r="M441" s="571"/>
      <c r="N441" s="571"/>
      <c r="O441" s="571"/>
      <c r="P441" s="645"/>
      <c r="Q441" s="605"/>
      <c r="R441" s="608"/>
      <c r="S441" s="608"/>
      <c r="T441" s="608"/>
      <c r="U441" s="608"/>
      <c r="V441" s="648"/>
      <c r="W441" s="633"/>
      <c r="X441" s="651"/>
      <c r="Y441" s="654"/>
      <c r="Z441" s="657"/>
      <c r="AA441" s="633"/>
      <c r="AB441" s="636"/>
      <c r="AC441" s="639"/>
      <c r="AD441" s="642"/>
      <c r="AE441" s="621"/>
      <c r="AF441" s="205">
        <v>6</v>
      </c>
      <c r="AG441" s="501"/>
      <c r="AH441" s="504" t="str">
        <f t="shared" si="1532"/>
        <v/>
      </c>
      <c r="AI441" s="338"/>
      <c r="AJ441" s="338"/>
      <c r="AK441" s="233" t="str">
        <f t="shared" si="1533"/>
        <v/>
      </c>
      <c r="AL441" s="339"/>
      <c r="AM441" s="339"/>
      <c r="AN441" s="340"/>
      <c r="AO441" s="234" t="str">
        <f t="shared" ref="AO441" si="1549">IF(ISBLANK(AD436),(IFERROR(IF(AND(AH440="Probabilidad",AH441="Probabilidad"),(AQ440-(+AQ440*AK441)),IF(AND(AH440="Impacto",AH441="Probabilidad"),(AQ439-(+AQ439*AK441)),IF(AH441="Impacto",AQ440,""))),""))," ")</f>
        <v/>
      </c>
      <c r="AP441" s="174" t="str">
        <f t="shared" ref="AP441" si="1550">IF(ISBLANK(AD436),(IFERROR(IF(AO441="","",IF(AO441&lt;=0.2,"Muy Baja",IF(AO441&lt;=0.4,"Baja",IF(AO441&lt;=0.6,"Media",IF(AO441&lt;=0.8,"Alta","Muy Alta"))))),""))," ")</f>
        <v/>
      </c>
      <c r="AQ441" s="235" t="str">
        <f t="shared" si="1441"/>
        <v/>
      </c>
      <c r="AR441" s="281" t="str">
        <f t="shared" si="1442"/>
        <v/>
      </c>
      <c r="AS441" s="235" t="str">
        <f t="shared" si="1544"/>
        <v/>
      </c>
      <c r="AT441" s="237" t="str">
        <f t="shared" si="1443"/>
        <v/>
      </c>
      <c r="AU441" s="624"/>
      <c r="AV441" s="627"/>
      <c r="AW441" s="621"/>
      <c r="AX441" s="630"/>
      <c r="AY441" s="475"/>
      <c r="AZ441" s="468"/>
      <c r="BA441" s="469"/>
      <c r="BB441" s="469"/>
      <c r="BC441" s="470"/>
      <c r="BD441" s="470"/>
      <c r="BE441" s="470"/>
      <c r="BF441" s="468"/>
      <c r="BG441" s="577"/>
      <c r="BH441" s="214"/>
      <c r="BI441" s="209"/>
      <c r="BJ441" s="209"/>
      <c r="BK441" s="209"/>
      <c r="BL441" s="206"/>
      <c r="BM441" s="206"/>
      <c r="BN441" s="206"/>
      <c r="BO441" s="280"/>
      <c r="BP441" s="280"/>
      <c r="BQ441" s="282"/>
      <c r="BR441" s="212"/>
      <c r="BS441" s="212" t="str">
        <f>IF(AND('MAPA DE RIESGOS'!$AP441="Muy Alta",'MAPA DE RIESGOS'!$AR441="Leve"),CONCATENATE("R",'MAPA DE RIESGOS'!$H441,"C",'MAPA DE RIESGOS'!$AF441),"")</f>
        <v/>
      </c>
      <c r="BT441" s="212"/>
      <c r="BU441" s="212"/>
      <c r="BV441" s="212"/>
      <c r="BW441" s="212"/>
      <c r="BX441" s="212"/>
      <c r="BY441" s="212"/>
      <c r="BZ441" s="212"/>
      <c r="CA441" s="212"/>
      <c r="CB441" s="212"/>
      <c r="CC441" s="212"/>
      <c r="CD441" s="212"/>
      <c r="CE441" s="212"/>
      <c r="CF441" s="212"/>
      <c r="CG441" s="212"/>
      <c r="CH441" s="212"/>
      <c r="CI441" s="212"/>
      <c r="CJ441" s="212"/>
      <c r="CK441" s="212"/>
    </row>
    <row r="442" spans="1:89" s="213" customFormat="1" ht="149.15" customHeight="1">
      <c r="A442" s="590"/>
      <c r="B442" s="614" t="s">
        <v>955</v>
      </c>
      <c r="C442" s="567"/>
      <c r="D442" s="567" t="str">
        <f>IFERROR((VLOOKUP($B442,'Listados Datos'!$D$3:$F$18,3,FALSE))," ")</f>
        <v>El proceso inicia con la identificación de necesidades de personal y finaliza con el seguimiento y evaluación de los mismos. Aplica a todos los procesos de la entidad.</v>
      </c>
      <c r="E442" s="570" t="s">
        <v>1169</v>
      </c>
      <c r="F442" s="570" t="s">
        <v>970</v>
      </c>
      <c r="G442" s="575">
        <v>72</v>
      </c>
      <c r="H442" s="382">
        <f t="shared" ref="H442" si="1551">+G442</f>
        <v>72</v>
      </c>
      <c r="I442" s="572" t="s">
        <v>3104</v>
      </c>
      <c r="J442" s="581" t="s">
        <v>242</v>
      </c>
      <c r="K442" s="581" t="s">
        <v>1196</v>
      </c>
      <c r="L442" s="581" t="s">
        <v>1322</v>
      </c>
      <c r="M442" s="569" t="s">
        <v>3098</v>
      </c>
      <c r="N442" s="569" t="s">
        <v>108</v>
      </c>
      <c r="O442" s="569" t="s">
        <v>830</v>
      </c>
      <c r="P442" s="643">
        <v>228</v>
      </c>
      <c r="Q442" s="603"/>
      <c r="R442" s="606"/>
      <c r="S442" s="606"/>
      <c r="T442" s="606"/>
      <c r="U442" s="606"/>
      <c r="V442" s="646" t="str">
        <f t="shared" ref="V442" si="1552">IF(ISBLANK(AC442),(IF(P442&lt;=0,"",IF(P442&lt;=2,"Muy Baja",IF(P442&lt;=24,"Baja",IF(P442&lt;=500,"Media",IF(P442&lt;=5000,"Alta","Muy Alta"))))))," ")</f>
        <v>Media</v>
      </c>
      <c r="W442" s="631">
        <f t="shared" ref="W442" si="1553">IF(ISBLANK(AC442),(IF(V442="","",IF(V442="Muy Baja",20%,IF(V442="Baja",40%,IF(V442="Media",60%,IF(V442="Alta",80%,IF(V442="Muy Alta",100%,0)))))))," ")</f>
        <v>0.6</v>
      </c>
      <c r="X442" s="649" t="s">
        <v>304</v>
      </c>
      <c r="Y442" s="652" t="str">
        <f>IF(X442&gt;0,IF(NOT(ISERROR(MATCH(X442,'Listados Datos'!$N$3:$N$4,0))),'Listados Datos'!$N$6&amp;"Por favor no seleccionar este criterios de impacto (Afectación Económica o presupuestal y/o Pérdida Reputacional)",'Listados Datos'!$N$7),"")</f>
        <v>✔</v>
      </c>
      <c r="Z442" s="655" t="str">
        <f>IF(OR(X442='Listados Datos'!$R$3,X442='Listados Datos'!$S$3),"Leve",IF(OR(X442='Listados Datos'!$R$4,X442='Listados Datos'!$S$4),"Menor",IF(OR(X442='Listados Datos'!$R$5,X442='Listados Datos'!$S$5),"Moderado",IF(OR(X442='Listados Datos'!$R$6,X442='Listados Datos'!$S$6),"Mayor",IF(OR(X442='Listados Datos'!$R$7,X442='Listados Datos'!$S$7),"Catastrófico","")))))</f>
        <v>Moderado</v>
      </c>
      <c r="AA442" s="631">
        <f>IF(Z442="","",IF(Z442="Leve",20%,IF(Z442="Menor",40%,IF(Z442="Moderado",60%,IF(Z442="Mayor",80%,IF(Z442="Catastrófico",100%,0))))))</f>
        <v>0.6</v>
      </c>
      <c r="AB442" s="634"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Moderado</v>
      </c>
      <c r="AC442" s="637"/>
      <c r="AD442" s="640"/>
      <c r="AE442" s="619" t="str">
        <f t="shared" ref="AE442" si="1554">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5">
        <v>1</v>
      </c>
      <c r="AG442" s="501" t="s">
        <v>3330</v>
      </c>
      <c r="AH442" s="504" t="str">
        <f t="shared" si="1532"/>
        <v>Probabilidad</v>
      </c>
      <c r="AI442" s="338" t="s">
        <v>310</v>
      </c>
      <c r="AJ442" s="338" t="s">
        <v>315</v>
      </c>
      <c r="AK442" s="233" t="str">
        <f t="shared" si="1533"/>
        <v>40%</v>
      </c>
      <c r="AL442" s="339" t="s">
        <v>319</v>
      </c>
      <c r="AM442" s="339" t="s">
        <v>323</v>
      </c>
      <c r="AN442" s="340" t="s">
        <v>326</v>
      </c>
      <c r="AO442" s="234">
        <f t="shared" ref="AO442" si="1555">IF(ISBLANK(AD442),(IFERROR(IF(AH442="Probabilidad",(W442-(+W442*AK442)),IF(AH442="Impacto",W442,"")),""))," ")</f>
        <v>0.36</v>
      </c>
      <c r="AP442" s="174" t="str">
        <f t="shared" ref="AP442" si="1556">IF(ISBLANK(AD442), (IFERROR(IF(AO442="","",IF(AO442&lt;=0.2,"Muy Baja",IF(AO442&lt;=0.4,"Baja",IF(AO442&lt;=0.6,"Media",IF(AO442&lt;=0.8,"Alta","Muy Alta"))))),""))," ")</f>
        <v>Baja</v>
      </c>
      <c r="AQ442" s="235">
        <f t="shared" si="1441"/>
        <v>0.36</v>
      </c>
      <c r="AR442" s="281" t="str">
        <f t="shared" si="1442"/>
        <v>Moderado</v>
      </c>
      <c r="AS442" s="235">
        <f t="shared" ref="AS442" si="1557">IFERROR(IF(AH442="Impacto",(AA442-(+AA442*AK442)),IF(AH442="Probabilidad",AA442,"")),"")</f>
        <v>0.6</v>
      </c>
      <c r="AT442" s="237" t="str">
        <f t="shared" si="1443"/>
        <v>Moderado</v>
      </c>
      <c r="AU442" s="622"/>
      <c r="AV442" s="625" t="str">
        <f>IF(ISBLANK(AD442), " ", AD442)</f>
        <v xml:space="preserve"> </v>
      </c>
      <c r="AW442" s="619" t="str">
        <f t="shared" ref="AW442" si="1558">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628" t="s">
        <v>333</v>
      </c>
      <c r="AY442" s="475" t="s">
        <v>3108</v>
      </c>
      <c r="AZ442" s="468" t="s">
        <v>1405</v>
      </c>
      <c r="BA442" s="469" t="s">
        <v>3013</v>
      </c>
      <c r="BB442" s="469" t="s">
        <v>1054</v>
      </c>
      <c r="BC442" s="470">
        <v>44927</v>
      </c>
      <c r="BD442" s="470">
        <v>45291</v>
      </c>
      <c r="BE442" s="470" t="s">
        <v>1256</v>
      </c>
      <c r="BF442" s="470" t="s">
        <v>1256</v>
      </c>
      <c r="BG442" s="581" t="s">
        <v>1257</v>
      </c>
      <c r="BH442" s="214"/>
      <c r="BI442" s="209"/>
      <c r="BJ442" s="209"/>
      <c r="BK442" s="209"/>
      <c r="BL442" s="206"/>
      <c r="BM442" s="206"/>
      <c r="BN442" s="206"/>
      <c r="BO442" s="280"/>
      <c r="BP442" s="280"/>
      <c r="BQ442" s="282"/>
      <c r="BR442" s="212"/>
      <c r="BS442" s="212" t="str">
        <f>IF(AND('MAPA DE RIESGOS'!$AP442="Muy Alta",'MAPA DE RIESGOS'!$AR442="Leve"),CONCATENATE("R",'MAPA DE RIESGOS'!$H442,"C",'MAPA DE RIESGOS'!$AF442),"")</f>
        <v/>
      </c>
      <c r="BT442" s="212"/>
      <c r="BU442" s="212"/>
      <c r="BV442" s="212"/>
      <c r="BW442" s="212"/>
      <c r="BX442" s="212"/>
      <c r="BY442" s="212"/>
      <c r="BZ442" s="212"/>
      <c r="CA442" s="212"/>
      <c r="CB442" s="212"/>
      <c r="CC442" s="212"/>
      <c r="CD442" s="212"/>
      <c r="CE442" s="212"/>
      <c r="CF442" s="212"/>
      <c r="CG442" s="212"/>
      <c r="CH442" s="212"/>
      <c r="CI442" s="212"/>
      <c r="CJ442" s="212"/>
      <c r="CK442" s="212"/>
    </row>
    <row r="443" spans="1:89" s="213" customFormat="1" ht="28.5" hidden="1" customHeight="1">
      <c r="A443" s="590"/>
      <c r="B443" s="614"/>
      <c r="C443" s="567"/>
      <c r="D443" s="567"/>
      <c r="E443" s="570"/>
      <c r="F443" s="570"/>
      <c r="G443" s="575"/>
      <c r="H443" s="382">
        <f t="shared" ref="H443" si="1559">+H442</f>
        <v>72</v>
      </c>
      <c r="I443" s="573"/>
      <c r="J443" s="576"/>
      <c r="K443" s="576"/>
      <c r="L443" s="576"/>
      <c r="M443" s="570"/>
      <c r="N443" s="570"/>
      <c r="O443" s="570"/>
      <c r="P443" s="644"/>
      <c r="Q443" s="604"/>
      <c r="R443" s="607"/>
      <c r="S443" s="607"/>
      <c r="T443" s="607"/>
      <c r="U443" s="607"/>
      <c r="V443" s="647"/>
      <c r="W443" s="632"/>
      <c r="X443" s="650"/>
      <c r="Y443" s="653"/>
      <c r="Z443" s="656"/>
      <c r="AA443" s="632"/>
      <c r="AB443" s="635"/>
      <c r="AC443" s="638"/>
      <c r="AD443" s="641"/>
      <c r="AE443" s="620"/>
      <c r="AF443" s="205">
        <v>2</v>
      </c>
      <c r="AG443" s="501"/>
      <c r="AH443" s="504" t="str">
        <f t="shared" si="1532"/>
        <v/>
      </c>
      <c r="AI443" s="338"/>
      <c r="AJ443" s="338"/>
      <c r="AK443" s="233" t="str">
        <f t="shared" si="1533"/>
        <v/>
      </c>
      <c r="AL443" s="339"/>
      <c r="AM443" s="339"/>
      <c r="AN443" s="340"/>
      <c r="AO443" s="234" t="str">
        <f t="shared" ref="AO443" si="1560">IF(ISBLANK(AD442),(IFERROR(IF(AND(AH442="Probabilidad",AH443="Probabilidad"),(AQ442-(+AQ442*AK443)),IF(AH443="Probabilidad",(W442-(+W442*AK443)),IF(AH443="Impacto",AQ442,""))),""))," ")</f>
        <v/>
      </c>
      <c r="AP443" s="174" t="str">
        <f t="shared" ref="AP443" si="1561">IF(ISBLANK(AD442),(IFERROR(IF(AO443="","",IF(AO443&lt;=0.2,"Muy Baja",IF(AO443&lt;=0.4,"Baja",IF(AO443&lt;=0.6,"Media",IF(AO443&lt;=0.8,"Alta","Muy Alta"))))),""))," ")</f>
        <v/>
      </c>
      <c r="AQ443" s="235" t="str">
        <f t="shared" si="1441"/>
        <v/>
      </c>
      <c r="AR443" s="281" t="str">
        <f t="shared" si="1442"/>
        <v/>
      </c>
      <c r="AS443" s="235" t="str">
        <f t="shared" ref="AS443" si="1562">IFERROR(IF(AND(AH442="Impacto",AH443="Impacto"),(AS442-(+AS442*AK443)),IF(AH443="Impacto",(AA442-(+AA442*AK443)),IF(AH443="Probabilidad",AS442,""))),"")</f>
        <v/>
      </c>
      <c r="AT443" s="237" t="str">
        <f t="shared" si="1443"/>
        <v/>
      </c>
      <c r="AU443" s="623"/>
      <c r="AV443" s="626"/>
      <c r="AW443" s="620"/>
      <c r="AX443" s="629"/>
      <c r="AY443" s="475"/>
      <c r="AZ443" s="468"/>
      <c r="BA443" s="469"/>
      <c r="BB443" s="469"/>
      <c r="BC443" s="470"/>
      <c r="BD443" s="470"/>
      <c r="BE443" s="470"/>
      <c r="BF443" s="468"/>
      <c r="BG443" s="576"/>
      <c r="BH443" s="214"/>
      <c r="BI443" s="209"/>
      <c r="BJ443" s="209"/>
      <c r="BK443" s="209"/>
      <c r="BL443" s="206"/>
      <c r="BM443" s="206"/>
      <c r="BN443" s="206"/>
      <c r="BO443" s="280"/>
      <c r="BP443" s="280"/>
      <c r="BQ443" s="282"/>
      <c r="BR443" s="212"/>
      <c r="BS443" s="212" t="str">
        <f>IF(AND('MAPA DE RIESGOS'!$AP443="Muy Alta",'MAPA DE RIESGOS'!$AR443="Leve"),CONCATENATE("R",'MAPA DE RIESGOS'!$H443,"C",'MAPA DE RIESGOS'!$AF443),"")</f>
        <v/>
      </c>
      <c r="BT443" s="212"/>
      <c r="BU443" s="212"/>
      <c r="BV443" s="212"/>
      <c r="BW443" s="212"/>
      <c r="BX443" s="212"/>
      <c r="BY443" s="212"/>
      <c r="BZ443" s="212"/>
      <c r="CA443" s="212"/>
      <c r="CB443" s="212"/>
      <c r="CC443" s="212"/>
      <c r="CD443" s="212"/>
      <c r="CE443" s="212"/>
      <c r="CF443" s="212"/>
      <c r="CG443" s="212"/>
      <c r="CH443" s="212"/>
      <c r="CI443" s="212"/>
      <c r="CJ443" s="212"/>
      <c r="CK443" s="212"/>
    </row>
    <row r="444" spans="1:89" s="213" customFormat="1" ht="28.5" hidden="1" customHeight="1">
      <c r="A444" s="590"/>
      <c r="B444" s="614"/>
      <c r="C444" s="567"/>
      <c r="D444" s="567"/>
      <c r="E444" s="570"/>
      <c r="F444" s="570"/>
      <c r="G444" s="575"/>
      <c r="H444" s="382">
        <f t="shared" si="1494"/>
        <v>72</v>
      </c>
      <c r="I444" s="573"/>
      <c r="J444" s="576"/>
      <c r="K444" s="576"/>
      <c r="L444" s="576"/>
      <c r="M444" s="570"/>
      <c r="N444" s="570"/>
      <c r="O444" s="570"/>
      <c r="P444" s="644"/>
      <c r="Q444" s="604"/>
      <c r="R444" s="607"/>
      <c r="S444" s="607"/>
      <c r="T444" s="607"/>
      <c r="U444" s="607"/>
      <c r="V444" s="647"/>
      <c r="W444" s="632"/>
      <c r="X444" s="650"/>
      <c r="Y444" s="653"/>
      <c r="Z444" s="656"/>
      <c r="AA444" s="632"/>
      <c r="AB444" s="635"/>
      <c r="AC444" s="638"/>
      <c r="AD444" s="641"/>
      <c r="AE444" s="620"/>
      <c r="AF444" s="205">
        <v>3</v>
      </c>
      <c r="AG444" s="501"/>
      <c r="AH444" s="504" t="str">
        <f t="shared" si="1532"/>
        <v/>
      </c>
      <c r="AI444" s="338"/>
      <c r="AJ444" s="338"/>
      <c r="AK444" s="233" t="str">
        <f t="shared" si="1533"/>
        <v/>
      </c>
      <c r="AL444" s="339"/>
      <c r="AM444" s="339"/>
      <c r="AN444" s="340"/>
      <c r="AO444" s="234" t="str">
        <f t="shared" ref="AO444" si="1563">IF(ISBLANK(AD442),(IFERROR(IF(AND(AH443="Probabilidad",AH444="Probabilidad"),(AQ443-(+AQ443*AK444)),IF(AND(AH443="Impacto",AH444="Probabilidad"),(AQ442-(+AQ442*AK444)),IF(AH444="Impacto",AQ443,""))),""))," ")</f>
        <v/>
      </c>
      <c r="AP444" s="174" t="str">
        <f t="shared" ref="AP444" si="1564">IF(ISBLANK(AD442),(IFERROR(IF(AO444="","",IF(AO444&lt;=0.2,"Muy Baja",IF(AO444&lt;=0.4,"Baja",IF(AO444&lt;=0.6,"Media",IF(AO444&lt;=0.8,"Alta","Muy Alta"))))),""))," ")</f>
        <v/>
      </c>
      <c r="AQ444" s="235" t="str">
        <f t="shared" si="1441"/>
        <v/>
      </c>
      <c r="AR444" s="281" t="str">
        <f t="shared" si="1442"/>
        <v/>
      </c>
      <c r="AS444" s="235" t="str">
        <f t="shared" ref="AS444:AS447" si="1565">IFERROR(IF(AND(AH443="Impacto",AH444="Impacto"),(AS443-(+AS443*AK444)),IF(AND(AH443="Probabilidad",AH444="Impacto"),(AS442-(+AS442*AK444)),IF(AH444="Probabilidad",AS443,""))),"")</f>
        <v/>
      </c>
      <c r="AT444" s="237" t="str">
        <f t="shared" si="1443"/>
        <v/>
      </c>
      <c r="AU444" s="623"/>
      <c r="AV444" s="626"/>
      <c r="AW444" s="620"/>
      <c r="AX444" s="629"/>
      <c r="AY444" s="475"/>
      <c r="AZ444" s="468"/>
      <c r="BA444" s="469"/>
      <c r="BB444" s="469"/>
      <c r="BC444" s="470"/>
      <c r="BD444" s="470"/>
      <c r="BE444" s="470"/>
      <c r="BF444" s="468"/>
      <c r="BG444" s="576"/>
      <c r="BH444" s="214"/>
      <c r="BI444" s="209"/>
      <c r="BJ444" s="209"/>
      <c r="BK444" s="209"/>
      <c r="BL444" s="206"/>
      <c r="BM444" s="206"/>
      <c r="BN444" s="206"/>
      <c r="BO444" s="280"/>
      <c r="BP444" s="280"/>
      <c r="BQ444" s="282"/>
      <c r="BR444" s="212"/>
      <c r="BS444" s="212" t="str">
        <f>IF(AND('MAPA DE RIESGOS'!$AP444="Muy Alta",'MAPA DE RIESGOS'!$AR444="Leve"),CONCATENATE("R",'MAPA DE RIESGOS'!$H444,"C",'MAPA DE RIESGOS'!$AF444),"")</f>
        <v/>
      </c>
      <c r="BT444" s="212"/>
      <c r="BU444" s="212"/>
      <c r="BV444" s="212"/>
      <c r="BW444" s="212"/>
      <c r="BX444" s="212"/>
      <c r="BY444" s="212"/>
      <c r="BZ444" s="212"/>
      <c r="CA444" s="212"/>
      <c r="CB444" s="212"/>
      <c r="CC444" s="212"/>
      <c r="CD444" s="212"/>
      <c r="CE444" s="212"/>
      <c r="CF444" s="212"/>
      <c r="CG444" s="212"/>
      <c r="CH444" s="212"/>
      <c r="CI444" s="212"/>
      <c r="CJ444" s="212"/>
      <c r="CK444" s="212"/>
    </row>
    <row r="445" spans="1:89" s="213" customFormat="1" ht="28.5" hidden="1" customHeight="1">
      <c r="A445" s="590"/>
      <c r="B445" s="614"/>
      <c r="C445" s="567"/>
      <c r="D445" s="567"/>
      <c r="E445" s="570"/>
      <c r="F445" s="570"/>
      <c r="G445" s="575"/>
      <c r="H445" s="382">
        <f t="shared" si="1494"/>
        <v>72</v>
      </c>
      <c r="I445" s="573"/>
      <c r="J445" s="576"/>
      <c r="K445" s="576"/>
      <c r="L445" s="576"/>
      <c r="M445" s="570"/>
      <c r="N445" s="570"/>
      <c r="O445" s="570"/>
      <c r="P445" s="644"/>
      <c r="Q445" s="604"/>
      <c r="R445" s="607"/>
      <c r="S445" s="607"/>
      <c r="T445" s="607"/>
      <c r="U445" s="607"/>
      <c r="V445" s="647"/>
      <c r="W445" s="632"/>
      <c r="X445" s="650"/>
      <c r="Y445" s="653"/>
      <c r="Z445" s="656"/>
      <c r="AA445" s="632"/>
      <c r="AB445" s="635"/>
      <c r="AC445" s="638"/>
      <c r="AD445" s="641"/>
      <c r="AE445" s="620"/>
      <c r="AF445" s="205">
        <v>4</v>
      </c>
      <c r="AG445" s="501"/>
      <c r="AH445" s="504" t="str">
        <f t="shared" si="1532"/>
        <v/>
      </c>
      <c r="AI445" s="338"/>
      <c r="AJ445" s="338"/>
      <c r="AK445" s="233" t="str">
        <f t="shared" si="1533"/>
        <v/>
      </c>
      <c r="AL445" s="339"/>
      <c r="AM445" s="339"/>
      <c r="AN445" s="340"/>
      <c r="AO445" s="234" t="str">
        <f t="shared" ref="AO445" si="1566">IF(ISBLANK(AD442),(IFERROR(IF(AND(AH444="Probabilidad",AH445="Probabilidad"),(AQ444-(+AQ444*AK445)),IF(AND(AH444="Impacto",AH445="Probabilidad"),(AQ443-(+AQ443*AK445)),IF(AH445="Impacto",AQ444,""))),""))," ")</f>
        <v/>
      </c>
      <c r="AP445" s="174" t="str">
        <f t="shared" ref="AP445" si="1567">IF(ISBLANK(AD442),(IFERROR(IF(AO445="","",IF(AO445&lt;=0.2,"Muy Baja",IF(AO445&lt;=0.4,"Baja",IF(AO445&lt;=0.6,"Media",IF(AO445&lt;=0.8,"Alta","Muy Alta"))))),""))," ")</f>
        <v/>
      </c>
      <c r="AQ445" s="235" t="str">
        <f t="shared" si="1441"/>
        <v/>
      </c>
      <c r="AR445" s="281" t="str">
        <f t="shared" si="1442"/>
        <v/>
      </c>
      <c r="AS445" s="235" t="str">
        <f t="shared" si="1565"/>
        <v/>
      </c>
      <c r="AT445" s="237" t="str">
        <f t="shared" si="1443"/>
        <v/>
      </c>
      <c r="AU445" s="623"/>
      <c r="AV445" s="626"/>
      <c r="AW445" s="620"/>
      <c r="AX445" s="629"/>
      <c r="AY445" s="475"/>
      <c r="AZ445" s="468"/>
      <c r="BA445" s="469"/>
      <c r="BB445" s="469"/>
      <c r="BC445" s="470"/>
      <c r="BD445" s="470"/>
      <c r="BE445" s="470"/>
      <c r="BF445" s="468"/>
      <c r="BG445" s="576"/>
      <c r="BH445" s="214"/>
      <c r="BI445" s="209"/>
      <c r="BJ445" s="209"/>
      <c r="BK445" s="209"/>
      <c r="BL445" s="206"/>
      <c r="BM445" s="206"/>
      <c r="BN445" s="206"/>
      <c r="BO445" s="280"/>
      <c r="BP445" s="280"/>
      <c r="BQ445" s="282"/>
      <c r="BR445" s="212"/>
      <c r="BS445" s="212" t="str">
        <f>IF(AND('MAPA DE RIESGOS'!$AP445="Muy Alta",'MAPA DE RIESGOS'!$AR445="Leve"),CONCATENATE("R",'MAPA DE RIESGOS'!$H445,"C",'MAPA DE RIESGOS'!$AF445),"")</f>
        <v/>
      </c>
      <c r="BT445" s="212"/>
      <c r="BU445" s="212"/>
      <c r="BV445" s="212"/>
      <c r="BW445" s="212"/>
      <c r="BX445" s="212"/>
      <c r="BY445" s="212"/>
      <c r="BZ445" s="212"/>
      <c r="CA445" s="212"/>
      <c r="CB445" s="212"/>
      <c r="CC445" s="212"/>
      <c r="CD445" s="212"/>
      <c r="CE445" s="212"/>
      <c r="CF445" s="212"/>
      <c r="CG445" s="212"/>
      <c r="CH445" s="212"/>
      <c r="CI445" s="212"/>
      <c r="CJ445" s="212"/>
      <c r="CK445" s="212"/>
    </row>
    <row r="446" spans="1:89" s="213" customFormat="1" ht="28.5" hidden="1" customHeight="1">
      <c r="A446" s="590"/>
      <c r="B446" s="614"/>
      <c r="C446" s="567"/>
      <c r="D446" s="567"/>
      <c r="E446" s="570"/>
      <c r="F446" s="570"/>
      <c r="G446" s="575"/>
      <c r="H446" s="382">
        <f t="shared" si="1494"/>
        <v>72</v>
      </c>
      <c r="I446" s="573"/>
      <c r="J446" s="576"/>
      <c r="K446" s="576"/>
      <c r="L446" s="576"/>
      <c r="M446" s="570"/>
      <c r="N446" s="570"/>
      <c r="O446" s="570"/>
      <c r="P446" s="644"/>
      <c r="Q446" s="604"/>
      <c r="R446" s="607"/>
      <c r="S446" s="607"/>
      <c r="T446" s="607"/>
      <c r="U446" s="607"/>
      <c r="V446" s="647"/>
      <c r="W446" s="632"/>
      <c r="X446" s="650"/>
      <c r="Y446" s="653"/>
      <c r="Z446" s="656"/>
      <c r="AA446" s="632"/>
      <c r="AB446" s="635"/>
      <c r="AC446" s="638"/>
      <c r="AD446" s="641"/>
      <c r="AE446" s="620"/>
      <c r="AF446" s="205">
        <v>5</v>
      </c>
      <c r="AG446" s="501"/>
      <c r="AH446" s="504" t="str">
        <f t="shared" si="1532"/>
        <v/>
      </c>
      <c r="AI446" s="338"/>
      <c r="AJ446" s="338"/>
      <c r="AK446" s="233" t="str">
        <f t="shared" si="1533"/>
        <v/>
      </c>
      <c r="AL446" s="339"/>
      <c r="AM446" s="339"/>
      <c r="AN446" s="340"/>
      <c r="AO446" s="234" t="str">
        <f t="shared" ref="AO446" si="1568">IF(ISBLANK(AD442),(IFERROR(IF(AND(AH445="Probabilidad",AH446="Probabilidad"),(AQ445-(+AQ445*AK446)),IF(AND(AH445="Impacto",AH446="Probabilidad"),(AQ444-(+AQ444*AK446)),IF(AH446="Impacto",AQ445,""))),""))," ")</f>
        <v/>
      </c>
      <c r="AP446" s="174" t="str">
        <f t="shared" ref="AP446" si="1569">IF(ISBLANK(AD442),(IFERROR(IF(AO446="","",IF(AO446&lt;=0.2,"Muy Baja",IF(AO446&lt;=0.4,"Baja",IF(AO446&lt;=0.6,"Media",IF(AO446&lt;=0.8,"Alta","Muy Alta"))))),""))," ")</f>
        <v/>
      </c>
      <c r="AQ446" s="235" t="str">
        <f t="shared" si="1441"/>
        <v/>
      </c>
      <c r="AR446" s="281" t="str">
        <f t="shared" si="1442"/>
        <v/>
      </c>
      <c r="AS446" s="235" t="str">
        <f t="shared" si="1565"/>
        <v/>
      </c>
      <c r="AT446" s="237" t="str">
        <f t="shared" si="1443"/>
        <v/>
      </c>
      <c r="AU446" s="623"/>
      <c r="AV446" s="626"/>
      <c r="AW446" s="620"/>
      <c r="AX446" s="629"/>
      <c r="AY446" s="475"/>
      <c r="AZ446" s="468"/>
      <c r="BA446" s="469"/>
      <c r="BB446" s="469"/>
      <c r="BC446" s="470"/>
      <c r="BD446" s="470"/>
      <c r="BE446" s="470"/>
      <c r="BF446" s="468"/>
      <c r="BG446" s="576"/>
      <c r="BH446" s="214"/>
      <c r="BI446" s="209"/>
      <c r="BJ446" s="209"/>
      <c r="BK446" s="209"/>
      <c r="BL446" s="206"/>
      <c r="BM446" s="206"/>
      <c r="BN446" s="206"/>
      <c r="BO446" s="280"/>
      <c r="BP446" s="280"/>
      <c r="BQ446" s="282"/>
      <c r="BR446" s="212"/>
      <c r="BS446" s="212" t="str">
        <f>IF(AND('MAPA DE RIESGOS'!$AP446="Muy Alta",'MAPA DE RIESGOS'!$AR446="Leve"),CONCATENATE("R",'MAPA DE RIESGOS'!$H446,"C",'MAPA DE RIESGOS'!$AF446),"")</f>
        <v/>
      </c>
      <c r="BT446" s="212"/>
      <c r="BU446" s="212"/>
      <c r="BV446" s="212"/>
      <c r="BW446" s="212"/>
      <c r="BX446" s="212"/>
      <c r="BY446" s="212"/>
      <c r="BZ446" s="212"/>
      <c r="CA446" s="212"/>
      <c r="CB446" s="212"/>
      <c r="CC446" s="212"/>
      <c r="CD446" s="212"/>
      <c r="CE446" s="212"/>
      <c r="CF446" s="212"/>
      <c r="CG446" s="212"/>
      <c r="CH446" s="212"/>
      <c r="CI446" s="212"/>
      <c r="CJ446" s="212"/>
      <c r="CK446" s="212"/>
    </row>
    <row r="447" spans="1:89" s="213" customFormat="1" ht="28.5" hidden="1" customHeight="1">
      <c r="A447" s="590"/>
      <c r="B447" s="614"/>
      <c r="C447" s="567"/>
      <c r="D447" s="567"/>
      <c r="E447" s="570"/>
      <c r="F447" s="570"/>
      <c r="G447" s="575"/>
      <c r="H447" s="382">
        <f t="shared" si="1494"/>
        <v>72</v>
      </c>
      <c r="I447" s="574"/>
      <c r="J447" s="577"/>
      <c r="K447" s="577"/>
      <c r="L447" s="577"/>
      <c r="M447" s="571"/>
      <c r="N447" s="571"/>
      <c r="O447" s="571"/>
      <c r="P447" s="645"/>
      <c r="Q447" s="605"/>
      <c r="R447" s="608"/>
      <c r="S447" s="608"/>
      <c r="T447" s="608"/>
      <c r="U447" s="608"/>
      <c r="V447" s="648"/>
      <c r="W447" s="633"/>
      <c r="X447" s="651"/>
      <c r="Y447" s="654"/>
      <c r="Z447" s="657"/>
      <c r="AA447" s="633"/>
      <c r="AB447" s="636"/>
      <c r="AC447" s="639"/>
      <c r="AD447" s="642"/>
      <c r="AE447" s="621"/>
      <c r="AF447" s="205">
        <v>6</v>
      </c>
      <c r="AG447" s="501"/>
      <c r="AH447" s="504" t="str">
        <f t="shared" si="1532"/>
        <v/>
      </c>
      <c r="AI447" s="338"/>
      <c r="AJ447" s="338"/>
      <c r="AK447" s="233" t="str">
        <f t="shared" si="1533"/>
        <v/>
      </c>
      <c r="AL447" s="339"/>
      <c r="AM447" s="339"/>
      <c r="AN447" s="340"/>
      <c r="AO447" s="234" t="str">
        <f t="shared" ref="AO447" si="1570">IF(ISBLANK(AD442),(IFERROR(IF(AND(AH446="Probabilidad",AH447="Probabilidad"),(AQ446-(+AQ446*AK447)),IF(AND(AH446="Impacto",AH447="Probabilidad"),(AQ445-(+AQ445*AK447)),IF(AH447="Impacto",AQ446,""))),""))," ")</f>
        <v/>
      </c>
      <c r="AP447" s="174" t="str">
        <f t="shared" ref="AP447" si="1571">IF(ISBLANK(AD442),(IFERROR(IF(AO447="","",IF(AO447&lt;=0.2,"Muy Baja",IF(AO447&lt;=0.4,"Baja",IF(AO447&lt;=0.6,"Media",IF(AO447&lt;=0.8,"Alta","Muy Alta"))))),""))," ")</f>
        <v/>
      </c>
      <c r="AQ447" s="235" t="str">
        <f t="shared" si="1441"/>
        <v/>
      </c>
      <c r="AR447" s="281" t="str">
        <f t="shared" si="1442"/>
        <v/>
      </c>
      <c r="AS447" s="235" t="str">
        <f t="shared" si="1565"/>
        <v/>
      </c>
      <c r="AT447" s="237" t="str">
        <f t="shared" si="1443"/>
        <v/>
      </c>
      <c r="AU447" s="624"/>
      <c r="AV447" s="627"/>
      <c r="AW447" s="621"/>
      <c r="AX447" s="630"/>
      <c r="AY447" s="475"/>
      <c r="AZ447" s="468"/>
      <c r="BA447" s="469"/>
      <c r="BB447" s="469"/>
      <c r="BC447" s="470"/>
      <c r="BD447" s="470"/>
      <c r="BE447" s="470"/>
      <c r="BF447" s="468"/>
      <c r="BG447" s="577"/>
      <c r="BH447" s="214"/>
      <c r="BI447" s="209"/>
      <c r="BJ447" s="209"/>
      <c r="BK447" s="209"/>
      <c r="BL447" s="206"/>
      <c r="BM447" s="206"/>
      <c r="BN447" s="206"/>
      <c r="BO447" s="280"/>
      <c r="BP447" s="280"/>
      <c r="BQ447" s="282"/>
      <c r="BR447" s="212"/>
      <c r="BS447" s="212" t="str">
        <f>IF(AND('MAPA DE RIESGOS'!$AP447="Muy Alta",'MAPA DE RIESGOS'!$AR447="Leve"),CONCATENATE("R",'MAPA DE RIESGOS'!$H447,"C",'MAPA DE RIESGOS'!$AF447),"")</f>
        <v/>
      </c>
      <c r="BT447" s="212"/>
      <c r="BU447" s="212"/>
      <c r="BV447" s="212"/>
      <c r="BW447" s="212"/>
      <c r="BX447" s="212"/>
      <c r="BY447" s="212"/>
      <c r="BZ447" s="212"/>
      <c r="CA447" s="212"/>
      <c r="CB447" s="212"/>
      <c r="CC447" s="212"/>
      <c r="CD447" s="212"/>
      <c r="CE447" s="212"/>
      <c r="CF447" s="212"/>
      <c r="CG447" s="212"/>
      <c r="CH447" s="212"/>
      <c r="CI447" s="212"/>
      <c r="CJ447" s="212"/>
      <c r="CK447" s="212"/>
    </row>
    <row r="448" spans="1:89" s="213" customFormat="1" ht="140" customHeight="1">
      <c r="A448" s="590"/>
      <c r="B448" s="614" t="s">
        <v>955</v>
      </c>
      <c r="C448" s="567"/>
      <c r="D448" s="567" t="str">
        <f>IFERROR((VLOOKUP($B448,'Listados Datos'!$D$3:$F$18,3,FALSE))," ")</f>
        <v>El proceso inicia con la identificación de necesidades de personal y finaliza con el seguimiento y evaluación de los mismos. Aplica a todos los procesos de la entidad.</v>
      </c>
      <c r="E448" s="570" t="s">
        <v>1169</v>
      </c>
      <c r="F448" s="570" t="s">
        <v>970</v>
      </c>
      <c r="G448" s="575">
        <v>73</v>
      </c>
      <c r="H448" s="382">
        <f t="shared" ref="H448" si="1572">+G448</f>
        <v>73</v>
      </c>
      <c r="I448" s="572" t="s">
        <v>3105</v>
      </c>
      <c r="J448" s="581" t="s">
        <v>242</v>
      </c>
      <c r="K448" s="581" t="s">
        <v>1198</v>
      </c>
      <c r="L448" s="581" t="s">
        <v>1283</v>
      </c>
      <c r="M448" s="569" t="s">
        <v>3099</v>
      </c>
      <c r="N448" s="569" t="s">
        <v>108</v>
      </c>
      <c r="O448" s="569" t="s">
        <v>830</v>
      </c>
      <c r="P448" s="643">
        <v>12</v>
      </c>
      <c r="Q448" s="603"/>
      <c r="R448" s="606"/>
      <c r="S448" s="606"/>
      <c r="T448" s="606"/>
      <c r="U448" s="606"/>
      <c r="V448" s="646" t="str">
        <f t="shared" ref="V448" si="1573">IF(ISBLANK(AC448),(IF(P448&lt;=0,"",IF(P448&lt;=2,"Muy Baja",IF(P448&lt;=24,"Baja",IF(P448&lt;=500,"Media",IF(P448&lt;=5000,"Alta","Muy Alta"))))))," ")</f>
        <v>Baja</v>
      </c>
      <c r="W448" s="631">
        <f t="shared" ref="W448" si="1574">IF(ISBLANK(AC448),(IF(V448="","",IF(V448="Muy Baja",20%,IF(V448="Baja",40%,IF(V448="Media",60%,IF(V448="Alta",80%,IF(V448="Muy Alta",100%,0)))))))," ")</f>
        <v>0.4</v>
      </c>
      <c r="X448" s="649" t="s">
        <v>303</v>
      </c>
      <c r="Y448" s="652" t="str">
        <f>IF(X448&gt;0,IF(NOT(ISERROR(MATCH(X448,'Listados Datos'!$N$3:$N$4,0))),'Listados Datos'!$N$6&amp;"Por favor no seleccionar este criterios de impacto (Afectación Económica o presupuestal y/o Pérdida Reputacional)",'Listados Datos'!$N$7),"")</f>
        <v>✔</v>
      </c>
      <c r="Z448" s="655" t="str">
        <f>IF(OR(X448='Listados Datos'!$R$3,X448='Listados Datos'!$S$3),"Leve",IF(OR(X448='Listados Datos'!$R$4,X448='Listados Datos'!$S$4),"Menor",IF(OR(X448='Listados Datos'!$R$5,X448='Listados Datos'!$S$5),"Moderado",IF(OR(X448='Listados Datos'!$R$6,X448='Listados Datos'!$S$6),"Mayor",IF(OR(X448='Listados Datos'!$R$7,X448='Listados Datos'!$S$7),"Catastrófico","")))))</f>
        <v>Leve</v>
      </c>
      <c r="AA448" s="631">
        <f>IF(Z448="","",IF(Z448="Leve",20%,IF(Z448="Menor",40%,IF(Z448="Moderado",60%,IF(Z448="Mayor",80%,IF(Z448="Catastrófico",100%,0))))))</f>
        <v>0.2</v>
      </c>
      <c r="AB448" s="634"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Bajo</v>
      </c>
      <c r="AC448" s="637"/>
      <c r="AD448" s="640"/>
      <c r="AE448" s="619" t="str">
        <f t="shared" ref="AE448" si="1575">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VALORAR</v>
      </c>
      <c r="AF448" s="205">
        <v>1</v>
      </c>
      <c r="AG448" s="501" t="s">
        <v>3101</v>
      </c>
      <c r="AH448" s="504" t="str">
        <f t="shared" si="1532"/>
        <v>Probabilidad</v>
      </c>
      <c r="AI448" s="338" t="s">
        <v>310</v>
      </c>
      <c r="AJ448" s="338" t="s">
        <v>316</v>
      </c>
      <c r="AK448" s="233" t="str">
        <f t="shared" si="1533"/>
        <v>50%</v>
      </c>
      <c r="AL448" s="339" t="s">
        <v>319</v>
      </c>
      <c r="AM448" s="339" t="s">
        <v>323</v>
      </c>
      <c r="AN448" s="340" t="s">
        <v>326</v>
      </c>
      <c r="AO448" s="234">
        <f t="shared" ref="AO448" si="1576">IF(ISBLANK(AD448),(IFERROR(IF(AH448="Probabilidad",(W448-(+W448*AK448)),IF(AH448="Impacto",W448,"")),""))," ")</f>
        <v>0.2</v>
      </c>
      <c r="AP448" s="174" t="str">
        <f t="shared" ref="AP448" si="1577">IF(ISBLANK(AD448), (IFERROR(IF(AO448="","",IF(AO448&lt;=0.2,"Muy Baja",IF(AO448&lt;=0.4,"Baja",IF(AO448&lt;=0.6,"Media",IF(AO448&lt;=0.8,"Alta","Muy Alta"))))),""))," ")</f>
        <v>Muy Baja</v>
      </c>
      <c r="AQ448" s="235">
        <f t="shared" si="1441"/>
        <v>0.2</v>
      </c>
      <c r="AR448" s="281" t="str">
        <f t="shared" si="1442"/>
        <v>Leve</v>
      </c>
      <c r="AS448" s="235">
        <f t="shared" ref="AS448" si="1578">IFERROR(IF(AH448="Impacto",(AA448-(+AA448*AK448)),IF(AH448="Probabilidad",AA448,"")),"")</f>
        <v>0.2</v>
      </c>
      <c r="AT448" s="237" t="str">
        <f t="shared" si="1443"/>
        <v>Bajo</v>
      </c>
      <c r="AU448" s="622"/>
      <c r="AV448" s="625" t="str">
        <f>IF(ISBLANK(AD448), " ", AD448)</f>
        <v xml:space="preserve"> </v>
      </c>
      <c r="AW448" s="619" t="str">
        <f t="shared" ref="AW448" si="1579">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628" t="s">
        <v>333</v>
      </c>
      <c r="AY448" s="546" t="s">
        <v>3109</v>
      </c>
      <c r="AZ448" s="548" t="s">
        <v>1259</v>
      </c>
      <c r="BA448" s="548" t="s">
        <v>3013</v>
      </c>
      <c r="BB448" s="548" t="s">
        <v>1054</v>
      </c>
      <c r="BC448" s="550">
        <v>44927</v>
      </c>
      <c r="BD448" s="550">
        <v>45291</v>
      </c>
      <c r="BE448" s="548" t="s">
        <v>1259</v>
      </c>
      <c r="BF448" s="548" t="s">
        <v>1259</v>
      </c>
      <c r="BG448" s="581" t="s">
        <v>1253</v>
      </c>
      <c r="BH448" s="214"/>
      <c r="BI448" s="209"/>
      <c r="BJ448" s="209"/>
      <c r="BK448" s="209"/>
      <c r="BL448" s="206"/>
      <c r="BM448" s="206"/>
      <c r="BN448" s="206"/>
      <c r="BO448" s="280"/>
      <c r="BP448" s="280"/>
      <c r="BQ448" s="282"/>
      <c r="BR448" s="212"/>
      <c r="BS448" s="212" t="str">
        <f>IF(AND('MAPA DE RIESGOS'!$AP448="Muy Alta",'MAPA DE RIESGOS'!$AR448="Leve"),CONCATENATE("R",'MAPA DE RIESGOS'!$H448,"C",'MAPA DE RIESGOS'!$AF448),"")</f>
        <v/>
      </c>
      <c r="BT448" s="212"/>
      <c r="BU448" s="212"/>
      <c r="BV448" s="212"/>
      <c r="BW448" s="212"/>
      <c r="BX448" s="212"/>
      <c r="BY448" s="212"/>
      <c r="BZ448" s="212"/>
      <c r="CA448" s="212"/>
      <c r="CB448" s="212"/>
      <c r="CC448" s="212"/>
      <c r="CD448" s="212"/>
      <c r="CE448" s="212"/>
      <c r="CF448" s="212"/>
      <c r="CG448" s="212"/>
      <c r="CH448" s="212"/>
      <c r="CI448" s="212"/>
      <c r="CJ448" s="212"/>
      <c r="CK448" s="212"/>
    </row>
    <row r="449" spans="1:89" s="213" customFormat="1" ht="178.5" customHeight="1">
      <c r="A449" s="590"/>
      <c r="B449" s="614"/>
      <c r="C449" s="567"/>
      <c r="D449" s="567"/>
      <c r="E449" s="570"/>
      <c r="F449" s="570"/>
      <c r="G449" s="575"/>
      <c r="H449" s="382">
        <f t="shared" ref="H449" si="1580">+H448</f>
        <v>73</v>
      </c>
      <c r="I449" s="573"/>
      <c r="J449" s="576"/>
      <c r="K449" s="576"/>
      <c r="L449" s="576"/>
      <c r="M449" s="570"/>
      <c r="N449" s="570"/>
      <c r="O449" s="570"/>
      <c r="P449" s="644"/>
      <c r="Q449" s="604"/>
      <c r="R449" s="607"/>
      <c r="S449" s="607"/>
      <c r="T449" s="607"/>
      <c r="U449" s="607"/>
      <c r="V449" s="647"/>
      <c r="W449" s="632"/>
      <c r="X449" s="650"/>
      <c r="Y449" s="653"/>
      <c r="Z449" s="656"/>
      <c r="AA449" s="632"/>
      <c r="AB449" s="635"/>
      <c r="AC449" s="638"/>
      <c r="AD449" s="641"/>
      <c r="AE449" s="620"/>
      <c r="AF449" s="205">
        <v>2</v>
      </c>
      <c r="AG449" s="501" t="s">
        <v>3331</v>
      </c>
      <c r="AH449" s="504" t="str">
        <f t="shared" si="1532"/>
        <v>Probabilidad</v>
      </c>
      <c r="AI449" s="338" t="s">
        <v>310</v>
      </c>
      <c r="AJ449" s="338" t="s">
        <v>316</v>
      </c>
      <c r="AK449" s="233" t="str">
        <f t="shared" si="1533"/>
        <v>50%</v>
      </c>
      <c r="AL449" s="339" t="s">
        <v>319</v>
      </c>
      <c r="AM449" s="339" t="s">
        <v>323</v>
      </c>
      <c r="AN449" s="340" t="s">
        <v>326</v>
      </c>
      <c r="AO449" s="234">
        <f t="shared" ref="AO449" si="1581">IF(ISBLANK(AD448),(IFERROR(IF(AND(AH448="Probabilidad",AH449="Probabilidad"),(AQ448-(+AQ448*AK449)),IF(AH449="Probabilidad",(W448-(+W448*AK449)),IF(AH449="Impacto",AQ448,""))),""))," ")</f>
        <v>0.1</v>
      </c>
      <c r="AP449" s="174" t="str">
        <f t="shared" ref="AP449" si="1582">IF(ISBLANK(AD448),(IFERROR(IF(AO449="","",IF(AO449&lt;=0.2,"Muy Baja",IF(AO449&lt;=0.4,"Baja",IF(AO449&lt;=0.6,"Media",IF(AO449&lt;=0.8,"Alta","Muy Alta"))))),""))," ")</f>
        <v>Muy Baja</v>
      </c>
      <c r="AQ449" s="235">
        <f t="shared" si="1441"/>
        <v>0.1</v>
      </c>
      <c r="AR449" s="281" t="str">
        <f t="shared" si="1442"/>
        <v>Leve</v>
      </c>
      <c r="AS449" s="235">
        <f t="shared" ref="AS449" si="1583">IFERROR(IF(AND(AH448="Impacto",AH449="Impacto"),(AS448-(+AS448*AK449)),IF(AH449="Impacto",(AA448-(+AA448*AK449)),IF(AH449="Probabilidad",AS448,""))),"")</f>
        <v>0.2</v>
      </c>
      <c r="AT449" s="237" t="str">
        <f t="shared" si="1443"/>
        <v>Bajo</v>
      </c>
      <c r="AU449" s="623"/>
      <c r="AV449" s="626"/>
      <c r="AW449" s="620"/>
      <c r="AX449" s="629"/>
      <c r="AY449" s="547"/>
      <c r="AZ449" s="549"/>
      <c r="BA449" s="549"/>
      <c r="BB449" s="549"/>
      <c r="BC449" s="551"/>
      <c r="BD449" s="551"/>
      <c r="BE449" s="549"/>
      <c r="BF449" s="549"/>
      <c r="BG449" s="576"/>
      <c r="BH449" s="214"/>
      <c r="BI449" s="209"/>
      <c r="BJ449" s="209"/>
      <c r="BK449" s="209"/>
      <c r="BL449" s="206"/>
      <c r="BM449" s="206"/>
      <c r="BN449" s="206"/>
      <c r="BO449" s="280"/>
      <c r="BP449" s="280"/>
      <c r="BQ449" s="282"/>
      <c r="BR449" s="212"/>
      <c r="BS449" s="212" t="str">
        <f>IF(AND('MAPA DE RIESGOS'!$AP449="Muy Alta",'MAPA DE RIESGOS'!$AR449="Leve"),CONCATENATE("R",'MAPA DE RIESGOS'!$H449,"C",'MAPA DE RIESGOS'!$AF449),"")</f>
        <v/>
      </c>
      <c r="BT449" s="212"/>
      <c r="BU449" s="212"/>
      <c r="BV449" s="212"/>
      <c r="BW449" s="212"/>
      <c r="BX449" s="212"/>
      <c r="BY449" s="212"/>
      <c r="BZ449" s="212"/>
      <c r="CA449" s="212"/>
      <c r="CB449" s="212"/>
      <c r="CC449" s="212"/>
      <c r="CD449" s="212"/>
      <c r="CE449" s="212"/>
      <c r="CF449" s="212"/>
      <c r="CG449" s="212"/>
      <c r="CH449" s="212"/>
      <c r="CI449" s="212"/>
      <c r="CJ449" s="212"/>
      <c r="CK449" s="212"/>
    </row>
    <row r="450" spans="1:89" s="213" customFormat="1" ht="28.5" hidden="1" customHeight="1">
      <c r="A450" s="590"/>
      <c r="B450" s="614"/>
      <c r="C450" s="567"/>
      <c r="D450" s="567"/>
      <c r="E450" s="570"/>
      <c r="F450" s="570"/>
      <c r="G450" s="575"/>
      <c r="H450" s="382">
        <f t="shared" si="1494"/>
        <v>73</v>
      </c>
      <c r="I450" s="573"/>
      <c r="J450" s="576"/>
      <c r="K450" s="576"/>
      <c r="L450" s="576"/>
      <c r="M450" s="570"/>
      <c r="N450" s="570"/>
      <c r="O450" s="570"/>
      <c r="P450" s="644"/>
      <c r="Q450" s="604"/>
      <c r="R450" s="607"/>
      <c r="S450" s="607"/>
      <c r="T450" s="607"/>
      <c r="U450" s="607"/>
      <c r="V450" s="647"/>
      <c r="W450" s="632"/>
      <c r="X450" s="650"/>
      <c r="Y450" s="653"/>
      <c r="Z450" s="656"/>
      <c r="AA450" s="632"/>
      <c r="AB450" s="635"/>
      <c r="AC450" s="638"/>
      <c r="AD450" s="641"/>
      <c r="AE450" s="620"/>
      <c r="AF450" s="205">
        <v>3</v>
      </c>
      <c r="AG450" s="501"/>
      <c r="AH450" s="504" t="str">
        <f t="shared" si="1532"/>
        <v/>
      </c>
      <c r="AI450" s="338"/>
      <c r="AJ450" s="338"/>
      <c r="AK450" s="233" t="str">
        <f t="shared" si="1533"/>
        <v/>
      </c>
      <c r="AL450" s="339"/>
      <c r="AM450" s="339"/>
      <c r="AN450" s="340"/>
      <c r="AO450" s="234" t="str">
        <f t="shared" ref="AO450" si="1584">IF(ISBLANK(AD448),(IFERROR(IF(AND(AH449="Probabilidad",AH450="Probabilidad"),(AQ449-(+AQ449*AK450)),IF(AND(AH449="Impacto",AH450="Probabilidad"),(AQ448-(+AQ448*AK450)),IF(AH450="Impacto",AQ449,""))),""))," ")</f>
        <v/>
      </c>
      <c r="AP450" s="174" t="str">
        <f t="shared" ref="AP450" si="1585">IF(ISBLANK(AD448),(IFERROR(IF(AO450="","",IF(AO450&lt;=0.2,"Muy Baja",IF(AO450&lt;=0.4,"Baja",IF(AO450&lt;=0.6,"Media",IF(AO450&lt;=0.8,"Alta","Muy Alta"))))),""))," ")</f>
        <v/>
      </c>
      <c r="AQ450" s="235" t="str">
        <f t="shared" si="1441"/>
        <v/>
      </c>
      <c r="AR450" s="281" t="str">
        <f t="shared" si="1442"/>
        <v/>
      </c>
      <c r="AS450" s="235" t="str">
        <f t="shared" ref="AS450:AS453" si="1586">IFERROR(IF(AND(AH449="Impacto",AH450="Impacto"),(AS449-(+AS449*AK450)),IF(AND(AH449="Probabilidad",AH450="Impacto"),(AS448-(+AS448*AK450)),IF(AH450="Probabilidad",AS449,""))),"")</f>
        <v/>
      </c>
      <c r="AT450" s="237" t="str">
        <f t="shared" si="1443"/>
        <v/>
      </c>
      <c r="AU450" s="623"/>
      <c r="AV450" s="626"/>
      <c r="AW450" s="620"/>
      <c r="AX450" s="629"/>
      <c r="AY450" s="475"/>
      <c r="AZ450" s="468"/>
      <c r="BA450" s="469"/>
      <c r="BB450" s="469"/>
      <c r="BC450" s="470"/>
      <c r="BD450" s="470"/>
      <c r="BE450" s="470"/>
      <c r="BF450" s="468"/>
      <c r="BG450" s="576"/>
      <c r="BH450" s="214"/>
      <c r="BI450" s="209"/>
      <c r="BJ450" s="209"/>
      <c r="BK450" s="209"/>
      <c r="BL450" s="206"/>
      <c r="BM450" s="206"/>
      <c r="BN450" s="206"/>
      <c r="BO450" s="280"/>
      <c r="BP450" s="280"/>
      <c r="BQ450" s="282"/>
      <c r="BR450" s="212"/>
      <c r="BS450" s="212" t="str">
        <f>IF(AND('MAPA DE RIESGOS'!$AP450="Muy Alta",'MAPA DE RIESGOS'!$AR450="Leve"),CONCATENATE("R",'MAPA DE RIESGOS'!$H450,"C",'MAPA DE RIESGOS'!$AF450),"")</f>
        <v/>
      </c>
      <c r="BT450" s="212"/>
      <c r="BU450" s="212"/>
      <c r="BV450" s="212"/>
      <c r="BW450" s="212"/>
      <c r="BX450" s="212"/>
      <c r="BY450" s="212"/>
      <c r="BZ450" s="212"/>
      <c r="CA450" s="212"/>
      <c r="CB450" s="212"/>
      <c r="CC450" s="212"/>
      <c r="CD450" s="212"/>
      <c r="CE450" s="212"/>
      <c r="CF450" s="212"/>
      <c r="CG450" s="212"/>
      <c r="CH450" s="212"/>
      <c r="CI450" s="212"/>
      <c r="CJ450" s="212"/>
      <c r="CK450" s="212"/>
    </row>
    <row r="451" spans="1:89" s="213" customFormat="1" ht="28.5" hidden="1" customHeight="1">
      <c r="A451" s="590"/>
      <c r="B451" s="614"/>
      <c r="C451" s="567"/>
      <c r="D451" s="567"/>
      <c r="E451" s="570"/>
      <c r="F451" s="570"/>
      <c r="G451" s="575"/>
      <c r="H451" s="382">
        <f t="shared" si="1494"/>
        <v>73</v>
      </c>
      <c r="I451" s="573"/>
      <c r="J451" s="576"/>
      <c r="K451" s="576"/>
      <c r="L451" s="576"/>
      <c r="M451" s="570"/>
      <c r="N451" s="570"/>
      <c r="O451" s="570"/>
      <c r="P451" s="644"/>
      <c r="Q451" s="604"/>
      <c r="R451" s="607"/>
      <c r="S451" s="607"/>
      <c r="T451" s="607"/>
      <c r="U451" s="607"/>
      <c r="V451" s="647"/>
      <c r="W451" s="632"/>
      <c r="X451" s="650"/>
      <c r="Y451" s="653"/>
      <c r="Z451" s="656"/>
      <c r="AA451" s="632"/>
      <c r="AB451" s="635"/>
      <c r="AC451" s="638"/>
      <c r="AD451" s="641"/>
      <c r="AE451" s="620"/>
      <c r="AF451" s="205">
        <v>4</v>
      </c>
      <c r="AG451" s="501"/>
      <c r="AH451" s="504" t="str">
        <f t="shared" si="1532"/>
        <v/>
      </c>
      <c r="AI451" s="338"/>
      <c r="AJ451" s="338"/>
      <c r="AK451" s="233" t="str">
        <f t="shared" si="1533"/>
        <v/>
      </c>
      <c r="AL451" s="339"/>
      <c r="AM451" s="339"/>
      <c r="AN451" s="340"/>
      <c r="AO451" s="234" t="str">
        <f t="shared" ref="AO451" si="1587">IF(ISBLANK(AD448),(IFERROR(IF(AND(AH450="Probabilidad",AH451="Probabilidad"),(AQ450-(+AQ450*AK451)),IF(AND(AH450="Impacto",AH451="Probabilidad"),(AQ449-(+AQ449*AK451)),IF(AH451="Impacto",AQ450,""))),""))," ")</f>
        <v/>
      </c>
      <c r="AP451" s="174" t="str">
        <f t="shared" ref="AP451" si="1588">IF(ISBLANK(AD448),(IFERROR(IF(AO451="","",IF(AO451&lt;=0.2,"Muy Baja",IF(AO451&lt;=0.4,"Baja",IF(AO451&lt;=0.6,"Media",IF(AO451&lt;=0.8,"Alta","Muy Alta"))))),""))," ")</f>
        <v/>
      </c>
      <c r="AQ451" s="235" t="str">
        <f t="shared" si="1441"/>
        <v/>
      </c>
      <c r="AR451" s="281" t="str">
        <f t="shared" si="1442"/>
        <v/>
      </c>
      <c r="AS451" s="235" t="str">
        <f t="shared" si="1586"/>
        <v/>
      </c>
      <c r="AT451" s="237" t="str">
        <f t="shared" si="1443"/>
        <v/>
      </c>
      <c r="AU451" s="623"/>
      <c r="AV451" s="626"/>
      <c r="AW451" s="620"/>
      <c r="AX451" s="629"/>
      <c r="AY451" s="475"/>
      <c r="AZ451" s="468"/>
      <c r="BA451" s="469"/>
      <c r="BB451" s="469"/>
      <c r="BC451" s="470"/>
      <c r="BD451" s="470"/>
      <c r="BE451" s="470"/>
      <c r="BF451" s="468"/>
      <c r="BG451" s="576"/>
      <c r="BH451" s="214"/>
      <c r="BI451" s="209"/>
      <c r="BJ451" s="209"/>
      <c r="BK451" s="209"/>
      <c r="BL451" s="206"/>
      <c r="BM451" s="206"/>
      <c r="BN451" s="206"/>
      <c r="BO451" s="280"/>
      <c r="BP451" s="280"/>
      <c r="BQ451" s="282"/>
      <c r="BR451" s="212"/>
      <c r="BS451" s="212" t="str">
        <f>IF(AND('MAPA DE RIESGOS'!$AP451="Muy Alta",'MAPA DE RIESGOS'!$AR451="Leve"),CONCATENATE("R",'MAPA DE RIESGOS'!$H451,"C",'MAPA DE RIESGOS'!$AF451),"")</f>
        <v/>
      </c>
      <c r="BT451" s="212"/>
      <c r="BU451" s="212"/>
      <c r="BV451" s="212"/>
      <c r="BW451" s="212"/>
      <c r="BX451" s="212"/>
      <c r="BY451" s="212"/>
      <c r="BZ451" s="212"/>
      <c r="CA451" s="212"/>
      <c r="CB451" s="212"/>
      <c r="CC451" s="212"/>
      <c r="CD451" s="212"/>
      <c r="CE451" s="212"/>
      <c r="CF451" s="212"/>
      <c r="CG451" s="212"/>
      <c r="CH451" s="212"/>
      <c r="CI451" s="212"/>
      <c r="CJ451" s="212"/>
      <c r="CK451" s="212"/>
    </row>
    <row r="452" spans="1:89" s="213" customFormat="1" ht="28.5" hidden="1" customHeight="1">
      <c r="A452" s="590"/>
      <c r="B452" s="614"/>
      <c r="C452" s="567"/>
      <c r="D452" s="567"/>
      <c r="E452" s="570"/>
      <c r="F452" s="570"/>
      <c r="G452" s="575"/>
      <c r="H452" s="382">
        <f t="shared" si="1494"/>
        <v>73</v>
      </c>
      <c r="I452" s="573"/>
      <c r="J452" s="576"/>
      <c r="K452" s="576"/>
      <c r="L452" s="576"/>
      <c r="M452" s="570"/>
      <c r="N452" s="570"/>
      <c r="O452" s="570"/>
      <c r="P452" s="644"/>
      <c r="Q452" s="604"/>
      <c r="R452" s="607"/>
      <c r="S452" s="607"/>
      <c r="T452" s="607"/>
      <c r="U452" s="607"/>
      <c r="V452" s="647"/>
      <c r="W452" s="632"/>
      <c r="X452" s="650"/>
      <c r="Y452" s="653"/>
      <c r="Z452" s="656"/>
      <c r="AA452" s="632"/>
      <c r="AB452" s="635"/>
      <c r="AC452" s="638"/>
      <c r="AD452" s="641"/>
      <c r="AE452" s="620"/>
      <c r="AF452" s="205">
        <v>5</v>
      </c>
      <c r="AG452" s="501"/>
      <c r="AH452" s="504" t="str">
        <f t="shared" si="1532"/>
        <v/>
      </c>
      <c r="AI452" s="338"/>
      <c r="AJ452" s="338"/>
      <c r="AK452" s="233" t="str">
        <f t="shared" si="1533"/>
        <v/>
      </c>
      <c r="AL452" s="339"/>
      <c r="AM452" s="339"/>
      <c r="AN452" s="340"/>
      <c r="AO452" s="234" t="str">
        <f t="shared" ref="AO452" si="1589">IF(ISBLANK(AD448),(IFERROR(IF(AND(AH451="Probabilidad",AH452="Probabilidad"),(AQ451-(+AQ451*AK452)),IF(AND(AH451="Impacto",AH452="Probabilidad"),(AQ450-(+AQ450*AK452)),IF(AH452="Impacto",AQ451,""))),""))," ")</f>
        <v/>
      </c>
      <c r="AP452" s="174" t="str">
        <f t="shared" ref="AP452" si="1590">IF(ISBLANK(AD448),(IFERROR(IF(AO452="","",IF(AO452&lt;=0.2,"Muy Baja",IF(AO452&lt;=0.4,"Baja",IF(AO452&lt;=0.6,"Media",IF(AO452&lt;=0.8,"Alta","Muy Alta"))))),""))," ")</f>
        <v/>
      </c>
      <c r="AQ452" s="235" t="str">
        <f t="shared" si="1441"/>
        <v/>
      </c>
      <c r="AR452" s="281" t="str">
        <f t="shared" si="1442"/>
        <v/>
      </c>
      <c r="AS452" s="235" t="str">
        <f t="shared" si="1586"/>
        <v/>
      </c>
      <c r="AT452" s="237" t="str">
        <f t="shared" si="1443"/>
        <v/>
      </c>
      <c r="AU452" s="623"/>
      <c r="AV452" s="626"/>
      <c r="AW452" s="620"/>
      <c r="AX452" s="629"/>
      <c r="AY452" s="475"/>
      <c r="AZ452" s="468"/>
      <c r="BA452" s="469"/>
      <c r="BB452" s="469"/>
      <c r="BC452" s="470"/>
      <c r="BD452" s="470"/>
      <c r="BE452" s="470"/>
      <c r="BF452" s="468"/>
      <c r="BG452" s="576"/>
      <c r="BH452" s="214"/>
      <c r="BI452" s="209"/>
      <c r="BJ452" s="209"/>
      <c r="BK452" s="209"/>
      <c r="BL452" s="206"/>
      <c r="BM452" s="206"/>
      <c r="BN452" s="206"/>
      <c r="BO452" s="280"/>
      <c r="BP452" s="280"/>
      <c r="BQ452" s="282"/>
      <c r="BR452" s="212"/>
      <c r="BS452" s="212" t="str">
        <f>IF(AND('MAPA DE RIESGOS'!$AP452="Muy Alta",'MAPA DE RIESGOS'!$AR452="Leve"),CONCATENATE("R",'MAPA DE RIESGOS'!$H452,"C",'MAPA DE RIESGOS'!$AF452),"")</f>
        <v/>
      </c>
      <c r="BT452" s="212"/>
      <c r="BU452" s="212"/>
      <c r="BV452" s="212"/>
      <c r="BW452" s="212"/>
      <c r="BX452" s="212"/>
      <c r="BY452" s="212"/>
      <c r="BZ452" s="212"/>
      <c r="CA452" s="212"/>
      <c r="CB452" s="212"/>
      <c r="CC452" s="212"/>
      <c r="CD452" s="212"/>
      <c r="CE452" s="212"/>
      <c r="CF452" s="212"/>
      <c r="CG452" s="212"/>
      <c r="CH452" s="212"/>
      <c r="CI452" s="212"/>
      <c r="CJ452" s="212"/>
      <c r="CK452" s="212"/>
    </row>
    <row r="453" spans="1:89" s="213" customFormat="1" ht="28.5" hidden="1" customHeight="1">
      <c r="A453" s="590"/>
      <c r="B453" s="614"/>
      <c r="C453" s="567"/>
      <c r="D453" s="567"/>
      <c r="E453" s="570"/>
      <c r="F453" s="570"/>
      <c r="G453" s="575"/>
      <c r="H453" s="382">
        <f t="shared" si="1494"/>
        <v>73</v>
      </c>
      <c r="I453" s="574"/>
      <c r="J453" s="577"/>
      <c r="K453" s="577"/>
      <c r="L453" s="577"/>
      <c r="M453" s="571"/>
      <c r="N453" s="571"/>
      <c r="O453" s="571"/>
      <c r="P453" s="645"/>
      <c r="Q453" s="605"/>
      <c r="R453" s="608"/>
      <c r="S453" s="608"/>
      <c r="T453" s="608"/>
      <c r="U453" s="608"/>
      <c r="V453" s="648"/>
      <c r="W453" s="633"/>
      <c r="X453" s="651"/>
      <c r="Y453" s="654"/>
      <c r="Z453" s="657"/>
      <c r="AA453" s="633"/>
      <c r="AB453" s="636"/>
      <c r="AC453" s="639"/>
      <c r="AD453" s="642"/>
      <c r="AE453" s="621"/>
      <c r="AF453" s="205">
        <v>6</v>
      </c>
      <c r="AG453" s="501"/>
      <c r="AH453" s="504" t="str">
        <f t="shared" si="1532"/>
        <v/>
      </c>
      <c r="AI453" s="338"/>
      <c r="AJ453" s="338"/>
      <c r="AK453" s="233" t="str">
        <f t="shared" si="1533"/>
        <v/>
      </c>
      <c r="AL453" s="339"/>
      <c r="AM453" s="339"/>
      <c r="AN453" s="340"/>
      <c r="AO453" s="234" t="str">
        <f t="shared" ref="AO453" si="1591">IF(ISBLANK(AD448),(IFERROR(IF(AND(AH452="Probabilidad",AH453="Probabilidad"),(AQ452-(+AQ452*AK453)),IF(AND(AH452="Impacto",AH453="Probabilidad"),(AQ451-(+AQ451*AK453)),IF(AH453="Impacto",AQ452,""))),""))," ")</f>
        <v/>
      </c>
      <c r="AP453" s="174" t="str">
        <f t="shared" ref="AP453" si="1592">IF(ISBLANK(AD448),(IFERROR(IF(AO453="","",IF(AO453&lt;=0.2,"Muy Baja",IF(AO453&lt;=0.4,"Baja",IF(AO453&lt;=0.6,"Media",IF(AO453&lt;=0.8,"Alta","Muy Alta"))))),""))," ")</f>
        <v/>
      </c>
      <c r="AQ453" s="235" t="str">
        <f t="shared" si="1441"/>
        <v/>
      </c>
      <c r="AR453" s="281" t="str">
        <f t="shared" si="1442"/>
        <v/>
      </c>
      <c r="AS453" s="235" t="str">
        <f t="shared" si="1586"/>
        <v/>
      </c>
      <c r="AT453" s="237" t="str">
        <f t="shared" si="1443"/>
        <v/>
      </c>
      <c r="AU453" s="624"/>
      <c r="AV453" s="627"/>
      <c r="AW453" s="621"/>
      <c r="AX453" s="630"/>
      <c r="AY453" s="475"/>
      <c r="AZ453" s="468"/>
      <c r="BA453" s="469"/>
      <c r="BB453" s="469"/>
      <c r="BC453" s="470"/>
      <c r="BD453" s="470"/>
      <c r="BE453" s="470"/>
      <c r="BF453" s="468"/>
      <c r="BG453" s="577"/>
      <c r="BH453" s="214"/>
      <c r="BI453" s="209"/>
      <c r="BJ453" s="209"/>
      <c r="BK453" s="209"/>
      <c r="BL453" s="206"/>
      <c r="BM453" s="206"/>
      <c r="BN453" s="206"/>
      <c r="BO453" s="280"/>
      <c r="BP453" s="280"/>
      <c r="BQ453" s="282"/>
      <c r="BR453" s="212"/>
      <c r="BS453" s="212" t="str">
        <f>IF(AND('MAPA DE RIESGOS'!$AP453="Muy Alta",'MAPA DE RIESGOS'!$AR453="Leve"),CONCATENATE("R",'MAPA DE RIESGOS'!$H453,"C",'MAPA DE RIESGOS'!$AF453),"")</f>
        <v/>
      </c>
      <c r="BT453" s="212"/>
      <c r="BU453" s="212"/>
      <c r="BV453" s="212"/>
      <c r="BW453" s="212"/>
      <c r="BX453" s="212"/>
      <c r="BY453" s="212"/>
      <c r="BZ453" s="212"/>
      <c r="CA453" s="212"/>
      <c r="CB453" s="212"/>
      <c r="CC453" s="212"/>
      <c r="CD453" s="212"/>
      <c r="CE453" s="212"/>
      <c r="CF453" s="212"/>
      <c r="CG453" s="212"/>
      <c r="CH453" s="212"/>
      <c r="CI453" s="212"/>
      <c r="CJ453" s="212"/>
      <c r="CK453" s="212"/>
    </row>
    <row r="454" spans="1:89" s="213" customFormat="1" ht="203.15" customHeight="1">
      <c r="A454" s="590"/>
      <c r="B454" s="614" t="s">
        <v>955</v>
      </c>
      <c r="C454" s="567"/>
      <c r="D454" s="567" t="str">
        <f>IFERROR((VLOOKUP($B454,'Listados Datos'!$D$3:$F$18,3,FALSE))," ")</f>
        <v>El proceso inicia con la identificación de necesidades de personal y finaliza con el seguimiento y evaluación de los mismos. Aplica a todos los procesos de la entidad.</v>
      </c>
      <c r="E454" s="570" t="s">
        <v>1169</v>
      </c>
      <c r="F454" s="570" t="s">
        <v>970</v>
      </c>
      <c r="G454" s="575">
        <v>74</v>
      </c>
      <c r="H454" s="382">
        <f t="shared" ref="H454" si="1593">+G454</f>
        <v>74</v>
      </c>
      <c r="I454" s="572" t="s">
        <v>1420</v>
      </c>
      <c r="J454" s="581" t="s">
        <v>241</v>
      </c>
      <c r="K454" s="581" t="s">
        <v>1323</v>
      </c>
      <c r="L454" s="581" t="s">
        <v>1412</v>
      </c>
      <c r="M454" s="569" t="s">
        <v>1420</v>
      </c>
      <c r="N454" s="569" t="s">
        <v>109</v>
      </c>
      <c r="O454" s="569" t="s">
        <v>831</v>
      </c>
      <c r="P454" s="643">
        <v>228</v>
      </c>
      <c r="Q454" s="603"/>
      <c r="R454" s="606"/>
      <c r="S454" s="606"/>
      <c r="T454" s="606"/>
      <c r="U454" s="606"/>
      <c r="V454" s="646" t="str">
        <f t="shared" ref="V454" si="1594">IF(ISBLANK(AC454),(IF(P454&lt;=0,"",IF(P454&lt;=2,"Muy Baja",IF(P454&lt;=24,"Baja",IF(P454&lt;=500,"Media",IF(P454&lt;=5000,"Alta","Muy Alta"))))))," ")</f>
        <v xml:space="preserve"> </v>
      </c>
      <c r="W454" s="631" t="str">
        <f t="shared" ref="W454" si="1595">IF(ISBLANK(AC454),(IF(V454="","",IF(V454="Muy Baja",20%,IF(V454="Baja",40%,IF(V454="Media",60%,IF(V454="Alta",80%,IF(V454="Muy Alta",100%,0)))))))," ")</f>
        <v xml:space="preserve"> </v>
      </c>
      <c r="X454" s="649"/>
      <c r="Y454" s="652" t="str">
        <f>IF(X454&gt;0,IF(NOT(ISERROR(MATCH(X454,'Listados Datos'!$N$3:$N$4,0))),'Listados Datos'!$N$6&amp;"Por favor no seleccionar este criterios de impacto (Afectación Económica o presupuestal y/o Pérdida Reputacional)",'Listados Datos'!$N$7),"")</f>
        <v/>
      </c>
      <c r="Z454" s="655" t="str">
        <f>IF(OR(X454='Listados Datos'!$R$3,X454='Listados Datos'!$S$3),"Leve",IF(OR(X454='Listados Datos'!$R$4,X454='Listados Datos'!$S$4),"Menor",IF(OR(X454='Listados Datos'!$R$5,X454='Listados Datos'!$S$5),"Moderado",IF(OR(X454='Listados Datos'!$R$6,X454='Listados Datos'!$S$6),"Mayor",IF(OR(X454='Listados Datos'!$R$7,X454='Listados Datos'!$S$7),"Catastrófico","")))))</f>
        <v/>
      </c>
      <c r="AA454" s="631" t="str">
        <f>IF(Z454="","",IF(Z454="Leve",20%,IF(Z454="Menor",40%,IF(Z454="Moderado",60%,IF(Z454="Mayor",80%,IF(Z454="Catastrófico",100%,0))))))</f>
        <v/>
      </c>
      <c r="AB454" s="634"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
      </c>
      <c r="AC454" s="637" t="s">
        <v>344</v>
      </c>
      <c r="AD454" s="640" t="s">
        <v>12</v>
      </c>
      <c r="AE454" s="619" t="str">
        <f t="shared" ref="AE454" si="1596">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MODERADA</v>
      </c>
      <c r="AF454" s="205">
        <v>1</v>
      </c>
      <c r="AG454" s="501" t="s">
        <v>3332</v>
      </c>
      <c r="AH454" s="504" t="str">
        <f t="shared" si="1532"/>
        <v>Probabilidad</v>
      </c>
      <c r="AI454" s="338" t="s">
        <v>310</v>
      </c>
      <c r="AJ454" s="338" t="s">
        <v>315</v>
      </c>
      <c r="AK454" s="233" t="str">
        <f t="shared" si="1533"/>
        <v>40%</v>
      </c>
      <c r="AL454" s="339" t="s">
        <v>319</v>
      </c>
      <c r="AM454" s="339" t="s">
        <v>323</v>
      </c>
      <c r="AN454" s="340" t="s">
        <v>326</v>
      </c>
      <c r="AO454" s="234" t="str">
        <f t="shared" ref="AO454" si="1597">IF(ISBLANK(AD454),(IFERROR(IF(AH454="Probabilidad",(W454-(+W454*AK454)),IF(AH454="Impacto",W454,"")),""))," ")</f>
        <v xml:space="preserve"> </v>
      </c>
      <c r="AP454" s="174" t="str">
        <f t="shared" ref="AP454" si="1598">IF(ISBLANK(AD454), (IFERROR(IF(AO454="","",IF(AO454&lt;=0.2,"Muy Baja",IF(AO454&lt;=0.4,"Baja",IF(AO454&lt;=0.6,"Media",IF(AO454&lt;=0.8,"Alta","Muy Alta"))))),""))," ")</f>
        <v xml:space="preserve"> </v>
      </c>
      <c r="AQ454" s="235" t="str">
        <f t="shared" si="1441"/>
        <v xml:space="preserve"> </v>
      </c>
      <c r="AR454" s="281" t="str">
        <f t="shared" si="1442"/>
        <v/>
      </c>
      <c r="AS454" s="235" t="str">
        <f t="shared" ref="AS454" si="1599">IFERROR(IF(AH454="Impacto",(AA454-(+AA454*AK454)),IF(AH454="Probabilidad",AA454,"")),"")</f>
        <v/>
      </c>
      <c r="AT454" s="237" t="str">
        <f t="shared" si="1443"/>
        <v/>
      </c>
      <c r="AU454" s="622"/>
      <c r="AV454" s="625" t="str">
        <f>IF(ISBLANK(AD454), " ", AD454)</f>
        <v>Moderado</v>
      </c>
      <c r="AW454" s="619" t="str">
        <f t="shared" ref="AW454" si="1600">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628" t="s">
        <v>333</v>
      </c>
      <c r="AY454" s="475" t="s">
        <v>3110</v>
      </c>
      <c r="AZ454" s="468" t="s">
        <v>1398</v>
      </c>
      <c r="BA454" s="469" t="s">
        <v>3013</v>
      </c>
      <c r="BB454" s="469" t="s">
        <v>1054</v>
      </c>
      <c r="BC454" s="470">
        <v>44927</v>
      </c>
      <c r="BD454" s="470">
        <v>45291</v>
      </c>
      <c r="BE454" s="470" t="s">
        <v>1258</v>
      </c>
      <c r="BF454" s="468" t="s">
        <v>1258</v>
      </c>
      <c r="BG454" s="581" t="s">
        <v>1253</v>
      </c>
      <c r="BH454" s="214"/>
      <c r="BI454" s="209"/>
      <c r="BJ454" s="209"/>
      <c r="BK454" s="209"/>
      <c r="BL454" s="206"/>
      <c r="BM454" s="206"/>
      <c r="BN454" s="206"/>
      <c r="BO454" s="280"/>
      <c r="BP454" s="280"/>
      <c r="BQ454" s="282"/>
      <c r="BR454" s="212"/>
      <c r="BS454" s="212" t="str">
        <f>IF(AND('MAPA DE RIESGOS'!$AP454="Muy Alta",'MAPA DE RIESGOS'!$AR454="Leve"),CONCATENATE("R",'MAPA DE RIESGOS'!$H454,"C",'MAPA DE RIESGOS'!$AF454),"")</f>
        <v/>
      </c>
      <c r="BT454" s="212"/>
      <c r="BU454" s="212"/>
      <c r="BV454" s="212"/>
      <c r="BW454" s="212"/>
      <c r="BX454" s="212"/>
      <c r="BY454" s="212"/>
      <c r="BZ454" s="212"/>
      <c r="CA454" s="212"/>
      <c r="CB454" s="212"/>
      <c r="CC454" s="212"/>
      <c r="CD454" s="212"/>
      <c r="CE454" s="212"/>
      <c r="CF454" s="212"/>
      <c r="CG454" s="212"/>
      <c r="CH454" s="212"/>
      <c r="CI454" s="212"/>
      <c r="CJ454" s="212"/>
      <c r="CK454" s="212"/>
    </row>
    <row r="455" spans="1:89" s="213" customFormat="1" ht="28.5" hidden="1" customHeight="1">
      <c r="A455" s="590"/>
      <c r="B455" s="614"/>
      <c r="C455" s="567"/>
      <c r="D455" s="567"/>
      <c r="E455" s="570"/>
      <c r="F455" s="570"/>
      <c r="G455" s="575"/>
      <c r="H455" s="382">
        <f t="shared" ref="H455" si="1601">+H454</f>
        <v>74</v>
      </c>
      <c r="I455" s="573"/>
      <c r="J455" s="576"/>
      <c r="K455" s="576"/>
      <c r="L455" s="576"/>
      <c r="M455" s="570">
        <v>0</v>
      </c>
      <c r="N455" s="570"/>
      <c r="O455" s="570"/>
      <c r="P455" s="644"/>
      <c r="Q455" s="604"/>
      <c r="R455" s="607"/>
      <c r="S455" s="607"/>
      <c r="T455" s="607"/>
      <c r="U455" s="607"/>
      <c r="V455" s="647"/>
      <c r="W455" s="632"/>
      <c r="X455" s="650"/>
      <c r="Y455" s="653"/>
      <c r="Z455" s="656"/>
      <c r="AA455" s="632"/>
      <c r="AB455" s="635"/>
      <c r="AC455" s="638"/>
      <c r="AD455" s="641"/>
      <c r="AE455" s="620"/>
      <c r="AF455" s="205">
        <v>2</v>
      </c>
      <c r="AG455" s="501"/>
      <c r="AH455" s="504" t="str">
        <f t="shared" si="1532"/>
        <v/>
      </c>
      <c r="AI455" s="338"/>
      <c r="AJ455" s="338"/>
      <c r="AK455" s="233" t="str">
        <f t="shared" si="1533"/>
        <v/>
      </c>
      <c r="AL455" s="339"/>
      <c r="AM455" s="339"/>
      <c r="AN455" s="340"/>
      <c r="AO455" s="234" t="str">
        <f t="shared" ref="AO455" si="1602">IF(ISBLANK(AD454),(IFERROR(IF(AND(AH454="Probabilidad",AH455="Probabilidad"),(AQ454-(+AQ454*AK455)),IF(AH455="Probabilidad",(W454-(+W454*AK455)),IF(AH455="Impacto",AQ454,""))),""))," ")</f>
        <v xml:space="preserve"> </v>
      </c>
      <c r="AP455" s="174" t="str">
        <f t="shared" ref="AP455" si="1603">IF(ISBLANK(AD454),(IFERROR(IF(AO455="","",IF(AO455&lt;=0.2,"Muy Baja",IF(AO455&lt;=0.4,"Baja",IF(AO455&lt;=0.6,"Media",IF(AO455&lt;=0.8,"Alta","Muy Alta"))))),""))," ")</f>
        <v xml:space="preserve"> </v>
      </c>
      <c r="AQ455" s="235" t="str">
        <f t="shared" si="1441"/>
        <v xml:space="preserve"> </v>
      </c>
      <c r="AR455" s="281" t="str">
        <f t="shared" si="1442"/>
        <v/>
      </c>
      <c r="AS455" s="235" t="str">
        <f t="shared" ref="AS455" si="1604">IFERROR(IF(AND(AH454="Impacto",AH455="Impacto"),(AS454-(+AS454*AK455)),IF(AH455="Impacto",(AA454-(+AA454*AK455)),IF(AH455="Probabilidad",AS454,""))),"")</f>
        <v/>
      </c>
      <c r="AT455" s="237" t="str">
        <f t="shared" si="1443"/>
        <v/>
      </c>
      <c r="AU455" s="623"/>
      <c r="AV455" s="626"/>
      <c r="AW455" s="620"/>
      <c r="AX455" s="629"/>
      <c r="AY455" s="475"/>
      <c r="AZ455" s="468"/>
      <c r="BA455" s="469"/>
      <c r="BB455" s="469"/>
      <c r="BC455" s="470"/>
      <c r="BD455" s="470"/>
      <c r="BE455" s="470"/>
      <c r="BF455" s="468"/>
      <c r="BG455" s="576"/>
      <c r="BH455" s="214"/>
      <c r="BI455" s="209"/>
      <c r="BJ455" s="209"/>
      <c r="BK455" s="209"/>
      <c r="BL455" s="206"/>
      <c r="BM455" s="206"/>
      <c r="BN455" s="206"/>
      <c r="BO455" s="280"/>
      <c r="BP455" s="280"/>
      <c r="BQ455" s="282"/>
      <c r="BR455" s="212"/>
      <c r="BS455" s="212" t="str">
        <f>IF(AND('MAPA DE RIESGOS'!$AP455="Muy Alta",'MAPA DE RIESGOS'!$AR455="Leve"),CONCATENATE("R",'MAPA DE RIESGOS'!$H455,"C",'MAPA DE RIESGOS'!$AF455),"")</f>
        <v/>
      </c>
      <c r="BT455" s="212"/>
      <c r="BU455" s="212"/>
      <c r="BV455" s="212"/>
      <c r="BW455" s="212"/>
      <c r="BX455" s="212"/>
      <c r="BY455" s="212"/>
      <c r="BZ455" s="212"/>
      <c r="CA455" s="212"/>
      <c r="CB455" s="212"/>
      <c r="CC455" s="212"/>
      <c r="CD455" s="212"/>
      <c r="CE455" s="212"/>
      <c r="CF455" s="212"/>
      <c r="CG455" s="212"/>
      <c r="CH455" s="212"/>
      <c r="CI455" s="212"/>
      <c r="CJ455" s="212"/>
      <c r="CK455" s="212"/>
    </row>
    <row r="456" spans="1:89" s="213" customFormat="1" ht="28.5" hidden="1" customHeight="1">
      <c r="A456" s="590"/>
      <c r="B456" s="614"/>
      <c r="C456" s="567"/>
      <c r="D456" s="567"/>
      <c r="E456" s="570"/>
      <c r="F456" s="570"/>
      <c r="G456" s="575"/>
      <c r="H456" s="382">
        <f t="shared" si="1494"/>
        <v>74</v>
      </c>
      <c r="I456" s="573"/>
      <c r="J456" s="576"/>
      <c r="K456" s="576"/>
      <c r="L456" s="576"/>
      <c r="M456" s="570">
        <v>0</v>
      </c>
      <c r="N456" s="570"/>
      <c r="O456" s="570"/>
      <c r="P456" s="644"/>
      <c r="Q456" s="604"/>
      <c r="R456" s="607"/>
      <c r="S456" s="607"/>
      <c r="T456" s="607"/>
      <c r="U456" s="607"/>
      <c r="V456" s="647"/>
      <c r="W456" s="632"/>
      <c r="X456" s="650"/>
      <c r="Y456" s="653"/>
      <c r="Z456" s="656"/>
      <c r="AA456" s="632"/>
      <c r="AB456" s="635"/>
      <c r="AC456" s="638"/>
      <c r="AD456" s="641"/>
      <c r="AE456" s="620"/>
      <c r="AF456" s="205">
        <v>3</v>
      </c>
      <c r="AG456" s="501"/>
      <c r="AH456" s="504" t="str">
        <f t="shared" si="1532"/>
        <v/>
      </c>
      <c r="AI456" s="338"/>
      <c r="AJ456" s="338"/>
      <c r="AK456" s="233" t="str">
        <f t="shared" si="1533"/>
        <v/>
      </c>
      <c r="AL456" s="339"/>
      <c r="AM456" s="339"/>
      <c r="AN456" s="340"/>
      <c r="AO456" s="234" t="str">
        <f t="shared" ref="AO456" si="1605">IF(ISBLANK(AD454),(IFERROR(IF(AND(AH455="Probabilidad",AH456="Probabilidad"),(AQ455-(+AQ455*AK456)),IF(AND(AH455="Impacto",AH456="Probabilidad"),(AQ454-(+AQ454*AK456)),IF(AH456="Impacto",AQ455,""))),""))," ")</f>
        <v xml:space="preserve"> </v>
      </c>
      <c r="AP456" s="174" t="str">
        <f t="shared" ref="AP456" si="1606">IF(ISBLANK(AD454),(IFERROR(IF(AO456="","",IF(AO456&lt;=0.2,"Muy Baja",IF(AO456&lt;=0.4,"Baja",IF(AO456&lt;=0.6,"Media",IF(AO456&lt;=0.8,"Alta","Muy Alta"))))),""))," ")</f>
        <v xml:space="preserve"> </v>
      </c>
      <c r="AQ456" s="235" t="str">
        <f t="shared" si="1441"/>
        <v xml:space="preserve"> </v>
      </c>
      <c r="AR456" s="281" t="str">
        <f t="shared" si="1442"/>
        <v/>
      </c>
      <c r="AS456" s="235" t="str">
        <f t="shared" ref="AS456:AS459" si="1607">IFERROR(IF(AND(AH455="Impacto",AH456="Impacto"),(AS455-(+AS455*AK456)),IF(AND(AH455="Probabilidad",AH456="Impacto"),(AS454-(+AS454*AK456)),IF(AH456="Probabilidad",AS455,""))),"")</f>
        <v/>
      </c>
      <c r="AT456" s="237" t="str">
        <f t="shared" si="1443"/>
        <v/>
      </c>
      <c r="AU456" s="623"/>
      <c r="AV456" s="626"/>
      <c r="AW456" s="620"/>
      <c r="AX456" s="629"/>
      <c r="AY456" s="475"/>
      <c r="AZ456" s="468"/>
      <c r="BA456" s="469"/>
      <c r="BB456" s="469"/>
      <c r="BC456" s="470"/>
      <c r="BD456" s="470"/>
      <c r="BE456" s="470"/>
      <c r="BF456" s="468"/>
      <c r="BG456" s="576"/>
      <c r="BH456" s="214"/>
      <c r="BI456" s="209"/>
      <c r="BJ456" s="209"/>
      <c r="BK456" s="209"/>
      <c r="BL456" s="206"/>
      <c r="BM456" s="206"/>
      <c r="BN456" s="206"/>
      <c r="BO456" s="280"/>
      <c r="BP456" s="280"/>
      <c r="BQ456" s="282"/>
      <c r="BR456" s="212"/>
      <c r="BS456" s="212" t="str">
        <f>IF(AND('MAPA DE RIESGOS'!$AP456="Muy Alta",'MAPA DE RIESGOS'!$AR456="Leve"),CONCATENATE("R",'MAPA DE RIESGOS'!$H456,"C",'MAPA DE RIESGOS'!$AF456),"")</f>
        <v/>
      </c>
      <c r="BT456" s="212"/>
      <c r="BU456" s="212"/>
      <c r="BV456" s="212"/>
      <c r="BW456" s="212"/>
      <c r="BX456" s="212"/>
      <c r="BY456" s="212"/>
      <c r="BZ456" s="212"/>
      <c r="CA456" s="212"/>
      <c r="CB456" s="212"/>
      <c r="CC456" s="212"/>
      <c r="CD456" s="212"/>
      <c r="CE456" s="212"/>
      <c r="CF456" s="212"/>
      <c r="CG456" s="212"/>
      <c r="CH456" s="212"/>
      <c r="CI456" s="212"/>
      <c r="CJ456" s="212"/>
      <c r="CK456" s="212"/>
    </row>
    <row r="457" spans="1:89" s="213" customFormat="1" ht="28.5" hidden="1" customHeight="1">
      <c r="A457" s="590"/>
      <c r="B457" s="614"/>
      <c r="C457" s="567"/>
      <c r="D457" s="567"/>
      <c r="E457" s="570"/>
      <c r="F457" s="570"/>
      <c r="G457" s="575"/>
      <c r="H457" s="382">
        <f t="shared" si="1494"/>
        <v>74</v>
      </c>
      <c r="I457" s="573"/>
      <c r="J457" s="576"/>
      <c r="K457" s="576"/>
      <c r="L457" s="576"/>
      <c r="M457" s="570">
        <v>0</v>
      </c>
      <c r="N457" s="570"/>
      <c r="O457" s="570"/>
      <c r="P457" s="644"/>
      <c r="Q457" s="604"/>
      <c r="R457" s="607"/>
      <c r="S457" s="607"/>
      <c r="T457" s="607"/>
      <c r="U457" s="607"/>
      <c r="V457" s="647"/>
      <c r="W457" s="632"/>
      <c r="X457" s="650"/>
      <c r="Y457" s="653"/>
      <c r="Z457" s="656"/>
      <c r="AA457" s="632"/>
      <c r="AB457" s="635"/>
      <c r="AC457" s="638"/>
      <c r="AD457" s="641"/>
      <c r="AE457" s="620"/>
      <c r="AF457" s="205">
        <v>4</v>
      </c>
      <c r="AG457" s="501"/>
      <c r="AH457" s="504" t="str">
        <f t="shared" si="1532"/>
        <v/>
      </c>
      <c r="AI457" s="338"/>
      <c r="AJ457" s="338"/>
      <c r="AK457" s="233" t="str">
        <f t="shared" si="1533"/>
        <v/>
      </c>
      <c r="AL457" s="339"/>
      <c r="AM457" s="339"/>
      <c r="AN457" s="340"/>
      <c r="AO457" s="234" t="str">
        <f t="shared" ref="AO457" si="1608">IF(ISBLANK(AD454),(IFERROR(IF(AND(AH456="Probabilidad",AH457="Probabilidad"),(AQ456-(+AQ456*AK457)),IF(AND(AH456="Impacto",AH457="Probabilidad"),(AQ455-(+AQ455*AK457)),IF(AH457="Impacto",AQ456,""))),""))," ")</f>
        <v xml:space="preserve"> </v>
      </c>
      <c r="AP457" s="174" t="str">
        <f t="shared" ref="AP457" si="1609">IF(ISBLANK(AD454),(IFERROR(IF(AO457="","",IF(AO457&lt;=0.2,"Muy Baja",IF(AO457&lt;=0.4,"Baja",IF(AO457&lt;=0.6,"Media",IF(AO457&lt;=0.8,"Alta","Muy Alta"))))),""))," ")</f>
        <v xml:space="preserve"> </v>
      </c>
      <c r="AQ457" s="235" t="str">
        <f t="shared" si="1441"/>
        <v xml:space="preserve"> </v>
      </c>
      <c r="AR457" s="281" t="str">
        <f t="shared" si="1442"/>
        <v/>
      </c>
      <c r="AS457" s="235" t="str">
        <f t="shared" si="1607"/>
        <v/>
      </c>
      <c r="AT457" s="237" t="str">
        <f t="shared" si="1443"/>
        <v/>
      </c>
      <c r="AU457" s="623"/>
      <c r="AV457" s="626"/>
      <c r="AW457" s="620"/>
      <c r="AX457" s="629"/>
      <c r="AY457" s="475"/>
      <c r="AZ457" s="468"/>
      <c r="BA457" s="469"/>
      <c r="BB457" s="469"/>
      <c r="BC457" s="470"/>
      <c r="BD457" s="470"/>
      <c r="BE457" s="470"/>
      <c r="BF457" s="468"/>
      <c r="BG457" s="576"/>
      <c r="BH457" s="214"/>
      <c r="BI457" s="209"/>
      <c r="BJ457" s="209"/>
      <c r="BK457" s="209"/>
      <c r="BL457" s="206"/>
      <c r="BM457" s="206"/>
      <c r="BN457" s="206"/>
      <c r="BO457" s="280"/>
      <c r="BP457" s="280"/>
      <c r="BQ457" s="282"/>
      <c r="BR457" s="212"/>
      <c r="BS457" s="212" t="str">
        <f>IF(AND('MAPA DE RIESGOS'!$AP457="Muy Alta",'MAPA DE RIESGOS'!$AR457="Leve"),CONCATENATE("R",'MAPA DE RIESGOS'!$H457,"C",'MAPA DE RIESGOS'!$AF457),"")</f>
        <v/>
      </c>
      <c r="BT457" s="212"/>
      <c r="BU457" s="212"/>
      <c r="BV457" s="212"/>
      <c r="BW457" s="212"/>
      <c r="BX457" s="212"/>
      <c r="BY457" s="212"/>
      <c r="BZ457" s="212"/>
      <c r="CA457" s="212"/>
      <c r="CB457" s="212"/>
      <c r="CC457" s="212"/>
      <c r="CD457" s="212"/>
      <c r="CE457" s="212"/>
      <c r="CF457" s="212"/>
      <c r="CG457" s="212"/>
      <c r="CH457" s="212"/>
      <c r="CI457" s="212"/>
      <c r="CJ457" s="212"/>
      <c r="CK457" s="212"/>
    </row>
    <row r="458" spans="1:89" s="213" customFormat="1" ht="28.5" hidden="1" customHeight="1">
      <c r="A458" s="590"/>
      <c r="B458" s="614"/>
      <c r="C458" s="567"/>
      <c r="D458" s="567"/>
      <c r="E458" s="570"/>
      <c r="F458" s="570"/>
      <c r="G458" s="575"/>
      <c r="H458" s="382">
        <f t="shared" si="1494"/>
        <v>74</v>
      </c>
      <c r="I458" s="573"/>
      <c r="J458" s="576"/>
      <c r="K458" s="576"/>
      <c r="L458" s="576"/>
      <c r="M458" s="570">
        <v>0</v>
      </c>
      <c r="N458" s="570"/>
      <c r="O458" s="570"/>
      <c r="P458" s="644"/>
      <c r="Q458" s="604"/>
      <c r="R458" s="607"/>
      <c r="S458" s="607"/>
      <c r="T458" s="607"/>
      <c r="U458" s="607"/>
      <c r="V458" s="647"/>
      <c r="W458" s="632"/>
      <c r="X458" s="650"/>
      <c r="Y458" s="653"/>
      <c r="Z458" s="656"/>
      <c r="AA458" s="632"/>
      <c r="AB458" s="635"/>
      <c r="AC458" s="638"/>
      <c r="AD458" s="641"/>
      <c r="AE458" s="620"/>
      <c r="AF458" s="205">
        <v>5</v>
      </c>
      <c r="AG458" s="501"/>
      <c r="AH458" s="504" t="str">
        <f t="shared" si="1532"/>
        <v/>
      </c>
      <c r="AI458" s="338"/>
      <c r="AJ458" s="338"/>
      <c r="AK458" s="233" t="str">
        <f t="shared" si="1533"/>
        <v/>
      </c>
      <c r="AL458" s="339"/>
      <c r="AM458" s="339"/>
      <c r="AN458" s="340"/>
      <c r="AO458" s="234" t="str">
        <f t="shared" ref="AO458" si="1610">IF(ISBLANK(AD454),(IFERROR(IF(AND(AH457="Probabilidad",AH458="Probabilidad"),(AQ457-(+AQ457*AK458)),IF(AND(AH457="Impacto",AH458="Probabilidad"),(AQ456-(+AQ456*AK458)),IF(AH458="Impacto",AQ457,""))),""))," ")</f>
        <v xml:space="preserve"> </v>
      </c>
      <c r="AP458" s="174" t="str">
        <f t="shared" ref="AP458" si="1611">IF(ISBLANK(AD454),(IFERROR(IF(AO458="","",IF(AO458&lt;=0.2,"Muy Baja",IF(AO458&lt;=0.4,"Baja",IF(AO458&lt;=0.6,"Media",IF(AO458&lt;=0.8,"Alta","Muy Alta"))))),""))," ")</f>
        <v xml:space="preserve"> </v>
      </c>
      <c r="AQ458" s="235" t="str">
        <f t="shared" si="1441"/>
        <v xml:space="preserve"> </v>
      </c>
      <c r="AR458" s="281" t="str">
        <f t="shared" si="1442"/>
        <v/>
      </c>
      <c r="AS458" s="235" t="str">
        <f t="shared" si="1607"/>
        <v/>
      </c>
      <c r="AT458" s="237" t="str">
        <f t="shared" si="1443"/>
        <v/>
      </c>
      <c r="AU458" s="623"/>
      <c r="AV458" s="626"/>
      <c r="AW458" s="620"/>
      <c r="AX458" s="629"/>
      <c r="AY458" s="475"/>
      <c r="AZ458" s="468"/>
      <c r="BA458" s="469"/>
      <c r="BB458" s="469"/>
      <c r="BC458" s="470"/>
      <c r="BD458" s="470"/>
      <c r="BE458" s="470"/>
      <c r="BF458" s="468"/>
      <c r="BG458" s="576"/>
      <c r="BH458" s="214"/>
      <c r="BI458" s="209"/>
      <c r="BJ458" s="209"/>
      <c r="BK458" s="209"/>
      <c r="BL458" s="206"/>
      <c r="BM458" s="206"/>
      <c r="BN458" s="206"/>
      <c r="BO458" s="280"/>
      <c r="BP458" s="280"/>
      <c r="BQ458" s="282"/>
      <c r="BR458" s="212"/>
      <c r="BS458" s="212" t="str">
        <f>IF(AND('MAPA DE RIESGOS'!$AP458="Muy Alta",'MAPA DE RIESGOS'!$AR458="Leve"),CONCATENATE("R",'MAPA DE RIESGOS'!$H458,"C",'MAPA DE RIESGOS'!$AF458),"")</f>
        <v/>
      </c>
      <c r="BT458" s="212"/>
      <c r="BU458" s="212"/>
      <c r="BV458" s="212"/>
      <c r="BW458" s="212"/>
      <c r="BX458" s="212"/>
      <c r="BY458" s="212"/>
      <c r="BZ458" s="212"/>
      <c r="CA458" s="212"/>
      <c r="CB458" s="212"/>
      <c r="CC458" s="212"/>
      <c r="CD458" s="212"/>
      <c r="CE458" s="212"/>
      <c r="CF458" s="212"/>
      <c r="CG458" s="212"/>
      <c r="CH458" s="212"/>
      <c r="CI458" s="212"/>
      <c r="CJ458" s="212"/>
      <c r="CK458" s="212"/>
    </row>
    <row r="459" spans="1:89" s="213" customFormat="1" ht="28.5" hidden="1" customHeight="1">
      <c r="A459" s="590"/>
      <c r="B459" s="614"/>
      <c r="C459" s="567"/>
      <c r="D459" s="567"/>
      <c r="E459" s="570"/>
      <c r="F459" s="570"/>
      <c r="G459" s="575"/>
      <c r="H459" s="382">
        <f t="shared" si="1494"/>
        <v>74</v>
      </c>
      <c r="I459" s="574"/>
      <c r="J459" s="577"/>
      <c r="K459" s="577"/>
      <c r="L459" s="577"/>
      <c r="M459" s="571">
        <v>0</v>
      </c>
      <c r="N459" s="571"/>
      <c r="O459" s="571"/>
      <c r="P459" s="645"/>
      <c r="Q459" s="605"/>
      <c r="R459" s="608"/>
      <c r="S459" s="608"/>
      <c r="T459" s="608"/>
      <c r="U459" s="608"/>
      <c r="V459" s="648"/>
      <c r="W459" s="633"/>
      <c r="X459" s="651"/>
      <c r="Y459" s="654"/>
      <c r="Z459" s="657"/>
      <c r="AA459" s="633"/>
      <c r="AB459" s="636"/>
      <c r="AC459" s="639"/>
      <c r="AD459" s="642"/>
      <c r="AE459" s="621"/>
      <c r="AF459" s="205">
        <v>6</v>
      </c>
      <c r="AG459" s="501"/>
      <c r="AH459" s="504" t="str">
        <f t="shared" si="1532"/>
        <v/>
      </c>
      <c r="AI459" s="338"/>
      <c r="AJ459" s="338"/>
      <c r="AK459" s="233" t="str">
        <f t="shared" si="1533"/>
        <v/>
      </c>
      <c r="AL459" s="339"/>
      <c r="AM459" s="339"/>
      <c r="AN459" s="340"/>
      <c r="AO459" s="234" t="str">
        <f t="shared" ref="AO459" si="1612">IF(ISBLANK(AD454),(IFERROR(IF(AND(AH458="Probabilidad",AH459="Probabilidad"),(AQ458-(+AQ458*AK459)),IF(AND(AH458="Impacto",AH459="Probabilidad"),(AQ457-(+AQ457*AK459)),IF(AH459="Impacto",AQ458,""))),""))," ")</f>
        <v xml:space="preserve"> </v>
      </c>
      <c r="AP459" s="174" t="str">
        <f t="shared" ref="AP459" si="1613">IF(ISBLANK(AD454),(IFERROR(IF(AO459="","",IF(AO459&lt;=0.2,"Muy Baja",IF(AO459&lt;=0.4,"Baja",IF(AO459&lt;=0.6,"Media",IF(AO459&lt;=0.8,"Alta","Muy Alta"))))),""))," ")</f>
        <v xml:space="preserve"> </v>
      </c>
      <c r="AQ459" s="235" t="str">
        <f t="shared" si="1441"/>
        <v xml:space="preserve"> </v>
      </c>
      <c r="AR459" s="281" t="str">
        <f t="shared" si="1442"/>
        <v/>
      </c>
      <c r="AS459" s="235" t="str">
        <f t="shared" si="1607"/>
        <v/>
      </c>
      <c r="AT459" s="237" t="str">
        <f t="shared" si="1443"/>
        <v/>
      </c>
      <c r="AU459" s="624"/>
      <c r="AV459" s="627"/>
      <c r="AW459" s="621"/>
      <c r="AX459" s="630"/>
      <c r="AY459" s="475"/>
      <c r="AZ459" s="468"/>
      <c r="BA459" s="469"/>
      <c r="BB459" s="469"/>
      <c r="BC459" s="470"/>
      <c r="BD459" s="470"/>
      <c r="BE459" s="470"/>
      <c r="BF459" s="468"/>
      <c r="BG459" s="577"/>
      <c r="BH459" s="214"/>
      <c r="BI459" s="209"/>
      <c r="BJ459" s="209"/>
      <c r="BK459" s="209"/>
      <c r="BL459" s="206"/>
      <c r="BM459" s="206"/>
      <c r="BN459" s="206"/>
      <c r="BO459" s="280"/>
      <c r="BP459" s="280"/>
      <c r="BQ459" s="282"/>
      <c r="BR459" s="212"/>
      <c r="BS459" s="212" t="str">
        <f>IF(AND('MAPA DE RIESGOS'!$AP459="Muy Alta",'MAPA DE RIESGOS'!$AR459="Leve"),CONCATENATE("R",'MAPA DE RIESGOS'!$H459,"C",'MAPA DE RIESGOS'!$AF459),"")</f>
        <v/>
      </c>
      <c r="BT459" s="212"/>
      <c r="BU459" s="212"/>
      <c r="BV459" s="212"/>
      <c r="BW459" s="212"/>
      <c r="BX459" s="212"/>
      <c r="BY459" s="212"/>
      <c r="BZ459" s="212"/>
      <c r="CA459" s="212"/>
      <c r="CB459" s="212"/>
      <c r="CC459" s="212"/>
      <c r="CD459" s="212"/>
      <c r="CE459" s="212"/>
      <c r="CF459" s="212"/>
      <c r="CG459" s="212"/>
      <c r="CH459" s="212"/>
      <c r="CI459" s="212"/>
      <c r="CJ459" s="212"/>
      <c r="CK459" s="212"/>
    </row>
    <row r="460" spans="1:89" s="213" customFormat="1" ht="152" customHeight="1">
      <c r="A460" s="590"/>
      <c r="B460" s="614" t="s">
        <v>955</v>
      </c>
      <c r="C460" s="567"/>
      <c r="D460" s="567" t="str">
        <f>IFERROR((VLOOKUP($B460,'Listados Datos'!$D$3:$F$18,3,FALSE))," ")</f>
        <v>El proceso inicia con la identificación de necesidades de personal y finaliza con el seguimiento y evaluación de los mismos. Aplica a todos los procesos de la entidad.</v>
      </c>
      <c r="E460" s="570" t="s">
        <v>1169</v>
      </c>
      <c r="F460" s="570" t="s">
        <v>970</v>
      </c>
      <c r="G460" s="575">
        <v>75</v>
      </c>
      <c r="H460" s="382">
        <f t="shared" ref="H460" si="1614">+G460</f>
        <v>75</v>
      </c>
      <c r="I460" s="572" t="s">
        <v>3106</v>
      </c>
      <c r="J460" s="581" t="s">
        <v>242</v>
      </c>
      <c r="K460" s="581" t="s">
        <v>1199</v>
      </c>
      <c r="L460" s="581" t="s">
        <v>1324</v>
      </c>
      <c r="M460" s="569" t="s">
        <v>3333</v>
      </c>
      <c r="N460" s="569" t="s">
        <v>926</v>
      </c>
      <c r="O460" s="569" t="s">
        <v>245</v>
      </c>
      <c r="P460" s="643">
        <v>228</v>
      </c>
      <c r="Q460" s="603" t="s">
        <v>91</v>
      </c>
      <c r="R460" s="606" t="s">
        <v>1335</v>
      </c>
      <c r="S460" s="606" t="s">
        <v>1116</v>
      </c>
      <c r="T460" s="606"/>
      <c r="U460" s="606"/>
      <c r="V460" s="646" t="str">
        <f t="shared" ref="V460" si="1615">IF(ISBLANK(AC460),(IF(P460&lt;=0,"",IF(P460&lt;=2,"Muy Baja",IF(P460&lt;=24,"Baja",IF(P460&lt;=500,"Media",IF(P460&lt;=5000,"Alta","Muy Alta"))))))," ")</f>
        <v>Media</v>
      </c>
      <c r="W460" s="631">
        <f t="shared" ref="W460" si="1616">IF(ISBLANK(AC460),(IF(V460="","",IF(V460="Muy Baja",20%,IF(V460="Baja",40%,IF(V460="Media",60%,IF(V460="Alta",80%,IF(V460="Muy Alta",100%,0)))))))," ")</f>
        <v>0.6</v>
      </c>
      <c r="X460" s="649" t="s">
        <v>304</v>
      </c>
      <c r="Y460" s="652" t="str">
        <f>IF(X460&gt;0,IF(NOT(ISERROR(MATCH(X460,'Listados Datos'!$N$3:$N$4,0))),'Listados Datos'!$N$6&amp;"Por favor no seleccionar este criterios de impacto (Afectación Económica o presupuestal y/o Pérdida Reputacional)",'Listados Datos'!$N$7),"")</f>
        <v>✔</v>
      </c>
      <c r="Z460" s="655"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631">
        <f>IF(Z460="","",IF(Z460="Leve",20%,IF(Z460="Menor",40%,IF(Z460="Moderado",60%,IF(Z460="Mayor",80%,IF(Z460="Catastrófico",100%,0))))))</f>
        <v>0.6</v>
      </c>
      <c r="AB460" s="634"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637"/>
      <c r="AD460" s="640"/>
      <c r="AE460" s="619" t="str">
        <f t="shared" ref="AE460" si="1617">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5">
        <v>1</v>
      </c>
      <c r="AG460" s="501" t="s">
        <v>3334</v>
      </c>
      <c r="AH460" s="504" t="str">
        <f t="shared" si="1532"/>
        <v>Probabilidad</v>
      </c>
      <c r="AI460" s="338" t="s">
        <v>310</v>
      </c>
      <c r="AJ460" s="338" t="s">
        <v>315</v>
      </c>
      <c r="AK460" s="233" t="str">
        <f t="shared" si="1533"/>
        <v>40%</v>
      </c>
      <c r="AL460" s="339" t="s">
        <v>319</v>
      </c>
      <c r="AM460" s="339" t="s">
        <v>323</v>
      </c>
      <c r="AN460" s="340" t="s">
        <v>326</v>
      </c>
      <c r="AO460" s="234">
        <f t="shared" ref="AO460" si="1618">IF(ISBLANK(AD460),(IFERROR(IF(AH460="Probabilidad",(W460-(+W460*AK460)),IF(AH460="Impacto",W460,"")),""))," ")</f>
        <v>0.36</v>
      </c>
      <c r="AP460" s="174" t="str">
        <f t="shared" ref="AP460" si="1619">IF(ISBLANK(AD460), (IFERROR(IF(AO460="","",IF(AO460&lt;=0.2,"Muy Baja",IF(AO460&lt;=0.4,"Baja",IF(AO460&lt;=0.6,"Media",IF(AO460&lt;=0.8,"Alta","Muy Alta"))))),""))," ")</f>
        <v>Baja</v>
      </c>
      <c r="AQ460" s="235">
        <f t="shared" si="1441"/>
        <v>0.36</v>
      </c>
      <c r="AR460" s="281" t="str">
        <f t="shared" si="1442"/>
        <v>Moderado</v>
      </c>
      <c r="AS460" s="235">
        <f t="shared" ref="AS460" si="1620">IFERROR(IF(AH460="Impacto",(AA460-(+AA460*AK460)),IF(AH460="Probabilidad",AA460,"")),"")</f>
        <v>0.6</v>
      </c>
      <c r="AT460" s="237" t="str">
        <f t="shared" si="1443"/>
        <v>Moderado</v>
      </c>
      <c r="AU460" s="622"/>
      <c r="AV460" s="625" t="str">
        <f>IF(ISBLANK(AD460), " ", AD460)</f>
        <v xml:space="preserve"> </v>
      </c>
      <c r="AW460" s="619" t="str">
        <f t="shared" ref="AW460" si="1621">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628" t="s">
        <v>333</v>
      </c>
      <c r="AY460" s="560" t="s">
        <v>3111</v>
      </c>
      <c r="AZ460" s="562" t="s">
        <v>1406</v>
      </c>
      <c r="BA460" s="548" t="s">
        <v>3013</v>
      </c>
      <c r="BB460" s="548" t="s">
        <v>1054</v>
      </c>
      <c r="BC460" s="550">
        <v>44927</v>
      </c>
      <c r="BD460" s="550">
        <v>45291</v>
      </c>
      <c r="BE460" s="548" t="s">
        <v>1260</v>
      </c>
      <c r="BF460" s="548" t="s">
        <v>1260</v>
      </c>
      <c r="BG460" s="581" t="s">
        <v>1261</v>
      </c>
      <c r="BH460" s="214"/>
      <c r="BI460" s="209"/>
      <c r="BJ460" s="209"/>
      <c r="BK460" s="209"/>
      <c r="BL460" s="206"/>
      <c r="BM460" s="206"/>
      <c r="BN460" s="206"/>
      <c r="BO460" s="280"/>
      <c r="BP460" s="280"/>
      <c r="BQ460" s="282"/>
      <c r="BR460" s="212"/>
      <c r="BS460" s="212" t="str">
        <f>IF(AND('MAPA DE RIESGOS'!$AP460="Muy Alta",'MAPA DE RIESGOS'!$AR460="Leve"),CONCATENATE("R",'MAPA DE RIESGOS'!$H460,"C",'MAPA DE RIESGOS'!$AF460),"")</f>
        <v/>
      </c>
      <c r="BT460" s="212"/>
      <c r="BU460" s="212"/>
      <c r="BV460" s="212"/>
      <c r="BW460" s="212"/>
      <c r="BX460" s="212"/>
      <c r="BY460" s="212"/>
      <c r="BZ460" s="212"/>
      <c r="CA460" s="212"/>
      <c r="CB460" s="212"/>
      <c r="CC460" s="212"/>
      <c r="CD460" s="212"/>
      <c r="CE460" s="212"/>
      <c r="CF460" s="212"/>
      <c r="CG460" s="212"/>
      <c r="CH460" s="212"/>
      <c r="CI460" s="212"/>
      <c r="CJ460" s="212"/>
      <c r="CK460" s="212"/>
    </row>
    <row r="461" spans="1:89" s="213" customFormat="1" ht="67.5" hidden="1" customHeight="1">
      <c r="A461" s="590"/>
      <c r="B461" s="614"/>
      <c r="C461" s="567"/>
      <c r="D461" s="567"/>
      <c r="E461" s="570"/>
      <c r="F461" s="570"/>
      <c r="G461" s="575"/>
      <c r="H461" s="382">
        <f t="shared" ref="H461" si="1622">+H460</f>
        <v>75</v>
      </c>
      <c r="I461" s="573"/>
      <c r="J461" s="576"/>
      <c r="K461" s="576"/>
      <c r="L461" s="576"/>
      <c r="M461" s="570" t="s">
        <v>1486</v>
      </c>
      <c r="N461" s="570"/>
      <c r="O461" s="570"/>
      <c r="P461" s="644"/>
      <c r="Q461" s="604"/>
      <c r="R461" s="607"/>
      <c r="S461" s="607"/>
      <c r="T461" s="607"/>
      <c r="U461" s="607"/>
      <c r="V461" s="647"/>
      <c r="W461" s="632"/>
      <c r="X461" s="650"/>
      <c r="Y461" s="653"/>
      <c r="Z461" s="656"/>
      <c r="AA461" s="632"/>
      <c r="AB461" s="635"/>
      <c r="AC461" s="638"/>
      <c r="AD461" s="641"/>
      <c r="AE461" s="620"/>
      <c r="AF461" s="205">
        <v>2</v>
      </c>
      <c r="AG461" s="501"/>
      <c r="AH461" s="504" t="str">
        <f t="shared" si="1532"/>
        <v/>
      </c>
      <c r="AI461" s="338"/>
      <c r="AJ461" s="338"/>
      <c r="AK461" s="233" t="str">
        <f t="shared" si="1533"/>
        <v/>
      </c>
      <c r="AL461" s="339"/>
      <c r="AM461" s="339"/>
      <c r="AN461" s="340"/>
      <c r="AO461" s="234" t="str">
        <f t="shared" ref="AO461" si="1623">IF(ISBLANK(AD460),(IFERROR(IF(AND(AH460="Probabilidad",AH461="Probabilidad"),(AQ460-(+AQ460*AK461)),IF(AH461="Probabilidad",(W460-(+W460*AK461)),IF(AH461="Impacto",AQ460,""))),""))," ")</f>
        <v/>
      </c>
      <c r="AP461" s="174" t="str">
        <f t="shared" ref="AP461" si="1624">IF(ISBLANK(AD460),(IFERROR(IF(AO461="","",IF(AO461&lt;=0.2,"Muy Baja",IF(AO461&lt;=0.4,"Baja",IF(AO461&lt;=0.6,"Media",IF(AO461&lt;=0.8,"Alta","Muy Alta"))))),""))," ")</f>
        <v/>
      </c>
      <c r="AQ461" s="235" t="str">
        <f t="shared" si="1441"/>
        <v/>
      </c>
      <c r="AR461" s="281" t="str">
        <f t="shared" si="1442"/>
        <v/>
      </c>
      <c r="AS461" s="235" t="str">
        <f t="shared" ref="AS461" si="1625">IFERROR(IF(AND(AH460="Impacto",AH461="Impacto"),(AS460-(+AS460*AK461)),IF(AH461="Impacto",(AA460-(+AA460*AK461)),IF(AH461="Probabilidad",AS460,""))),"")</f>
        <v/>
      </c>
      <c r="AT461" s="237" t="str">
        <f t="shared" si="1443"/>
        <v/>
      </c>
      <c r="AU461" s="623"/>
      <c r="AV461" s="626"/>
      <c r="AW461" s="620"/>
      <c r="AX461" s="629"/>
      <c r="AY461" s="561"/>
      <c r="AZ461" s="563"/>
      <c r="BA461" s="549"/>
      <c r="BB461" s="549"/>
      <c r="BC461" s="551"/>
      <c r="BD461" s="551"/>
      <c r="BE461" s="549"/>
      <c r="BF461" s="549"/>
      <c r="BG461" s="576"/>
      <c r="BH461" s="214"/>
      <c r="BI461" s="209"/>
      <c r="BJ461" s="209"/>
      <c r="BK461" s="209"/>
      <c r="BL461" s="206"/>
      <c r="BM461" s="206"/>
      <c r="BN461" s="206"/>
      <c r="BO461" s="280"/>
      <c r="BP461" s="280"/>
      <c r="BQ461" s="282"/>
      <c r="BR461" s="212"/>
      <c r="BS461" s="212" t="str">
        <f>IF(AND('MAPA DE RIESGOS'!$AP461="Muy Alta",'MAPA DE RIESGOS'!$AR461="Leve"),CONCATENATE("R",'MAPA DE RIESGOS'!$H461,"C",'MAPA DE RIESGOS'!$AF461),"")</f>
        <v/>
      </c>
      <c r="BT461" s="212"/>
      <c r="BU461" s="212"/>
      <c r="BV461" s="212"/>
      <c r="BW461" s="212"/>
      <c r="BX461" s="212"/>
      <c r="BY461" s="212"/>
      <c r="BZ461" s="212"/>
      <c r="CA461" s="212"/>
      <c r="CB461" s="212"/>
      <c r="CC461" s="212"/>
      <c r="CD461" s="212"/>
      <c r="CE461" s="212"/>
      <c r="CF461" s="212"/>
      <c r="CG461" s="212"/>
      <c r="CH461" s="212"/>
      <c r="CI461" s="212"/>
      <c r="CJ461" s="212"/>
      <c r="CK461" s="212"/>
    </row>
    <row r="462" spans="1:89" s="213" customFormat="1" ht="28.5" hidden="1" customHeight="1">
      <c r="A462" s="590"/>
      <c r="B462" s="614"/>
      <c r="C462" s="567"/>
      <c r="D462" s="567"/>
      <c r="E462" s="570"/>
      <c r="F462" s="570"/>
      <c r="G462" s="575"/>
      <c r="H462" s="382">
        <f t="shared" si="1494"/>
        <v>75</v>
      </c>
      <c r="I462" s="573"/>
      <c r="J462" s="576"/>
      <c r="K462" s="576"/>
      <c r="L462" s="576"/>
      <c r="M462" s="570" t="s">
        <v>1486</v>
      </c>
      <c r="N462" s="570"/>
      <c r="O462" s="570"/>
      <c r="P462" s="644"/>
      <c r="Q462" s="604"/>
      <c r="R462" s="607"/>
      <c r="S462" s="607"/>
      <c r="T462" s="607"/>
      <c r="U462" s="607"/>
      <c r="V462" s="647"/>
      <c r="W462" s="632"/>
      <c r="X462" s="650"/>
      <c r="Y462" s="653"/>
      <c r="Z462" s="656"/>
      <c r="AA462" s="632"/>
      <c r="AB462" s="635"/>
      <c r="AC462" s="638"/>
      <c r="AD462" s="641"/>
      <c r="AE462" s="620"/>
      <c r="AF462" s="205">
        <v>3</v>
      </c>
      <c r="AG462" s="501"/>
      <c r="AH462" s="504" t="str">
        <f t="shared" si="1532"/>
        <v/>
      </c>
      <c r="AI462" s="338"/>
      <c r="AJ462" s="338"/>
      <c r="AK462" s="233" t="str">
        <f t="shared" si="1533"/>
        <v/>
      </c>
      <c r="AL462" s="339"/>
      <c r="AM462" s="339"/>
      <c r="AN462" s="340"/>
      <c r="AO462" s="234" t="str">
        <f t="shared" ref="AO462" si="1626">IF(ISBLANK(AD460),(IFERROR(IF(AND(AH461="Probabilidad",AH462="Probabilidad"),(AQ461-(+AQ461*AK462)),IF(AND(AH461="Impacto",AH462="Probabilidad"),(AQ460-(+AQ460*AK462)),IF(AH462="Impacto",AQ461,""))),""))," ")</f>
        <v/>
      </c>
      <c r="AP462" s="174" t="str">
        <f t="shared" ref="AP462" si="1627">IF(ISBLANK(AD460),(IFERROR(IF(AO462="","",IF(AO462&lt;=0.2,"Muy Baja",IF(AO462&lt;=0.4,"Baja",IF(AO462&lt;=0.6,"Media",IF(AO462&lt;=0.8,"Alta","Muy Alta"))))),""))," ")</f>
        <v/>
      </c>
      <c r="AQ462" s="235" t="str">
        <f t="shared" si="1441"/>
        <v/>
      </c>
      <c r="AR462" s="281" t="str">
        <f t="shared" si="1442"/>
        <v/>
      </c>
      <c r="AS462" s="235" t="str">
        <f t="shared" ref="AS462:AS465" si="1628">IFERROR(IF(AND(AH461="Impacto",AH462="Impacto"),(AS461-(+AS461*AK462)),IF(AND(AH461="Probabilidad",AH462="Impacto"),(AS460-(+AS460*AK462)),IF(AH462="Probabilidad",AS461,""))),"")</f>
        <v/>
      </c>
      <c r="AT462" s="237" t="str">
        <f t="shared" si="1443"/>
        <v/>
      </c>
      <c r="AU462" s="623"/>
      <c r="AV462" s="626"/>
      <c r="AW462" s="620"/>
      <c r="AX462" s="629"/>
      <c r="AY462" s="475"/>
      <c r="AZ462" s="468"/>
      <c r="BA462" s="469"/>
      <c r="BB462" s="469"/>
      <c r="BC462" s="470"/>
      <c r="BD462" s="470"/>
      <c r="BE462" s="470"/>
      <c r="BF462" s="468"/>
      <c r="BG462" s="576"/>
      <c r="BH462" s="214"/>
      <c r="BI462" s="209"/>
      <c r="BJ462" s="209"/>
      <c r="BK462" s="209"/>
      <c r="BL462" s="206"/>
      <c r="BM462" s="206"/>
      <c r="BN462" s="206"/>
      <c r="BO462" s="280"/>
      <c r="BP462" s="280"/>
      <c r="BQ462" s="282"/>
      <c r="BR462" s="212"/>
      <c r="BS462" s="212" t="str">
        <f>IF(AND('MAPA DE RIESGOS'!$AP462="Muy Alta",'MAPA DE RIESGOS'!$AR462="Leve"),CONCATENATE("R",'MAPA DE RIESGOS'!$H462,"C",'MAPA DE RIESGOS'!$AF462),"")</f>
        <v/>
      </c>
      <c r="BT462" s="212"/>
      <c r="BU462" s="212"/>
      <c r="BV462" s="212"/>
      <c r="BW462" s="212"/>
      <c r="BX462" s="212"/>
      <c r="BY462" s="212"/>
      <c r="BZ462" s="212"/>
      <c r="CA462" s="212"/>
      <c r="CB462" s="212"/>
      <c r="CC462" s="212"/>
      <c r="CD462" s="212"/>
      <c r="CE462" s="212"/>
      <c r="CF462" s="212"/>
      <c r="CG462" s="212"/>
      <c r="CH462" s="212"/>
      <c r="CI462" s="212"/>
      <c r="CJ462" s="212"/>
      <c r="CK462" s="212"/>
    </row>
    <row r="463" spans="1:89" s="213" customFormat="1" ht="28.5" hidden="1" customHeight="1">
      <c r="A463" s="590"/>
      <c r="B463" s="614"/>
      <c r="C463" s="567"/>
      <c r="D463" s="567"/>
      <c r="E463" s="570"/>
      <c r="F463" s="570"/>
      <c r="G463" s="575"/>
      <c r="H463" s="382">
        <f t="shared" si="1494"/>
        <v>75</v>
      </c>
      <c r="I463" s="573"/>
      <c r="J463" s="576"/>
      <c r="K463" s="576"/>
      <c r="L463" s="576"/>
      <c r="M463" s="570" t="s">
        <v>1486</v>
      </c>
      <c r="N463" s="570"/>
      <c r="O463" s="570"/>
      <c r="P463" s="644"/>
      <c r="Q463" s="604"/>
      <c r="R463" s="607"/>
      <c r="S463" s="607"/>
      <c r="T463" s="607"/>
      <c r="U463" s="607"/>
      <c r="V463" s="647"/>
      <c r="W463" s="632"/>
      <c r="X463" s="650"/>
      <c r="Y463" s="653"/>
      <c r="Z463" s="656"/>
      <c r="AA463" s="632"/>
      <c r="AB463" s="635"/>
      <c r="AC463" s="638"/>
      <c r="AD463" s="641"/>
      <c r="AE463" s="620"/>
      <c r="AF463" s="205">
        <v>4</v>
      </c>
      <c r="AG463" s="501"/>
      <c r="AH463" s="504" t="str">
        <f t="shared" si="1532"/>
        <v/>
      </c>
      <c r="AI463" s="338"/>
      <c r="AJ463" s="338"/>
      <c r="AK463" s="233" t="str">
        <f t="shared" si="1533"/>
        <v/>
      </c>
      <c r="AL463" s="339"/>
      <c r="AM463" s="339"/>
      <c r="AN463" s="340"/>
      <c r="AO463" s="234" t="str">
        <f t="shared" ref="AO463" si="1629">IF(ISBLANK(AD460),(IFERROR(IF(AND(AH462="Probabilidad",AH463="Probabilidad"),(AQ462-(+AQ462*AK463)),IF(AND(AH462="Impacto",AH463="Probabilidad"),(AQ461-(+AQ461*AK463)),IF(AH463="Impacto",AQ462,""))),""))," ")</f>
        <v/>
      </c>
      <c r="AP463" s="174" t="str">
        <f t="shared" ref="AP463" si="1630">IF(ISBLANK(AD460),(IFERROR(IF(AO463="","",IF(AO463&lt;=0.2,"Muy Baja",IF(AO463&lt;=0.4,"Baja",IF(AO463&lt;=0.6,"Media",IF(AO463&lt;=0.8,"Alta","Muy Alta"))))),""))," ")</f>
        <v/>
      </c>
      <c r="AQ463" s="235" t="str">
        <f t="shared" si="1441"/>
        <v/>
      </c>
      <c r="AR463" s="281" t="str">
        <f t="shared" si="1442"/>
        <v/>
      </c>
      <c r="AS463" s="235" t="str">
        <f t="shared" si="1628"/>
        <v/>
      </c>
      <c r="AT463" s="237" t="str">
        <f t="shared" si="1443"/>
        <v/>
      </c>
      <c r="AU463" s="623"/>
      <c r="AV463" s="626"/>
      <c r="AW463" s="620"/>
      <c r="AX463" s="629"/>
      <c r="AY463" s="475"/>
      <c r="AZ463" s="468"/>
      <c r="BA463" s="469"/>
      <c r="BB463" s="469"/>
      <c r="BC463" s="470"/>
      <c r="BD463" s="470"/>
      <c r="BE463" s="470"/>
      <c r="BF463" s="468"/>
      <c r="BG463" s="576"/>
      <c r="BH463" s="214"/>
      <c r="BI463" s="209"/>
      <c r="BJ463" s="209"/>
      <c r="BK463" s="209"/>
      <c r="BL463" s="206"/>
      <c r="BM463" s="206"/>
      <c r="BN463" s="206"/>
      <c r="BO463" s="280"/>
      <c r="BP463" s="280"/>
      <c r="BQ463" s="282"/>
      <c r="BR463" s="212"/>
      <c r="BS463" s="212" t="str">
        <f>IF(AND('MAPA DE RIESGOS'!$AP463="Muy Alta",'MAPA DE RIESGOS'!$AR463="Leve"),CONCATENATE("R",'MAPA DE RIESGOS'!$H463,"C",'MAPA DE RIESGOS'!$AF463),"")</f>
        <v/>
      </c>
      <c r="BT463" s="212"/>
      <c r="BU463" s="212"/>
      <c r="BV463" s="212"/>
      <c r="BW463" s="212"/>
      <c r="BX463" s="212"/>
      <c r="BY463" s="212"/>
      <c r="BZ463" s="212"/>
      <c r="CA463" s="212"/>
      <c r="CB463" s="212"/>
      <c r="CC463" s="212"/>
      <c r="CD463" s="212"/>
      <c r="CE463" s="212"/>
      <c r="CF463" s="212"/>
      <c r="CG463" s="212"/>
      <c r="CH463" s="212"/>
      <c r="CI463" s="212"/>
      <c r="CJ463" s="212"/>
      <c r="CK463" s="212"/>
    </row>
    <row r="464" spans="1:89" s="213" customFormat="1" ht="28.5" hidden="1" customHeight="1">
      <c r="A464" s="590"/>
      <c r="B464" s="614"/>
      <c r="C464" s="567"/>
      <c r="D464" s="567"/>
      <c r="E464" s="570"/>
      <c r="F464" s="570"/>
      <c r="G464" s="575"/>
      <c r="H464" s="382">
        <f t="shared" si="1494"/>
        <v>75</v>
      </c>
      <c r="I464" s="573"/>
      <c r="J464" s="576"/>
      <c r="K464" s="576"/>
      <c r="L464" s="576"/>
      <c r="M464" s="570" t="s">
        <v>1486</v>
      </c>
      <c r="N464" s="570"/>
      <c r="O464" s="570"/>
      <c r="P464" s="644"/>
      <c r="Q464" s="604"/>
      <c r="R464" s="607"/>
      <c r="S464" s="607"/>
      <c r="T464" s="607"/>
      <c r="U464" s="607"/>
      <c r="V464" s="647"/>
      <c r="W464" s="632"/>
      <c r="X464" s="650"/>
      <c r="Y464" s="653"/>
      <c r="Z464" s="656"/>
      <c r="AA464" s="632"/>
      <c r="AB464" s="635"/>
      <c r="AC464" s="638"/>
      <c r="AD464" s="641"/>
      <c r="AE464" s="620"/>
      <c r="AF464" s="205">
        <v>5</v>
      </c>
      <c r="AG464" s="501"/>
      <c r="AH464" s="504" t="str">
        <f t="shared" si="1532"/>
        <v/>
      </c>
      <c r="AI464" s="338"/>
      <c r="AJ464" s="338"/>
      <c r="AK464" s="233" t="str">
        <f t="shared" si="1533"/>
        <v/>
      </c>
      <c r="AL464" s="339"/>
      <c r="AM464" s="339"/>
      <c r="AN464" s="340"/>
      <c r="AO464" s="234" t="str">
        <f t="shared" ref="AO464" si="1631">IF(ISBLANK(AD460),(IFERROR(IF(AND(AH463="Probabilidad",AH464="Probabilidad"),(AQ463-(+AQ463*AK464)),IF(AND(AH463="Impacto",AH464="Probabilidad"),(AQ462-(+AQ462*AK464)),IF(AH464="Impacto",AQ463,""))),""))," ")</f>
        <v/>
      </c>
      <c r="AP464" s="174" t="str">
        <f t="shared" ref="AP464" si="1632">IF(ISBLANK(AD460),(IFERROR(IF(AO464="","",IF(AO464&lt;=0.2,"Muy Baja",IF(AO464&lt;=0.4,"Baja",IF(AO464&lt;=0.6,"Media",IF(AO464&lt;=0.8,"Alta","Muy Alta"))))),""))," ")</f>
        <v/>
      </c>
      <c r="AQ464" s="235" t="str">
        <f t="shared" si="1441"/>
        <v/>
      </c>
      <c r="AR464" s="281" t="str">
        <f t="shared" si="1442"/>
        <v/>
      </c>
      <c r="AS464" s="235" t="str">
        <f t="shared" si="1628"/>
        <v/>
      </c>
      <c r="AT464" s="237" t="str">
        <f t="shared" si="1443"/>
        <v/>
      </c>
      <c r="AU464" s="623"/>
      <c r="AV464" s="626"/>
      <c r="AW464" s="620"/>
      <c r="AX464" s="629"/>
      <c r="AY464" s="475"/>
      <c r="AZ464" s="468"/>
      <c r="BA464" s="469"/>
      <c r="BB464" s="469"/>
      <c r="BC464" s="470"/>
      <c r="BD464" s="470"/>
      <c r="BE464" s="470"/>
      <c r="BF464" s="468"/>
      <c r="BG464" s="576"/>
      <c r="BH464" s="214"/>
      <c r="BI464" s="209"/>
      <c r="BJ464" s="209"/>
      <c r="BK464" s="209"/>
      <c r="BL464" s="206"/>
      <c r="BM464" s="206"/>
      <c r="BN464" s="206"/>
      <c r="BO464" s="280"/>
      <c r="BP464" s="280"/>
      <c r="BQ464" s="282"/>
      <c r="BR464" s="212"/>
      <c r="BS464" s="212" t="str">
        <f>IF(AND('MAPA DE RIESGOS'!$AP464="Muy Alta",'MAPA DE RIESGOS'!$AR464="Leve"),CONCATENATE("R",'MAPA DE RIESGOS'!$H464,"C",'MAPA DE RIESGOS'!$AF464),"")</f>
        <v/>
      </c>
      <c r="BT464" s="212"/>
      <c r="BU464" s="212"/>
      <c r="BV464" s="212"/>
      <c r="BW464" s="212"/>
      <c r="BX464" s="212"/>
      <c r="BY464" s="212"/>
      <c r="BZ464" s="212"/>
      <c r="CA464" s="212"/>
      <c r="CB464" s="212"/>
      <c r="CC464" s="212"/>
      <c r="CD464" s="212"/>
      <c r="CE464" s="212"/>
      <c r="CF464" s="212"/>
      <c r="CG464" s="212"/>
      <c r="CH464" s="212"/>
      <c r="CI464" s="212"/>
      <c r="CJ464" s="212"/>
      <c r="CK464" s="212"/>
    </row>
    <row r="465" spans="1:89" s="213" customFormat="1" ht="28.5" hidden="1" customHeight="1">
      <c r="A465" s="591"/>
      <c r="B465" s="615"/>
      <c r="C465" s="568"/>
      <c r="D465" s="568"/>
      <c r="E465" s="571"/>
      <c r="F465" s="571"/>
      <c r="G465" s="575"/>
      <c r="H465" s="382">
        <f t="shared" si="1494"/>
        <v>75</v>
      </c>
      <c r="I465" s="574"/>
      <c r="J465" s="577"/>
      <c r="K465" s="577"/>
      <c r="L465" s="577"/>
      <c r="M465" s="571" t="s">
        <v>1486</v>
      </c>
      <c r="N465" s="571"/>
      <c r="O465" s="571"/>
      <c r="P465" s="645"/>
      <c r="Q465" s="605"/>
      <c r="R465" s="608"/>
      <c r="S465" s="608"/>
      <c r="T465" s="608"/>
      <c r="U465" s="608"/>
      <c r="V465" s="648"/>
      <c r="W465" s="633"/>
      <c r="X465" s="651"/>
      <c r="Y465" s="654"/>
      <c r="Z465" s="657"/>
      <c r="AA465" s="633"/>
      <c r="AB465" s="636"/>
      <c r="AC465" s="639"/>
      <c r="AD465" s="642"/>
      <c r="AE465" s="621"/>
      <c r="AF465" s="205">
        <v>6</v>
      </c>
      <c r="AG465" s="501"/>
      <c r="AH465" s="504" t="str">
        <f t="shared" si="1532"/>
        <v/>
      </c>
      <c r="AI465" s="338"/>
      <c r="AJ465" s="338"/>
      <c r="AK465" s="233" t="str">
        <f t="shared" si="1533"/>
        <v/>
      </c>
      <c r="AL465" s="339"/>
      <c r="AM465" s="339"/>
      <c r="AN465" s="340"/>
      <c r="AO465" s="234" t="str">
        <f t="shared" ref="AO465" si="1633">IF(ISBLANK(AD460),(IFERROR(IF(AND(AH464="Probabilidad",AH465="Probabilidad"),(AQ464-(+AQ464*AK465)),IF(AND(AH464="Impacto",AH465="Probabilidad"),(AQ463-(+AQ463*AK465)),IF(AH465="Impacto",AQ464,""))),""))," ")</f>
        <v/>
      </c>
      <c r="AP465" s="174" t="str">
        <f t="shared" ref="AP465" si="1634">IF(ISBLANK(AD460),(IFERROR(IF(AO465="","",IF(AO465&lt;=0.2,"Muy Baja",IF(AO465&lt;=0.4,"Baja",IF(AO465&lt;=0.6,"Media",IF(AO465&lt;=0.8,"Alta","Muy Alta"))))),""))," ")</f>
        <v/>
      </c>
      <c r="AQ465" s="235" t="str">
        <f t="shared" si="1441"/>
        <v/>
      </c>
      <c r="AR465" s="281" t="str">
        <f t="shared" si="1442"/>
        <v/>
      </c>
      <c r="AS465" s="235" t="str">
        <f t="shared" si="1628"/>
        <v/>
      </c>
      <c r="AT465" s="237" t="str">
        <f t="shared" si="1443"/>
        <v/>
      </c>
      <c r="AU465" s="624"/>
      <c r="AV465" s="627"/>
      <c r="AW465" s="621"/>
      <c r="AX465" s="630"/>
      <c r="AY465" s="475"/>
      <c r="AZ465" s="468"/>
      <c r="BA465" s="469"/>
      <c r="BB465" s="469"/>
      <c r="BC465" s="470"/>
      <c r="BD465" s="470"/>
      <c r="BE465" s="470"/>
      <c r="BF465" s="468"/>
      <c r="BG465" s="577"/>
      <c r="BH465" s="214"/>
      <c r="BI465" s="209"/>
      <c r="BJ465" s="209"/>
      <c r="BK465" s="209"/>
      <c r="BL465" s="206"/>
      <c r="BM465" s="206"/>
      <c r="BN465" s="206"/>
      <c r="BO465" s="280"/>
      <c r="BP465" s="280"/>
      <c r="BQ465" s="282"/>
      <c r="BR465" s="212"/>
      <c r="BS465" s="212" t="str">
        <f>IF(AND('MAPA DE RIESGOS'!$AP465="Muy Alta",'MAPA DE RIESGOS'!$AR465="Leve"),CONCATENATE("R",'MAPA DE RIESGOS'!$H465,"C",'MAPA DE RIESGOS'!$AF465),"")</f>
        <v/>
      </c>
      <c r="BT465" s="212"/>
      <c r="BU465" s="212"/>
      <c r="BV465" s="212"/>
      <c r="BW465" s="212"/>
      <c r="BX465" s="212"/>
      <c r="BY465" s="212"/>
      <c r="BZ465" s="212"/>
      <c r="CA465" s="212"/>
      <c r="CB465" s="212"/>
      <c r="CC465" s="212"/>
      <c r="CD465" s="212"/>
      <c r="CE465" s="212"/>
      <c r="CF465" s="212"/>
      <c r="CG465" s="212"/>
      <c r="CH465" s="212"/>
      <c r="CI465" s="212"/>
      <c r="CJ465" s="212"/>
      <c r="CK465" s="212"/>
    </row>
    <row r="466" spans="1:89" s="213" customFormat="1" ht="89.15" customHeight="1">
      <c r="A466" s="592">
        <v>12</v>
      </c>
      <c r="B466" s="616" t="s">
        <v>957</v>
      </c>
      <c r="C466" s="566" t="str">
        <f>IFERROR((VLOOKUP($B466,'Listados Datos'!$D$3:$E$18,2,FALSE))," ")</f>
        <v>Brindar acompañamiento a los diferentes procesos de la Entidad con el fin de fomentar el autocontrol, y determinar oportunidades de mejoramiento continuo a partir de las evaluaciones y seguimientos.</v>
      </c>
      <c r="D466" s="566"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569" t="s">
        <v>1169</v>
      </c>
      <c r="F466" s="569" t="s">
        <v>964</v>
      </c>
      <c r="G466" s="575">
        <v>76</v>
      </c>
      <c r="H466" s="382">
        <f t="shared" ref="H466" si="1635">+G466</f>
        <v>76</v>
      </c>
      <c r="I466" s="572" t="s">
        <v>3123</v>
      </c>
      <c r="J466" s="581" t="s">
        <v>241</v>
      </c>
      <c r="K466" s="581" t="s">
        <v>1200</v>
      </c>
      <c r="L466" s="581" t="s">
        <v>1325</v>
      </c>
      <c r="M466" s="569" t="str">
        <f t="shared" ref="M466" si="1636">+CONCATENATE("Posibilidad de afectación ", J466, " por ", K466," debido a ", L466)</f>
        <v>Posibilidad de afectación Reputacional por Incumplimiento de las acciones y actividades de mejoramiento. debido a Incumplimiento de las acciones y actividades de mejoramiento en el aplicativo de acciones CPM</v>
      </c>
      <c r="N466" s="569" t="s">
        <v>108</v>
      </c>
      <c r="O466" s="569" t="s">
        <v>830</v>
      </c>
      <c r="P466" s="643">
        <v>228</v>
      </c>
      <c r="Q466" s="603"/>
      <c r="R466" s="606"/>
      <c r="S466" s="606"/>
      <c r="T466" s="606"/>
      <c r="U466" s="606"/>
      <c r="V466" s="646" t="str">
        <f t="shared" ref="V466" si="1637">IF(ISBLANK(AC466),(IF(P466&lt;=0,"",IF(P466&lt;=2,"Muy Baja",IF(P466&lt;=24,"Baja",IF(P466&lt;=500,"Media",IF(P466&lt;=5000,"Alta","Muy Alta"))))))," ")</f>
        <v>Media</v>
      </c>
      <c r="W466" s="631">
        <f t="shared" ref="W466" si="1638">IF(ISBLANK(AC466),(IF(V466="","",IF(V466="Muy Baja",20%,IF(V466="Baja",40%,IF(V466="Media",60%,IF(V466="Alta",80%,IF(V466="Muy Alta",100%,0)))))))," ")</f>
        <v>0.6</v>
      </c>
      <c r="X466" s="649" t="s">
        <v>304</v>
      </c>
      <c r="Y466" s="652" t="str">
        <f>IF(X466&gt;0,IF(NOT(ISERROR(MATCH(X466,'Listados Datos'!$N$3:$N$4,0))),'Listados Datos'!$N$6&amp;"Por favor no seleccionar este criterios de impacto (Afectación Económica o presupuestal y/o Pérdida Reputacional)",'Listados Datos'!$N$7),"")</f>
        <v>✔</v>
      </c>
      <c r="Z466" s="655"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631">
        <f>IF(Z466="","",IF(Z466="Leve",20%,IF(Z466="Menor",40%,IF(Z466="Moderado",60%,IF(Z466="Mayor",80%,IF(Z466="Catastrófico",100%,0))))))</f>
        <v>0.6</v>
      </c>
      <c r="AB466" s="634"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637"/>
      <c r="AD466" s="640"/>
      <c r="AE466" s="619" t="str">
        <f t="shared" ref="AE466" si="1639">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5">
        <v>1</v>
      </c>
      <c r="AG466" s="501" t="s">
        <v>3126</v>
      </c>
      <c r="AH466" s="504" t="str">
        <f t="shared" si="1532"/>
        <v>Probabilidad</v>
      </c>
      <c r="AI466" s="338" t="s">
        <v>310</v>
      </c>
      <c r="AJ466" s="338" t="s">
        <v>315</v>
      </c>
      <c r="AK466" s="233" t="str">
        <f t="shared" si="1533"/>
        <v>40%</v>
      </c>
      <c r="AL466" s="339" t="s">
        <v>319</v>
      </c>
      <c r="AM466" s="339" t="s">
        <v>323</v>
      </c>
      <c r="AN466" s="340" t="s">
        <v>326</v>
      </c>
      <c r="AO466" s="234">
        <f t="shared" ref="AO466" si="1640">IF(ISBLANK(AD466),(IFERROR(IF(AH466="Probabilidad",(W466-(+W466*AK466)),IF(AH466="Impacto",W466,"")),""))," ")</f>
        <v>0.36</v>
      </c>
      <c r="AP466" s="174" t="str">
        <f t="shared" ref="AP466" si="1641">IF(ISBLANK(AD466), (IFERROR(IF(AO466="","",IF(AO466&lt;=0.2,"Muy Baja",IF(AO466&lt;=0.4,"Baja",IF(AO466&lt;=0.6,"Media",IF(AO466&lt;=0.8,"Alta","Muy Alta"))))),""))," ")</f>
        <v>Baja</v>
      </c>
      <c r="AQ466" s="235">
        <f t="shared" si="1441"/>
        <v>0.36</v>
      </c>
      <c r="AR466" s="281" t="str">
        <f t="shared" si="1442"/>
        <v>Moderado</v>
      </c>
      <c r="AS466" s="235">
        <f t="shared" ref="AS466" si="1642">IFERROR(IF(AH466="Impacto",(AA466-(+AA466*AK466)),IF(AH466="Probabilidad",AA466,"")),"")</f>
        <v>0.6</v>
      </c>
      <c r="AT466" s="237" t="str">
        <f t="shared" si="1443"/>
        <v>Moderado</v>
      </c>
      <c r="AU466" s="622"/>
      <c r="AV466" s="625" t="str">
        <f>IF(ISBLANK(AD466), " ", AD466)</f>
        <v xml:space="preserve"> </v>
      </c>
      <c r="AW466" s="619" t="str">
        <f t="shared" ref="AW466" si="1643">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628" t="s">
        <v>333</v>
      </c>
      <c r="AY466" s="341" t="s">
        <v>3335</v>
      </c>
      <c r="AZ466" s="208" t="s">
        <v>1407</v>
      </c>
      <c r="BA466" s="206" t="s">
        <v>964</v>
      </c>
      <c r="BB466" s="206" t="s">
        <v>1050</v>
      </c>
      <c r="BC466" s="207">
        <v>44927</v>
      </c>
      <c r="BD466" s="207">
        <v>45291</v>
      </c>
      <c r="BE466" s="207" t="s">
        <v>3058</v>
      </c>
      <c r="BF466" s="208" t="s">
        <v>3336</v>
      </c>
      <c r="BG466" s="581" t="s">
        <v>1262</v>
      </c>
      <c r="BH466" s="214"/>
      <c r="BI466" s="209"/>
      <c r="BJ466" s="209"/>
      <c r="BK466" s="209"/>
      <c r="BL466" s="206"/>
      <c r="BM466" s="206"/>
      <c r="BN466" s="206"/>
      <c r="BO466" s="280"/>
      <c r="BP466" s="280"/>
      <c r="BQ466" s="282"/>
      <c r="BR466" s="212"/>
      <c r="BS466" s="212" t="str">
        <f>IF(AND('MAPA DE RIESGOS'!$AP466="Muy Alta",'MAPA DE RIESGOS'!$AR466="Leve"),CONCATENATE("R",'MAPA DE RIESGOS'!$H466,"C",'MAPA DE RIESGOS'!$AF466),"")</f>
        <v/>
      </c>
      <c r="BT466" s="212"/>
      <c r="BU466" s="212"/>
      <c r="BV466" s="212"/>
      <c r="BW466" s="212"/>
      <c r="BX466" s="212"/>
      <c r="BY466" s="212"/>
      <c r="BZ466" s="212"/>
      <c r="CA466" s="212"/>
      <c r="CB466" s="212"/>
      <c r="CC466" s="212"/>
      <c r="CD466" s="212"/>
      <c r="CE466" s="212"/>
      <c r="CF466" s="212"/>
      <c r="CG466" s="212"/>
      <c r="CH466" s="212"/>
      <c r="CI466" s="212"/>
      <c r="CJ466" s="212"/>
      <c r="CK466" s="212"/>
    </row>
    <row r="467" spans="1:89" s="213" customFormat="1" ht="28.5" hidden="1" customHeight="1">
      <c r="A467" s="593"/>
      <c r="B467" s="617"/>
      <c r="C467" s="567"/>
      <c r="D467" s="567"/>
      <c r="E467" s="570"/>
      <c r="F467" s="570"/>
      <c r="G467" s="575"/>
      <c r="H467" s="382">
        <f t="shared" ref="H467" si="1644">+H466</f>
        <v>76</v>
      </c>
      <c r="I467" s="573"/>
      <c r="J467" s="576"/>
      <c r="K467" s="576"/>
      <c r="L467" s="576"/>
      <c r="M467" s="570"/>
      <c r="N467" s="570"/>
      <c r="O467" s="570"/>
      <c r="P467" s="644"/>
      <c r="Q467" s="604"/>
      <c r="R467" s="607"/>
      <c r="S467" s="607"/>
      <c r="T467" s="607"/>
      <c r="U467" s="607"/>
      <c r="V467" s="647"/>
      <c r="W467" s="632"/>
      <c r="X467" s="650"/>
      <c r="Y467" s="653"/>
      <c r="Z467" s="656"/>
      <c r="AA467" s="632"/>
      <c r="AB467" s="635"/>
      <c r="AC467" s="638"/>
      <c r="AD467" s="641"/>
      <c r="AE467" s="620"/>
      <c r="AF467" s="205">
        <v>2</v>
      </c>
      <c r="AG467" s="501"/>
      <c r="AH467" s="504" t="str">
        <f t="shared" si="1532"/>
        <v/>
      </c>
      <c r="AI467" s="338"/>
      <c r="AJ467" s="338"/>
      <c r="AK467" s="233" t="str">
        <f t="shared" si="1533"/>
        <v/>
      </c>
      <c r="AL467" s="339"/>
      <c r="AM467" s="339"/>
      <c r="AN467" s="340"/>
      <c r="AO467" s="234" t="str">
        <f t="shared" ref="AO467" si="1645">IF(ISBLANK(AD466),(IFERROR(IF(AND(AH466="Probabilidad",AH467="Probabilidad"),(AQ466-(+AQ466*AK467)),IF(AH467="Probabilidad",(W466-(+W466*AK467)),IF(AH467="Impacto",AQ466,""))),""))," ")</f>
        <v/>
      </c>
      <c r="AP467" s="174" t="str">
        <f t="shared" ref="AP467" si="1646">IF(ISBLANK(AD466),(IFERROR(IF(AO467="","",IF(AO467&lt;=0.2,"Muy Baja",IF(AO467&lt;=0.4,"Baja",IF(AO467&lt;=0.6,"Media",IF(AO467&lt;=0.8,"Alta","Muy Alta"))))),""))," ")</f>
        <v/>
      </c>
      <c r="AQ467" s="235" t="str">
        <f t="shared" si="1441"/>
        <v/>
      </c>
      <c r="AR467" s="281" t="str">
        <f t="shared" si="1442"/>
        <v/>
      </c>
      <c r="AS467" s="235" t="str">
        <f t="shared" ref="AS467" si="1647">IFERROR(IF(AND(AH466="Impacto",AH467="Impacto"),(AS466-(+AS466*AK467)),IF(AH467="Impacto",(AA466-(+AA466*AK467)),IF(AH467="Probabilidad",AS466,""))),"")</f>
        <v/>
      </c>
      <c r="AT467" s="237" t="str">
        <f t="shared" si="1443"/>
        <v/>
      </c>
      <c r="AU467" s="623"/>
      <c r="AV467" s="626"/>
      <c r="AW467" s="620"/>
      <c r="AX467" s="629"/>
      <c r="AY467" s="341"/>
      <c r="AZ467" s="208"/>
      <c r="BA467" s="206"/>
      <c r="BB467" s="206"/>
      <c r="BC467" s="207"/>
      <c r="BD467" s="207"/>
      <c r="BE467" s="207"/>
      <c r="BF467" s="208"/>
      <c r="BG467" s="576"/>
      <c r="BH467" s="214"/>
      <c r="BI467" s="209"/>
      <c r="BJ467" s="209"/>
      <c r="BK467" s="209"/>
      <c r="BL467" s="206"/>
      <c r="BM467" s="206"/>
      <c r="BN467" s="206"/>
      <c r="BO467" s="280"/>
      <c r="BP467" s="280"/>
      <c r="BQ467" s="282"/>
      <c r="BR467" s="212"/>
      <c r="BS467" s="212" t="str">
        <f>IF(AND('MAPA DE RIESGOS'!$AP467="Muy Alta",'MAPA DE RIESGOS'!$AR467="Leve"),CONCATENATE("R",'MAPA DE RIESGOS'!$H467,"C",'MAPA DE RIESGOS'!$AF467),"")</f>
        <v/>
      </c>
      <c r="BT467" s="212"/>
      <c r="BU467" s="212"/>
      <c r="BV467" s="212"/>
      <c r="BW467" s="212"/>
      <c r="BX467" s="212"/>
      <c r="BY467" s="212"/>
      <c r="BZ467" s="212"/>
      <c r="CA467" s="212"/>
      <c r="CB467" s="212"/>
      <c r="CC467" s="212"/>
      <c r="CD467" s="212"/>
      <c r="CE467" s="212"/>
      <c r="CF467" s="212"/>
      <c r="CG467" s="212"/>
      <c r="CH467" s="212"/>
      <c r="CI467" s="212"/>
      <c r="CJ467" s="212"/>
      <c r="CK467" s="212"/>
    </row>
    <row r="468" spans="1:89" s="213" customFormat="1" ht="28.5" hidden="1" customHeight="1">
      <c r="A468" s="593"/>
      <c r="B468" s="617"/>
      <c r="C468" s="567"/>
      <c r="D468" s="567"/>
      <c r="E468" s="570"/>
      <c r="F468" s="570"/>
      <c r="G468" s="575"/>
      <c r="H468" s="382">
        <f t="shared" si="1494"/>
        <v>76</v>
      </c>
      <c r="I468" s="573"/>
      <c r="J468" s="576"/>
      <c r="K468" s="576"/>
      <c r="L468" s="576"/>
      <c r="M468" s="570"/>
      <c r="N468" s="570"/>
      <c r="O468" s="570"/>
      <c r="P468" s="644"/>
      <c r="Q468" s="604"/>
      <c r="R468" s="607"/>
      <c r="S468" s="607"/>
      <c r="T468" s="607"/>
      <c r="U468" s="607"/>
      <c r="V468" s="647"/>
      <c r="W468" s="632"/>
      <c r="X468" s="650"/>
      <c r="Y468" s="653"/>
      <c r="Z468" s="656"/>
      <c r="AA468" s="632"/>
      <c r="AB468" s="635"/>
      <c r="AC468" s="638"/>
      <c r="AD468" s="641"/>
      <c r="AE468" s="620"/>
      <c r="AF468" s="205">
        <v>3</v>
      </c>
      <c r="AG468" s="501"/>
      <c r="AH468" s="504" t="str">
        <f t="shared" si="1532"/>
        <v/>
      </c>
      <c r="AI468" s="338"/>
      <c r="AJ468" s="338"/>
      <c r="AK468" s="233" t="str">
        <f t="shared" si="1533"/>
        <v/>
      </c>
      <c r="AL468" s="339"/>
      <c r="AM468" s="339"/>
      <c r="AN468" s="340"/>
      <c r="AO468" s="234" t="str">
        <f t="shared" ref="AO468" si="1648">IF(ISBLANK(AD466),(IFERROR(IF(AND(AH467="Probabilidad",AH468="Probabilidad"),(AQ467-(+AQ467*AK468)),IF(AND(AH467="Impacto",AH468="Probabilidad"),(AQ466-(+AQ466*AK468)),IF(AH468="Impacto",AQ467,""))),""))," ")</f>
        <v/>
      </c>
      <c r="AP468" s="174" t="str">
        <f t="shared" ref="AP468" si="1649">IF(ISBLANK(AD466),(IFERROR(IF(AO468="","",IF(AO468&lt;=0.2,"Muy Baja",IF(AO468&lt;=0.4,"Baja",IF(AO468&lt;=0.6,"Media",IF(AO468&lt;=0.8,"Alta","Muy Alta"))))),""))," ")</f>
        <v/>
      </c>
      <c r="AQ468" s="235" t="str">
        <f t="shared" si="1441"/>
        <v/>
      </c>
      <c r="AR468" s="281" t="str">
        <f t="shared" si="1442"/>
        <v/>
      </c>
      <c r="AS468" s="235" t="str">
        <f t="shared" ref="AS468:AS471" si="1650">IFERROR(IF(AND(AH467="Impacto",AH468="Impacto"),(AS467-(+AS467*AK468)),IF(AND(AH467="Probabilidad",AH468="Impacto"),(AS466-(+AS466*AK468)),IF(AH468="Probabilidad",AS467,""))),"")</f>
        <v/>
      </c>
      <c r="AT468" s="237" t="str">
        <f t="shared" si="1443"/>
        <v/>
      </c>
      <c r="AU468" s="623"/>
      <c r="AV468" s="626"/>
      <c r="AW468" s="620"/>
      <c r="AX468" s="629"/>
      <c r="AY468" s="341"/>
      <c r="AZ468" s="208"/>
      <c r="BA468" s="206"/>
      <c r="BB468" s="206"/>
      <c r="BC468" s="207"/>
      <c r="BD468" s="207"/>
      <c r="BE468" s="207"/>
      <c r="BF468" s="208"/>
      <c r="BG468" s="576"/>
      <c r="BH468" s="214"/>
      <c r="BI468" s="209"/>
      <c r="BJ468" s="209"/>
      <c r="BK468" s="209"/>
      <c r="BL468" s="206"/>
      <c r="BM468" s="206"/>
      <c r="BN468" s="206"/>
      <c r="BO468" s="280"/>
      <c r="BP468" s="280"/>
      <c r="BQ468" s="282"/>
      <c r="BR468" s="212"/>
      <c r="BS468" s="212" t="str">
        <f>IF(AND('MAPA DE RIESGOS'!$AP468="Muy Alta",'MAPA DE RIESGOS'!$AR468="Leve"),CONCATENATE("R",'MAPA DE RIESGOS'!$H468,"C",'MAPA DE RIESGOS'!$AF468),"")</f>
        <v/>
      </c>
      <c r="BT468" s="212"/>
      <c r="BU468" s="212"/>
      <c r="BV468" s="212"/>
      <c r="BW468" s="212"/>
      <c r="BX468" s="212"/>
      <c r="BY468" s="212"/>
      <c r="BZ468" s="212"/>
      <c r="CA468" s="212"/>
      <c r="CB468" s="212"/>
      <c r="CC468" s="212"/>
      <c r="CD468" s="212"/>
      <c r="CE468" s="212"/>
      <c r="CF468" s="212"/>
      <c r="CG468" s="212"/>
      <c r="CH468" s="212"/>
      <c r="CI468" s="212"/>
      <c r="CJ468" s="212"/>
      <c r="CK468" s="212"/>
    </row>
    <row r="469" spans="1:89" s="213" customFormat="1" ht="28.5" hidden="1" customHeight="1">
      <c r="A469" s="593"/>
      <c r="B469" s="617"/>
      <c r="C469" s="567"/>
      <c r="D469" s="567"/>
      <c r="E469" s="570"/>
      <c r="F469" s="570"/>
      <c r="G469" s="575"/>
      <c r="H469" s="382">
        <f t="shared" si="1494"/>
        <v>76</v>
      </c>
      <c r="I469" s="573"/>
      <c r="J469" s="576"/>
      <c r="K469" s="576"/>
      <c r="L469" s="576"/>
      <c r="M469" s="570"/>
      <c r="N469" s="570"/>
      <c r="O469" s="570"/>
      <c r="P469" s="644"/>
      <c r="Q469" s="604"/>
      <c r="R469" s="607"/>
      <c r="S469" s="607"/>
      <c r="T469" s="607"/>
      <c r="U469" s="607"/>
      <c r="V469" s="647"/>
      <c r="W469" s="632"/>
      <c r="X469" s="650"/>
      <c r="Y469" s="653"/>
      <c r="Z469" s="656"/>
      <c r="AA469" s="632"/>
      <c r="AB469" s="635"/>
      <c r="AC469" s="638"/>
      <c r="AD469" s="641"/>
      <c r="AE469" s="620"/>
      <c r="AF469" s="205">
        <v>4</v>
      </c>
      <c r="AG469" s="501"/>
      <c r="AH469" s="504" t="str">
        <f t="shared" si="1532"/>
        <v/>
      </c>
      <c r="AI469" s="338"/>
      <c r="AJ469" s="338"/>
      <c r="AK469" s="233" t="str">
        <f t="shared" si="1533"/>
        <v/>
      </c>
      <c r="AL469" s="339"/>
      <c r="AM469" s="339"/>
      <c r="AN469" s="340"/>
      <c r="AO469" s="234" t="str">
        <f t="shared" ref="AO469" si="1651">IF(ISBLANK(AD466),(IFERROR(IF(AND(AH468="Probabilidad",AH469="Probabilidad"),(AQ468-(+AQ468*AK469)),IF(AND(AH468="Impacto",AH469="Probabilidad"),(AQ467-(+AQ467*AK469)),IF(AH469="Impacto",AQ468,""))),""))," ")</f>
        <v/>
      </c>
      <c r="AP469" s="174" t="str">
        <f t="shared" ref="AP469" si="1652">IF(ISBLANK(AD466),(IFERROR(IF(AO469="","",IF(AO469&lt;=0.2,"Muy Baja",IF(AO469&lt;=0.4,"Baja",IF(AO469&lt;=0.6,"Media",IF(AO469&lt;=0.8,"Alta","Muy Alta"))))),""))," ")</f>
        <v/>
      </c>
      <c r="AQ469" s="235" t="str">
        <f t="shared" si="1441"/>
        <v/>
      </c>
      <c r="AR469" s="281" t="str">
        <f t="shared" si="1442"/>
        <v/>
      </c>
      <c r="AS469" s="235" t="str">
        <f t="shared" si="1650"/>
        <v/>
      </c>
      <c r="AT469" s="237" t="str">
        <f t="shared" si="1443"/>
        <v/>
      </c>
      <c r="AU469" s="623"/>
      <c r="AV469" s="626"/>
      <c r="AW469" s="620"/>
      <c r="AX469" s="629"/>
      <c r="AY469" s="341"/>
      <c r="AZ469" s="208"/>
      <c r="BA469" s="206"/>
      <c r="BB469" s="206"/>
      <c r="BC469" s="207"/>
      <c r="BD469" s="207"/>
      <c r="BE469" s="207"/>
      <c r="BF469" s="208"/>
      <c r="BG469" s="576"/>
      <c r="BH469" s="214"/>
      <c r="BI469" s="209"/>
      <c r="BJ469" s="209"/>
      <c r="BK469" s="209"/>
      <c r="BL469" s="206"/>
      <c r="BM469" s="206"/>
      <c r="BN469" s="206"/>
      <c r="BO469" s="280"/>
      <c r="BP469" s="280"/>
      <c r="BQ469" s="282"/>
      <c r="BR469" s="212"/>
      <c r="BS469" s="212" t="str">
        <f>IF(AND('MAPA DE RIESGOS'!$AP469="Muy Alta",'MAPA DE RIESGOS'!$AR469="Leve"),CONCATENATE("R",'MAPA DE RIESGOS'!$H469,"C",'MAPA DE RIESGOS'!$AF469),"")</f>
        <v/>
      </c>
      <c r="BT469" s="212"/>
      <c r="BU469" s="212"/>
      <c r="BV469" s="212"/>
      <c r="BW469" s="212"/>
      <c r="BX469" s="212"/>
      <c r="BY469" s="212"/>
      <c r="BZ469" s="212"/>
      <c r="CA469" s="212"/>
      <c r="CB469" s="212"/>
      <c r="CC469" s="212"/>
      <c r="CD469" s="212"/>
      <c r="CE469" s="212"/>
      <c r="CF469" s="212"/>
      <c r="CG469" s="212"/>
      <c r="CH469" s="212"/>
      <c r="CI469" s="212"/>
      <c r="CJ469" s="212"/>
      <c r="CK469" s="212"/>
    </row>
    <row r="470" spans="1:89" s="213" customFormat="1" ht="28.5" hidden="1" customHeight="1">
      <c r="A470" s="593"/>
      <c r="B470" s="617"/>
      <c r="C470" s="567"/>
      <c r="D470" s="567"/>
      <c r="E470" s="570"/>
      <c r="F470" s="570"/>
      <c r="G470" s="575"/>
      <c r="H470" s="382">
        <f t="shared" si="1494"/>
        <v>76</v>
      </c>
      <c r="I470" s="573"/>
      <c r="J470" s="576"/>
      <c r="K470" s="576"/>
      <c r="L470" s="576"/>
      <c r="M470" s="570"/>
      <c r="N470" s="570"/>
      <c r="O470" s="570"/>
      <c r="P470" s="644"/>
      <c r="Q470" s="604"/>
      <c r="R470" s="607"/>
      <c r="S470" s="607"/>
      <c r="T470" s="607"/>
      <c r="U470" s="607"/>
      <c r="V470" s="647"/>
      <c r="W470" s="632"/>
      <c r="X470" s="650"/>
      <c r="Y470" s="653"/>
      <c r="Z470" s="656"/>
      <c r="AA470" s="632"/>
      <c r="AB470" s="635"/>
      <c r="AC470" s="638"/>
      <c r="AD470" s="641"/>
      <c r="AE470" s="620"/>
      <c r="AF470" s="205">
        <v>5</v>
      </c>
      <c r="AG470" s="501"/>
      <c r="AH470" s="504" t="str">
        <f t="shared" si="1532"/>
        <v/>
      </c>
      <c r="AI470" s="338"/>
      <c r="AJ470" s="338"/>
      <c r="AK470" s="233" t="str">
        <f t="shared" si="1533"/>
        <v/>
      </c>
      <c r="AL470" s="339"/>
      <c r="AM470" s="339"/>
      <c r="AN470" s="340"/>
      <c r="AO470" s="234" t="str">
        <f t="shared" ref="AO470" si="1653">IF(ISBLANK(AD466),(IFERROR(IF(AND(AH469="Probabilidad",AH470="Probabilidad"),(AQ469-(+AQ469*AK470)),IF(AND(AH469="Impacto",AH470="Probabilidad"),(AQ468-(+AQ468*AK470)),IF(AH470="Impacto",AQ469,""))),""))," ")</f>
        <v/>
      </c>
      <c r="AP470" s="174" t="str">
        <f t="shared" ref="AP470" si="1654">IF(ISBLANK(AD466),(IFERROR(IF(AO470="","",IF(AO470&lt;=0.2,"Muy Baja",IF(AO470&lt;=0.4,"Baja",IF(AO470&lt;=0.6,"Media",IF(AO470&lt;=0.8,"Alta","Muy Alta"))))),""))," ")</f>
        <v/>
      </c>
      <c r="AQ470" s="235" t="str">
        <f t="shared" si="1441"/>
        <v/>
      </c>
      <c r="AR470" s="281" t="str">
        <f t="shared" si="1442"/>
        <v/>
      </c>
      <c r="AS470" s="235" t="str">
        <f t="shared" si="1650"/>
        <v/>
      </c>
      <c r="AT470" s="237" t="str">
        <f t="shared" si="1443"/>
        <v/>
      </c>
      <c r="AU470" s="623"/>
      <c r="AV470" s="626"/>
      <c r="AW470" s="620"/>
      <c r="AX470" s="629"/>
      <c r="AY470" s="341"/>
      <c r="AZ470" s="208"/>
      <c r="BA470" s="206"/>
      <c r="BB470" s="206"/>
      <c r="BC470" s="207"/>
      <c r="BD470" s="207"/>
      <c r="BE470" s="207"/>
      <c r="BF470" s="208"/>
      <c r="BG470" s="576"/>
      <c r="BH470" s="214"/>
      <c r="BI470" s="209"/>
      <c r="BJ470" s="209"/>
      <c r="BK470" s="209"/>
      <c r="BL470" s="206"/>
      <c r="BM470" s="206"/>
      <c r="BN470" s="206"/>
      <c r="BO470" s="280"/>
      <c r="BP470" s="280"/>
      <c r="BQ470" s="282"/>
      <c r="BR470" s="212"/>
      <c r="BS470" s="212" t="str">
        <f>IF(AND('MAPA DE RIESGOS'!$AP470="Muy Alta",'MAPA DE RIESGOS'!$AR470="Leve"),CONCATENATE("R",'MAPA DE RIESGOS'!$H470,"C",'MAPA DE RIESGOS'!$AF470),"")</f>
        <v/>
      </c>
      <c r="BT470" s="212"/>
      <c r="BU470" s="212"/>
      <c r="BV470" s="212"/>
      <c r="BW470" s="212"/>
      <c r="BX470" s="212"/>
      <c r="BY470" s="212"/>
      <c r="BZ470" s="212"/>
      <c r="CA470" s="212"/>
      <c r="CB470" s="212"/>
      <c r="CC470" s="212"/>
      <c r="CD470" s="212"/>
      <c r="CE470" s="212"/>
      <c r="CF470" s="212"/>
      <c r="CG470" s="212"/>
      <c r="CH470" s="212"/>
      <c r="CI470" s="212"/>
      <c r="CJ470" s="212"/>
      <c r="CK470" s="212"/>
    </row>
    <row r="471" spans="1:89" s="213" customFormat="1" ht="28.5" hidden="1" customHeight="1">
      <c r="A471" s="593"/>
      <c r="B471" s="617"/>
      <c r="C471" s="567"/>
      <c r="D471" s="567"/>
      <c r="E471" s="570"/>
      <c r="F471" s="570"/>
      <c r="G471" s="575"/>
      <c r="H471" s="382">
        <f t="shared" si="1494"/>
        <v>76</v>
      </c>
      <c r="I471" s="574"/>
      <c r="J471" s="577"/>
      <c r="K471" s="577"/>
      <c r="L471" s="577"/>
      <c r="M471" s="571"/>
      <c r="N471" s="571"/>
      <c r="O471" s="571"/>
      <c r="P471" s="645"/>
      <c r="Q471" s="605"/>
      <c r="R471" s="608"/>
      <c r="S471" s="608"/>
      <c r="T471" s="608"/>
      <c r="U471" s="608"/>
      <c r="V471" s="648"/>
      <c r="W471" s="633"/>
      <c r="X471" s="651"/>
      <c r="Y471" s="654"/>
      <c r="Z471" s="657"/>
      <c r="AA471" s="633"/>
      <c r="AB471" s="636"/>
      <c r="AC471" s="639"/>
      <c r="AD471" s="642"/>
      <c r="AE471" s="621"/>
      <c r="AF471" s="205">
        <v>6</v>
      </c>
      <c r="AG471" s="501"/>
      <c r="AH471" s="504" t="str">
        <f t="shared" si="1532"/>
        <v/>
      </c>
      <c r="AI471" s="338"/>
      <c r="AJ471" s="338"/>
      <c r="AK471" s="233" t="str">
        <f t="shared" si="1533"/>
        <v/>
      </c>
      <c r="AL471" s="339"/>
      <c r="AM471" s="339"/>
      <c r="AN471" s="340"/>
      <c r="AO471" s="234" t="str">
        <f t="shared" ref="AO471" si="1655">IF(ISBLANK(AD466),(IFERROR(IF(AND(AH470="Probabilidad",AH471="Probabilidad"),(AQ470-(+AQ470*AK471)),IF(AND(AH470="Impacto",AH471="Probabilidad"),(AQ469-(+AQ469*AK471)),IF(AH471="Impacto",AQ470,""))),""))," ")</f>
        <v/>
      </c>
      <c r="AP471" s="174" t="str">
        <f t="shared" ref="AP471" si="1656">IF(ISBLANK(AD466),(IFERROR(IF(AO471="","",IF(AO471&lt;=0.2,"Muy Baja",IF(AO471&lt;=0.4,"Baja",IF(AO471&lt;=0.6,"Media",IF(AO471&lt;=0.8,"Alta","Muy Alta"))))),""))," ")</f>
        <v/>
      </c>
      <c r="AQ471" s="235" t="str">
        <f t="shared" si="1441"/>
        <v/>
      </c>
      <c r="AR471" s="281" t="str">
        <f t="shared" si="1442"/>
        <v/>
      </c>
      <c r="AS471" s="235" t="str">
        <f t="shared" si="1650"/>
        <v/>
      </c>
      <c r="AT471" s="237" t="str">
        <f t="shared" si="1443"/>
        <v/>
      </c>
      <c r="AU471" s="624"/>
      <c r="AV471" s="627"/>
      <c r="AW471" s="621"/>
      <c r="AX471" s="630"/>
      <c r="AY471" s="341"/>
      <c r="AZ471" s="208"/>
      <c r="BA471" s="206"/>
      <c r="BB471" s="206"/>
      <c r="BC471" s="207"/>
      <c r="BD471" s="207"/>
      <c r="BE471" s="207"/>
      <c r="BF471" s="208"/>
      <c r="BG471" s="577"/>
      <c r="BH471" s="214"/>
      <c r="BI471" s="209"/>
      <c r="BJ471" s="209"/>
      <c r="BK471" s="209"/>
      <c r="BL471" s="206"/>
      <c r="BM471" s="206"/>
      <c r="BN471" s="206"/>
      <c r="BO471" s="280"/>
      <c r="BP471" s="280"/>
      <c r="BQ471" s="282"/>
      <c r="BR471" s="212"/>
      <c r="BS471" s="212" t="str">
        <f>IF(AND('MAPA DE RIESGOS'!$AP471="Muy Alta",'MAPA DE RIESGOS'!$AR471="Leve"),CONCATENATE("R",'MAPA DE RIESGOS'!$H471,"C",'MAPA DE RIESGOS'!$AF471),"")</f>
        <v/>
      </c>
      <c r="BT471" s="212"/>
      <c r="BU471" s="212"/>
      <c r="BV471" s="212"/>
      <c r="BW471" s="212"/>
      <c r="BX471" s="212"/>
      <c r="BY471" s="212"/>
      <c r="BZ471" s="212"/>
      <c r="CA471" s="212"/>
      <c r="CB471" s="212"/>
      <c r="CC471" s="212"/>
      <c r="CD471" s="212"/>
      <c r="CE471" s="212"/>
      <c r="CF471" s="212"/>
      <c r="CG471" s="212"/>
      <c r="CH471" s="212"/>
      <c r="CI471" s="212"/>
      <c r="CJ471" s="212"/>
      <c r="CK471" s="212"/>
    </row>
    <row r="472" spans="1:89" s="213" customFormat="1" ht="59.5" customHeight="1">
      <c r="A472" s="593"/>
      <c r="B472" s="617" t="s">
        <v>957</v>
      </c>
      <c r="C472" s="567"/>
      <c r="D472" s="567"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570" t="s">
        <v>1169</v>
      </c>
      <c r="F472" s="570" t="s">
        <v>964</v>
      </c>
      <c r="G472" s="575">
        <v>77</v>
      </c>
      <c r="H472" s="382">
        <f t="shared" ref="H472" si="1657">+G472</f>
        <v>77</v>
      </c>
      <c r="I472" s="572" t="s">
        <v>3124</v>
      </c>
      <c r="J472" s="581" t="s">
        <v>241</v>
      </c>
      <c r="K472" s="581" t="s">
        <v>1201</v>
      </c>
      <c r="L472" s="581" t="s">
        <v>1326</v>
      </c>
      <c r="M472" s="569" t="str">
        <f t="shared" ref="M472" si="1658">+CONCATENATE("Posibilidad de afectación ", J472, " por ", K472," debido a ", L472)</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72" s="569" t="s">
        <v>108</v>
      </c>
      <c r="O472" s="569" t="s">
        <v>830</v>
      </c>
      <c r="P472" s="643">
        <v>228</v>
      </c>
      <c r="Q472" s="603"/>
      <c r="R472" s="606"/>
      <c r="S472" s="606"/>
      <c r="T472" s="606"/>
      <c r="U472" s="606"/>
      <c r="V472" s="646" t="str">
        <f t="shared" ref="V472" si="1659">IF(ISBLANK(AC472),(IF(P472&lt;=0,"",IF(P472&lt;=2,"Muy Baja",IF(P472&lt;=24,"Baja",IF(P472&lt;=500,"Media",IF(P472&lt;=5000,"Alta","Muy Alta"))))))," ")</f>
        <v>Media</v>
      </c>
      <c r="W472" s="631">
        <f t="shared" ref="W472" si="1660">IF(ISBLANK(AC472),(IF(V472="","",IF(V472="Muy Baja",20%,IF(V472="Baja",40%,IF(V472="Media",60%,IF(V472="Alta",80%,IF(V472="Muy Alta",100%,0)))))))," ")</f>
        <v>0.6</v>
      </c>
      <c r="X472" s="649" t="s">
        <v>304</v>
      </c>
      <c r="Y472" s="652" t="str">
        <f>IF(X472&gt;0,IF(NOT(ISERROR(MATCH(X472,'Listados Datos'!$N$3:$N$4,0))),'Listados Datos'!$N$6&amp;"Por favor no seleccionar este criterios de impacto (Afectación Económica o presupuestal y/o Pérdida Reputacional)",'Listados Datos'!$N$7),"")</f>
        <v>✔</v>
      </c>
      <c r="Z472" s="655" t="str">
        <f>IF(OR(X472='Listados Datos'!$R$3,X472='Listados Datos'!$S$3),"Leve",IF(OR(X472='Listados Datos'!$R$4,X472='Listados Datos'!$S$4),"Menor",IF(OR(X472='Listados Datos'!$R$5,X472='Listados Datos'!$S$5),"Moderado",IF(OR(X472='Listados Datos'!$R$6,X472='Listados Datos'!$S$6),"Mayor",IF(OR(X472='Listados Datos'!$R$7,X472='Listados Datos'!$S$7),"Catastrófico","")))))</f>
        <v>Moderado</v>
      </c>
      <c r="AA472" s="631">
        <f>IF(Z472="","",IF(Z472="Leve",20%,IF(Z472="Menor",40%,IF(Z472="Moderado",60%,IF(Z472="Mayor",80%,IF(Z472="Catastrófico",100%,0))))))</f>
        <v>0.6</v>
      </c>
      <c r="AB472" s="634"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Moderado</v>
      </c>
      <c r="AC472" s="637"/>
      <c r="AD472" s="640"/>
      <c r="AE472" s="619" t="str">
        <f t="shared" ref="AE472" si="1661">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VALORAR</v>
      </c>
      <c r="AF472" s="205">
        <v>1</v>
      </c>
      <c r="AG472" s="501" t="s">
        <v>3127</v>
      </c>
      <c r="AH472" s="504" t="str">
        <f t="shared" si="1532"/>
        <v>Probabilidad</v>
      </c>
      <c r="AI472" s="338" t="s">
        <v>310</v>
      </c>
      <c r="AJ472" s="338" t="s">
        <v>315</v>
      </c>
      <c r="AK472" s="233" t="str">
        <f t="shared" si="1533"/>
        <v>40%</v>
      </c>
      <c r="AL472" s="339" t="s">
        <v>319</v>
      </c>
      <c r="AM472" s="339" t="s">
        <v>323</v>
      </c>
      <c r="AN472" s="340" t="s">
        <v>326</v>
      </c>
      <c r="AO472" s="234">
        <f t="shared" ref="AO472" si="1662">IF(ISBLANK(AD472),(IFERROR(IF(AH472="Probabilidad",(W472-(+W472*AK472)),IF(AH472="Impacto",W472,"")),""))," ")</f>
        <v>0.36</v>
      </c>
      <c r="AP472" s="174" t="str">
        <f t="shared" ref="AP472" si="1663">IF(ISBLANK(AD472), (IFERROR(IF(AO472="","",IF(AO472&lt;=0.2,"Muy Baja",IF(AO472&lt;=0.4,"Baja",IF(AO472&lt;=0.6,"Media",IF(AO472&lt;=0.8,"Alta","Muy Alta"))))),""))," ")</f>
        <v>Baja</v>
      </c>
      <c r="AQ472" s="235">
        <f t="shared" si="1441"/>
        <v>0.36</v>
      </c>
      <c r="AR472" s="281" t="str">
        <f t="shared" si="1442"/>
        <v>Moderado</v>
      </c>
      <c r="AS472" s="235">
        <f t="shared" ref="AS472" si="1664">IFERROR(IF(AH472="Impacto",(AA472-(+AA472*AK472)),IF(AH472="Probabilidad",AA472,"")),"")</f>
        <v>0.6</v>
      </c>
      <c r="AT472" s="237" t="str">
        <f t="shared" si="1443"/>
        <v>Moderado</v>
      </c>
      <c r="AU472" s="622"/>
      <c r="AV472" s="625" t="str">
        <f>IF(ISBLANK(AD472), " ", AD472)</f>
        <v xml:space="preserve"> </v>
      </c>
      <c r="AW472" s="619" t="str">
        <f t="shared" ref="AW472" si="1665">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VALORAR</v>
      </c>
      <c r="AX472" s="628" t="s">
        <v>333</v>
      </c>
      <c r="AY472" s="560" t="s">
        <v>3132</v>
      </c>
      <c r="AZ472" s="562" t="s">
        <v>1263</v>
      </c>
      <c r="BA472" s="562" t="s">
        <v>964</v>
      </c>
      <c r="BB472" s="562" t="s">
        <v>1050</v>
      </c>
      <c r="BC472" s="665">
        <v>44927</v>
      </c>
      <c r="BD472" s="665">
        <v>45291</v>
      </c>
      <c r="BE472" s="562" t="s">
        <v>1263</v>
      </c>
      <c r="BF472" s="562" t="s">
        <v>1263</v>
      </c>
      <c r="BG472" s="581" t="s">
        <v>1262</v>
      </c>
      <c r="BH472" s="214"/>
      <c r="BI472" s="209"/>
      <c r="BJ472" s="209"/>
      <c r="BK472" s="209"/>
      <c r="BL472" s="206"/>
      <c r="BM472" s="206"/>
      <c r="BN472" s="206"/>
      <c r="BO472" s="280"/>
      <c r="BP472" s="280"/>
      <c r="BQ472" s="282"/>
      <c r="BR472" s="212"/>
      <c r="BS472" s="212" t="str">
        <f>IF(AND('MAPA DE RIESGOS'!$AP472="Muy Alta",'MAPA DE RIESGOS'!$AR472="Leve"),CONCATENATE("R",'MAPA DE RIESGOS'!$H472,"C",'MAPA DE RIESGOS'!$AF472),"")</f>
        <v/>
      </c>
      <c r="BT472" s="212"/>
      <c r="BU472" s="212"/>
      <c r="BV472" s="212"/>
      <c r="BW472" s="212"/>
      <c r="BX472" s="212"/>
      <c r="BY472" s="212"/>
      <c r="BZ472" s="212"/>
      <c r="CA472" s="212"/>
      <c r="CB472" s="212"/>
      <c r="CC472" s="212"/>
      <c r="CD472" s="212"/>
      <c r="CE472" s="212"/>
      <c r="CF472" s="212"/>
      <c r="CG472" s="212"/>
      <c r="CH472" s="212"/>
      <c r="CI472" s="212"/>
      <c r="CJ472" s="212"/>
      <c r="CK472" s="212"/>
    </row>
    <row r="473" spans="1:89" s="213" customFormat="1" ht="59.5" customHeight="1">
      <c r="A473" s="593"/>
      <c r="B473" s="617"/>
      <c r="C473" s="567"/>
      <c r="D473" s="567"/>
      <c r="E473" s="570"/>
      <c r="F473" s="570"/>
      <c r="G473" s="575"/>
      <c r="H473" s="382">
        <f t="shared" ref="H473" si="1666">+H472</f>
        <v>77</v>
      </c>
      <c r="I473" s="573"/>
      <c r="J473" s="576"/>
      <c r="K473" s="576"/>
      <c r="L473" s="576"/>
      <c r="M473" s="570"/>
      <c r="N473" s="570"/>
      <c r="O473" s="570"/>
      <c r="P473" s="644"/>
      <c r="Q473" s="604"/>
      <c r="R473" s="607"/>
      <c r="S473" s="607"/>
      <c r="T473" s="607"/>
      <c r="U473" s="607"/>
      <c r="V473" s="647"/>
      <c r="W473" s="632"/>
      <c r="X473" s="650"/>
      <c r="Y473" s="653"/>
      <c r="Z473" s="656"/>
      <c r="AA473" s="632"/>
      <c r="AB473" s="635"/>
      <c r="AC473" s="638"/>
      <c r="AD473" s="641"/>
      <c r="AE473" s="620"/>
      <c r="AF473" s="205">
        <v>2</v>
      </c>
      <c r="AG473" s="501" t="s">
        <v>3128</v>
      </c>
      <c r="AH473" s="504" t="str">
        <f t="shared" si="1532"/>
        <v>Probabilidad</v>
      </c>
      <c r="AI473" s="338" t="s">
        <v>310</v>
      </c>
      <c r="AJ473" s="338" t="s">
        <v>315</v>
      </c>
      <c r="AK473" s="233" t="str">
        <f t="shared" si="1533"/>
        <v>40%</v>
      </c>
      <c r="AL473" s="339" t="s">
        <v>319</v>
      </c>
      <c r="AM473" s="339" t="s">
        <v>323</v>
      </c>
      <c r="AN473" s="340" t="s">
        <v>326</v>
      </c>
      <c r="AO473" s="234">
        <f t="shared" ref="AO473" si="1667">IF(ISBLANK(AD472),(IFERROR(IF(AND(AH472="Probabilidad",AH473="Probabilidad"),(AQ472-(+AQ472*AK473)),IF(AH473="Probabilidad",(W472-(+W472*AK473)),IF(AH473="Impacto",AQ472,""))),""))," ")</f>
        <v>0.216</v>
      </c>
      <c r="AP473" s="174" t="str">
        <f t="shared" ref="AP473" si="1668">IF(ISBLANK(AD472),(IFERROR(IF(AO473="","",IF(AO473&lt;=0.2,"Muy Baja",IF(AO473&lt;=0.4,"Baja",IF(AO473&lt;=0.6,"Media",IF(AO473&lt;=0.8,"Alta","Muy Alta"))))),""))," ")</f>
        <v>Baja</v>
      </c>
      <c r="AQ473" s="235">
        <f t="shared" si="1441"/>
        <v>0.216</v>
      </c>
      <c r="AR473" s="281" t="str">
        <f t="shared" si="1442"/>
        <v>Moderado</v>
      </c>
      <c r="AS473" s="235">
        <f t="shared" ref="AS473" si="1669">IFERROR(IF(AND(AH472="Impacto",AH473="Impacto"),(AS472-(+AS472*AK473)),IF(AH473="Impacto",(AA472-(+AA472*AK473)),IF(AH473="Probabilidad",AS472,""))),"")</f>
        <v>0.6</v>
      </c>
      <c r="AT473" s="237" t="str">
        <f t="shared" si="1443"/>
        <v>Moderado</v>
      </c>
      <c r="AU473" s="623"/>
      <c r="AV473" s="626"/>
      <c r="AW473" s="620"/>
      <c r="AX473" s="629"/>
      <c r="AY473" s="561"/>
      <c r="AZ473" s="563"/>
      <c r="BA473" s="563"/>
      <c r="BB473" s="563"/>
      <c r="BC473" s="666"/>
      <c r="BD473" s="666"/>
      <c r="BE473" s="563"/>
      <c r="BF473" s="563"/>
      <c r="BG473" s="576"/>
      <c r="BH473" s="214"/>
      <c r="BI473" s="209"/>
      <c r="BJ473" s="209"/>
      <c r="BK473" s="209"/>
      <c r="BL473" s="206"/>
      <c r="BM473" s="206"/>
      <c r="BN473" s="206"/>
      <c r="BO473" s="280"/>
      <c r="BP473" s="280"/>
      <c r="BQ473" s="282"/>
      <c r="BR473" s="212"/>
      <c r="BS473" s="212" t="str">
        <f>IF(AND('MAPA DE RIESGOS'!$AP473="Muy Alta",'MAPA DE RIESGOS'!$AR473="Leve"),CONCATENATE("R",'MAPA DE RIESGOS'!$H473,"C",'MAPA DE RIESGOS'!$AF473),"")</f>
        <v/>
      </c>
      <c r="BT473" s="212"/>
      <c r="BU473" s="212"/>
      <c r="BV473" s="212"/>
      <c r="BW473" s="212"/>
      <c r="BX473" s="212"/>
      <c r="BY473" s="212"/>
      <c r="BZ473" s="212"/>
      <c r="CA473" s="212"/>
      <c r="CB473" s="212"/>
      <c r="CC473" s="212"/>
      <c r="CD473" s="212"/>
      <c r="CE473" s="212"/>
      <c r="CF473" s="212"/>
      <c r="CG473" s="212"/>
      <c r="CH473" s="212"/>
      <c r="CI473" s="212"/>
      <c r="CJ473" s="212"/>
      <c r="CK473" s="212"/>
    </row>
    <row r="474" spans="1:89" s="213" customFormat="1" ht="28.5" hidden="1" customHeight="1">
      <c r="A474" s="593"/>
      <c r="B474" s="617"/>
      <c r="C474" s="567"/>
      <c r="D474" s="567"/>
      <c r="E474" s="570"/>
      <c r="F474" s="570"/>
      <c r="G474" s="575"/>
      <c r="H474" s="382">
        <f t="shared" si="1494"/>
        <v>77</v>
      </c>
      <c r="I474" s="573"/>
      <c r="J474" s="576"/>
      <c r="K474" s="576"/>
      <c r="L474" s="576"/>
      <c r="M474" s="570"/>
      <c r="N474" s="570"/>
      <c r="O474" s="570"/>
      <c r="P474" s="644"/>
      <c r="Q474" s="604"/>
      <c r="R474" s="607"/>
      <c r="S474" s="607"/>
      <c r="T474" s="607"/>
      <c r="U474" s="607"/>
      <c r="V474" s="647"/>
      <c r="W474" s="632"/>
      <c r="X474" s="650"/>
      <c r="Y474" s="653"/>
      <c r="Z474" s="656"/>
      <c r="AA474" s="632"/>
      <c r="AB474" s="635"/>
      <c r="AC474" s="638"/>
      <c r="AD474" s="641"/>
      <c r="AE474" s="620"/>
      <c r="AF474" s="205">
        <v>3</v>
      </c>
      <c r="AG474" s="501"/>
      <c r="AH474" s="504" t="str">
        <f t="shared" si="1532"/>
        <v/>
      </c>
      <c r="AI474" s="338"/>
      <c r="AJ474" s="338"/>
      <c r="AK474" s="233" t="str">
        <f t="shared" si="1533"/>
        <v/>
      </c>
      <c r="AL474" s="339"/>
      <c r="AM474" s="339"/>
      <c r="AN474" s="340"/>
      <c r="AO474" s="234" t="str">
        <f t="shared" ref="AO474" si="1670">IF(ISBLANK(AD472),(IFERROR(IF(AND(AH473="Probabilidad",AH474="Probabilidad"),(AQ473-(+AQ473*AK474)),IF(AND(AH473="Impacto",AH474="Probabilidad"),(AQ472-(+AQ472*AK474)),IF(AH474="Impacto",AQ473,""))),""))," ")</f>
        <v/>
      </c>
      <c r="AP474" s="174" t="str">
        <f t="shared" ref="AP474" si="1671">IF(ISBLANK(AD472),(IFERROR(IF(AO474="","",IF(AO474&lt;=0.2,"Muy Baja",IF(AO474&lt;=0.4,"Baja",IF(AO474&lt;=0.6,"Media",IF(AO474&lt;=0.8,"Alta","Muy Alta"))))),""))," ")</f>
        <v/>
      </c>
      <c r="AQ474" s="235" t="str">
        <f t="shared" si="1441"/>
        <v/>
      </c>
      <c r="AR474" s="281" t="str">
        <f t="shared" si="1442"/>
        <v/>
      </c>
      <c r="AS474" s="235" t="str">
        <f t="shared" ref="AS474:AS477" si="1672">IFERROR(IF(AND(AH473="Impacto",AH474="Impacto"),(AS473-(+AS473*AK474)),IF(AND(AH473="Probabilidad",AH474="Impacto"),(AS472-(+AS472*AK474)),IF(AH474="Probabilidad",AS473,""))),"")</f>
        <v/>
      </c>
      <c r="AT474" s="237" t="str">
        <f t="shared" si="1443"/>
        <v/>
      </c>
      <c r="AU474" s="623"/>
      <c r="AV474" s="626"/>
      <c r="AW474" s="620"/>
      <c r="AX474" s="629"/>
      <c r="AY474" s="341"/>
      <c r="AZ474" s="208"/>
      <c r="BA474" s="206"/>
      <c r="BB474" s="206"/>
      <c r="BC474" s="207"/>
      <c r="BD474" s="207"/>
      <c r="BE474" s="207"/>
      <c r="BF474" s="208"/>
      <c r="BG474" s="576"/>
      <c r="BH474" s="214"/>
      <c r="BI474" s="209"/>
      <c r="BJ474" s="209"/>
      <c r="BK474" s="209"/>
      <c r="BL474" s="206"/>
      <c r="BM474" s="206"/>
      <c r="BN474" s="206"/>
      <c r="BO474" s="280"/>
      <c r="BP474" s="280"/>
      <c r="BQ474" s="282"/>
      <c r="BR474" s="212"/>
      <c r="BS474" s="212" t="str">
        <f>IF(AND('MAPA DE RIESGOS'!$AP474="Muy Alta",'MAPA DE RIESGOS'!$AR474="Leve"),CONCATENATE("R",'MAPA DE RIESGOS'!$H474,"C",'MAPA DE RIESGOS'!$AF474),"")</f>
        <v/>
      </c>
      <c r="BT474" s="212"/>
      <c r="BU474" s="212"/>
      <c r="BV474" s="212"/>
      <c r="BW474" s="212"/>
      <c r="BX474" s="212"/>
      <c r="BY474" s="212"/>
      <c r="BZ474" s="212"/>
      <c r="CA474" s="212"/>
      <c r="CB474" s="212"/>
      <c r="CC474" s="212"/>
      <c r="CD474" s="212"/>
      <c r="CE474" s="212"/>
      <c r="CF474" s="212"/>
      <c r="CG474" s="212"/>
      <c r="CH474" s="212"/>
      <c r="CI474" s="212"/>
      <c r="CJ474" s="212"/>
      <c r="CK474" s="212"/>
    </row>
    <row r="475" spans="1:89" s="213" customFormat="1" ht="28.5" hidden="1" customHeight="1">
      <c r="A475" s="593"/>
      <c r="B475" s="617"/>
      <c r="C475" s="567"/>
      <c r="D475" s="567"/>
      <c r="E475" s="570"/>
      <c r="F475" s="570"/>
      <c r="G475" s="575"/>
      <c r="H475" s="382">
        <f t="shared" si="1494"/>
        <v>77</v>
      </c>
      <c r="I475" s="573"/>
      <c r="J475" s="576"/>
      <c r="K475" s="576"/>
      <c r="L475" s="576"/>
      <c r="M475" s="570"/>
      <c r="N475" s="570"/>
      <c r="O475" s="570"/>
      <c r="P475" s="644"/>
      <c r="Q475" s="604"/>
      <c r="R475" s="607"/>
      <c r="S475" s="607"/>
      <c r="T475" s="607"/>
      <c r="U475" s="607"/>
      <c r="V475" s="647"/>
      <c r="W475" s="632"/>
      <c r="X475" s="650"/>
      <c r="Y475" s="653"/>
      <c r="Z475" s="656"/>
      <c r="AA475" s="632"/>
      <c r="AB475" s="635"/>
      <c r="AC475" s="638"/>
      <c r="AD475" s="641"/>
      <c r="AE475" s="620"/>
      <c r="AF475" s="205">
        <v>4</v>
      </c>
      <c r="AG475" s="501"/>
      <c r="AH475" s="504" t="str">
        <f t="shared" si="1532"/>
        <v/>
      </c>
      <c r="AI475" s="338"/>
      <c r="AJ475" s="338"/>
      <c r="AK475" s="233" t="str">
        <f t="shared" si="1533"/>
        <v/>
      </c>
      <c r="AL475" s="339"/>
      <c r="AM475" s="339"/>
      <c r="AN475" s="340"/>
      <c r="AO475" s="234" t="str">
        <f t="shared" ref="AO475" si="1673">IF(ISBLANK(AD472),(IFERROR(IF(AND(AH474="Probabilidad",AH475="Probabilidad"),(AQ474-(+AQ474*AK475)),IF(AND(AH474="Impacto",AH475="Probabilidad"),(AQ473-(+AQ473*AK475)),IF(AH475="Impacto",AQ474,""))),""))," ")</f>
        <v/>
      </c>
      <c r="AP475" s="174" t="str">
        <f t="shared" ref="AP475" si="1674">IF(ISBLANK(AD472),(IFERROR(IF(AO475="","",IF(AO475&lt;=0.2,"Muy Baja",IF(AO475&lt;=0.4,"Baja",IF(AO475&lt;=0.6,"Media",IF(AO475&lt;=0.8,"Alta","Muy Alta"))))),""))," ")</f>
        <v/>
      </c>
      <c r="AQ475" s="235" t="str">
        <f t="shared" ref="AQ475:AQ538" si="1675">+AO475</f>
        <v/>
      </c>
      <c r="AR475" s="281" t="str">
        <f t="shared" ref="AR475:AR538" si="1676">IFERROR(IF(AS475="","",IF(AS475&lt;=0.2,"Leve",IF(AS475&lt;=0.4,"Menor",IF(AS475&lt;=0.6,"Moderado",IF(AS475&lt;=0.8,"Mayor","Catastrófico"))))),"")</f>
        <v/>
      </c>
      <c r="AS475" s="235" t="str">
        <f t="shared" si="1672"/>
        <v/>
      </c>
      <c r="AT475" s="237" t="str">
        <f t="shared" ref="AT475:AT538" si="1677">IFERROR(IF(OR(AND(AP475="Muy Baja",AR475="Leve"),AND(AP475="Muy Baja",AR475="Menor"),AND(AP475="Baja",AR475="Leve")),"Bajo",IF(OR(AND(AP475="Muy baja",AR475="Moderado"),AND(AP475="Baja",AR475="Menor"),AND(AP475="Baja",AR475="Moderado"),AND(AP475="Media",AR475="Leve"),AND(AP475="Media",AR475="Menor"),AND(AP475="Media",AR475="Moderado"),AND(AP475="Alta",AR475="Leve"),AND(AP475="Alta",AR475="Menor")),"Moderado",IF(OR(AND(AP475="Muy Baja",AR475="Mayor"),AND(AP475="Baja",AR475="Mayor"),AND(AP475="Media",AR475="Mayor"),AND(AP475="Alta",AR475="Moderado"),AND(AP475="Alta",AR475="Mayor"),AND(AP475="Muy Alta",AR475="Leve"),AND(AP475="Muy Alta",AR475="Menor"),AND(AP475="Muy Alta",AR475="Moderado"),AND(AP475="Muy Alta",AR475="Mayor")),"Alto",IF(OR(AND(AP475="Muy Baja",AR475="Catastrófico"),AND(AP475="Baja",AR475="Catastrófico"),AND(AP475="Media",AR475="Catastrófico"),AND(AP475="Alta",AR475="Catastrófico"),AND(AP475="Muy Alta",AR475="Catastrófico")),"Extremo","")))),"")</f>
        <v/>
      </c>
      <c r="AU475" s="623"/>
      <c r="AV475" s="626"/>
      <c r="AW475" s="620"/>
      <c r="AX475" s="629"/>
      <c r="AY475" s="341"/>
      <c r="AZ475" s="208"/>
      <c r="BA475" s="206"/>
      <c r="BB475" s="206"/>
      <c r="BC475" s="207"/>
      <c r="BD475" s="207"/>
      <c r="BE475" s="207"/>
      <c r="BF475" s="208"/>
      <c r="BG475" s="576"/>
      <c r="BH475" s="214"/>
      <c r="BI475" s="209"/>
      <c r="BJ475" s="209"/>
      <c r="BK475" s="209"/>
      <c r="BL475" s="206"/>
      <c r="BM475" s="206"/>
      <c r="BN475" s="206"/>
      <c r="BO475" s="280"/>
      <c r="BP475" s="280"/>
      <c r="BQ475" s="282"/>
      <c r="BR475" s="212"/>
      <c r="BS475" s="212" t="str">
        <f>IF(AND('MAPA DE RIESGOS'!$AP475="Muy Alta",'MAPA DE RIESGOS'!$AR475="Leve"),CONCATENATE("R",'MAPA DE RIESGOS'!$H475,"C",'MAPA DE RIESGOS'!$AF475),"")</f>
        <v/>
      </c>
      <c r="BT475" s="212"/>
      <c r="BU475" s="212"/>
      <c r="BV475" s="212"/>
      <c r="BW475" s="212"/>
      <c r="BX475" s="212"/>
      <c r="BY475" s="212"/>
      <c r="BZ475" s="212"/>
      <c r="CA475" s="212"/>
      <c r="CB475" s="212"/>
      <c r="CC475" s="212"/>
      <c r="CD475" s="212"/>
      <c r="CE475" s="212"/>
      <c r="CF475" s="212"/>
      <c r="CG475" s="212"/>
      <c r="CH475" s="212"/>
      <c r="CI475" s="212"/>
      <c r="CJ475" s="212"/>
      <c r="CK475" s="212"/>
    </row>
    <row r="476" spans="1:89" s="213" customFormat="1" ht="28.5" hidden="1" customHeight="1">
      <c r="A476" s="593"/>
      <c r="B476" s="617"/>
      <c r="C476" s="567"/>
      <c r="D476" s="567"/>
      <c r="E476" s="570"/>
      <c r="F476" s="570"/>
      <c r="G476" s="575"/>
      <c r="H476" s="382">
        <f t="shared" si="1494"/>
        <v>77</v>
      </c>
      <c r="I476" s="573"/>
      <c r="J476" s="576"/>
      <c r="K476" s="576"/>
      <c r="L476" s="576"/>
      <c r="M476" s="570"/>
      <c r="N476" s="570"/>
      <c r="O476" s="570"/>
      <c r="P476" s="644"/>
      <c r="Q476" s="604"/>
      <c r="R476" s="607"/>
      <c r="S476" s="607"/>
      <c r="T476" s="607"/>
      <c r="U476" s="607"/>
      <c r="V476" s="647"/>
      <c r="W476" s="632"/>
      <c r="X476" s="650"/>
      <c r="Y476" s="653"/>
      <c r="Z476" s="656"/>
      <c r="AA476" s="632"/>
      <c r="AB476" s="635"/>
      <c r="AC476" s="638"/>
      <c r="AD476" s="641"/>
      <c r="AE476" s="620"/>
      <c r="AF476" s="205">
        <v>5</v>
      </c>
      <c r="AG476" s="501"/>
      <c r="AH476" s="504" t="str">
        <f t="shared" si="1532"/>
        <v/>
      </c>
      <c r="AI476" s="338"/>
      <c r="AJ476" s="338"/>
      <c r="AK476" s="233" t="str">
        <f t="shared" si="1533"/>
        <v/>
      </c>
      <c r="AL476" s="339"/>
      <c r="AM476" s="339"/>
      <c r="AN476" s="340"/>
      <c r="AO476" s="234" t="str">
        <f t="shared" ref="AO476" si="1678">IF(ISBLANK(AD472),(IFERROR(IF(AND(AH475="Probabilidad",AH476="Probabilidad"),(AQ475-(+AQ475*AK476)),IF(AND(AH475="Impacto",AH476="Probabilidad"),(AQ474-(+AQ474*AK476)),IF(AH476="Impacto",AQ475,""))),""))," ")</f>
        <v/>
      </c>
      <c r="AP476" s="174" t="str">
        <f t="shared" ref="AP476" si="1679">IF(ISBLANK(AD472),(IFERROR(IF(AO476="","",IF(AO476&lt;=0.2,"Muy Baja",IF(AO476&lt;=0.4,"Baja",IF(AO476&lt;=0.6,"Media",IF(AO476&lt;=0.8,"Alta","Muy Alta"))))),""))," ")</f>
        <v/>
      </c>
      <c r="AQ476" s="235" t="str">
        <f t="shared" si="1675"/>
        <v/>
      </c>
      <c r="AR476" s="281" t="str">
        <f t="shared" si="1676"/>
        <v/>
      </c>
      <c r="AS476" s="235" t="str">
        <f t="shared" si="1672"/>
        <v/>
      </c>
      <c r="AT476" s="237" t="str">
        <f t="shared" si="1677"/>
        <v/>
      </c>
      <c r="AU476" s="623"/>
      <c r="AV476" s="626"/>
      <c r="AW476" s="620"/>
      <c r="AX476" s="629"/>
      <c r="AY476" s="341"/>
      <c r="AZ476" s="208"/>
      <c r="BA476" s="206"/>
      <c r="BB476" s="206"/>
      <c r="BC476" s="207"/>
      <c r="BD476" s="207"/>
      <c r="BE476" s="207"/>
      <c r="BF476" s="208"/>
      <c r="BG476" s="576"/>
      <c r="BH476" s="214"/>
      <c r="BI476" s="209"/>
      <c r="BJ476" s="209"/>
      <c r="BK476" s="209"/>
      <c r="BL476" s="206"/>
      <c r="BM476" s="206"/>
      <c r="BN476" s="206"/>
      <c r="BO476" s="280"/>
      <c r="BP476" s="280"/>
      <c r="BQ476" s="282"/>
      <c r="BR476" s="212"/>
      <c r="BS476" s="212" t="str">
        <f>IF(AND('MAPA DE RIESGOS'!$AP476="Muy Alta",'MAPA DE RIESGOS'!$AR476="Leve"),CONCATENATE("R",'MAPA DE RIESGOS'!$H476,"C",'MAPA DE RIESGOS'!$AF476),"")</f>
        <v/>
      </c>
      <c r="BT476" s="212"/>
      <c r="BU476" s="212"/>
      <c r="BV476" s="212"/>
      <c r="BW476" s="212"/>
      <c r="BX476" s="212"/>
      <c r="BY476" s="212"/>
      <c r="BZ476" s="212"/>
      <c r="CA476" s="212"/>
      <c r="CB476" s="212"/>
      <c r="CC476" s="212"/>
      <c r="CD476" s="212"/>
      <c r="CE476" s="212"/>
      <c r="CF476" s="212"/>
      <c r="CG476" s="212"/>
      <c r="CH476" s="212"/>
      <c r="CI476" s="212"/>
      <c r="CJ476" s="212"/>
      <c r="CK476" s="212"/>
    </row>
    <row r="477" spans="1:89" s="213" customFormat="1" ht="28.5" hidden="1" customHeight="1">
      <c r="A477" s="593"/>
      <c r="B477" s="617"/>
      <c r="C477" s="567"/>
      <c r="D477" s="567"/>
      <c r="E477" s="570"/>
      <c r="F477" s="570"/>
      <c r="G477" s="575"/>
      <c r="H477" s="382">
        <f t="shared" si="1494"/>
        <v>77</v>
      </c>
      <c r="I477" s="574"/>
      <c r="J477" s="577"/>
      <c r="K477" s="577"/>
      <c r="L477" s="577"/>
      <c r="M477" s="571"/>
      <c r="N477" s="571"/>
      <c r="O477" s="571"/>
      <c r="P477" s="645"/>
      <c r="Q477" s="605"/>
      <c r="R477" s="608"/>
      <c r="S477" s="608"/>
      <c r="T477" s="608"/>
      <c r="U477" s="608"/>
      <c r="V477" s="648"/>
      <c r="W477" s="633"/>
      <c r="X477" s="651"/>
      <c r="Y477" s="654"/>
      <c r="Z477" s="657"/>
      <c r="AA477" s="633"/>
      <c r="AB477" s="636"/>
      <c r="AC477" s="639"/>
      <c r="AD477" s="642"/>
      <c r="AE477" s="621"/>
      <c r="AF477" s="205">
        <v>6</v>
      </c>
      <c r="AG477" s="501"/>
      <c r="AH477" s="504" t="str">
        <f t="shared" si="1532"/>
        <v/>
      </c>
      <c r="AI477" s="338"/>
      <c r="AJ477" s="338"/>
      <c r="AK477" s="233" t="str">
        <f t="shared" si="1533"/>
        <v/>
      </c>
      <c r="AL477" s="339"/>
      <c r="AM477" s="339"/>
      <c r="AN477" s="340"/>
      <c r="AO477" s="234" t="str">
        <f t="shared" ref="AO477" si="1680">IF(ISBLANK(AD472),(IFERROR(IF(AND(AH476="Probabilidad",AH477="Probabilidad"),(AQ476-(+AQ476*AK477)),IF(AND(AH476="Impacto",AH477="Probabilidad"),(AQ475-(+AQ475*AK477)),IF(AH477="Impacto",AQ476,""))),""))," ")</f>
        <v/>
      </c>
      <c r="AP477" s="174" t="str">
        <f t="shared" ref="AP477" si="1681">IF(ISBLANK(AD472),(IFERROR(IF(AO477="","",IF(AO477&lt;=0.2,"Muy Baja",IF(AO477&lt;=0.4,"Baja",IF(AO477&lt;=0.6,"Media",IF(AO477&lt;=0.8,"Alta","Muy Alta"))))),""))," ")</f>
        <v/>
      </c>
      <c r="AQ477" s="235" t="str">
        <f t="shared" si="1675"/>
        <v/>
      </c>
      <c r="AR477" s="281" t="str">
        <f t="shared" si="1676"/>
        <v/>
      </c>
      <c r="AS477" s="235" t="str">
        <f t="shared" si="1672"/>
        <v/>
      </c>
      <c r="AT477" s="237" t="str">
        <f t="shared" si="1677"/>
        <v/>
      </c>
      <c r="AU477" s="624"/>
      <c r="AV477" s="627"/>
      <c r="AW477" s="621"/>
      <c r="AX477" s="630"/>
      <c r="AY477" s="341"/>
      <c r="AZ477" s="208"/>
      <c r="BA477" s="206"/>
      <c r="BB477" s="206"/>
      <c r="BC477" s="207"/>
      <c r="BD477" s="207"/>
      <c r="BE477" s="207"/>
      <c r="BF477" s="208"/>
      <c r="BG477" s="577"/>
      <c r="BH477" s="214"/>
      <c r="BI477" s="209"/>
      <c r="BJ477" s="209"/>
      <c r="BK477" s="209"/>
      <c r="BL477" s="206"/>
      <c r="BM477" s="206"/>
      <c r="BN477" s="206"/>
      <c r="BO477" s="280"/>
      <c r="BP477" s="280"/>
      <c r="BQ477" s="282"/>
      <c r="BR477" s="212"/>
      <c r="BS477" s="212" t="str">
        <f>IF(AND('MAPA DE RIESGOS'!$AP477="Muy Alta",'MAPA DE RIESGOS'!$AR477="Leve"),CONCATENATE("R",'MAPA DE RIESGOS'!$H477,"C",'MAPA DE RIESGOS'!$AF477),"")</f>
        <v/>
      </c>
      <c r="BT477" s="212"/>
      <c r="BU477" s="212"/>
      <c r="BV477" s="212"/>
      <c r="BW477" s="212"/>
      <c r="BX477" s="212"/>
      <c r="BY477" s="212"/>
      <c r="BZ477" s="212"/>
      <c r="CA477" s="212"/>
      <c r="CB477" s="212"/>
      <c r="CC477" s="212"/>
      <c r="CD477" s="212"/>
      <c r="CE477" s="212"/>
      <c r="CF477" s="212"/>
      <c r="CG477" s="212"/>
      <c r="CH477" s="212"/>
      <c r="CI477" s="212"/>
      <c r="CJ477" s="212"/>
      <c r="CK477" s="212"/>
    </row>
    <row r="478" spans="1:89" s="213" customFormat="1" ht="137.15" customHeight="1">
      <c r="A478" s="593"/>
      <c r="B478" s="617" t="s">
        <v>957</v>
      </c>
      <c r="C478" s="567"/>
      <c r="D478" s="567"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570" t="s">
        <v>1169</v>
      </c>
      <c r="F478" s="570" t="s">
        <v>964</v>
      </c>
      <c r="G478" s="575">
        <v>78</v>
      </c>
      <c r="H478" s="382">
        <f t="shared" ref="H478" si="1682">+G478</f>
        <v>78</v>
      </c>
      <c r="I478" s="572" t="s">
        <v>1413</v>
      </c>
      <c r="J478" s="581" t="s">
        <v>241</v>
      </c>
      <c r="K478" s="581" t="s">
        <v>1042</v>
      </c>
      <c r="L478" s="581" t="s">
        <v>1043</v>
      </c>
      <c r="M478" s="569" t="str">
        <f>+I478</f>
        <v>Posibilidad de recibir o solicitar cualquier dádiva o beneficio a nombre propio o de terceros con el fin de alterar o manipular información para generar beneficio de la gestión de un proceso.</v>
      </c>
      <c r="N478" s="569" t="s">
        <v>109</v>
      </c>
      <c r="O478" s="569" t="s">
        <v>245</v>
      </c>
      <c r="P478" s="643">
        <v>228</v>
      </c>
      <c r="Q478" s="603"/>
      <c r="R478" s="606"/>
      <c r="S478" s="606"/>
      <c r="T478" s="606"/>
      <c r="U478" s="606"/>
      <c r="V478" s="646" t="str">
        <f t="shared" ref="V478" si="1683">IF(ISBLANK(AC478),(IF(P478&lt;=0,"",IF(P478&lt;=2,"Muy Baja",IF(P478&lt;=24,"Baja",IF(P478&lt;=500,"Media",IF(P478&lt;=5000,"Alta","Muy Alta"))))))," ")</f>
        <v xml:space="preserve"> </v>
      </c>
      <c r="W478" s="631" t="str">
        <f t="shared" ref="W478" si="1684">IF(ISBLANK(AC478),(IF(V478="","",IF(V478="Muy Baja",20%,IF(V478="Baja",40%,IF(V478="Media",60%,IF(V478="Alta",80%,IF(V478="Muy Alta",100%,0)))))))," ")</f>
        <v xml:space="preserve"> </v>
      </c>
      <c r="X478" s="649"/>
      <c r="Y478" s="652" t="str">
        <f>IF(X478&gt;0,IF(NOT(ISERROR(MATCH(X478,'Listados Datos'!$N$3:$N$4,0))),'Listados Datos'!$N$6&amp;"Por favor no seleccionar este criterios de impacto (Afectación Económica o presupuestal y/o Pérdida Reputacional)",'Listados Datos'!$N$7),"")</f>
        <v/>
      </c>
      <c r="Z478" s="655" t="str">
        <f>IF(OR(X478='Listados Datos'!$R$3,X478='Listados Datos'!$S$3),"Leve",IF(OR(X478='Listados Datos'!$R$4,X478='Listados Datos'!$S$4),"Menor",IF(OR(X478='Listados Datos'!$R$5,X478='Listados Datos'!$S$5),"Moderado",IF(OR(X478='Listados Datos'!$R$6,X478='Listados Datos'!$S$6),"Mayor",IF(OR(X478='Listados Datos'!$R$7,X478='Listados Datos'!$S$7),"Catastrófico","")))))</f>
        <v/>
      </c>
      <c r="AA478" s="631" t="str">
        <f>IF(Z478="","",IF(Z478="Leve",20%,IF(Z478="Menor",40%,IF(Z478="Moderado",60%,IF(Z478="Mayor",80%,IF(Z478="Catastrófico",100%,0))))))</f>
        <v/>
      </c>
      <c r="AB478" s="634"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
      </c>
      <c r="AC478" s="637" t="s">
        <v>344</v>
      </c>
      <c r="AD478" s="640" t="s">
        <v>12</v>
      </c>
      <c r="AE478" s="619" t="str">
        <f t="shared" ref="AE478" si="1685">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MODERADA</v>
      </c>
      <c r="AF478" s="205">
        <v>1</v>
      </c>
      <c r="AG478" s="501" t="s">
        <v>3129</v>
      </c>
      <c r="AH478" s="504" t="str">
        <f t="shared" si="1532"/>
        <v>Probabilidad</v>
      </c>
      <c r="AI478" s="338" t="s">
        <v>310</v>
      </c>
      <c r="AJ478" s="338" t="s">
        <v>315</v>
      </c>
      <c r="AK478" s="233" t="str">
        <f t="shared" si="1533"/>
        <v>40%</v>
      </c>
      <c r="AL478" s="339" t="s">
        <v>319</v>
      </c>
      <c r="AM478" s="339" t="s">
        <v>323</v>
      </c>
      <c r="AN478" s="340" t="s">
        <v>326</v>
      </c>
      <c r="AO478" s="234" t="str">
        <f t="shared" ref="AO478" si="1686">IF(ISBLANK(AD478),(IFERROR(IF(AH478="Probabilidad",(W478-(+W478*AK478)),IF(AH478="Impacto",W478,"")),""))," ")</f>
        <v xml:space="preserve"> </v>
      </c>
      <c r="AP478" s="174" t="str">
        <f t="shared" ref="AP478" si="1687">IF(ISBLANK(AD478), (IFERROR(IF(AO478="","",IF(AO478&lt;=0.2,"Muy Baja",IF(AO478&lt;=0.4,"Baja",IF(AO478&lt;=0.6,"Media",IF(AO478&lt;=0.8,"Alta","Muy Alta"))))),""))," ")</f>
        <v xml:space="preserve"> </v>
      </c>
      <c r="AQ478" s="235" t="str">
        <f t="shared" si="1675"/>
        <v xml:space="preserve"> </v>
      </c>
      <c r="AR478" s="281" t="str">
        <f t="shared" si="1676"/>
        <v/>
      </c>
      <c r="AS478" s="235" t="str">
        <f t="shared" ref="AS478" si="1688">IFERROR(IF(AH478="Impacto",(AA478-(+AA478*AK478)),IF(AH478="Probabilidad",AA478,"")),"")</f>
        <v/>
      </c>
      <c r="AT478" s="237" t="str">
        <f t="shared" si="1677"/>
        <v/>
      </c>
      <c r="AU478" s="622" t="s">
        <v>344</v>
      </c>
      <c r="AV478" s="625" t="str">
        <f>IF(ISBLANK(AD478), " ", AD478)</f>
        <v>Moderado</v>
      </c>
      <c r="AW478" s="619" t="str">
        <f t="shared" ref="AW478" si="1689">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MODERADA</v>
      </c>
      <c r="AX478" s="628" t="s">
        <v>333</v>
      </c>
      <c r="AY478" s="560" t="s">
        <v>1092</v>
      </c>
      <c r="AZ478" s="562" t="s">
        <v>1057</v>
      </c>
      <c r="BA478" s="562" t="s">
        <v>964</v>
      </c>
      <c r="BB478" s="562" t="s">
        <v>1050</v>
      </c>
      <c r="BC478" s="562">
        <v>44562</v>
      </c>
      <c r="BD478" s="562">
        <v>44926</v>
      </c>
      <c r="BE478" s="562" t="s">
        <v>1057</v>
      </c>
      <c r="BF478" s="562" t="s">
        <v>1060</v>
      </c>
      <c r="BG478" s="581" t="s">
        <v>1058</v>
      </c>
      <c r="BH478" s="214"/>
      <c r="BI478" s="209"/>
      <c r="BJ478" s="209"/>
      <c r="BK478" s="209"/>
      <c r="BL478" s="206"/>
      <c r="BM478" s="206"/>
      <c r="BN478" s="206"/>
      <c r="BO478" s="280"/>
      <c r="BP478" s="280"/>
      <c r="BQ478" s="282"/>
      <c r="BR478" s="212"/>
      <c r="BS478" s="212" t="str">
        <f>IF(AND('MAPA DE RIESGOS'!$AP478="Muy Alta",'MAPA DE RIESGOS'!$AR478="Leve"),CONCATENATE("R",'MAPA DE RIESGOS'!$H478,"C",'MAPA DE RIESGOS'!$AF478),"")</f>
        <v/>
      </c>
      <c r="BT478" s="212"/>
      <c r="BU478" s="212"/>
      <c r="BV478" s="212"/>
      <c r="BW478" s="212"/>
      <c r="BX478" s="212"/>
      <c r="BY478" s="212"/>
      <c r="BZ478" s="212"/>
      <c r="CA478" s="212"/>
      <c r="CB478" s="212"/>
      <c r="CC478" s="212"/>
      <c r="CD478" s="212"/>
      <c r="CE478" s="212"/>
      <c r="CF478" s="212"/>
      <c r="CG478" s="212"/>
      <c r="CH478" s="212"/>
      <c r="CI478" s="212"/>
      <c r="CJ478" s="212"/>
      <c r="CK478" s="212"/>
    </row>
    <row r="479" spans="1:89" s="213" customFormat="1" ht="28.5" hidden="1" customHeight="1">
      <c r="A479" s="593"/>
      <c r="B479" s="617"/>
      <c r="C479" s="567"/>
      <c r="D479" s="567"/>
      <c r="E479" s="570"/>
      <c r="F479" s="570"/>
      <c r="G479" s="575"/>
      <c r="H479" s="382">
        <f t="shared" ref="H479" si="1690">+H478</f>
        <v>78</v>
      </c>
      <c r="I479" s="573"/>
      <c r="J479" s="576"/>
      <c r="K479" s="576"/>
      <c r="L479" s="576"/>
      <c r="M479" s="570"/>
      <c r="N479" s="570"/>
      <c r="O479" s="570"/>
      <c r="P479" s="644"/>
      <c r="Q479" s="604"/>
      <c r="R479" s="607"/>
      <c r="S479" s="607"/>
      <c r="T479" s="607"/>
      <c r="U479" s="607"/>
      <c r="V479" s="647"/>
      <c r="W479" s="632"/>
      <c r="X479" s="650"/>
      <c r="Y479" s="653"/>
      <c r="Z479" s="656"/>
      <c r="AA479" s="632"/>
      <c r="AB479" s="635"/>
      <c r="AC479" s="638"/>
      <c r="AD479" s="641"/>
      <c r="AE479" s="620"/>
      <c r="AF479" s="205">
        <v>2</v>
      </c>
      <c r="AG479" s="501"/>
      <c r="AH479" s="504" t="str">
        <f t="shared" si="1532"/>
        <v/>
      </c>
      <c r="AI479" s="338"/>
      <c r="AJ479" s="338"/>
      <c r="AK479" s="233" t="str">
        <f t="shared" si="1533"/>
        <v/>
      </c>
      <c r="AL479" s="339"/>
      <c r="AM479" s="339"/>
      <c r="AN479" s="340"/>
      <c r="AO479" s="234" t="str">
        <f t="shared" ref="AO479" si="1691">IF(ISBLANK(AD478),(IFERROR(IF(AND(AH478="Probabilidad",AH479="Probabilidad"),(AQ478-(+AQ478*AK479)),IF(AH479="Probabilidad",(W478-(+W478*AK479)),IF(AH479="Impacto",AQ478,""))),""))," ")</f>
        <v xml:space="preserve"> </v>
      </c>
      <c r="AP479" s="174" t="str">
        <f t="shared" ref="AP479" si="1692">IF(ISBLANK(AD478),(IFERROR(IF(AO479="","",IF(AO479&lt;=0.2,"Muy Baja",IF(AO479&lt;=0.4,"Baja",IF(AO479&lt;=0.6,"Media",IF(AO479&lt;=0.8,"Alta","Muy Alta"))))),""))," ")</f>
        <v xml:space="preserve"> </v>
      </c>
      <c r="AQ479" s="235" t="str">
        <f t="shared" si="1675"/>
        <v xml:space="preserve"> </v>
      </c>
      <c r="AR479" s="281" t="str">
        <f t="shared" si="1676"/>
        <v/>
      </c>
      <c r="AS479" s="235" t="str">
        <f t="shared" ref="AS479" si="1693">IFERROR(IF(AND(AH478="Impacto",AH479="Impacto"),(AS478-(+AS478*AK479)),IF(AH479="Impacto",(AA478-(+AA478*AK479)),IF(AH479="Probabilidad",AS478,""))),"")</f>
        <v/>
      </c>
      <c r="AT479" s="237" t="str">
        <f t="shared" si="1677"/>
        <v/>
      </c>
      <c r="AU479" s="623"/>
      <c r="AV479" s="626"/>
      <c r="AW479" s="620"/>
      <c r="AX479" s="629"/>
      <c r="AY479" s="799"/>
      <c r="AZ479" s="800"/>
      <c r="BA479" s="800"/>
      <c r="BB479" s="800"/>
      <c r="BC479" s="800"/>
      <c r="BD479" s="800"/>
      <c r="BE479" s="800"/>
      <c r="BF479" s="800"/>
      <c r="BG479" s="576"/>
      <c r="BH479" s="214"/>
      <c r="BI479" s="209"/>
      <c r="BJ479" s="209"/>
      <c r="BK479" s="209"/>
      <c r="BL479" s="206"/>
      <c r="BM479" s="206"/>
      <c r="BN479" s="206"/>
      <c r="BO479" s="280"/>
      <c r="BP479" s="280"/>
      <c r="BQ479" s="282"/>
      <c r="BR479" s="212"/>
      <c r="BS479" s="212" t="str">
        <f>IF(AND('MAPA DE RIESGOS'!$AP479="Muy Alta",'MAPA DE RIESGOS'!$AR479="Leve"),CONCATENATE("R",'MAPA DE RIESGOS'!$H479,"C",'MAPA DE RIESGOS'!$AF479),"")</f>
        <v/>
      </c>
      <c r="BT479" s="212"/>
      <c r="BU479" s="212"/>
      <c r="BV479" s="212"/>
      <c r="BW479" s="212"/>
      <c r="BX479" s="212"/>
      <c r="BY479" s="212"/>
      <c r="BZ479" s="212"/>
      <c r="CA479" s="212"/>
      <c r="CB479" s="212"/>
      <c r="CC479" s="212"/>
      <c r="CD479" s="212"/>
      <c r="CE479" s="212"/>
      <c r="CF479" s="212"/>
      <c r="CG479" s="212"/>
      <c r="CH479" s="212"/>
      <c r="CI479" s="212"/>
      <c r="CJ479" s="212"/>
      <c r="CK479" s="212"/>
    </row>
    <row r="480" spans="1:89" s="213" customFormat="1" ht="28.5" hidden="1" customHeight="1">
      <c r="A480" s="593"/>
      <c r="B480" s="617"/>
      <c r="C480" s="567"/>
      <c r="D480" s="567"/>
      <c r="E480" s="570"/>
      <c r="F480" s="570"/>
      <c r="G480" s="575"/>
      <c r="H480" s="382">
        <f t="shared" si="1494"/>
        <v>78</v>
      </c>
      <c r="I480" s="573"/>
      <c r="J480" s="576"/>
      <c r="K480" s="576"/>
      <c r="L480" s="576"/>
      <c r="M480" s="570"/>
      <c r="N480" s="570"/>
      <c r="O480" s="570"/>
      <c r="P480" s="644"/>
      <c r="Q480" s="604"/>
      <c r="R480" s="607"/>
      <c r="S480" s="607"/>
      <c r="T480" s="607"/>
      <c r="U480" s="607"/>
      <c r="V480" s="647"/>
      <c r="W480" s="632"/>
      <c r="X480" s="650"/>
      <c r="Y480" s="653"/>
      <c r="Z480" s="656"/>
      <c r="AA480" s="632"/>
      <c r="AB480" s="635"/>
      <c r="AC480" s="638"/>
      <c r="AD480" s="641"/>
      <c r="AE480" s="620"/>
      <c r="AF480" s="205">
        <v>3</v>
      </c>
      <c r="AG480" s="501"/>
      <c r="AH480" s="504" t="str">
        <f t="shared" si="1532"/>
        <v/>
      </c>
      <c r="AI480" s="338"/>
      <c r="AJ480" s="338"/>
      <c r="AK480" s="233" t="str">
        <f t="shared" si="1533"/>
        <v/>
      </c>
      <c r="AL480" s="339"/>
      <c r="AM480" s="339"/>
      <c r="AN480" s="340"/>
      <c r="AO480" s="234" t="str">
        <f t="shared" ref="AO480" si="1694">IF(ISBLANK(AD478),(IFERROR(IF(AND(AH479="Probabilidad",AH480="Probabilidad"),(AQ479-(+AQ479*AK480)),IF(AND(AH479="Impacto",AH480="Probabilidad"),(AQ478-(+AQ478*AK480)),IF(AH480="Impacto",AQ479,""))),""))," ")</f>
        <v xml:space="preserve"> </v>
      </c>
      <c r="AP480" s="174" t="str">
        <f t="shared" ref="AP480" si="1695">IF(ISBLANK(AD478),(IFERROR(IF(AO480="","",IF(AO480&lt;=0.2,"Muy Baja",IF(AO480&lt;=0.4,"Baja",IF(AO480&lt;=0.6,"Media",IF(AO480&lt;=0.8,"Alta","Muy Alta"))))),""))," ")</f>
        <v xml:space="preserve"> </v>
      </c>
      <c r="AQ480" s="235" t="str">
        <f t="shared" si="1675"/>
        <v xml:space="preserve"> </v>
      </c>
      <c r="AR480" s="281" t="str">
        <f t="shared" si="1676"/>
        <v/>
      </c>
      <c r="AS480" s="235" t="str">
        <f t="shared" ref="AS480:AS483" si="1696">IFERROR(IF(AND(AH479="Impacto",AH480="Impacto"),(AS479-(+AS479*AK480)),IF(AND(AH479="Probabilidad",AH480="Impacto"),(AS478-(+AS478*AK480)),IF(AH480="Probabilidad",AS479,""))),"")</f>
        <v/>
      </c>
      <c r="AT480" s="237" t="str">
        <f t="shared" si="1677"/>
        <v/>
      </c>
      <c r="AU480" s="623"/>
      <c r="AV480" s="626"/>
      <c r="AW480" s="620"/>
      <c r="AX480" s="629"/>
      <c r="AY480" s="799"/>
      <c r="AZ480" s="800"/>
      <c r="BA480" s="800"/>
      <c r="BB480" s="800"/>
      <c r="BC480" s="800"/>
      <c r="BD480" s="800"/>
      <c r="BE480" s="800"/>
      <c r="BF480" s="800"/>
      <c r="BG480" s="576"/>
      <c r="BH480" s="214"/>
      <c r="BI480" s="209"/>
      <c r="BJ480" s="209"/>
      <c r="BK480" s="209"/>
      <c r="BL480" s="206"/>
      <c r="BM480" s="206"/>
      <c r="BN480" s="206"/>
      <c r="BO480" s="280"/>
      <c r="BP480" s="280"/>
      <c r="BQ480" s="282"/>
      <c r="BR480" s="212"/>
      <c r="BS480" s="212" t="str">
        <f>IF(AND('MAPA DE RIESGOS'!$AP480="Muy Alta",'MAPA DE RIESGOS'!$AR480="Leve"),CONCATENATE("R",'MAPA DE RIESGOS'!$H480,"C",'MAPA DE RIESGOS'!$AF480),"")</f>
        <v/>
      </c>
      <c r="BT480" s="212"/>
      <c r="BU480" s="212"/>
      <c r="BV480" s="212"/>
      <c r="BW480" s="212"/>
      <c r="BX480" s="212"/>
      <c r="BY480" s="212"/>
      <c r="BZ480" s="212"/>
      <c r="CA480" s="212"/>
      <c r="CB480" s="212"/>
      <c r="CC480" s="212"/>
      <c r="CD480" s="212"/>
      <c r="CE480" s="212"/>
      <c r="CF480" s="212"/>
      <c r="CG480" s="212"/>
      <c r="CH480" s="212"/>
      <c r="CI480" s="212"/>
      <c r="CJ480" s="212"/>
      <c r="CK480" s="212"/>
    </row>
    <row r="481" spans="1:89" s="213" customFormat="1" ht="28.5" hidden="1" customHeight="1">
      <c r="A481" s="593"/>
      <c r="B481" s="617"/>
      <c r="C481" s="567"/>
      <c r="D481" s="567"/>
      <c r="E481" s="570"/>
      <c r="F481" s="570"/>
      <c r="G481" s="575"/>
      <c r="H481" s="382">
        <f t="shared" si="1494"/>
        <v>78</v>
      </c>
      <c r="I481" s="573"/>
      <c r="J481" s="576"/>
      <c r="K481" s="576"/>
      <c r="L481" s="576"/>
      <c r="M481" s="570"/>
      <c r="N481" s="570"/>
      <c r="O481" s="570"/>
      <c r="P481" s="644"/>
      <c r="Q481" s="604"/>
      <c r="R481" s="607"/>
      <c r="S481" s="607"/>
      <c r="T481" s="607"/>
      <c r="U481" s="607"/>
      <c r="V481" s="647"/>
      <c r="W481" s="632"/>
      <c r="X481" s="650"/>
      <c r="Y481" s="653"/>
      <c r="Z481" s="656"/>
      <c r="AA481" s="632"/>
      <c r="AB481" s="635"/>
      <c r="AC481" s="638"/>
      <c r="AD481" s="641"/>
      <c r="AE481" s="620"/>
      <c r="AF481" s="205">
        <v>4</v>
      </c>
      <c r="AG481" s="501"/>
      <c r="AH481" s="504" t="str">
        <f t="shared" si="1532"/>
        <v/>
      </c>
      <c r="AI481" s="338"/>
      <c r="AJ481" s="338"/>
      <c r="AK481" s="233" t="str">
        <f t="shared" si="1533"/>
        <v/>
      </c>
      <c r="AL481" s="339"/>
      <c r="AM481" s="339"/>
      <c r="AN481" s="340"/>
      <c r="AO481" s="234" t="str">
        <f t="shared" ref="AO481" si="1697">IF(ISBLANK(AD478),(IFERROR(IF(AND(AH480="Probabilidad",AH481="Probabilidad"),(AQ480-(+AQ480*AK481)),IF(AND(AH480="Impacto",AH481="Probabilidad"),(AQ479-(+AQ479*AK481)),IF(AH481="Impacto",AQ480,""))),""))," ")</f>
        <v xml:space="preserve"> </v>
      </c>
      <c r="AP481" s="174" t="str">
        <f t="shared" ref="AP481" si="1698">IF(ISBLANK(AD478),(IFERROR(IF(AO481="","",IF(AO481&lt;=0.2,"Muy Baja",IF(AO481&lt;=0.4,"Baja",IF(AO481&lt;=0.6,"Media",IF(AO481&lt;=0.8,"Alta","Muy Alta"))))),""))," ")</f>
        <v xml:space="preserve"> </v>
      </c>
      <c r="AQ481" s="235" t="str">
        <f t="shared" si="1675"/>
        <v xml:space="preserve"> </v>
      </c>
      <c r="AR481" s="281" t="str">
        <f t="shared" si="1676"/>
        <v/>
      </c>
      <c r="AS481" s="235" t="str">
        <f t="shared" si="1696"/>
        <v/>
      </c>
      <c r="AT481" s="237" t="str">
        <f t="shared" si="1677"/>
        <v/>
      </c>
      <c r="AU481" s="623"/>
      <c r="AV481" s="626"/>
      <c r="AW481" s="620"/>
      <c r="AX481" s="629"/>
      <c r="AY481" s="799"/>
      <c r="AZ481" s="800"/>
      <c r="BA481" s="800"/>
      <c r="BB481" s="800"/>
      <c r="BC481" s="800"/>
      <c r="BD481" s="800"/>
      <c r="BE481" s="800"/>
      <c r="BF481" s="800"/>
      <c r="BG481" s="576"/>
      <c r="BH481" s="214"/>
      <c r="BI481" s="209"/>
      <c r="BJ481" s="209"/>
      <c r="BK481" s="209"/>
      <c r="BL481" s="206"/>
      <c r="BM481" s="206"/>
      <c r="BN481" s="206"/>
      <c r="BO481" s="280"/>
      <c r="BP481" s="280"/>
      <c r="BQ481" s="282"/>
      <c r="BR481" s="212"/>
      <c r="BS481" s="212" t="str">
        <f>IF(AND('MAPA DE RIESGOS'!$AP481="Muy Alta",'MAPA DE RIESGOS'!$AR481="Leve"),CONCATENATE("R",'MAPA DE RIESGOS'!$H481,"C",'MAPA DE RIESGOS'!$AF481),"")</f>
        <v/>
      </c>
      <c r="BT481" s="212"/>
      <c r="BU481" s="212"/>
      <c r="BV481" s="212"/>
      <c r="BW481" s="212"/>
      <c r="BX481" s="212"/>
      <c r="BY481" s="212"/>
      <c r="BZ481" s="212"/>
      <c r="CA481" s="212"/>
      <c r="CB481" s="212"/>
      <c r="CC481" s="212"/>
      <c r="CD481" s="212"/>
      <c r="CE481" s="212"/>
      <c r="CF481" s="212"/>
      <c r="CG481" s="212"/>
      <c r="CH481" s="212"/>
      <c r="CI481" s="212"/>
      <c r="CJ481" s="212"/>
      <c r="CK481" s="212"/>
    </row>
    <row r="482" spans="1:89" s="213" customFormat="1" ht="28.5" hidden="1" customHeight="1">
      <c r="A482" s="593"/>
      <c r="B482" s="617"/>
      <c r="C482" s="567"/>
      <c r="D482" s="567"/>
      <c r="E482" s="570"/>
      <c r="F482" s="570"/>
      <c r="G482" s="575"/>
      <c r="H482" s="382">
        <f t="shared" si="1494"/>
        <v>78</v>
      </c>
      <c r="I482" s="573"/>
      <c r="J482" s="576"/>
      <c r="K482" s="576"/>
      <c r="L482" s="576"/>
      <c r="M482" s="570"/>
      <c r="N482" s="570"/>
      <c r="O482" s="570"/>
      <c r="P482" s="644"/>
      <c r="Q482" s="604"/>
      <c r="R482" s="607"/>
      <c r="S482" s="607"/>
      <c r="T482" s="607"/>
      <c r="U482" s="607"/>
      <c r="V482" s="647"/>
      <c r="W482" s="632"/>
      <c r="X482" s="650"/>
      <c r="Y482" s="653"/>
      <c r="Z482" s="656"/>
      <c r="AA482" s="632"/>
      <c r="AB482" s="635"/>
      <c r="AC482" s="638"/>
      <c r="AD482" s="641"/>
      <c r="AE482" s="620"/>
      <c r="AF482" s="205">
        <v>5</v>
      </c>
      <c r="AG482" s="501"/>
      <c r="AH482" s="504" t="str">
        <f t="shared" si="1532"/>
        <v/>
      </c>
      <c r="AI482" s="338"/>
      <c r="AJ482" s="338"/>
      <c r="AK482" s="233" t="str">
        <f t="shared" si="1533"/>
        <v/>
      </c>
      <c r="AL482" s="339"/>
      <c r="AM482" s="339"/>
      <c r="AN482" s="340"/>
      <c r="AO482" s="234" t="str">
        <f t="shared" ref="AO482" si="1699">IF(ISBLANK(AD478),(IFERROR(IF(AND(AH481="Probabilidad",AH482="Probabilidad"),(AQ481-(+AQ481*AK482)),IF(AND(AH481="Impacto",AH482="Probabilidad"),(AQ480-(+AQ480*AK482)),IF(AH482="Impacto",AQ481,""))),""))," ")</f>
        <v xml:space="preserve"> </v>
      </c>
      <c r="AP482" s="174" t="str">
        <f t="shared" ref="AP482" si="1700">IF(ISBLANK(AD478),(IFERROR(IF(AO482="","",IF(AO482&lt;=0.2,"Muy Baja",IF(AO482&lt;=0.4,"Baja",IF(AO482&lt;=0.6,"Media",IF(AO482&lt;=0.8,"Alta","Muy Alta"))))),""))," ")</f>
        <v xml:space="preserve"> </v>
      </c>
      <c r="AQ482" s="235" t="str">
        <f t="shared" si="1675"/>
        <v xml:space="preserve"> </v>
      </c>
      <c r="AR482" s="281" t="str">
        <f t="shared" si="1676"/>
        <v/>
      </c>
      <c r="AS482" s="235" t="str">
        <f t="shared" si="1696"/>
        <v/>
      </c>
      <c r="AT482" s="237" t="str">
        <f t="shared" si="1677"/>
        <v/>
      </c>
      <c r="AU482" s="623"/>
      <c r="AV482" s="626"/>
      <c r="AW482" s="620"/>
      <c r="AX482" s="629"/>
      <c r="AY482" s="799"/>
      <c r="AZ482" s="800"/>
      <c r="BA482" s="800"/>
      <c r="BB482" s="800"/>
      <c r="BC482" s="800"/>
      <c r="BD482" s="800"/>
      <c r="BE482" s="800"/>
      <c r="BF482" s="800"/>
      <c r="BG482" s="576"/>
      <c r="BH482" s="214"/>
      <c r="BI482" s="209"/>
      <c r="BJ482" s="209"/>
      <c r="BK482" s="209"/>
      <c r="BL482" s="206"/>
      <c r="BM482" s="206"/>
      <c r="BN482" s="206"/>
      <c r="BO482" s="280"/>
      <c r="BP482" s="280"/>
      <c r="BQ482" s="282"/>
      <c r="BR482" s="212"/>
      <c r="BS482" s="212" t="str">
        <f>IF(AND('MAPA DE RIESGOS'!$AP482="Muy Alta",'MAPA DE RIESGOS'!$AR482="Leve"),CONCATENATE("R",'MAPA DE RIESGOS'!$H482,"C",'MAPA DE RIESGOS'!$AF482),"")</f>
        <v/>
      </c>
      <c r="BT482" s="212"/>
      <c r="BU482" s="212"/>
      <c r="BV482" s="212"/>
      <c r="BW482" s="212"/>
      <c r="BX482" s="212"/>
      <c r="BY482" s="212"/>
      <c r="BZ482" s="212"/>
      <c r="CA482" s="212"/>
      <c r="CB482" s="212"/>
      <c r="CC482" s="212"/>
      <c r="CD482" s="212"/>
      <c r="CE482" s="212"/>
      <c r="CF482" s="212"/>
      <c r="CG482" s="212"/>
      <c r="CH482" s="212"/>
      <c r="CI482" s="212"/>
      <c r="CJ482" s="212"/>
      <c r="CK482" s="212"/>
    </row>
    <row r="483" spans="1:89" s="213" customFormat="1" ht="28.5" hidden="1" customHeight="1">
      <c r="A483" s="593"/>
      <c r="B483" s="617"/>
      <c r="C483" s="567"/>
      <c r="D483" s="567"/>
      <c r="E483" s="570"/>
      <c r="F483" s="570"/>
      <c r="G483" s="575"/>
      <c r="H483" s="382">
        <f t="shared" si="1494"/>
        <v>78</v>
      </c>
      <c r="I483" s="574"/>
      <c r="J483" s="577"/>
      <c r="K483" s="577"/>
      <c r="L483" s="577"/>
      <c r="M483" s="571"/>
      <c r="N483" s="571"/>
      <c r="O483" s="571"/>
      <c r="P483" s="645"/>
      <c r="Q483" s="605"/>
      <c r="R483" s="608"/>
      <c r="S483" s="608"/>
      <c r="T483" s="608"/>
      <c r="U483" s="608"/>
      <c r="V483" s="648"/>
      <c r="W483" s="633"/>
      <c r="X483" s="651"/>
      <c r="Y483" s="654"/>
      <c r="Z483" s="657"/>
      <c r="AA483" s="633"/>
      <c r="AB483" s="636"/>
      <c r="AC483" s="639"/>
      <c r="AD483" s="642"/>
      <c r="AE483" s="621"/>
      <c r="AF483" s="205">
        <v>6</v>
      </c>
      <c r="AG483" s="501"/>
      <c r="AH483" s="504" t="str">
        <f t="shared" si="1532"/>
        <v/>
      </c>
      <c r="AI483" s="338"/>
      <c r="AJ483" s="338"/>
      <c r="AK483" s="233" t="str">
        <f t="shared" si="1533"/>
        <v/>
      </c>
      <c r="AL483" s="339"/>
      <c r="AM483" s="339"/>
      <c r="AN483" s="340"/>
      <c r="AO483" s="234" t="str">
        <f t="shared" ref="AO483" si="1701">IF(ISBLANK(AD478),(IFERROR(IF(AND(AH482="Probabilidad",AH483="Probabilidad"),(AQ482-(+AQ482*AK483)),IF(AND(AH482="Impacto",AH483="Probabilidad"),(AQ481-(+AQ481*AK483)),IF(AH483="Impacto",AQ482,""))),""))," ")</f>
        <v xml:space="preserve"> </v>
      </c>
      <c r="AP483" s="174" t="str">
        <f t="shared" ref="AP483" si="1702">IF(ISBLANK(AD478),(IFERROR(IF(AO483="","",IF(AO483&lt;=0.2,"Muy Baja",IF(AO483&lt;=0.4,"Baja",IF(AO483&lt;=0.6,"Media",IF(AO483&lt;=0.8,"Alta","Muy Alta"))))),""))," ")</f>
        <v xml:space="preserve"> </v>
      </c>
      <c r="AQ483" s="235" t="str">
        <f t="shared" si="1675"/>
        <v xml:space="preserve"> </v>
      </c>
      <c r="AR483" s="281" t="str">
        <f t="shared" si="1676"/>
        <v/>
      </c>
      <c r="AS483" s="235" t="str">
        <f t="shared" si="1696"/>
        <v/>
      </c>
      <c r="AT483" s="237" t="str">
        <f t="shared" si="1677"/>
        <v/>
      </c>
      <c r="AU483" s="624"/>
      <c r="AV483" s="627"/>
      <c r="AW483" s="621"/>
      <c r="AX483" s="630"/>
      <c r="AY483" s="561"/>
      <c r="AZ483" s="563"/>
      <c r="BA483" s="563"/>
      <c r="BB483" s="563"/>
      <c r="BC483" s="563"/>
      <c r="BD483" s="563"/>
      <c r="BE483" s="563"/>
      <c r="BF483" s="563"/>
      <c r="BG483" s="577"/>
      <c r="BH483" s="214"/>
      <c r="BI483" s="209"/>
      <c r="BJ483" s="209"/>
      <c r="BK483" s="209"/>
      <c r="BL483" s="206"/>
      <c r="BM483" s="206"/>
      <c r="BN483" s="206"/>
      <c r="BO483" s="280"/>
      <c r="BP483" s="280"/>
      <c r="BQ483" s="282"/>
      <c r="BR483" s="212"/>
      <c r="BS483" s="212" t="str">
        <f>IF(AND('MAPA DE RIESGOS'!$AP483="Muy Alta",'MAPA DE RIESGOS'!$AR483="Leve"),CONCATENATE("R",'MAPA DE RIESGOS'!$H483,"C",'MAPA DE RIESGOS'!$AF483),"")</f>
        <v/>
      </c>
      <c r="BT483" s="212"/>
      <c r="BU483" s="212"/>
      <c r="BV483" s="212"/>
      <c r="BW483" s="212"/>
      <c r="BX483" s="212"/>
      <c r="BY483" s="212"/>
      <c r="BZ483" s="212"/>
      <c r="CA483" s="212"/>
      <c r="CB483" s="212"/>
      <c r="CC483" s="212"/>
      <c r="CD483" s="212"/>
      <c r="CE483" s="212"/>
      <c r="CF483" s="212"/>
      <c r="CG483" s="212"/>
      <c r="CH483" s="212"/>
      <c r="CI483" s="212"/>
      <c r="CJ483" s="212"/>
      <c r="CK483" s="212"/>
    </row>
    <row r="484" spans="1:89" s="213" customFormat="1" ht="106" customHeight="1">
      <c r="A484" s="593"/>
      <c r="B484" s="617" t="s">
        <v>957</v>
      </c>
      <c r="C484" s="567"/>
      <c r="D484" s="567" t="str">
        <f>IFERROR((VLOOKUP($B484,'Listados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84" s="570" t="s">
        <v>1169</v>
      </c>
      <c r="F484" s="570" t="s">
        <v>964</v>
      </c>
      <c r="G484" s="575">
        <v>79</v>
      </c>
      <c r="H484" s="382">
        <f t="shared" ref="H484" si="1703">+G484</f>
        <v>79</v>
      </c>
      <c r="I484" s="572" t="s">
        <v>3125</v>
      </c>
      <c r="J484" s="581" t="s">
        <v>241</v>
      </c>
      <c r="K484" s="581" t="s">
        <v>3221</v>
      </c>
      <c r="L484" s="581" t="s">
        <v>1327</v>
      </c>
      <c r="M484" s="569" t="str">
        <f t="shared" ref="M484:M489" si="1704">+CONCATENATE("Posibilidad de perdida de ", Q484, " debido a amenazas como ", S484, "y vulderabilidades,", T484, " afectando a los activos de información de ", R484)</f>
        <v>Posibilidad de perdida de Confidencialidad, Integridad y Disponibilidad debido a amenazas como Daño o perdida de la informacióny vulderabilidades, afectando a los activos de información de Aplicativo de Acciones CPM</v>
      </c>
      <c r="N484" s="569" t="s">
        <v>926</v>
      </c>
      <c r="O484" s="569" t="s">
        <v>831</v>
      </c>
      <c r="P484" s="643">
        <v>228</v>
      </c>
      <c r="Q484" s="603" t="s">
        <v>91</v>
      </c>
      <c r="R484" s="606" t="s">
        <v>1336</v>
      </c>
      <c r="S484" s="606" t="s">
        <v>1331</v>
      </c>
      <c r="T484" s="606"/>
      <c r="U484" s="606"/>
      <c r="V484" s="646" t="str">
        <f t="shared" ref="V484" si="1705">IF(ISBLANK(AC484),(IF(P484&lt;=0,"",IF(P484&lt;=2,"Muy Baja",IF(P484&lt;=24,"Baja",IF(P484&lt;=500,"Media",IF(P484&lt;=5000,"Alta","Muy Alta"))))))," ")</f>
        <v>Media</v>
      </c>
      <c r="W484" s="631">
        <f t="shared" ref="W484" si="1706">IF(ISBLANK(AC484),(IF(V484="","",IF(V484="Muy Baja",20%,IF(V484="Baja",40%,IF(V484="Media",60%,IF(V484="Alta",80%,IF(V484="Muy Alta",100%,0)))))))," ")</f>
        <v>0.6</v>
      </c>
      <c r="X484" s="649" t="s">
        <v>304</v>
      </c>
      <c r="Y484" s="652" t="str">
        <f>IF(X484&gt;0,IF(NOT(ISERROR(MATCH(X484,'Listados Datos'!$N$3:$N$4,0))),'Listados Datos'!$N$6&amp;"Por favor no seleccionar este criterios de impacto (Afectación Económica o presupuestal y/o Pérdida Reputacional)",'Listados Datos'!$N$7),"")</f>
        <v>✔</v>
      </c>
      <c r="Z484" s="655"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631">
        <f>IF(Z484="","",IF(Z484="Leve",20%,IF(Z484="Menor",40%,IF(Z484="Moderado",60%,IF(Z484="Mayor",80%,IF(Z484="Catastrófico",100%,0))))))</f>
        <v>0.6</v>
      </c>
      <c r="AB484" s="634"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637"/>
      <c r="AD484" s="640"/>
      <c r="AE484" s="619" t="str">
        <f t="shared" ref="AE484" si="1707">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5">
        <v>1</v>
      </c>
      <c r="AG484" s="501" t="s">
        <v>3130</v>
      </c>
      <c r="AH484" s="504" t="str">
        <f t="shared" si="1532"/>
        <v>Probabilidad</v>
      </c>
      <c r="AI484" s="338" t="s">
        <v>310</v>
      </c>
      <c r="AJ484" s="338" t="s">
        <v>315</v>
      </c>
      <c r="AK484" s="233" t="str">
        <f t="shared" si="1533"/>
        <v>40%</v>
      </c>
      <c r="AL484" s="339" t="s">
        <v>319</v>
      </c>
      <c r="AM484" s="339" t="s">
        <v>323</v>
      </c>
      <c r="AN484" s="340" t="s">
        <v>326</v>
      </c>
      <c r="AO484" s="234">
        <f t="shared" ref="AO484" si="1708">IF(ISBLANK(AD484),(IFERROR(IF(AH484="Probabilidad",(W484-(+W484*AK484)),IF(AH484="Impacto",W484,"")),""))," ")</f>
        <v>0.36</v>
      </c>
      <c r="AP484" s="174" t="str">
        <f t="shared" ref="AP484" si="1709">IF(ISBLANK(AD484), (IFERROR(IF(AO484="","",IF(AO484&lt;=0.2,"Muy Baja",IF(AO484&lt;=0.4,"Baja",IF(AO484&lt;=0.6,"Media",IF(AO484&lt;=0.8,"Alta","Muy Alta"))))),""))," ")</f>
        <v>Baja</v>
      </c>
      <c r="AQ484" s="235">
        <f t="shared" si="1675"/>
        <v>0.36</v>
      </c>
      <c r="AR484" s="281" t="str">
        <f t="shared" si="1676"/>
        <v>Moderado</v>
      </c>
      <c r="AS484" s="235">
        <f t="shared" ref="AS484" si="1710">IFERROR(IF(AH484="Impacto",(AA484-(+AA484*AK484)),IF(AH484="Probabilidad",AA484,"")),"")</f>
        <v>0.6</v>
      </c>
      <c r="AT484" s="237" t="str">
        <f t="shared" si="1677"/>
        <v>Moderado</v>
      </c>
      <c r="AU484" s="622"/>
      <c r="AV484" s="625" t="str">
        <f>IF(ISBLANK(AD484), " ", AD484)</f>
        <v xml:space="preserve"> </v>
      </c>
      <c r="AW484" s="619" t="str">
        <f t="shared" ref="AW484" si="1711">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628" t="s">
        <v>333</v>
      </c>
      <c r="AY484" s="341" t="s">
        <v>3131</v>
      </c>
      <c r="AZ484" s="208" t="s">
        <v>1264</v>
      </c>
      <c r="BA484" s="206" t="s">
        <v>964</v>
      </c>
      <c r="BB484" s="206" t="s">
        <v>1050</v>
      </c>
      <c r="BC484" s="207">
        <v>44927</v>
      </c>
      <c r="BD484" s="207">
        <v>45291</v>
      </c>
      <c r="BE484" s="207" t="s">
        <v>1264</v>
      </c>
      <c r="BF484" s="208" t="s">
        <v>1264</v>
      </c>
      <c r="BG484" s="581" t="s">
        <v>1265</v>
      </c>
      <c r="BH484" s="214"/>
      <c r="BI484" s="209"/>
      <c r="BJ484" s="209"/>
      <c r="BK484" s="209"/>
      <c r="BL484" s="206"/>
      <c r="BM484" s="206"/>
      <c r="BN484" s="206"/>
      <c r="BO484" s="280"/>
      <c r="BP484" s="280"/>
      <c r="BQ484" s="282"/>
      <c r="BR484" s="212"/>
      <c r="BS484" s="212" t="str">
        <f>IF(AND('MAPA DE RIESGOS'!$AP484="Muy Alta",'MAPA DE RIESGOS'!$AR484="Leve"),CONCATENATE("R",'MAPA DE RIESGOS'!$H484,"C",'MAPA DE RIESGOS'!$AF484),"")</f>
        <v/>
      </c>
      <c r="BT484" s="212"/>
      <c r="BU484" s="212"/>
      <c r="BV484" s="212"/>
      <c r="BW484" s="212"/>
      <c r="BX484" s="212"/>
      <c r="BY484" s="212"/>
      <c r="BZ484" s="212"/>
      <c r="CA484" s="212"/>
      <c r="CB484" s="212"/>
      <c r="CC484" s="212"/>
      <c r="CD484" s="212"/>
      <c r="CE484" s="212"/>
      <c r="CF484" s="212"/>
      <c r="CG484" s="212"/>
      <c r="CH484" s="212"/>
      <c r="CI484" s="212"/>
      <c r="CJ484" s="212"/>
      <c r="CK484" s="212"/>
    </row>
    <row r="485" spans="1:89" s="213" customFormat="1" ht="28.5" hidden="1" customHeight="1">
      <c r="A485" s="593"/>
      <c r="B485" s="617"/>
      <c r="C485" s="567"/>
      <c r="D485" s="567"/>
      <c r="E485" s="570"/>
      <c r="F485" s="570"/>
      <c r="G485" s="575"/>
      <c r="H485" s="382">
        <f t="shared" ref="H485" si="1712">+H484</f>
        <v>79</v>
      </c>
      <c r="I485" s="573"/>
      <c r="J485" s="576"/>
      <c r="K485" s="576"/>
      <c r="L485" s="576"/>
      <c r="M485" s="570" t="str">
        <f t="shared" si="1704"/>
        <v xml:space="preserve">Posibilidad de perdida de  debido a amenazas como y vulderabilidades, afectando a los activos de información de </v>
      </c>
      <c r="N485" s="570"/>
      <c r="O485" s="570"/>
      <c r="P485" s="644"/>
      <c r="Q485" s="604"/>
      <c r="R485" s="607"/>
      <c r="S485" s="607"/>
      <c r="T485" s="607"/>
      <c r="U485" s="607"/>
      <c r="V485" s="647"/>
      <c r="W485" s="632"/>
      <c r="X485" s="650"/>
      <c r="Y485" s="653"/>
      <c r="Z485" s="656"/>
      <c r="AA485" s="632"/>
      <c r="AB485" s="635"/>
      <c r="AC485" s="638"/>
      <c r="AD485" s="641"/>
      <c r="AE485" s="620"/>
      <c r="AF485" s="205">
        <v>2</v>
      </c>
      <c r="AG485" s="501"/>
      <c r="AH485" s="504" t="str">
        <f t="shared" si="1532"/>
        <v/>
      </c>
      <c r="AI485" s="338"/>
      <c r="AJ485" s="338"/>
      <c r="AK485" s="233" t="str">
        <f t="shared" si="1533"/>
        <v/>
      </c>
      <c r="AL485" s="339"/>
      <c r="AM485" s="339"/>
      <c r="AN485" s="340"/>
      <c r="AO485" s="234" t="str">
        <f t="shared" ref="AO485" si="1713">IF(ISBLANK(AD484),(IFERROR(IF(AND(AH484="Probabilidad",AH485="Probabilidad"),(AQ484-(+AQ484*AK485)),IF(AH485="Probabilidad",(W484-(+W484*AK485)),IF(AH485="Impacto",AQ484,""))),""))," ")</f>
        <v/>
      </c>
      <c r="AP485" s="174" t="str">
        <f t="shared" ref="AP485" si="1714">IF(ISBLANK(AD484),(IFERROR(IF(AO485="","",IF(AO485&lt;=0.2,"Muy Baja",IF(AO485&lt;=0.4,"Baja",IF(AO485&lt;=0.6,"Media",IF(AO485&lt;=0.8,"Alta","Muy Alta"))))),""))," ")</f>
        <v/>
      </c>
      <c r="AQ485" s="235" t="str">
        <f t="shared" si="1675"/>
        <v/>
      </c>
      <c r="AR485" s="281" t="str">
        <f t="shared" si="1676"/>
        <v/>
      </c>
      <c r="AS485" s="235" t="str">
        <f t="shared" ref="AS485" si="1715">IFERROR(IF(AND(AH484="Impacto",AH485="Impacto"),(AS484-(+AS484*AK485)),IF(AH485="Impacto",(AA484-(+AA484*AK485)),IF(AH485="Probabilidad",AS484,""))),"")</f>
        <v/>
      </c>
      <c r="AT485" s="237" t="str">
        <f t="shared" si="1677"/>
        <v/>
      </c>
      <c r="AU485" s="623"/>
      <c r="AV485" s="626"/>
      <c r="AW485" s="620"/>
      <c r="AX485" s="629"/>
      <c r="AY485" s="341"/>
      <c r="AZ485" s="208"/>
      <c r="BA485" s="206"/>
      <c r="BB485" s="206"/>
      <c r="BC485" s="207"/>
      <c r="BD485" s="207"/>
      <c r="BE485" s="207"/>
      <c r="BF485" s="208"/>
      <c r="BG485" s="576"/>
      <c r="BH485" s="214"/>
      <c r="BI485" s="209"/>
      <c r="BJ485" s="209"/>
      <c r="BK485" s="209"/>
      <c r="BL485" s="206"/>
      <c r="BM485" s="206"/>
      <c r="BN485" s="206"/>
      <c r="BO485" s="280"/>
      <c r="BP485" s="280"/>
      <c r="BQ485" s="282"/>
      <c r="BR485" s="212"/>
      <c r="BS485" s="212" t="str">
        <f>IF(AND('MAPA DE RIESGOS'!$AP485="Muy Alta",'MAPA DE RIESGOS'!$AR485="Leve"),CONCATENATE("R",'MAPA DE RIESGOS'!$H485,"C",'MAPA DE RIESGOS'!$AF485),"")</f>
        <v/>
      </c>
      <c r="BT485" s="212"/>
      <c r="BU485" s="212"/>
      <c r="BV485" s="212"/>
      <c r="BW485" s="212"/>
      <c r="BX485" s="212"/>
      <c r="BY485" s="212"/>
      <c r="BZ485" s="212"/>
      <c r="CA485" s="212"/>
      <c r="CB485" s="212"/>
      <c r="CC485" s="212"/>
      <c r="CD485" s="212"/>
      <c r="CE485" s="212"/>
      <c r="CF485" s="212"/>
      <c r="CG485" s="212"/>
      <c r="CH485" s="212"/>
      <c r="CI485" s="212"/>
      <c r="CJ485" s="212"/>
      <c r="CK485" s="212"/>
    </row>
    <row r="486" spans="1:89" s="213" customFormat="1" ht="28.5" hidden="1" customHeight="1">
      <c r="A486" s="593"/>
      <c r="B486" s="617"/>
      <c r="C486" s="567"/>
      <c r="D486" s="567"/>
      <c r="E486" s="570"/>
      <c r="F486" s="570"/>
      <c r="G486" s="575"/>
      <c r="H486" s="382">
        <f t="shared" si="1494"/>
        <v>79</v>
      </c>
      <c r="I486" s="573"/>
      <c r="J486" s="576"/>
      <c r="K486" s="576"/>
      <c r="L486" s="576"/>
      <c r="M486" s="570" t="str">
        <f t="shared" si="1704"/>
        <v xml:space="preserve">Posibilidad de perdida de  debido a amenazas como y vulderabilidades, afectando a los activos de información de </v>
      </c>
      <c r="N486" s="570"/>
      <c r="O486" s="570"/>
      <c r="P486" s="644"/>
      <c r="Q486" s="604"/>
      <c r="R486" s="607"/>
      <c r="S486" s="607"/>
      <c r="T486" s="607"/>
      <c r="U486" s="607"/>
      <c r="V486" s="647"/>
      <c r="W486" s="632"/>
      <c r="X486" s="650"/>
      <c r="Y486" s="653"/>
      <c r="Z486" s="656"/>
      <c r="AA486" s="632"/>
      <c r="AB486" s="635"/>
      <c r="AC486" s="638"/>
      <c r="AD486" s="641"/>
      <c r="AE486" s="620"/>
      <c r="AF486" s="205">
        <v>3</v>
      </c>
      <c r="AG486" s="501"/>
      <c r="AH486" s="504" t="str">
        <f t="shared" si="1532"/>
        <v/>
      </c>
      <c r="AI486" s="338"/>
      <c r="AJ486" s="338"/>
      <c r="AK486" s="233" t="str">
        <f t="shared" si="1533"/>
        <v/>
      </c>
      <c r="AL486" s="339"/>
      <c r="AM486" s="339"/>
      <c r="AN486" s="340"/>
      <c r="AO486" s="234" t="str">
        <f t="shared" ref="AO486" si="1716">IF(ISBLANK(AD484),(IFERROR(IF(AND(AH485="Probabilidad",AH486="Probabilidad"),(AQ485-(+AQ485*AK486)),IF(AND(AH485="Impacto",AH486="Probabilidad"),(AQ484-(+AQ484*AK486)),IF(AH486="Impacto",AQ485,""))),""))," ")</f>
        <v/>
      </c>
      <c r="AP486" s="174" t="str">
        <f t="shared" ref="AP486" si="1717">IF(ISBLANK(AD484),(IFERROR(IF(AO486="","",IF(AO486&lt;=0.2,"Muy Baja",IF(AO486&lt;=0.4,"Baja",IF(AO486&lt;=0.6,"Media",IF(AO486&lt;=0.8,"Alta","Muy Alta"))))),""))," ")</f>
        <v/>
      </c>
      <c r="AQ486" s="235" t="str">
        <f t="shared" si="1675"/>
        <v/>
      </c>
      <c r="AR486" s="281" t="str">
        <f t="shared" si="1676"/>
        <v/>
      </c>
      <c r="AS486" s="235" t="str">
        <f t="shared" ref="AS486:AS489" si="1718">IFERROR(IF(AND(AH485="Impacto",AH486="Impacto"),(AS485-(+AS485*AK486)),IF(AND(AH485="Probabilidad",AH486="Impacto"),(AS484-(+AS484*AK486)),IF(AH486="Probabilidad",AS485,""))),"")</f>
        <v/>
      </c>
      <c r="AT486" s="237" t="str">
        <f t="shared" si="1677"/>
        <v/>
      </c>
      <c r="AU486" s="623"/>
      <c r="AV486" s="626"/>
      <c r="AW486" s="620"/>
      <c r="AX486" s="629"/>
      <c r="AY486" s="341"/>
      <c r="AZ486" s="208"/>
      <c r="BA486" s="206"/>
      <c r="BB486" s="206"/>
      <c r="BC486" s="207"/>
      <c r="BD486" s="207"/>
      <c r="BE486" s="207"/>
      <c r="BF486" s="208"/>
      <c r="BG486" s="576"/>
      <c r="BH486" s="214"/>
      <c r="BI486" s="209"/>
      <c r="BJ486" s="209"/>
      <c r="BK486" s="209"/>
      <c r="BL486" s="206"/>
      <c r="BM486" s="206"/>
      <c r="BN486" s="206"/>
      <c r="BO486" s="280"/>
      <c r="BP486" s="280"/>
      <c r="BQ486" s="282"/>
      <c r="BR486" s="212"/>
      <c r="BS486" s="212" t="str">
        <f>IF(AND('MAPA DE RIESGOS'!$AP486="Muy Alta",'MAPA DE RIESGOS'!$AR486="Leve"),CONCATENATE("R",'MAPA DE RIESGOS'!$H486,"C",'MAPA DE RIESGOS'!$AF486),"")</f>
        <v/>
      </c>
      <c r="BT486" s="212"/>
      <c r="BU486" s="212"/>
      <c r="BV486" s="212"/>
      <c r="BW486" s="212"/>
      <c r="BX486" s="212"/>
      <c r="BY486" s="212"/>
      <c r="BZ486" s="212"/>
      <c r="CA486" s="212"/>
      <c r="CB486" s="212"/>
      <c r="CC486" s="212"/>
      <c r="CD486" s="212"/>
      <c r="CE486" s="212"/>
      <c r="CF486" s="212"/>
      <c r="CG486" s="212"/>
      <c r="CH486" s="212"/>
      <c r="CI486" s="212"/>
      <c r="CJ486" s="212"/>
      <c r="CK486" s="212"/>
    </row>
    <row r="487" spans="1:89" s="213" customFormat="1" ht="28.5" hidden="1" customHeight="1">
      <c r="A487" s="593"/>
      <c r="B487" s="617"/>
      <c r="C487" s="567"/>
      <c r="D487" s="567"/>
      <c r="E487" s="570"/>
      <c r="F487" s="570"/>
      <c r="G487" s="575"/>
      <c r="H487" s="382">
        <f t="shared" si="1494"/>
        <v>79</v>
      </c>
      <c r="I487" s="573"/>
      <c r="J487" s="576"/>
      <c r="K487" s="576"/>
      <c r="L487" s="576"/>
      <c r="M487" s="570" t="str">
        <f t="shared" si="1704"/>
        <v xml:space="preserve">Posibilidad de perdida de  debido a amenazas como y vulderabilidades, afectando a los activos de información de </v>
      </c>
      <c r="N487" s="570"/>
      <c r="O487" s="570"/>
      <c r="P487" s="644"/>
      <c r="Q487" s="604"/>
      <c r="R487" s="607"/>
      <c r="S487" s="607"/>
      <c r="T487" s="607"/>
      <c r="U487" s="607"/>
      <c r="V487" s="647"/>
      <c r="W487" s="632"/>
      <c r="X487" s="650"/>
      <c r="Y487" s="653"/>
      <c r="Z487" s="656"/>
      <c r="AA487" s="632"/>
      <c r="AB487" s="635"/>
      <c r="AC487" s="638"/>
      <c r="AD487" s="641"/>
      <c r="AE487" s="620"/>
      <c r="AF487" s="205">
        <v>4</v>
      </c>
      <c r="AG487" s="501"/>
      <c r="AH487" s="504" t="str">
        <f t="shared" si="1532"/>
        <v/>
      </c>
      <c r="AI487" s="338"/>
      <c r="AJ487" s="338"/>
      <c r="AK487" s="233" t="str">
        <f t="shared" si="1533"/>
        <v/>
      </c>
      <c r="AL487" s="339"/>
      <c r="AM487" s="339"/>
      <c r="AN487" s="340"/>
      <c r="AO487" s="234" t="str">
        <f t="shared" ref="AO487" si="1719">IF(ISBLANK(AD484),(IFERROR(IF(AND(AH486="Probabilidad",AH487="Probabilidad"),(AQ486-(+AQ486*AK487)),IF(AND(AH486="Impacto",AH487="Probabilidad"),(AQ485-(+AQ485*AK487)),IF(AH487="Impacto",AQ486,""))),""))," ")</f>
        <v/>
      </c>
      <c r="AP487" s="174" t="str">
        <f t="shared" ref="AP487" si="1720">IF(ISBLANK(AD484),(IFERROR(IF(AO487="","",IF(AO487&lt;=0.2,"Muy Baja",IF(AO487&lt;=0.4,"Baja",IF(AO487&lt;=0.6,"Media",IF(AO487&lt;=0.8,"Alta","Muy Alta"))))),""))," ")</f>
        <v/>
      </c>
      <c r="AQ487" s="235" t="str">
        <f t="shared" si="1675"/>
        <v/>
      </c>
      <c r="AR487" s="281" t="str">
        <f t="shared" si="1676"/>
        <v/>
      </c>
      <c r="AS487" s="235" t="str">
        <f t="shared" si="1718"/>
        <v/>
      </c>
      <c r="AT487" s="237" t="str">
        <f t="shared" si="1677"/>
        <v/>
      </c>
      <c r="AU487" s="623"/>
      <c r="AV487" s="626"/>
      <c r="AW487" s="620"/>
      <c r="AX487" s="629"/>
      <c r="AY487" s="341"/>
      <c r="AZ487" s="208"/>
      <c r="BA487" s="206"/>
      <c r="BB487" s="206"/>
      <c r="BC487" s="207"/>
      <c r="BD487" s="207"/>
      <c r="BE487" s="207"/>
      <c r="BF487" s="208"/>
      <c r="BG487" s="576"/>
      <c r="BH487" s="214"/>
      <c r="BI487" s="209"/>
      <c r="BJ487" s="209"/>
      <c r="BK487" s="209"/>
      <c r="BL487" s="206"/>
      <c r="BM487" s="206"/>
      <c r="BN487" s="206"/>
      <c r="BO487" s="280"/>
      <c r="BP487" s="280"/>
      <c r="BQ487" s="282"/>
      <c r="BR487" s="212"/>
      <c r="BS487" s="212" t="str">
        <f>IF(AND('MAPA DE RIESGOS'!$AP487="Muy Alta",'MAPA DE RIESGOS'!$AR487="Leve"),CONCATENATE("R",'MAPA DE RIESGOS'!$H487,"C",'MAPA DE RIESGOS'!$AF487),"")</f>
        <v/>
      </c>
      <c r="BT487" s="212"/>
      <c r="BU487" s="212"/>
      <c r="BV487" s="212"/>
      <c r="BW487" s="212"/>
      <c r="BX487" s="212"/>
      <c r="BY487" s="212"/>
      <c r="BZ487" s="212"/>
      <c r="CA487" s="212"/>
      <c r="CB487" s="212"/>
      <c r="CC487" s="212"/>
      <c r="CD487" s="212"/>
      <c r="CE487" s="212"/>
      <c r="CF487" s="212"/>
      <c r="CG487" s="212"/>
      <c r="CH487" s="212"/>
      <c r="CI487" s="212"/>
      <c r="CJ487" s="212"/>
      <c r="CK487" s="212"/>
    </row>
    <row r="488" spans="1:89" s="213" customFormat="1" ht="28.5" hidden="1" customHeight="1">
      <c r="A488" s="593"/>
      <c r="B488" s="617"/>
      <c r="C488" s="567"/>
      <c r="D488" s="567"/>
      <c r="E488" s="570"/>
      <c r="F488" s="570"/>
      <c r="G488" s="575"/>
      <c r="H488" s="382">
        <f t="shared" si="1494"/>
        <v>79</v>
      </c>
      <c r="I488" s="573"/>
      <c r="J488" s="576"/>
      <c r="K488" s="576"/>
      <c r="L488" s="576"/>
      <c r="M488" s="570" t="str">
        <f t="shared" si="1704"/>
        <v xml:space="preserve">Posibilidad de perdida de  debido a amenazas como y vulderabilidades, afectando a los activos de información de </v>
      </c>
      <c r="N488" s="570"/>
      <c r="O488" s="570"/>
      <c r="P488" s="644"/>
      <c r="Q488" s="604"/>
      <c r="R488" s="607"/>
      <c r="S488" s="607"/>
      <c r="T488" s="607"/>
      <c r="U488" s="607"/>
      <c r="V488" s="647"/>
      <c r="W488" s="632"/>
      <c r="X488" s="650"/>
      <c r="Y488" s="653"/>
      <c r="Z488" s="656"/>
      <c r="AA488" s="632"/>
      <c r="AB488" s="635"/>
      <c r="AC488" s="638"/>
      <c r="AD488" s="641"/>
      <c r="AE488" s="620"/>
      <c r="AF488" s="205">
        <v>5</v>
      </c>
      <c r="AG488" s="501"/>
      <c r="AH488" s="504" t="str">
        <f t="shared" si="1532"/>
        <v/>
      </c>
      <c r="AI488" s="338"/>
      <c r="AJ488" s="338"/>
      <c r="AK488" s="233" t="str">
        <f t="shared" si="1533"/>
        <v/>
      </c>
      <c r="AL488" s="339"/>
      <c r="AM488" s="339"/>
      <c r="AN488" s="340"/>
      <c r="AO488" s="234" t="str">
        <f t="shared" ref="AO488" si="1721">IF(ISBLANK(AD484),(IFERROR(IF(AND(AH487="Probabilidad",AH488="Probabilidad"),(AQ487-(+AQ487*AK488)),IF(AND(AH487="Impacto",AH488="Probabilidad"),(AQ486-(+AQ486*AK488)),IF(AH488="Impacto",AQ487,""))),""))," ")</f>
        <v/>
      </c>
      <c r="AP488" s="174" t="str">
        <f t="shared" ref="AP488" si="1722">IF(ISBLANK(AD484),(IFERROR(IF(AO488="","",IF(AO488&lt;=0.2,"Muy Baja",IF(AO488&lt;=0.4,"Baja",IF(AO488&lt;=0.6,"Media",IF(AO488&lt;=0.8,"Alta","Muy Alta"))))),""))," ")</f>
        <v/>
      </c>
      <c r="AQ488" s="235" t="str">
        <f t="shared" si="1675"/>
        <v/>
      </c>
      <c r="AR488" s="281" t="str">
        <f t="shared" si="1676"/>
        <v/>
      </c>
      <c r="AS488" s="235" t="str">
        <f t="shared" si="1718"/>
        <v/>
      </c>
      <c r="AT488" s="237" t="str">
        <f t="shared" si="1677"/>
        <v/>
      </c>
      <c r="AU488" s="623"/>
      <c r="AV488" s="626"/>
      <c r="AW488" s="620"/>
      <c r="AX488" s="629"/>
      <c r="AY488" s="341"/>
      <c r="AZ488" s="208"/>
      <c r="BA488" s="206"/>
      <c r="BB488" s="206"/>
      <c r="BC488" s="207"/>
      <c r="BD488" s="207"/>
      <c r="BE488" s="207"/>
      <c r="BF488" s="208"/>
      <c r="BG488" s="576"/>
      <c r="BH488" s="214"/>
      <c r="BI488" s="209"/>
      <c r="BJ488" s="209"/>
      <c r="BK488" s="209"/>
      <c r="BL488" s="206"/>
      <c r="BM488" s="206"/>
      <c r="BN488" s="206"/>
      <c r="BO488" s="280"/>
      <c r="BP488" s="280"/>
      <c r="BQ488" s="282"/>
      <c r="BR488" s="212"/>
      <c r="BS488" s="212" t="str">
        <f>IF(AND('MAPA DE RIESGOS'!$AP488="Muy Alta",'MAPA DE RIESGOS'!$AR488="Leve"),CONCATENATE("R",'MAPA DE RIESGOS'!$H488,"C",'MAPA DE RIESGOS'!$AF488),"")</f>
        <v/>
      </c>
      <c r="BT488" s="212"/>
      <c r="BU488" s="212"/>
      <c r="BV488" s="212"/>
      <c r="BW488" s="212"/>
      <c r="BX488" s="212"/>
      <c r="BY488" s="212"/>
      <c r="BZ488" s="212"/>
      <c r="CA488" s="212"/>
      <c r="CB488" s="212"/>
      <c r="CC488" s="212"/>
      <c r="CD488" s="212"/>
      <c r="CE488" s="212"/>
      <c r="CF488" s="212"/>
      <c r="CG488" s="212"/>
      <c r="CH488" s="212"/>
      <c r="CI488" s="212"/>
      <c r="CJ488" s="212"/>
      <c r="CK488" s="212"/>
    </row>
    <row r="489" spans="1:89" s="213" customFormat="1" ht="28.5" hidden="1" customHeight="1">
      <c r="A489" s="594"/>
      <c r="B489" s="618"/>
      <c r="C489" s="568"/>
      <c r="D489" s="568"/>
      <c r="E489" s="571"/>
      <c r="F489" s="571"/>
      <c r="G489" s="575"/>
      <c r="H489" s="382">
        <f t="shared" ref="H489:H552" si="1723">+H488</f>
        <v>79</v>
      </c>
      <c r="I489" s="574"/>
      <c r="J489" s="577"/>
      <c r="K489" s="577"/>
      <c r="L489" s="577"/>
      <c r="M489" s="571" t="str">
        <f t="shared" si="1704"/>
        <v xml:space="preserve">Posibilidad de perdida de  debido a amenazas como y vulderabilidades, afectando a los activos de información de </v>
      </c>
      <c r="N489" s="571"/>
      <c r="O489" s="571"/>
      <c r="P489" s="645"/>
      <c r="Q489" s="605"/>
      <c r="R489" s="608"/>
      <c r="S489" s="608"/>
      <c r="T489" s="608"/>
      <c r="U489" s="608"/>
      <c r="V489" s="648"/>
      <c r="W489" s="633"/>
      <c r="X489" s="651"/>
      <c r="Y489" s="654"/>
      <c r="Z489" s="657"/>
      <c r="AA489" s="633"/>
      <c r="AB489" s="636"/>
      <c r="AC489" s="639"/>
      <c r="AD489" s="642"/>
      <c r="AE489" s="621"/>
      <c r="AF489" s="205">
        <v>6</v>
      </c>
      <c r="AG489" s="501"/>
      <c r="AH489" s="504" t="str">
        <f t="shared" si="1532"/>
        <v/>
      </c>
      <c r="AI489" s="338"/>
      <c r="AJ489" s="338"/>
      <c r="AK489" s="233" t="str">
        <f t="shared" si="1533"/>
        <v/>
      </c>
      <c r="AL489" s="339"/>
      <c r="AM489" s="339"/>
      <c r="AN489" s="340"/>
      <c r="AO489" s="234" t="str">
        <f t="shared" ref="AO489" si="1724">IF(ISBLANK(AD484),(IFERROR(IF(AND(AH488="Probabilidad",AH489="Probabilidad"),(AQ488-(+AQ488*AK489)),IF(AND(AH488="Impacto",AH489="Probabilidad"),(AQ487-(+AQ487*AK489)),IF(AH489="Impacto",AQ488,""))),""))," ")</f>
        <v/>
      </c>
      <c r="AP489" s="174" t="str">
        <f t="shared" ref="AP489" si="1725">IF(ISBLANK(AD484),(IFERROR(IF(AO489="","",IF(AO489&lt;=0.2,"Muy Baja",IF(AO489&lt;=0.4,"Baja",IF(AO489&lt;=0.6,"Media",IF(AO489&lt;=0.8,"Alta","Muy Alta"))))),""))," ")</f>
        <v/>
      </c>
      <c r="AQ489" s="235" t="str">
        <f t="shared" si="1675"/>
        <v/>
      </c>
      <c r="AR489" s="281" t="str">
        <f t="shared" si="1676"/>
        <v/>
      </c>
      <c r="AS489" s="235" t="str">
        <f t="shared" si="1718"/>
        <v/>
      </c>
      <c r="AT489" s="237" t="str">
        <f t="shared" si="1677"/>
        <v/>
      </c>
      <c r="AU489" s="624"/>
      <c r="AV489" s="627"/>
      <c r="AW489" s="621"/>
      <c r="AX489" s="630"/>
      <c r="AY489" s="341"/>
      <c r="AZ489" s="208"/>
      <c r="BA489" s="206"/>
      <c r="BB489" s="206"/>
      <c r="BC489" s="207"/>
      <c r="BD489" s="207"/>
      <c r="BE489" s="207"/>
      <c r="BF489" s="208"/>
      <c r="BG489" s="577"/>
      <c r="BH489" s="214"/>
      <c r="BI489" s="209"/>
      <c r="BJ489" s="209"/>
      <c r="BK489" s="209"/>
      <c r="BL489" s="206"/>
      <c r="BM489" s="206"/>
      <c r="BN489" s="206"/>
      <c r="BO489" s="280"/>
      <c r="BP489" s="280"/>
      <c r="BQ489" s="282"/>
      <c r="BR489" s="212"/>
      <c r="BS489" s="212" t="str">
        <f>IF(AND('MAPA DE RIESGOS'!$AP489="Muy Alta",'MAPA DE RIESGOS'!$AR489="Leve"),CONCATENATE("R",'MAPA DE RIESGOS'!$H489,"C",'MAPA DE RIESGOS'!$AF489),"")</f>
        <v/>
      </c>
      <c r="BT489" s="212"/>
      <c r="BU489" s="212"/>
      <c r="BV489" s="212"/>
      <c r="BW489" s="212"/>
      <c r="BX489" s="212"/>
      <c r="BY489" s="212"/>
      <c r="BZ489" s="212"/>
      <c r="CA489" s="212"/>
      <c r="CB489" s="212"/>
      <c r="CC489" s="212"/>
      <c r="CD489" s="212"/>
      <c r="CE489" s="212"/>
      <c r="CF489" s="212"/>
      <c r="CG489" s="212"/>
      <c r="CH489" s="212"/>
      <c r="CI489" s="212"/>
      <c r="CJ489" s="212"/>
      <c r="CK489" s="212"/>
    </row>
    <row r="490" spans="1:89" s="213" customFormat="1" ht="129.65" customHeight="1">
      <c r="A490" s="592">
        <v>13</v>
      </c>
      <c r="B490" s="616" t="s">
        <v>958</v>
      </c>
      <c r="C490" s="566" t="str">
        <f>IFERROR((VLOOKUP($B490,'Listados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90" s="566" t="str">
        <f>IFERROR((VLOOKUP($B490,'Listados Datos'!$D$3:$F$18,3,FALSE))," ")</f>
        <v>Inicia con el diseño y aprobación del Plan Anual de Auditoría-PAA y finaliza con el cargue de las acciones del aplicativo acciones correctivas, preventivas y de mejora -CPM.</v>
      </c>
      <c r="E490" s="569" t="s">
        <v>1169</v>
      </c>
      <c r="F490" s="569" t="s">
        <v>966</v>
      </c>
      <c r="G490" s="575">
        <v>80</v>
      </c>
      <c r="H490" s="382">
        <f t="shared" ref="H490" si="1726">+G490</f>
        <v>80</v>
      </c>
      <c r="I490" s="572" t="s">
        <v>3219</v>
      </c>
      <c r="J490" s="581" t="s">
        <v>241</v>
      </c>
      <c r="K490" s="581" t="s">
        <v>3221</v>
      </c>
      <c r="L490" s="581" t="s">
        <v>3337</v>
      </c>
      <c r="M490" s="569" t="str">
        <f t="shared" ref="M490" si="1727">+CONCATENATE("Posibilidad de afectación ", J490, " por ", K490," debido a ", L490)</f>
        <v>Posibilidad de afectación Reputacional por No presentar los informes de ley  que son responsabilidad de la Oficina de Control Interno, o presentarlos fuera de los plazos establecidos normativamente. debido a Falencias en la elaboración del Plan Anual de Auditorias, en la construcción de lo equipos de trabajo  y en el seguimiento por parte de la oficina para el cumplimiento oportuno de los informes.</v>
      </c>
      <c r="N490" s="569" t="s">
        <v>108</v>
      </c>
      <c r="O490" s="569" t="s">
        <v>830</v>
      </c>
      <c r="P490" s="643">
        <v>44</v>
      </c>
      <c r="Q490" s="603"/>
      <c r="R490" s="606"/>
      <c r="S490" s="606"/>
      <c r="T490" s="606"/>
      <c r="U490" s="606"/>
      <c r="V490" s="646" t="str">
        <f t="shared" ref="V490" si="1728">IF(ISBLANK(AC490),(IF(P490&lt;=0,"",IF(P490&lt;=2,"Muy Baja",IF(P490&lt;=24,"Baja",IF(P490&lt;=500,"Media",IF(P490&lt;=5000,"Alta","Muy Alta"))))))," ")</f>
        <v>Media</v>
      </c>
      <c r="W490" s="631">
        <f t="shared" ref="W490" si="1729">IF(ISBLANK(AC490),(IF(V490="","",IF(V490="Muy Baja",20%,IF(V490="Baja",40%,IF(V490="Media",60%,IF(V490="Alta",80%,IF(V490="Muy Alta",100%,0)))))))," ")</f>
        <v>0.6</v>
      </c>
      <c r="X490" s="649" t="s">
        <v>1428</v>
      </c>
      <c r="Y490" s="652" t="str">
        <f>IF(X490&gt;0,IF(NOT(ISERROR(MATCH(X490,'Listados Datos'!$N$3:$N$4,0))),'Listados Datos'!$N$6&amp;"Por favor no seleccionar este criterios de impacto (Afectación Económica o presupuestal y/o Pérdida Reputacional)",'Listados Datos'!$N$7),"")</f>
        <v>✔</v>
      </c>
      <c r="Z490" s="655" t="str">
        <f>IF(OR(X490='Listados Datos'!$R$3,X490='Listados Datos'!$S$3),"Leve",IF(OR(X490='Listados Datos'!$R$4,X490='Listados Datos'!$S$4),"Menor",IF(OR(X490='Listados Datos'!$R$5,X490='Listados Datos'!$S$5),"Moderado",IF(OR(X490='Listados Datos'!$R$6,X490='Listados Datos'!$S$6),"Mayor",IF(OR(X490='Listados Datos'!$R$7,X490='Listados Datos'!$S$7),"Catastrófico","")))))</f>
        <v>Menor</v>
      </c>
      <c r="AA490" s="631">
        <f>IF(Z490="","",IF(Z490="Leve",20%,IF(Z490="Menor",40%,IF(Z490="Moderado",60%,IF(Z490="Mayor",80%,IF(Z490="Catastrófico",100%,0))))))</f>
        <v>0.4</v>
      </c>
      <c r="AB490" s="634"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637"/>
      <c r="AD490" s="640"/>
      <c r="AE490" s="619" t="str">
        <f t="shared" ref="AE490" si="1730">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5">
        <v>1</v>
      </c>
      <c r="AG490" s="501" t="s">
        <v>3338</v>
      </c>
      <c r="AH490" s="504" t="str">
        <f t="shared" si="1532"/>
        <v>Probabilidad</v>
      </c>
      <c r="AI490" s="338" t="s">
        <v>310</v>
      </c>
      <c r="AJ490" s="338" t="s">
        <v>315</v>
      </c>
      <c r="AK490" s="233" t="str">
        <f t="shared" si="1533"/>
        <v>40%</v>
      </c>
      <c r="AL490" s="339" t="s">
        <v>319</v>
      </c>
      <c r="AM490" s="339" t="s">
        <v>323</v>
      </c>
      <c r="AN490" s="340" t="s">
        <v>326</v>
      </c>
      <c r="AO490" s="234">
        <f t="shared" ref="AO490" si="1731">IF(ISBLANK(AD490),(IFERROR(IF(AH490="Probabilidad",(W490-(+W490*AK490)),IF(AH490="Impacto",W490,"")),""))," ")</f>
        <v>0.36</v>
      </c>
      <c r="AP490" s="174" t="str">
        <f t="shared" ref="AP490" si="1732">IF(ISBLANK(AD490), (IFERROR(IF(AO490="","",IF(AO490&lt;=0.2,"Muy Baja",IF(AO490&lt;=0.4,"Baja",IF(AO490&lt;=0.6,"Media",IF(AO490&lt;=0.8,"Alta","Muy Alta"))))),""))," ")</f>
        <v>Baja</v>
      </c>
      <c r="AQ490" s="235">
        <f t="shared" si="1675"/>
        <v>0.36</v>
      </c>
      <c r="AR490" s="281" t="str">
        <f t="shared" si="1676"/>
        <v>Menor</v>
      </c>
      <c r="AS490" s="235">
        <f t="shared" ref="AS490" si="1733">IFERROR(IF(AH490="Impacto",(AA490-(+AA490*AK490)),IF(AH490="Probabilidad",AA490,"")),"")</f>
        <v>0.4</v>
      </c>
      <c r="AT490" s="237" t="str">
        <f t="shared" si="1677"/>
        <v>Moderado</v>
      </c>
      <c r="AU490" s="622"/>
      <c r="AV490" s="625" t="str">
        <f>IF(ISBLANK(AD490), " ", AD490)</f>
        <v xml:space="preserve"> </v>
      </c>
      <c r="AW490" s="619" t="str">
        <f t="shared" ref="AW490" si="1734">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628" t="s">
        <v>333</v>
      </c>
      <c r="AY490" s="341" t="s">
        <v>3339</v>
      </c>
      <c r="AZ490" s="208" t="s">
        <v>1395</v>
      </c>
      <c r="BA490" s="206" t="s">
        <v>966</v>
      </c>
      <c r="BB490" s="206" t="s">
        <v>1213</v>
      </c>
      <c r="BC490" s="207">
        <v>44927</v>
      </c>
      <c r="BD490" s="207">
        <v>45291</v>
      </c>
      <c r="BE490" s="207" t="s">
        <v>3222</v>
      </c>
      <c r="BF490" s="208" t="s">
        <v>3340</v>
      </c>
      <c r="BG490" s="581" t="s">
        <v>3223</v>
      </c>
      <c r="BH490" s="214"/>
      <c r="BI490" s="209"/>
      <c r="BJ490" s="209"/>
      <c r="BK490" s="209"/>
      <c r="BL490" s="206"/>
      <c r="BM490" s="206"/>
      <c r="BN490" s="206"/>
      <c r="BO490" s="280"/>
      <c r="BP490" s="280"/>
      <c r="BQ490" s="282"/>
      <c r="BR490" s="212"/>
      <c r="BS490" s="212" t="str">
        <f>IF(AND('MAPA DE RIESGOS'!$AP490="Muy Alta",'MAPA DE RIESGOS'!$AR490="Leve"),CONCATENATE("R",'MAPA DE RIESGOS'!$H490,"C",'MAPA DE RIESGOS'!$AF490),"")</f>
        <v/>
      </c>
      <c r="BT490" s="212"/>
      <c r="BU490" s="212"/>
      <c r="BV490" s="212"/>
      <c r="BW490" s="212"/>
      <c r="BX490" s="212"/>
      <c r="BY490" s="212"/>
      <c r="BZ490" s="212"/>
      <c r="CA490" s="212"/>
      <c r="CB490" s="212"/>
      <c r="CC490" s="212"/>
      <c r="CD490" s="212"/>
      <c r="CE490" s="212"/>
      <c r="CF490" s="212"/>
      <c r="CG490" s="212"/>
      <c r="CH490" s="212"/>
      <c r="CI490" s="212"/>
      <c r="CJ490" s="212"/>
      <c r="CK490" s="212"/>
    </row>
    <row r="491" spans="1:89" s="213" customFormat="1" ht="129.65" hidden="1" customHeight="1">
      <c r="A491" s="593"/>
      <c r="B491" s="617"/>
      <c r="C491" s="567"/>
      <c r="D491" s="567"/>
      <c r="E491" s="570"/>
      <c r="F491" s="570"/>
      <c r="G491" s="575"/>
      <c r="H491" s="382">
        <f t="shared" ref="H491" si="1735">+H490</f>
        <v>80</v>
      </c>
      <c r="I491" s="573"/>
      <c r="J491" s="576"/>
      <c r="K491" s="576"/>
      <c r="L491" s="576"/>
      <c r="M491" s="570"/>
      <c r="N491" s="570"/>
      <c r="O491" s="570"/>
      <c r="P491" s="644"/>
      <c r="Q491" s="604"/>
      <c r="R491" s="607"/>
      <c r="S491" s="607"/>
      <c r="T491" s="607"/>
      <c r="U491" s="607"/>
      <c r="V491" s="647"/>
      <c r="W491" s="632"/>
      <c r="X491" s="650"/>
      <c r="Y491" s="653"/>
      <c r="Z491" s="656"/>
      <c r="AA491" s="632"/>
      <c r="AB491" s="635"/>
      <c r="AC491" s="638"/>
      <c r="AD491" s="641"/>
      <c r="AE491" s="620"/>
      <c r="AF491" s="205">
        <v>2</v>
      </c>
      <c r="AG491" s="501"/>
      <c r="AH491" s="504" t="str">
        <f t="shared" si="1532"/>
        <v/>
      </c>
      <c r="AI491" s="338"/>
      <c r="AJ491" s="338"/>
      <c r="AK491" s="233" t="str">
        <f t="shared" si="1533"/>
        <v/>
      </c>
      <c r="AL491" s="339"/>
      <c r="AM491" s="339"/>
      <c r="AN491" s="340"/>
      <c r="AO491" s="234" t="str">
        <f t="shared" ref="AO491" si="1736">IF(ISBLANK(AD490),(IFERROR(IF(AND(AH490="Probabilidad",AH491="Probabilidad"),(AQ490-(+AQ490*AK491)),IF(AH491="Probabilidad",(W490-(+W490*AK491)),IF(AH491="Impacto",AQ490,""))),""))," ")</f>
        <v/>
      </c>
      <c r="AP491" s="174" t="str">
        <f t="shared" ref="AP491" si="1737">IF(ISBLANK(AD490),(IFERROR(IF(AO491="","",IF(AO491&lt;=0.2,"Muy Baja",IF(AO491&lt;=0.4,"Baja",IF(AO491&lt;=0.6,"Media",IF(AO491&lt;=0.8,"Alta","Muy Alta"))))),""))," ")</f>
        <v/>
      </c>
      <c r="AQ491" s="235" t="str">
        <f t="shared" si="1675"/>
        <v/>
      </c>
      <c r="AR491" s="281" t="str">
        <f t="shared" si="1676"/>
        <v/>
      </c>
      <c r="AS491" s="235" t="str">
        <f t="shared" ref="AS491" si="1738">IFERROR(IF(AND(AH490="Impacto",AH491="Impacto"),(AS490-(+AS490*AK491)),IF(AH491="Impacto",(AA490-(+AA490*AK491)),IF(AH491="Probabilidad",AS490,""))),"")</f>
        <v/>
      </c>
      <c r="AT491" s="237" t="str">
        <f t="shared" si="1677"/>
        <v/>
      </c>
      <c r="AU491" s="623"/>
      <c r="AV491" s="626"/>
      <c r="AW491" s="620"/>
      <c r="AX491" s="629"/>
      <c r="AY491" s="341"/>
      <c r="AZ491" s="208"/>
      <c r="BA491" s="206"/>
      <c r="BB491" s="206"/>
      <c r="BC491" s="207"/>
      <c r="BD491" s="207"/>
      <c r="BE491" s="207"/>
      <c r="BF491" s="337"/>
      <c r="BG491" s="576"/>
      <c r="BH491" s="214"/>
      <c r="BI491" s="209"/>
      <c r="BJ491" s="209"/>
      <c r="BK491" s="209"/>
      <c r="BL491" s="206"/>
      <c r="BM491" s="206"/>
      <c r="BN491" s="206"/>
      <c r="BO491" s="280"/>
      <c r="BP491" s="280"/>
      <c r="BQ491" s="282"/>
      <c r="BR491" s="212"/>
      <c r="BS491" s="212" t="str">
        <f>IF(AND('MAPA DE RIESGOS'!$AP491="Muy Alta",'MAPA DE RIESGOS'!$AR491="Leve"),CONCATENATE("R",'MAPA DE RIESGOS'!$H491,"C",'MAPA DE RIESGOS'!$AF491),"")</f>
        <v/>
      </c>
      <c r="BT491" s="212"/>
      <c r="BU491" s="212"/>
      <c r="BV491" s="212"/>
      <c r="BW491" s="212"/>
      <c r="BX491" s="212"/>
      <c r="BY491" s="212"/>
      <c r="BZ491" s="212"/>
      <c r="CA491" s="212"/>
      <c r="CB491" s="212"/>
      <c r="CC491" s="212"/>
      <c r="CD491" s="212"/>
      <c r="CE491" s="212"/>
      <c r="CF491" s="212"/>
      <c r="CG491" s="212"/>
      <c r="CH491" s="212"/>
      <c r="CI491" s="212"/>
      <c r="CJ491" s="212"/>
      <c r="CK491" s="212"/>
    </row>
    <row r="492" spans="1:89" s="213" customFormat="1" ht="28.5" hidden="1" customHeight="1">
      <c r="A492" s="593"/>
      <c r="B492" s="617"/>
      <c r="C492" s="567"/>
      <c r="D492" s="567"/>
      <c r="E492" s="570"/>
      <c r="F492" s="570"/>
      <c r="G492" s="575"/>
      <c r="H492" s="382">
        <f t="shared" si="1723"/>
        <v>80</v>
      </c>
      <c r="I492" s="573"/>
      <c r="J492" s="576"/>
      <c r="K492" s="576"/>
      <c r="L492" s="576"/>
      <c r="M492" s="570"/>
      <c r="N492" s="570"/>
      <c r="O492" s="570"/>
      <c r="P492" s="644"/>
      <c r="Q492" s="604"/>
      <c r="R492" s="607"/>
      <c r="S492" s="607"/>
      <c r="T492" s="607"/>
      <c r="U492" s="607"/>
      <c r="V492" s="647"/>
      <c r="W492" s="632"/>
      <c r="X492" s="650"/>
      <c r="Y492" s="653"/>
      <c r="Z492" s="656"/>
      <c r="AA492" s="632"/>
      <c r="AB492" s="635"/>
      <c r="AC492" s="638"/>
      <c r="AD492" s="641"/>
      <c r="AE492" s="620"/>
      <c r="AF492" s="205">
        <v>3</v>
      </c>
      <c r="AG492" s="501"/>
      <c r="AH492" s="504" t="str">
        <f t="shared" si="1532"/>
        <v/>
      </c>
      <c r="AI492" s="338"/>
      <c r="AJ492" s="338"/>
      <c r="AK492" s="233" t="str">
        <f t="shared" si="1533"/>
        <v/>
      </c>
      <c r="AL492" s="339"/>
      <c r="AM492" s="339"/>
      <c r="AN492" s="340"/>
      <c r="AO492" s="234" t="str">
        <f t="shared" ref="AO492" si="1739">IF(ISBLANK(AD490),(IFERROR(IF(AND(AH491="Probabilidad",AH492="Probabilidad"),(AQ491-(+AQ491*AK492)),IF(AND(AH491="Impacto",AH492="Probabilidad"),(AQ490-(+AQ490*AK492)),IF(AH492="Impacto",AQ491,""))),""))," ")</f>
        <v/>
      </c>
      <c r="AP492" s="174" t="str">
        <f t="shared" ref="AP492" si="1740">IF(ISBLANK(AD490),(IFERROR(IF(AO492="","",IF(AO492&lt;=0.2,"Muy Baja",IF(AO492&lt;=0.4,"Baja",IF(AO492&lt;=0.6,"Media",IF(AO492&lt;=0.8,"Alta","Muy Alta"))))),""))," ")</f>
        <v/>
      </c>
      <c r="AQ492" s="235" t="str">
        <f t="shared" si="1675"/>
        <v/>
      </c>
      <c r="AR492" s="281" t="str">
        <f t="shared" si="1676"/>
        <v/>
      </c>
      <c r="AS492" s="235" t="str">
        <f t="shared" ref="AS492:AS495" si="1741">IFERROR(IF(AND(AH491="Impacto",AH492="Impacto"),(AS491-(+AS491*AK492)),IF(AND(AH491="Probabilidad",AH492="Impacto"),(AS490-(+AS490*AK492)),IF(AH492="Probabilidad",AS491,""))),"")</f>
        <v/>
      </c>
      <c r="AT492" s="237" t="str">
        <f t="shared" si="1677"/>
        <v/>
      </c>
      <c r="AU492" s="623"/>
      <c r="AV492" s="626"/>
      <c r="AW492" s="620"/>
      <c r="AX492" s="629"/>
      <c r="AY492" s="341"/>
      <c r="AZ492" s="208"/>
      <c r="BA492" s="206"/>
      <c r="BB492" s="206"/>
      <c r="BC492" s="207"/>
      <c r="BD492" s="207"/>
      <c r="BE492" s="207"/>
      <c r="BF492" s="208"/>
      <c r="BG492" s="576"/>
      <c r="BH492" s="214"/>
      <c r="BI492" s="209"/>
      <c r="BJ492" s="209"/>
      <c r="BK492" s="209"/>
      <c r="BL492" s="206"/>
      <c r="BM492" s="206"/>
      <c r="BN492" s="206"/>
      <c r="BO492" s="280"/>
      <c r="BP492" s="280"/>
      <c r="BQ492" s="282"/>
      <c r="BR492" s="212"/>
      <c r="BS492" s="212" t="str">
        <f>IF(AND('MAPA DE RIESGOS'!$AP492="Muy Alta",'MAPA DE RIESGOS'!$AR492="Leve"),CONCATENATE("R",'MAPA DE RIESGOS'!$H492,"C",'MAPA DE RIESGOS'!$AF492),"")</f>
        <v/>
      </c>
      <c r="BT492" s="212"/>
      <c r="BU492" s="212"/>
      <c r="BV492" s="212"/>
      <c r="BW492" s="212"/>
      <c r="BX492" s="212"/>
      <c r="BY492" s="212"/>
      <c r="BZ492" s="212"/>
      <c r="CA492" s="212"/>
      <c r="CB492" s="212"/>
      <c r="CC492" s="212"/>
      <c r="CD492" s="212"/>
      <c r="CE492" s="212"/>
      <c r="CF492" s="212"/>
      <c r="CG492" s="212"/>
      <c r="CH492" s="212"/>
      <c r="CI492" s="212"/>
      <c r="CJ492" s="212"/>
      <c r="CK492" s="212"/>
    </row>
    <row r="493" spans="1:89" s="213" customFormat="1" ht="28.5" hidden="1" customHeight="1">
      <c r="A493" s="593"/>
      <c r="B493" s="617"/>
      <c r="C493" s="567"/>
      <c r="D493" s="567"/>
      <c r="E493" s="570"/>
      <c r="F493" s="570"/>
      <c r="G493" s="575"/>
      <c r="H493" s="382">
        <f t="shared" si="1723"/>
        <v>80</v>
      </c>
      <c r="I493" s="573"/>
      <c r="J493" s="576"/>
      <c r="K493" s="576"/>
      <c r="L493" s="576"/>
      <c r="M493" s="570"/>
      <c r="N493" s="570"/>
      <c r="O493" s="570"/>
      <c r="P493" s="644"/>
      <c r="Q493" s="604"/>
      <c r="R493" s="607"/>
      <c r="S493" s="607"/>
      <c r="T493" s="607"/>
      <c r="U493" s="607"/>
      <c r="V493" s="647"/>
      <c r="W493" s="632"/>
      <c r="X493" s="650"/>
      <c r="Y493" s="653"/>
      <c r="Z493" s="656"/>
      <c r="AA493" s="632"/>
      <c r="AB493" s="635"/>
      <c r="AC493" s="638"/>
      <c r="AD493" s="641"/>
      <c r="AE493" s="620"/>
      <c r="AF493" s="205">
        <v>4</v>
      </c>
      <c r="AG493" s="501"/>
      <c r="AH493" s="504" t="str">
        <f t="shared" si="1532"/>
        <v/>
      </c>
      <c r="AI493" s="338"/>
      <c r="AJ493" s="338"/>
      <c r="AK493" s="233" t="str">
        <f t="shared" si="1533"/>
        <v/>
      </c>
      <c r="AL493" s="339"/>
      <c r="AM493" s="339"/>
      <c r="AN493" s="340"/>
      <c r="AO493" s="234" t="str">
        <f t="shared" ref="AO493" si="1742">IF(ISBLANK(AD490),(IFERROR(IF(AND(AH492="Probabilidad",AH493="Probabilidad"),(AQ492-(+AQ492*AK493)),IF(AND(AH492="Impacto",AH493="Probabilidad"),(AQ491-(+AQ491*AK493)),IF(AH493="Impacto",AQ492,""))),""))," ")</f>
        <v/>
      </c>
      <c r="AP493" s="174" t="str">
        <f t="shared" ref="AP493" si="1743">IF(ISBLANK(AD490),(IFERROR(IF(AO493="","",IF(AO493&lt;=0.2,"Muy Baja",IF(AO493&lt;=0.4,"Baja",IF(AO493&lt;=0.6,"Media",IF(AO493&lt;=0.8,"Alta","Muy Alta"))))),""))," ")</f>
        <v/>
      </c>
      <c r="AQ493" s="235" t="str">
        <f t="shared" si="1675"/>
        <v/>
      </c>
      <c r="AR493" s="281" t="str">
        <f t="shared" si="1676"/>
        <v/>
      </c>
      <c r="AS493" s="235" t="str">
        <f t="shared" si="1741"/>
        <v/>
      </c>
      <c r="AT493" s="237" t="str">
        <f t="shared" si="1677"/>
        <v/>
      </c>
      <c r="AU493" s="623"/>
      <c r="AV493" s="626"/>
      <c r="AW493" s="620"/>
      <c r="AX493" s="629"/>
      <c r="AY493" s="341"/>
      <c r="AZ493" s="208"/>
      <c r="BA493" s="206"/>
      <c r="BB493" s="206"/>
      <c r="BC493" s="207"/>
      <c r="BD493" s="207"/>
      <c r="BE493" s="207"/>
      <c r="BF493" s="208"/>
      <c r="BG493" s="576"/>
      <c r="BH493" s="214"/>
      <c r="BI493" s="209"/>
      <c r="BJ493" s="209"/>
      <c r="BK493" s="209"/>
      <c r="BL493" s="206"/>
      <c r="BM493" s="206"/>
      <c r="BN493" s="206"/>
      <c r="BO493" s="280"/>
      <c r="BP493" s="280"/>
      <c r="BQ493" s="282"/>
      <c r="BR493" s="212"/>
      <c r="BS493" s="212" t="str">
        <f>IF(AND('MAPA DE RIESGOS'!$AP493="Muy Alta",'MAPA DE RIESGOS'!$AR493="Leve"),CONCATENATE("R",'MAPA DE RIESGOS'!$H493,"C",'MAPA DE RIESGOS'!$AF493),"")</f>
        <v/>
      </c>
      <c r="BT493" s="212"/>
      <c r="BU493" s="212"/>
      <c r="BV493" s="212"/>
      <c r="BW493" s="212"/>
      <c r="BX493" s="212"/>
      <c r="BY493" s="212"/>
      <c r="BZ493" s="212"/>
      <c r="CA493" s="212"/>
      <c r="CB493" s="212"/>
      <c r="CC493" s="212"/>
      <c r="CD493" s="212"/>
      <c r="CE493" s="212"/>
      <c r="CF493" s="212"/>
      <c r="CG493" s="212"/>
      <c r="CH493" s="212"/>
      <c r="CI493" s="212"/>
      <c r="CJ493" s="212"/>
      <c r="CK493" s="212"/>
    </row>
    <row r="494" spans="1:89" s="213" customFormat="1" ht="28.5" hidden="1" customHeight="1">
      <c r="A494" s="593"/>
      <c r="B494" s="617"/>
      <c r="C494" s="567"/>
      <c r="D494" s="567"/>
      <c r="E494" s="570"/>
      <c r="F494" s="570"/>
      <c r="G494" s="575"/>
      <c r="H494" s="382">
        <f t="shared" si="1723"/>
        <v>80</v>
      </c>
      <c r="I494" s="573"/>
      <c r="J494" s="576"/>
      <c r="K494" s="576"/>
      <c r="L494" s="576"/>
      <c r="M494" s="570"/>
      <c r="N494" s="570"/>
      <c r="O494" s="570"/>
      <c r="P494" s="644"/>
      <c r="Q494" s="604"/>
      <c r="R494" s="607"/>
      <c r="S494" s="607"/>
      <c r="T494" s="607"/>
      <c r="U494" s="607"/>
      <c r="V494" s="647"/>
      <c r="W494" s="632"/>
      <c r="X494" s="650"/>
      <c r="Y494" s="653"/>
      <c r="Z494" s="656"/>
      <c r="AA494" s="632"/>
      <c r="AB494" s="635"/>
      <c r="AC494" s="638"/>
      <c r="AD494" s="641"/>
      <c r="AE494" s="620"/>
      <c r="AF494" s="205">
        <v>5</v>
      </c>
      <c r="AG494" s="501"/>
      <c r="AH494" s="504" t="str">
        <f t="shared" si="1532"/>
        <v/>
      </c>
      <c r="AI494" s="338"/>
      <c r="AJ494" s="338"/>
      <c r="AK494" s="233" t="str">
        <f t="shared" si="1533"/>
        <v/>
      </c>
      <c r="AL494" s="339"/>
      <c r="AM494" s="339"/>
      <c r="AN494" s="340"/>
      <c r="AO494" s="234" t="str">
        <f t="shared" ref="AO494" si="1744">IF(ISBLANK(AD490),(IFERROR(IF(AND(AH493="Probabilidad",AH494="Probabilidad"),(AQ493-(+AQ493*AK494)),IF(AND(AH493="Impacto",AH494="Probabilidad"),(AQ492-(+AQ492*AK494)),IF(AH494="Impacto",AQ493,""))),""))," ")</f>
        <v/>
      </c>
      <c r="AP494" s="174" t="str">
        <f t="shared" ref="AP494" si="1745">IF(ISBLANK(AD490),(IFERROR(IF(AO494="","",IF(AO494&lt;=0.2,"Muy Baja",IF(AO494&lt;=0.4,"Baja",IF(AO494&lt;=0.6,"Media",IF(AO494&lt;=0.8,"Alta","Muy Alta"))))),""))," ")</f>
        <v/>
      </c>
      <c r="AQ494" s="235" t="str">
        <f t="shared" si="1675"/>
        <v/>
      </c>
      <c r="AR494" s="281" t="str">
        <f t="shared" si="1676"/>
        <v/>
      </c>
      <c r="AS494" s="235" t="str">
        <f t="shared" si="1741"/>
        <v/>
      </c>
      <c r="AT494" s="237" t="str">
        <f t="shared" si="1677"/>
        <v/>
      </c>
      <c r="AU494" s="623"/>
      <c r="AV494" s="626"/>
      <c r="AW494" s="620"/>
      <c r="AX494" s="629"/>
      <c r="AY494" s="341"/>
      <c r="AZ494" s="208"/>
      <c r="BA494" s="206"/>
      <c r="BB494" s="206"/>
      <c r="BC494" s="207"/>
      <c r="BD494" s="207"/>
      <c r="BE494" s="207"/>
      <c r="BF494" s="208"/>
      <c r="BG494" s="576"/>
      <c r="BH494" s="214"/>
      <c r="BI494" s="209"/>
      <c r="BJ494" s="209"/>
      <c r="BK494" s="209"/>
      <c r="BL494" s="206"/>
      <c r="BM494" s="206"/>
      <c r="BN494" s="206"/>
      <c r="BO494" s="280"/>
      <c r="BP494" s="280"/>
      <c r="BQ494" s="282"/>
      <c r="BR494" s="212"/>
      <c r="BS494" s="212" t="str">
        <f>IF(AND('MAPA DE RIESGOS'!$AP494="Muy Alta",'MAPA DE RIESGOS'!$AR494="Leve"),CONCATENATE("R",'MAPA DE RIESGOS'!$H494,"C",'MAPA DE RIESGOS'!$AF494),"")</f>
        <v/>
      </c>
      <c r="BT494" s="212"/>
      <c r="BU494" s="212"/>
      <c r="BV494" s="212"/>
      <c r="BW494" s="212"/>
      <c r="BX494" s="212"/>
      <c r="BY494" s="212"/>
      <c r="BZ494" s="212"/>
      <c r="CA494" s="212"/>
      <c r="CB494" s="212"/>
      <c r="CC494" s="212"/>
      <c r="CD494" s="212"/>
      <c r="CE494" s="212"/>
      <c r="CF494" s="212"/>
      <c r="CG494" s="212"/>
      <c r="CH494" s="212"/>
      <c r="CI494" s="212"/>
      <c r="CJ494" s="212"/>
      <c r="CK494" s="212"/>
    </row>
    <row r="495" spans="1:89" s="213" customFormat="1" ht="28.5" hidden="1" customHeight="1">
      <c r="A495" s="593"/>
      <c r="B495" s="617"/>
      <c r="C495" s="567"/>
      <c r="D495" s="567"/>
      <c r="E495" s="570"/>
      <c r="F495" s="570"/>
      <c r="G495" s="575"/>
      <c r="H495" s="382">
        <f t="shared" si="1723"/>
        <v>80</v>
      </c>
      <c r="I495" s="574"/>
      <c r="J495" s="577"/>
      <c r="K495" s="577"/>
      <c r="L495" s="577"/>
      <c r="M495" s="571"/>
      <c r="N495" s="571"/>
      <c r="O495" s="571"/>
      <c r="P495" s="645"/>
      <c r="Q495" s="605"/>
      <c r="R495" s="608"/>
      <c r="S495" s="608"/>
      <c r="T495" s="608"/>
      <c r="U495" s="608"/>
      <c r="V495" s="648"/>
      <c r="W495" s="633"/>
      <c r="X495" s="651"/>
      <c r="Y495" s="654"/>
      <c r="Z495" s="657"/>
      <c r="AA495" s="633"/>
      <c r="AB495" s="636"/>
      <c r="AC495" s="639"/>
      <c r="AD495" s="642"/>
      <c r="AE495" s="621"/>
      <c r="AF495" s="205">
        <v>6</v>
      </c>
      <c r="AG495" s="501"/>
      <c r="AH495" s="504" t="str">
        <f t="shared" si="1532"/>
        <v/>
      </c>
      <c r="AI495" s="338"/>
      <c r="AJ495" s="338"/>
      <c r="AK495" s="233" t="str">
        <f t="shared" si="1533"/>
        <v/>
      </c>
      <c r="AL495" s="339"/>
      <c r="AM495" s="339"/>
      <c r="AN495" s="340"/>
      <c r="AO495" s="234" t="str">
        <f t="shared" ref="AO495" si="1746">IF(ISBLANK(AD490),(IFERROR(IF(AND(AH494="Probabilidad",AH495="Probabilidad"),(AQ494-(+AQ494*AK495)),IF(AND(AH494="Impacto",AH495="Probabilidad"),(AQ493-(+AQ493*AK495)),IF(AH495="Impacto",AQ494,""))),""))," ")</f>
        <v/>
      </c>
      <c r="AP495" s="174" t="str">
        <f t="shared" ref="AP495" si="1747">IF(ISBLANK(AD490),(IFERROR(IF(AO495="","",IF(AO495&lt;=0.2,"Muy Baja",IF(AO495&lt;=0.4,"Baja",IF(AO495&lt;=0.6,"Media",IF(AO495&lt;=0.8,"Alta","Muy Alta"))))),""))," ")</f>
        <v/>
      </c>
      <c r="AQ495" s="235" t="str">
        <f t="shared" si="1675"/>
        <v/>
      </c>
      <c r="AR495" s="281" t="str">
        <f t="shared" si="1676"/>
        <v/>
      </c>
      <c r="AS495" s="235" t="str">
        <f t="shared" si="1741"/>
        <v/>
      </c>
      <c r="AT495" s="237" t="str">
        <f t="shared" si="1677"/>
        <v/>
      </c>
      <c r="AU495" s="624"/>
      <c r="AV495" s="627"/>
      <c r="AW495" s="621"/>
      <c r="AX495" s="630"/>
      <c r="AY495" s="341"/>
      <c r="AZ495" s="208"/>
      <c r="BA495" s="206"/>
      <c r="BB495" s="206"/>
      <c r="BC495" s="207"/>
      <c r="BD495" s="207"/>
      <c r="BE495" s="207"/>
      <c r="BF495" s="208"/>
      <c r="BG495" s="577"/>
      <c r="BH495" s="214"/>
      <c r="BI495" s="209"/>
      <c r="BJ495" s="209"/>
      <c r="BK495" s="209"/>
      <c r="BL495" s="206"/>
      <c r="BM495" s="206"/>
      <c r="BN495" s="206"/>
      <c r="BO495" s="280"/>
      <c r="BP495" s="280"/>
      <c r="BQ495" s="282"/>
      <c r="BR495" s="212"/>
      <c r="BS495" s="212" t="str">
        <f>IF(AND('MAPA DE RIESGOS'!$AP495="Muy Alta",'MAPA DE RIESGOS'!$AR495="Leve"),CONCATENATE("R",'MAPA DE RIESGOS'!$H495,"C",'MAPA DE RIESGOS'!$AF495),"")</f>
        <v/>
      </c>
      <c r="BT495" s="212"/>
      <c r="BU495" s="212"/>
      <c r="BV495" s="212"/>
      <c r="BW495" s="212"/>
      <c r="BX495" s="212"/>
      <c r="BY495" s="212"/>
      <c r="BZ495" s="212"/>
      <c r="CA495" s="212"/>
      <c r="CB495" s="212"/>
      <c r="CC495" s="212"/>
      <c r="CD495" s="212"/>
      <c r="CE495" s="212"/>
      <c r="CF495" s="212"/>
      <c r="CG495" s="212"/>
      <c r="CH495" s="212"/>
      <c r="CI495" s="212"/>
      <c r="CJ495" s="212"/>
      <c r="CK495" s="212"/>
    </row>
    <row r="496" spans="1:89" s="213" customFormat="1" ht="79" customHeight="1">
      <c r="A496" s="593"/>
      <c r="B496" s="617" t="s">
        <v>958</v>
      </c>
      <c r="C496" s="567"/>
      <c r="D496" s="567" t="str">
        <f>IFERROR((VLOOKUP($B496,'Listados Datos'!$D$3:$F$18,3,FALSE))," ")</f>
        <v>Inicia con el diseño y aprobación del Plan Anual de Auditoría-PAA y finaliza con el cargue de las acciones del aplicativo acciones correctivas, preventivas y de mejora -CPM.</v>
      </c>
      <c r="E496" s="570" t="s">
        <v>1169</v>
      </c>
      <c r="F496" s="570" t="s">
        <v>966</v>
      </c>
      <c r="G496" s="575">
        <v>81</v>
      </c>
      <c r="H496" s="382">
        <f t="shared" ref="H496" si="1748">+G496</f>
        <v>81</v>
      </c>
      <c r="I496" s="572" t="s">
        <v>3224</v>
      </c>
      <c r="J496" s="581" t="s">
        <v>242</v>
      </c>
      <c r="K496" s="581" t="s">
        <v>3225</v>
      </c>
      <c r="L496" s="581" t="s">
        <v>3226</v>
      </c>
      <c r="M496" s="569" t="str">
        <f t="shared" ref="M496" si="1749">+CONCATENATE("Posibilidad de afectación ", J496, " por ", K496," debido a ", L496)</f>
        <v>Posibilidad de afectación Económico y Reputacional por No reportar o modificar  los hallazgos originados de los informes de auditoria realizados por la Oficina de Control interno categorizando su registro  como  recomendaciones. debido a Interés de favorecer a un particular o a si mismo con la finalidad de obtener un beneficio personal y/o de obtener dádivas, Incumplimiento del Código de Ética por parte de los funcionarios, Coacción, Presión Política y Falta de Controles.</v>
      </c>
      <c r="N496" s="569" t="s">
        <v>108</v>
      </c>
      <c r="O496" s="569" t="s">
        <v>245</v>
      </c>
      <c r="P496" s="643">
        <v>104</v>
      </c>
      <c r="Q496" s="603"/>
      <c r="R496" s="606"/>
      <c r="S496" s="606"/>
      <c r="T496" s="606"/>
      <c r="U496" s="606"/>
      <c r="V496" s="646" t="str">
        <f t="shared" ref="V496" si="1750">IF(ISBLANK(AC496),(IF(P496&lt;=0,"",IF(P496&lt;=2,"Muy Baja",IF(P496&lt;=24,"Baja",IF(P496&lt;=500,"Media",IF(P496&lt;=5000,"Alta","Muy Alta"))))))," ")</f>
        <v>Media</v>
      </c>
      <c r="W496" s="631">
        <f t="shared" ref="W496" si="1751">IF(ISBLANK(AC496),(IF(V496="","",IF(V496="Muy Baja",20%,IF(V496="Baja",40%,IF(V496="Media",60%,IF(V496="Alta",80%,IF(V496="Muy Alta",100%,0)))))))," ")</f>
        <v>0.6</v>
      </c>
      <c r="X496" s="649" t="s">
        <v>304</v>
      </c>
      <c r="Y496" s="652" t="str">
        <f>IF(X496&gt;0,IF(NOT(ISERROR(MATCH(X496,'Listados Datos'!$N$3:$N$4,0))),'Listados Datos'!$N$6&amp;"Por favor no seleccionar este criterios de impacto (Afectación Económica o presupuestal y/o Pérdida Reputacional)",'Listados Datos'!$N$7),"")</f>
        <v>✔</v>
      </c>
      <c r="Z496" s="655"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631">
        <f>IF(Z496="","",IF(Z496="Leve",20%,IF(Z496="Menor",40%,IF(Z496="Moderado",60%,IF(Z496="Mayor",80%,IF(Z496="Catastrófico",100%,0))))))</f>
        <v>0.6</v>
      </c>
      <c r="AB496" s="634"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637"/>
      <c r="AD496" s="640"/>
      <c r="AE496" s="619" t="str">
        <f t="shared" ref="AE496" si="1752">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5">
        <v>1</v>
      </c>
      <c r="AG496" s="501" t="s">
        <v>3227</v>
      </c>
      <c r="AH496" s="504" t="str">
        <f t="shared" ref="AH496:AH555" si="1753">IF(OR(AI496="Preventivo",AI496="Detectivo"),"Probabilidad",IF(AI496="Correctivo","Impacto",""))</f>
        <v>Probabilidad</v>
      </c>
      <c r="AI496" s="338" t="s">
        <v>310</v>
      </c>
      <c r="AJ496" s="338" t="s">
        <v>315</v>
      </c>
      <c r="AK496" s="233" t="str">
        <f t="shared" ref="AK496:AK555" si="1754">IF(AND(AI496="Preventivo",AJ496="Automático"),"50%",IF(AND(AI496="Preventivo",AJ496="Manual"),"40%",IF(AND(AI496="Detectivo",AJ496="Automático"),"40%",IF(AND(AI496="Detectivo",AJ496="Manual"),"30%",IF(AND(AI496="Correctivo",AJ496="Automático"),"35%",IF(AND(AI496="Correctivo",AJ496="Manual"),"25%",""))))))</f>
        <v>40%</v>
      </c>
      <c r="AL496" s="339" t="s">
        <v>319</v>
      </c>
      <c r="AM496" s="339" t="s">
        <v>323</v>
      </c>
      <c r="AN496" s="340" t="s">
        <v>326</v>
      </c>
      <c r="AO496" s="234">
        <f t="shared" ref="AO496" si="1755">IF(ISBLANK(AD496),(IFERROR(IF(AH496="Probabilidad",(W496-(+W496*AK496)),IF(AH496="Impacto",W496,"")),""))," ")</f>
        <v>0.36</v>
      </c>
      <c r="AP496" s="174" t="str">
        <f t="shared" ref="AP496" si="1756">IF(ISBLANK(AD496), (IFERROR(IF(AO496="","",IF(AO496&lt;=0.2,"Muy Baja",IF(AO496&lt;=0.4,"Baja",IF(AO496&lt;=0.6,"Media",IF(AO496&lt;=0.8,"Alta","Muy Alta"))))),""))," ")</f>
        <v>Baja</v>
      </c>
      <c r="AQ496" s="235">
        <f t="shared" si="1675"/>
        <v>0.36</v>
      </c>
      <c r="AR496" s="281" t="str">
        <f t="shared" si="1676"/>
        <v>Moderado</v>
      </c>
      <c r="AS496" s="235">
        <f t="shared" ref="AS496" si="1757">IFERROR(IF(AH496="Impacto",(AA496-(+AA496*AK496)),IF(AH496="Probabilidad",AA496,"")),"")</f>
        <v>0.6</v>
      </c>
      <c r="AT496" s="237" t="str">
        <f t="shared" si="1677"/>
        <v>Moderado</v>
      </c>
      <c r="AU496" s="622"/>
      <c r="AV496" s="625" t="str">
        <f>IF(ISBLANK(AD496), " ", AD496)</f>
        <v xml:space="preserve"> </v>
      </c>
      <c r="AW496" s="619" t="str">
        <f t="shared" ref="AW496" si="1758">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628" t="s">
        <v>333</v>
      </c>
      <c r="AY496" s="560" t="s">
        <v>3231</v>
      </c>
      <c r="AZ496" s="562" t="s">
        <v>3232</v>
      </c>
      <c r="BA496" s="562" t="s">
        <v>966</v>
      </c>
      <c r="BB496" s="562" t="s">
        <v>1050</v>
      </c>
      <c r="BC496" s="550">
        <v>44927</v>
      </c>
      <c r="BD496" s="550">
        <v>45291</v>
      </c>
      <c r="BE496" s="562" t="s">
        <v>3233</v>
      </c>
      <c r="BF496" s="562" t="s">
        <v>3234</v>
      </c>
      <c r="BG496" s="581" t="s">
        <v>1267</v>
      </c>
      <c r="BH496" s="214"/>
      <c r="BI496" s="209"/>
      <c r="BJ496" s="209"/>
      <c r="BK496" s="209"/>
      <c r="BL496" s="206"/>
      <c r="BM496" s="206"/>
      <c r="BN496" s="206"/>
      <c r="BO496" s="280"/>
      <c r="BP496" s="280"/>
      <c r="BQ496" s="282"/>
      <c r="BR496" s="212"/>
      <c r="BS496" s="212" t="str">
        <f>IF(AND('MAPA DE RIESGOS'!$AP496="Muy Alta",'MAPA DE RIESGOS'!$AR496="Leve"),CONCATENATE("R",'MAPA DE RIESGOS'!$H496,"C",'MAPA DE RIESGOS'!$AF496),"")</f>
        <v/>
      </c>
      <c r="BT496" s="212"/>
      <c r="BU496" s="212"/>
      <c r="BV496" s="212"/>
      <c r="BW496" s="212"/>
      <c r="BX496" s="212"/>
      <c r="BY496" s="212"/>
      <c r="BZ496" s="212"/>
      <c r="CA496" s="212"/>
      <c r="CB496" s="212"/>
      <c r="CC496" s="212"/>
      <c r="CD496" s="212"/>
      <c r="CE496" s="212"/>
      <c r="CF496" s="212"/>
      <c r="CG496" s="212"/>
      <c r="CH496" s="212"/>
      <c r="CI496" s="212"/>
      <c r="CJ496" s="212"/>
      <c r="CK496" s="212"/>
    </row>
    <row r="497" spans="1:89" s="213" customFormat="1" ht="102.65" customHeight="1">
      <c r="A497" s="593"/>
      <c r="B497" s="617"/>
      <c r="C497" s="567"/>
      <c r="D497" s="567"/>
      <c r="E497" s="570"/>
      <c r="F497" s="570"/>
      <c r="G497" s="575"/>
      <c r="H497" s="382">
        <f t="shared" ref="H497" si="1759">+H496</f>
        <v>81</v>
      </c>
      <c r="I497" s="573"/>
      <c r="J497" s="576"/>
      <c r="K497" s="576"/>
      <c r="L497" s="576"/>
      <c r="M497" s="570"/>
      <c r="N497" s="570"/>
      <c r="O497" s="570"/>
      <c r="P497" s="644"/>
      <c r="Q497" s="604"/>
      <c r="R497" s="607"/>
      <c r="S497" s="607"/>
      <c r="T497" s="607"/>
      <c r="U497" s="607"/>
      <c r="V497" s="647"/>
      <c r="W497" s="632"/>
      <c r="X497" s="650"/>
      <c r="Y497" s="653"/>
      <c r="Z497" s="656"/>
      <c r="AA497" s="632"/>
      <c r="AB497" s="635"/>
      <c r="AC497" s="638"/>
      <c r="AD497" s="641"/>
      <c r="AE497" s="620"/>
      <c r="AF497" s="205">
        <v>2</v>
      </c>
      <c r="AG497" s="501" t="s">
        <v>3341</v>
      </c>
      <c r="AH497" s="504" t="str">
        <f t="shared" si="1753"/>
        <v>Probabilidad</v>
      </c>
      <c r="AI497" s="338" t="s">
        <v>310</v>
      </c>
      <c r="AJ497" s="338" t="s">
        <v>315</v>
      </c>
      <c r="AK497" s="233" t="str">
        <f t="shared" si="1754"/>
        <v>40%</v>
      </c>
      <c r="AL497" s="339" t="s">
        <v>319</v>
      </c>
      <c r="AM497" s="339" t="s">
        <v>323</v>
      </c>
      <c r="AN497" s="340" t="s">
        <v>326</v>
      </c>
      <c r="AO497" s="234">
        <f t="shared" ref="AO497" si="1760">IF(ISBLANK(AD496),(IFERROR(IF(AND(AH496="Probabilidad",AH497="Probabilidad"),(AQ496-(+AQ496*AK497)),IF(AH497="Probabilidad",(W496-(+W496*AK497)),IF(AH497="Impacto",AQ496,""))),""))," ")</f>
        <v>0.216</v>
      </c>
      <c r="AP497" s="174" t="str">
        <f t="shared" ref="AP497" si="1761">IF(ISBLANK(AD496),(IFERROR(IF(AO497="","",IF(AO497&lt;=0.2,"Muy Baja",IF(AO497&lt;=0.4,"Baja",IF(AO497&lt;=0.6,"Media",IF(AO497&lt;=0.8,"Alta","Muy Alta"))))),""))," ")</f>
        <v>Baja</v>
      </c>
      <c r="AQ497" s="235">
        <f t="shared" si="1675"/>
        <v>0.216</v>
      </c>
      <c r="AR497" s="281" t="str">
        <f t="shared" si="1676"/>
        <v>Moderado</v>
      </c>
      <c r="AS497" s="235">
        <f t="shared" ref="AS497" si="1762">IFERROR(IF(AND(AH496="Impacto",AH497="Impacto"),(AS496-(+AS496*AK497)),IF(AH497="Impacto",(AA496-(+AA496*AK497)),IF(AH497="Probabilidad",AS496,""))),"")</f>
        <v>0.6</v>
      </c>
      <c r="AT497" s="237" t="str">
        <f t="shared" si="1677"/>
        <v>Moderado</v>
      </c>
      <c r="AU497" s="623"/>
      <c r="AV497" s="626"/>
      <c r="AW497" s="620"/>
      <c r="AX497" s="629"/>
      <c r="AY497" s="799"/>
      <c r="AZ497" s="800"/>
      <c r="BA497" s="800"/>
      <c r="BB497" s="800"/>
      <c r="BC497" s="554"/>
      <c r="BD497" s="554"/>
      <c r="BE497" s="800"/>
      <c r="BF497" s="800"/>
      <c r="BG497" s="576"/>
      <c r="BH497" s="214"/>
      <c r="BI497" s="209"/>
      <c r="BJ497" s="209"/>
      <c r="BK497" s="209"/>
      <c r="BL497" s="206"/>
      <c r="BM497" s="206"/>
      <c r="BN497" s="206"/>
      <c r="BO497" s="280"/>
      <c r="BP497" s="280"/>
      <c r="BQ497" s="282"/>
      <c r="BR497" s="212"/>
      <c r="BS497" s="212" t="str">
        <f>IF(AND('MAPA DE RIESGOS'!$AP497="Muy Alta",'MAPA DE RIESGOS'!$AR497="Leve"),CONCATENATE("R",'MAPA DE RIESGOS'!$H497,"C",'MAPA DE RIESGOS'!$AF497),"")</f>
        <v/>
      </c>
      <c r="BT497" s="212"/>
      <c r="BU497" s="212"/>
      <c r="BV497" s="212"/>
      <c r="BW497" s="212"/>
      <c r="BX497" s="212"/>
      <c r="BY497" s="212"/>
      <c r="BZ497" s="212"/>
      <c r="CA497" s="212"/>
      <c r="CB497" s="212"/>
      <c r="CC497" s="212"/>
      <c r="CD497" s="212"/>
      <c r="CE497" s="212"/>
      <c r="CF497" s="212"/>
      <c r="CG497" s="212"/>
      <c r="CH497" s="212"/>
      <c r="CI497" s="212"/>
      <c r="CJ497" s="212"/>
      <c r="CK497" s="212"/>
    </row>
    <row r="498" spans="1:89" s="213" customFormat="1" ht="60.5" customHeight="1">
      <c r="A498" s="593"/>
      <c r="B498" s="617"/>
      <c r="C498" s="567"/>
      <c r="D498" s="567"/>
      <c r="E498" s="570"/>
      <c r="F498" s="570"/>
      <c r="G498" s="575"/>
      <c r="H498" s="382">
        <f t="shared" si="1723"/>
        <v>81</v>
      </c>
      <c r="I498" s="573"/>
      <c r="J498" s="576"/>
      <c r="K498" s="576"/>
      <c r="L498" s="576"/>
      <c r="M498" s="570"/>
      <c r="N498" s="570"/>
      <c r="O498" s="570"/>
      <c r="P498" s="644"/>
      <c r="Q498" s="604"/>
      <c r="R498" s="607"/>
      <c r="S498" s="607"/>
      <c r="T498" s="607"/>
      <c r="U498" s="607"/>
      <c r="V498" s="647"/>
      <c r="W498" s="632"/>
      <c r="X498" s="650"/>
      <c r="Y498" s="653"/>
      <c r="Z498" s="656"/>
      <c r="AA498" s="632"/>
      <c r="AB498" s="635"/>
      <c r="AC498" s="638"/>
      <c r="AD498" s="641"/>
      <c r="AE498" s="620"/>
      <c r="AF498" s="205">
        <v>3</v>
      </c>
      <c r="AG498" s="501" t="s">
        <v>3228</v>
      </c>
      <c r="AH498" s="504" t="str">
        <f t="shared" si="1753"/>
        <v>Probabilidad</v>
      </c>
      <c r="AI498" s="338" t="s">
        <v>310</v>
      </c>
      <c r="AJ498" s="338" t="s">
        <v>315</v>
      </c>
      <c r="AK498" s="233" t="str">
        <f t="shared" si="1754"/>
        <v>40%</v>
      </c>
      <c r="AL498" s="339" t="s">
        <v>319</v>
      </c>
      <c r="AM498" s="339" t="s">
        <v>323</v>
      </c>
      <c r="AN498" s="340" t="s">
        <v>326</v>
      </c>
      <c r="AO498" s="234">
        <f t="shared" ref="AO498" si="1763">IF(ISBLANK(AD496),(IFERROR(IF(AND(AH497="Probabilidad",AH498="Probabilidad"),(AQ497-(+AQ497*AK498)),IF(AND(AH497="Impacto",AH498="Probabilidad"),(AQ496-(+AQ496*AK498)),IF(AH498="Impacto",AQ497,""))),""))," ")</f>
        <v>0.12959999999999999</v>
      </c>
      <c r="AP498" s="174" t="str">
        <f t="shared" ref="AP498" si="1764">IF(ISBLANK(AD496),(IFERROR(IF(AO498="","",IF(AO498&lt;=0.2,"Muy Baja",IF(AO498&lt;=0.4,"Baja",IF(AO498&lt;=0.6,"Media",IF(AO498&lt;=0.8,"Alta","Muy Alta"))))),""))," ")</f>
        <v>Muy Baja</v>
      </c>
      <c r="AQ498" s="235">
        <f t="shared" si="1675"/>
        <v>0.12959999999999999</v>
      </c>
      <c r="AR498" s="281" t="str">
        <f t="shared" si="1676"/>
        <v>Moderado</v>
      </c>
      <c r="AS498" s="235">
        <f t="shared" ref="AS498:AS501" si="1765">IFERROR(IF(AND(AH497="Impacto",AH498="Impacto"),(AS497-(+AS497*AK498)),IF(AND(AH497="Probabilidad",AH498="Impacto"),(AS496-(+AS496*AK498)),IF(AH498="Probabilidad",AS497,""))),"")</f>
        <v>0.6</v>
      </c>
      <c r="AT498" s="237" t="str">
        <f t="shared" si="1677"/>
        <v>Moderado</v>
      </c>
      <c r="AU498" s="623"/>
      <c r="AV498" s="626"/>
      <c r="AW498" s="620"/>
      <c r="AX498" s="629"/>
      <c r="AY498" s="799"/>
      <c r="AZ498" s="800"/>
      <c r="BA498" s="800"/>
      <c r="BB498" s="800"/>
      <c r="BC498" s="554"/>
      <c r="BD498" s="554"/>
      <c r="BE498" s="800"/>
      <c r="BF498" s="800"/>
      <c r="BG498" s="576"/>
      <c r="BH498" s="214"/>
      <c r="BI498" s="209"/>
      <c r="BJ498" s="209"/>
      <c r="BK498" s="209"/>
      <c r="BL498" s="206"/>
      <c r="BM498" s="206"/>
      <c r="BN498" s="206"/>
      <c r="BO498" s="280"/>
      <c r="BP498" s="280"/>
      <c r="BQ498" s="282"/>
      <c r="BR498" s="212"/>
      <c r="BS498" s="212" t="str">
        <f>IF(AND('MAPA DE RIESGOS'!$AP498="Muy Alta",'MAPA DE RIESGOS'!$AR498="Leve"),CONCATENATE("R",'MAPA DE RIESGOS'!$H498,"C",'MAPA DE RIESGOS'!$AF498),"")</f>
        <v/>
      </c>
      <c r="BT498" s="212"/>
      <c r="BU498" s="212"/>
      <c r="BV498" s="212"/>
      <c r="BW498" s="212"/>
      <c r="BX498" s="212"/>
      <c r="BY498" s="212"/>
      <c r="BZ498" s="212"/>
      <c r="CA498" s="212"/>
      <c r="CB498" s="212"/>
      <c r="CC498" s="212"/>
      <c r="CD498" s="212"/>
      <c r="CE498" s="212"/>
      <c r="CF498" s="212"/>
      <c r="CG498" s="212"/>
      <c r="CH498" s="212"/>
      <c r="CI498" s="212"/>
      <c r="CJ498" s="212"/>
      <c r="CK498" s="212"/>
    </row>
    <row r="499" spans="1:89" s="213" customFormat="1" ht="38.5" customHeight="1">
      <c r="A499" s="593"/>
      <c r="B499" s="617"/>
      <c r="C499" s="567"/>
      <c r="D499" s="567"/>
      <c r="E499" s="570"/>
      <c r="F499" s="570"/>
      <c r="G499" s="575"/>
      <c r="H499" s="382">
        <f t="shared" si="1723"/>
        <v>81</v>
      </c>
      <c r="I499" s="573"/>
      <c r="J499" s="576"/>
      <c r="K499" s="576"/>
      <c r="L499" s="576"/>
      <c r="M499" s="570"/>
      <c r="N499" s="570"/>
      <c r="O499" s="570"/>
      <c r="P499" s="644"/>
      <c r="Q499" s="604"/>
      <c r="R499" s="607"/>
      <c r="S499" s="607"/>
      <c r="T499" s="607"/>
      <c r="U499" s="607"/>
      <c r="V499" s="647"/>
      <c r="W499" s="632"/>
      <c r="X499" s="650"/>
      <c r="Y499" s="653"/>
      <c r="Z499" s="656"/>
      <c r="AA499" s="632"/>
      <c r="AB499" s="635"/>
      <c r="AC499" s="638"/>
      <c r="AD499" s="641"/>
      <c r="AE499" s="620"/>
      <c r="AF499" s="205">
        <v>4</v>
      </c>
      <c r="AG499" s="501" t="s">
        <v>3229</v>
      </c>
      <c r="AH499" s="504" t="str">
        <f t="shared" si="1753"/>
        <v>Probabilidad</v>
      </c>
      <c r="AI499" s="338" t="s">
        <v>310</v>
      </c>
      <c r="AJ499" s="338" t="s">
        <v>315</v>
      </c>
      <c r="AK499" s="233" t="str">
        <f t="shared" si="1754"/>
        <v>40%</v>
      </c>
      <c r="AL499" s="339" t="s">
        <v>319</v>
      </c>
      <c r="AM499" s="339" t="s">
        <v>323</v>
      </c>
      <c r="AN499" s="340" t="s">
        <v>326</v>
      </c>
      <c r="AO499" s="234">
        <f t="shared" ref="AO499" si="1766">IF(ISBLANK(AD496),(IFERROR(IF(AND(AH498="Probabilidad",AH499="Probabilidad"),(AQ498-(+AQ498*AK499)),IF(AND(AH498="Impacto",AH499="Probabilidad"),(AQ497-(+AQ497*AK499)),IF(AH499="Impacto",AQ498,""))),""))," ")</f>
        <v>7.7759999999999996E-2</v>
      </c>
      <c r="AP499" s="174" t="str">
        <f t="shared" ref="AP499" si="1767">IF(ISBLANK(AD496),(IFERROR(IF(AO499="","",IF(AO499&lt;=0.2,"Muy Baja",IF(AO499&lt;=0.4,"Baja",IF(AO499&lt;=0.6,"Media",IF(AO499&lt;=0.8,"Alta","Muy Alta"))))),""))," ")</f>
        <v>Muy Baja</v>
      </c>
      <c r="AQ499" s="235">
        <f t="shared" si="1675"/>
        <v>7.7759999999999996E-2</v>
      </c>
      <c r="AR499" s="281" t="str">
        <f t="shared" si="1676"/>
        <v>Moderado</v>
      </c>
      <c r="AS499" s="235">
        <f t="shared" si="1765"/>
        <v>0.6</v>
      </c>
      <c r="AT499" s="237" t="str">
        <f t="shared" si="1677"/>
        <v>Moderado</v>
      </c>
      <c r="AU499" s="623"/>
      <c r="AV499" s="626"/>
      <c r="AW499" s="620"/>
      <c r="AX499" s="629"/>
      <c r="AY499" s="799"/>
      <c r="AZ499" s="800"/>
      <c r="BA499" s="800"/>
      <c r="BB499" s="800"/>
      <c r="BC499" s="554"/>
      <c r="BD499" s="554"/>
      <c r="BE499" s="800"/>
      <c r="BF499" s="800"/>
      <c r="BG499" s="576"/>
      <c r="BH499" s="214"/>
      <c r="BI499" s="209"/>
      <c r="BJ499" s="209"/>
      <c r="BK499" s="209"/>
      <c r="BL499" s="206"/>
      <c r="BM499" s="206"/>
      <c r="BN499" s="206"/>
      <c r="BO499" s="280"/>
      <c r="BP499" s="280"/>
      <c r="BQ499" s="282"/>
      <c r="BR499" s="212"/>
      <c r="BS499" s="212" t="str">
        <f>IF(AND('MAPA DE RIESGOS'!$AP499="Muy Alta",'MAPA DE RIESGOS'!$AR499="Leve"),CONCATENATE("R",'MAPA DE RIESGOS'!$H499,"C",'MAPA DE RIESGOS'!$AF499),"")</f>
        <v/>
      </c>
      <c r="BT499" s="212"/>
      <c r="BU499" s="212"/>
      <c r="BV499" s="212"/>
      <c r="BW499" s="212"/>
      <c r="BX499" s="212"/>
      <c r="BY499" s="212"/>
      <c r="BZ499" s="212"/>
      <c r="CA499" s="212"/>
      <c r="CB499" s="212"/>
      <c r="CC499" s="212"/>
      <c r="CD499" s="212"/>
      <c r="CE499" s="212"/>
      <c r="CF499" s="212"/>
      <c r="CG499" s="212"/>
      <c r="CH499" s="212"/>
      <c r="CI499" s="212"/>
      <c r="CJ499" s="212"/>
      <c r="CK499" s="212"/>
    </row>
    <row r="500" spans="1:89" s="213" customFormat="1" ht="50" customHeight="1">
      <c r="A500" s="593"/>
      <c r="B500" s="617"/>
      <c r="C500" s="567"/>
      <c r="D500" s="567"/>
      <c r="E500" s="570"/>
      <c r="F500" s="570"/>
      <c r="G500" s="575"/>
      <c r="H500" s="382">
        <f t="shared" si="1723"/>
        <v>81</v>
      </c>
      <c r="I500" s="573"/>
      <c r="J500" s="576"/>
      <c r="K500" s="576"/>
      <c r="L500" s="576"/>
      <c r="M500" s="570"/>
      <c r="N500" s="570"/>
      <c r="O500" s="570"/>
      <c r="P500" s="644"/>
      <c r="Q500" s="604"/>
      <c r="R500" s="607"/>
      <c r="S500" s="607"/>
      <c r="T500" s="607"/>
      <c r="U500" s="607"/>
      <c r="V500" s="647"/>
      <c r="W500" s="632"/>
      <c r="X500" s="650"/>
      <c r="Y500" s="653"/>
      <c r="Z500" s="656"/>
      <c r="AA500" s="632"/>
      <c r="AB500" s="635"/>
      <c r="AC500" s="638"/>
      <c r="AD500" s="641"/>
      <c r="AE500" s="620"/>
      <c r="AF500" s="205">
        <v>5</v>
      </c>
      <c r="AG500" s="501" t="s">
        <v>3230</v>
      </c>
      <c r="AH500" s="504" t="str">
        <f t="shared" si="1753"/>
        <v>Probabilidad</v>
      </c>
      <c r="AI500" s="338" t="s">
        <v>310</v>
      </c>
      <c r="AJ500" s="338" t="s">
        <v>315</v>
      </c>
      <c r="AK500" s="233" t="str">
        <f t="shared" si="1754"/>
        <v>40%</v>
      </c>
      <c r="AL500" s="339" t="s">
        <v>319</v>
      </c>
      <c r="AM500" s="339" t="s">
        <v>323</v>
      </c>
      <c r="AN500" s="340" t="s">
        <v>326</v>
      </c>
      <c r="AO500" s="234">
        <f t="shared" ref="AO500" si="1768">IF(ISBLANK(AD496),(IFERROR(IF(AND(AH499="Probabilidad",AH500="Probabilidad"),(AQ499-(+AQ499*AK500)),IF(AND(AH499="Impacto",AH500="Probabilidad"),(AQ498-(+AQ498*AK500)),IF(AH500="Impacto",AQ499,""))),""))," ")</f>
        <v>4.6655999999999996E-2</v>
      </c>
      <c r="AP500" s="174" t="str">
        <f t="shared" ref="AP500" si="1769">IF(ISBLANK(AD496),(IFERROR(IF(AO500="","",IF(AO500&lt;=0.2,"Muy Baja",IF(AO500&lt;=0.4,"Baja",IF(AO500&lt;=0.6,"Media",IF(AO500&lt;=0.8,"Alta","Muy Alta"))))),""))," ")</f>
        <v>Muy Baja</v>
      </c>
      <c r="AQ500" s="235">
        <f t="shared" si="1675"/>
        <v>4.6655999999999996E-2</v>
      </c>
      <c r="AR500" s="281" t="str">
        <f t="shared" si="1676"/>
        <v>Moderado</v>
      </c>
      <c r="AS500" s="235">
        <f t="shared" si="1765"/>
        <v>0.6</v>
      </c>
      <c r="AT500" s="237" t="str">
        <f t="shared" si="1677"/>
        <v>Moderado</v>
      </c>
      <c r="AU500" s="623"/>
      <c r="AV500" s="626"/>
      <c r="AW500" s="620"/>
      <c r="AX500" s="629"/>
      <c r="AY500" s="561"/>
      <c r="AZ500" s="563"/>
      <c r="BA500" s="563"/>
      <c r="BB500" s="563"/>
      <c r="BC500" s="551"/>
      <c r="BD500" s="551"/>
      <c r="BE500" s="563"/>
      <c r="BF500" s="563"/>
      <c r="BG500" s="576"/>
      <c r="BH500" s="214"/>
      <c r="BI500" s="209"/>
      <c r="BJ500" s="209"/>
      <c r="BK500" s="209"/>
      <c r="BL500" s="206"/>
      <c r="BM500" s="206"/>
      <c r="BN500" s="206"/>
      <c r="BO500" s="280"/>
      <c r="BP500" s="280"/>
      <c r="BQ500" s="282"/>
      <c r="BR500" s="212"/>
      <c r="BS500" s="212" t="str">
        <f>IF(AND('MAPA DE RIESGOS'!$AP500="Muy Alta",'MAPA DE RIESGOS'!$AR500="Leve"),CONCATENATE("R",'MAPA DE RIESGOS'!$H500,"C",'MAPA DE RIESGOS'!$AF500),"")</f>
        <v/>
      </c>
      <c r="BT500" s="212"/>
      <c r="BU500" s="212"/>
      <c r="BV500" s="212"/>
      <c r="BW500" s="212"/>
      <c r="BX500" s="212"/>
      <c r="BY500" s="212"/>
      <c r="BZ500" s="212"/>
      <c r="CA500" s="212"/>
      <c r="CB500" s="212"/>
      <c r="CC500" s="212"/>
      <c r="CD500" s="212"/>
      <c r="CE500" s="212"/>
      <c r="CF500" s="212"/>
      <c r="CG500" s="212"/>
      <c r="CH500" s="212"/>
      <c r="CI500" s="212"/>
      <c r="CJ500" s="212"/>
      <c r="CK500" s="212"/>
    </row>
    <row r="501" spans="1:89" s="213" customFormat="1" ht="28.5" hidden="1" customHeight="1">
      <c r="A501" s="593"/>
      <c r="B501" s="617"/>
      <c r="C501" s="567"/>
      <c r="D501" s="567"/>
      <c r="E501" s="570"/>
      <c r="F501" s="570"/>
      <c r="G501" s="575"/>
      <c r="H501" s="382">
        <f t="shared" si="1723"/>
        <v>81</v>
      </c>
      <c r="I501" s="574"/>
      <c r="J501" s="577"/>
      <c r="K501" s="577"/>
      <c r="L501" s="577"/>
      <c r="M501" s="571"/>
      <c r="N501" s="571"/>
      <c r="O501" s="571"/>
      <c r="P501" s="645"/>
      <c r="Q501" s="605"/>
      <c r="R501" s="608"/>
      <c r="S501" s="608"/>
      <c r="T501" s="608"/>
      <c r="U501" s="608"/>
      <c r="V501" s="648"/>
      <c r="W501" s="633"/>
      <c r="X501" s="651"/>
      <c r="Y501" s="654"/>
      <c r="Z501" s="657"/>
      <c r="AA501" s="633"/>
      <c r="AB501" s="636"/>
      <c r="AC501" s="639"/>
      <c r="AD501" s="642"/>
      <c r="AE501" s="621"/>
      <c r="AF501" s="205">
        <v>6</v>
      </c>
      <c r="AG501" s="501"/>
      <c r="AH501" s="504" t="str">
        <f t="shared" si="1753"/>
        <v/>
      </c>
      <c r="AI501" s="338"/>
      <c r="AJ501" s="338"/>
      <c r="AK501" s="233" t="str">
        <f t="shared" si="1754"/>
        <v/>
      </c>
      <c r="AL501" s="339"/>
      <c r="AM501" s="339"/>
      <c r="AN501" s="340"/>
      <c r="AO501" s="234" t="str">
        <f t="shared" ref="AO501" si="1770">IF(ISBLANK(AD496),(IFERROR(IF(AND(AH500="Probabilidad",AH501="Probabilidad"),(AQ500-(+AQ500*AK501)),IF(AND(AH500="Impacto",AH501="Probabilidad"),(AQ499-(+AQ499*AK501)),IF(AH501="Impacto",AQ500,""))),""))," ")</f>
        <v/>
      </c>
      <c r="AP501" s="174" t="str">
        <f t="shared" ref="AP501" si="1771">IF(ISBLANK(AD496),(IFERROR(IF(AO501="","",IF(AO501&lt;=0.2,"Muy Baja",IF(AO501&lt;=0.4,"Baja",IF(AO501&lt;=0.6,"Media",IF(AO501&lt;=0.8,"Alta","Muy Alta"))))),""))," ")</f>
        <v/>
      </c>
      <c r="AQ501" s="235" t="str">
        <f t="shared" si="1675"/>
        <v/>
      </c>
      <c r="AR501" s="281" t="str">
        <f t="shared" si="1676"/>
        <v/>
      </c>
      <c r="AS501" s="235" t="str">
        <f t="shared" si="1765"/>
        <v/>
      </c>
      <c r="AT501" s="237" t="str">
        <f t="shared" si="1677"/>
        <v/>
      </c>
      <c r="AU501" s="624"/>
      <c r="AV501" s="627"/>
      <c r="AW501" s="621"/>
      <c r="AX501" s="630"/>
      <c r="AY501" s="341"/>
      <c r="AZ501" s="208"/>
      <c r="BA501" s="206"/>
      <c r="BB501" s="206"/>
      <c r="BC501" s="207"/>
      <c r="BD501" s="207"/>
      <c r="BE501" s="207"/>
      <c r="BF501" s="208"/>
      <c r="BG501" s="577"/>
      <c r="BH501" s="214"/>
      <c r="BI501" s="209"/>
      <c r="BJ501" s="209"/>
      <c r="BK501" s="209"/>
      <c r="BL501" s="206"/>
      <c r="BM501" s="206"/>
      <c r="BN501" s="206"/>
      <c r="BO501" s="280"/>
      <c r="BP501" s="280"/>
      <c r="BQ501" s="282"/>
      <c r="BR501" s="212"/>
      <c r="BS501" s="212" t="str">
        <f>IF(AND('MAPA DE RIESGOS'!$AP501="Muy Alta",'MAPA DE RIESGOS'!$AR501="Leve"),CONCATENATE("R",'MAPA DE RIESGOS'!$H501,"C",'MAPA DE RIESGOS'!$AF501),"")</f>
        <v/>
      </c>
      <c r="BT501" s="212"/>
      <c r="BU501" s="212"/>
      <c r="BV501" s="212"/>
      <c r="BW501" s="212"/>
      <c r="BX501" s="212"/>
      <c r="BY501" s="212"/>
      <c r="BZ501" s="212"/>
      <c r="CA501" s="212"/>
      <c r="CB501" s="212"/>
      <c r="CC501" s="212"/>
      <c r="CD501" s="212"/>
      <c r="CE501" s="212"/>
      <c r="CF501" s="212"/>
      <c r="CG501" s="212"/>
      <c r="CH501" s="212"/>
      <c r="CI501" s="212"/>
      <c r="CJ501" s="212"/>
      <c r="CK501" s="212"/>
    </row>
    <row r="502" spans="1:89" s="213" customFormat="1" ht="172" customHeight="1">
      <c r="A502" s="593"/>
      <c r="B502" s="617" t="s">
        <v>958</v>
      </c>
      <c r="C502" s="567"/>
      <c r="D502" s="567" t="str">
        <f>IFERROR((VLOOKUP($B502,'Listados Datos'!$D$3:$F$18,3,FALSE))," ")</f>
        <v>Inicia con el diseño y aprobación del Plan Anual de Auditoría-PAA y finaliza con el cargue de las acciones del aplicativo acciones correctivas, preventivas y de mejora -CPM.</v>
      </c>
      <c r="E502" s="570" t="s">
        <v>1169</v>
      </c>
      <c r="F502" s="570" t="s">
        <v>966</v>
      </c>
      <c r="G502" s="575">
        <v>82</v>
      </c>
      <c r="H502" s="382">
        <f t="shared" ref="H502" si="1772">+G502</f>
        <v>82</v>
      </c>
      <c r="I502" s="572" t="s">
        <v>3220</v>
      </c>
      <c r="J502" s="581" t="s">
        <v>241</v>
      </c>
      <c r="K502" s="581" t="s">
        <v>3342</v>
      </c>
      <c r="L502" s="581" t="s">
        <v>3343</v>
      </c>
      <c r="M502" s="569" t="s">
        <v>3235</v>
      </c>
      <c r="N502" s="569" t="s">
        <v>926</v>
      </c>
      <c r="O502" s="569" t="s">
        <v>831</v>
      </c>
      <c r="P502" s="643">
        <v>104</v>
      </c>
      <c r="Q502" s="603" t="s">
        <v>91</v>
      </c>
      <c r="R502" s="606" t="s">
        <v>3344</v>
      </c>
      <c r="S502" s="606" t="s">
        <v>3345</v>
      </c>
      <c r="T502" s="606" t="s">
        <v>359</v>
      </c>
      <c r="U502" s="606" t="s">
        <v>516</v>
      </c>
      <c r="V502" s="646" t="str">
        <f t="shared" ref="V502" si="1773">IF(ISBLANK(AC502),(IF(P502&lt;=0,"",IF(P502&lt;=2,"Muy Baja",IF(P502&lt;=24,"Baja",IF(P502&lt;=500,"Media",IF(P502&lt;=5000,"Alta","Muy Alta"))))))," ")</f>
        <v>Media</v>
      </c>
      <c r="W502" s="631">
        <f t="shared" ref="W502" si="1774">IF(ISBLANK(AC502),(IF(V502="","",IF(V502="Muy Baja",20%,IF(V502="Baja",40%,IF(V502="Media",60%,IF(V502="Alta",80%,IF(V502="Muy Alta",100%,0)))))))," ")</f>
        <v>0.6</v>
      </c>
      <c r="X502" s="649" t="s">
        <v>304</v>
      </c>
      <c r="Y502" s="652" t="str">
        <f>IF(X502&gt;0,IF(NOT(ISERROR(MATCH(X502,'Listados Datos'!$N$3:$N$4,0))),'Listados Datos'!$N$6&amp;"Por favor no seleccionar este criterios de impacto (Afectación Económica o presupuestal y/o Pérdida Reputacional)",'Listados Datos'!$N$7),"")</f>
        <v>✔</v>
      </c>
      <c r="Z502" s="655"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631">
        <f>IF(Z502="","",IF(Z502="Leve",20%,IF(Z502="Menor",40%,IF(Z502="Moderado",60%,IF(Z502="Mayor",80%,IF(Z502="Catastrófico",100%,0))))))</f>
        <v>0.6</v>
      </c>
      <c r="AB502" s="634"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637"/>
      <c r="AD502" s="640"/>
      <c r="AE502" s="619" t="str">
        <f t="shared" ref="AE502" si="1775">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5">
        <v>1</v>
      </c>
      <c r="AG502" s="501" t="s">
        <v>3346</v>
      </c>
      <c r="AH502" s="504" t="str">
        <f t="shared" si="1753"/>
        <v>Probabilidad</v>
      </c>
      <c r="AI502" s="338" t="s">
        <v>310</v>
      </c>
      <c r="AJ502" s="338" t="s">
        <v>315</v>
      </c>
      <c r="AK502" s="233" t="str">
        <f t="shared" si="1754"/>
        <v>40%</v>
      </c>
      <c r="AL502" s="339" t="s">
        <v>319</v>
      </c>
      <c r="AM502" s="339" t="s">
        <v>323</v>
      </c>
      <c r="AN502" s="340" t="s">
        <v>326</v>
      </c>
      <c r="AO502" s="234">
        <f t="shared" ref="AO502" si="1776">IF(ISBLANK(AD502),(IFERROR(IF(AH502="Probabilidad",(W502-(+W502*AK502)),IF(AH502="Impacto",W502,"")),""))," ")</f>
        <v>0.36</v>
      </c>
      <c r="AP502" s="174" t="str">
        <f t="shared" ref="AP502" si="1777">IF(ISBLANK(AD502), (IFERROR(IF(AO502="","",IF(AO502&lt;=0.2,"Muy Baja",IF(AO502&lt;=0.4,"Baja",IF(AO502&lt;=0.6,"Media",IF(AO502&lt;=0.8,"Alta","Muy Alta"))))),""))," ")</f>
        <v>Baja</v>
      </c>
      <c r="AQ502" s="235">
        <f t="shared" si="1675"/>
        <v>0.36</v>
      </c>
      <c r="AR502" s="281" t="str">
        <f t="shared" si="1676"/>
        <v>Moderado</v>
      </c>
      <c r="AS502" s="235">
        <f t="shared" ref="AS502" si="1778">IFERROR(IF(AH502="Impacto",(AA502-(+AA502*AK502)),IF(AH502="Probabilidad",AA502,"")),"")</f>
        <v>0.6</v>
      </c>
      <c r="AT502" s="237" t="str">
        <f t="shared" si="1677"/>
        <v>Moderado</v>
      </c>
      <c r="AU502" s="622"/>
      <c r="AV502" s="625" t="str">
        <f>IF(ISBLANK(AD502), " ", AD502)</f>
        <v xml:space="preserve"> </v>
      </c>
      <c r="AW502" s="619" t="str">
        <f t="shared" ref="AW502" si="1779">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628" t="s">
        <v>333</v>
      </c>
      <c r="AY502" s="341" t="s">
        <v>3236</v>
      </c>
      <c r="AZ502" s="466" t="s">
        <v>3347</v>
      </c>
      <c r="BA502" s="206" t="s">
        <v>966</v>
      </c>
      <c r="BB502" s="206" t="s">
        <v>1054</v>
      </c>
      <c r="BC502" s="207">
        <v>44927</v>
      </c>
      <c r="BD502" s="207">
        <v>45291</v>
      </c>
      <c r="BE502" s="207" t="s">
        <v>3237</v>
      </c>
      <c r="BF502" s="466" t="s">
        <v>3238</v>
      </c>
      <c r="BG502" s="581" t="s">
        <v>3223</v>
      </c>
      <c r="BH502" s="214"/>
      <c r="BI502" s="209"/>
      <c r="BJ502" s="209"/>
      <c r="BK502" s="209"/>
      <c r="BL502" s="206"/>
      <c r="BM502" s="206"/>
      <c r="BN502" s="206"/>
      <c r="BO502" s="280"/>
      <c r="BP502" s="280"/>
      <c r="BQ502" s="282"/>
      <c r="BR502" s="212"/>
      <c r="BS502" s="212" t="str">
        <f>IF(AND('MAPA DE RIESGOS'!$AP502="Muy Alta",'MAPA DE RIESGOS'!$AR502="Leve"),CONCATENATE("R",'MAPA DE RIESGOS'!$H502,"C",'MAPA DE RIESGOS'!$AF502),"")</f>
        <v/>
      </c>
      <c r="BT502" s="212"/>
      <c r="BU502" s="212"/>
      <c r="BV502" s="212"/>
      <c r="BW502" s="212"/>
      <c r="BX502" s="212"/>
      <c r="BY502" s="212"/>
      <c r="BZ502" s="212"/>
      <c r="CA502" s="212"/>
      <c r="CB502" s="212"/>
      <c r="CC502" s="212"/>
      <c r="CD502" s="212"/>
      <c r="CE502" s="212"/>
      <c r="CF502" s="212"/>
      <c r="CG502" s="212"/>
      <c r="CH502" s="212"/>
      <c r="CI502" s="212"/>
      <c r="CJ502" s="212"/>
      <c r="CK502" s="212"/>
    </row>
    <row r="503" spans="1:89" s="213" customFormat="1" ht="83.15" hidden="1" customHeight="1">
      <c r="A503" s="593"/>
      <c r="B503" s="617"/>
      <c r="C503" s="567"/>
      <c r="D503" s="567"/>
      <c r="E503" s="570"/>
      <c r="F503" s="570"/>
      <c r="G503" s="575"/>
      <c r="H503" s="382">
        <f t="shared" ref="H503" si="1780">+H502</f>
        <v>82</v>
      </c>
      <c r="I503" s="573"/>
      <c r="J503" s="576"/>
      <c r="K503" s="576"/>
      <c r="L503" s="576"/>
      <c r="M503" s="570"/>
      <c r="N503" s="570"/>
      <c r="O503" s="570"/>
      <c r="P503" s="644"/>
      <c r="Q503" s="604"/>
      <c r="R503" s="607"/>
      <c r="S503" s="607"/>
      <c r="T503" s="607"/>
      <c r="U503" s="607"/>
      <c r="V503" s="647"/>
      <c r="W503" s="632"/>
      <c r="X503" s="650"/>
      <c r="Y503" s="653"/>
      <c r="Z503" s="656"/>
      <c r="AA503" s="632"/>
      <c r="AB503" s="635"/>
      <c r="AC503" s="638"/>
      <c r="AD503" s="641"/>
      <c r="AE503" s="620"/>
      <c r="AF503" s="205">
        <v>2</v>
      </c>
      <c r="AG503" s="501"/>
      <c r="AH503" s="504" t="str">
        <f t="shared" si="1753"/>
        <v/>
      </c>
      <c r="AI503" s="338"/>
      <c r="AJ503" s="338"/>
      <c r="AK503" s="233" t="str">
        <f t="shared" si="1754"/>
        <v/>
      </c>
      <c r="AL503" s="339"/>
      <c r="AM503" s="339"/>
      <c r="AN503" s="340"/>
      <c r="AO503" s="234" t="str">
        <f t="shared" ref="AO503" si="1781">IF(ISBLANK(AD502),(IFERROR(IF(AND(AH502="Probabilidad",AH503="Probabilidad"),(AQ502-(+AQ502*AK503)),IF(AH503="Probabilidad",(W502-(+W502*AK503)),IF(AH503="Impacto",AQ502,""))),""))," ")</f>
        <v/>
      </c>
      <c r="AP503" s="174" t="str">
        <f t="shared" ref="AP503" si="1782">IF(ISBLANK(AD502),(IFERROR(IF(AO503="","",IF(AO503&lt;=0.2,"Muy Baja",IF(AO503&lt;=0.4,"Baja",IF(AO503&lt;=0.6,"Media",IF(AO503&lt;=0.8,"Alta","Muy Alta"))))),""))," ")</f>
        <v/>
      </c>
      <c r="AQ503" s="235" t="str">
        <f t="shared" si="1675"/>
        <v/>
      </c>
      <c r="AR503" s="281" t="str">
        <f t="shared" si="1676"/>
        <v/>
      </c>
      <c r="AS503" s="235" t="str">
        <f t="shared" ref="AS503" si="1783">IFERROR(IF(AND(AH502="Impacto",AH503="Impacto"),(AS502-(+AS502*AK503)),IF(AH503="Impacto",(AA502-(+AA502*AK503)),IF(AH503="Probabilidad",AS502,""))),"")</f>
        <v/>
      </c>
      <c r="AT503" s="237" t="str">
        <f t="shared" si="1677"/>
        <v/>
      </c>
      <c r="AU503" s="623"/>
      <c r="AV503" s="626"/>
      <c r="AW503" s="620"/>
      <c r="AX503" s="629"/>
      <c r="AY503" s="341"/>
      <c r="AZ503" s="466"/>
      <c r="BA503" s="206"/>
      <c r="BB503" s="206"/>
      <c r="BC503" s="207"/>
      <c r="BD503" s="207"/>
      <c r="BE503" s="207"/>
      <c r="BF503" s="466"/>
      <c r="BG503" s="576"/>
      <c r="BH503" s="214"/>
      <c r="BI503" s="209"/>
      <c r="BJ503" s="209"/>
      <c r="BK503" s="209"/>
      <c r="BL503" s="206"/>
      <c r="BM503" s="206"/>
      <c r="BN503" s="206"/>
      <c r="BO503" s="280"/>
      <c r="BP503" s="280"/>
      <c r="BQ503" s="282"/>
      <c r="BR503" s="212"/>
      <c r="BS503" s="212" t="str">
        <f>IF(AND('MAPA DE RIESGOS'!$AP503="Muy Alta",'MAPA DE RIESGOS'!$AR503="Leve"),CONCATENATE("R",'MAPA DE RIESGOS'!$H503,"C",'MAPA DE RIESGOS'!$AF503),"")</f>
        <v/>
      </c>
      <c r="BT503" s="212"/>
      <c r="BU503" s="212"/>
      <c r="BV503" s="212"/>
      <c r="BW503" s="212"/>
      <c r="BX503" s="212"/>
      <c r="BY503" s="212"/>
      <c r="BZ503" s="212"/>
      <c r="CA503" s="212"/>
      <c r="CB503" s="212"/>
      <c r="CC503" s="212"/>
      <c r="CD503" s="212"/>
      <c r="CE503" s="212"/>
      <c r="CF503" s="212"/>
      <c r="CG503" s="212"/>
      <c r="CH503" s="212"/>
      <c r="CI503" s="212"/>
      <c r="CJ503" s="212"/>
      <c r="CK503" s="212"/>
    </row>
    <row r="504" spans="1:89" s="213" customFormat="1" ht="28.5" hidden="1" customHeight="1">
      <c r="A504" s="593"/>
      <c r="B504" s="617"/>
      <c r="C504" s="567"/>
      <c r="D504" s="567"/>
      <c r="E504" s="570"/>
      <c r="F504" s="570"/>
      <c r="G504" s="575"/>
      <c r="H504" s="382">
        <f t="shared" si="1723"/>
        <v>82</v>
      </c>
      <c r="I504" s="573"/>
      <c r="J504" s="576"/>
      <c r="K504" s="576"/>
      <c r="L504" s="576"/>
      <c r="M504" s="570"/>
      <c r="N504" s="570"/>
      <c r="O504" s="570"/>
      <c r="P504" s="644"/>
      <c r="Q504" s="604"/>
      <c r="R504" s="607"/>
      <c r="S504" s="607"/>
      <c r="T504" s="607"/>
      <c r="U504" s="607"/>
      <c r="V504" s="647"/>
      <c r="W504" s="632"/>
      <c r="X504" s="650"/>
      <c r="Y504" s="653"/>
      <c r="Z504" s="656"/>
      <c r="AA504" s="632"/>
      <c r="AB504" s="635"/>
      <c r="AC504" s="638"/>
      <c r="AD504" s="641"/>
      <c r="AE504" s="620"/>
      <c r="AF504" s="205">
        <v>3</v>
      </c>
      <c r="AG504" s="501"/>
      <c r="AH504" s="504" t="str">
        <f t="shared" si="1753"/>
        <v/>
      </c>
      <c r="AI504" s="338"/>
      <c r="AJ504" s="338"/>
      <c r="AK504" s="233" t="str">
        <f t="shared" si="1754"/>
        <v/>
      </c>
      <c r="AL504" s="339"/>
      <c r="AM504" s="339"/>
      <c r="AN504" s="340"/>
      <c r="AO504" s="234" t="str">
        <f t="shared" ref="AO504" si="1784">IF(ISBLANK(AD502),(IFERROR(IF(AND(AH503="Probabilidad",AH504="Probabilidad"),(AQ503-(+AQ503*AK504)),IF(AND(AH503="Impacto",AH504="Probabilidad"),(AQ502-(+AQ502*AK504)),IF(AH504="Impacto",AQ503,""))),""))," ")</f>
        <v/>
      </c>
      <c r="AP504" s="174" t="str">
        <f t="shared" ref="AP504" si="1785">IF(ISBLANK(AD502),(IFERROR(IF(AO504="","",IF(AO504&lt;=0.2,"Muy Baja",IF(AO504&lt;=0.4,"Baja",IF(AO504&lt;=0.6,"Media",IF(AO504&lt;=0.8,"Alta","Muy Alta"))))),""))," ")</f>
        <v/>
      </c>
      <c r="AQ504" s="235" t="str">
        <f t="shared" si="1675"/>
        <v/>
      </c>
      <c r="AR504" s="281" t="str">
        <f t="shared" si="1676"/>
        <v/>
      </c>
      <c r="AS504" s="235" t="str">
        <f t="shared" ref="AS504:AS507" si="1786">IFERROR(IF(AND(AH503="Impacto",AH504="Impacto"),(AS503-(+AS503*AK504)),IF(AND(AH503="Probabilidad",AH504="Impacto"),(AS502-(+AS502*AK504)),IF(AH504="Probabilidad",AS503,""))),"")</f>
        <v/>
      </c>
      <c r="AT504" s="237" t="str">
        <f t="shared" si="1677"/>
        <v/>
      </c>
      <c r="AU504" s="623"/>
      <c r="AV504" s="626"/>
      <c r="AW504" s="620"/>
      <c r="AX504" s="629"/>
      <c r="AY504" s="341"/>
      <c r="AZ504" s="208"/>
      <c r="BA504" s="206"/>
      <c r="BB504" s="206"/>
      <c r="BC504" s="207"/>
      <c r="BD504" s="207"/>
      <c r="BE504" s="207"/>
      <c r="BF504" s="208"/>
      <c r="BG504" s="576"/>
      <c r="BH504" s="214"/>
      <c r="BI504" s="209"/>
      <c r="BJ504" s="209"/>
      <c r="BK504" s="209"/>
      <c r="BL504" s="206"/>
      <c r="BM504" s="206"/>
      <c r="BN504" s="206"/>
      <c r="BO504" s="280"/>
      <c r="BP504" s="280"/>
      <c r="BQ504" s="282"/>
      <c r="BR504" s="212"/>
      <c r="BS504" s="212" t="str">
        <f>IF(AND('MAPA DE RIESGOS'!$AP504="Muy Alta",'MAPA DE RIESGOS'!$AR504="Leve"),CONCATENATE("R",'MAPA DE RIESGOS'!$H504,"C",'MAPA DE RIESGOS'!$AF504),"")</f>
        <v/>
      </c>
      <c r="BT504" s="212"/>
      <c r="BU504" s="212"/>
      <c r="BV504" s="212"/>
      <c r="BW504" s="212"/>
      <c r="BX504" s="212"/>
      <c r="BY504" s="212"/>
      <c r="BZ504" s="212"/>
      <c r="CA504" s="212"/>
      <c r="CB504" s="212"/>
      <c r="CC504" s="212"/>
      <c r="CD504" s="212"/>
      <c r="CE504" s="212"/>
      <c r="CF504" s="212"/>
      <c r="CG504" s="212"/>
      <c r="CH504" s="212"/>
      <c r="CI504" s="212"/>
      <c r="CJ504" s="212"/>
      <c r="CK504" s="212"/>
    </row>
    <row r="505" spans="1:89" s="213" customFormat="1" ht="28.5" hidden="1" customHeight="1">
      <c r="A505" s="593"/>
      <c r="B505" s="617"/>
      <c r="C505" s="567"/>
      <c r="D505" s="567"/>
      <c r="E505" s="570"/>
      <c r="F505" s="570"/>
      <c r="G505" s="575"/>
      <c r="H505" s="382">
        <f t="shared" si="1723"/>
        <v>82</v>
      </c>
      <c r="I505" s="573"/>
      <c r="J505" s="576"/>
      <c r="K505" s="576"/>
      <c r="L505" s="576"/>
      <c r="M505" s="570"/>
      <c r="N505" s="570"/>
      <c r="O505" s="570"/>
      <c r="P505" s="644"/>
      <c r="Q505" s="604"/>
      <c r="R505" s="607"/>
      <c r="S505" s="607"/>
      <c r="T505" s="607"/>
      <c r="U505" s="607"/>
      <c r="V505" s="647"/>
      <c r="W505" s="632"/>
      <c r="X505" s="650"/>
      <c r="Y505" s="653"/>
      <c r="Z505" s="656"/>
      <c r="AA505" s="632"/>
      <c r="AB505" s="635"/>
      <c r="AC505" s="638"/>
      <c r="AD505" s="641"/>
      <c r="AE505" s="620"/>
      <c r="AF505" s="205">
        <v>4</v>
      </c>
      <c r="AG505" s="501"/>
      <c r="AH505" s="504" t="str">
        <f t="shared" si="1753"/>
        <v/>
      </c>
      <c r="AI505" s="338"/>
      <c r="AJ505" s="338"/>
      <c r="AK505" s="233" t="str">
        <f t="shared" si="1754"/>
        <v/>
      </c>
      <c r="AL505" s="339"/>
      <c r="AM505" s="339"/>
      <c r="AN505" s="340"/>
      <c r="AO505" s="234" t="str">
        <f t="shared" ref="AO505" si="1787">IF(ISBLANK(AD502),(IFERROR(IF(AND(AH504="Probabilidad",AH505="Probabilidad"),(AQ504-(+AQ504*AK505)),IF(AND(AH504="Impacto",AH505="Probabilidad"),(AQ503-(+AQ503*AK505)),IF(AH505="Impacto",AQ504,""))),""))," ")</f>
        <v/>
      </c>
      <c r="AP505" s="174" t="str">
        <f t="shared" ref="AP505" si="1788">IF(ISBLANK(AD502),(IFERROR(IF(AO505="","",IF(AO505&lt;=0.2,"Muy Baja",IF(AO505&lt;=0.4,"Baja",IF(AO505&lt;=0.6,"Media",IF(AO505&lt;=0.8,"Alta","Muy Alta"))))),""))," ")</f>
        <v/>
      </c>
      <c r="AQ505" s="235" t="str">
        <f t="shared" si="1675"/>
        <v/>
      </c>
      <c r="AR505" s="281" t="str">
        <f t="shared" si="1676"/>
        <v/>
      </c>
      <c r="AS505" s="235" t="str">
        <f t="shared" si="1786"/>
        <v/>
      </c>
      <c r="AT505" s="237" t="str">
        <f t="shared" si="1677"/>
        <v/>
      </c>
      <c r="AU505" s="623"/>
      <c r="AV505" s="626"/>
      <c r="AW505" s="620"/>
      <c r="AX505" s="629"/>
      <c r="AY505" s="341"/>
      <c r="AZ505" s="208"/>
      <c r="BA505" s="206"/>
      <c r="BB505" s="206"/>
      <c r="BC505" s="207"/>
      <c r="BD505" s="207"/>
      <c r="BE505" s="207"/>
      <c r="BF505" s="208"/>
      <c r="BG505" s="576"/>
      <c r="BH505" s="214"/>
      <c r="BI505" s="209"/>
      <c r="BJ505" s="209"/>
      <c r="BK505" s="209"/>
      <c r="BL505" s="206"/>
      <c r="BM505" s="206"/>
      <c r="BN505" s="206"/>
      <c r="BO505" s="280"/>
      <c r="BP505" s="280"/>
      <c r="BQ505" s="282"/>
      <c r="BR505" s="212"/>
      <c r="BS505" s="212" t="str">
        <f>IF(AND('MAPA DE RIESGOS'!$AP505="Muy Alta",'MAPA DE RIESGOS'!$AR505="Leve"),CONCATENATE("R",'MAPA DE RIESGOS'!$H505,"C",'MAPA DE RIESGOS'!$AF505),"")</f>
        <v/>
      </c>
      <c r="BT505" s="212"/>
      <c r="BU505" s="212"/>
      <c r="BV505" s="212"/>
      <c r="BW505" s="212"/>
      <c r="BX505" s="212"/>
      <c r="BY505" s="212"/>
      <c r="BZ505" s="212"/>
      <c r="CA505" s="212"/>
      <c r="CB505" s="212"/>
      <c r="CC505" s="212"/>
      <c r="CD505" s="212"/>
      <c r="CE505" s="212"/>
      <c r="CF505" s="212"/>
      <c r="CG505" s="212"/>
      <c r="CH505" s="212"/>
      <c r="CI505" s="212"/>
      <c r="CJ505" s="212"/>
      <c r="CK505" s="212"/>
    </row>
    <row r="506" spans="1:89" s="213" customFormat="1" ht="28.5" hidden="1" customHeight="1">
      <c r="A506" s="593"/>
      <c r="B506" s="617"/>
      <c r="C506" s="567"/>
      <c r="D506" s="567"/>
      <c r="E506" s="570"/>
      <c r="F506" s="570"/>
      <c r="G506" s="575"/>
      <c r="H506" s="382">
        <f t="shared" si="1723"/>
        <v>82</v>
      </c>
      <c r="I506" s="573"/>
      <c r="J506" s="576"/>
      <c r="K506" s="576"/>
      <c r="L506" s="576"/>
      <c r="M506" s="570"/>
      <c r="N506" s="570"/>
      <c r="O506" s="570"/>
      <c r="P506" s="644"/>
      <c r="Q506" s="604"/>
      <c r="R506" s="607"/>
      <c r="S506" s="607"/>
      <c r="T506" s="607"/>
      <c r="U506" s="607"/>
      <c r="V506" s="647"/>
      <c r="W506" s="632"/>
      <c r="X506" s="650"/>
      <c r="Y506" s="653"/>
      <c r="Z506" s="656"/>
      <c r="AA506" s="632"/>
      <c r="AB506" s="635"/>
      <c r="AC506" s="638"/>
      <c r="AD506" s="641"/>
      <c r="AE506" s="620"/>
      <c r="AF506" s="205">
        <v>5</v>
      </c>
      <c r="AG506" s="501"/>
      <c r="AH506" s="504" t="str">
        <f t="shared" si="1753"/>
        <v/>
      </c>
      <c r="AI506" s="338"/>
      <c r="AJ506" s="338"/>
      <c r="AK506" s="233" t="str">
        <f t="shared" si="1754"/>
        <v/>
      </c>
      <c r="AL506" s="339"/>
      <c r="AM506" s="339"/>
      <c r="AN506" s="340"/>
      <c r="AO506" s="234" t="str">
        <f t="shared" ref="AO506" si="1789">IF(ISBLANK(AD502),(IFERROR(IF(AND(AH505="Probabilidad",AH506="Probabilidad"),(AQ505-(+AQ505*AK506)),IF(AND(AH505="Impacto",AH506="Probabilidad"),(AQ504-(+AQ504*AK506)),IF(AH506="Impacto",AQ505,""))),""))," ")</f>
        <v/>
      </c>
      <c r="AP506" s="174" t="str">
        <f t="shared" ref="AP506" si="1790">IF(ISBLANK(AD502),(IFERROR(IF(AO506="","",IF(AO506&lt;=0.2,"Muy Baja",IF(AO506&lt;=0.4,"Baja",IF(AO506&lt;=0.6,"Media",IF(AO506&lt;=0.8,"Alta","Muy Alta"))))),""))," ")</f>
        <v/>
      </c>
      <c r="AQ506" s="235" t="str">
        <f t="shared" si="1675"/>
        <v/>
      </c>
      <c r="AR506" s="281" t="str">
        <f t="shared" si="1676"/>
        <v/>
      </c>
      <c r="AS506" s="235" t="str">
        <f t="shared" si="1786"/>
        <v/>
      </c>
      <c r="AT506" s="237" t="str">
        <f t="shared" si="1677"/>
        <v/>
      </c>
      <c r="AU506" s="623"/>
      <c r="AV506" s="626"/>
      <c r="AW506" s="620"/>
      <c r="AX506" s="629"/>
      <c r="AY506" s="341"/>
      <c r="AZ506" s="208"/>
      <c r="BA506" s="206"/>
      <c r="BB506" s="206"/>
      <c r="BC506" s="207"/>
      <c r="BD506" s="207"/>
      <c r="BE506" s="207"/>
      <c r="BF506" s="208"/>
      <c r="BG506" s="576"/>
      <c r="BH506" s="214"/>
      <c r="BI506" s="209"/>
      <c r="BJ506" s="209"/>
      <c r="BK506" s="209"/>
      <c r="BL506" s="206"/>
      <c r="BM506" s="206"/>
      <c r="BN506" s="206"/>
      <c r="BO506" s="280"/>
      <c r="BP506" s="280"/>
      <c r="BQ506" s="282"/>
      <c r="BR506" s="212"/>
      <c r="BS506" s="212" t="str">
        <f>IF(AND('MAPA DE RIESGOS'!$AP506="Muy Alta",'MAPA DE RIESGOS'!$AR506="Leve"),CONCATENATE("R",'MAPA DE RIESGOS'!$H506,"C",'MAPA DE RIESGOS'!$AF506),"")</f>
        <v/>
      </c>
      <c r="BT506" s="212"/>
      <c r="BU506" s="212"/>
      <c r="BV506" s="212"/>
      <c r="BW506" s="212"/>
      <c r="BX506" s="212"/>
      <c r="BY506" s="212"/>
      <c r="BZ506" s="212"/>
      <c r="CA506" s="212"/>
      <c r="CB506" s="212"/>
      <c r="CC506" s="212"/>
      <c r="CD506" s="212"/>
      <c r="CE506" s="212"/>
      <c r="CF506" s="212"/>
      <c r="CG506" s="212"/>
      <c r="CH506" s="212"/>
      <c r="CI506" s="212"/>
      <c r="CJ506" s="212"/>
      <c r="CK506" s="212"/>
    </row>
    <row r="507" spans="1:89" s="213" customFormat="1" ht="28.5" hidden="1" customHeight="1">
      <c r="A507" s="593"/>
      <c r="B507" s="617"/>
      <c r="C507" s="567"/>
      <c r="D507" s="567"/>
      <c r="E507" s="570"/>
      <c r="F507" s="570"/>
      <c r="G507" s="575"/>
      <c r="H507" s="382">
        <f t="shared" si="1723"/>
        <v>82</v>
      </c>
      <c r="I507" s="574"/>
      <c r="J507" s="577"/>
      <c r="K507" s="577"/>
      <c r="L507" s="577"/>
      <c r="M507" s="571"/>
      <c r="N507" s="571"/>
      <c r="O507" s="571"/>
      <c r="P507" s="645"/>
      <c r="Q507" s="605"/>
      <c r="R507" s="608"/>
      <c r="S507" s="608"/>
      <c r="T507" s="608"/>
      <c r="U507" s="608"/>
      <c r="V507" s="648"/>
      <c r="W507" s="633"/>
      <c r="X507" s="651"/>
      <c r="Y507" s="654"/>
      <c r="Z507" s="657"/>
      <c r="AA507" s="633"/>
      <c r="AB507" s="636"/>
      <c r="AC507" s="639"/>
      <c r="AD507" s="642"/>
      <c r="AE507" s="621"/>
      <c r="AF507" s="205">
        <v>6</v>
      </c>
      <c r="AG507" s="501"/>
      <c r="AH507" s="504" t="str">
        <f t="shared" si="1753"/>
        <v/>
      </c>
      <c r="AI507" s="338"/>
      <c r="AJ507" s="338"/>
      <c r="AK507" s="233" t="str">
        <f t="shared" si="1754"/>
        <v/>
      </c>
      <c r="AL507" s="339"/>
      <c r="AM507" s="339"/>
      <c r="AN507" s="340"/>
      <c r="AO507" s="234" t="str">
        <f t="shared" ref="AO507" si="1791">IF(ISBLANK(AD502),(IFERROR(IF(AND(AH506="Probabilidad",AH507="Probabilidad"),(AQ506-(+AQ506*AK507)),IF(AND(AH506="Impacto",AH507="Probabilidad"),(AQ505-(+AQ505*AK507)),IF(AH507="Impacto",AQ506,""))),""))," ")</f>
        <v/>
      </c>
      <c r="AP507" s="174" t="str">
        <f t="shared" ref="AP507" si="1792">IF(ISBLANK(AD502),(IFERROR(IF(AO507="","",IF(AO507&lt;=0.2,"Muy Baja",IF(AO507&lt;=0.4,"Baja",IF(AO507&lt;=0.6,"Media",IF(AO507&lt;=0.8,"Alta","Muy Alta"))))),""))," ")</f>
        <v/>
      </c>
      <c r="AQ507" s="235" t="str">
        <f t="shared" si="1675"/>
        <v/>
      </c>
      <c r="AR507" s="281" t="str">
        <f t="shared" si="1676"/>
        <v/>
      </c>
      <c r="AS507" s="235" t="str">
        <f t="shared" si="1786"/>
        <v/>
      </c>
      <c r="AT507" s="237" t="str">
        <f t="shared" si="1677"/>
        <v/>
      </c>
      <c r="AU507" s="624"/>
      <c r="AV507" s="627"/>
      <c r="AW507" s="621"/>
      <c r="AX507" s="630"/>
      <c r="AY507" s="341"/>
      <c r="AZ507" s="208"/>
      <c r="BA507" s="206"/>
      <c r="BB507" s="206"/>
      <c r="BC507" s="207"/>
      <c r="BD507" s="207"/>
      <c r="BE507" s="207"/>
      <c r="BF507" s="208"/>
      <c r="BG507" s="577"/>
      <c r="BH507" s="214"/>
      <c r="BI507" s="209"/>
      <c r="BJ507" s="209"/>
      <c r="BK507" s="209"/>
      <c r="BL507" s="206"/>
      <c r="BM507" s="206"/>
      <c r="BN507" s="206"/>
      <c r="BO507" s="280"/>
      <c r="BP507" s="280"/>
      <c r="BQ507" s="282"/>
      <c r="BR507" s="212"/>
      <c r="BS507" s="212" t="str">
        <f>IF(AND('MAPA DE RIESGOS'!$AP507="Muy Alta",'MAPA DE RIESGOS'!$AR507="Leve"),CONCATENATE("R",'MAPA DE RIESGOS'!$H507,"C",'MAPA DE RIESGOS'!$AF507),"")</f>
        <v/>
      </c>
      <c r="BT507" s="212"/>
      <c r="BU507" s="212"/>
      <c r="BV507" s="212"/>
      <c r="BW507" s="212"/>
      <c r="BX507" s="212"/>
      <c r="BY507" s="212"/>
      <c r="BZ507" s="212"/>
      <c r="CA507" s="212"/>
      <c r="CB507" s="212"/>
      <c r="CC507" s="212"/>
      <c r="CD507" s="212"/>
      <c r="CE507" s="212"/>
      <c r="CF507" s="212"/>
      <c r="CG507" s="212"/>
      <c r="CH507" s="212"/>
      <c r="CI507" s="212"/>
      <c r="CJ507" s="212"/>
      <c r="CK507" s="212"/>
    </row>
    <row r="508" spans="1:89" s="213" customFormat="1" ht="18" hidden="1">
      <c r="A508" s="593"/>
      <c r="B508" s="617" t="s">
        <v>958</v>
      </c>
      <c r="C508" s="567"/>
      <c r="D508" s="567" t="str">
        <f>IFERROR((VLOOKUP($B508,'Listados Datos'!$D$3:$F$18,3,FALSE))," ")</f>
        <v>Inicia con el diseño y aprobación del Plan Anual de Auditoría-PAA y finaliza con el cargue de las acciones del aplicativo acciones correctivas, preventivas y de mejora -CPM.</v>
      </c>
      <c r="E508" s="570" t="s">
        <v>1169</v>
      </c>
      <c r="F508" s="570" t="s">
        <v>966</v>
      </c>
      <c r="G508" s="575">
        <v>83</v>
      </c>
      <c r="H508" s="382">
        <f t="shared" ref="H508" si="1793">+G508</f>
        <v>83</v>
      </c>
      <c r="I508" s="572"/>
      <c r="J508" s="581"/>
      <c r="K508" s="581"/>
      <c r="L508" s="581"/>
      <c r="M508" s="569"/>
      <c r="N508" s="569"/>
      <c r="O508" s="569"/>
      <c r="P508" s="643"/>
      <c r="Q508" s="603"/>
      <c r="R508" s="606"/>
      <c r="S508" s="606"/>
      <c r="T508" s="606"/>
      <c r="U508" s="606"/>
      <c r="V508" s="646" t="str">
        <f t="shared" ref="V508" si="1794">IF(ISBLANK(AC508),(IF(P508&lt;=0,"",IF(P508&lt;=2,"Muy Baja",IF(P508&lt;=24,"Baja",IF(P508&lt;=500,"Media",IF(P508&lt;=5000,"Alta","Muy Alta"))))))," ")</f>
        <v/>
      </c>
      <c r="W508" s="631" t="str">
        <f t="shared" ref="W508" si="1795">IF(ISBLANK(AC508),(IF(V508="","",IF(V508="Muy Baja",20%,IF(V508="Baja",40%,IF(V508="Media",60%,IF(V508="Alta",80%,IF(V508="Muy Alta",100%,0)))))))," ")</f>
        <v/>
      </c>
      <c r="X508" s="649"/>
      <c r="Y508" s="652" t="str">
        <f>IF(X508&gt;0,IF(NOT(ISERROR(MATCH(X508,'Listados Datos'!$N$3:$N$4,0))),'Listados Datos'!$N$6&amp;"Por favor no seleccionar este criterios de impacto (Afectación Económica o presupuestal y/o Pérdida Reputacional)",'Listados Datos'!$N$7),"")</f>
        <v/>
      </c>
      <c r="Z508" s="655" t="str">
        <f>IF(OR(X508='Listados Datos'!$R$3,X508='Listados Datos'!$S$3),"Leve",IF(OR(X508='Listados Datos'!$R$4,X508='Listados Datos'!$S$4),"Menor",IF(OR(X508='Listados Datos'!$R$5,X508='Listados Datos'!$S$5),"Moderado",IF(OR(X508='Listados Datos'!$R$6,X508='Listados Datos'!$S$6),"Mayor",IF(OR(X508='Listados Datos'!$R$7,X508='Listados Datos'!$S$7),"Catastrófico","")))))</f>
        <v/>
      </c>
      <c r="AA508" s="631" t="str">
        <f>IF(Z508="","",IF(Z508="Leve",20%,IF(Z508="Menor",40%,IF(Z508="Moderado",60%,IF(Z508="Mayor",80%,IF(Z508="Catastrófico",100%,0))))))</f>
        <v/>
      </c>
      <c r="AB508" s="634"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
      </c>
      <c r="AC508" s="637"/>
      <c r="AD508" s="640"/>
      <c r="AE508" s="619" t="str">
        <f t="shared" ref="AE508" si="1796">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5">
        <v>1</v>
      </c>
      <c r="AG508" s="501"/>
      <c r="AH508" s="504" t="str">
        <f t="shared" si="1753"/>
        <v/>
      </c>
      <c r="AI508" s="338"/>
      <c r="AJ508" s="338"/>
      <c r="AK508" s="233" t="str">
        <f t="shared" si="1754"/>
        <v/>
      </c>
      <c r="AL508" s="339"/>
      <c r="AM508" s="339"/>
      <c r="AN508" s="340"/>
      <c r="AO508" s="234" t="str">
        <f t="shared" ref="AO508" si="1797">IF(ISBLANK(AD508),(IFERROR(IF(AH508="Probabilidad",(W508-(+W508*AK508)),IF(AH508="Impacto",W508,"")),""))," ")</f>
        <v/>
      </c>
      <c r="AP508" s="174" t="str">
        <f t="shared" ref="AP508" si="1798">IF(ISBLANK(AD508), (IFERROR(IF(AO508="","",IF(AO508&lt;=0.2,"Muy Baja",IF(AO508&lt;=0.4,"Baja",IF(AO508&lt;=0.6,"Media",IF(AO508&lt;=0.8,"Alta","Muy Alta"))))),""))," ")</f>
        <v/>
      </c>
      <c r="AQ508" s="235" t="str">
        <f t="shared" si="1675"/>
        <v/>
      </c>
      <c r="AR508" s="281" t="str">
        <f t="shared" si="1676"/>
        <v/>
      </c>
      <c r="AS508" s="235" t="str">
        <f t="shared" ref="AS508" si="1799">IFERROR(IF(AH508="Impacto",(AA508-(+AA508*AK508)),IF(AH508="Probabilidad",AA508,"")),"")</f>
        <v/>
      </c>
      <c r="AT508" s="237" t="str">
        <f t="shared" si="1677"/>
        <v/>
      </c>
      <c r="AU508" s="622"/>
      <c r="AV508" s="625" t="str">
        <f>IF(ISBLANK(AD508), " ", AD508)</f>
        <v xml:space="preserve"> </v>
      </c>
      <c r="AW508" s="619" t="str">
        <f t="shared" ref="AW508" si="1800">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628"/>
      <c r="AY508" s="560"/>
      <c r="AZ508" s="562"/>
      <c r="BA508" s="562"/>
      <c r="BB508" s="562"/>
      <c r="BC508" s="665"/>
      <c r="BD508" s="665"/>
      <c r="BE508" s="562"/>
      <c r="BF508" s="562"/>
      <c r="BG508" s="581"/>
      <c r="BH508" s="214"/>
      <c r="BI508" s="209"/>
      <c r="BJ508" s="209"/>
      <c r="BK508" s="209"/>
      <c r="BL508" s="206"/>
      <c r="BM508" s="206"/>
      <c r="BN508" s="206"/>
      <c r="BO508" s="280"/>
      <c r="BP508" s="280"/>
      <c r="BQ508" s="282"/>
      <c r="BR508" s="212"/>
      <c r="BS508" s="212" t="str">
        <f>IF(AND('MAPA DE RIESGOS'!$AP508="Muy Alta",'MAPA DE RIESGOS'!$AR508="Leve"),CONCATENATE("R",'MAPA DE RIESGOS'!$H508,"C",'MAPA DE RIESGOS'!$AF508),"")</f>
        <v/>
      </c>
      <c r="BT508" s="212"/>
      <c r="BU508" s="212"/>
      <c r="BV508" s="212"/>
      <c r="BW508" s="212"/>
      <c r="BX508" s="212"/>
      <c r="BY508" s="212"/>
      <c r="BZ508" s="212"/>
      <c r="CA508" s="212"/>
      <c r="CB508" s="212"/>
      <c r="CC508" s="212"/>
      <c r="CD508" s="212"/>
      <c r="CE508" s="212"/>
      <c r="CF508" s="212"/>
      <c r="CG508" s="212"/>
      <c r="CH508" s="212"/>
      <c r="CI508" s="212"/>
      <c r="CJ508" s="212"/>
      <c r="CK508" s="212"/>
    </row>
    <row r="509" spans="1:89" s="213" customFormat="1" ht="18" hidden="1">
      <c r="A509" s="593"/>
      <c r="B509" s="617"/>
      <c r="C509" s="567"/>
      <c r="D509" s="567"/>
      <c r="E509" s="570"/>
      <c r="F509" s="570"/>
      <c r="G509" s="575"/>
      <c r="H509" s="382">
        <f t="shared" ref="H509" si="1801">+H508</f>
        <v>83</v>
      </c>
      <c r="I509" s="573"/>
      <c r="J509" s="576"/>
      <c r="K509" s="576"/>
      <c r="L509" s="576"/>
      <c r="M509" s="570"/>
      <c r="N509" s="570"/>
      <c r="O509" s="570"/>
      <c r="P509" s="644"/>
      <c r="Q509" s="604"/>
      <c r="R509" s="607"/>
      <c r="S509" s="607"/>
      <c r="T509" s="607"/>
      <c r="U509" s="607"/>
      <c r="V509" s="647"/>
      <c r="W509" s="632"/>
      <c r="X509" s="650"/>
      <c r="Y509" s="653"/>
      <c r="Z509" s="656"/>
      <c r="AA509" s="632"/>
      <c r="AB509" s="635"/>
      <c r="AC509" s="638"/>
      <c r="AD509" s="641"/>
      <c r="AE509" s="620"/>
      <c r="AF509" s="205">
        <v>2</v>
      </c>
      <c r="AG509" s="501"/>
      <c r="AH509" s="504" t="str">
        <f t="shared" si="1753"/>
        <v/>
      </c>
      <c r="AI509" s="338"/>
      <c r="AJ509" s="338"/>
      <c r="AK509" s="233" t="str">
        <f t="shared" si="1754"/>
        <v/>
      </c>
      <c r="AL509" s="339"/>
      <c r="AM509" s="339"/>
      <c r="AN509" s="340"/>
      <c r="AO509" s="234" t="str">
        <f t="shared" ref="AO509" si="1802">IF(ISBLANK(AD508),(IFERROR(IF(AND(AH508="Probabilidad",AH509="Probabilidad"),(AQ508-(+AQ508*AK509)),IF(AH509="Probabilidad",(W508-(+W508*AK509)),IF(AH509="Impacto",AQ508,""))),""))," ")</f>
        <v/>
      </c>
      <c r="AP509" s="174" t="str">
        <f t="shared" ref="AP509" si="1803">IF(ISBLANK(AD508),(IFERROR(IF(AO509="","",IF(AO509&lt;=0.2,"Muy Baja",IF(AO509&lt;=0.4,"Baja",IF(AO509&lt;=0.6,"Media",IF(AO509&lt;=0.8,"Alta","Muy Alta"))))),""))," ")</f>
        <v/>
      </c>
      <c r="AQ509" s="235" t="str">
        <f t="shared" si="1675"/>
        <v/>
      </c>
      <c r="AR509" s="281" t="str">
        <f t="shared" si="1676"/>
        <v/>
      </c>
      <c r="AS509" s="235" t="str">
        <f t="shared" ref="AS509" si="1804">IFERROR(IF(AND(AH508="Impacto",AH509="Impacto"),(AS508-(+AS508*AK509)),IF(AH509="Impacto",(AA508-(+AA508*AK509)),IF(AH509="Probabilidad",AS508,""))),"")</f>
        <v/>
      </c>
      <c r="AT509" s="237" t="str">
        <f t="shared" si="1677"/>
        <v/>
      </c>
      <c r="AU509" s="623"/>
      <c r="AV509" s="626"/>
      <c r="AW509" s="620"/>
      <c r="AX509" s="629"/>
      <c r="AY509" s="799"/>
      <c r="AZ509" s="800"/>
      <c r="BA509" s="800"/>
      <c r="BB509" s="800"/>
      <c r="BC509" s="805"/>
      <c r="BD509" s="805"/>
      <c r="BE509" s="800"/>
      <c r="BF509" s="800"/>
      <c r="BG509" s="576"/>
      <c r="BH509" s="214"/>
      <c r="BI509" s="209"/>
      <c r="BJ509" s="209"/>
      <c r="BK509" s="209"/>
      <c r="BL509" s="206"/>
      <c r="BM509" s="206"/>
      <c r="BN509" s="206"/>
      <c r="BO509" s="280"/>
      <c r="BP509" s="280"/>
      <c r="BQ509" s="282"/>
      <c r="BR509" s="212"/>
      <c r="BS509" s="212" t="str">
        <f>IF(AND('MAPA DE RIESGOS'!$AP509="Muy Alta",'MAPA DE RIESGOS'!$AR509="Leve"),CONCATENATE("R",'MAPA DE RIESGOS'!$H509,"C",'MAPA DE RIESGOS'!$AF509),"")</f>
        <v/>
      </c>
      <c r="BT509" s="212"/>
      <c r="BU509" s="212"/>
      <c r="BV509" s="212"/>
      <c r="BW509" s="212"/>
      <c r="BX509" s="212"/>
      <c r="BY509" s="212"/>
      <c r="BZ509" s="212"/>
      <c r="CA509" s="212"/>
      <c r="CB509" s="212"/>
      <c r="CC509" s="212"/>
      <c r="CD509" s="212"/>
      <c r="CE509" s="212"/>
      <c r="CF509" s="212"/>
      <c r="CG509" s="212"/>
      <c r="CH509" s="212"/>
      <c r="CI509" s="212"/>
      <c r="CJ509" s="212"/>
      <c r="CK509" s="212"/>
    </row>
    <row r="510" spans="1:89" s="213" customFormat="1" ht="18" hidden="1">
      <c r="A510" s="593"/>
      <c r="B510" s="617"/>
      <c r="C510" s="567"/>
      <c r="D510" s="567"/>
      <c r="E510" s="570"/>
      <c r="F510" s="570"/>
      <c r="G510" s="575"/>
      <c r="H510" s="382">
        <f t="shared" si="1723"/>
        <v>83</v>
      </c>
      <c r="I510" s="573"/>
      <c r="J510" s="576"/>
      <c r="K510" s="576"/>
      <c r="L510" s="576"/>
      <c r="M510" s="570"/>
      <c r="N510" s="570"/>
      <c r="O510" s="570"/>
      <c r="P510" s="644"/>
      <c r="Q510" s="604"/>
      <c r="R510" s="607"/>
      <c r="S510" s="607"/>
      <c r="T510" s="607"/>
      <c r="U510" s="607"/>
      <c r="V510" s="647"/>
      <c r="W510" s="632"/>
      <c r="X510" s="650"/>
      <c r="Y510" s="653"/>
      <c r="Z510" s="656"/>
      <c r="AA510" s="632"/>
      <c r="AB510" s="635"/>
      <c r="AC510" s="638"/>
      <c r="AD510" s="641"/>
      <c r="AE510" s="620"/>
      <c r="AF510" s="205">
        <v>3</v>
      </c>
      <c r="AG510" s="501"/>
      <c r="AH510" s="504" t="str">
        <f t="shared" si="1753"/>
        <v/>
      </c>
      <c r="AI510" s="338"/>
      <c r="AJ510" s="338"/>
      <c r="AK510" s="233" t="str">
        <f t="shared" si="1754"/>
        <v/>
      </c>
      <c r="AL510" s="339"/>
      <c r="AM510" s="339"/>
      <c r="AN510" s="340"/>
      <c r="AO510" s="234" t="str">
        <f t="shared" ref="AO510" si="1805">IF(ISBLANK(AD508),(IFERROR(IF(AND(AH509="Probabilidad",AH510="Probabilidad"),(AQ509-(+AQ509*AK510)),IF(AND(AH509="Impacto",AH510="Probabilidad"),(AQ508-(+AQ508*AK510)),IF(AH510="Impacto",AQ509,""))),""))," ")</f>
        <v/>
      </c>
      <c r="AP510" s="174" t="str">
        <f t="shared" ref="AP510" si="1806">IF(ISBLANK(AD508),(IFERROR(IF(AO510="","",IF(AO510&lt;=0.2,"Muy Baja",IF(AO510&lt;=0.4,"Baja",IF(AO510&lt;=0.6,"Media",IF(AO510&lt;=0.8,"Alta","Muy Alta"))))),""))," ")</f>
        <v/>
      </c>
      <c r="AQ510" s="235" t="str">
        <f t="shared" si="1675"/>
        <v/>
      </c>
      <c r="AR510" s="281" t="str">
        <f t="shared" si="1676"/>
        <v/>
      </c>
      <c r="AS510" s="235" t="str">
        <f t="shared" ref="AS510:AS513" si="1807">IFERROR(IF(AND(AH509="Impacto",AH510="Impacto"),(AS509-(+AS509*AK510)),IF(AND(AH509="Probabilidad",AH510="Impacto"),(AS508-(+AS508*AK510)),IF(AH510="Probabilidad",AS509,""))),"")</f>
        <v/>
      </c>
      <c r="AT510" s="237" t="str">
        <f t="shared" si="1677"/>
        <v/>
      </c>
      <c r="AU510" s="623"/>
      <c r="AV510" s="626"/>
      <c r="AW510" s="620"/>
      <c r="AX510" s="629"/>
      <c r="AY510" s="799"/>
      <c r="AZ510" s="800"/>
      <c r="BA510" s="800"/>
      <c r="BB510" s="800"/>
      <c r="BC510" s="805"/>
      <c r="BD510" s="805"/>
      <c r="BE510" s="800"/>
      <c r="BF510" s="800"/>
      <c r="BG510" s="576"/>
      <c r="BH510" s="214"/>
      <c r="BI510" s="209"/>
      <c r="BJ510" s="209"/>
      <c r="BK510" s="209"/>
      <c r="BL510" s="206"/>
      <c r="BM510" s="206"/>
      <c r="BN510" s="206"/>
      <c r="BO510" s="280"/>
      <c r="BP510" s="280"/>
      <c r="BQ510" s="282"/>
      <c r="BR510" s="212"/>
      <c r="BS510" s="212" t="str">
        <f>IF(AND('MAPA DE RIESGOS'!$AP510="Muy Alta",'MAPA DE RIESGOS'!$AR510="Leve"),CONCATENATE("R",'MAPA DE RIESGOS'!$H510,"C",'MAPA DE RIESGOS'!$AF510),"")</f>
        <v/>
      </c>
      <c r="BT510" s="212"/>
      <c r="BU510" s="212"/>
      <c r="BV510" s="212"/>
      <c r="BW510" s="212"/>
      <c r="BX510" s="212"/>
      <c r="BY510" s="212"/>
      <c r="BZ510" s="212"/>
      <c r="CA510" s="212"/>
      <c r="CB510" s="212"/>
      <c r="CC510" s="212"/>
      <c r="CD510" s="212"/>
      <c r="CE510" s="212"/>
      <c r="CF510" s="212"/>
      <c r="CG510" s="212"/>
      <c r="CH510" s="212"/>
      <c r="CI510" s="212"/>
      <c r="CJ510" s="212"/>
      <c r="CK510" s="212"/>
    </row>
    <row r="511" spans="1:89" s="213" customFormat="1" ht="18" hidden="1">
      <c r="A511" s="593"/>
      <c r="B511" s="617"/>
      <c r="C511" s="567"/>
      <c r="D511" s="567"/>
      <c r="E511" s="570"/>
      <c r="F511" s="570"/>
      <c r="G511" s="575"/>
      <c r="H511" s="382">
        <f t="shared" si="1723"/>
        <v>83</v>
      </c>
      <c r="I511" s="573"/>
      <c r="J511" s="576"/>
      <c r="K511" s="576"/>
      <c r="L511" s="576"/>
      <c r="M511" s="570"/>
      <c r="N511" s="570"/>
      <c r="O511" s="570"/>
      <c r="P511" s="644"/>
      <c r="Q511" s="604"/>
      <c r="R511" s="607"/>
      <c r="S511" s="607"/>
      <c r="T511" s="607"/>
      <c r="U511" s="607"/>
      <c r="V511" s="647"/>
      <c r="W511" s="632"/>
      <c r="X511" s="650"/>
      <c r="Y511" s="653"/>
      <c r="Z511" s="656"/>
      <c r="AA511" s="632"/>
      <c r="AB511" s="635"/>
      <c r="AC511" s="638"/>
      <c r="AD511" s="641"/>
      <c r="AE511" s="620"/>
      <c r="AF511" s="205">
        <v>4</v>
      </c>
      <c r="AG511" s="501"/>
      <c r="AH511" s="504" t="str">
        <f t="shared" si="1753"/>
        <v/>
      </c>
      <c r="AI511" s="338"/>
      <c r="AJ511" s="338"/>
      <c r="AK511" s="233" t="str">
        <f t="shared" si="1754"/>
        <v/>
      </c>
      <c r="AL511" s="339"/>
      <c r="AM511" s="339"/>
      <c r="AN511" s="340"/>
      <c r="AO511" s="234" t="str">
        <f t="shared" ref="AO511" si="1808">IF(ISBLANK(AD508),(IFERROR(IF(AND(AH510="Probabilidad",AH511="Probabilidad"),(AQ510-(+AQ510*AK511)),IF(AND(AH510="Impacto",AH511="Probabilidad"),(AQ509-(+AQ509*AK511)),IF(AH511="Impacto",AQ510,""))),""))," ")</f>
        <v/>
      </c>
      <c r="AP511" s="174" t="str">
        <f t="shared" ref="AP511" si="1809">IF(ISBLANK(AD508),(IFERROR(IF(AO511="","",IF(AO511&lt;=0.2,"Muy Baja",IF(AO511&lt;=0.4,"Baja",IF(AO511&lt;=0.6,"Media",IF(AO511&lt;=0.8,"Alta","Muy Alta"))))),""))," ")</f>
        <v/>
      </c>
      <c r="AQ511" s="235" t="str">
        <f t="shared" si="1675"/>
        <v/>
      </c>
      <c r="AR511" s="281" t="str">
        <f t="shared" si="1676"/>
        <v/>
      </c>
      <c r="AS511" s="235" t="str">
        <f t="shared" si="1807"/>
        <v/>
      </c>
      <c r="AT511" s="237" t="str">
        <f t="shared" si="1677"/>
        <v/>
      </c>
      <c r="AU511" s="623"/>
      <c r="AV511" s="626"/>
      <c r="AW511" s="620"/>
      <c r="AX511" s="629"/>
      <c r="AY511" s="799"/>
      <c r="AZ511" s="800"/>
      <c r="BA511" s="800"/>
      <c r="BB511" s="800"/>
      <c r="BC511" s="805"/>
      <c r="BD511" s="805"/>
      <c r="BE511" s="800"/>
      <c r="BF511" s="800"/>
      <c r="BG511" s="576"/>
      <c r="BH511" s="214"/>
      <c r="BI511" s="209"/>
      <c r="BJ511" s="209"/>
      <c r="BK511" s="209"/>
      <c r="BL511" s="206"/>
      <c r="BM511" s="206"/>
      <c r="BN511" s="206"/>
      <c r="BO511" s="280"/>
      <c r="BP511" s="280"/>
      <c r="BQ511" s="282"/>
      <c r="BR511" s="212"/>
      <c r="BS511" s="212" t="str">
        <f>IF(AND('MAPA DE RIESGOS'!$AP511="Muy Alta",'MAPA DE RIESGOS'!$AR511="Leve"),CONCATENATE("R",'MAPA DE RIESGOS'!$H511,"C",'MAPA DE RIESGOS'!$AF511),"")</f>
        <v/>
      </c>
      <c r="BT511" s="212"/>
      <c r="BU511" s="212"/>
      <c r="BV511" s="212"/>
      <c r="BW511" s="212"/>
      <c r="BX511" s="212"/>
      <c r="BY511" s="212"/>
      <c r="BZ511" s="212"/>
      <c r="CA511" s="212"/>
      <c r="CB511" s="212"/>
      <c r="CC511" s="212"/>
      <c r="CD511" s="212"/>
      <c r="CE511" s="212"/>
      <c r="CF511" s="212"/>
      <c r="CG511" s="212"/>
      <c r="CH511" s="212"/>
      <c r="CI511" s="212"/>
      <c r="CJ511" s="212"/>
      <c r="CK511" s="212"/>
    </row>
    <row r="512" spans="1:89" s="213" customFormat="1" ht="18" hidden="1">
      <c r="A512" s="593"/>
      <c r="B512" s="617"/>
      <c r="C512" s="567"/>
      <c r="D512" s="567"/>
      <c r="E512" s="570"/>
      <c r="F512" s="570"/>
      <c r="G512" s="575"/>
      <c r="H512" s="382">
        <f t="shared" si="1723"/>
        <v>83</v>
      </c>
      <c r="I512" s="573"/>
      <c r="J512" s="576"/>
      <c r="K512" s="576"/>
      <c r="L512" s="576"/>
      <c r="M512" s="570"/>
      <c r="N512" s="570"/>
      <c r="O512" s="570"/>
      <c r="P512" s="644"/>
      <c r="Q512" s="604"/>
      <c r="R512" s="607"/>
      <c r="S512" s="607"/>
      <c r="T512" s="607"/>
      <c r="U512" s="607"/>
      <c r="V512" s="647"/>
      <c r="W512" s="632"/>
      <c r="X512" s="650"/>
      <c r="Y512" s="653"/>
      <c r="Z512" s="656"/>
      <c r="AA512" s="632"/>
      <c r="AB512" s="635"/>
      <c r="AC512" s="638"/>
      <c r="AD512" s="641"/>
      <c r="AE512" s="620"/>
      <c r="AF512" s="205">
        <v>5</v>
      </c>
      <c r="AG512" s="501"/>
      <c r="AH512" s="504" t="str">
        <f t="shared" si="1753"/>
        <v/>
      </c>
      <c r="AI512" s="338"/>
      <c r="AJ512" s="338"/>
      <c r="AK512" s="233" t="str">
        <f t="shared" si="1754"/>
        <v/>
      </c>
      <c r="AL512" s="339"/>
      <c r="AM512" s="339"/>
      <c r="AN512" s="340"/>
      <c r="AO512" s="234" t="str">
        <f t="shared" ref="AO512" si="1810">IF(ISBLANK(AD508),(IFERROR(IF(AND(AH511="Probabilidad",AH512="Probabilidad"),(AQ511-(+AQ511*AK512)),IF(AND(AH511="Impacto",AH512="Probabilidad"),(AQ510-(+AQ510*AK512)),IF(AH512="Impacto",AQ511,""))),""))," ")</f>
        <v/>
      </c>
      <c r="AP512" s="174" t="str">
        <f t="shared" ref="AP512" si="1811">IF(ISBLANK(AD508),(IFERROR(IF(AO512="","",IF(AO512&lt;=0.2,"Muy Baja",IF(AO512&lt;=0.4,"Baja",IF(AO512&lt;=0.6,"Media",IF(AO512&lt;=0.8,"Alta","Muy Alta"))))),""))," ")</f>
        <v/>
      </c>
      <c r="AQ512" s="235" t="str">
        <f t="shared" si="1675"/>
        <v/>
      </c>
      <c r="AR512" s="281" t="str">
        <f t="shared" si="1676"/>
        <v/>
      </c>
      <c r="AS512" s="235" t="str">
        <f t="shared" si="1807"/>
        <v/>
      </c>
      <c r="AT512" s="237" t="str">
        <f t="shared" si="1677"/>
        <v/>
      </c>
      <c r="AU512" s="623"/>
      <c r="AV512" s="626"/>
      <c r="AW512" s="620"/>
      <c r="AX512" s="629"/>
      <c r="AY512" s="561"/>
      <c r="AZ512" s="563"/>
      <c r="BA512" s="563"/>
      <c r="BB512" s="563"/>
      <c r="BC512" s="666"/>
      <c r="BD512" s="666"/>
      <c r="BE512" s="563"/>
      <c r="BF512" s="563"/>
      <c r="BG512" s="576"/>
      <c r="BH512" s="214"/>
      <c r="BI512" s="209"/>
      <c r="BJ512" s="209"/>
      <c r="BK512" s="209"/>
      <c r="BL512" s="206"/>
      <c r="BM512" s="206"/>
      <c r="BN512" s="206"/>
      <c r="BO512" s="280"/>
      <c r="BP512" s="280"/>
      <c r="BQ512" s="282"/>
      <c r="BR512" s="212"/>
      <c r="BS512" s="212" t="str">
        <f>IF(AND('MAPA DE RIESGOS'!$AP512="Muy Alta",'MAPA DE RIESGOS'!$AR512="Leve"),CONCATENATE("R",'MAPA DE RIESGOS'!$H512,"C",'MAPA DE RIESGOS'!$AF512),"")</f>
        <v/>
      </c>
      <c r="BT512" s="212"/>
      <c r="BU512" s="212"/>
      <c r="BV512" s="212"/>
      <c r="BW512" s="212"/>
      <c r="BX512" s="212"/>
      <c r="BY512" s="212"/>
      <c r="BZ512" s="212"/>
      <c r="CA512" s="212"/>
      <c r="CB512" s="212"/>
      <c r="CC512" s="212"/>
      <c r="CD512" s="212"/>
      <c r="CE512" s="212"/>
      <c r="CF512" s="212"/>
      <c r="CG512" s="212"/>
      <c r="CH512" s="212"/>
      <c r="CI512" s="212"/>
      <c r="CJ512" s="212"/>
      <c r="CK512" s="212"/>
    </row>
    <row r="513" spans="1:89" s="213" customFormat="1" ht="18" hidden="1">
      <c r="A513" s="593"/>
      <c r="B513" s="617"/>
      <c r="C513" s="567"/>
      <c r="D513" s="567"/>
      <c r="E513" s="570"/>
      <c r="F513" s="570"/>
      <c r="G513" s="575"/>
      <c r="H513" s="382">
        <f t="shared" si="1723"/>
        <v>83</v>
      </c>
      <c r="I513" s="574"/>
      <c r="J513" s="577"/>
      <c r="K513" s="577"/>
      <c r="L513" s="577"/>
      <c r="M513" s="571"/>
      <c r="N513" s="571"/>
      <c r="O513" s="571"/>
      <c r="P513" s="645"/>
      <c r="Q513" s="605"/>
      <c r="R513" s="608"/>
      <c r="S513" s="608"/>
      <c r="T513" s="608"/>
      <c r="U513" s="608"/>
      <c r="V513" s="648"/>
      <c r="W513" s="633"/>
      <c r="X513" s="651"/>
      <c r="Y513" s="654"/>
      <c r="Z513" s="657"/>
      <c r="AA513" s="633"/>
      <c r="AB513" s="636"/>
      <c r="AC513" s="639"/>
      <c r="AD513" s="642"/>
      <c r="AE513" s="621"/>
      <c r="AF513" s="205">
        <v>6</v>
      </c>
      <c r="AG513" s="501"/>
      <c r="AH513" s="504" t="str">
        <f t="shared" si="1753"/>
        <v/>
      </c>
      <c r="AI513" s="338"/>
      <c r="AJ513" s="338"/>
      <c r="AK513" s="233" t="str">
        <f t="shared" si="1754"/>
        <v/>
      </c>
      <c r="AL513" s="339"/>
      <c r="AM513" s="339"/>
      <c r="AN513" s="340"/>
      <c r="AO513" s="234" t="str">
        <f t="shared" ref="AO513" si="1812">IF(ISBLANK(AD508),(IFERROR(IF(AND(AH512="Probabilidad",AH513="Probabilidad"),(AQ512-(+AQ512*AK513)),IF(AND(AH512="Impacto",AH513="Probabilidad"),(AQ511-(+AQ511*AK513)),IF(AH513="Impacto",AQ512,""))),""))," ")</f>
        <v/>
      </c>
      <c r="AP513" s="174" t="str">
        <f t="shared" ref="AP513" si="1813">IF(ISBLANK(AD508),(IFERROR(IF(AO513="","",IF(AO513&lt;=0.2,"Muy Baja",IF(AO513&lt;=0.4,"Baja",IF(AO513&lt;=0.6,"Media",IF(AO513&lt;=0.8,"Alta","Muy Alta"))))),""))," ")</f>
        <v/>
      </c>
      <c r="AQ513" s="235" t="str">
        <f t="shared" si="1675"/>
        <v/>
      </c>
      <c r="AR513" s="281" t="str">
        <f t="shared" si="1676"/>
        <v/>
      </c>
      <c r="AS513" s="235" t="str">
        <f t="shared" si="1807"/>
        <v/>
      </c>
      <c r="AT513" s="237" t="str">
        <f t="shared" si="1677"/>
        <v/>
      </c>
      <c r="AU513" s="624"/>
      <c r="AV513" s="627"/>
      <c r="AW513" s="621"/>
      <c r="AX513" s="630"/>
      <c r="AY513" s="341"/>
      <c r="AZ513" s="208"/>
      <c r="BA513" s="206"/>
      <c r="BB513" s="206"/>
      <c r="BC513" s="207"/>
      <c r="BD513" s="207"/>
      <c r="BE513" s="207"/>
      <c r="BF513" s="208"/>
      <c r="BG513" s="577"/>
      <c r="BH513" s="214"/>
      <c r="BI513" s="209"/>
      <c r="BJ513" s="209"/>
      <c r="BK513" s="209"/>
      <c r="BL513" s="206"/>
      <c r="BM513" s="206"/>
      <c r="BN513" s="206"/>
      <c r="BO513" s="280"/>
      <c r="BP513" s="280"/>
      <c r="BQ513" s="282"/>
      <c r="BR513" s="212"/>
      <c r="BS513" s="212" t="str">
        <f>IF(AND('MAPA DE RIESGOS'!$AP513="Muy Alta",'MAPA DE RIESGOS'!$AR513="Leve"),CONCATENATE("R",'MAPA DE RIESGOS'!$H513,"C",'MAPA DE RIESGOS'!$AF513),"")</f>
        <v/>
      </c>
      <c r="BT513" s="212"/>
      <c r="BU513" s="212"/>
      <c r="BV513" s="212"/>
      <c r="BW513" s="212"/>
      <c r="BX513" s="212"/>
      <c r="BY513" s="212"/>
      <c r="BZ513" s="212"/>
      <c r="CA513" s="212"/>
      <c r="CB513" s="212"/>
      <c r="CC513" s="212"/>
      <c r="CD513" s="212"/>
      <c r="CE513" s="212"/>
      <c r="CF513" s="212"/>
      <c r="CG513" s="212"/>
      <c r="CH513" s="212"/>
      <c r="CI513" s="212"/>
      <c r="CJ513" s="212"/>
      <c r="CK513" s="212"/>
    </row>
    <row r="514" spans="1:89" s="213" customFormat="1" ht="18" hidden="1">
      <c r="A514" s="593"/>
      <c r="B514" s="617" t="s">
        <v>958</v>
      </c>
      <c r="C514" s="567"/>
      <c r="D514" s="567" t="str">
        <f>IFERROR((VLOOKUP($B514,'Listados Datos'!$D$3:$F$18,3,FALSE))," ")</f>
        <v>Inicia con el diseño y aprobación del Plan Anual de Auditoría-PAA y finaliza con el cargue de las acciones del aplicativo acciones correctivas, preventivas y de mejora -CPM.</v>
      </c>
      <c r="E514" s="570" t="s">
        <v>1169</v>
      </c>
      <c r="F514" s="570" t="s">
        <v>966</v>
      </c>
      <c r="G514" s="575">
        <v>84</v>
      </c>
      <c r="H514" s="382">
        <f t="shared" ref="H514" si="1814">+G514</f>
        <v>84</v>
      </c>
      <c r="I514" s="572"/>
      <c r="J514" s="581"/>
      <c r="K514" s="581"/>
      <c r="L514" s="581"/>
      <c r="M514" s="569"/>
      <c r="N514" s="569"/>
      <c r="O514" s="569"/>
      <c r="P514" s="643"/>
      <c r="Q514" s="603"/>
      <c r="R514" s="606"/>
      <c r="S514" s="606"/>
      <c r="T514" s="606"/>
      <c r="U514" s="606"/>
      <c r="V514" s="646" t="str">
        <f t="shared" ref="V514" si="1815">IF(ISBLANK(AC514),(IF(P514&lt;=0,"",IF(P514&lt;=2,"Muy Baja",IF(P514&lt;=24,"Baja",IF(P514&lt;=500,"Media",IF(P514&lt;=5000,"Alta","Muy Alta"))))))," ")</f>
        <v/>
      </c>
      <c r="W514" s="631" t="str">
        <f t="shared" ref="W514" si="1816">IF(ISBLANK(AC514),(IF(V514="","",IF(V514="Muy Baja",20%,IF(V514="Baja",40%,IF(V514="Media",60%,IF(V514="Alta",80%,IF(V514="Muy Alta",100%,0)))))))," ")</f>
        <v/>
      </c>
      <c r="X514" s="649"/>
      <c r="Y514" s="652" t="str">
        <f>IF(X514&gt;0,IF(NOT(ISERROR(MATCH(X514,'Listados Datos'!$N$3:$N$4,0))),'Listados Datos'!$N$6&amp;"Por favor no seleccionar este criterios de impacto (Afectación Económica o presupuestal y/o Pérdida Reputacional)",'Listados Datos'!$N$7),"")</f>
        <v/>
      </c>
      <c r="Z514" s="655" t="str">
        <f>IF(OR(X514='Listados Datos'!$R$3,X514='Listados Datos'!$S$3),"Leve",IF(OR(X514='Listados Datos'!$R$4,X514='Listados Datos'!$S$4),"Menor",IF(OR(X514='Listados Datos'!$R$5,X514='Listados Datos'!$S$5),"Moderado",IF(OR(X514='Listados Datos'!$R$6,X514='Listados Datos'!$S$6),"Mayor",IF(OR(X514='Listados Datos'!$R$7,X514='Listados Datos'!$S$7),"Catastrófico","")))))</f>
        <v/>
      </c>
      <c r="AA514" s="631" t="str">
        <f>IF(Z514="","",IF(Z514="Leve",20%,IF(Z514="Menor",40%,IF(Z514="Moderado",60%,IF(Z514="Mayor",80%,IF(Z514="Catastrófico",100%,0))))))</f>
        <v/>
      </c>
      <c r="AB514" s="634"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
      </c>
      <c r="AC514" s="637"/>
      <c r="AD514" s="640"/>
      <c r="AE514" s="619" t="str">
        <f t="shared" ref="AE514" si="1817">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5">
        <v>1</v>
      </c>
      <c r="AG514" s="501"/>
      <c r="AH514" s="504" t="str">
        <f t="shared" si="1753"/>
        <v/>
      </c>
      <c r="AI514" s="338"/>
      <c r="AJ514" s="338"/>
      <c r="AK514" s="233" t="str">
        <f t="shared" si="1754"/>
        <v/>
      </c>
      <c r="AL514" s="339"/>
      <c r="AM514" s="339"/>
      <c r="AN514" s="340"/>
      <c r="AO514" s="234" t="str">
        <f t="shared" ref="AO514" si="1818">IF(ISBLANK(AD514),(IFERROR(IF(AH514="Probabilidad",(W514-(+W514*AK514)),IF(AH514="Impacto",W514,"")),""))," ")</f>
        <v/>
      </c>
      <c r="AP514" s="174" t="str">
        <f t="shared" ref="AP514" si="1819">IF(ISBLANK(AD514), (IFERROR(IF(AO514="","",IF(AO514&lt;=0.2,"Muy Baja",IF(AO514&lt;=0.4,"Baja",IF(AO514&lt;=0.6,"Media",IF(AO514&lt;=0.8,"Alta","Muy Alta"))))),""))," ")</f>
        <v/>
      </c>
      <c r="AQ514" s="235" t="str">
        <f t="shared" si="1675"/>
        <v/>
      </c>
      <c r="AR514" s="281" t="str">
        <f t="shared" si="1676"/>
        <v/>
      </c>
      <c r="AS514" s="235" t="str">
        <f t="shared" ref="AS514" si="1820">IFERROR(IF(AH514="Impacto",(AA514-(+AA514*AK514)),IF(AH514="Probabilidad",AA514,"")),"")</f>
        <v/>
      </c>
      <c r="AT514" s="237" t="str">
        <f t="shared" si="1677"/>
        <v/>
      </c>
      <c r="AU514" s="622"/>
      <c r="AV514" s="625" t="str">
        <f>IF(ISBLANK(AD514), " ", AD514)</f>
        <v xml:space="preserve"> </v>
      </c>
      <c r="AW514" s="619" t="str">
        <f t="shared" ref="AW514" si="1821">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628"/>
      <c r="AY514" s="560"/>
      <c r="AZ514" s="562"/>
      <c r="BA514" s="562"/>
      <c r="BB514" s="562"/>
      <c r="BC514" s="665"/>
      <c r="BD514" s="665"/>
      <c r="BE514" s="562"/>
      <c r="BF514" s="562"/>
      <c r="BG514" s="581"/>
      <c r="BH514" s="214"/>
      <c r="BI514" s="209"/>
      <c r="BJ514" s="209"/>
      <c r="BK514" s="209"/>
      <c r="BL514" s="206"/>
      <c r="BM514" s="206"/>
      <c r="BN514" s="206"/>
      <c r="BO514" s="280"/>
      <c r="BP514" s="280"/>
      <c r="BQ514" s="282"/>
      <c r="BR514" s="212"/>
      <c r="BS514" s="212" t="str">
        <f>IF(AND('MAPA DE RIESGOS'!$AP514="Muy Alta",'MAPA DE RIESGOS'!$AR514="Leve"),CONCATENATE("R",'MAPA DE RIESGOS'!$H514,"C",'MAPA DE RIESGOS'!$AF514),"")</f>
        <v/>
      </c>
      <c r="BT514" s="212"/>
      <c r="BU514" s="212"/>
      <c r="BV514" s="212"/>
      <c r="BW514" s="212"/>
      <c r="BX514" s="212"/>
      <c r="BY514" s="212"/>
      <c r="BZ514" s="212"/>
      <c r="CA514" s="212"/>
      <c r="CB514" s="212"/>
      <c r="CC514" s="212"/>
      <c r="CD514" s="212"/>
      <c r="CE514" s="212"/>
      <c r="CF514" s="212"/>
      <c r="CG514" s="212"/>
      <c r="CH514" s="212"/>
      <c r="CI514" s="212"/>
      <c r="CJ514" s="212"/>
      <c r="CK514" s="212"/>
    </row>
    <row r="515" spans="1:89" s="213" customFormat="1" ht="18" hidden="1">
      <c r="A515" s="593"/>
      <c r="B515" s="617"/>
      <c r="C515" s="567"/>
      <c r="D515" s="567"/>
      <c r="E515" s="570"/>
      <c r="F515" s="570"/>
      <c r="G515" s="575"/>
      <c r="H515" s="382">
        <f t="shared" ref="H515" si="1822">+H514</f>
        <v>84</v>
      </c>
      <c r="I515" s="573"/>
      <c r="J515" s="576"/>
      <c r="K515" s="576"/>
      <c r="L515" s="576"/>
      <c r="M515" s="570"/>
      <c r="N515" s="570"/>
      <c r="O515" s="570"/>
      <c r="P515" s="644"/>
      <c r="Q515" s="604"/>
      <c r="R515" s="607"/>
      <c r="S515" s="607"/>
      <c r="T515" s="607"/>
      <c r="U515" s="607"/>
      <c r="V515" s="647"/>
      <c r="W515" s="632"/>
      <c r="X515" s="650"/>
      <c r="Y515" s="653"/>
      <c r="Z515" s="656"/>
      <c r="AA515" s="632"/>
      <c r="AB515" s="635"/>
      <c r="AC515" s="638"/>
      <c r="AD515" s="641"/>
      <c r="AE515" s="620"/>
      <c r="AF515" s="205">
        <v>2</v>
      </c>
      <c r="AG515" s="501"/>
      <c r="AH515" s="504" t="str">
        <f t="shared" si="1753"/>
        <v/>
      </c>
      <c r="AI515" s="338"/>
      <c r="AJ515" s="338"/>
      <c r="AK515" s="233" t="str">
        <f t="shared" si="1754"/>
        <v/>
      </c>
      <c r="AL515" s="339"/>
      <c r="AM515" s="339"/>
      <c r="AN515" s="340"/>
      <c r="AO515" s="234" t="str">
        <f t="shared" ref="AO515" si="1823">IF(ISBLANK(AD514),(IFERROR(IF(AND(AH514="Probabilidad",AH515="Probabilidad"),(AQ514-(+AQ514*AK515)),IF(AH515="Probabilidad",(W514-(+W514*AK515)),IF(AH515="Impacto",AQ514,""))),""))," ")</f>
        <v/>
      </c>
      <c r="AP515" s="174" t="str">
        <f t="shared" ref="AP515" si="1824">IF(ISBLANK(AD514),(IFERROR(IF(AO515="","",IF(AO515&lt;=0.2,"Muy Baja",IF(AO515&lt;=0.4,"Baja",IF(AO515&lt;=0.6,"Media",IF(AO515&lt;=0.8,"Alta","Muy Alta"))))),""))," ")</f>
        <v/>
      </c>
      <c r="AQ515" s="235" t="str">
        <f t="shared" si="1675"/>
        <v/>
      </c>
      <c r="AR515" s="281" t="str">
        <f t="shared" si="1676"/>
        <v/>
      </c>
      <c r="AS515" s="235" t="str">
        <f t="shared" ref="AS515" si="1825">IFERROR(IF(AND(AH514="Impacto",AH515="Impacto"),(AS514-(+AS514*AK515)),IF(AH515="Impacto",(AA514-(+AA514*AK515)),IF(AH515="Probabilidad",AS514,""))),"")</f>
        <v/>
      </c>
      <c r="AT515" s="237" t="str">
        <f t="shared" si="1677"/>
        <v/>
      </c>
      <c r="AU515" s="623"/>
      <c r="AV515" s="626"/>
      <c r="AW515" s="620"/>
      <c r="AX515" s="629"/>
      <c r="AY515" s="561"/>
      <c r="AZ515" s="563"/>
      <c r="BA515" s="563"/>
      <c r="BB515" s="563"/>
      <c r="BC515" s="666"/>
      <c r="BD515" s="666"/>
      <c r="BE515" s="563"/>
      <c r="BF515" s="563"/>
      <c r="BG515" s="576"/>
      <c r="BH515" s="214"/>
      <c r="BI515" s="209"/>
      <c r="BJ515" s="209"/>
      <c r="BK515" s="209"/>
      <c r="BL515" s="206"/>
      <c r="BM515" s="206"/>
      <c r="BN515" s="206"/>
      <c r="BO515" s="280"/>
      <c r="BP515" s="280"/>
      <c r="BQ515" s="282"/>
      <c r="BR515" s="212"/>
      <c r="BS515" s="212" t="str">
        <f>IF(AND('MAPA DE RIESGOS'!$AP515="Muy Alta",'MAPA DE RIESGOS'!$AR515="Leve"),CONCATENATE("R",'MAPA DE RIESGOS'!$H515,"C",'MAPA DE RIESGOS'!$AF515),"")</f>
        <v/>
      </c>
      <c r="BT515" s="212"/>
      <c r="BU515" s="212"/>
      <c r="BV515" s="212"/>
      <c r="BW515" s="212"/>
      <c r="BX515" s="212"/>
      <c r="BY515" s="212"/>
      <c r="BZ515" s="212"/>
      <c r="CA515" s="212"/>
      <c r="CB515" s="212"/>
      <c r="CC515" s="212"/>
      <c r="CD515" s="212"/>
      <c r="CE515" s="212"/>
      <c r="CF515" s="212"/>
      <c r="CG515" s="212"/>
      <c r="CH515" s="212"/>
      <c r="CI515" s="212"/>
      <c r="CJ515" s="212"/>
      <c r="CK515" s="212"/>
    </row>
    <row r="516" spans="1:89" s="213" customFormat="1" ht="18" hidden="1">
      <c r="A516" s="593"/>
      <c r="B516" s="617"/>
      <c r="C516" s="567"/>
      <c r="D516" s="567"/>
      <c r="E516" s="570"/>
      <c r="F516" s="570"/>
      <c r="G516" s="575"/>
      <c r="H516" s="382">
        <f t="shared" si="1723"/>
        <v>84</v>
      </c>
      <c r="I516" s="573"/>
      <c r="J516" s="576"/>
      <c r="K516" s="576"/>
      <c r="L516" s="576"/>
      <c r="M516" s="570"/>
      <c r="N516" s="570"/>
      <c r="O516" s="570"/>
      <c r="P516" s="644"/>
      <c r="Q516" s="604"/>
      <c r="R516" s="607"/>
      <c r="S516" s="607"/>
      <c r="T516" s="607"/>
      <c r="U516" s="607"/>
      <c r="V516" s="647"/>
      <c r="W516" s="632"/>
      <c r="X516" s="650"/>
      <c r="Y516" s="653"/>
      <c r="Z516" s="656"/>
      <c r="AA516" s="632"/>
      <c r="AB516" s="635"/>
      <c r="AC516" s="638"/>
      <c r="AD516" s="641"/>
      <c r="AE516" s="620"/>
      <c r="AF516" s="205">
        <v>3</v>
      </c>
      <c r="AG516" s="501"/>
      <c r="AH516" s="504" t="str">
        <f t="shared" si="1753"/>
        <v/>
      </c>
      <c r="AI516" s="338"/>
      <c r="AJ516" s="338"/>
      <c r="AK516" s="233" t="str">
        <f t="shared" si="1754"/>
        <v/>
      </c>
      <c r="AL516" s="339"/>
      <c r="AM516" s="339"/>
      <c r="AN516" s="340"/>
      <c r="AO516" s="234" t="str">
        <f t="shared" ref="AO516" si="1826">IF(ISBLANK(AD514),(IFERROR(IF(AND(AH515="Probabilidad",AH516="Probabilidad"),(AQ515-(+AQ515*AK516)),IF(AND(AH515="Impacto",AH516="Probabilidad"),(AQ514-(+AQ514*AK516)),IF(AH516="Impacto",AQ515,""))),""))," ")</f>
        <v/>
      </c>
      <c r="AP516" s="174" t="str">
        <f t="shared" ref="AP516" si="1827">IF(ISBLANK(AD514),(IFERROR(IF(AO516="","",IF(AO516&lt;=0.2,"Muy Baja",IF(AO516&lt;=0.4,"Baja",IF(AO516&lt;=0.6,"Media",IF(AO516&lt;=0.8,"Alta","Muy Alta"))))),""))," ")</f>
        <v/>
      </c>
      <c r="AQ516" s="235" t="str">
        <f t="shared" si="1675"/>
        <v/>
      </c>
      <c r="AR516" s="281" t="str">
        <f t="shared" si="1676"/>
        <v/>
      </c>
      <c r="AS516" s="235" t="str">
        <f t="shared" ref="AS516:AS519" si="1828">IFERROR(IF(AND(AH515="Impacto",AH516="Impacto"),(AS515-(+AS515*AK516)),IF(AND(AH515="Probabilidad",AH516="Impacto"),(AS514-(+AS514*AK516)),IF(AH516="Probabilidad",AS515,""))),"")</f>
        <v/>
      </c>
      <c r="AT516" s="237" t="str">
        <f t="shared" si="1677"/>
        <v/>
      </c>
      <c r="AU516" s="623"/>
      <c r="AV516" s="626"/>
      <c r="AW516" s="620"/>
      <c r="AX516" s="629"/>
      <c r="AY516" s="341"/>
      <c r="AZ516" s="208"/>
      <c r="BA516" s="206"/>
      <c r="BB516" s="206"/>
      <c r="BC516" s="207"/>
      <c r="BD516" s="207"/>
      <c r="BE516" s="207"/>
      <c r="BF516" s="208"/>
      <c r="BG516" s="576"/>
      <c r="BH516" s="214"/>
      <c r="BI516" s="209"/>
      <c r="BJ516" s="209"/>
      <c r="BK516" s="209"/>
      <c r="BL516" s="206"/>
      <c r="BM516" s="206"/>
      <c r="BN516" s="206"/>
      <c r="BO516" s="280"/>
      <c r="BP516" s="280"/>
      <c r="BQ516" s="282"/>
      <c r="BR516" s="212"/>
      <c r="BS516" s="212" t="str">
        <f>IF(AND('MAPA DE RIESGOS'!$AP516="Muy Alta",'MAPA DE RIESGOS'!$AR516="Leve"),CONCATENATE("R",'MAPA DE RIESGOS'!$H516,"C",'MAPA DE RIESGOS'!$AF516),"")</f>
        <v/>
      </c>
      <c r="BT516" s="212"/>
      <c r="BU516" s="212"/>
      <c r="BV516" s="212"/>
      <c r="BW516" s="212"/>
      <c r="BX516" s="212"/>
      <c r="BY516" s="212"/>
      <c r="BZ516" s="212"/>
      <c r="CA516" s="212"/>
      <c r="CB516" s="212"/>
      <c r="CC516" s="212"/>
      <c r="CD516" s="212"/>
      <c r="CE516" s="212"/>
      <c r="CF516" s="212"/>
      <c r="CG516" s="212"/>
      <c r="CH516" s="212"/>
      <c r="CI516" s="212"/>
      <c r="CJ516" s="212"/>
      <c r="CK516" s="212"/>
    </row>
    <row r="517" spans="1:89" s="213" customFormat="1" ht="18" hidden="1">
      <c r="A517" s="593"/>
      <c r="B517" s="617"/>
      <c r="C517" s="567"/>
      <c r="D517" s="567"/>
      <c r="E517" s="570"/>
      <c r="F517" s="570"/>
      <c r="G517" s="575"/>
      <c r="H517" s="382">
        <f t="shared" si="1723"/>
        <v>84</v>
      </c>
      <c r="I517" s="573"/>
      <c r="J517" s="576"/>
      <c r="K517" s="576"/>
      <c r="L517" s="576"/>
      <c r="M517" s="570"/>
      <c r="N517" s="570"/>
      <c r="O517" s="570"/>
      <c r="P517" s="644"/>
      <c r="Q517" s="604"/>
      <c r="R517" s="607"/>
      <c r="S517" s="607"/>
      <c r="T517" s="607"/>
      <c r="U517" s="607"/>
      <c r="V517" s="647"/>
      <c r="W517" s="632"/>
      <c r="X517" s="650"/>
      <c r="Y517" s="653"/>
      <c r="Z517" s="656"/>
      <c r="AA517" s="632"/>
      <c r="AB517" s="635"/>
      <c r="AC517" s="638"/>
      <c r="AD517" s="641"/>
      <c r="AE517" s="620"/>
      <c r="AF517" s="205">
        <v>4</v>
      </c>
      <c r="AG517" s="501"/>
      <c r="AH517" s="504" t="str">
        <f t="shared" si="1753"/>
        <v/>
      </c>
      <c r="AI517" s="338"/>
      <c r="AJ517" s="338"/>
      <c r="AK517" s="233" t="str">
        <f t="shared" si="1754"/>
        <v/>
      </c>
      <c r="AL517" s="339"/>
      <c r="AM517" s="339"/>
      <c r="AN517" s="340"/>
      <c r="AO517" s="234" t="str">
        <f t="shared" ref="AO517" si="1829">IF(ISBLANK(AD514),(IFERROR(IF(AND(AH516="Probabilidad",AH517="Probabilidad"),(AQ516-(+AQ516*AK517)),IF(AND(AH516="Impacto",AH517="Probabilidad"),(AQ515-(+AQ515*AK517)),IF(AH517="Impacto",AQ516,""))),""))," ")</f>
        <v/>
      </c>
      <c r="AP517" s="174" t="str">
        <f t="shared" ref="AP517" si="1830">IF(ISBLANK(AD514),(IFERROR(IF(AO517="","",IF(AO517&lt;=0.2,"Muy Baja",IF(AO517&lt;=0.4,"Baja",IF(AO517&lt;=0.6,"Media",IF(AO517&lt;=0.8,"Alta","Muy Alta"))))),""))," ")</f>
        <v/>
      </c>
      <c r="AQ517" s="235" t="str">
        <f t="shared" si="1675"/>
        <v/>
      </c>
      <c r="AR517" s="281" t="str">
        <f t="shared" si="1676"/>
        <v/>
      </c>
      <c r="AS517" s="235" t="str">
        <f t="shared" si="1828"/>
        <v/>
      </c>
      <c r="AT517" s="237" t="str">
        <f t="shared" si="1677"/>
        <v/>
      </c>
      <c r="AU517" s="623"/>
      <c r="AV517" s="626"/>
      <c r="AW517" s="620"/>
      <c r="AX517" s="629"/>
      <c r="AY517" s="341"/>
      <c r="AZ517" s="208"/>
      <c r="BA517" s="206"/>
      <c r="BB517" s="206"/>
      <c r="BC517" s="207"/>
      <c r="BD517" s="207"/>
      <c r="BE517" s="207"/>
      <c r="BF517" s="208"/>
      <c r="BG517" s="576"/>
      <c r="BH517" s="214"/>
      <c r="BI517" s="209"/>
      <c r="BJ517" s="209"/>
      <c r="BK517" s="209"/>
      <c r="BL517" s="206"/>
      <c r="BM517" s="206"/>
      <c r="BN517" s="206"/>
      <c r="BO517" s="280"/>
      <c r="BP517" s="280"/>
      <c r="BQ517" s="282"/>
      <c r="BR517" s="212"/>
      <c r="BS517" s="212" t="str">
        <f>IF(AND('MAPA DE RIESGOS'!$AP517="Muy Alta",'MAPA DE RIESGOS'!$AR517="Leve"),CONCATENATE("R",'MAPA DE RIESGOS'!$H517,"C",'MAPA DE RIESGOS'!$AF517),"")</f>
        <v/>
      </c>
      <c r="BT517" s="212"/>
      <c r="BU517" s="212"/>
      <c r="BV517" s="212"/>
      <c r="BW517" s="212"/>
      <c r="BX517" s="212"/>
      <c r="BY517" s="212"/>
      <c r="BZ517" s="212"/>
      <c r="CA517" s="212"/>
      <c r="CB517" s="212"/>
      <c r="CC517" s="212"/>
      <c r="CD517" s="212"/>
      <c r="CE517" s="212"/>
      <c r="CF517" s="212"/>
      <c r="CG517" s="212"/>
      <c r="CH517" s="212"/>
      <c r="CI517" s="212"/>
      <c r="CJ517" s="212"/>
      <c r="CK517" s="212"/>
    </row>
    <row r="518" spans="1:89" s="213" customFormat="1" ht="18" hidden="1">
      <c r="A518" s="593"/>
      <c r="B518" s="617"/>
      <c r="C518" s="567"/>
      <c r="D518" s="567"/>
      <c r="E518" s="570"/>
      <c r="F518" s="570"/>
      <c r="G518" s="575"/>
      <c r="H518" s="382">
        <f t="shared" si="1723"/>
        <v>84</v>
      </c>
      <c r="I518" s="573"/>
      <c r="J518" s="576"/>
      <c r="K518" s="576"/>
      <c r="L518" s="576"/>
      <c r="M518" s="570"/>
      <c r="N518" s="570"/>
      <c r="O518" s="570"/>
      <c r="P518" s="644"/>
      <c r="Q518" s="604"/>
      <c r="R518" s="607"/>
      <c r="S518" s="607"/>
      <c r="T518" s="607"/>
      <c r="U518" s="607"/>
      <c r="V518" s="647"/>
      <c r="W518" s="632"/>
      <c r="X518" s="650"/>
      <c r="Y518" s="653"/>
      <c r="Z518" s="656"/>
      <c r="AA518" s="632"/>
      <c r="AB518" s="635"/>
      <c r="AC518" s="638"/>
      <c r="AD518" s="641"/>
      <c r="AE518" s="620"/>
      <c r="AF518" s="205">
        <v>5</v>
      </c>
      <c r="AG518" s="501"/>
      <c r="AH518" s="504" t="str">
        <f t="shared" si="1753"/>
        <v/>
      </c>
      <c r="AI518" s="338"/>
      <c r="AJ518" s="338"/>
      <c r="AK518" s="233" t="str">
        <f t="shared" si="1754"/>
        <v/>
      </c>
      <c r="AL518" s="339"/>
      <c r="AM518" s="339"/>
      <c r="AN518" s="340"/>
      <c r="AO518" s="234" t="str">
        <f t="shared" ref="AO518" si="1831">IF(ISBLANK(AD514),(IFERROR(IF(AND(AH517="Probabilidad",AH518="Probabilidad"),(AQ517-(+AQ517*AK518)),IF(AND(AH517="Impacto",AH518="Probabilidad"),(AQ516-(+AQ516*AK518)),IF(AH518="Impacto",AQ517,""))),""))," ")</f>
        <v/>
      </c>
      <c r="AP518" s="174" t="str">
        <f t="shared" ref="AP518" si="1832">IF(ISBLANK(AD514),(IFERROR(IF(AO518="","",IF(AO518&lt;=0.2,"Muy Baja",IF(AO518&lt;=0.4,"Baja",IF(AO518&lt;=0.6,"Media",IF(AO518&lt;=0.8,"Alta","Muy Alta"))))),""))," ")</f>
        <v/>
      </c>
      <c r="AQ518" s="235" t="str">
        <f t="shared" si="1675"/>
        <v/>
      </c>
      <c r="AR518" s="281" t="str">
        <f t="shared" si="1676"/>
        <v/>
      </c>
      <c r="AS518" s="235" t="str">
        <f t="shared" si="1828"/>
        <v/>
      </c>
      <c r="AT518" s="237" t="str">
        <f t="shared" si="1677"/>
        <v/>
      </c>
      <c r="AU518" s="623"/>
      <c r="AV518" s="626"/>
      <c r="AW518" s="620"/>
      <c r="AX518" s="629"/>
      <c r="AY518" s="341"/>
      <c r="AZ518" s="208"/>
      <c r="BA518" s="206"/>
      <c r="BB518" s="206"/>
      <c r="BC518" s="207"/>
      <c r="BD518" s="207"/>
      <c r="BE518" s="207"/>
      <c r="BF518" s="208"/>
      <c r="BG518" s="576"/>
      <c r="BH518" s="214"/>
      <c r="BI518" s="209"/>
      <c r="BJ518" s="209"/>
      <c r="BK518" s="209"/>
      <c r="BL518" s="206"/>
      <c r="BM518" s="206"/>
      <c r="BN518" s="206"/>
      <c r="BO518" s="280"/>
      <c r="BP518" s="280"/>
      <c r="BQ518" s="282"/>
      <c r="BR518" s="212"/>
      <c r="BS518" s="212" t="str">
        <f>IF(AND('MAPA DE RIESGOS'!$AP518="Muy Alta",'MAPA DE RIESGOS'!$AR518="Leve"),CONCATENATE("R",'MAPA DE RIESGOS'!$H518,"C",'MAPA DE RIESGOS'!$AF518),"")</f>
        <v/>
      </c>
      <c r="BT518" s="212"/>
      <c r="BU518" s="212"/>
      <c r="BV518" s="212"/>
      <c r="BW518" s="212"/>
      <c r="BX518" s="212"/>
      <c r="BY518" s="212"/>
      <c r="BZ518" s="212"/>
      <c r="CA518" s="212"/>
      <c r="CB518" s="212"/>
      <c r="CC518" s="212"/>
      <c r="CD518" s="212"/>
      <c r="CE518" s="212"/>
      <c r="CF518" s="212"/>
      <c r="CG518" s="212"/>
      <c r="CH518" s="212"/>
      <c r="CI518" s="212"/>
      <c r="CJ518" s="212"/>
      <c r="CK518" s="212"/>
    </row>
    <row r="519" spans="1:89" s="213" customFormat="1" ht="18" hidden="1">
      <c r="A519" s="594"/>
      <c r="B519" s="618"/>
      <c r="C519" s="568"/>
      <c r="D519" s="568"/>
      <c r="E519" s="571"/>
      <c r="F519" s="571"/>
      <c r="G519" s="575"/>
      <c r="H519" s="382">
        <f t="shared" si="1723"/>
        <v>84</v>
      </c>
      <c r="I519" s="574"/>
      <c r="J519" s="577"/>
      <c r="K519" s="577"/>
      <c r="L519" s="577"/>
      <c r="M519" s="571"/>
      <c r="N519" s="571"/>
      <c r="O519" s="571"/>
      <c r="P519" s="645"/>
      <c r="Q519" s="605"/>
      <c r="R519" s="608"/>
      <c r="S519" s="608"/>
      <c r="T519" s="608"/>
      <c r="U519" s="608"/>
      <c r="V519" s="648"/>
      <c r="W519" s="633"/>
      <c r="X519" s="651"/>
      <c r="Y519" s="654"/>
      <c r="Z519" s="657"/>
      <c r="AA519" s="633"/>
      <c r="AB519" s="636"/>
      <c r="AC519" s="639"/>
      <c r="AD519" s="642"/>
      <c r="AE519" s="621"/>
      <c r="AF519" s="205">
        <v>6</v>
      </c>
      <c r="AG519" s="501"/>
      <c r="AH519" s="504" t="str">
        <f t="shared" si="1753"/>
        <v/>
      </c>
      <c r="AI519" s="338"/>
      <c r="AJ519" s="338"/>
      <c r="AK519" s="233" t="str">
        <f t="shared" si="1754"/>
        <v/>
      </c>
      <c r="AL519" s="339"/>
      <c r="AM519" s="339"/>
      <c r="AN519" s="340"/>
      <c r="AO519" s="234" t="str">
        <f t="shared" ref="AO519" si="1833">IF(ISBLANK(AD514),(IFERROR(IF(AND(AH518="Probabilidad",AH519="Probabilidad"),(AQ518-(+AQ518*AK519)),IF(AND(AH518="Impacto",AH519="Probabilidad"),(AQ517-(+AQ517*AK519)),IF(AH519="Impacto",AQ518,""))),""))," ")</f>
        <v/>
      </c>
      <c r="AP519" s="174" t="str">
        <f t="shared" ref="AP519" si="1834">IF(ISBLANK(AD514),(IFERROR(IF(AO519="","",IF(AO519&lt;=0.2,"Muy Baja",IF(AO519&lt;=0.4,"Baja",IF(AO519&lt;=0.6,"Media",IF(AO519&lt;=0.8,"Alta","Muy Alta"))))),""))," ")</f>
        <v/>
      </c>
      <c r="AQ519" s="235" t="str">
        <f t="shared" si="1675"/>
        <v/>
      </c>
      <c r="AR519" s="281" t="str">
        <f t="shared" si="1676"/>
        <v/>
      </c>
      <c r="AS519" s="235" t="str">
        <f t="shared" si="1828"/>
        <v/>
      </c>
      <c r="AT519" s="237" t="str">
        <f t="shared" si="1677"/>
        <v/>
      </c>
      <c r="AU519" s="624"/>
      <c r="AV519" s="627"/>
      <c r="AW519" s="621"/>
      <c r="AX519" s="630"/>
      <c r="AY519" s="341"/>
      <c r="AZ519" s="208"/>
      <c r="BA519" s="206"/>
      <c r="BB519" s="206"/>
      <c r="BC519" s="207"/>
      <c r="BD519" s="207"/>
      <c r="BE519" s="207"/>
      <c r="BF519" s="208"/>
      <c r="BG519" s="577"/>
      <c r="BH519" s="214"/>
      <c r="BI519" s="209"/>
      <c r="BJ519" s="209"/>
      <c r="BK519" s="209"/>
      <c r="BL519" s="206"/>
      <c r="BM519" s="206"/>
      <c r="BN519" s="206"/>
      <c r="BO519" s="280"/>
      <c r="BP519" s="280"/>
      <c r="BQ519" s="282"/>
      <c r="BR519" s="212"/>
      <c r="BS519" s="212" t="str">
        <f>IF(AND('MAPA DE RIESGOS'!$AP519="Muy Alta",'MAPA DE RIESGOS'!$AR519="Leve"),CONCATENATE("R",'MAPA DE RIESGOS'!$H519,"C",'MAPA DE RIESGOS'!$AF519),"")</f>
        <v/>
      </c>
      <c r="BT519" s="212"/>
      <c r="BU519" s="212"/>
      <c r="BV519" s="212"/>
      <c r="BW519" s="212"/>
      <c r="BX519" s="212"/>
      <c r="BY519" s="212"/>
      <c r="BZ519" s="212"/>
      <c r="CA519" s="212"/>
      <c r="CB519" s="212"/>
      <c r="CC519" s="212"/>
      <c r="CD519" s="212"/>
      <c r="CE519" s="212"/>
      <c r="CF519" s="212"/>
      <c r="CG519" s="212"/>
      <c r="CH519" s="212"/>
      <c r="CI519" s="212"/>
      <c r="CJ519" s="212"/>
      <c r="CK519" s="212"/>
    </row>
    <row r="520" spans="1:89" s="213" customFormat="1" ht="106.5" customHeight="1">
      <c r="A520" s="592">
        <v>14</v>
      </c>
      <c r="B520" s="616" t="s">
        <v>956</v>
      </c>
      <c r="C520" s="566" t="str">
        <f>IFERROR((VLOOKUP($B520,'Listados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20" s="566"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569" t="s">
        <v>1169</v>
      </c>
      <c r="F520" s="569" t="s">
        <v>3015</v>
      </c>
      <c r="G520" s="575">
        <v>85</v>
      </c>
      <c r="H520" s="382">
        <f t="shared" ref="H520" si="1835">+G520</f>
        <v>85</v>
      </c>
      <c r="I520" s="572" t="s">
        <v>3120</v>
      </c>
      <c r="J520" s="581" t="s">
        <v>241</v>
      </c>
      <c r="K520" s="581" t="s">
        <v>1203</v>
      </c>
      <c r="L520" s="581" t="s">
        <v>1329</v>
      </c>
      <c r="M520" s="569" t="s">
        <v>3112</v>
      </c>
      <c r="N520" s="569" t="s">
        <v>108</v>
      </c>
      <c r="O520" s="569" t="s">
        <v>830</v>
      </c>
      <c r="P520" s="643">
        <v>12</v>
      </c>
      <c r="Q520" s="603"/>
      <c r="R520" s="606"/>
      <c r="S520" s="606"/>
      <c r="T520" s="606"/>
      <c r="U520" s="606"/>
      <c r="V520" s="646" t="str">
        <f t="shared" ref="V520" si="1836">IF(ISBLANK(AC520),(IF(P520&lt;=0,"",IF(P520&lt;=2,"Muy Baja",IF(P520&lt;=24,"Baja",IF(P520&lt;=500,"Media",IF(P520&lt;=5000,"Alta","Muy Alta"))))))," ")</f>
        <v>Baja</v>
      </c>
      <c r="W520" s="631">
        <f t="shared" ref="W520" si="1837">IF(ISBLANK(AC520),(IF(V520="","",IF(V520="Muy Baja",20%,IF(V520="Baja",40%,IF(V520="Media",60%,IF(V520="Alta",80%,IF(V520="Muy Alta",100%,0)))))))," ")</f>
        <v>0.4</v>
      </c>
      <c r="X520" s="649" t="s">
        <v>1428</v>
      </c>
      <c r="Y520" s="652" t="str">
        <f>IF(X520&gt;0,IF(NOT(ISERROR(MATCH(X520,'Listados Datos'!$N$3:$N$4,0))),'Listados Datos'!$N$6&amp;"Por favor no seleccionar este criterios de impacto (Afectación Económica o presupuestal y/o Pérdida Reputacional)",'Listados Datos'!$N$7),"")</f>
        <v>✔</v>
      </c>
      <c r="Z520" s="655" t="str">
        <f>IF(OR(X520='Listados Datos'!$R$3,X520='Listados Datos'!$S$3),"Leve",IF(OR(X520='Listados Datos'!$R$4,X520='Listados Datos'!$S$4),"Menor",IF(OR(X520='Listados Datos'!$R$5,X520='Listados Datos'!$S$5),"Moderado",IF(OR(X520='Listados Datos'!$R$6,X520='Listados Datos'!$S$6),"Mayor",IF(OR(X520='Listados Datos'!$R$7,X520='Listados Datos'!$S$7),"Catastrófico","")))))</f>
        <v>Menor</v>
      </c>
      <c r="AA520" s="631">
        <f>IF(Z520="","",IF(Z520="Leve",20%,IF(Z520="Menor",40%,IF(Z520="Moderado",60%,IF(Z520="Mayor",80%,IF(Z520="Catastrófico",100%,0))))))</f>
        <v>0.4</v>
      </c>
      <c r="AB520" s="634"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Moderado</v>
      </c>
      <c r="AC520" s="637"/>
      <c r="AD520" s="640"/>
      <c r="AE520" s="619" t="str">
        <f t="shared" ref="AE520" si="1838">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5">
        <v>1</v>
      </c>
      <c r="AG520" s="501" t="s">
        <v>3113</v>
      </c>
      <c r="AH520" s="504" t="str">
        <f t="shared" si="1753"/>
        <v>Probabilidad</v>
      </c>
      <c r="AI520" s="338" t="s">
        <v>310</v>
      </c>
      <c r="AJ520" s="338" t="s">
        <v>315</v>
      </c>
      <c r="AK520" s="233" t="str">
        <f t="shared" si="1754"/>
        <v>40%</v>
      </c>
      <c r="AL520" s="339" t="s">
        <v>319</v>
      </c>
      <c r="AM520" s="339" t="s">
        <v>323</v>
      </c>
      <c r="AN520" s="340" t="s">
        <v>326</v>
      </c>
      <c r="AO520" s="234">
        <f t="shared" ref="AO520" si="1839">IF(ISBLANK(AD520),(IFERROR(IF(AH520="Probabilidad",(W520-(+W520*AK520)),IF(AH520="Impacto",W520,"")),""))," ")</f>
        <v>0.24</v>
      </c>
      <c r="AP520" s="174" t="str">
        <f t="shared" ref="AP520" si="1840">IF(ISBLANK(AD520), (IFERROR(IF(AO520="","",IF(AO520&lt;=0.2,"Muy Baja",IF(AO520&lt;=0.4,"Baja",IF(AO520&lt;=0.6,"Media",IF(AO520&lt;=0.8,"Alta","Muy Alta"))))),""))," ")</f>
        <v>Baja</v>
      </c>
      <c r="AQ520" s="235">
        <f t="shared" si="1675"/>
        <v>0.24</v>
      </c>
      <c r="AR520" s="281" t="str">
        <f t="shared" si="1676"/>
        <v>Menor</v>
      </c>
      <c r="AS520" s="235">
        <f t="shared" ref="AS520" si="1841">IFERROR(IF(AH520="Impacto",(AA520-(+AA520*AK520)),IF(AH520="Probabilidad",AA520,"")),"")</f>
        <v>0.4</v>
      </c>
      <c r="AT520" s="237" t="str">
        <f t="shared" si="1677"/>
        <v>Moderado</v>
      </c>
      <c r="AU520" s="622"/>
      <c r="AV520" s="625" t="str">
        <f>IF(ISBLANK(AD520), " ", AD520)</f>
        <v xml:space="preserve"> </v>
      </c>
      <c r="AW520" s="619" t="str">
        <f t="shared" ref="AW520" si="1842">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628" t="s">
        <v>333</v>
      </c>
      <c r="AY520" s="475" t="s">
        <v>1429</v>
      </c>
      <c r="AZ520" s="468" t="s">
        <v>1274</v>
      </c>
      <c r="BA520" s="469" t="s">
        <v>3013</v>
      </c>
      <c r="BB520" s="469" t="s">
        <v>1054</v>
      </c>
      <c r="BC520" s="470">
        <v>44927</v>
      </c>
      <c r="BD520" s="470">
        <v>45291</v>
      </c>
      <c r="BE520" s="470" t="s">
        <v>1275</v>
      </c>
      <c r="BF520" s="470" t="s">
        <v>1269</v>
      </c>
      <c r="BG520" s="581" t="s">
        <v>1268</v>
      </c>
      <c r="BH520" s="214"/>
      <c r="BI520" s="209"/>
      <c r="BJ520" s="209"/>
      <c r="BK520" s="209"/>
      <c r="BL520" s="206"/>
      <c r="BM520" s="206"/>
      <c r="BN520" s="206"/>
      <c r="BO520" s="280"/>
      <c r="BP520" s="280"/>
      <c r="BQ520" s="282"/>
      <c r="BR520" s="212"/>
      <c r="BS520" s="212" t="str">
        <f>IF(AND('MAPA DE RIESGOS'!$AP520="Muy Alta",'MAPA DE RIESGOS'!$AR520="Leve"),CONCATENATE("R",'MAPA DE RIESGOS'!$H520,"C",'MAPA DE RIESGOS'!$AF520),"")</f>
        <v/>
      </c>
      <c r="BT520" s="212"/>
      <c r="BU520" s="212"/>
      <c r="BV520" s="212"/>
      <c r="BW520" s="212"/>
      <c r="BX520" s="212"/>
      <c r="BY520" s="212"/>
      <c r="BZ520" s="212"/>
      <c r="CA520" s="212"/>
      <c r="CB520" s="212"/>
      <c r="CC520" s="212"/>
      <c r="CD520" s="212"/>
      <c r="CE520" s="212"/>
      <c r="CF520" s="212"/>
      <c r="CG520" s="212"/>
      <c r="CH520" s="212"/>
      <c r="CI520" s="212"/>
      <c r="CJ520" s="212"/>
      <c r="CK520" s="212"/>
    </row>
    <row r="521" spans="1:89" s="213" customFormat="1" ht="28.5" hidden="1" customHeight="1">
      <c r="A521" s="593"/>
      <c r="B521" s="617"/>
      <c r="C521" s="567"/>
      <c r="D521" s="567"/>
      <c r="E521" s="570"/>
      <c r="F521" s="570"/>
      <c r="G521" s="575"/>
      <c r="H521" s="382">
        <f t="shared" ref="H521" si="1843">+H520</f>
        <v>85</v>
      </c>
      <c r="I521" s="573"/>
      <c r="J521" s="576"/>
      <c r="K521" s="576"/>
      <c r="L521" s="576"/>
      <c r="M521" s="570"/>
      <c r="N521" s="570"/>
      <c r="O521" s="570"/>
      <c r="P521" s="644"/>
      <c r="Q521" s="604"/>
      <c r="R521" s="607"/>
      <c r="S521" s="607"/>
      <c r="T521" s="607"/>
      <c r="U521" s="607"/>
      <c r="V521" s="647"/>
      <c r="W521" s="632"/>
      <c r="X521" s="650"/>
      <c r="Y521" s="653"/>
      <c r="Z521" s="656"/>
      <c r="AA521" s="632"/>
      <c r="AB521" s="635"/>
      <c r="AC521" s="638"/>
      <c r="AD521" s="641"/>
      <c r="AE521" s="620"/>
      <c r="AF521" s="205">
        <v>2</v>
      </c>
      <c r="AG521" s="501"/>
      <c r="AH521" s="504" t="str">
        <f t="shared" si="1753"/>
        <v/>
      </c>
      <c r="AI521" s="338"/>
      <c r="AJ521" s="338"/>
      <c r="AK521" s="233" t="str">
        <f t="shared" si="1754"/>
        <v/>
      </c>
      <c r="AL521" s="339"/>
      <c r="AM521" s="339"/>
      <c r="AN521" s="340"/>
      <c r="AO521" s="234" t="str">
        <f t="shared" ref="AO521" si="1844">IF(ISBLANK(AD520),(IFERROR(IF(AND(AH520="Probabilidad",AH521="Probabilidad"),(AQ520-(+AQ520*AK521)),IF(AH521="Probabilidad",(W520-(+W520*AK521)),IF(AH521="Impacto",AQ520,""))),""))," ")</f>
        <v/>
      </c>
      <c r="AP521" s="174" t="str">
        <f t="shared" ref="AP521" si="1845">IF(ISBLANK(AD520),(IFERROR(IF(AO521="","",IF(AO521&lt;=0.2,"Muy Baja",IF(AO521&lt;=0.4,"Baja",IF(AO521&lt;=0.6,"Media",IF(AO521&lt;=0.8,"Alta","Muy Alta"))))),""))," ")</f>
        <v/>
      </c>
      <c r="AQ521" s="235" t="str">
        <f t="shared" si="1675"/>
        <v/>
      </c>
      <c r="AR521" s="281" t="str">
        <f t="shared" si="1676"/>
        <v/>
      </c>
      <c r="AS521" s="235" t="str">
        <f t="shared" ref="AS521" si="1846">IFERROR(IF(AND(AH520="Impacto",AH521="Impacto"),(AS520-(+AS520*AK521)),IF(AH521="Impacto",(AA520-(+AA520*AK521)),IF(AH521="Probabilidad",AS520,""))),"")</f>
        <v/>
      </c>
      <c r="AT521" s="237" t="str">
        <f t="shared" si="1677"/>
        <v/>
      </c>
      <c r="AU521" s="623"/>
      <c r="AV521" s="626"/>
      <c r="AW521" s="620"/>
      <c r="AX521" s="629"/>
      <c r="AY521" s="475"/>
      <c r="AZ521" s="468"/>
      <c r="BA521" s="469"/>
      <c r="BB521" s="469"/>
      <c r="BC521" s="470"/>
      <c r="BD521" s="470"/>
      <c r="BE521" s="470"/>
      <c r="BF521" s="468"/>
      <c r="BG521" s="576"/>
      <c r="BH521" s="214"/>
      <c r="BI521" s="209"/>
      <c r="BJ521" s="209"/>
      <c r="BK521" s="209"/>
      <c r="BL521" s="206"/>
      <c r="BM521" s="206"/>
      <c r="BN521" s="206"/>
      <c r="BO521" s="280"/>
      <c r="BP521" s="280"/>
      <c r="BQ521" s="282"/>
      <c r="BR521" s="212"/>
      <c r="BS521" s="212" t="str">
        <f>IF(AND('MAPA DE RIESGOS'!$AP521="Muy Alta",'MAPA DE RIESGOS'!$AR521="Leve"),CONCATENATE("R",'MAPA DE RIESGOS'!$H521,"C",'MAPA DE RIESGOS'!$AF521),"")</f>
        <v/>
      </c>
      <c r="BT521" s="212"/>
      <c r="BU521" s="212"/>
      <c r="BV521" s="212"/>
      <c r="BW521" s="212"/>
      <c r="BX521" s="212"/>
      <c r="BY521" s="212"/>
      <c r="BZ521" s="212"/>
      <c r="CA521" s="212"/>
      <c r="CB521" s="212"/>
      <c r="CC521" s="212"/>
      <c r="CD521" s="212"/>
      <c r="CE521" s="212"/>
      <c r="CF521" s="212"/>
      <c r="CG521" s="212"/>
      <c r="CH521" s="212"/>
      <c r="CI521" s="212"/>
      <c r="CJ521" s="212"/>
      <c r="CK521" s="212"/>
    </row>
    <row r="522" spans="1:89" s="213" customFormat="1" ht="28.5" hidden="1" customHeight="1">
      <c r="A522" s="593"/>
      <c r="B522" s="617"/>
      <c r="C522" s="567"/>
      <c r="D522" s="567"/>
      <c r="E522" s="570"/>
      <c r="F522" s="570"/>
      <c r="G522" s="575"/>
      <c r="H522" s="382">
        <f t="shared" si="1723"/>
        <v>85</v>
      </c>
      <c r="I522" s="573"/>
      <c r="J522" s="576"/>
      <c r="K522" s="576"/>
      <c r="L522" s="576"/>
      <c r="M522" s="570"/>
      <c r="N522" s="570"/>
      <c r="O522" s="570"/>
      <c r="P522" s="644"/>
      <c r="Q522" s="604"/>
      <c r="R522" s="607"/>
      <c r="S522" s="607"/>
      <c r="T522" s="607"/>
      <c r="U522" s="607"/>
      <c r="V522" s="647"/>
      <c r="W522" s="632"/>
      <c r="X522" s="650"/>
      <c r="Y522" s="653"/>
      <c r="Z522" s="656"/>
      <c r="AA522" s="632"/>
      <c r="AB522" s="635"/>
      <c r="AC522" s="638"/>
      <c r="AD522" s="641"/>
      <c r="AE522" s="620"/>
      <c r="AF522" s="205">
        <v>3</v>
      </c>
      <c r="AG522" s="501"/>
      <c r="AH522" s="504" t="str">
        <f t="shared" si="1753"/>
        <v/>
      </c>
      <c r="AI522" s="338"/>
      <c r="AJ522" s="338"/>
      <c r="AK522" s="233" t="str">
        <f t="shared" si="1754"/>
        <v/>
      </c>
      <c r="AL522" s="339"/>
      <c r="AM522" s="339"/>
      <c r="AN522" s="340"/>
      <c r="AO522" s="234" t="str">
        <f t="shared" ref="AO522" si="1847">IF(ISBLANK(AD520),(IFERROR(IF(AND(AH521="Probabilidad",AH522="Probabilidad"),(AQ521-(+AQ521*AK522)),IF(AND(AH521="Impacto",AH522="Probabilidad"),(AQ520-(+AQ520*AK522)),IF(AH522="Impacto",AQ521,""))),""))," ")</f>
        <v/>
      </c>
      <c r="AP522" s="174" t="str">
        <f t="shared" ref="AP522" si="1848">IF(ISBLANK(AD520),(IFERROR(IF(AO522="","",IF(AO522&lt;=0.2,"Muy Baja",IF(AO522&lt;=0.4,"Baja",IF(AO522&lt;=0.6,"Media",IF(AO522&lt;=0.8,"Alta","Muy Alta"))))),""))," ")</f>
        <v/>
      </c>
      <c r="AQ522" s="235" t="str">
        <f t="shared" si="1675"/>
        <v/>
      </c>
      <c r="AR522" s="281" t="str">
        <f t="shared" si="1676"/>
        <v/>
      </c>
      <c r="AS522" s="235" t="str">
        <f t="shared" ref="AS522:AS525" si="1849">IFERROR(IF(AND(AH521="Impacto",AH522="Impacto"),(AS521-(+AS521*AK522)),IF(AND(AH521="Probabilidad",AH522="Impacto"),(AS520-(+AS520*AK522)),IF(AH522="Probabilidad",AS521,""))),"")</f>
        <v/>
      </c>
      <c r="AT522" s="237" t="str">
        <f t="shared" si="1677"/>
        <v/>
      </c>
      <c r="AU522" s="623"/>
      <c r="AV522" s="626"/>
      <c r="AW522" s="620"/>
      <c r="AX522" s="629"/>
      <c r="AY522" s="475"/>
      <c r="AZ522" s="468"/>
      <c r="BA522" s="469"/>
      <c r="BB522" s="469"/>
      <c r="BC522" s="470"/>
      <c r="BD522" s="470"/>
      <c r="BE522" s="470"/>
      <c r="BF522" s="468"/>
      <c r="BG522" s="576"/>
      <c r="BH522" s="214"/>
      <c r="BI522" s="209"/>
      <c r="BJ522" s="209"/>
      <c r="BK522" s="209"/>
      <c r="BL522" s="206"/>
      <c r="BM522" s="206"/>
      <c r="BN522" s="206"/>
      <c r="BO522" s="280"/>
      <c r="BP522" s="280"/>
      <c r="BQ522" s="282"/>
      <c r="BR522" s="212"/>
      <c r="BS522" s="212" t="str">
        <f>IF(AND('MAPA DE RIESGOS'!$AP522="Muy Alta",'MAPA DE RIESGOS'!$AR522="Leve"),CONCATENATE("R",'MAPA DE RIESGOS'!$H522,"C",'MAPA DE RIESGOS'!$AF522),"")</f>
        <v/>
      </c>
      <c r="BT522" s="212"/>
      <c r="BU522" s="212"/>
      <c r="BV522" s="212"/>
      <c r="BW522" s="212"/>
      <c r="BX522" s="212"/>
      <c r="BY522" s="212"/>
      <c r="BZ522" s="212"/>
      <c r="CA522" s="212"/>
      <c r="CB522" s="212"/>
      <c r="CC522" s="212"/>
      <c r="CD522" s="212"/>
      <c r="CE522" s="212"/>
      <c r="CF522" s="212"/>
      <c r="CG522" s="212"/>
      <c r="CH522" s="212"/>
      <c r="CI522" s="212"/>
      <c r="CJ522" s="212"/>
      <c r="CK522" s="212"/>
    </row>
    <row r="523" spans="1:89" s="213" customFormat="1" ht="28.5" hidden="1" customHeight="1">
      <c r="A523" s="593"/>
      <c r="B523" s="617"/>
      <c r="C523" s="567"/>
      <c r="D523" s="567"/>
      <c r="E523" s="570"/>
      <c r="F523" s="570"/>
      <c r="G523" s="575"/>
      <c r="H523" s="382">
        <f t="shared" si="1723"/>
        <v>85</v>
      </c>
      <c r="I523" s="573"/>
      <c r="J523" s="576"/>
      <c r="K523" s="576"/>
      <c r="L523" s="576"/>
      <c r="M523" s="570"/>
      <c r="N523" s="570"/>
      <c r="O523" s="570"/>
      <c r="P523" s="644"/>
      <c r="Q523" s="604"/>
      <c r="R523" s="607"/>
      <c r="S523" s="607"/>
      <c r="T523" s="607"/>
      <c r="U523" s="607"/>
      <c r="V523" s="647"/>
      <c r="W523" s="632"/>
      <c r="X523" s="650"/>
      <c r="Y523" s="653"/>
      <c r="Z523" s="656"/>
      <c r="AA523" s="632"/>
      <c r="AB523" s="635"/>
      <c r="AC523" s="638"/>
      <c r="AD523" s="641"/>
      <c r="AE523" s="620"/>
      <c r="AF523" s="205">
        <v>4</v>
      </c>
      <c r="AG523" s="501"/>
      <c r="AH523" s="504" t="str">
        <f t="shared" si="1753"/>
        <v/>
      </c>
      <c r="AI523" s="338"/>
      <c r="AJ523" s="338"/>
      <c r="AK523" s="233" t="str">
        <f t="shared" si="1754"/>
        <v/>
      </c>
      <c r="AL523" s="339"/>
      <c r="AM523" s="339"/>
      <c r="AN523" s="340"/>
      <c r="AO523" s="234" t="str">
        <f t="shared" ref="AO523" si="1850">IF(ISBLANK(AD520),(IFERROR(IF(AND(AH522="Probabilidad",AH523="Probabilidad"),(AQ522-(+AQ522*AK523)),IF(AND(AH522="Impacto",AH523="Probabilidad"),(AQ521-(+AQ521*AK523)),IF(AH523="Impacto",AQ522,""))),""))," ")</f>
        <v/>
      </c>
      <c r="AP523" s="174" t="str">
        <f t="shared" ref="AP523" si="1851">IF(ISBLANK(AD520),(IFERROR(IF(AO523="","",IF(AO523&lt;=0.2,"Muy Baja",IF(AO523&lt;=0.4,"Baja",IF(AO523&lt;=0.6,"Media",IF(AO523&lt;=0.8,"Alta","Muy Alta"))))),""))," ")</f>
        <v/>
      </c>
      <c r="AQ523" s="235" t="str">
        <f t="shared" si="1675"/>
        <v/>
      </c>
      <c r="AR523" s="281" t="str">
        <f t="shared" si="1676"/>
        <v/>
      </c>
      <c r="AS523" s="235" t="str">
        <f t="shared" si="1849"/>
        <v/>
      </c>
      <c r="AT523" s="237" t="str">
        <f t="shared" si="1677"/>
        <v/>
      </c>
      <c r="AU523" s="623"/>
      <c r="AV523" s="626"/>
      <c r="AW523" s="620"/>
      <c r="AX523" s="629"/>
      <c r="AY523" s="475"/>
      <c r="AZ523" s="468"/>
      <c r="BA523" s="469"/>
      <c r="BB523" s="469"/>
      <c r="BC523" s="470"/>
      <c r="BD523" s="470"/>
      <c r="BE523" s="470"/>
      <c r="BF523" s="468"/>
      <c r="BG523" s="576"/>
      <c r="BH523" s="214"/>
      <c r="BI523" s="209"/>
      <c r="BJ523" s="209"/>
      <c r="BK523" s="209"/>
      <c r="BL523" s="206"/>
      <c r="BM523" s="206"/>
      <c r="BN523" s="206"/>
      <c r="BO523" s="280"/>
      <c r="BP523" s="280"/>
      <c r="BQ523" s="282"/>
      <c r="BR523" s="212"/>
      <c r="BS523" s="212" t="str">
        <f>IF(AND('MAPA DE RIESGOS'!$AP523="Muy Alta",'MAPA DE RIESGOS'!$AR523="Leve"),CONCATENATE("R",'MAPA DE RIESGOS'!$H523,"C",'MAPA DE RIESGOS'!$AF523),"")</f>
        <v/>
      </c>
      <c r="BT523" s="212"/>
      <c r="BU523" s="212"/>
      <c r="BV523" s="212"/>
      <c r="BW523" s="212"/>
      <c r="BX523" s="212"/>
      <c r="BY523" s="212"/>
      <c r="BZ523" s="212"/>
      <c r="CA523" s="212"/>
      <c r="CB523" s="212"/>
      <c r="CC523" s="212"/>
      <c r="CD523" s="212"/>
      <c r="CE523" s="212"/>
      <c r="CF523" s="212"/>
      <c r="CG523" s="212"/>
      <c r="CH523" s="212"/>
      <c r="CI523" s="212"/>
      <c r="CJ523" s="212"/>
      <c r="CK523" s="212"/>
    </row>
    <row r="524" spans="1:89" s="213" customFormat="1" ht="28.5" hidden="1" customHeight="1">
      <c r="A524" s="593"/>
      <c r="B524" s="617"/>
      <c r="C524" s="567"/>
      <c r="D524" s="567"/>
      <c r="E524" s="570"/>
      <c r="F524" s="570"/>
      <c r="G524" s="575"/>
      <c r="H524" s="382">
        <f t="shared" si="1723"/>
        <v>85</v>
      </c>
      <c r="I524" s="573"/>
      <c r="J524" s="576"/>
      <c r="K524" s="576"/>
      <c r="L524" s="576"/>
      <c r="M524" s="570"/>
      <c r="N524" s="570"/>
      <c r="O524" s="570"/>
      <c r="P524" s="644"/>
      <c r="Q524" s="604"/>
      <c r="R524" s="607"/>
      <c r="S524" s="607"/>
      <c r="T524" s="607"/>
      <c r="U524" s="607"/>
      <c r="V524" s="647"/>
      <c r="W524" s="632"/>
      <c r="X524" s="650"/>
      <c r="Y524" s="653"/>
      <c r="Z524" s="656"/>
      <c r="AA524" s="632"/>
      <c r="AB524" s="635"/>
      <c r="AC524" s="638"/>
      <c r="AD524" s="641"/>
      <c r="AE524" s="620"/>
      <c r="AF524" s="205">
        <v>5</v>
      </c>
      <c r="AG524" s="501"/>
      <c r="AH524" s="504" t="str">
        <f t="shared" si="1753"/>
        <v/>
      </c>
      <c r="AI524" s="338"/>
      <c r="AJ524" s="338"/>
      <c r="AK524" s="233" t="str">
        <f t="shared" si="1754"/>
        <v/>
      </c>
      <c r="AL524" s="339"/>
      <c r="AM524" s="339"/>
      <c r="AN524" s="340"/>
      <c r="AO524" s="234" t="str">
        <f t="shared" ref="AO524" si="1852">IF(ISBLANK(AD520),(IFERROR(IF(AND(AH523="Probabilidad",AH524="Probabilidad"),(AQ523-(+AQ523*AK524)),IF(AND(AH523="Impacto",AH524="Probabilidad"),(AQ522-(+AQ522*AK524)),IF(AH524="Impacto",AQ523,""))),""))," ")</f>
        <v/>
      </c>
      <c r="AP524" s="174" t="str">
        <f t="shared" ref="AP524" si="1853">IF(ISBLANK(AD520),(IFERROR(IF(AO524="","",IF(AO524&lt;=0.2,"Muy Baja",IF(AO524&lt;=0.4,"Baja",IF(AO524&lt;=0.6,"Media",IF(AO524&lt;=0.8,"Alta","Muy Alta"))))),""))," ")</f>
        <v/>
      </c>
      <c r="AQ524" s="235" t="str">
        <f t="shared" si="1675"/>
        <v/>
      </c>
      <c r="AR524" s="281" t="str">
        <f t="shared" si="1676"/>
        <v/>
      </c>
      <c r="AS524" s="235" t="str">
        <f t="shared" si="1849"/>
        <v/>
      </c>
      <c r="AT524" s="237" t="str">
        <f t="shared" si="1677"/>
        <v/>
      </c>
      <c r="AU524" s="623"/>
      <c r="AV524" s="626"/>
      <c r="AW524" s="620"/>
      <c r="AX524" s="629"/>
      <c r="AY524" s="475"/>
      <c r="AZ524" s="468"/>
      <c r="BA524" s="469"/>
      <c r="BB524" s="469"/>
      <c r="BC524" s="470"/>
      <c r="BD524" s="470"/>
      <c r="BE524" s="470"/>
      <c r="BF524" s="468"/>
      <c r="BG524" s="576"/>
      <c r="BH524" s="214"/>
      <c r="BI524" s="209"/>
      <c r="BJ524" s="209"/>
      <c r="BK524" s="209"/>
      <c r="BL524" s="206"/>
      <c r="BM524" s="206"/>
      <c r="BN524" s="206"/>
      <c r="BO524" s="280"/>
      <c r="BP524" s="280"/>
      <c r="BQ524" s="282"/>
      <c r="BR524" s="212"/>
      <c r="BS524" s="212" t="str">
        <f>IF(AND('MAPA DE RIESGOS'!$AP524="Muy Alta",'MAPA DE RIESGOS'!$AR524="Leve"),CONCATENATE("R",'MAPA DE RIESGOS'!$H524,"C",'MAPA DE RIESGOS'!$AF524),"")</f>
        <v/>
      </c>
      <c r="BT524" s="212"/>
      <c r="BU524" s="212"/>
      <c r="BV524" s="212"/>
      <c r="BW524" s="212"/>
      <c r="BX524" s="212"/>
      <c r="BY524" s="212"/>
      <c r="BZ524" s="212"/>
      <c r="CA524" s="212"/>
      <c r="CB524" s="212"/>
      <c r="CC524" s="212"/>
      <c r="CD524" s="212"/>
      <c r="CE524" s="212"/>
      <c r="CF524" s="212"/>
      <c r="CG524" s="212"/>
      <c r="CH524" s="212"/>
      <c r="CI524" s="212"/>
      <c r="CJ524" s="212"/>
      <c r="CK524" s="212"/>
    </row>
    <row r="525" spans="1:89" s="213" customFormat="1" ht="28.5" hidden="1" customHeight="1">
      <c r="A525" s="593"/>
      <c r="B525" s="617"/>
      <c r="C525" s="567"/>
      <c r="D525" s="567"/>
      <c r="E525" s="570"/>
      <c r="F525" s="570"/>
      <c r="G525" s="575"/>
      <c r="H525" s="382">
        <f t="shared" si="1723"/>
        <v>85</v>
      </c>
      <c r="I525" s="574"/>
      <c r="J525" s="577"/>
      <c r="K525" s="577"/>
      <c r="L525" s="577"/>
      <c r="M525" s="571"/>
      <c r="N525" s="571"/>
      <c r="O525" s="571"/>
      <c r="P525" s="645"/>
      <c r="Q525" s="605"/>
      <c r="R525" s="608"/>
      <c r="S525" s="608"/>
      <c r="T525" s="608"/>
      <c r="U525" s="608"/>
      <c r="V525" s="648"/>
      <c r="W525" s="633"/>
      <c r="X525" s="651"/>
      <c r="Y525" s="654"/>
      <c r="Z525" s="657"/>
      <c r="AA525" s="633"/>
      <c r="AB525" s="636"/>
      <c r="AC525" s="639"/>
      <c r="AD525" s="642"/>
      <c r="AE525" s="621"/>
      <c r="AF525" s="205">
        <v>6</v>
      </c>
      <c r="AG525" s="501"/>
      <c r="AH525" s="504" t="str">
        <f t="shared" si="1753"/>
        <v/>
      </c>
      <c r="AI525" s="338"/>
      <c r="AJ525" s="338"/>
      <c r="AK525" s="233" t="str">
        <f t="shared" si="1754"/>
        <v/>
      </c>
      <c r="AL525" s="339"/>
      <c r="AM525" s="339"/>
      <c r="AN525" s="340"/>
      <c r="AO525" s="234" t="str">
        <f t="shared" ref="AO525" si="1854">IF(ISBLANK(AD520),(IFERROR(IF(AND(AH524="Probabilidad",AH525="Probabilidad"),(AQ524-(+AQ524*AK525)),IF(AND(AH524="Impacto",AH525="Probabilidad"),(AQ523-(+AQ523*AK525)),IF(AH525="Impacto",AQ524,""))),""))," ")</f>
        <v/>
      </c>
      <c r="AP525" s="174" t="str">
        <f t="shared" ref="AP525" si="1855">IF(ISBLANK(AD520),(IFERROR(IF(AO525="","",IF(AO525&lt;=0.2,"Muy Baja",IF(AO525&lt;=0.4,"Baja",IF(AO525&lt;=0.6,"Media",IF(AO525&lt;=0.8,"Alta","Muy Alta"))))),""))," ")</f>
        <v/>
      </c>
      <c r="AQ525" s="235" t="str">
        <f t="shared" si="1675"/>
        <v/>
      </c>
      <c r="AR525" s="281" t="str">
        <f t="shared" si="1676"/>
        <v/>
      </c>
      <c r="AS525" s="235" t="str">
        <f t="shared" si="1849"/>
        <v/>
      </c>
      <c r="AT525" s="237" t="str">
        <f t="shared" si="1677"/>
        <v/>
      </c>
      <c r="AU525" s="624"/>
      <c r="AV525" s="627"/>
      <c r="AW525" s="621"/>
      <c r="AX525" s="630"/>
      <c r="AY525" s="475"/>
      <c r="AZ525" s="468"/>
      <c r="BA525" s="469"/>
      <c r="BB525" s="469"/>
      <c r="BC525" s="470"/>
      <c r="BD525" s="470"/>
      <c r="BE525" s="470"/>
      <c r="BF525" s="468"/>
      <c r="BG525" s="577"/>
      <c r="BH525" s="214"/>
      <c r="BI525" s="209"/>
      <c r="BJ525" s="209"/>
      <c r="BK525" s="209"/>
      <c r="BL525" s="206"/>
      <c r="BM525" s="206"/>
      <c r="BN525" s="206"/>
      <c r="BO525" s="280"/>
      <c r="BP525" s="280"/>
      <c r="BQ525" s="282"/>
      <c r="BR525" s="212"/>
      <c r="BS525" s="212" t="str">
        <f>IF(AND('MAPA DE RIESGOS'!$AP525="Muy Alta",'MAPA DE RIESGOS'!$AR525="Leve"),CONCATENATE("R",'MAPA DE RIESGOS'!$H525,"C",'MAPA DE RIESGOS'!$AF525),"")</f>
        <v/>
      </c>
      <c r="BT525" s="212"/>
      <c r="BU525" s="212"/>
      <c r="BV525" s="212"/>
      <c r="BW525" s="212"/>
      <c r="BX525" s="212"/>
      <c r="BY525" s="212"/>
      <c r="BZ525" s="212"/>
      <c r="CA525" s="212"/>
      <c r="CB525" s="212"/>
      <c r="CC525" s="212"/>
      <c r="CD525" s="212"/>
      <c r="CE525" s="212"/>
      <c r="CF525" s="212"/>
      <c r="CG525" s="212"/>
      <c r="CH525" s="212"/>
      <c r="CI525" s="212"/>
      <c r="CJ525" s="212"/>
      <c r="CK525" s="212"/>
    </row>
    <row r="526" spans="1:89" s="213" customFormat="1" ht="108.5" customHeight="1">
      <c r="A526" s="593"/>
      <c r="B526" s="617" t="s">
        <v>956</v>
      </c>
      <c r="C526" s="567"/>
      <c r="D526" s="567"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570" t="s">
        <v>1169</v>
      </c>
      <c r="F526" s="570" t="s">
        <v>970</v>
      </c>
      <c r="G526" s="575">
        <v>86</v>
      </c>
      <c r="H526" s="382">
        <f t="shared" ref="H526" si="1856">+G526</f>
        <v>86</v>
      </c>
      <c r="I526" s="572" t="s">
        <v>3121</v>
      </c>
      <c r="J526" s="581" t="s">
        <v>241</v>
      </c>
      <c r="K526" s="581" t="s">
        <v>3348</v>
      </c>
      <c r="L526" s="581" t="s">
        <v>3349</v>
      </c>
      <c r="M526" s="569" t="s">
        <v>3350</v>
      </c>
      <c r="N526" s="569" t="s">
        <v>109</v>
      </c>
      <c r="O526" s="569" t="s">
        <v>245</v>
      </c>
      <c r="P526" s="643"/>
      <c r="Q526" s="603"/>
      <c r="R526" s="606"/>
      <c r="S526" s="606"/>
      <c r="T526" s="606"/>
      <c r="U526" s="606"/>
      <c r="V526" s="646" t="str">
        <f t="shared" ref="V526" si="1857">IF(ISBLANK(AC526),(IF(P526&lt;=0,"",IF(P526&lt;=2,"Muy Baja",IF(P526&lt;=24,"Baja",IF(P526&lt;=500,"Media",IF(P526&lt;=5000,"Alta","Muy Alta"))))))," ")</f>
        <v xml:space="preserve"> </v>
      </c>
      <c r="W526" s="631" t="str">
        <f t="shared" ref="W526" si="1858">IF(ISBLANK(AC526),(IF(V526="","",IF(V526="Muy Baja",20%,IF(V526="Baja",40%,IF(V526="Media",60%,IF(V526="Alta",80%,IF(V526="Muy Alta",100%,0)))))))," ")</f>
        <v xml:space="preserve"> </v>
      </c>
      <c r="X526" s="649"/>
      <c r="Y526" s="652" t="str">
        <f>IF(X526&gt;0,IF(NOT(ISERROR(MATCH(X526,'Listados Datos'!$N$3:$N$4,0))),'Listados Datos'!$N$6&amp;"Por favor no seleccionar este criterios de impacto (Afectación Económica o presupuestal y/o Pérdida Reputacional)",'Listados Datos'!$N$7),"")</f>
        <v/>
      </c>
      <c r="Z526" s="655" t="str">
        <f>IF(OR(X526='Listados Datos'!$R$3,X526='Listados Datos'!$S$3),"Leve",IF(OR(X526='Listados Datos'!$R$4,X526='Listados Datos'!$S$4),"Menor",IF(OR(X526='Listados Datos'!$R$5,X526='Listados Datos'!$S$5),"Moderado",IF(OR(X526='Listados Datos'!$R$6,X526='Listados Datos'!$S$6),"Mayor",IF(OR(X526='Listados Datos'!$R$7,X526='Listados Datos'!$S$7),"Catastrófico","")))))</f>
        <v/>
      </c>
      <c r="AA526" s="631" t="str">
        <f>IF(Z526="","",IF(Z526="Leve",20%,IF(Z526="Menor",40%,IF(Z526="Moderado",60%,IF(Z526="Mayor",80%,IF(Z526="Catastrófico",100%,0))))))</f>
        <v/>
      </c>
      <c r="AB526" s="634"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
      </c>
      <c r="AC526" s="637" t="s">
        <v>344</v>
      </c>
      <c r="AD526" s="640" t="s">
        <v>12</v>
      </c>
      <c r="AE526" s="619" t="str">
        <f t="shared" ref="AE526" si="1859">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MODERADA</v>
      </c>
      <c r="AF526" s="205">
        <v>1</v>
      </c>
      <c r="AG526" s="501" t="s">
        <v>3114</v>
      </c>
      <c r="AH526" s="504" t="str">
        <f t="shared" si="1753"/>
        <v>Probabilidad</v>
      </c>
      <c r="AI526" s="338" t="s">
        <v>310</v>
      </c>
      <c r="AJ526" s="338" t="s">
        <v>315</v>
      </c>
      <c r="AK526" s="233" t="str">
        <f t="shared" si="1754"/>
        <v>40%</v>
      </c>
      <c r="AL526" s="339" t="s">
        <v>319</v>
      </c>
      <c r="AM526" s="339" t="s">
        <v>323</v>
      </c>
      <c r="AN526" s="340" t="s">
        <v>326</v>
      </c>
      <c r="AO526" s="234" t="str">
        <f t="shared" ref="AO526" si="1860">IF(ISBLANK(AD526),(IFERROR(IF(AH526="Probabilidad",(W526-(+W526*AK526)),IF(AH526="Impacto",W526,"")),""))," ")</f>
        <v xml:space="preserve"> </v>
      </c>
      <c r="AP526" s="174" t="str">
        <f t="shared" ref="AP526" si="1861">IF(ISBLANK(AD526), (IFERROR(IF(AO526="","",IF(AO526&lt;=0.2,"Muy Baja",IF(AO526&lt;=0.4,"Baja",IF(AO526&lt;=0.6,"Media",IF(AO526&lt;=0.8,"Alta","Muy Alta"))))),""))," ")</f>
        <v xml:space="preserve"> </v>
      </c>
      <c r="AQ526" s="235" t="str">
        <f t="shared" si="1675"/>
        <v xml:space="preserve"> </v>
      </c>
      <c r="AR526" s="281" t="str">
        <f t="shared" si="1676"/>
        <v/>
      </c>
      <c r="AS526" s="235" t="str">
        <f t="shared" ref="AS526" si="1862">IFERROR(IF(AH526="Impacto",(AA526-(+AA526*AK526)),IF(AH526="Probabilidad",AA526,"")),"")</f>
        <v/>
      </c>
      <c r="AT526" s="237" t="str">
        <f t="shared" si="1677"/>
        <v/>
      </c>
      <c r="AU526" s="622" t="s">
        <v>344</v>
      </c>
      <c r="AV526" s="625" t="str">
        <f>IF(ISBLANK(AD526), " ", AD526)</f>
        <v>Moderado</v>
      </c>
      <c r="AW526" s="619" t="str">
        <f t="shared" ref="AW526" si="1863">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MODERADA</v>
      </c>
      <c r="AX526" s="628" t="s">
        <v>333</v>
      </c>
      <c r="AY526" s="483" t="s">
        <v>3351</v>
      </c>
      <c r="AZ526" s="484" t="s">
        <v>3117</v>
      </c>
      <c r="BA526" s="485" t="s">
        <v>3013</v>
      </c>
      <c r="BB526" s="485" t="s">
        <v>1066</v>
      </c>
      <c r="BC526" s="486">
        <v>44927</v>
      </c>
      <c r="BD526" s="486">
        <v>45291</v>
      </c>
      <c r="BE526" s="486" t="s">
        <v>3118</v>
      </c>
      <c r="BF526" s="484" t="s">
        <v>3119</v>
      </c>
      <c r="BG526" s="581" t="s">
        <v>3352</v>
      </c>
      <c r="BH526" s="214"/>
      <c r="BI526" s="209"/>
      <c r="BJ526" s="209"/>
      <c r="BK526" s="209"/>
      <c r="BL526" s="206"/>
      <c r="BM526" s="206"/>
      <c r="BN526" s="206"/>
      <c r="BO526" s="280"/>
      <c r="BP526" s="280"/>
      <c r="BQ526" s="282"/>
      <c r="BR526" s="212"/>
      <c r="BS526" s="212" t="str">
        <f>IF(AND('MAPA DE RIESGOS'!$AP526="Muy Alta",'MAPA DE RIESGOS'!$AR526="Leve"),CONCATENATE("R",'MAPA DE RIESGOS'!$H526,"C",'MAPA DE RIESGOS'!$AF526),"")</f>
        <v/>
      </c>
      <c r="BT526" s="212"/>
      <c r="BU526" s="212"/>
      <c r="BV526" s="212"/>
      <c r="BW526" s="212"/>
      <c r="BX526" s="212"/>
      <c r="BY526" s="212"/>
      <c r="BZ526" s="212"/>
      <c r="CA526" s="212"/>
      <c r="CB526" s="212"/>
      <c r="CC526" s="212"/>
      <c r="CD526" s="212"/>
      <c r="CE526" s="212"/>
      <c r="CF526" s="212"/>
      <c r="CG526" s="212"/>
      <c r="CH526" s="212"/>
      <c r="CI526" s="212"/>
      <c r="CJ526" s="212"/>
      <c r="CK526" s="212"/>
    </row>
    <row r="527" spans="1:89" s="213" customFormat="1" ht="28.5" hidden="1" customHeight="1">
      <c r="A527" s="593"/>
      <c r="B527" s="617"/>
      <c r="C527" s="567"/>
      <c r="D527" s="567"/>
      <c r="E527" s="570"/>
      <c r="F527" s="570"/>
      <c r="G527" s="575"/>
      <c r="H527" s="382">
        <f t="shared" ref="H527" si="1864">+H526</f>
        <v>86</v>
      </c>
      <c r="I527" s="573"/>
      <c r="J527" s="576"/>
      <c r="K527" s="576"/>
      <c r="L527" s="576"/>
      <c r="M527" s="570">
        <v>0</v>
      </c>
      <c r="N527" s="570"/>
      <c r="O527" s="570"/>
      <c r="P527" s="644"/>
      <c r="Q527" s="604"/>
      <c r="R527" s="607"/>
      <c r="S527" s="607"/>
      <c r="T527" s="607"/>
      <c r="U527" s="607"/>
      <c r="V527" s="647"/>
      <c r="W527" s="632"/>
      <c r="X527" s="650"/>
      <c r="Y527" s="653"/>
      <c r="Z527" s="656"/>
      <c r="AA527" s="632"/>
      <c r="AB527" s="635"/>
      <c r="AC527" s="638"/>
      <c r="AD527" s="641"/>
      <c r="AE527" s="620"/>
      <c r="AF527" s="205">
        <v>2</v>
      </c>
      <c r="AG527" s="501"/>
      <c r="AH527" s="504" t="str">
        <f t="shared" si="1753"/>
        <v/>
      </c>
      <c r="AI527" s="338"/>
      <c r="AJ527" s="338"/>
      <c r="AK527" s="233" t="str">
        <f t="shared" si="1754"/>
        <v/>
      </c>
      <c r="AL527" s="339"/>
      <c r="AM527" s="339"/>
      <c r="AN527" s="340"/>
      <c r="AO527" s="234" t="str">
        <f t="shared" ref="AO527" si="1865">IF(ISBLANK(AD526),(IFERROR(IF(AND(AH526="Probabilidad",AH527="Probabilidad"),(AQ526-(+AQ526*AK527)),IF(AH527="Probabilidad",(W526-(+W526*AK527)),IF(AH527="Impacto",AQ526,""))),""))," ")</f>
        <v xml:space="preserve"> </v>
      </c>
      <c r="AP527" s="174" t="str">
        <f t="shared" ref="AP527" si="1866">IF(ISBLANK(AD526),(IFERROR(IF(AO527="","",IF(AO527&lt;=0.2,"Muy Baja",IF(AO527&lt;=0.4,"Baja",IF(AO527&lt;=0.6,"Media",IF(AO527&lt;=0.8,"Alta","Muy Alta"))))),""))," ")</f>
        <v xml:space="preserve"> </v>
      </c>
      <c r="AQ527" s="235" t="str">
        <f t="shared" si="1675"/>
        <v xml:space="preserve"> </v>
      </c>
      <c r="AR527" s="281" t="str">
        <f t="shared" si="1676"/>
        <v/>
      </c>
      <c r="AS527" s="235" t="str">
        <f t="shared" ref="AS527" si="1867">IFERROR(IF(AND(AH526="Impacto",AH527="Impacto"),(AS526-(+AS526*AK527)),IF(AH527="Impacto",(AA526-(+AA526*AK527)),IF(AH527="Probabilidad",AS526,""))),"")</f>
        <v/>
      </c>
      <c r="AT527" s="237" t="str">
        <f t="shared" si="1677"/>
        <v/>
      </c>
      <c r="AU527" s="623"/>
      <c r="AV527" s="626"/>
      <c r="AW527" s="620"/>
      <c r="AX527" s="629"/>
      <c r="AY527" s="475"/>
      <c r="AZ527" s="468"/>
      <c r="BA527" s="469"/>
      <c r="BB527" s="469"/>
      <c r="BC527" s="470"/>
      <c r="BD527" s="470"/>
      <c r="BE527" s="470"/>
      <c r="BF527" s="468"/>
      <c r="BG527" s="576"/>
      <c r="BH527" s="214"/>
      <c r="BI527" s="209"/>
      <c r="BJ527" s="209"/>
      <c r="BK527" s="209"/>
      <c r="BL527" s="206"/>
      <c r="BM527" s="206"/>
      <c r="BN527" s="206"/>
      <c r="BO527" s="280"/>
      <c r="BP527" s="280"/>
      <c r="BQ527" s="282"/>
      <c r="BR527" s="212"/>
      <c r="BS527" s="212" t="str">
        <f>IF(AND('MAPA DE RIESGOS'!$AP527="Muy Alta",'MAPA DE RIESGOS'!$AR527="Leve"),CONCATENATE("R",'MAPA DE RIESGOS'!$H527,"C",'MAPA DE RIESGOS'!$AF527),"")</f>
        <v/>
      </c>
      <c r="BT527" s="212"/>
      <c r="BU527" s="212"/>
      <c r="BV527" s="212"/>
      <c r="BW527" s="212"/>
      <c r="BX527" s="212"/>
      <c r="BY527" s="212"/>
      <c r="BZ527" s="212"/>
      <c r="CA527" s="212"/>
      <c r="CB527" s="212"/>
      <c r="CC527" s="212"/>
      <c r="CD527" s="212"/>
      <c r="CE527" s="212"/>
      <c r="CF527" s="212"/>
      <c r="CG527" s="212"/>
      <c r="CH527" s="212"/>
      <c r="CI527" s="212"/>
      <c r="CJ527" s="212"/>
      <c r="CK527" s="212"/>
    </row>
    <row r="528" spans="1:89" s="213" customFormat="1" ht="28.5" hidden="1" customHeight="1">
      <c r="A528" s="593"/>
      <c r="B528" s="617"/>
      <c r="C528" s="567"/>
      <c r="D528" s="567"/>
      <c r="E528" s="570"/>
      <c r="F528" s="570"/>
      <c r="G528" s="575"/>
      <c r="H528" s="382">
        <f t="shared" si="1723"/>
        <v>86</v>
      </c>
      <c r="I528" s="573"/>
      <c r="J528" s="576"/>
      <c r="K528" s="576"/>
      <c r="L528" s="576"/>
      <c r="M528" s="570">
        <v>0</v>
      </c>
      <c r="N528" s="570"/>
      <c r="O528" s="570"/>
      <c r="P528" s="644"/>
      <c r="Q528" s="604"/>
      <c r="R528" s="607"/>
      <c r="S528" s="607"/>
      <c r="T528" s="607"/>
      <c r="U528" s="607"/>
      <c r="V528" s="647"/>
      <c r="W528" s="632"/>
      <c r="X528" s="650"/>
      <c r="Y528" s="653"/>
      <c r="Z528" s="656"/>
      <c r="AA528" s="632"/>
      <c r="AB528" s="635"/>
      <c r="AC528" s="638"/>
      <c r="AD528" s="641"/>
      <c r="AE528" s="620"/>
      <c r="AF528" s="205">
        <v>3</v>
      </c>
      <c r="AG528" s="501"/>
      <c r="AH528" s="504" t="str">
        <f t="shared" si="1753"/>
        <v/>
      </c>
      <c r="AI528" s="338"/>
      <c r="AJ528" s="338"/>
      <c r="AK528" s="233" t="str">
        <f t="shared" si="1754"/>
        <v/>
      </c>
      <c r="AL528" s="339"/>
      <c r="AM528" s="339"/>
      <c r="AN528" s="340"/>
      <c r="AO528" s="234" t="str">
        <f t="shared" ref="AO528" si="1868">IF(ISBLANK(AD526),(IFERROR(IF(AND(AH527="Probabilidad",AH528="Probabilidad"),(AQ527-(+AQ527*AK528)),IF(AND(AH527="Impacto",AH528="Probabilidad"),(AQ526-(+AQ526*AK528)),IF(AH528="Impacto",AQ527,""))),""))," ")</f>
        <v xml:space="preserve"> </v>
      </c>
      <c r="AP528" s="174" t="str">
        <f t="shared" ref="AP528" si="1869">IF(ISBLANK(AD526),(IFERROR(IF(AO528="","",IF(AO528&lt;=0.2,"Muy Baja",IF(AO528&lt;=0.4,"Baja",IF(AO528&lt;=0.6,"Media",IF(AO528&lt;=0.8,"Alta","Muy Alta"))))),""))," ")</f>
        <v xml:space="preserve"> </v>
      </c>
      <c r="AQ528" s="235" t="str">
        <f t="shared" si="1675"/>
        <v xml:space="preserve"> </v>
      </c>
      <c r="AR528" s="281" t="str">
        <f t="shared" si="1676"/>
        <v/>
      </c>
      <c r="AS528" s="235" t="str">
        <f t="shared" ref="AS528:AS531" si="1870">IFERROR(IF(AND(AH527="Impacto",AH528="Impacto"),(AS527-(+AS527*AK528)),IF(AND(AH527="Probabilidad",AH528="Impacto"),(AS526-(+AS526*AK528)),IF(AH528="Probabilidad",AS527,""))),"")</f>
        <v/>
      </c>
      <c r="AT528" s="237" t="str">
        <f t="shared" si="1677"/>
        <v/>
      </c>
      <c r="AU528" s="623"/>
      <c r="AV528" s="626"/>
      <c r="AW528" s="620"/>
      <c r="AX528" s="629"/>
      <c r="AY528" s="475"/>
      <c r="AZ528" s="468"/>
      <c r="BA528" s="469"/>
      <c r="BB528" s="469"/>
      <c r="BC528" s="470"/>
      <c r="BD528" s="470"/>
      <c r="BE528" s="470"/>
      <c r="BF528" s="468"/>
      <c r="BG528" s="576"/>
      <c r="BH528" s="214"/>
      <c r="BI528" s="209"/>
      <c r="BJ528" s="209"/>
      <c r="BK528" s="209"/>
      <c r="BL528" s="206"/>
      <c r="BM528" s="206"/>
      <c r="BN528" s="206"/>
      <c r="BO528" s="280"/>
      <c r="BP528" s="280"/>
      <c r="BQ528" s="282"/>
      <c r="BR528" s="212"/>
      <c r="BS528" s="212" t="str">
        <f>IF(AND('MAPA DE RIESGOS'!$AP528="Muy Alta",'MAPA DE RIESGOS'!$AR528="Leve"),CONCATENATE("R",'MAPA DE RIESGOS'!$H528,"C",'MAPA DE RIESGOS'!$AF528),"")</f>
        <v/>
      </c>
      <c r="BT528" s="212"/>
      <c r="BU528" s="212"/>
      <c r="BV528" s="212"/>
      <c r="BW528" s="212"/>
      <c r="BX528" s="212"/>
      <c r="BY528" s="212"/>
      <c r="BZ528" s="212"/>
      <c r="CA528" s="212"/>
      <c r="CB528" s="212"/>
      <c r="CC528" s="212"/>
      <c r="CD528" s="212"/>
      <c r="CE528" s="212"/>
      <c r="CF528" s="212"/>
      <c r="CG528" s="212"/>
      <c r="CH528" s="212"/>
      <c r="CI528" s="212"/>
      <c r="CJ528" s="212"/>
      <c r="CK528" s="212"/>
    </row>
    <row r="529" spans="1:89" s="213" customFormat="1" ht="28.5" hidden="1" customHeight="1">
      <c r="A529" s="593"/>
      <c r="B529" s="617"/>
      <c r="C529" s="567"/>
      <c r="D529" s="567"/>
      <c r="E529" s="570"/>
      <c r="F529" s="570"/>
      <c r="G529" s="575"/>
      <c r="H529" s="382">
        <f t="shared" si="1723"/>
        <v>86</v>
      </c>
      <c r="I529" s="573"/>
      <c r="J529" s="576"/>
      <c r="K529" s="576"/>
      <c r="L529" s="576"/>
      <c r="M529" s="570">
        <v>0</v>
      </c>
      <c r="N529" s="570"/>
      <c r="O529" s="570"/>
      <c r="P529" s="644"/>
      <c r="Q529" s="604"/>
      <c r="R529" s="607"/>
      <c r="S529" s="607"/>
      <c r="T529" s="607"/>
      <c r="U529" s="607"/>
      <c r="V529" s="647"/>
      <c r="W529" s="632"/>
      <c r="X529" s="650"/>
      <c r="Y529" s="653"/>
      <c r="Z529" s="656"/>
      <c r="AA529" s="632"/>
      <c r="AB529" s="635"/>
      <c r="AC529" s="638"/>
      <c r="AD529" s="641"/>
      <c r="AE529" s="620"/>
      <c r="AF529" s="205">
        <v>4</v>
      </c>
      <c r="AG529" s="501"/>
      <c r="AH529" s="504" t="str">
        <f t="shared" si="1753"/>
        <v/>
      </c>
      <c r="AI529" s="338"/>
      <c r="AJ529" s="338"/>
      <c r="AK529" s="233" t="str">
        <f t="shared" si="1754"/>
        <v/>
      </c>
      <c r="AL529" s="339"/>
      <c r="AM529" s="339"/>
      <c r="AN529" s="340"/>
      <c r="AO529" s="234" t="str">
        <f t="shared" ref="AO529" si="1871">IF(ISBLANK(AD526),(IFERROR(IF(AND(AH528="Probabilidad",AH529="Probabilidad"),(AQ528-(+AQ528*AK529)),IF(AND(AH528="Impacto",AH529="Probabilidad"),(AQ527-(+AQ527*AK529)),IF(AH529="Impacto",AQ528,""))),""))," ")</f>
        <v xml:space="preserve"> </v>
      </c>
      <c r="AP529" s="174" t="str">
        <f t="shared" ref="AP529" si="1872">IF(ISBLANK(AD526),(IFERROR(IF(AO529="","",IF(AO529&lt;=0.2,"Muy Baja",IF(AO529&lt;=0.4,"Baja",IF(AO529&lt;=0.6,"Media",IF(AO529&lt;=0.8,"Alta","Muy Alta"))))),""))," ")</f>
        <v xml:space="preserve"> </v>
      </c>
      <c r="AQ529" s="235" t="str">
        <f t="shared" si="1675"/>
        <v xml:space="preserve"> </v>
      </c>
      <c r="AR529" s="281" t="str">
        <f t="shared" si="1676"/>
        <v/>
      </c>
      <c r="AS529" s="235" t="str">
        <f t="shared" si="1870"/>
        <v/>
      </c>
      <c r="AT529" s="237" t="str">
        <f t="shared" si="1677"/>
        <v/>
      </c>
      <c r="AU529" s="623"/>
      <c r="AV529" s="626"/>
      <c r="AW529" s="620"/>
      <c r="AX529" s="629"/>
      <c r="AY529" s="475"/>
      <c r="AZ529" s="468"/>
      <c r="BA529" s="469"/>
      <c r="BB529" s="469"/>
      <c r="BC529" s="470"/>
      <c r="BD529" s="470"/>
      <c r="BE529" s="470"/>
      <c r="BF529" s="468"/>
      <c r="BG529" s="576"/>
      <c r="BH529" s="214"/>
      <c r="BI529" s="209"/>
      <c r="BJ529" s="209"/>
      <c r="BK529" s="209"/>
      <c r="BL529" s="206"/>
      <c r="BM529" s="206"/>
      <c r="BN529" s="206"/>
      <c r="BO529" s="280"/>
      <c r="BP529" s="280"/>
      <c r="BQ529" s="282"/>
      <c r="BR529" s="212"/>
      <c r="BS529" s="212" t="str">
        <f>IF(AND('MAPA DE RIESGOS'!$AP529="Muy Alta",'MAPA DE RIESGOS'!$AR529="Leve"),CONCATENATE("R",'MAPA DE RIESGOS'!$H529,"C",'MAPA DE RIESGOS'!$AF529),"")</f>
        <v/>
      </c>
      <c r="BT529" s="212"/>
      <c r="BU529" s="212"/>
      <c r="BV529" s="212"/>
      <c r="BW529" s="212"/>
      <c r="BX529" s="212"/>
      <c r="BY529" s="212"/>
      <c r="BZ529" s="212"/>
      <c r="CA529" s="212"/>
      <c r="CB529" s="212"/>
      <c r="CC529" s="212"/>
      <c r="CD529" s="212"/>
      <c r="CE529" s="212"/>
      <c r="CF529" s="212"/>
      <c r="CG529" s="212"/>
      <c r="CH529" s="212"/>
      <c r="CI529" s="212"/>
      <c r="CJ529" s="212"/>
      <c r="CK529" s="212"/>
    </row>
    <row r="530" spans="1:89" s="213" customFormat="1" ht="28.5" hidden="1" customHeight="1">
      <c r="A530" s="593"/>
      <c r="B530" s="617"/>
      <c r="C530" s="567"/>
      <c r="D530" s="567"/>
      <c r="E530" s="570"/>
      <c r="F530" s="570"/>
      <c r="G530" s="575"/>
      <c r="H530" s="382">
        <f t="shared" si="1723"/>
        <v>86</v>
      </c>
      <c r="I530" s="573"/>
      <c r="J530" s="576"/>
      <c r="K530" s="576"/>
      <c r="L530" s="576"/>
      <c r="M530" s="570">
        <v>0</v>
      </c>
      <c r="N530" s="570"/>
      <c r="O530" s="570"/>
      <c r="P530" s="644"/>
      <c r="Q530" s="604"/>
      <c r="R530" s="607"/>
      <c r="S530" s="607"/>
      <c r="T530" s="607"/>
      <c r="U530" s="607"/>
      <c r="V530" s="647"/>
      <c r="W530" s="632"/>
      <c r="X530" s="650"/>
      <c r="Y530" s="653"/>
      <c r="Z530" s="656"/>
      <c r="AA530" s="632"/>
      <c r="AB530" s="635"/>
      <c r="AC530" s="638"/>
      <c r="AD530" s="641"/>
      <c r="AE530" s="620"/>
      <c r="AF530" s="205">
        <v>5</v>
      </c>
      <c r="AG530" s="501"/>
      <c r="AH530" s="504" t="str">
        <f t="shared" si="1753"/>
        <v/>
      </c>
      <c r="AI530" s="338"/>
      <c r="AJ530" s="338"/>
      <c r="AK530" s="233" t="str">
        <f t="shared" si="1754"/>
        <v/>
      </c>
      <c r="AL530" s="339"/>
      <c r="AM530" s="339"/>
      <c r="AN530" s="340"/>
      <c r="AO530" s="234" t="str">
        <f t="shared" ref="AO530" si="1873">IF(ISBLANK(AD526),(IFERROR(IF(AND(AH529="Probabilidad",AH530="Probabilidad"),(AQ529-(+AQ529*AK530)),IF(AND(AH529="Impacto",AH530="Probabilidad"),(AQ528-(+AQ528*AK530)),IF(AH530="Impacto",AQ529,""))),""))," ")</f>
        <v xml:space="preserve"> </v>
      </c>
      <c r="AP530" s="174" t="str">
        <f t="shared" ref="AP530" si="1874">IF(ISBLANK(AD526),(IFERROR(IF(AO530="","",IF(AO530&lt;=0.2,"Muy Baja",IF(AO530&lt;=0.4,"Baja",IF(AO530&lt;=0.6,"Media",IF(AO530&lt;=0.8,"Alta","Muy Alta"))))),""))," ")</f>
        <v xml:space="preserve"> </v>
      </c>
      <c r="AQ530" s="235" t="str">
        <f t="shared" si="1675"/>
        <v xml:space="preserve"> </v>
      </c>
      <c r="AR530" s="281" t="str">
        <f t="shared" si="1676"/>
        <v/>
      </c>
      <c r="AS530" s="235" t="str">
        <f t="shared" si="1870"/>
        <v/>
      </c>
      <c r="AT530" s="237" t="str">
        <f t="shared" si="1677"/>
        <v/>
      </c>
      <c r="AU530" s="623"/>
      <c r="AV530" s="626"/>
      <c r="AW530" s="620"/>
      <c r="AX530" s="629"/>
      <c r="AY530" s="475"/>
      <c r="AZ530" s="468"/>
      <c r="BA530" s="469"/>
      <c r="BB530" s="469"/>
      <c r="BC530" s="470"/>
      <c r="BD530" s="470"/>
      <c r="BE530" s="470"/>
      <c r="BF530" s="468"/>
      <c r="BG530" s="576"/>
      <c r="BH530" s="214"/>
      <c r="BI530" s="209"/>
      <c r="BJ530" s="209"/>
      <c r="BK530" s="209"/>
      <c r="BL530" s="206"/>
      <c r="BM530" s="206"/>
      <c r="BN530" s="206"/>
      <c r="BO530" s="280"/>
      <c r="BP530" s="280"/>
      <c r="BQ530" s="282"/>
      <c r="BR530" s="212"/>
      <c r="BS530" s="212" t="str">
        <f>IF(AND('MAPA DE RIESGOS'!$AP530="Muy Alta",'MAPA DE RIESGOS'!$AR530="Leve"),CONCATENATE("R",'MAPA DE RIESGOS'!$H530,"C",'MAPA DE RIESGOS'!$AF530),"")</f>
        <v/>
      </c>
      <c r="BT530" s="212"/>
      <c r="BU530" s="212"/>
      <c r="BV530" s="212"/>
      <c r="BW530" s="212"/>
      <c r="BX530" s="212"/>
      <c r="BY530" s="212"/>
      <c r="BZ530" s="212"/>
      <c r="CA530" s="212"/>
      <c r="CB530" s="212"/>
      <c r="CC530" s="212"/>
      <c r="CD530" s="212"/>
      <c r="CE530" s="212"/>
      <c r="CF530" s="212"/>
      <c r="CG530" s="212"/>
      <c r="CH530" s="212"/>
      <c r="CI530" s="212"/>
      <c r="CJ530" s="212"/>
      <c r="CK530" s="212"/>
    </row>
    <row r="531" spans="1:89" s="213" customFormat="1" ht="28.5" hidden="1" customHeight="1">
      <c r="A531" s="593"/>
      <c r="B531" s="617"/>
      <c r="C531" s="567"/>
      <c r="D531" s="567"/>
      <c r="E531" s="570"/>
      <c r="F531" s="570"/>
      <c r="G531" s="575"/>
      <c r="H531" s="382">
        <f t="shared" si="1723"/>
        <v>86</v>
      </c>
      <c r="I531" s="574"/>
      <c r="J531" s="577"/>
      <c r="K531" s="577"/>
      <c r="L531" s="577"/>
      <c r="M531" s="571">
        <v>0</v>
      </c>
      <c r="N531" s="571"/>
      <c r="O531" s="571"/>
      <c r="P531" s="645"/>
      <c r="Q531" s="605"/>
      <c r="R531" s="608"/>
      <c r="S531" s="608"/>
      <c r="T531" s="608"/>
      <c r="U531" s="608"/>
      <c r="V531" s="648"/>
      <c r="W531" s="633"/>
      <c r="X531" s="651"/>
      <c r="Y531" s="654"/>
      <c r="Z531" s="657"/>
      <c r="AA531" s="633"/>
      <c r="AB531" s="636"/>
      <c r="AC531" s="639"/>
      <c r="AD531" s="642"/>
      <c r="AE531" s="621"/>
      <c r="AF531" s="205">
        <v>6</v>
      </c>
      <c r="AG531" s="501"/>
      <c r="AH531" s="504" t="str">
        <f t="shared" si="1753"/>
        <v/>
      </c>
      <c r="AI531" s="338"/>
      <c r="AJ531" s="338"/>
      <c r="AK531" s="233" t="str">
        <f t="shared" si="1754"/>
        <v/>
      </c>
      <c r="AL531" s="339"/>
      <c r="AM531" s="339"/>
      <c r="AN531" s="340"/>
      <c r="AO531" s="234" t="str">
        <f t="shared" ref="AO531" si="1875">IF(ISBLANK(AD526),(IFERROR(IF(AND(AH530="Probabilidad",AH531="Probabilidad"),(AQ530-(+AQ530*AK531)),IF(AND(AH530="Impacto",AH531="Probabilidad"),(AQ529-(+AQ529*AK531)),IF(AH531="Impacto",AQ530,""))),""))," ")</f>
        <v xml:space="preserve"> </v>
      </c>
      <c r="AP531" s="174" t="str">
        <f t="shared" ref="AP531" si="1876">IF(ISBLANK(AD526),(IFERROR(IF(AO531="","",IF(AO531&lt;=0.2,"Muy Baja",IF(AO531&lt;=0.4,"Baja",IF(AO531&lt;=0.6,"Media",IF(AO531&lt;=0.8,"Alta","Muy Alta"))))),""))," ")</f>
        <v xml:space="preserve"> </v>
      </c>
      <c r="AQ531" s="235" t="str">
        <f t="shared" si="1675"/>
        <v xml:space="preserve"> </v>
      </c>
      <c r="AR531" s="281" t="str">
        <f t="shared" si="1676"/>
        <v/>
      </c>
      <c r="AS531" s="235" t="str">
        <f t="shared" si="1870"/>
        <v/>
      </c>
      <c r="AT531" s="237" t="str">
        <f t="shared" si="1677"/>
        <v/>
      </c>
      <c r="AU531" s="624"/>
      <c r="AV531" s="627"/>
      <c r="AW531" s="621"/>
      <c r="AX531" s="630"/>
      <c r="AY531" s="475"/>
      <c r="AZ531" s="468"/>
      <c r="BA531" s="469"/>
      <c r="BB531" s="469"/>
      <c r="BC531" s="470"/>
      <c r="BD531" s="470"/>
      <c r="BE531" s="470"/>
      <c r="BF531" s="468"/>
      <c r="BG531" s="577"/>
      <c r="BH531" s="214"/>
      <c r="BI531" s="209"/>
      <c r="BJ531" s="209"/>
      <c r="BK531" s="209"/>
      <c r="BL531" s="206"/>
      <c r="BM531" s="206"/>
      <c r="BN531" s="206"/>
      <c r="BO531" s="280"/>
      <c r="BP531" s="280"/>
      <c r="BQ531" s="282"/>
      <c r="BR531" s="212"/>
      <c r="BS531" s="212" t="str">
        <f>IF(AND('MAPA DE RIESGOS'!$AP531="Muy Alta",'MAPA DE RIESGOS'!$AR531="Leve"),CONCATENATE("R",'MAPA DE RIESGOS'!$H531,"C",'MAPA DE RIESGOS'!$AF531),"")</f>
        <v/>
      </c>
      <c r="BT531" s="212"/>
      <c r="BU531" s="212"/>
      <c r="BV531" s="212"/>
      <c r="BW531" s="212"/>
      <c r="BX531" s="212"/>
      <c r="BY531" s="212"/>
      <c r="BZ531" s="212"/>
      <c r="CA531" s="212"/>
      <c r="CB531" s="212"/>
      <c r="CC531" s="212"/>
      <c r="CD531" s="212"/>
      <c r="CE531" s="212"/>
      <c r="CF531" s="212"/>
      <c r="CG531" s="212"/>
      <c r="CH531" s="212"/>
      <c r="CI531" s="212"/>
      <c r="CJ531" s="212"/>
      <c r="CK531" s="212"/>
    </row>
    <row r="532" spans="1:89" s="213" customFormat="1" ht="125.5" customHeight="1">
      <c r="A532" s="593"/>
      <c r="B532" s="617" t="s">
        <v>956</v>
      </c>
      <c r="C532" s="567"/>
      <c r="D532" s="567"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570" t="s">
        <v>1169</v>
      </c>
      <c r="F532" s="570" t="s">
        <v>970</v>
      </c>
      <c r="G532" s="575">
        <v>87</v>
      </c>
      <c r="H532" s="382">
        <f t="shared" ref="H532" si="1877">+G532</f>
        <v>87</v>
      </c>
      <c r="I532" s="572" t="s">
        <v>3122</v>
      </c>
      <c r="J532" s="581" t="s">
        <v>241</v>
      </c>
      <c r="K532" s="581" t="s">
        <v>1430</v>
      </c>
      <c r="L532" s="581" t="s">
        <v>1328</v>
      </c>
      <c r="M532" s="569" t="s">
        <v>3353</v>
      </c>
      <c r="N532" s="569" t="s">
        <v>926</v>
      </c>
      <c r="O532" s="569" t="s">
        <v>831</v>
      </c>
      <c r="P532" s="643">
        <v>228</v>
      </c>
      <c r="Q532" s="603" t="s">
        <v>153</v>
      </c>
      <c r="R532" s="606" t="s">
        <v>1297</v>
      </c>
      <c r="S532" s="606" t="s">
        <v>1332</v>
      </c>
      <c r="T532" s="606"/>
      <c r="U532" s="606"/>
      <c r="V532" s="646" t="str">
        <f t="shared" ref="V532" si="1878">IF(ISBLANK(AC532),(IF(P532&lt;=0,"",IF(P532&lt;=2,"Muy Baja",IF(P532&lt;=24,"Baja",IF(P532&lt;=500,"Media",IF(P532&lt;=5000,"Alta","Muy Alta"))))))," ")</f>
        <v>Media</v>
      </c>
      <c r="W532" s="631">
        <f t="shared" ref="W532" si="1879">IF(ISBLANK(AC532),(IF(V532="","",IF(V532="Muy Baja",20%,IF(V532="Baja",40%,IF(V532="Media",60%,IF(V532="Alta",80%,IF(V532="Muy Alta",100%,0)))))))," ")</f>
        <v>0.6</v>
      </c>
      <c r="X532" s="649" t="s">
        <v>1428</v>
      </c>
      <c r="Y532" s="652" t="str">
        <f>IF(X532&gt;0,IF(NOT(ISERROR(MATCH(X532,'Listados Datos'!$N$3:$N$4,0))),'Listados Datos'!$N$6&amp;"Por favor no seleccionar este criterios de impacto (Afectación Económica o presupuestal y/o Pérdida Reputacional)",'Listados Datos'!$N$7),"")</f>
        <v>✔</v>
      </c>
      <c r="Z532" s="655" t="str">
        <f>IF(OR(X532='Listados Datos'!$R$3,X532='Listados Datos'!$S$3),"Leve",IF(OR(X532='Listados Datos'!$R$4,X532='Listados Datos'!$S$4),"Menor",IF(OR(X532='Listados Datos'!$R$5,X532='Listados Datos'!$S$5),"Moderado",IF(OR(X532='Listados Datos'!$R$6,X532='Listados Datos'!$S$6),"Mayor",IF(OR(X532='Listados Datos'!$R$7,X532='Listados Datos'!$S$7),"Catastrófico","")))))</f>
        <v>Menor</v>
      </c>
      <c r="AA532" s="631">
        <f>IF(Z532="","",IF(Z532="Leve",20%,IF(Z532="Menor",40%,IF(Z532="Moderado",60%,IF(Z532="Mayor",80%,IF(Z532="Catastrófico",100%,0))))))</f>
        <v>0.4</v>
      </c>
      <c r="AB532" s="634"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Moderado</v>
      </c>
      <c r="AC532" s="637"/>
      <c r="AD532" s="640"/>
      <c r="AE532" s="619" t="str">
        <f t="shared" ref="AE532" si="1880">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5">
        <v>1</v>
      </c>
      <c r="AG532" s="501" t="s">
        <v>3385</v>
      </c>
      <c r="AH532" s="504" t="str">
        <f t="shared" si="1753"/>
        <v>Probabilidad</v>
      </c>
      <c r="AI532" s="338" t="s">
        <v>310</v>
      </c>
      <c r="AJ532" s="338" t="s">
        <v>315</v>
      </c>
      <c r="AK532" s="233" t="str">
        <f t="shared" si="1754"/>
        <v>40%</v>
      </c>
      <c r="AL532" s="339" t="s">
        <v>319</v>
      </c>
      <c r="AM532" s="339" t="s">
        <v>323</v>
      </c>
      <c r="AN532" s="340" t="s">
        <v>326</v>
      </c>
      <c r="AO532" s="234">
        <f t="shared" ref="AO532" si="1881">IF(ISBLANK(AD532),(IFERROR(IF(AH532="Probabilidad",(W532-(+W532*AK532)),IF(AH532="Impacto",W532,"")),""))," ")</f>
        <v>0.36</v>
      </c>
      <c r="AP532" s="174" t="str">
        <f t="shared" ref="AP532" si="1882">IF(ISBLANK(AD532), (IFERROR(IF(AO532="","",IF(AO532&lt;=0.2,"Muy Baja",IF(AO532&lt;=0.4,"Baja",IF(AO532&lt;=0.6,"Media",IF(AO532&lt;=0.8,"Alta","Muy Alta"))))),""))," ")</f>
        <v>Baja</v>
      </c>
      <c r="AQ532" s="235">
        <f t="shared" si="1675"/>
        <v>0.36</v>
      </c>
      <c r="AR532" s="281" t="str">
        <f t="shared" si="1676"/>
        <v>Menor</v>
      </c>
      <c r="AS532" s="235">
        <f t="shared" ref="AS532" si="1883">IFERROR(IF(AH532="Impacto",(AA532-(+AA532*AK532)),IF(AH532="Probabilidad",AA532,"")),"")</f>
        <v>0.4</v>
      </c>
      <c r="AT532" s="237" t="str">
        <f t="shared" si="1677"/>
        <v>Moderado</v>
      </c>
      <c r="AU532" s="622"/>
      <c r="AV532" s="625" t="str">
        <f>IF(ISBLANK(AD532), " ", AD532)</f>
        <v xml:space="preserve"> </v>
      </c>
      <c r="AW532" s="619" t="str">
        <f t="shared" ref="AW532" si="1884">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628" t="s">
        <v>333</v>
      </c>
      <c r="AY532" s="546" t="s">
        <v>1271</v>
      </c>
      <c r="AZ532" s="548" t="s">
        <v>1272</v>
      </c>
      <c r="BA532" s="548" t="s">
        <v>3013</v>
      </c>
      <c r="BB532" s="548" t="s">
        <v>1066</v>
      </c>
      <c r="BC532" s="548">
        <v>44927</v>
      </c>
      <c r="BD532" s="548">
        <v>45291</v>
      </c>
      <c r="BE532" s="548" t="s">
        <v>1276</v>
      </c>
      <c r="BF532" s="548" t="s">
        <v>1277</v>
      </c>
      <c r="BG532" s="581" t="s">
        <v>1268</v>
      </c>
      <c r="BH532" s="214"/>
      <c r="BI532" s="209"/>
      <c r="BJ532" s="209"/>
      <c r="BK532" s="209"/>
      <c r="BL532" s="206"/>
      <c r="BM532" s="206"/>
      <c r="BN532" s="206"/>
      <c r="BO532" s="280"/>
      <c r="BP532" s="280"/>
      <c r="BQ532" s="282"/>
      <c r="BR532" s="212"/>
      <c r="BS532" s="212" t="str">
        <f>IF(AND('MAPA DE RIESGOS'!$AP532="Muy Alta",'MAPA DE RIESGOS'!$AR532="Leve"),CONCATENATE("R",'MAPA DE RIESGOS'!$H532,"C",'MAPA DE RIESGOS'!$AF532),"")</f>
        <v/>
      </c>
      <c r="BT532" s="212"/>
      <c r="BU532" s="212"/>
      <c r="BV532" s="212"/>
      <c r="BW532" s="212"/>
      <c r="BX532" s="212"/>
      <c r="BY532" s="212"/>
      <c r="BZ532" s="212"/>
      <c r="CA532" s="212"/>
      <c r="CB532" s="212"/>
      <c r="CC532" s="212"/>
      <c r="CD532" s="212"/>
      <c r="CE532" s="212"/>
      <c r="CF532" s="212"/>
      <c r="CG532" s="212"/>
      <c r="CH532" s="212"/>
      <c r="CI532" s="212"/>
      <c r="CJ532" s="212"/>
      <c r="CK532" s="212"/>
    </row>
    <row r="533" spans="1:89" s="213" customFormat="1" ht="100.5" customHeight="1">
      <c r="A533" s="593"/>
      <c r="B533" s="617"/>
      <c r="C533" s="567"/>
      <c r="D533" s="567"/>
      <c r="E533" s="570"/>
      <c r="F533" s="570"/>
      <c r="G533" s="575"/>
      <c r="H533" s="382">
        <f t="shared" ref="H533" si="1885">+H532</f>
        <v>87</v>
      </c>
      <c r="I533" s="573"/>
      <c r="J533" s="576"/>
      <c r="K533" s="576"/>
      <c r="L533" s="576"/>
      <c r="M533" s="570" t="s">
        <v>1486</v>
      </c>
      <c r="N533" s="570"/>
      <c r="O533" s="570"/>
      <c r="P533" s="644"/>
      <c r="Q533" s="604"/>
      <c r="R533" s="607"/>
      <c r="S533" s="607"/>
      <c r="T533" s="607"/>
      <c r="U533" s="607"/>
      <c r="V533" s="647"/>
      <c r="W533" s="632"/>
      <c r="X533" s="650"/>
      <c r="Y533" s="653"/>
      <c r="Z533" s="656"/>
      <c r="AA533" s="632"/>
      <c r="AB533" s="635"/>
      <c r="AC533" s="638"/>
      <c r="AD533" s="641"/>
      <c r="AE533" s="620"/>
      <c r="AF533" s="205">
        <v>2</v>
      </c>
      <c r="AG533" s="501" t="s">
        <v>1333</v>
      </c>
      <c r="AH533" s="504" t="str">
        <f t="shared" si="1753"/>
        <v>Probabilidad</v>
      </c>
      <c r="AI533" s="338" t="s">
        <v>310</v>
      </c>
      <c r="AJ533" s="338" t="s">
        <v>315</v>
      </c>
      <c r="AK533" s="233" t="str">
        <f t="shared" si="1754"/>
        <v>40%</v>
      </c>
      <c r="AL533" s="339" t="s">
        <v>319</v>
      </c>
      <c r="AM533" s="339" t="s">
        <v>323</v>
      </c>
      <c r="AN533" s="340" t="s">
        <v>326</v>
      </c>
      <c r="AO533" s="234">
        <f t="shared" ref="AO533" si="1886">IF(ISBLANK(AD532),(IFERROR(IF(AND(AH532="Probabilidad",AH533="Probabilidad"),(AQ532-(+AQ532*AK533)),IF(AH533="Probabilidad",(W532-(+W532*AK533)),IF(AH533="Impacto",AQ532,""))),""))," ")</f>
        <v>0.216</v>
      </c>
      <c r="AP533" s="174" t="str">
        <f t="shared" ref="AP533" si="1887">IF(ISBLANK(AD532),(IFERROR(IF(AO533="","",IF(AO533&lt;=0.2,"Muy Baja",IF(AO533&lt;=0.4,"Baja",IF(AO533&lt;=0.6,"Media",IF(AO533&lt;=0.8,"Alta","Muy Alta"))))),""))," ")</f>
        <v>Baja</v>
      </c>
      <c r="AQ533" s="235">
        <f t="shared" si="1675"/>
        <v>0.216</v>
      </c>
      <c r="AR533" s="281" t="str">
        <f t="shared" si="1676"/>
        <v>Menor</v>
      </c>
      <c r="AS533" s="235">
        <f t="shared" ref="AS533" si="1888">IFERROR(IF(AND(AH532="Impacto",AH533="Impacto"),(AS532-(+AS532*AK533)),IF(AH533="Impacto",(AA532-(+AA532*AK533)),IF(AH533="Probabilidad",AS532,""))),"")</f>
        <v>0.4</v>
      </c>
      <c r="AT533" s="237" t="str">
        <f t="shared" si="1677"/>
        <v>Moderado</v>
      </c>
      <c r="AU533" s="623"/>
      <c r="AV533" s="626"/>
      <c r="AW533" s="620"/>
      <c r="AX533" s="629"/>
      <c r="AY533" s="547"/>
      <c r="AZ533" s="549"/>
      <c r="BA533" s="549"/>
      <c r="BB533" s="549"/>
      <c r="BC533" s="549"/>
      <c r="BD533" s="549"/>
      <c r="BE533" s="549"/>
      <c r="BF533" s="549"/>
      <c r="BG533" s="576"/>
      <c r="BH533" s="214"/>
      <c r="BI533" s="209"/>
      <c r="BJ533" s="209"/>
      <c r="BK533" s="209"/>
      <c r="BL533" s="206"/>
      <c r="BM533" s="206"/>
      <c r="BN533" s="206"/>
      <c r="BO533" s="280"/>
      <c r="BP533" s="280"/>
      <c r="BQ533" s="282"/>
      <c r="BR533" s="212"/>
      <c r="BS533" s="212" t="str">
        <f>IF(AND('MAPA DE RIESGOS'!$AP533="Muy Alta",'MAPA DE RIESGOS'!$AR533="Leve"),CONCATENATE("R",'MAPA DE RIESGOS'!$H533,"C",'MAPA DE RIESGOS'!$AF533),"")</f>
        <v/>
      </c>
      <c r="BT533" s="212"/>
      <c r="BU533" s="212"/>
      <c r="BV533" s="212"/>
      <c r="BW533" s="212"/>
      <c r="BX533" s="212"/>
      <c r="BY533" s="212"/>
      <c r="BZ533" s="212"/>
      <c r="CA533" s="212"/>
      <c r="CB533" s="212"/>
      <c r="CC533" s="212"/>
      <c r="CD533" s="212"/>
      <c r="CE533" s="212"/>
      <c r="CF533" s="212"/>
      <c r="CG533" s="212"/>
      <c r="CH533" s="212"/>
      <c r="CI533" s="212"/>
      <c r="CJ533" s="212"/>
      <c r="CK533" s="212"/>
    </row>
    <row r="534" spans="1:89" s="213" customFormat="1" ht="28.5" hidden="1" customHeight="1">
      <c r="A534" s="593"/>
      <c r="B534" s="617"/>
      <c r="C534" s="567"/>
      <c r="D534" s="567"/>
      <c r="E534" s="570"/>
      <c r="F534" s="570"/>
      <c r="G534" s="575"/>
      <c r="H534" s="382">
        <f t="shared" si="1723"/>
        <v>87</v>
      </c>
      <c r="I534" s="573"/>
      <c r="J534" s="576"/>
      <c r="K534" s="576"/>
      <c r="L534" s="576"/>
      <c r="M534" s="570" t="s">
        <v>1486</v>
      </c>
      <c r="N534" s="570"/>
      <c r="O534" s="570"/>
      <c r="P534" s="644"/>
      <c r="Q534" s="604"/>
      <c r="R534" s="607"/>
      <c r="S534" s="607"/>
      <c r="T534" s="607"/>
      <c r="U534" s="607"/>
      <c r="V534" s="647"/>
      <c r="W534" s="632"/>
      <c r="X534" s="650"/>
      <c r="Y534" s="653"/>
      <c r="Z534" s="656"/>
      <c r="AA534" s="632"/>
      <c r="AB534" s="635"/>
      <c r="AC534" s="638"/>
      <c r="AD534" s="641"/>
      <c r="AE534" s="620"/>
      <c r="AF534" s="205">
        <v>3</v>
      </c>
      <c r="AG534" s="501"/>
      <c r="AH534" s="504" t="str">
        <f t="shared" si="1753"/>
        <v/>
      </c>
      <c r="AI534" s="338"/>
      <c r="AJ534" s="338"/>
      <c r="AK534" s="233" t="str">
        <f t="shared" si="1754"/>
        <v/>
      </c>
      <c r="AL534" s="339"/>
      <c r="AM534" s="339"/>
      <c r="AN534" s="340"/>
      <c r="AO534" s="234" t="str">
        <f t="shared" ref="AO534" si="1889">IF(ISBLANK(AD532),(IFERROR(IF(AND(AH533="Probabilidad",AH534="Probabilidad"),(AQ533-(+AQ533*AK534)),IF(AND(AH533="Impacto",AH534="Probabilidad"),(AQ532-(+AQ532*AK534)),IF(AH534="Impacto",AQ533,""))),""))," ")</f>
        <v/>
      </c>
      <c r="AP534" s="174" t="str">
        <f t="shared" ref="AP534" si="1890">IF(ISBLANK(AD532),(IFERROR(IF(AO534="","",IF(AO534&lt;=0.2,"Muy Baja",IF(AO534&lt;=0.4,"Baja",IF(AO534&lt;=0.6,"Media",IF(AO534&lt;=0.8,"Alta","Muy Alta"))))),""))," ")</f>
        <v/>
      </c>
      <c r="AQ534" s="235" t="str">
        <f t="shared" si="1675"/>
        <v/>
      </c>
      <c r="AR534" s="281" t="str">
        <f t="shared" si="1676"/>
        <v/>
      </c>
      <c r="AS534" s="235" t="str">
        <f t="shared" ref="AS534:AS537" si="1891">IFERROR(IF(AND(AH533="Impacto",AH534="Impacto"),(AS533-(+AS533*AK534)),IF(AND(AH533="Probabilidad",AH534="Impacto"),(AS532-(+AS532*AK534)),IF(AH534="Probabilidad",AS533,""))),"")</f>
        <v/>
      </c>
      <c r="AT534" s="237" t="str">
        <f t="shared" si="1677"/>
        <v/>
      </c>
      <c r="AU534" s="623"/>
      <c r="AV534" s="626"/>
      <c r="AW534" s="620"/>
      <c r="AX534" s="629"/>
      <c r="AY534" s="475"/>
      <c r="AZ534" s="468"/>
      <c r="BA534" s="469"/>
      <c r="BB534" s="469"/>
      <c r="BC534" s="470"/>
      <c r="BD534" s="470"/>
      <c r="BE534" s="470"/>
      <c r="BF534" s="468"/>
      <c r="BG534" s="576"/>
      <c r="BH534" s="214"/>
      <c r="BI534" s="209"/>
      <c r="BJ534" s="209"/>
      <c r="BK534" s="209"/>
      <c r="BL534" s="206"/>
      <c r="BM534" s="206"/>
      <c r="BN534" s="206"/>
      <c r="BO534" s="280"/>
      <c r="BP534" s="280"/>
      <c r="BQ534" s="282"/>
      <c r="BR534" s="212"/>
      <c r="BS534" s="212" t="str">
        <f>IF(AND('MAPA DE RIESGOS'!$AP534="Muy Alta",'MAPA DE RIESGOS'!$AR534="Leve"),CONCATENATE("R",'MAPA DE RIESGOS'!$H534,"C",'MAPA DE RIESGOS'!$AF534),"")</f>
        <v/>
      </c>
      <c r="BT534" s="212"/>
      <c r="BU534" s="212"/>
      <c r="BV534" s="212"/>
      <c r="BW534" s="212"/>
      <c r="BX534" s="212"/>
      <c r="BY534" s="212"/>
      <c r="BZ534" s="212"/>
      <c r="CA534" s="212"/>
      <c r="CB534" s="212"/>
      <c r="CC534" s="212"/>
      <c r="CD534" s="212"/>
      <c r="CE534" s="212"/>
      <c r="CF534" s="212"/>
      <c r="CG534" s="212"/>
      <c r="CH534" s="212"/>
      <c r="CI534" s="212"/>
      <c r="CJ534" s="212"/>
      <c r="CK534" s="212"/>
    </row>
    <row r="535" spans="1:89" s="213" customFormat="1" ht="28.5" hidden="1" customHeight="1">
      <c r="A535" s="593"/>
      <c r="B535" s="617"/>
      <c r="C535" s="567"/>
      <c r="D535" s="567"/>
      <c r="E535" s="570"/>
      <c r="F535" s="570"/>
      <c r="G535" s="575"/>
      <c r="H535" s="382">
        <f t="shared" si="1723"/>
        <v>87</v>
      </c>
      <c r="I535" s="573"/>
      <c r="J535" s="576"/>
      <c r="K535" s="576"/>
      <c r="L535" s="576"/>
      <c r="M535" s="570" t="s">
        <v>1486</v>
      </c>
      <c r="N535" s="570"/>
      <c r="O535" s="570"/>
      <c r="P535" s="644"/>
      <c r="Q535" s="604"/>
      <c r="R535" s="607"/>
      <c r="S535" s="607"/>
      <c r="T535" s="607"/>
      <c r="U535" s="607"/>
      <c r="V535" s="647"/>
      <c r="W535" s="632"/>
      <c r="X535" s="650"/>
      <c r="Y535" s="653"/>
      <c r="Z535" s="656"/>
      <c r="AA535" s="632"/>
      <c r="AB535" s="635"/>
      <c r="AC535" s="638"/>
      <c r="AD535" s="641"/>
      <c r="AE535" s="620"/>
      <c r="AF535" s="205">
        <v>4</v>
      </c>
      <c r="AG535" s="501"/>
      <c r="AH535" s="504" t="str">
        <f t="shared" si="1753"/>
        <v/>
      </c>
      <c r="AI535" s="338"/>
      <c r="AJ535" s="338"/>
      <c r="AK535" s="233" t="str">
        <f t="shared" si="1754"/>
        <v/>
      </c>
      <c r="AL535" s="339"/>
      <c r="AM535" s="339"/>
      <c r="AN535" s="340"/>
      <c r="AO535" s="234" t="str">
        <f t="shared" ref="AO535" si="1892">IF(ISBLANK(AD532),(IFERROR(IF(AND(AH534="Probabilidad",AH535="Probabilidad"),(AQ534-(+AQ534*AK535)),IF(AND(AH534="Impacto",AH535="Probabilidad"),(AQ533-(+AQ533*AK535)),IF(AH535="Impacto",AQ534,""))),""))," ")</f>
        <v/>
      </c>
      <c r="AP535" s="174" t="str">
        <f t="shared" ref="AP535" si="1893">IF(ISBLANK(AD532),(IFERROR(IF(AO535="","",IF(AO535&lt;=0.2,"Muy Baja",IF(AO535&lt;=0.4,"Baja",IF(AO535&lt;=0.6,"Media",IF(AO535&lt;=0.8,"Alta","Muy Alta"))))),""))," ")</f>
        <v/>
      </c>
      <c r="AQ535" s="235" t="str">
        <f t="shared" si="1675"/>
        <v/>
      </c>
      <c r="AR535" s="281" t="str">
        <f t="shared" si="1676"/>
        <v/>
      </c>
      <c r="AS535" s="235" t="str">
        <f t="shared" si="1891"/>
        <v/>
      </c>
      <c r="AT535" s="237" t="str">
        <f t="shared" si="1677"/>
        <v/>
      </c>
      <c r="AU535" s="623"/>
      <c r="AV535" s="626"/>
      <c r="AW535" s="620"/>
      <c r="AX535" s="629"/>
      <c r="AY535" s="475"/>
      <c r="AZ535" s="468"/>
      <c r="BA535" s="469"/>
      <c r="BB535" s="469"/>
      <c r="BC535" s="470"/>
      <c r="BD535" s="470"/>
      <c r="BE535" s="470"/>
      <c r="BF535" s="468"/>
      <c r="BG535" s="576"/>
      <c r="BH535" s="214"/>
      <c r="BI535" s="209"/>
      <c r="BJ535" s="209"/>
      <c r="BK535" s="209"/>
      <c r="BL535" s="206"/>
      <c r="BM535" s="206"/>
      <c r="BN535" s="206"/>
      <c r="BO535" s="280"/>
      <c r="BP535" s="280"/>
      <c r="BQ535" s="282"/>
      <c r="BR535" s="212"/>
      <c r="BS535" s="212" t="str">
        <f>IF(AND('MAPA DE RIESGOS'!$AP535="Muy Alta",'MAPA DE RIESGOS'!$AR535="Leve"),CONCATENATE("R",'MAPA DE RIESGOS'!$H535,"C",'MAPA DE RIESGOS'!$AF535),"")</f>
        <v/>
      </c>
      <c r="BT535" s="212"/>
      <c r="BU535" s="212"/>
      <c r="BV535" s="212"/>
      <c r="BW535" s="212"/>
      <c r="BX535" s="212"/>
      <c r="BY535" s="212"/>
      <c r="BZ535" s="212"/>
      <c r="CA535" s="212"/>
      <c r="CB535" s="212"/>
      <c r="CC535" s="212"/>
      <c r="CD535" s="212"/>
      <c r="CE535" s="212"/>
      <c r="CF535" s="212"/>
      <c r="CG535" s="212"/>
      <c r="CH535" s="212"/>
      <c r="CI535" s="212"/>
      <c r="CJ535" s="212"/>
      <c r="CK535" s="212"/>
    </row>
    <row r="536" spans="1:89" s="213" customFormat="1" ht="28.5" hidden="1" customHeight="1">
      <c r="A536" s="593"/>
      <c r="B536" s="617"/>
      <c r="C536" s="567"/>
      <c r="D536" s="567"/>
      <c r="E536" s="570"/>
      <c r="F536" s="570"/>
      <c r="G536" s="575"/>
      <c r="H536" s="382">
        <f t="shared" si="1723"/>
        <v>87</v>
      </c>
      <c r="I536" s="573"/>
      <c r="J536" s="576"/>
      <c r="K536" s="576"/>
      <c r="L536" s="576"/>
      <c r="M536" s="570" t="s">
        <v>1486</v>
      </c>
      <c r="N536" s="570"/>
      <c r="O536" s="570"/>
      <c r="P536" s="644"/>
      <c r="Q536" s="604"/>
      <c r="R536" s="607"/>
      <c r="S536" s="607"/>
      <c r="T536" s="607"/>
      <c r="U536" s="607"/>
      <c r="V536" s="647"/>
      <c r="W536" s="632"/>
      <c r="X536" s="650"/>
      <c r="Y536" s="653"/>
      <c r="Z536" s="656"/>
      <c r="AA536" s="632"/>
      <c r="AB536" s="635"/>
      <c r="AC536" s="638"/>
      <c r="AD536" s="641"/>
      <c r="AE536" s="620"/>
      <c r="AF536" s="205">
        <v>5</v>
      </c>
      <c r="AG536" s="501"/>
      <c r="AH536" s="504" t="str">
        <f t="shared" si="1753"/>
        <v/>
      </c>
      <c r="AI536" s="338"/>
      <c r="AJ536" s="338"/>
      <c r="AK536" s="233" t="str">
        <f t="shared" si="1754"/>
        <v/>
      </c>
      <c r="AL536" s="339"/>
      <c r="AM536" s="339"/>
      <c r="AN536" s="340"/>
      <c r="AO536" s="234" t="str">
        <f t="shared" ref="AO536" si="1894">IF(ISBLANK(AD532),(IFERROR(IF(AND(AH535="Probabilidad",AH536="Probabilidad"),(AQ535-(+AQ535*AK536)),IF(AND(AH535="Impacto",AH536="Probabilidad"),(AQ534-(+AQ534*AK536)),IF(AH536="Impacto",AQ535,""))),""))," ")</f>
        <v/>
      </c>
      <c r="AP536" s="174" t="str">
        <f t="shared" ref="AP536" si="1895">IF(ISBLANK(AD532),(IFERROR(IF(AO536="","",IF(AO536&lt;=0.2,"Muy Baja",IF(AO536&lt;=0.4,"Baja",IF(AO536&lt;=0.6,"Media",IF(AO536&lt;=0.8,"Alta","Muy Alta"))))),""))," ")</f>
        <v/>
      </c>
      <c r="AQ536" s="235" t="str">
        <f t="shared" si="1675"/>
        <v/>
      </c>
      <c r="AR536" s="281" t="str">
        <f t="shared" si="1676"/>
        <v/>
      </c>
      <c r="AS536" s="235" t="str">
        <f t="shared" si="1891"/>
        <v/>
      </c>
      <c r="AT536" s="237" t="str">
        <f t="shared" si="1677"/>
        <v/>
      </c>
      <c r="AU536" s="623"/>
      <c r="AV536" s="626"/>
      <c r="AW536" s="620"/>
      <c r="AX536" s="629"/>
      <c r="AY536" s="475"/>
      <c r="AZ536" s="468"/>
      <c r="BA536" s="469"/>
      <c r="BB536" s="469"/>
      <c r="BC536" s="470"/>
      <c r="BD536" s="470"/>
      <c r="BE536" s="470"/>
      <c r="BF536" s="468"/>
      <c r="BG536" s="576"/>
      <c r="BH536" s="214"/>
      <c r="BI536" s="209"/>
      <c r="BJ536" s="209"/>
      <c r="BK536" s="209"/>
      <c r="BL536" s="206"/>
      <c r="BM536" s="206"/>
      <c r="BN536" s="206"/>
      <c r="BO536" s="280"/>
      <c r="BP536" s="280"/>
      <c r="BQ536" s="282"/>
      <c r="BR536" s="212"/>
      <c r="BS536" s="212" t="str">
        <f>IF(AND('MAPA DE RIESGOS'!$AP536="Muy Alta",'MAPA DE RIESGOS'!$AR536="Leve"),CONCATENATE("R",'MAPA DE RIESGOS'!$H536,"C",'MAPA DE RIESGOS'!$AF536),"")</f>
        <v/>
      </c>
      <c r="BT536" s="212"/>
      <c r="BU536" s="212"/>
      <c r="BV536" s="212"/>
      <c r="BW536" s="212"/>
      <c r="BX536" s="212"/>
      <c r="BY536" s="212"/>
      <c r="BZ536" s="212"/>
      <c r="CA536" s="212"/>
      <c r="CB536" s="212"/>
      <c r="CC536" s="212"/>
      <c r="CD536" s="212"/>
      <c r="CE536" s="212"/>
      <c r="CF536" s="212"/>
      <c r="CG536" s="212"/>
      <c r="CH536" s="212"/>
      <c r="CI536" s="212"/>
      <c r="CJ536" s="212"/>
      <c r="CK536" s="212"/>
    </row>
    <row r="537" spans="1:89" s="213" customFormat="1" ht="28.5" hidden="1" customHeight="1">
      <c r="A537" s="593"/>
      <c r="B537" s="617"/>
      <c r="C537" s="567"/>
      <c r="D537" s="567"/>
      <c r="E537" s="570"/>
      <c r="F537" s="570"/>
      <c r="G537" s="575"/>
      <c r="H537" s="382">
        <f t="shared" si="1723"/>
        <v>87</v>
      </c>
      <c r="I537" s="574"/>
      <c r="J537" s="577"/>
      <c r="K537" s="577"/>
      <c r="L537" s="577"/>
      <c r="M537" s="571" t="s">
        <v>1486</v>
      </c>
      <c r="N537" s="571"/>
      <c r="O537" s="571"/>
      <c r="P537" s="645"/>
      <c r="Q537" s="605"/>
      <c r="R537" s="608"/>
      <c r="S537" s="608"/>
      <c r="T537" s="608"/>
      <c r="U537" s="608"/>
      <c r="V537" s="648"/>
      <c r="W537" s="633"/>
      <c r="X537" s="651"/>
      <c r="Y537" s="654"/>
      <c r="Z537" s="657"/>
      <c r="AA537" s="633"/>
      <c r="AB537" s="636"/>
      <c r="AC537" s="639"/>
      <c r="AD537" s="642"/>
      <c r="AE537" s="621"/>
      <c r="AF537" s="205">
        <v>6</v>
      </c>
      <c r="AG537" s="501"/>
      <c r="AH537" s="504" t="str">
        <f t="shared" si="1753"/>
        <v/>
      </c>
      <c r="AI537" s="338"/>
      <c r="AJ537" s="338"/>
      <c r="AK537" s="233" t="str">
        <f t="shared" si="1754"/>
        <v/>
      </c>
      <c r="AL537" s="339"/>
      <c r="AM537" s="339"/>
      <c r="AN537" s="340"/>
      <c r="AO537" s="234" t="str">
        <f t="shared" ref="AO537" si="1896">IF(ISBLANK(AD532),(IFERROR(IF(AND(AH536="Probabilidad",AH537="Probabilidad"),(AQ536-(+AQ536*AK537)),IF(AND(AH536="Impacto",AH537="Probabilidad"),(AQ535-(+AQ535*AK537)),IF(AH537="Impacto",AQ536,""))),""))," ")</f>
        <v/>
      </c>
      <c r="AP537" s="174" t="str">
        <f t="shared" ref="AP537" si="1897">IF(ISBLANK(AD532),(IFERROR(IF(AO537="","",IF(AO537&lt;=0.2,"Muy Baja",IF(AO537&lt;=0.4,"Baja",IF(AO537&lt;=0.6,"Media",IF(AO537&lt;=0.8,"Alta","Muy Alta"))))),""))," ")</f>
        <v/>
      </c>
      <c r="AQ537" s="235" t="str">
        <f t="shared" si="1675"/>
        <v/>
      </c>
      <c r="AR537" s="281" t="str">
        <f t="shared" si="1676"/>
        <v/>
      </c>
      <c r="AS537" s="235" t="str">
        <f t="shared" si="1891"/>
        <v/>
      </c>
      <c r="AT537" s="237" t="str">
        <f t="shared" si="1677"/>
        <v/>
      </c>
      <c r="AU537" s="624"/>
      <c r="AV537" s="627"/>
      <c r="AW537" s="621"/>
      <c r="AX537" s="630"/>
      <c r="AY537" s="475"/>
      <c r="AZ537" s="468"/>
      <c r="BA537" s="469"/>
      <c r="BB537" s="469"/>
      <c r="BC537" s="470"/>
      <c r="BD537" s="470"/>
      <c r="BE537" s="470"/>
      <c r="BF537" s="468"/>
      <c r="BG537" s="577"/>
      <c r="BH537" s="214"/>
      <c r="BI537" s="209"/>
      <c r="BJ537" s="209"/>
      <c r="BK537" s="209"/>
      <c r="BL537" s="206"/>
      <c r="BM537" s="206"/>
      <c r="BN537" s="206"/>
      <c r="BO537" s="280"/>
      <c r="BP537" s="280"/>
      <c r="BQ537" s="282"/>
      <c r="BR537" s="212"/>
      <c r="BS537" s="212" t="str">
        <f>IF(AND('MAPA DE RIESGOS'!$AP537="Muy Alta",'MAPA DE RIESGOS'!$AR537="Leve"),CONCATENATE("R",'MAPA DE RIESGOS'!$H537,"C",'MAPA DE RIESGOS'!$AF537),"")</f>
        <v/>
      </c>
      <c r="BT537" s="212"/>
      <c r="BU537" s="212"/>
      <c r="BV537" s="212"/>
      <c r="BW537" s="212"/>
      <c r="BX537" s="212"/>
      <c r="BY537" s="212"/>
      <c r="BZ537" s="212"/>
      <c r="CA537" s="212"/>
      <c r="CB537" s="212"/>
      <c r="CC537" s="212"/>
      <c r="CD537" s="212"/>
      <c r="CE537" s="212"/>
      <c r="CF537" s="212"/>
      <c r="CG537" s="212"/>
      <c r="CH537" s="212"/>
      <c r="CI537" s="212"/>
      <c r="CJ537" s="212"/>
      <c r="CK537" s="212"/>
    </row>
    <row r="538" spans="1:89" s="213" customFormat="1" ht="92.15" customHeight="1">
      <c r="A538" s="593"/>
      <c r="B538" s="617" t="s">
        <v>956</v>
      </c>
      <c r="C538" s="567"/>
      <c r="D538" s="567" t="str">
        <f>IFERROR((VLOOKUP($B538,'Listados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8" s="570" t="s">
        <v>1169</v>
      </c>
      <c r="F538" s="570" t="s">
        <v>970</v>
      </c>
      <c r="G538" s="575">
        <v>88</v>
      </c>
      <c r="H538" s="385">
        <f t="shared" ref="H538" si="1898">+G538</f>
        <v>88</v>
      </c>
      <c r="I538" s="572" t="s">
        <v>3354</v>
      </c>
      <c r="J538" s="581" t="s">
        <v>241</v>
      </c>
      <c r="K538" s="581" t="s">
        <v>1204</v>
      </c>
      <c r="L538" s="581" t="s">
        <v>1330</v>
      </c>
      <c r="M538" s="569" t="s">
        <v>3355</v>
      </c>
      <c r="N538" s="569" t="s">
        <v>926</v>
      </c>
      <c r="O538" s="569" t="s">
        <v>831</v>
      </c>
      <c r="P538" s="643">
        <v>228</v>
      </c>
      <c r="Q538" s="603" t="s">
        <v>91</v>
      </c>
      <c r="R538" s="606" t="s">
        <v>1297</v>
      </c>
      <c r="S538" s="606" t="s">
        <v>1331</v>
      </c>
      <c r="T538" s="606"/>
      <c r="U538" s="606"/>
      <c r="V538" s="646" t="str">
        <f t="shared" ref="V538" si="1899">IF(ISBLANK(AC538),(IF(P538&lt;=0,"",IF(P538&lt;=2,"Muy Baja",IF(P538&lt;=24,"Baja",IF(P538&lt;=500,"Media",IF(P538&lt;=5000,"Alta","Muy Alta"))))))," ")</f>
        <v>Media</v>
      </c>
      <c r="W538" s="631">
        <f t="shared" ref="W538" si="1900">IF(ISBLANK(AC538),(IF(V538="","",IF(V538="Muy Baja",20%,IF(V538="Baja",40%,IF(V538="Media",60%,IF(V538="Alta",80%,IF(V538="Muy Alta",100%,0)))))))," ")</f>
        <v>0.6</v>
      </c>
      <c r="X538" s="649" t="s">
        <v>1428</v>
      </c>
      <c r="Y538" s="652" t="str">
        <f>IF(X538&gt;0,IF(NOT(ISERROR(MATCH(X538,'Listados Datos'!$N$3:$N$4,0))),'Listados Datos'!$N$6&amp;"Por favor no seleccionar este criterios de impacto (Afectación Económica o presupuestal y/o Pérdida Reputacional)",'Listados Datos'!$N$7),"")</f>
        <v>✔</v>
      </c>
      <c r="Z538" s="655" t="str">
        <f>IF(OR(X538='Listados Datos'!$R$3,X538='Listados Datos'!$S$3),"Leve",IF(OR(X538='Listados Datos'!$R$4,X538='Listados Datos'!$S$4),"Menor",IF(OR(X538='Listados Datos'!$R$5,X538='Listados Datos'!$S$5),"Moderado",IF(OR(X538='Listados Datos'!$R$6,X538='Listados Datos'!$S$6),"Mayor",IF(OR(X538='Listados Datos'!$R$7,X538='Listados Datos'!$S$7),"Catastrófico","")))))</f>
        <v>Menor</v>
      </c>
      <c r="AA538" s="631">
        <f>IF(Z538="","",IF(Z538="Leve",20%,IF(Z538="Menor",40%,IF(Z538="Moderado",60%,IF(Z538="Mayor",80%,IF(Z538="Catastrófico",100%,0))))))</f>
        <v>0.4</v>
      </c>
      <c r="AB538" s="634"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Moderado</v>
      </c>
      <c r="AC538" s="637"/>
      <c r="AD538" s="640"/>
      <c r="AE538" s="619" t="str">
        <f t="shared" ref="AE538" si="1901">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205">
        <v>1</v>
      </c>
      <c r="AG538" s="501" t="s">
        <v>3115</v>
      </c>
      <c r="AH538" s="504" t="str">
        <f t="shared" si="1753"/>
        <v>Probabilidad</v>
      </c>
      <c r="AI538" s="338" t="s">
        <v>310</v>
      </c>
      <c r="AJ538" s="338" t="s">
        <v>315</v>
      </c>
      <c r="AK538" s="233" t="str">
        <f t="shared" si="1754"/>
        <v>40%</v>
      </c>
      <c r="AL538" s="339" t="s">
        <v>319</v>
      </c>
      <c r="AM538" s="339" t="s">
        <v>323</v>
      </c>
      <c r="AN538" s="340" t="s">
        <v>326</v>
      </c>
      <c r="AO538" s="234">
        <f t="shared" ref="AO538" si="1902">IF(ISBLANK(AD538),(IFERROR(IF(AH538="Probabilidad",(W538-(+W538*AK538)),IF(AH538="Impacto",W538,"")),""))," ")</f>
        <v>0.36</v>
      </c>
      <c r="AP538" s="174" t="str">
        <f t="shared" ref="AP538" si="1903">IF(ISBLANK(AD538), (IFERROR(IF(AO538="","",IF(AO538&lt;=0.2,"Muy Baja",IF(AO538&lt;=0.4,"Baja",IF(AO538&lt;=0.6,"Media",IF(AO538&lt;=0.8,"Alta","Muy Alta"))))),""))," ")</f>
        <v>Baja</v>
      </c>
      <c r="AQ538" s="235">
        <f t="shared" si="1675"/>
        <v>0.36</v>
      </c>
      <c r="AR538" s="281" t="str">
        <f t="shared" si="1676"/>
        <v>Menor</v>
      </c>
      <c r="AS538" s="235">
        <f t="shared" ref="AS538" si="1904">IFERROR(IF(AH538="Impacto",(AA538-(+AA538*AK538)),IF(AH538="Probabilidad",AA538,"")),"")</f>
        <v>0.4</v>
      </c>
      <c r="AT538" s="237" t="str">
        <f t="shared" si="1677"/>
        <v>Moderado</v>
      </c>
      <c r="AU538" s="622"/>
      <c r="AV538" s="625" t="str">
        <f>IF(ISBLANK(AD538), " ", AD538)</f>
        <v xml:space="preserve"> </v>
      </c>
      <c r="AW538" s="619" t="str">
        <f t="shared" ref="AW538" si="1905">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628" t="s">
        <v>333</v>
      </c>
      <c r="AY538" s="797" t="s">
        <v>1495</v>
      </c>
      <c r="AZ538" s="548" t="s">
        <v>1273</v>
      </c>
      <c r="BA538" s="548" t="s">
        <v>3013</v>
      </c>
      <c r="BB538" s="548" t="s">
        <v>1066</v>
      </c>
      <c r="BC538" s="550">
        <v>44927</v>
      </c>
      <c r="BD538" s="550">
        <v>45291</v>
      </c>
      <c r="BE538" s="548" t="s">
        <v>1431</v>
      </c>
      <c r="BF538" s="548" t="s">
        <v>1432</v>
      </c>
      <c r="BG538" s="664" t="s">
        <v>1270</v>
      </c>
      <c r="BH538" s="209"/>
      <c r="BI538" s="209"/>
      <c r="BJ538" s="209"/>
      <c r="BK538" s="209"/>
      <c r="BL538" s="206"/>
      <c r="BM538" s="206"/>
      <c r="BN538" s="206"/>
      <c r="BO538" s="280"/>
      <c r="BP538" s="280"/>
      <c r="BQ538" s="282"/>
      <c r="BR538" s="212"/>
      <c r="BS538" s="212" t="str">
        <f>IF(AND('MAPA DE RIESGOS'!$AP538="Muy Alta",'MAPA DE RIESGOS'!$AR538="Leve"),CONCATENATE("R",'MAPA DE RIESGOS'!$H538,"C",'MAPA DE RIESGOS'!$AF538),"")</f>
        <v/>
      </c>
      <c r="BT538" s="212"/>
      <c r="BU538" s="212"/>
      <c r="BV538" s="212"/>
      <c r="BW538" s="212"/>
      <c r="BX538" s="212"/>
      <c r="BY538" s="212"/>
      <c r="BZ538" s="212"/>
      <c r="CA538" s="212"/>
      <c r="CB538" s="212"/>
      <c r="CC538" s="212"/>
      <c r="CD538" s="212"/>
      <c r="CE538" s="212"/>
      <c r="CF538" s="212"/>
      <c r="CG538" s="212"/>
      <c r="CH538" s="212"/>
      <c r="CI538" s="212"/>
      <c r="CJ538" s="212"/>
      <c r="CK538" s="212"/>
    </row>
    <row r="539" spans="1:89" s="213" customFormat="1" ht="64.5" customHeight="1">
      <c r="A539" s="593"/>
      <c r="B539" s="617"/>
      <c r="C539" s="567"/>
      <c r="D539" s="567"/>
      <c r="E539" s="570"/>
      <c r="F539" s="570"/>
      <c r="G539" s="575"/>
      <c r="H539" s="385">
        <f t="shared" ref="H539" si="1906">+H538</f>
        <v>88</v>
      </c>
      <c r="I539" s="573"/>
      <c r="J539" s="576"/>
      <c r="K539" s="576"/>
      <c r="L539" s="576"/>
      <c r="M539" s="570" t="s">
        <v>1486</v>
      </c>
      <c r="N539" s="570"/>
      <c r="O539" s="570"/>
      <c r="P539" s="644"/>
      <c r="Q539" s="604"/>
      <c r="R539" s="607"/>
      <c r="S539" s="607"/>
      <c r="T539" s="607"/>
      <c r="U539" s="607"/>
      <c r="V539" s="647"/>
      <c r="W539" s="632"/>
      <c r="X539" s="650"/>
      <c r="Y539" s="653"/>
      <c r="Z539" s="656"/>
      <c r="AA539" s="632"/>
      <c r="AB539" s="635"/>
      <c r="AC539" s="638"/>
      <c r="AD539" s="641"/>
      <c r="AE539" s="620"/>
      <c r="AF539" s="205">
        <v>2</v>
      </c>
      <c r="AG539" s="501" t="s">
        <v>3116</v>
      </c>
      <c r="AH539" s="504" t="str">
        <f t="shared" si="1753"/>
        <v>Probabilidad</v>
      </c>
      <c r="AI539" s="338" t="s">
        <v>310</v>
      </c>
      <c r="AJ539" s="338" t="s">
        <v>315</v>
      </c>
      <c r="AK539" s="233" t="str">
        <f t="shared" si="1754"/>
        <v>40%</v>
      </c>
      <c r="AL539" s="339" t="s">
        <v>319</v>
      </c>
      <c r="AM539" s="339" t="s">
        <v>323</v>
      </c>
      <c r="AN539" s="340" t="s">
        <v>326</v>
      </c>
      <c r="AO539" s="234">
        <f t="shared" ref="AO539" si="1907">IF(ISBLANK(AD538),(IFERROR(IF(AND(AH538="Probabilidad",AH539="Probabilidad"),(AQ538-(+AQ538*AK539)),IF(AH539="Probabilidad",(W538-(+W538*AK539)),IF(AH539="Impacto",AQ538,""))),""))," ")</f>
        <v>0.216</v>
      </c>
      <c r="AP539" s="174" t="str">
        <f t="shared" ref="AP539" si="1908">IF(ISBLANK(AD538),(IFERROR(IF(AO539="","",IF(AO539&lt;=0.2,"Muy Baja",IF(AO539&lt;=0.4,"Baja",IF(AO539&lt;=0.6,"Media",IF(AO539&lt;=0.8,"Alta","Muy Alta"))))),""))," ")</f>
        <v>Baja</v>
      </c>
      <c r="AQ539" s="235">
        <f t="shared" ref="AQ539:AQ602" si="1909">+AO539</f>
        <v>0.216</v>
      </c>
      <c r="AR539" s="281" t="str">
        <f t="shared" ref="AR539:AR602" si="1910">IFERROR(IF(AS539="","",IF(AS539&lt;=0.2,"Leve",IF(AS539&lt;=0.4,"Menor",IF(AS539&lt;=0.6,"Moderado",IF(AS539&lt;=0.8,"Mayor","Catastrófico"))))),"")</f>
        <v>Menor</v>
      </c>
      <c r="AS539" s="235">
        <f t="shared" ref="AS539" si="1911">IFERROR(IF(AND(AH538="Impacto",AH539="Impacto"),(AS538-(+AS538*AK539)),IF(AH539="Impacto",(AA538-(+AA538*AK539)),IF(AH539="Probabilidad",AS538,""))),"")</f>
        <v>0.4</v>
      </c>
      <c r="AT539" s="237" t="str">
        <f t="shared" ref="AT539:AT602" si="1912">IFERROR(IF(OR(AND(AP539="Muy Baja",AR539="Leve"),AND(AP539="Muy Baja",AR539="Menor"),AND(AP539="Baja",AR539="Leve")),"Bajo",IF(OR(AND(AP539="Muy baja",AR539="Moderado"),AND(AP539="Baja",AR539="Menor"),AND(AP539="Baja",AR539="Moderado"),AND(AP539="Media",AR539="Leve"),AND(AP539="Media",AR539="Menor"),AND(AP539="Media",AR539="Moderado"),AND(AP539="Alta",AR539="Leve"),AND(AP539="Alta",AR539="Menor")),"Moderado",IF(OR(AND(AP539="Muy Baja",AR539="Mayor"),AND(AP539="Baja",AR539="Mayor"),AND(AP539="Media",AR539="Mayor"),AND(AP539="Alta",AR539="Moderado"),AND(AP539="Alta",AR539="Mayor"),AND(AP539="Muy Alta",AR539="Leve"),AND(AP539="Muy Alta",AR539="Menor"),AND(AP539="Muy Alta",AR539="Moderado"),AND(AP539="Muy Alta",AR539="Mayor")),"Alto",IF(OR(AND(AP539="Muy Baja",AR539="Catastrófico"),AND(AP539="Baja",AR539="Catastrófico"),AND(AP539="Media",AR539="Catastrófico"),AND(AP539="Alta",AR539="Catastrófico"),AND(AP539="Muy Alta",AR539="Catastrófico")),"Extremo","")))),"")</f>
        <v>Moderado</v>
      </c>
      <c r="AU539" s="623"/>
      <c r="AV539" s="626"/>
      <c r="AW539" s="620"/>
      <c r="AX539" s="629"/>
      <c r="AY539" s="798"/>
      <c r="AZ539" s="549"/>
      <c r="BA539" s="549"/>
      <c r="BB539" s="549"/>
      <c r="BC539" s="551"/>
      <c r="BD539" s="551"/>
      <c r="BE539" s="549"/>
      <c r="BF539" s="549"/>
      <c r="BG539" s="664"/>
      <c r="BH539" s="209"/>
      <c r="BI539" s="209"/>
      <c r="BJ539" s="209"/>
      <c r="BK539" s="209"/>
      <c r="BL539" s="206"/>
      <c r="BM539" s="206"/>
      <c r="BN539" s="206"/>
      <c r="BO539" s="280"/>
      <c r="BP539" s="280"/>
      <c r="BQ539" s="282"/>
      <c r="BR539" s="212"/>
      <c r="BS539" s="212" t="str">
        <f>IF(AND('MAPA DE RIESGOS'!$AP539="Muy Alta",'MAPA DE RIESGOS'!$AR539="Leve"),CONCATENATE("R",'MAPA DE RIESGOS'!$H539,"C",'MAPA DE RIESGOS'!$AF539),"")</f>
        <v/>
      </c>
      <c r="BT539" s="212"/>
      <c r="BU539" s="212"/>
      <c r="BV539" s="212"/>
      <c r="BW539" s="212"/>
      <c r="BX539" s="212"/>
      <c r="BY539" s="212"/>
      <c r="BZ539" s="212"/>
      <c r="CA539" s="212"/>
      <c r="CB539" s="212"/>
      <c r="CC539" s="212"/>
      <c r="CD539" s="212"/>
      <c r="CE539" s="212"/>
      <c r="CF539" s="212"/>
      <c r="CG539" s="212"/>
      <c r="CH539" s="212"/>
      <c r="CI539" s="212"/>
      <c r="CJ539" s="212"/>
      <c r="CK539" s="212"/>
    </row>
    <row r="540" spans="1:89" s="213" customFormat="1" ht="28.5" hidden="1" customHeight="1">
      <c r="A540" s="593"/>
      <c r="B540" s="617"/>
      <c r="C540" s="567"/>
      <c r="D540" s="567"/>
      <c r="E540" s="570"/>
      <c r="F540" s="570"/>
      <c r="G540" s="575"/>
      <c r="H540" s="385">
        <f t="shared" si="1723"/>
        <v>88</v>
      </c>
      <c r="I540" s="573"/>
      <c r="J540" s="576"/>
      <c r="K540" s="576"/>
      <c r="L540" s="576"/>
      <c r="M540" s="570" t="s">
        <v>1486</v>
      </c>
      <c r="N540" s="570"/>
      <c r="O540" s="570"/>
      <c r="P540" s="644"/>
      <c r="Q540" s="604"/>
      <c r="R540" s="607"/>
      <c r="S540" s="607"/>
      <c r="T540" s="607"/>
      <c r="U540" s="607"/>
      <c r="V540" s="647"/>
      <c r="W540" s="632"/>
      <c r="X540" s="650"/>
      <c r="Y540" s="653"/>
      <c r="Z540" s="656"/>
      <c r="AA540" s="632"/>
      <c r="AB540" s="635"/>
      <c r="AC540" s="638"/>
      <c r="AD540" s="641"/>
      <c r="AE540" s="620"/>
      <c r="AF540" s="205">
        <v>3</v>
      </c>
      <c r="AG540" s="501"/>
      <c r="AH540" s="504" t="str">
        <f t="shared" si="1753"/>
        <v/>
      </c>
      <c r="AI540" s="338"/>
      <c r="AJ540" s="338"/>
      <c r="AK540" s="233" t="str">
        <f t="shared" si="1754"/>
        <v/>
      </c>
      <c r="AL540" s="339"/>
      <c r="AM540" s="339"/>
      <c r="AN540" s="340"/>
      <c r="AO540" s="234" t="str">
        <f t="shared" ref="AO540" si="1913">IF(ISBLANK(AD538),(IFERROR(IF(AND(AH539="Probabilidad",AH540="Probabilidad"),(AQ539-(+AQ539*AK540)),IF(AND(AH539="Impacto",AH540="Probabilidad"),(AQ538-(+AQ538*AK540)),IF(AH540="Impacto",AQ539,""))),""))," ")</f>
        <v/>
      </c>
      <c r="AP540" s="174" t="str">
        <f t="shared" ref="AP540" si="1914">IF(ISBLANK(AD538),(IFERROR(IF(AO540="","",IF(AO540&lt;=0.2,"Muy Baja",IF(AO540&lt;=0.4,"Baja",IF(AO540&lt;=0.6,"Media",IF(AO540&lt;=0.8,"Alta","Muy Alta"))))),""))," ")</f>
        <v/>
      </c>
      <c r="AQ540" s="235" t="str">
        <f t="shared" si="1909"/>
        <v/>
      </c>
      <c r="AR540" s="281" t="str">
        <f t="shared" si="1910"/>
        <v/>
      </c>
      <c r="AS540" s="235" t="str">
        <f t="shared" ref="AS540:AS543" si="1915">IFERROR(IF(AND(AH539="Impacto",AH540="Impacto"),(AS539-(+AS539*AK540)),IF(AND(AH539="Probabilidad",AH540="Impacto"),(AS538-(+AS538*AK540)),IF(AH540="Probabilidad",AS539,""))),"")</f>
        <v/>
      </c>
      <c r="AT540" s="237" t="str">
        <f t="shared" si="1912"/>
        <v/>
      </c>
      <c r="AU540" s="623"/>
      <c r="AV540" s="626"/>
      <c r="AW540" s="620"/>
      <c r="AX540" s="629"/>
      <c r="AY540" s="475"/>
      <c r="AZ540" s="468"/>
      <c r="BA540" s="469"/>
      <c r="BB540" s="469"/>
      <c r="BC540" s="470"/>
      <c r="BD540" s="470"/>
      <c r="BE540" s="470"/>
      <c r="BF540" s="468"/>
      <c r="BG540" s="664"/>
      <c r="BH540" s="209"/>
      <c r="BI540" s="209"/>
      <c r="BJ540" s="209"/>
      <c r="BK540" s="209"/>
      <c r="BL540" s="206"/>
      <c r="BM540" s="206"/>
      <c r="BN540" s="206"/>
      <c r="BO540" s="280"/>
      <c r="BP540" s="280"/>
      <c r="BQ540" s="282"/>
      <c r="BR540" s="212"/>
      <c r="BS540" s="212" t="str">
        <f>IF(AND('MAPA DE RIESGOS'!$AP540="Muy Alta",'MAPA DE RIESGOS'!$AR540="Leve"),CONCATENATE("R",'MAPA DE RIESGOS'!$H540,"C",'MAPA DE RIESGOS'!$AF540),"")</f>
        <v/>
      </c>
      <c r="BT540" s="212"/>
      <c r="BU540" s="212"/>
      <c r="BV540" s="212"/>
      <c r="BW540" s="212"/>
      <c r="BX540" s="212"/>
      <c r="BY540" s="212"/>
      <c r="BZ540" s="212"/>
      <c r="CA540" s="212"/>
      <c r="CB540" s="212"/>
      <c r="CC540" s="212"/>
      <c r="CD540" s="212"/>
      <c r="CE540" s="212"/>
      <c r="CF540" s="212"/>
      <c r="CG540" s="212"/>
      <c r="CH540" s="212"/>
      <c r="CI540" s="212"/>
      <c r="CJ540" s="212"/>
      <c r="CK540" s="212"/>
    </row>
    <row r="541" spans="1:89" s="213" customFormat="1" ht="28.5" hidden="1" customHeight="1">
      <c r="A541" s="593"/>
      <c r="B541" s="617"/>
      <c r="C541" s="567"/>
      <c r="D541" s="567"/>
      <c r="E541" s="570"/>
      <c r="F541" s="570"/>
      <c r="G541" s="575"/>
      <c r="H541" s="385">
        <f t="shared" si="1723"/>
        <v>88</v>
      </c>
      <c r="I541" s="573"/>
      <c r="J541" s="576"/>
      <c r="K541" s="576"/>
      <c r="L541" s="576"/>
      <c r="M541" s="570" t="s">
        <v>1486</v>
      </c>
      <c r="N541" s="570"/>
      <c r="O541" s="570"/>
      <c r="P541" s="644"/>
      <c r="Q541" s="604"/>
      <c r="R541" s="607"/>
      <c r="S541" s="607"/>
      <c r="T541" s="607"/>
      <c r="U541" s="607"/>
      <c r="V541" s="647"/>
      <c r="W541" s="632"/>
      <c r="X541" s="650"/>
      <c r="Y541" s="653"/>
      <c r="Z541" s="656"/>
      <c r="AA541" s="632"/>
      <c r="AB541" s="635"/>
      <c r="AC541" s="638"/>
      <c r="AD541" s="641"/>
      <c r="AE541" s="620"/>
      <c r="AF541" s="205">
        <v>4</v>
      </c>
      <c r="AG541" s="501"/>
      <c r="AH541" s="504" t="str">
        <f t="shared" si="1753"/>
        <v/>
      </c>
      <c r="AI541" s="338"/>
      <c r="AJ541" s="338"/>
      <c r="AK541" s="233" t="str">
        <f t="shared" si="1754"/>
        <v/>
      </c>
      <c r="AL541" s="339"/>
      <c r="AM541" s="339"/>
      <c r="AN541" s="340"/>
      <c r="AO541" s="234" t="str">
        <f t="shared" ref="AO541" si="1916">IF(ISBLANK(AD538),(IFERROR(IF(AND(AH540="Probabilidad",AH541="Probabilidad"),(AQ540-(+AQ540*AK541)),IF(AND(AH540="Impacto",AH541="Probabilidad"),(AQ539-(+AQ539*AK541)),IF(AH541="Impacto",AQ540,""))),""))," ")</f>
        <v/>
      </c>
      <c r="AP541" s="174" t="str">
        <f t="shared" ref="AP541" si="1917">IF(ISBLANK(AD538),(IFERROR(IF(AO541="","",IF(AO541&lt;=0.2,"Muy Baja",IF(AO541&lt;=0.4,"Baja",IF(AO541&lt;=0.6,"Media",IF(AO541&lt;=0.8,"Alta","Muy Alta"))))),""))," ")</f>
        <v/>
      </c>
      <c r="AQ541" s="235" t="str">
        <f t="shared" si="1909"/>
        <v/>
      </c>
      <c r="AR541" s="281" t="str">
        <f t="shared" si="1910"/>
        <v/>
      </c>
      <c r="AS541" s="235" t="str">
        <f t="shared" si="1915"/>
        <v/>
      </c>
      <c r="AT541" s="237" t="str">
        <f t="shared" si="1912"/>
        <v/>
      </c>
      <c r="AU541" s="623"/>
      <c r="AV541" s="626"/>
      <c r="AW541" s="620"/>
      <c r="AX541" s="629"/>
      <c r="AY541" s="475"/>
      <c r="AZ541" s="468"/>
      <c r="BA541" s="469"/>
      <c r="BB541" s="469"/>
      <c r="BC541" s="470"/>
      <c r="BD541" s="470"/>
      <c r="BE541" s="470"/>
      <c r="BF541" s="468"/>
      <c r="BG541" s="664"/>
      <c r="BH541" s="209"/>
      <c r="BI541" s="209"/>
      <c r="BJ541" s="209"/>
      <c r="BK541" s="209"/>
      <c r="BL541" s="206"/>
      <c r="BM541" s="206"/>
      <c r="BN541" s="206"/>
      <c r="BO541" s="280"/>
      <c r="BP541" s="280"/>
      <c r="BQ541" s="282"/>
      <c r="BR541" s="212"/>
      <c r="BS541" s="212" t="str">
        <f>IF(AND('MAPA DE RIESGOS'!$AP541="Muy Alta",'MAPA DE RIESGOS'!$AR541="Leve"),CONCATENATE("R",'MAPA DE RIESGOS'!$H541,"C",'MAPA DE RIESGOS'!$AF541),"")</f>
        <v/>
      </c>
      <c r="BT541" s="212"/>
      <c r="BU541" s="212"/>
      <c r="BV541" s="212"/>
      <c r="BW541" s="212"/>
      <c r="BX541" s="212"/>
      <c r="BY541" s="212"/>
      <c r="BZ541" s="212"/>
      <c r="CA541" s="212"/>
      <c r="CB541" s="212"/>
      <c r="CC541" s="212"/>
      <c r="CD541" s="212"/>
      <c r="CE541" s="212"/>
      <c r="CF541" s="212"/>
      <c r="CG541" s="212"/>
      <c r="CH541" s="212"/>
      <c r="CI541" s="212"/>
      <c r="CJ541" s="212"/>
      <c r="CK541" s="212"/>
    </row>
    <row r="542" spans="1:89" s="213" customFormat="1" ht="28.5" hidden="1" customHeight="1">
      <c r="A542" s="593"/>
      <c r="B542" s="617"/>
      <c r="C542" s="567"/>
      <c r="D542" s="567"/>
      <c r="E542" s="570"/>
      <c r="F542" s="570"/>
      <c r="G542" s="575"/>
      <c r="H542" s="385">
        <f t="shared" si="1723"/>
        <v>88</v>
      </c>
      <c r="I542" s="573"/>
      <c r="J542" s="576"/>
      <c r="K542" s="576"/>
      <c r="L542" s="576"/>
      <c r="M542" s="570" t="s">
        <v>1486</v>
      </c>
      <c r="N542" s="570"/>
      <c r="O542" s="570"/>
      <c r="P542" s="644"/>
      <c r="Q542" s="604"/>
      <c r="R542" s="607"/>
      <c r="S542" s="607"/>
      <c r="T542" s="607"/>
      <c r="U542" s="607"/>
      <c r="V542" s="647"/>
      <c r="W542" s="632"/>
      <c r="X542" s="650"/>
      <c r="Y542" s="653"/>
      <c r="Z542" s="656"/>
      <c r="AA542" s="632"/>
      <c r="AB542" s="635"/>
      <c r="AC542" s="638"/>
      <c r="AD542" s="641"/>
      <c r="AE542" s="620"/>
      <c r="AF542" s="205">
        <v>5</v>
      </c>
      <c r="AG542" s="501"/>
      <c r="AH542" s="504" t="str">
        <f t="shared" si="1753"/>
        <v/>
      </c>
      <c r="AI542" s="338"/>
      <c r="AJ542" s="338"/>
      <c r="AK542" s="233" t="str">
        <f t="shared" si="1754"/>
        <v/>
      </c>
      <c r="AL542" s="339"/>
      <c r="AM542" s="339"/>
      <c r="AN542" s="340"/>
      <c r="AO542" s="234" t="str">
        <f t="shared" ref="AO542" si="1918">IF(ISBLANK(AD538),(IFERROR(IF(AND(AH541="Probabilidad",AH542="Probabilidad"),(AQ541-(+AQ541*AK542)),IF(AND(AH541="Impacto",AH542="Probabilidad"),(AQ540-(+AQ540*AK542)),IF(AH542="Impacto",AQ541,""))),""))," ")</f>
        <v/>
      </c>
      <c r="AP542" s="174" t="str">
        <f t="shared" ref="AP542" si="1919">IF(ISBLANK(AD538),(IFERROR(IF(AO542="","",IF(AO542&lt;=0.2,"Muy Baja",IF(AO542&lt;=0.4,"Baja",IF(AO542&lt;=0.6,"Media",IF(AO542&lt;=0.8,"Alta","Muy Alta"))))),""))," ")</f>
        <v/>
      </c>
      <c r="AQ542" s="235" t="str">
        <f t="shared" si="1909"/>
        <v/>
      </c>
      <c r="AR542" s="281" t="str">
        <f t="shared" si="1910"/>
        <v/>
      </c>
      <c r="AS542" s="235" t="str">
        <f t="shared" si="1915"/>
        <v/>
      </c>
      <c r="AT542" s="237" t="str">
        <f t="shared" si="1912"/>
        <v/>
      </c>
      <c r="AU542" s="623"/>
      <c r="AV542" s="626"/>
      <c r="AW542" s="620"/>
      <c r="AX542" s="629"/>
      <c r="AY542" s="475"/>
      <c r="AZ542" s="468"/>
      <c r="BA542" s="469"/>
      <c r="BB542" s="469"/>
      <c r="BC542" s="470"/>
      <c r="BD542" s="470"/>
      <c r="BE542" s="470"/>
      <c r="BF542" s="468"/>
      <c r="BG542" s="664"/>
      <c r="BH542" s="209"/>
      <c r="BI542" s="209"/>
      <c r="BJ542" s="209"/>
      <c r="BK542" s="209"/>
      <c r="BL542" s="206"/>
      <c r="BM542" s="206"/>
      <c r="BN542" s="206"/>
      <c r="BO542" s="280"/>
      <c r="BP542" s="280"/>
      <c r="BQ542" s="282"/>
      <c r="BR542" s="212"/>
      <c r="BS542" s="212" t="str">
        <f>IF(AND('MAPA DE RIESGOS'!$AP542="Muy Alta",'MAPA DE RIESGOS'!$AR542="Leve"),CONCATENATE("R",'MAPA DE RIESGOS'!$H542,"C",'MAPA DE RIESGOS'!$AF542),"")</f>
        <v/>
      </c>
      <c r="BT542" s="212"/>
      <c r="BU542" s="212"/>
      <c r="BV542" s="212"/>
      <c r="BW542" s="212"/>
      <c r="BX542" s="212"/>
      <c r="BY542" s="212"/>
      <c r="BZ542" s="212"/>
      <c r="CA542" s="212"/>
      <c r="CB542" s="212"/>
      <c r="CC542" s="212"/>
      <c r="CD542" s="212"/>
      <c r="CE542" s="212"/>
      <c r="CF542" s="212"/>
      <c r="CG542" s="212"/>
      <c r="CH542" s="212"/>
      <c r="CI542" s="212"/>
      <c r="CJ542" s="212"/>
      <c r="CK542" s="212"/>
    </row>
    <row r="543" spans="1:89" s="213" customFormat="1" ht="28.5" hidden="1" customHeight="1">
      <c r="A543" s="594"/>
      <c r="B543" s="618"/>
      <c r="C543" s="568"/>
      <c r="D543" s="568"/>
      <c r="E543" s="571"/>
      <c r="F543" s="571"/>
      <c r="G543" s="575"/>
      <c r="H543" s="385">
        <f t="shared" si="1723"/>
        <v>88</v>
      </c>
      <c r="I543" s="574"/>
      <c r="J543" s="577"/>
      <c r="K543" s="577"/>
      <c r="L543" s="577"/>
      <c r="M543" s="571" t="s">
        <v>1486</v>
      </c>
      <c r="N543" s="571"/>
      <c r="O543" s="571"/>
      <c r="P543" s="645"/>
      <c r="Q543" s="605"/>
      <c r="R543" s="608"/>
      <c r="S543" s="608"/>
      <c r="T543" s="608"/>
      <c r="U543" s="608"/>
      <c r="V543" s="648"/>
      <c r="W543" s="633"/>
      <c r="X543" s="651"/>
      <c r="Y543" s="654"/>
      <c r="Z543" s="657"/>
      <c r="AA543" s="633"/>
      <c r="AB543" s="636"/>
      <c r="AC543" s="639"/>
      <c r="AD543" s="642"/>
      <c r="AE543" s="621"/>
      <c r="AF543" s="205">
        <v>6</v>
      </c>
      <c r="AG543" s="501"/>
      <c r="AH543" s="504" t="str">
        <f t="shared" si="1753"/>
        <v/>
      </c>
      <c r="AI543" s="338"/>
      <c r="AJ543" s="338"/>
      <c r="AK543" s="233" t="str">
        <f t="shared" si="1754"/>
        <v/>
      </c>
      <c r="AL543" s="339"/>
      <c r="AM543" s="339"/>
      <c r="AN543" s="340"/>
      <c r="AO543" s="234" t="str">
        <f t="shared" ref="AO543" si="1920">IF(ISBLANK(AD538),(IFERROR(IF(AND(AH542="Probabilidad",AH543="Probabilidad"),(AQ542-(+AQ542*AK543)),IF(AND(AH542="Impacto",AH543="Probabilidad"),(AQ541-(+AQ541*AK543)),IF(AH543="Impacto",AQ542,""))),""))," ")</f>
        <v/>
      </c>
      <c r="AP543" s="174" t="str">
        <f t="shared" ref="AP543" si="1921">IF(ISBLANK(AD538),(IFERROR(IF(AO543="","",IF(AO543&lt;=0.2,"Muy Baja",IF(AO543&lt;=0.4,"Baja",IF(AO543&lt;=0.6,"Media",IF(AO543&lt;=0.8,"Alta","Muy Alta"))))),""))," ")</f>
        <v/>
      </c>
      <c r="AQ543" s="235" t="str">
        <f t="shared" si="1909"/>
        <v/>
      </c>
      <c r="AR543" s="281" t="str">
        <f t="shared" si="1910"/>
        <v/>
      </c>
      <c r="AS543" s="235" t="str">
        <f t="shared" si="1915"/>
        <v/>
      </c>
      <c r="AT543" s="237" t="str">
        <f t="shared" si="1912"/>
        <v/>
      </c>
      <c r="AU543" s="624"/>
      <c r="AV543" s="627"/>
      <c r="AW543" s="621"/>
      <c r="AX543" s="630"/>
      <c r="AY543" s="475"/>
      <c r="AZ543" s="468"/>
      <c r="BA543" s="469"/>
      <c r="BB543" s="469"/>
      <c r="BC543" s="470"/>
      <c r="BD543" s="470"/>
      <c r="BE543" s="470"/>
      <c r="BF543" s="468"/>
      <c r="BG543" s="664"/>
      <c r="BH543" s="209"/>
      <c r="BI543" s="209"/>
      <c r="BJ543" s="209"/>
      <c r="BK543" s="209"/>
      <c r="BL543" s="206"/>
      <c r="BM543" s="206"/>
      <c r="BN543" s="206"/>
      <c r="BO543" s="280"/>
      <c r="BP543" s="280"/>
      <c r="BQ543" s="282"/>
      <c r="BR543" s="212"/>
      <c r="BS543" s="212" t="str">
        <f>IF(AND('MAPA DE RIESGOS'!$AP543="Muy Alta",'MAPA DE RIESGOS'!$AR543="Leve"),CONCATENATE("R",'MAPA DE RIESGOS'!$H543,"C",'MAPA DE RIESGOS'!$AF543),"")</f>
        <v/>
      </c>
      <c r="BT543" s="212"/>
      <c r="BU543" s="212"/>
      <c r="BV543" s="212"/>
      <c r="BW543" s="212"/>
      <c r="BX543" s="212"/>
      <c r="BY543" s="212"/>
      <c r="BZ543" s="212"/>
      <c r="CA543" s="212"/>
      <c r="CB543" s="212"/>
      <c r="CC543" s="212"/>
      <c r="CD543" s="212"/>
      <c r="CE543" s="212"/>
      <c r="CF543" s="212"/>
      <c r="CG543" s="212"/>
      <c r="CH543" s="212"/>
      <c r="CI543" s="212"/>
      <c r="CJ543" s="212"/>
      <c r="CK543" s="212"/>
    </row>
    <row r="544" spans="1:89" s="213" customFormat="1" ht="28.5" hidden="1" customHeight="1">
      <c r="A544" s="582"/>
      <c r="B544" s="602"/>
      <c r="C544" s="566" t="str">
        <f>IFERROR((VLOOKUP($B544,'Listados Datos'!$D$3:$E$18,2,FALSE))," ")</f>
        <v xml:space="preserve"> </v>
      </c>
      <c r="D544" s="287" t="str">
        <f>IFERROR((VLOOKUP($B544,'Listados Datos'!$D$3:$F$18,3,FALSE))," ")</f>
        <v xml:space="preserve"> </v>
      </c>
      <c r="E544" s="290"/>
      <c r="F544" s="206"/>
      <c r="G544" s="575">
        <v>89</v>
      </c>
      <c r="H544" s="382">
        <f t="shared" ref="H544" si="1922">+G544</f>
        <v>89</v>
      </c>
      <c r="I544" s="572"/>
      <c r="J544" s="581"/>
      <c r="K544" s="581"/>
      <c r="L544" s="581"/>
      <c r="M544" s="569"/>
      <c r="N544" s="661"/>
      <c r="O544" s="569"/>
      <c r="P544" s="643"/>
      <c r="Q544" s="603"/>
      <c r="R544" s="606"/>
      <c r="S544" s="606"/>
      <c r="T544" s="606"/>
      <c r="U544" s="606"/>
      <c r="V544" s="646" t="str">
        <f t="shared" ref="V544" si="1923">IF(ISBLANK(AC544),(IF(P544&lt;=0,"",IF(P544&lt;=2,"Muy Baja",IF(P544&lt;=24,"Baja",IF(P544&lt;=500,"Media",IF(P544&lt;=5000,"Alta","Muy Alta"))))))," ")</f>
        <v/>
      </c>
      <c r="W544" s="631" t="str">
        <f t="shared" ref="W544" si="1924">IF(ISBLANK(AC544),(IF(V544="","",IF(V544="Muy Baja",20%,IF(V544="Baja",40%,IF(V544="Media",60%,IF(V544="Alta",80%,IF(V544="Muy Alta",100%,0)))))))," ")</f>
        <v/>
      </c>
      <c r="X544" s="649"/>
      <c r="Y544" s="652" t="str">
        <f>IF(X544&gt;0,IF(NOT(ISERROR(MATCH(X544,'Listados Datos'!$N$3:$N$4,0))),'Listados Datos'!$N$6&amp;"Por favor no seleccionar este criterios de impacto (Afectación Económica o presupuestal y/o Pérdida Reputacional)",'Listados Datos'!$N$7),"")</f>
        <v/>
      </c>
      <c r="Z544" s="655" t="str">
        <f>IF(OR(X544='Listados Datos'!$R$3,X544='Listados Datos'!$S$3),"Leve",IF(OR(X544='Listados Datos'!$R$4,X544='Listados Datos'!$S$4),"Menor",IF(OR(X544='Listados Datos'!$R$5,X544='Listados Datos'!$S$5),"Moderado",IF(OR(X544='Listados Datos'!$R$6,X544='Listados Datos'!$S$6),"Mayor",IF(OR(X544='Listados Datos'!$R$7,X544='Listados Datos'!$S$7),"Catastrófico","")))))</f>
        <v/>
      </c>
      <c r="AA544" s="631" t="str">
        <f>IF(Z544="","",IF(Z544="Leve",20%,IF(Z544="Menor",40%,IF(Z544="Moderado",60%,IF(Z544="Mayor",80%,IF(Z544="Catastrófico",100%,0))))))</f>
        <v/>
      </c>
      <c r="AB544" s="634"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637"/>
      <c r="AD544" s="640"/>
      <c r="AE544" s="619" t="str">
        <f t="shared" ref="AE544" si="1925">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5">
        <v>1</v>
      </c>
      <c r="AG544" s="501"/>
      <c r="AH544" s="504" t="str">
        <f t="shared" si="1753"/>
        <v/>
      </c>
      <c r="AI544" s="338"/>
      <c r="AJ544" s="338"/>
      <c r="AK544" s="233" t="str">
        <f t="shared" si="1754"/>
        <v/>
      </c>
      <c r="AL544" s="339"/>
      <c r="AM544" s="339"/>
      <c r="AN544" s="340"/>
      <c r="AO544" s="234" t="str">
        <f t="shared" ref="AO544" si="1926">IF(ISBLANK(AD544),(IFERROR(IF(AH544="Probabilidad",(W544-(+W544*AK544)),IF(AH544="Impacto",W544,"")),""))," ")</f>
        <v/>
      </c>
      <c r="AP544" s="174" t="str">
        <f t="shared" ref="AP544" si="1927">IF(ISBLANK(AD544), (IFERROR(IF(AO544="","",IF(AO544&lt;=0.2,"Muy Baja",IF(AO544&lt;=0.4,"Baja",IF(AO544&lt;=0.6,"Media",IF(AO544&lt;=0.8,"Alta","Muy Alta"))))),""))," ")</f>
        <v/>
      </c>
      <c r="AQ544" s="235" t="str">
        <f t="shared" si="1909"/>
        <v/>
      </c>
      <c r="AR544" s="281" t="str">
        <f t="shared" si="1910"/>
        <v/>
      </c>
      <c r="AS544" s="235" t="str">
        <f t="shared" ref="AS544" si="1928">IFERROR(IF(AH544="Impacto",(AA544-(+AA544*AK544)),IF(AH544="Probabilidad",AA544,"")),"")</f>
        <v/>
      </c>
      <c r="AT544" s="237" t="str">
        <f t="shared" si="1912"/>
        <v/>
      </c>
      <c r="AU544" s="622"/>
      <c r="AV544" s="625" t="str">
        <f>IF(ISBLANK(AD544), " ", AD544)</f>
        <v xml:space="preserve"> </v>
      </c>
      <c r="AW544" s="619" t="str">
        <f t="shared" ref="AW544" si="1929">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628"/>
      <c r="AY544" s="341"/>
      <c r="AZ544" s="208"/>
      <c r="BA544" s="206"/>
      <c r="BB544" s="206"/>
      <c r="BC544" s="207"/>
      <c r="BD544" s="207"/>
      <c r="BE544" s="207"/>
      <c r="BF544" s="208"/>
      <c r="BG544" s="658"/>
      <c r="BH544" s="214"/>
      <c r="BI544" s="209"/>
      <c r="BJ544" s="209"/>
      <c r="BK544" s="209"/>
      <c r="BL544" s="206"/>
      <c r="BM544" s="206"/>
      <c r="BN544" s="206"/>
      <c r="BO544" s="280"/>
      <c r="BP544" s="280"/>
      <c r="BQ544" s="282"/>
      <c r="BR544" s="212"/>
      <c r="BS544" s="212" t="str">
        <f>IF(AND('MAPA DE RIESGOS'!$AP544="Muy Alta",'MAPA DE RIESGOS'!$AR544="Leve"),CONCATENATE("R",'MAPA DE RIESGOS'!$H544,"C",'MAPA DE RIESGOS'!$AF544),"")</f>
        <v/>
      </c>
      <c r="BT544" s="212"/>
      <c r="BU544" s="212"/>
      <c r="BV544" s="212"/>
      <c r="BW544" s="212"/>
      <c r="BX544" s="212"/>
      <c r="BY544" s="212"/>
      <c r="BZ544" s="212"/>
      <c r="CA544" s="212"/>
      <c r="CB544" s="212"/>
      <c r="CC544" s="212"/>
      <c r="CD544" s="212"/>
      <c r="CE544" s="212"/>
      <c r="CF544" s="212"/>
      <c r="CG544" s="212"/>
      <c r="CH544" s="212"/>
      <c r="CI544" s="212"/>
      <c r="CJ544" s="212"/>
      <c r="CK544" s="212"/>
    </row>
    <row r="545" spans="1:89" s="213" customFormat="1" ht="28.5" hidden="1" customHeight="1">
      <c r="A545" s="582"/>
      <c r="B545" s="600"/>
      <c r="C545" s="567"/>
      <c r="D545" s="288"/>
      <c r="E545" s="291"/>
      <c r="F545" s="206"/>
      <c r="G545" s="575"/>
      <c r="H545" s="382">
        <f t="shared" ref="H545" si="1930">+H544</f>
        <v>89</v>
      </c>
      <c r="I545" s="573"/>
      <c r="J545" s="576"/>
      <c r="K545" s="576"/>
      <c r="L545" s="576"/>
      <c r="M545" s="570"/>
      <c r="N545" s="662"/>
      <c r="O545" s="570"/>
      <c r="P545" s="644"/>
      <c r="Q545" s="604"/>
      <c r="R545" s="607"/>
      <c r="S545" s="607"/>
      <c r="T545" s="607"/>
      <c r="U545" s="607"/>
      <c r="V545" s="647"/>
      <c r="W545" s="632"/>
      <c r="X545" s="650"/>
      <c r="Y545" s="653"/>
      <c r="Z545" s="656"/>
      <c r="AA545" s="632"/>
      <c r="AB545" s="635"/>
      <c r="AC545" s="638"/>
      <c r="AD545" s="641"/>
      <c r="AE545" s="620"/>
      <c r="AF545" s="205">
        <v>2</v>
      </c>
      <c r="AG545" s="501"/>
      <c r="AH545" s="504" t="str">
        <f t="shared" si="1753"/>
        <v/>
      </c>
      <c r="AI545" s="338"/>
      <c r="AJ545" s="338"/>
      <c r="AK545" s="233" t="str">
        <f t="shared" si="1754"/>
        <v/>
      </c>
      <c r="AL545" s="339"/>
      <c r="AM545" s="339"/>
      <c r="AN545" s="340"/>
      <c r="AO545" s="234" t="str">
        <f t="shared" ref="AO545" si="1931">IF(ISBLANK(AD544),(IFERROR(IF(AND(AH544="Probabilidad",AH545="Probabilidad"),(AQ544-(+AQ544*AK545)),IF(AH545="Probabilidad",(W544-(+W544*AK545)),IF(AH545="Impacto",AQ544,""))),""))," ")</f>
        <v/>
      </c>
      <c r="AP545" s="174" t="str">
        <f t="shared" ref="AP545" si="1932">IF(ISBLANK(AD544),(IFERROR(IF(AO545="","",IF(AO545&lt;=0.2,"Muy Baja",IF(AO545&lt;=0.4,"Baja",IF(AO545&lt;=0.6,"Media",IF(AO545&lt;=0.8,"Alta","Muy Alta"))))),""))," ")</f>
        <v/>
      </c>
      <c r="AQ545" s="235" t="str">
        <f t="shared" si="1909"/>
        <v/>
      </c>
      <c r="AR545" s="281" t="str">
        <f t="shared" si="1910"/>
        <v/>
      </c>
      <c r="AS545" s="235" t="str">
        <f t="shared" ref="AS545" si="1933">IFERROR(IF(AND(AH544="Impacto",AH545="Impacto"),(AS544-(+AS544*AK545)),IF(AH545="Impacto",(AA544-(+AA544*AK545)),IF(AH545="Probabilidad",AS544,""))),"")</f>
        <v/>
      </c>
      <c r="AT545" s="237" t="str">
        <f t="shared" si="1912"/>
        <v/>
      </c>
      <c r="AU545" s="623"/>
      <c r="AV545" s="626"/>
      <c r="AW545" s="620"/>
      <c r="AX545" s="629"/>
      <c r="AY545" s="341"/>
      <c r="AZ545" s="208"/>
      <c r="BA545" s="206"/>
      <c r="BB545" s="206"/>
      <c r="BC545" s="207"/>
      <c r="BD545" s="207"/>
      <c r="BE545" s="207"/>
      <c r="BF545" s="208"/>
      <c r="BG545" s="659"/>
      <c r="BH545" s="214"/>
      <c r="BI545" s="209"/>
      <c r="BJ545" s="209"/>
      <c r="BK545" s="209"/>
      <c r="BL545" s="206"/>
      <c r="BM545" s="206"/>
      <c r="BN545" s="206"/>
      <c r="BO545" s="280"/>
      <c r="BP545" s="280"/>
      <c r="BQ545" s="282"/>
      <c r="BR545" s="212"/>
      <c r="BS545" s="212" t="str">
        <f>IF(AND('MAPA DE RIESGOS'!$AP545="Muy Alta",'MAPA DE RIESGOS'!$AR545="Leve"),CONCATENATE("R",'MAPA DE RIESGOS'!$H545,"C",'MAPA DE RIESGOS'!$AF545),"")</f>
        <v/>
      </c>
      <c r="BT545" s="212"/>
      <c r="BU545" s="212"/>
      <c r="BV545" s="212"/>
      <c r="BW545" s="212"/>
      <c r="BX545" s="212"/>
      <c r="BY545" s="212"/>
      <c r="BZ545" s="212"/>
      <c r="CA545" s="212"/>
      <c r="CB545" s="212"/>
      <c r="CC545" s="212"/>
      <c r="CD545" s="212"/>
      <c r="CE545" s="212"/>
      <c r="CF545" s="212"/>
      <c r="CG545" s="212"/>
      <c r="CH545" s="212"/>
      <c r="CI545" s="212"/>
      <c r="CJ545" s="212"/>
      <c r="CK545" s="212"/>
    </row>
    <row r="546" spans="1:89" s="213" customFormat="1" ht="28.5" hidden="1" customHeight="1">
      <c r="A546" s="582"/>
      <c r="B546" s="600"/>
      <c r="C546" s="567"/>
      <c r="D546" s="288"/>
      <c r="E546" s="291"/>
      <c r="F546" s="206"/>
      <c r="G546" s="575"/>
      <c r="H546" s="382">
        <f t="shared" si="1723"/>
        <v>89</v>
      </c>
      <c r="I546" s="573"/>
      <c r="J546" s="576"/>
      <c r="K546" s="576"/>
      <c r="L546" s="576"/>
      <c r="M546" s="570"/>
      <c r="N546" s="662"/>
      <c r="O546" s="570"/>
      <c r="P546" s="644"/>
      <c r="Q546" s="604"/>
      <c r="R546" s="607"/>
      <c r="S546" s="607"/>
      <c r="T546" s="607"/>
      <c r="U546" s="607"/>
      <c r="V546" s="647"/>
      <c r="W546" s="632"/>
      <c r="X546" s="650"/>
      <c r="Y546" s="653"/>
      <c r="Z546" s="656"/>
      <c r="AA546" s="632"/>
      <c r="AB546" s="635"/>
      <c r="AC546" s="638"/>
      <c r="AD546" s="641"/>
      <c r="AE546" s="620"/>
      <c r="AF546" s="205">
        <v>3</v>
      </c>
      <c r="AG546" s="501"/>
      <c r="AH546" s="504" t="str">
        <f t="shared" si="1753"/>
        <v/>
      </c>
      <c r="AI546" s="338"/>
      <c r="AJ546" s="338"/>
      <c r="AK546" s="233" t="str">
        <f t="shared" si="1754"/>
        <v/>
      </c>
      <c r="AL546" s="339"/>
      <c r="AM546" s="339"/>
      <c r="AN546" s="340"/>
      <c r="AO546" s="234" t="str">
        <f t="shared" ref="AO546" si="1934">IF(ISBLANK(AD544),(IFERROR(IF(AND(AH545="Probabilidad",AH546="Probabilidad"),(AQ545-(+AQ545*AK546)),IF(AND(AH545="Impacto",AH546="Probabilidad"),(AQ544-(+AQ544*AK546)),IF(AH546="Impacto",AQ545,""))),""))," ")</f>
        <v/>
      </c>
      <c r="AP546" s="174" t="str">
        <f t="shared" ref="AP546" si="1935">IF(ISBLANK(AD544),(IFERROR(IF(AO546="","",IF(AO546&lt;=0.2,"Muy Baja",IF(AO546&lt;=0.4,"Baja",IF(AO546&lt;=0.6,"Media",IF(AO546&lt;=0.8,"Alta","Muy Alta"))))),""))," ")</f>
        <v/>
      </c>
      <c r="AQ546" s="235" t="str">
        <f t="shared" si="1909"/>
        <v/>
      </c>
      <c r="AR546" s="281" t="str">
        <f t="shared" si="1910"/>
        <v/>
      </c>
      <c r="AS546" s="235" t="str">
        <f t="shared" ref="AS546:AS549" si="1936">IFERROR(IF(AND(AH545="Impacto",AH546="Impacto"),(AS545-(+AS545*AK546)),IF(AND(AH545="Probabilidad",AH546="Impacto"),(AS544-(+AS544*AK546)),IF(AH546="Probabilidad",AS545,""))),"")</f>
        <v/>
      </c>
      <c r="AT546" s="237" t="str">
        <f t="shared" si="1912"/>
        <v/>
      </c>
      <c r="AU546" s="623"/>
      <c r="AV546" s="626"/>
      <c r="AW546" s="620"/>
      <c r="AX546" s="629"/>
      <c r="AY546" s="341"/>
      <c r="AZ546" s="208"/>
      <c r="BA546" s="206"/>
      <c r="BB546" s="206"/>
      <c r="BC546" s="207"/>
      <c r="BD546" s="207"/>
      <c r="BE546" s="207"/>
      <c r="BF546" s="208"/>
      <c r="BG546" s="659"/>
      <c r="BH546" s="214"/>
      <c r="BI546" s="209"/>
      <c r="BJ546" s="209"/>
      <c r="BK546" s="209"/>
      <c r="BL546" s="206"/>
      <c r="BM546" s="206"/>
      <c r="BN546" s="206"/>
      <c r="BO546" s="280"/>
      <c r="BP546" s="280"/>
      <c r="BQ546" s="282"/>
      <c r="BR546" s="212"/>
      <c r="BS546" s="212" t="str">
        <f>IF(AND('MAPA DE RIESGOS'!$AP546="Muy Alta",'MAPA DE RIESGOS'!$AR546="Leve"),CONCATENATE("R",'MAPA DE RIESGOS'!$H546,"C",'MAPA DE RIESGOS'!$AF546),"")</f>
        <v/>
      </c>
      <c r="BT546" s="212"/>
      <c r="BU546" s="212"/>
      <c r="BV546" s="212"/>
      <c r="BW546" s="212"/>
      <c r="BX546" s="212"/>
      <c r="BY546" s="212"/>
      <c r="BZ546" s="212"/>
      <c r="CA546" s="212"/>
      <c r="CB546" s="212"/>
      <c r="CC546" s="212"/>
      <c r="CD546" s="212"/>
      <c r="CE546" s="212"/>
      <c r="CF546" s="212"/>
      <c r="CG546" s="212"/>
      <c r="CH546" s="212"/>
      <c r="CI546" s="212"/>
      <c r="CJ546" s="212"/>
      <c r="CK546" s="212"/>
    </row>
    <row r="547" spans="1:89" s="213" customFormat="1" ht="28.5" hidden="1" customHeight="1">
      <c r="A547" s="582"/>
      <c r="B547" s="600"/>
      <c r="C547" s="567"/>
      <c r="D547" s="288"/>
      <c r="E547" s="291"/>
      <c r="F547" s="206"/>
      <c r="G547" s="575"/>
      <c r="H547" s="382">
        <f t="shared" si="1723"/>
        <v>89</v>
      </c>
      <c r="I547" s="573"/>
      <c r="J547" s="576"/>
      <c r="K547" s="576"/>
      <c r="L547" s="576"/>
      <c r="M547" s="570"/>
      <c r="N547" s="662"/>
      <c r="O547" s="570"/>
      <c r="P547" s="644"/>
      <c r="Q547" s="604"/>
      <c r="R547" s="607"/>
      <c r="S547" s="607"/>
      <c r="T547" s="607"/>
      <c r="U547" s="607"/>
      <c r="V547" s="647"/>
      <c r="W547" s="632"/>
      <c r="X547" s="650"/>
      <c r="Y547" s="653"/>
      <c r="Z547" s="656"/>
      <c r="AA547" s="632"/>
      <c r="AB547" s="635"/>
      <c r="AC547" s="638"/>
      <c r="AD547" s="641"/>
      <c r="AE547" s="620"/>
      <c r="AF547" s="205">
        <v>4</v>
      </c>
      <c r="AG547" s="501"/>
      <c r="AH547" s="504" t="str">
        <f t="shared" si="1753"/>
        <v/>
      </c>
      <c r="AI547" s="338"/>
      <c r="AJ547" s="338"/>
      <c r="AK547" s="233" t="str">
        <f t="shared" si="1754"/>
        <v/>
      </c>
      <c r="AL547" s="339"/>
      <c r="AM547" s="339"/>
      <c r="AN547" s="340"/>
      <c r="AO547" s="234" t="str">
        <f t="shared" ref="AO547" si="1937">IF(ISBLANK(AD544),(IFERROR(IF(AND(AH546="Probabilidad",AH547="Probabilidad"),(AQ546-(+AQ546*AK547)),IF(AND(AH546="Impacto",AH547="Probabilidad"),(AQ545-(+AQ545*AK547)),IF(AH547="Impacto",AQ546,""))),""))," ")</f>
        <v/>
      </c>
      <c r="AP547" s="174" t="str">
        <f t="shared" ref="AP547" si="1938">IF(ISBLANK(AD544),(IFERROR(IF(AO547="","",IF(AO547&lt;=0.2,"Muy Baja",IF(AO547&lt;=0.4,"Baja",IF(AO547&lt;=0.6,"Media",IF(AO547&lt;=0.8,"Alta","Muy Alta"))))),""))," ")</f>
        <v/>
      </c>
      <c r="AQ547" s="235" t="str">
        <f t="shared" si="1909"/>
        <v/>
      </c>
      <c r="AR547" s="281" t="str">
        <f t="shared" si="1910"/>
        <v/>
      </c>
      <c r="AS547" s="235" t="str">
        <f t="shared" si="1936"/>
        <v/>
      </c>
      <c r="AT547" s="237" t="str">
        <f t="shared" si="1912"/>
        <v/>
      </c>
      <c r="AU547" s="623"/>
      <c r="AV547" s="626"/>
      <c r="AW547" s="620"/>
      <c r="AX547" s="629"/>
      <c r="AY547" s="341"/>
      <c r="AZ547" s="208"/>
      <c r="BA547" s="206"/>
      <c r="BB547" s="206"/>
      <c r="BC547" s="207"/>
      <c r="BD547" s="207"/>
      <c r="BE547" s="207"/>
      <c r="BF547" s="208"/>
      <c r="BG547" s="659"/>
      <c r="BH547" s="214"/>
      <c r="BI547" s="209"/>
      <c r="BJ547" s="209"/>
      <c r="BK547" s="209"/>
      <c r="BL547" s="206"/>
      <c r="BM547" s="206"/>
      <c r="BN547" s="206"/>
      <c r="BO547" s="280"/>
      <c r="BP547" s="280"/>
      <c r="BQ547" s="282"/>
      <c r="BR547" s="212"/>
      <c r="BS547" s="212" t="str">
        <f>IF(AND('MAPA DE RIESGOS'!$AP547="Muy Alta",'MAPA DE RIESGOS'!$AR547="Leve"),CONCATENATE("R",'MAPA DE RIESGOS'!$H547,"C",'MAPA DE RIESGOS'!$AF547),"")</f>
        <v/>
      </c>
      <c r="BT547" s="212"/>
      <c r="BU547" s="212"/>
      <c r="BV547" s="212"/>
      <c r="BW547" s="212"/>
      <c r="BX547" s="212"/>
      <c r="BY547" s="212"/>
      <c r="BZ547" s="212"/>
      <c r="CA547" s="212"/>
      <c r="CB547" s="212"/>
      <c r="CC547" s="212"/>
      <c r="CD547" s="212"/>
      <c r="CE547" s="212"/>
      <c r="CF547" s="212"/>
      <c r="CG547" s="212"/>
      <c r="CH547" s="212"/>
      <c r="CI547" s="212"/>
      <c r="CJ547" s="212"/>
      <c r="CK547" s="212"/>
    </row>
    <row r="548" spans="1:89" s="213" customFormat="1" ht="28.5" hidden="1" customHeight="1">
      <c r="A548" s="582"/>
      <c r="B548" s="600"/>
      <c r="C548" s="567"/>
      <c r="D548" s="288"/>
      <c r="E548" s="291"/>
      <c r="F548" s="206"/>
      <c r="G548" s="575"/>
      <c r="H548" s="382">
        <f t="shared" si="1723"/>
        <v>89</v>
      </c>
      <c r="I548" s="573"/>
      <c r="J548" s="576"/>
      <c r="K548" s="576"/>
      <c r="L548" s="576"/>
      <c r="M548" s="570"/>
      <c r="N548" s="662"/>
      <c r="O548" s="570"/>
      <c r="P548" s="644"/>
      <c r="Q548" s="604"/>
      <c r="R548" s="607"/>
      <c r="S548" s="607"/>
      <c r="T548" s="607"/>
      <c r="U548" s="607"/>
      <c r="V548" s="647"/>
      <c r="W548" s="632"/>
      <c r="X548" s="650"/>
      <c r="Y548" s="653"/>
      <c r="Z548" s="656"/>
      <c r="AA548" s="632"/>
      <c r="AB548" s="635"/>
      <c r="AC548" s="638"/>
      <c r="AD548" s="641"/>
      <c r="AE548" s="620"/>
      <c r="AF548" s="205">
        <v>5</v>
      </c>
      <c r="AG548" s="501"/>
      <c r="AH548" s="504" t="str">
        <f t="shared" si="1753"/>
        <v/>
      </c>
      <c r="AI548" s="338"/>
      <c r="AJ548" s="338"/>
      <c r="AK548" s="233" t="str">
        <f t="shared" si="1754"/>
        <v/>
      </c>
      <c r="AL548" s="339"/>
      <c r="AM548" s="339"/>
      <c r="AN548" s="340"/>
      <c r="AO548" s="234" t="str">
        <f t="shared" ref="AO548" si="1939">IF(ISBLANK(AD544),(IFERROR(IF(AND(AH547="Probabilidad",AH548="Probabilidad"),(AQ547-(+AQ547*AK548)),IF(AND(AH547="Impacto",AH548="Probabilidad"),(AQ546-(+AQ546*AK548)),IF(AH548="Impacto",AQ547,""))),""))," ")</f>
        <v/>
      </c>
      <c r="AP548" s="174" t="str">
        <f t="shared" ref="AP548" si="1940">IF(ISBLANK(AD544),(IFERROR(IF(AO548="","",IF(AO548&lt;=0.2,"Muy Baja",IF(AO548&lt;=0.4,"Baja",IF(AO548&lt;=0.6,"Media",IF(AO548&lt;=0.8,"Alta","Muy Alta"))))),""))," ")</f>
        <v/>
      </c>
      <c r="AQ548" s="235" t="str">
        <f t="shared" si="1909"/>
        <v/>
      </c>
      <c r="AR548" s="281" t="str">
        <f t="shared" si="1910"/>
        <v/>
      </c>
      <c r="AS548" s="235" t="str">
        <f t="shared" si="1936"/>
        <v/>
      </c>
      <c r="AT548" s="237" t="str">
        <f t="shared" si="1912"/>
        <v/>
      </c>
      <c r="AU548" s="623"/>
      <c r="AV548" s="626"/>
      <c r="AW548" s="620"/>
      <c r="AX548" s="629"/>
      <c r="AY548" s="341"/>
      <c r="AZ548" s="208"/>
      <c r="BA548" s="206"/>
      <c r="BB548" s="206"/>
      <c r="BC548" s="207"/>
      <c r="BD548" s="207"/>
      <c r="BE548" s="207"/>
      <c r="BF548" s="208"/>
      <c r="BG548" s="659"/>
      <c r="BH548" s="214"/>
      <c r="BI548" s="209"/>
      <c r="BJ548" s="209"/>
      <c r="BK548" s="209"/>
      <c r="BL548" s="206"/>
      <c r="BM548" s="206"/>
      <c r="BN548" s="206"/>
      <c r="BO548" s="280"/>
      <c r="BP548" s="280"/>
      <c r="BQ548" s="282"/>
      <c r="BR548" s="212"/>
      <c r="BS548" s="212" t="str">
        <f>IF(AND('MAPA DE RIESGOS'!$AP548="Muy Alta",'MAPA DE RIESGOS'!$AR548="Leve"),CONCATENATE("R",'MAPA DE RIESGOS'!$H548,"C",'MAPA DE RIESGOS'!$AF548),"")</f>
        <v/>
      </c>
      <c r="BT548" s="212"/>
      <c r="BU548" s="212"/>
      <c r="BV548" s="212"/>
      <c r="BW548" s="212"/>
      <c r="BX548" s="212"/>
      <c r="BY548" s="212"/>
      <c r="BZ548" s="212"/>
      <c r="CA548" s="212"/>
      <c r="CB548" s="212"/>
      <c r="CC548" s="212"/>
      <c r="CD548" s="212"/>
      <c r="CE548" s="212"/>
      <c r="CF548" s="212"/>
      <c r="CG548" s="212"/>
      <c r="CH548" s="212"/>
      <c r="CI548" s="212"/>
      <c r="CJ548" s="212"/>
      <c r="CK548" s="212"/>
    </row>
    <row r="549" spans="1:89" s="213" customFormat="1" ht="28.5" hidden="1" customHeight="1">
      <c r="A549" s="582"/>
      <c r="B549" s="601"/>
      <c r="C549" s="568"/>
      <c r="D549" s="289"/>
      <c r="E549" s="292"/>
      <c r="F549" s="206"/>
      <c r="G549" s="575"/>
      <c r="H549" s="382">
        <f t="shared" si="1723"/>
        <v>89</v>
      </c>
      <c r="I549" s="574"/>
      <c r="J549" s="577"/>
      <c r="K549" s="577"/>
      <c r="L549" s="577"/>
      <c r="M549" s="571"/>
      <c r="N549" s="663"/>
      <c r="O549" s="571"/>
      <c r="P549" s="645"/>
      <c r="Q549" s="605"/>
      <c r="R549" s="608"/>
      <c r="S549" s="608"/>
      <c r="T549" s="608"/>
      <c r="U549" s="608"/>
      <c r="V549" s="648"/>
      <c r="W549" s="633"/>
      <c r="X549" s="651"/>
      <c r="Y549" s="654"/>
      <c r="Z549" s="657"/>
      <c r="AA549" s="633"/>
      <c r="AB549" s="636"/>
      <c r="AC549" s="639"/>
      <c r="AD549" s="642"/>
      <c r="AE549" s="621"/>
      <c r="AF549" s="205">
        <v>6</v>
      </c>
      <c r="AG549" s="501"/>
      <c r="AH549" s="504" t="str">
        <f t="shared" si="1753"/>
        <v/>
      </c>
      <c r="AI549" s="338"/>
      <c r="AJ549" s="338"/>
      <c r="AK549" s="233" t="str">
        <f t="shared" si="1754"/>
        <v/>
      </c>
      <c r="AL549" s="339"/>
      <c r="AM549" s="339"/>
      <c r="AN549" s="340"/>
      <c r="AO549" s="234" t="str">
        <f t="shared" ref="AO549" si="1941">IF(ISBLANK(AD544),(IFERROR(IF(AND(AH548="Probabilidad",AH549="Probabilidad"),(AQ548-(+AQ548*AK549)),IF(AND(AH548="Impacto",AH549="Probabilidad"),(AQ547-(+AQ547*AK549)),IF(AH549="Impacto",AQ548,""))),""))," ")</f>
        <v/>
      </c>
      <c r="AP549" s="174" t="str">
        <f t="shared" ref="AP549" si="1942">IF(ISBLANK(AD544),(IFERROR(IF(AO549="","",IF(AO549&lt;=0.2,"Muy Baja",IF(AO549&lt;=0.4,"Baja",IF(AO549&lt;=0.6,"Media",IF(AO549&lt;=0.8,"Alta","Muy Alta"))))),""))," ")</f>
        <v/>
      </c>
      <c r="AQ549" s="235" t="str">
        <f t="shared" si="1909"/>
        <v/>
      </c>
      <c r="AR549" s="281" t="str">
        <f t="shared" si="1910"/>
        <v/>
      </c>
      <c r="AS549" s="235" t="str">
        <f t="shared" si="1936"/>
        <v/>
      </c>
      <c r="AT549" s="237" t="str">
        <f t="shared" si="1912"/>
        <v/>
      </c>
      <c r="AU549" s="624"/>
      <c r="AV549" s="627"/>
      <c r="AW549" s="621"/>
      <c r="AX549" s="630"/>
      <c r="AY549" s="341"/>
      <c r="AZ549" s="208"/>
      <c r="BA549" s="206"/>
      <c r="BB549" s="206"/>
      <c r="BC549" s="207"/>
      <c r="BD549" s="207"/>
      <c r="BE549" s="207"/>
      <c r="BF549" s="208"/>
      <c r="BG549" s="660"/>
      <c r="BH549" s="214"/>
      <c r="BI549" s="209"/>
      <c r="BJ549" s="209"/>
      <c r="BK549" s="209"/>
      <c r="BL549" s="206"/>
      <c r="BM549" s="206"/>
      <c r="BN549" s="206"/>
      <c r="BO549" s="280"/>
      <c r="BP549" s="280"/>
      <c r="BQ549" s="282"/>
      <c r="BR549" s="212"/>
      <c r="BS549" s="212" t="str">
        <f>IF(AND('MAPA DE RIESGOS'!$AP549="Muy Alta",'MAPA DE RIESGOS'!$AR549="Leve"),CONCATENATE("R",'MAPA DE RIESGOS'!$H549,"C",'MAPA DE RIESGOS'!$AF549),"")</f>
        <v/>
      </c>
      <c r="BT549" s="212"/>
      <c r="BU549" s="212"/>
      <c r="BV549" s="212"/>
      <c r="BW549" s="212"/>
      <c r="BX549" s="212"/>
      <c r="BY549" s="212"/>
      <c r="BZ549" s="212"/>
      <c r="CA549" s="212"/>
      <c r="CB549" s="212"/>
      <c r="CC549" s="212"/>
      <c r="CD549" s="212"/>
      <c r="CE549" s="212"/>
      <c r="CF549" s="212"/>
      <c r="CG549" s="212"/>
      <c r="CH549" s="212"/>
      <c r="CI549" s="212"/>
      <c r="CJ549" s="212"/>
      <c r="CK549" s="212"/>
    </row>
    <row r="550" spans="1:89" s="213" customFormat="1" ht="28.5" hidden="1" customHeight="1">
      <c r="A550" s="582"/>
      <c r="B550" s="602"/>
      <c r="C550" s="566" t="str">
        <f>IFERROR((VLOOKUP($B550,'Listados Datos'!$D$3:$E$18,2,FALSE))," ")</f>
        <v xml:space="preserve"> </v>
      </c>
      <c r="D550" s="287" t="str">
        <f>IFERROR((VLOOKUP($B550,'Listados Datos'!$D$3:$F$18,3,FALSE))," ")</f>
        <v xml:space="preserve"> </v>
      </c>
      <c r="E550" s="290"/>
      <c r="F550" s="206"/>
      <c r="G550" s="575">
        <v>90</v>
      </c>
      <c r="H550" s="382">
        <f t="shared" ref="H550" si="1943">+G550</f>
        <v>90</v>
      </c>
      <c r="I550" s="572"/>
      <c r="J550" s="581"/>
      <c r="K550" s="581"/>
      <c r="L550" s="581"/>
      <c r="M550" s="569"/>
      <c r="N550" s="569"/>
      <c r="O550" s="569"/>
      <c r="P550" s="643"/>
      <c r="Q550" s="603"/>
      <c r="R550" s="606"/>
      <c r="S550" s="606"/>
      <c r="T550" s="606"/>
      <c r="U550" s="606"/>
      <c r="V550" s="646" t="str">
        <f t="shared" ref="V550" si="1944">IF(ISBLANK(AC550),(IF(P550&lt;=0,"",IF(P550&lt;=2,"Muy Baja",IF(P550&lt;=24,"Baja",IF(P550&lt;=500,"Media",IF(P550&lt;=5000,"Alta","Muy Alta"))))))," ")</f>
        <v/>
      </c>
      <c r="W550" s="631" t="str">
        <f t="shared" ref="W550" si="1945">IF(ISBLANK(AC550),(IF(V550="","",IF(V550="Muy Baja",20%,IF(V550="Baja",40%,IF(V550="Media",60%,IF(V550="Alta",80%,IF(V550="Muy Alta",100%,0)))))))," ")</f>
        <v/>
      </c>
      <c r="X550" s="649"/>
      <c r="Y550" s="652" t="str">
        <f>IF(X550&gt;0,IF(NOT(ISERROR(MATCH(X550,'Listados Datos'!$N$3:$N$4,0))),'Listados Datos'!$N$6&amp;"Por favor no seleccionar este criterios de impacto (Afectación Económica o presupuestal y/o Pérdida Reputacional)",'Listados Datos'!$N$7),"")</f>
        <v/>
      </c>
      <c r="Z550" s="655" t="str">
        <f>IF(OR(X550='Listados Datos'!$R$3,X550='Listados Datos'!$S$3),"Leve",IF(OR(X550='Listados Datos'!$R$4,X550='Listados Datos'!$S$4),"Menor",IF(OR(X550='Listados Datos'!$R$5,X550='Listados Datos'!$S$5),"Moderado",IF(OR(X550='Listados Datos'!$R$6,X550='Listados Datos'!$S$6),"Mayor",IF(OR(X550='Listados Datos'!$R$7,X550='Listados Datos'!$S$7),"Catastrófico","")))))</f>
        <v/>
      </c>
      <c r="AA550" s="631" t="str">
        <f>IF(Z550="","",IF(Z550="Leve",20%,IF(Z550="Menor",40%,IF(Z550="Moderado",60%,IF(Z550="Mayor",80%,IF(Z550="Catastrófico",100%,0))))))</f>
        <v/>
      </c>
      <c r="AB550" s="634"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637"/>
      <c r="AD550" s="640"/>
      <c r="AE550" s="619" t="str">
        <f t="shared" ref="AE550" si="1946">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5">
        <v>1</v>
      </c>
      <c r="AG550" s="501"/>
      <c r="AH550" s="504" t="str">
        <f t="shared" si="1753"/>
        <v/>
      </c>
      <c r="AI550" s="338"/>
      <c r="AJ550" s="338"/>
      <c r="AK550" s="233" t="str">
        <f t="shared" si="1754"/>
        <v/>
      </c>
      <c r="AL550" s="339"/>
      <c r="AM550" s="339"/>
      <c r="AN550" s="340"/>
      <c r="AO550" s="234" t="str">
        <f t="shared" ref="AO550" si="1947">IF(ISBLANK(AD550),(IFERROR(IF(AH550="Probabilidad",(W550-(+W550*AK550)),IF(AH550="Impacto",W550,"")),""))," ")</f>
        <v/>
      </c>
      <c r="AP550" s="174" t="str">
        <f t="shared" ref="AP550" si="1948">IF(ISBLANK(AD550), (IFERROR(IF(AO550="","",IF(AO550&lt;=0.2,"Muy Baja",IF(AO550&lt;=0.4,"Baja",IF(AO550&lt;=0.6,"Media",IF(AO550&lt;=0.8,"Alta","Muy Alta"))))),""))," ")</f>
        <v/>
      </c>
      <c r="AQ550" s="235" t="str">
        <f t="shared" si="1909"/>
        <v/>
      </c>
      <c r="AR550" s="281" t="str">
        <f t="shared" si="1910"/>
        <v/>
      </c>
      <c r="AS550" s="235" t="str">
        <f t="shared" ref="AS550" si="1949">IFERROR(IF(AH550="Impacto",(AA550-(+AA550*AK550)),IF(AH550="Probabilidad",AA550,"")),"")</f>
        <v/>
      </c>
      <c r="AT550" s="237" t="str">
        <f t="shared" si="1912"/>
        <v/>
      </c>
      <c r="AU550" s="622"/>
      <c r="AV550" s="625" t="str">
        <f>IF(ISBLANK(AD550), " ", AD550)</f>
        <v xml:space="preserve"> </v>
      </c>
      <c r="AW550" s="619" t="str">
        <f t="shared" ref="AW550" si="1950">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628"/>
      <c r="AY550" s="341"/>
      <c r="AZ550" s="208"/>
      <c r="BA550" s="206"/>
      <c r="BB550" s="206"/>
      <c r="BC550" s="207"/>
      <c r="BD550" s="207"/>
      <c r="BE550" s="207"/>
      <c r="BF550" s="208"/>
      <c r="BG550" s="581"/>
      <c r="BH550" s="214"/>
      <c r="BI550" s="209"/>
      <c r="BJ550" s="209"/>
      <c r="BK550" s="209"/>
      <c r="BL550" s="206"/>
      <c r="BM550" s="206"/>
      <c r="BN550" s="206"/>
      <c r="BO550" s="280"/>
      <c r="BP550" s="280"/>
      <c r="BQ550" s="282"/>
      <c r="BR550" s="212"/>
      <c r="BS550" s="212" t="str">
        <f>IF(AND('MAPA DE RIESGOS'!$AP550="Muy Alta",'MAPA DE RIESGOS'!$AR550="Leve"),CONCATENATE("R",'MAPA DE RIESGOS'!$H550,"C",'MAPA DE RIESGOS'!$AF550),"")</f>
        <v/>
      </c>
      <c r="BT550" s="212"/>
      <c r="BU550" s="212"/>
      <c r="BV550" s="212"/>
      <c r="BW550" s="212"/>
      <c r="BX550" s="212"/>
      <c r="BY550" s="212"/>
      <c r="BZ550" s="212"/>
      <c r="CA550" s="212"/>
      <c r="CB550" s="212"/>
      <c r="CC550" s="212"/>
      <c r="CD550" s="212"/>
      <c r="CE550" s="212"/>
      <c r="CF550" s="212"/>
      <c r="CG550" s="212"/>
      <c r="CH550" s="212"/>
      <c r="CI550" s="212"/>
      <c r="CJ550" s="212"/>
      <c r="CK550" s="212"/>
    </row>
    <row r="551" spans="1:89" s="213" customFormat="1" ht="28.5" hidden="1" customHeight="1">
      <c r="A551" s="582"/>
      <c r="B551" s="600"/>
      <c r="C551" s="567"/>
      <c r="D551" s="288"/>
      <c r="E551" s="291"/>
      <c r="F551" s="206"/>
      <c r="G551" s="575"/>
      <c r="H551" s="382">
        <f t="shared" ref="H551" si="1951">+H550</f>
        <v>90</v>
      </c>
      <c r="I551" s="573"/>
      <c r="J551" s="576"/>
      <c r="K551" s="576"/>
      <c r="L551" s="576"/>
      <c r="M551" s="570"/>
      <c r="N551" s="570"/>
      <c r="O551" s="570"/>
      <c r="P551" s="644"/>
      <c r="Q551" s="604"/>
      <c r="R551" s="607"/>
      <c r="S551" s="607"/>
      <c r="T551" s="607"/>
      <c r="U551" s="607"/>
      <c r="V551" s="647"/>
      <c r="W551" s="632"/>
      <c r="X551" s="650"/>
      <c r="Y551" s="653"/>
      <c r="Z551" s="656"/>
      <c r="AA551" s="632"/>
      <c r="AB551" s="635"/>
      <c r="AC551" s="638"/>
      <c r="AD551" s="641"/>
      <c r="AE551" s="620"/>
      <c r="AF551" s="205">
        <v>2</v>
      </c>
      <c r="AG551" s="501"/>
      <c r="AH551" s="504" t="str">
        <f t="shared" si="1753"/>
        <v/>
      </c>
      <c r="AI551" s="338"/>
      <c r="AJ551" s="338"/>
      <c r="AK551" s="233" t="str">
        <f t="shared" si="1754"/>
        <v/>
      </c>
      <c r="AL551" s="339"/>
      <c r="AM551" s="339"/>
      <c r="AN551" s="340"/>
      <c r="AO551" s="234" t="str">
        <f t="shared" ref="AO551" si="1952">IF(ISBLANK(AD550),(IFERROR(IF(AND(AH550="Probabilidad",AH551="Probabilidad"),(AQ550-(+AQ550*AK551)),IF(AH551="Probabilidad",(W550-(+W550*AK551)),IF(AH551="Impacto",AQ550,""))),""))," ")</f>
        <v/>
      </c>
      <c r="AP551" s="174" t="str">
        <f t="shared" ref="AP551" si="1953">IF(ISBLANK(AD550),(IFERROR(IF(AO551="","",IF(AO551&lt;=0.2,"Muy Baja",IF(AO551&lt;=0.4,"Baja",IF(AO551&lt;=0.6,"Media",IF(AO551&lt;=0.8,"Alta","Muy Alta"))))),""))," ")</f>
        <v/>
      </c>
      <c r="AQ551" s="235" t="str">
        <f t="shared" si="1909"/>
        <v/>
      </c>
      <c r="AR551" s="281" t="str">
        <f t="shared" si="1910"/>
        <v/>
      </c>
      <c r="AS551" s="235" t="str">
        <f t="shared" ref="AS551" si="1954">IFERROR(IF(AND(AH550="Impacto",AH551="Impacto"),(AS550-(+AS550*AK551)),IF(AH551="Impacto",(AA550-(+AA550*AK551)),IF(AH551="Probabilidad",AS550,""))),"")</f>
        <v/>
      </c>
      <c r="AT551" s="237" t="str">
        <f t="shared" si="1912"/>
        <v/>
      </c>
      <c r="AU551" s="623"/>
      <c r="AV551" s="626"/>
      <c r="AW551" s="620"/>
      <c r="AX551" s="629"/>
      <c r="AY551" s="341"/>
      <c r="AZ551" s="208"/>
      <c r="BA551" s="206"/>
      <c r="BB551" s="206"/>
      <c r="BC551" s="207"/>
      <c r="BD551" s="207"/>
      <c r="BE551" s="207"/>
      <c r="BF551" s="208"/>
      <c r="BG551" s="576"/>
      <c r="BH551" s="214"/>
      <c r="BI551" s="209"/>
      <c r="BJ551" s="209"/>
      <c r="BK551" s="209"/>
      <c r="BL551" s="206"/>
      <c r="BM551" s="206"/>
      <c r="BN551" s="206"/>
      <c r="BO551" s="280"/>
      <c r="BP551" s="280"/>
      <c r="BQ551" s="282"/>
      <c r="BR551" s="212"/>
      <c r="BS551" s="212" t="str">
        <f>IF(AND('MAPA DE RIESGOS'!$AP551="Muy Alta",'MAPA DE RIESGOS'!$AR551="Leve"),CONCATENATE("R",'MAPA DE RIESGOS'!$H551,"C",'MAPA DE RIESGOS'!$AF551),"")</f>
        <v/>
      </c>
      <c r="BT551" s="212"/>
      <c r="BU551" s="212"/>
      <c r="BV551" s="212"/>
      <c r="BW551" s="212"/>
      <c r="BX551" s="212"/>
      <c r="BY551" s="212"/>
      <c r="BZ551" s="212"/>
      <c r="CA551" s="212"/>
      <c r="CB551" s="212"/>
      <c r="CC551" s="212"/>
      <c r="CD551" s="212"/>
      <c r="CE551" s="212"/>
      <c r="CF551" s="212"/>
      <c r="CG551" s="212"/>
      <c r="CH551" s="212"/>
      <c r="CI551" s="212"/>
      <c r="CJ551" s="212"/>
      <c r="CK551" s="212"/>
    </row>
    <row r="552" spans="1:89" s="213" customFormat="1" ht="28.5" hidden="1" customHeight="1">
      <c r="A552" s="582"/>
      <c r="B552" s="600"/>
      <c r="C552" s="567"/>
      <c r="D552" s="288"/>
      <c r="E552" s="291"/>
      <c r="F552" s="206"/>
      <c r="G552" s="575"/>
      <c r="H552" s="382">
        <f t="shared" si="1723"/>
        <v>90</v>
      </c>
      <c r="I552" s="573"/>
      <c r="J552" s="576"/>
      <c r="K552" s="576"/>
      <c r="L552" s="576"/>
      <c r="M552" s="570"/>
      <c r="N552" s="570"/>
      <c r="O552" s="570"/>
      <c r="P552" s="644"/>
      <c r="Q552" s="604"/>
      <c r="R552" s="607"/>
      <c r="S552" s="607"/>
      <c r="T552" s="607"/>
      <c r="U552" s="607"/>
      <c r="V552" s="647"/>
      <c r="W552" s="632"/>
      <c r="X552" s="650"/>
      <c r="Y552" s="653"/>
      <c r="Z552" s="656"/>
      <c r="AA552" s="632"/>
      <c r="AB552" s="635"/>
      <c r="AC552" s="638"/>
      <c r="AD552" s="641"/>
      <c r="AE552" s="620"/>
      <c r="AF552" s="205">
        <v>3</v>
      </c>
      <c r="AG552" s="501"/>
      <c r="AH552" s="504" t="str">
        <f t="shared" si="1753"/>
        <v/>
      </c>
      <c r="AI552" s="338"/>
      <c r="AJ552" s="338"/>
      <c r="AK552" s="233" t="str">
        <f t="shared" si="1754"/>
        <v/>
      </c>
      <c r="AL552" s="339"/>
      <c r="AM552" s="339"/>
      <c r="AN552" s="340"/>
      <c r="AO552" s="234" t="str">
        <f t="shared" ref="AO552" si="1955">IF(ISBLANK(AD550),(IFERROR(IF(AND(AH551="Probabilidad",AH552="Probabilidad"),(AQ551-(+AQ551*AK552)),IF(AND(AH551="Impacto",AH552="Probabilidad"),(AQ550-(+AQ550*AK552)),IF(AH552="Impacto",AQ551,""))),""))," ")</f>
        <v/>
      </c>
      <c r="AP552" s="174" t="str">
        <f t="shared" ref="AP552" si="1956">IF(ISBLANK(AD550),(IFERROR(IF(AO552="","",IF(AO552&lt;=0.2,"Muy Baja",IF(AO552&lt;=0.4,"Baja",IF(AO552&lt;=0.6,"Media",IF(AO552&lt;=0.8,"Alta","Muy Alta"))))),""))," ")</f>
        <v/>
      </c>
      <c r="AQ552" s="235" t="str">
        <f t="shared" si="1909"/>
        <v/>
      </c>
      <c r="AR552" s="281" t="str">
        <f t="shared" si="1910"/>
        <v/>
      </c>
      <c r="AS552" s="235" t="str">
        <f t="shared" ref="AS552:AS555" si="1957">IFERROR(IF(AND(AH551="Impacto",AH552="Impacto"),(AS551-(+AS551*AK552)),IF(AND(AH551="Probabilidad",AH552="Impacto"),(AS550-(+AS550*AK552)),IF(AH552="Probabilidad",AS551,""))),"")</f>
        <v/>
      </c>
      <c r="AT552" s="237" t="str">
        <f t="shared" si="1912"/>
        <v/>
      </c>
      <c r="AU552" s="623"/>
      <c r="AV552" s="626"/>
      <c r="AW552" s="620"/>
      <c r="AX552" s="629"/>
      <c r="AY552" s="341"/>
      <c r="AZ552" s="208"/>
      <c r="BA552" s="206"/>
      <c r="BB552" s="206"/>
      <c r="BC552" s="207"/>
      <c r="BD552" s="207"/>
      <c r="BE552" s="207"/>
      <c r="BF552" s="208"/>
      <c r="BG552" s="576"/>
      <c r="BH552" s="214"/>
      <c r="BI552" s="209"/>
      <c r="BJ552" s="209"/>
      <c r="BK552" s="209"/>
      <c r="BL552" s="206"/>
      <c r="BM552" s="206"/>
      <c r="BN552" s="206"/>
      <c r="BO552" s="280"/>
      <c r="BP552" s="280"/>
      <c r="BQ552" s="282"/>
      <c r="BR552" s="212"/>
      <c r="BS552" s="212" t="str">
        <f>IF(AND('MAPA DE RIESGOS'!$AP552="Muy Alta",'MAPA DE RIESGOS'!$AR552="Leve"),CONCATENATE("R",'MAPA DE RIESGOS'!$H552,"C",'MAPA DE RIESGOS'!$AF552),"")</f>
        <v/>
      </c>
      <c r="BT552" s="212"/>
      <c r="BU552" s="212"/>
      <c r="BV552" s="212"/>
      <c r="BW552" s="212"/>
      <c r="BX552" s="212"/>
      <c r="BY552" s="212"/>
      <c r="BZ552" s="212"/>
      <c r="CA552" s="212"/>
      <c r="CB552" s="212"/>
      <c r="CC552" s="212"/>
      <c r="CD552" s="212"/>
      <c r="CE552" s="212"/>
      <c r="CF552" s="212"/>
      <c r="CG552" s="212"/>
      <c r="CH552" s="212"/>
      <c r="CI552" s="212"/>
      <c r="CJ552" s="212"/>
      <c r="CK552" s="212"/>
    </row>
    <row r="553" spans="1:89" s="213" customFormat="1" ht="28.5" hidden="1" customHeight="1">
      <c r="A553" s="582"/>
      <c r="B553" s="600"/>
      <c r="C553" s="567"/>
      <c r="D553" s="288"/>
      <c r="E553" s="291"/>
      <c r="F553" s="206"/>
      <c r="G553" s="575"/>
      <c r="H553" s="382">
        <f t="shared" ref="H553:H615" si="1958">+H552</f>
        <v>90</v>
      </c>
      <c r="I553" s="573"/>
      <c r="J553" s="576"/>
      <c r="K553" s="576"/>
      <c r="L553" s="576"/>
      <c r="M553" s="570"/>
      <c r="N553" s="570"/>
      <c r="O553" s="570"/>
      <c r="P553" s="644"/>
      <c r="Q553" s="604"/>
      <c r="R553" s="607"/>
      <c r="S553" s="607"/>
      <c r="T553" s="607"/>
      <c r="U553" s="607"/>
      <c r="V553" s="647"/>
      <c r="W553" s="632"/>
      <c r="X553" s="650"/>
      <c r="Y553" s="653"/>
      <c r="Z553" s="656"/>
      <c r="AA553" s="632"/>
      <c r="AB553" s="635"/>
      <c r="AC553" s="638"/>
      <c r="AD553" s="641"/>
      <c r="AE553" s="620"/>
      <c r="AF553" s="205">
        <v>4</v>
      </c>
      <c r="AG553" s="501"/>
      <c r="AH553" s="504" t="str">
        <f t="shared" si="1753"/>
        <v/>
      </c>
      <c r="AI553" s="338"/>
      <c r="AJ553" s="338"/>
      <c r="AK553" s="233" t="str">
        <f t="shared" si="1754"/>
        <v/>
      </c>
      <c r="AL553" s="339"/>
      <c r="AM553" s="339"/>
      <c r="AN553" s="340"/>
      <c r="AO553" s="234" t="str">
        <f t="shared" ref="AO553" si="1959">IF(ISBLANK(AD550),(IFERROR(IF(AND(AH552="Probabilidad",AH553="Probabilidad"),(AQ552-(+AQ552*AK553)),IF(AND(AH552="Impacto",AH553="Probabilidad"),(AQ551-(+AQ551*AK553)),IF(AH553="Impacto",AQ552,""))),""))," ")</f>
        <v/>
      </c>
      <c r="AP553" s="174" t="str">
        <f t="shared" ref="AP553" si="1960">IF(ISBLANK(AD550),(IFERROR(IF(AO553="","",IF(AO553&lt;=0.2,"Muy Baja",IF(AO553&lt;=0.4,"Baja",IF(AO553&lt;=0.6,"Media",IF(AO553&lt;=0.8,"Alta","Muy Alta"))))),""))," ")</f>
        <v/>
      </c>
      <c r="AQ553" s="235" t="str">
        <f t="shared" si="1909"/>
        <v/>
      </c>
      <c r="AR553" s="281" t="str">
        <f t="shared" si="1910"/>
        <v/>
      </c>
      <c r="AS553" s="235" t="str">
        <f t="shared" si="1957"/>
        <v/>
      </c>
      <c r="AT553" s="237" t="str">
        <f t="shared" si="1912"/>
        <v/>
      </c>
      <c r="AU553" s="623"/>
      <c r="AV553" s="626"/>
      <c r="AW553" s="620"/>
      <c r="AX553" s="629"/>
      <c r="AY553" s="341"/>
      <c r="AZ553" s="208"/>
      <c r="BA553" s="206"/>
      <c r="BB553" s="206"/>
      <c r="BC553" s="207"/>
      <c r="BD553" s="207"/>
      <c r="BE553" s="207"/>
      <c r="BF553" s="208"/>
      <c r="BG553" s="576"/>
      <c r="BH553" s="214"/>
      <c r="BI553" s="209"/>
      <c r="BJ553" s="209"/>
      <c r="BK553" s="209"/>
      <c r="BL553" s="206"/>
      <c r="BM553" s="206"/>
      <c r="BN553" s="206"/>
      <c r="BO553" s="280"/>
      <c r="BP553" s="280"/>
      <c r="BQ553" s="282"/>
      <c r="BR553" s="212"/>
      <c r="BS553" s="212" t="str">
        <f>IF(AND('MAPA DE RIESGOS'!$AP553="Muy Alta",'MAPA DE RIESGOS'!$AR553="Leve"),CONCATENATE("R",'MAPA DE RIESGOS'!$H553,"C",'MAPA DE RIESGOS'!$AF553),"")</f>
        <v/>
      </c>
      <c r="BT553" s="212"/>
      <c r="BU553" s="212"/>
      <c r="BV553" s="212"/>
      <c r="BW553" s="212"/>
      <c r="BX553" s="212"/>
      <c r="BY553" s="212"/>
      <c r="BZ553" s="212"/>
      <c r="CA553" s="212"/>
      <c r="CB553" s="212"/>
      <c r="CC553" s="212"/>
      <c r="CD553" s="212"/>
      <c r="CE553" s="212"/>
      <c r="CF553" s="212"/>
      <c r="CG553" s="212"/>
      <c r="CH553" s="212"/>
      <c r="CI553" s="212"/>
      <c r="CJ553" s="212"/>
      <c r="CK553" s="212"/>
    </row>
    <row r="554" spans="1:89" s="213" customFormat="1" ht="28.5" hidden="1" customHeight="1">
      <c r="A554" s="582"/>
      <c r="B554" s="600"/>
      <c r="C554" s="567"/>
      <c r="D554" s="288"/>
      <c r="E554" s="291"/>
      <c r="F554" s="206"/>
      <c r="G554" s="575"/>
      <c r="H554" s="382">
        <f t="shared" si="1958"/>
        <v>90</v>
      </c>
      <c r="I554" s="573"/>
      <c r="J554" s="576"/>
      <c r="K554" s="576"/>
      <c r="L554" s="576"/>
      <c r="M554" s="570"/>
      <c r="N554" s="570"/>
      <c r="O554" s="570"/>
      <c r="P554" s="644"/>
      <c r="Q554" s="604"/>
      <c r="R554" s="607"/>
      <c r="S554" s="607"/>
      <c r="T554" s="607"/>
      <c r="U554" s="607"/>
      <c r="V554" s="647"/>
      <c r="W554" s="632"/>
      <c r="X554" s="650"/>
      <c r="Y554" s="653"/>
      <c r="Z554" s="656"/>
      <c r="AA554" s="632"/>
      <c r="AB554" s="635"/>
      <c r="AC554" s="638"/>
      <c r="AD554" s="641"/>
      <c r="AE554" s="620"/>
      <c r="AF554" s="205">
        <v>5</v>
      </c>
      <c r="AG554" s="501"/>
      <c r="AH554" s="504" t="str">
        <f t="shared" si="1753"/>
        <v/>
      </c>
      <c r="AI554" s="338"/>
      <c r="AJ554" s="338"/>
      <c r="AK554" s="233" t="str">
        <f t="shared" si="1754"/>
        <v/>
      </c>
      <c r="AL554" s="339"/>
      <c r="AM554" s="339"/>
      <c r="AN554" s="340"/>
      <c r="AO554" s="234" t="str">
        <f t="shared" ref="AO554" si="1961">IF(ISBLANK(AD550),(IFERROR(IF(AND(AH553="Probabilidad",AH554="Probabilidad"),(AQ553-(+AQ553*AK554)),IF(AND(AH553="Impacto",AH554="Probabilidad"),(AQ552-(+AQ552*AK554)),IF(AH554="Impacto",AQ553,""))),""))," ")</f>
        <v/>
      </c>
      <c r="AP554" s="174" t="str">
        <f t="shared" ref="AP554" si="1962">IF(ISBLANK(AD550),(IFERROR(IF(AO554="","",IF(AO554&lt;=0.2,"Muy Baja",IF(AO554&lt;=0.4,"Baja",IF(AO554&lt;=0.6,"Media",IF(AO554&lt;=0.8,"Alta","Muy Alta"))))),""))," ")</f>
        <v/>
      </c>
      <c r="AQ554" s="235" t="str">
        <f t="shared" si="1909"/>
        <v/>
      </c>
      <c r="AR554" s="281" t="str">
        <f t="shared" si="1910"/>
        <v/>
      </c>
      <c r="AS554" s="235" t="str">
        <f t="shared" si="1957"/>
        <v/>
      </c>
      <c r="AT554" s="237" t="str">
        <f t="shared" si="1912"/>
        <v/>
      </c>
      <c r="AU554" s="623"/>
      <c r="AV554" s="626"/>
      <c r="AW554" s="620"/>
      <c r="AX554" s="629"/>
      <c r="AY554" s="341"/>
      <c r="AZ554" s="208"/>
      <c r="BA554" s="206"/>
      <c r="BB554" s="206"/>
      <c r="BC554" s="207"/>
      <c r="BD554" s="207"/>
      <c r="BE554" s="207"/>
      <c r="BF554" s="208"/>
      <c r="BG554" s="576"/>
      <c r="BH554" s="214"/>
      <c r="BI554" s="209"/>
      <c r="BJ554" s="209"/>
      <c r="BK554" s="209"/>
      <c r="BL554" s="206"/>
      <c r="BM554" s="206"/>
      <c r="BN554" s="206"/>
      <c r="BO554" s="280"/>
      <c r="BP554" s="280"/>
      <c r="BQ554" s="282"/>
      <c r="BR554" s="212"/>
      <c r="BS554" s="212" t="str">
        <f>IF(AND('MAPA DE RIESGOS'!$AP554="Muy Alta",'MAPA DE RIESGOS'!$AR554="Leve"),CONCATENATE("R",'MAPA DE RIESGOS'!$H554,"C",'MAPA DE RIESGOS'!$AF554),"")</f>
        <v/>
      </c>
      <c r="BT554" s="212"/>
      <c r="BU554" s="212"/>
      <c r="BV554" s="212"/>
      <c r="BW554" s="212"/>
      <c r="BX554" s="212"/>
      <c r="BY554" s="212"/>
      <c r="BZ554" s="212"/>
      <c r="CA554" s="212"/>
      <c r="CB554" s="212"/>
      <c r="CC554" s="212"/>
      <c r="CD554" s="212"/>
      <c r="CE554" s="212"/>
      <c r="CF554" s="212"/>
      <c r="CG554" s="212"/>
      <c r="CH554" s="212"/>
      <c r="CI554" s="212"/>
      <c r="CJ554" s="212"/>
      <c r="CK554" s="212"/>
    </row>
    <row r="555" spans="1:89" s="213" customFormat="1" ht="28.5" hidden="1" customHeight="1">
      <c r="A555" s="582"/>
      <c r="B555" s="601"/>
      <c r="C555" s="568"/>
      <c r="D555" s="289"/>
      <c r="E555" s="292"/>
      <c r="F555" s="206"/>
      <c r="G555" s="575"/>
      <c r="H555" s="382">
        <f t="shared" si="1958"/>
        <v>90</v>
      </c>
      <c r="I555" s="574"/>
      <c r="J555" s="577"/>
      <c r="K555" s="577"/>
      <c r="L555" s="577"/>
      <c r="M555" s="571"/>
      <c r="N555" s="571"/>
      <c r="O555" s="571"/>
      <c r="P555" s="645"/>
      <c r="Q555" s="605"/>
      <c r="R555" s="608"/>
      <c r="S555" s="608"/>
      <c r="T555" s="608"/>
      <c r="U555" s="608"/>
      <c r="V555" s="648"/>
      <c r="W555" s="633"/>
      <c r="X555" s="651"/>
      <c r="Y555" s="654"/>
      <c r="Z555" s="657"/>
      <c r="AA555" s="633"/>
      <c r="AB555" s="636"/>
      <c r="AC555" s="639"/>
      <c r="AD555" s="642"/>
      <c r="AE555" s="621"/>
      <c r="AF555" s="205">
        <v>6</v>
      </c>
      <c r="AG555" s="501"/>
      <c r="AH555" s="504" t="str">
        <f t="shared" si="1753"/>
        <v/>
      </c>
      <c r="AI555" s="338"/>
      <c r="AJ555" s="338"/>
      <c r="AK555" s="233" t="str">
        <f t="shared" si="1754"/>
        <v/>
      </c>
      <c r="AL555" s="339"/>
      <c r="AM555" s="339"/>
      <c r="AN555" s="340"/>
      <c r="AO555" s="234" t="str">
        <f t="shared" ref="AO555" si="1963">IF(ISBLANK(AD550),(IFERROR(IF(AND(AH554="Probabilidad",AH555="Probabilidad"),(AQ554-(+AQ554*AK555)),IF(AND(AH554="Impacto",AH555="Probabilidad"),(AQ553-(+AQ553*AK555)),IF(AH555="Impacto",AQ554,""))),""))," ")</f>
        <v/>
      </c>
      <c r="AP555" s="174" t="str">
        <f t="shared" ref="AP555" si="1964">IF(ISBLANK(AD550),(IFERROR(IF(AO555="","",IF(AO555&lt;=0.2,"Muy Baja",IF(AO555&lt;=0.4,"Baja",IF(AO555&lt;=0.6,"Media",IF(AO555&lt;=0.8,"Alta","Muy Alta"))))),""))," ")</f>
        <v/>
      </c>
      <c r="AQ555" s="235" t="str">
        <f t="shared" si="1909"/>
        <v/>
      </c>
      <c r="AR555" s="281" t="str">
        <f t="shared" si="1910"/>
        <v/>
      </c>
      <c r="AS555" s="235" t="str">
        <f t="shared" si="1957"/>
        <v/>
      </c>
      <c r="AT555" s="237" t="str">
        <f t="shared" si="1912"/>
        <v/>
      </c>
      <c r="AU555" s="624"/>
      <c r="AV555" s="627"/>
      <c r="AW555" s="621"/>
      <c r="AX555" s="630"/>
      <c r="AY555" s="341"/>
      <c r="AZ555" s="208"/>
      <c r="BA555" s="206"/>
      <c r="BB555" s="206"/>
      <c r="BC555" s="207"/>
      <c r="BD555" s="207"/>
      <c r="BE555" s="207"/>
      <c r="BF555" s="208"/>
      <c r="BG555" s="577"/>
      <c r="BH555" s="214"/>
      <c r="BI555" s="209"/>
      <c r="BJ555" s="209"/>
      <c r="BK555" s="209"/>
      <c r="BL555" s="206"/>
      <c r="BM555" s="206"/>
      <c r="BN555" s="206"/>
      <c r="BO555" s="280"/>
      <c r="BP555" s="280"/>
      <c r="BQ555" s="282"/>
      <c r="BR555" s="212"/>
      <c r="BS555" s="212" t="str">
        <f>IF(AND('MAPA DE RIESGOS'!$AP555="Muy Alta",'MAPA DE RIESGOS'!$AR555="Leve"),CONCATENATE("R",'MAPA DE RIESGOS'!$H555,"C",'MAPA DE RIESGOS'!$AF555),"")</f>
        <v/>
      </c>
      <c r="BT555" s="212"/>
      <c r="BU555" s="212"/>
      <c r="BV555" s="212"/>
      <c r="BW555" s="212"/>
      <c r="BX555" s="212"/>
      <c r="BY555" s="212"/>
      <c r="BZ555" s="212"/>
      <c r="CA555" s="212"/>
      <c r="CB555" s="212"/>
      <c r="CC555" s="212"/>
      <c r="CD555" s="212"/>
      <c r="CE555" s="212"/>
      <c r="CF555" s="212"/>
      <c r="CG555" s="212"/>
      <c r="CH555" s="212"/>
      <c r="CI555" s="212"/>
      <c r="CJ555" s="212"/>
      <c r="CK555" s="212"/>
    </row>
    <row r="556" spans="1:89" s="213" customFormat="1" ht="28.5" hidden="1" customHeight="1">
      <c r="A556" s="582"/>
      <c r="B556" s="602"/>
      <c r="C556" s="566" t="str">
        <f>IFERROR((VLOOKUP($B556,'Listados Datos'!$D$3:$E$18,2,FALSE))," ")</f>
        <v xml:space="preserve"> </v>
      </c>
      <c r="D556" s="287" t="str">
        <f>IFERROR((VLOOKUP($B556,'Listados Datos'!$D$3:$F$18,3,FALSE))," ")</f>
        <v xml:space="preserve"> </v>
      </c>
      <c r="E556" s="290"/>
      <c r="F556" s="206"/>
      <c r="G556" s="575">
        <v>91</v>
      </c>
      <c r="H556" s="382">
        <f t="shared" ref="H556" si="1965">+G556</f>
        <v>91</v>
      </c>
      <c r="I556" s="572"/>
      <c r="J556" s="581"/>
      <c r="K556" s="581"/>
      <c r="L556" s="581"/>
      <c r="M556" s="569"/>
      <c r="N556" s="569"/>
      <c r="O556" s="569"/>
      <c r="P556" s="643"/>
      <c r="Q556" s="603"/>
      <c r="R556" s="606"/>
      <c r="S556" s="606"/>
      <c r="T556" s="606"/>
      <c r="U556" s="606"/>
      <c r="V556" s="646" t="str">
        <f t="shared" ref="V556" si="1966">IF(ISBLANK(AC556),(IF(P556&lt;=0,"",IF(P556&lt;=2,"Muy Baja",IF(P556&lt;=24,"Baja",IF(P556&lt;=500,"Media",IF(P556&lt;=5000,"Alta","Muy Alta"))))))," ")</f>
        <v/>
      </c>
      <c r="W556" s="631" t="str">
        <f t="shared" ref="W556" si="1967">IF(ISBLANK(AC556),(IF(V556="","",IF(V556="Muy Baja",20%,IF(V556="Baja",40%,IF(V556="Media",60%,IF(V556="Alta",80%,IF(V556="Muy Alta",100%,0)))))))," ")</f>
        <v/>
      </c>
      <c r="X556" s="649"/>
      <c r="Y556" s="652" t="str">
        <f>IF(X556&gt;0,IF(NOT(ISERROR(MATCH(X556,'Listados Datos'!$N$3:$N$4,0))),'Listados Datos'!$N$6&amp;"Por favor no seleccionar este criterios de impacto (Afectación Económica o presupuestal y/o Pérdida Reputacional)",'Listados Datos'!$N$7),"")</f>
        <v/>
      </c>
      <c r="Z556" s="655" t="str">
        <f>IF(OR(X556='Listados Datos'!$R$3,X556='Listados Datos'!$S$3),"Leve",IF(OR(X556='Listados Datos'!$R$4,X556='Listados Datos'!$S$4),"Menor",IF(OR(X556='Listados Datos'!$R$5,X556='Listados Datos'!$S$5),"Moderado",IF(OR(X556='Listados Datos'!$R$6,X556='Listados Datos'!$S$6),"Mayor",IF(OR(X556='Listados Datos'!$R$7,X556='Listados Datos'!$S$7),"Catastrófico","")))))</f>
        <v/>
      </c>
      <c r="AA556" s="631" t="str">
        <f>IF(Z556="","",IF(Z556="Leve",20%,IF(Z556="Menor",40%,IF(Z556="Moderado",60%,IF(Z556="Mayor",80%,IF(Z556="Catastrófico",100%,0))))))</f>
        <v/>
      </c>
      <c r="AB556" s="634"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637"/>
      <c r="AD556" s="640"/>
      <c r="AE556" s="619" t="str">
        <f t="shared" ref="AE556" si="1968">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5">
        <v>1</v>
      </c>
      <c r="AG556" s="501"/>
      <c r="AH556" s="504" t="str">
        <f t="shared" ref="AH556:AH615" si="1969">IF(OR(AI556="Preventivo",AI556="Detectivo"),"Probabilidad",IF(AI556="Correctivo","Impacto",""))</f>
        <v/>
      </c>
      <c r="AI556" s="338"/>
      <c r="AJ556" s="338"/>
      <c r="AK556" s="233" t="str">
        <f t="shared" ref="AK556:AK615" si="1970">IF(AND(AI556="Preventivo",AJ556="Automático"),"50%",IF(AND(AI556="Preventivo",AJ556="Manual"),"40%",IF(AND(AI556="Detectivo",AJ556="Automático"),"40%",IF(AND(AI556="Detectivo",AJ556="Manual"),"30%",IF(AND(AI556="Correctivo",AJ556="Automático"),"35%",IF(AND(AI556="Correctivo",AJ556="Manual"),"25%",""))))))</f>
        <v/>
      </c>
      <c r="AL556" s="339"/>
      <c r="AM556" s="339"/>
      <c r="AN556" s="340"/>
      <c r="AO556" s="234" t="str">
        <f t="shared" ref="AO556" si="1971">IF(ISBLANK(AD556),(IFERROR(IF(AH556="Probabilidad",(W556-(+W556*AK556)),IF(AH556="Impacto",W556,"")),""))," ")</f>
        <v/>
      </c>
      <c r="AP556" s="174" t="str">
        <f t="shared" ref="AP556" si="1972">IF(ISBLANK(AD556), (IFERROR(IF(AO556="","",IF(AO556&lt;=0.2,"Muy Baja",IF(AO556&lt;=0.4,"Baja",IF(AO556&lt;=0.6,"Media",IF(AO556&lt;=0.8,"Alta","Muy Alta"))))),""))," ")</f>
        <v/>
      </c>
      <c r="AQ556" s="235" t="str">
        <f t="shared" si="1909"/>
        <v/>
      </c>
      <c r="AR556" s="281" t="str">
        <f t="shared" si="1910"/>
        <v/>
      </c>
      <c r="AS556" s="235" t="str">
        <f t="shared" ref="AS556" si="1973">IFERROR(IF(AH556="Impacto",(AA556-(+AA556*AK556)),IF(AH556="Probabilidad",AA556,"")),"")</f>
        <v/>
      </c>
      <c r="AT556" s="237" t="str">
        <f t="shared" si="1912"/>
        <v/>
      </c>
      <c r="AU556" s="622"/>
      <c r="AV556" s="625" t="str">
        <f>IF(ISBLANK(AD556), " ", AD556)</f>
        <v xml:space="preserve"> </v>
      </c>
      <c r="AW556" s="619" t="str">
        <f t="shared" ref="AW556" si="1974">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628"/>
      <c r="AY556" s="341"/>
      <c r="AZ556" s="208"/>
      <c r="BA556" s="206"/>
      <c r="BB556" s="206"/>
      <c r="BC556" s="207"/>
      <c r="BD556" s="207"/>
      <c r="BE556" s="207"/>
      <c r="BF556" s="208"/>
      <c r="BG556" s="581"/>
      <c r="BH556" s="214"/>
      <c r="BI556" s="209"/>
      <c r="BJ556" s="209"/>
      <c r="BK556" s="209"/>
      <c r="BL556" s="206"/>
      <c r="BM556" s="206"/>
      <c r="BN556" s="206"/>
      <c r="BO556" s="280"/>
      <c r="BP556" s="280"/>
      <c r="BQ556" s="282"/>
      <c r="BR556" s="212"/>
      <c r="BS556" s="212" t="str">
        <f>IF(AND('MAPA DE RIESGOS'!$AP556="Muy Alta",'MAPA DE RIESGOS'!$AR556="Leve"),CONCATENATE("R",'MAPA DE RIESGOS'!$H556,"C",'MAPA DE RIESGOS'!$AF556),"")</f>
        <v/>
      </c>
      <c r="BT556" s="212"/>
      <c r="BU556" s="212"/>
      <c r="BV556" s="212"/>
      <c r="BW556" s="212"/>
      <c r="BX556" s="212"/>
      <c r="BY556" s="212"/>
      <c r="BZ556" s="212"/>
      <c r="CA556" s="212"/>
      <c r="CB556" s="212"/>
      <c r="CC556" s="212"/>
      <c r="CD556" s="212"/>
      <c r="CE556" s="212"/>
      <c r="CF556" s="212"/>
      <c r="CG556" s="212"/>
      <c r="CH556" s="212"/>
      <c r="CI556" s="212"/>
      <c r="CJ556" s="212"/>
      <c r="CK556" s="212"/>
    </row>
    <row r="557" spans="1:89" s="213" customFormat="1" ht="28.5" hidden="1" customHeight="1">
      <c r="A557" s="582"/>
      <c r="B557" s="600"/>
      <c r="C557" s="567"/>
      <c r="D557" s="288"/>
      <c r="E557" s="291"/>
      <c r="F557" s="206"/>
      <c r="G557" s="575"/>
      <c r="H557" s="382">
        <f t="shared" ref="H557" si="1975">+H556</f>
        <v>91</v>
      </c>
      <c r="I557" s="573"/>
      <c r="J557" s="576"/>
      <c r="K557" s="576"/>
      <c r="L557" s="576"/>
      <c r="M557" s="570"/>
      <c r="N557" s="570"/>
      <c r="O557" s="570"/>
      <c r="P557" s="644"/>
      <c r="Q557" s="604"/>
      <c r="R557" s="607"/>
      <c r="S557" s="607"/>
      <c r="T557" s="607"/>
      <c r="U557" s="607"/>
      <c r="V557" s="647"/>
      <c r="W557" s="632"/>
      <c r="X557" s="650"/>
      <c r="Y557" s="653"/>
      <c r="Z557" s="656"/>
      <c r="AA557" s="632"/>
      <c r="AB557" s="635"/>
      <c r="AC557" s="638"/>
      <c r="AD557" s="641"/>
      <c r="AE557" s="620"/>
      <c r="AF557" s="205">
        <v>2</v>
      </c>
      <c r="AG557" s="501"/>
      <c r="AH557" s="504" t="str">
        <f t="shared" si="1969"/>
        <v/>
      </c>
      <c r="AI557" s="338"/>
      <c r="AJ557" s="338"/>
      <c r="AK557" s="233" t="str">
        <f t="shared" si="1970"/>
        <v/>
      </c>
      <c r="AL557" s="339"/>
      <c r="AM557" s="339"/>
      <c r="AN557" s="340"/>
      <c r="AO557" s="234" t="str">
        <f t="shared" ref="AO557" si="1976">IF(ISBLANK(AD556),(IFERROR(IF(AND(AH556="Probabilidad",AH557="Probabilidad"),(AQ556-(+AQ556*AK557)),IF(AH557="Probabilidad",(W556-(+W556*AK557)),IF(AH557="Impacto",AQ556,""))),""))," ")</f>
        <v/>
      </c>
      <c r="AP557" s="174" t="str">
        <f t="shared" ref="AP557" si="1977">IF(ISBLANK(AD556),(IFERROR(IF(AO557="","",IF(AO557&lt;=0.2,"Muy Baja",IF(AO557&lt;=0.4,"Baja",IF(AO557&lt;=0.6,"Media",IF(AO557&lt;=0.8,"Alta","Muy Alta"))))),""))," ")</f>
        <v/>
      </c>
      <c r="AQ557" s="235" t="str">
        <f t="shared" si="1909"/>
        <v/>
      </c>
      <c r="AR557" s="281" t="str">
        <f t="shared" si="1910"/>
        <v/>
      </c>
      <c r="AS557" s="235" t="str">
        <f t="shared" ref="AS557" si="1978">IFERROR(IF(AND(AH556="Impacto",AH557="Impacto"),(AS556-(+AS556*AK557)),IF(AH557="Impacto",(AA556-(+AA556*AK557)),IF(AH557="Probabilidad",AS556,""))),"")</f>
        <v/>
      </c>
      <c r="AT557" s="237" t="str">
        <f t="shared" si="1912"/>
        <v/>
      </c>
      <c r="AU557" s="623"/>
      <c r="AV557" s="626"/>
      <c r="AW557" s="620"/>
      <c r="AX557" s="629"/>
      <c r="AY557" s="341"/>
      <c r="AZ557" s="208"/>
      <c r="BA557" s="206"/>
      <c r="BB557" s="206"/>
      <c r="BC557" s="207"/>
      <c r="BD557" s="207"/>
      <c r="BE557" s="207"/>
      <c r="BF557" s="208"/>
      <c r="BG557" s="576"/>
      <c r="BH557" s="214"/>
      <c r="BI557" s="209"/>
      <c r="BJ557" s="209"/>
      <c r="BK557" s="209"/>
      <c r="BL557" s="206"/>
      <c r="BM557" s="206"/>
      <c r="BN557" s="206"/>
      <c r="BO557" s="280"/>
      <c r="BP557" s="280"/>
      <c r="BQ557" s="282"/>
      <c r="BR557" s="212"/>
      <c r="BS557" s="212" t="str">
        <f>IF(AND('MAPA DE RIESGOS'!$AP557="Muy Alta",'MAPA DE RIESGOS'!$AR557="Leve"),CONCATENATE("R",'MAPA DE RIESGOS'!$H557,"C",'MAPA DE RIESGOS'!$AF557),"")</f>
        <v/>
      </c>
      <c r="BT557" s="212"/>
      <c r="BU557" s="212"/>
      <c r="BV557" s="212"/>
      <c r="BW557" s="212"/>
      <c r="BX557" s="212"/>
      <c r="BY557" s="212"/>
      <c r="BZ557" s="212"/>
      <c r="CA557" s="212"/>
      <c r="CB557" s="212"/>
      <c r="CC557" s="212"/>
      <c r="CD557" s="212"/>
      <c r="CE557" s="212"/>
      <c r="CF557" s="212"/>
      <c r="CG557" s="212"/>
      <c r="CH557" s="212"/>
      <c r="CI557" s="212"/>
      <c r="CJ557" s="212"/>
      <c r="CK557" s="212"/>
    </row>
    <row r="558" spans="1:89" s="213" customFormat="1" ht="28.5" hidden="1" customHeight="1">
      <c r="A558" s="582"/>
      <c r="B558" s="600"/>
      <c r="C558" s="567"/>
      <c r="D558" s="288"/>
      <c r="E558" s="291"/>
      <c r="F558" s="206"/>
      <c r="G558" s="575"/>
      <c r="H558" s="382">
        <f t="shared" si="1958"/>
        <v>91</v>
      </c>
      <c r="I558" s="573"/>
      <c r="J558" s="576"/>
      <c r="K558" s="576"/>
      <c r="L558" s="576"/>
      <c r="M558" s="570"/>
      <c r="N558" s="570"/>
      <c r="O558" s="570"/>
      <c r="P558" s="644"/>
      <c r="Q558" s="604"/>
      <c r="R558" s="607"/>
      <c r="S558" s="607"/>
      <c r="T558" s="607"/>
      <c r="U558" s="607"/>
      <c r="V558" s="647"/>
      <c r="W558" s="632"/>
      <c r="X558" s="650"/>
      <c r="Y558" s="653"/>
      <c r="Z558" s="656"/>
      <c r="AA558" s="632"/>
      <c r="AB558" s="635"/>
      <c r="AC558" s="638"/>
      <c r="AD558" s="641"/>
      <c r="AE558" s="620"/>
      <c r="AF558" s="205">
        <v>3</v>
      </c>
      <c r="AG558" s="501"/>
      <c r="AH558" s="504" t="str">
        <f t="shared" si="1969"/>
        <v/>
      </c>
      <c r="AI558" s="338"/>
      <c r="AJ558" s="338"/>
      <c r="AK558" s="233" t="str">
        <f t="shared" si="1970"/>
        <v/>
      </c>
      <c r="AL558" s="339"/>
      <c r="AM558" s="339"/>
      <c r="AN558" s="340"/>
      <c r="AO558" s="234" t="str">
        <f t="shared" ref="AO558" si="1979">IF(ISBLANK(AD556),(IFERROR(IF(AND(AH557="Probabilidad",AH558="Probabilidad"),(AQ557-(+AQ557*AK558)),IF(AND(AH557="Impacto",AH558="Probabilidad"),(AQ556-(+AQ556*AK558)),IF(AH558="Impacto",AQ557,""))),""))," ")</f>
        <v/>
      </c>
      <c r="AP558" s="174" t="str">
        <f t="shared" ref="AP558" si="1980">IF(ISBLANK(AD556),(IFERROR(IF(AO558="","",IF(AO558&lt;=0.2,"Muy Baja",IF(AO558&lt;=0.4,"Baja",IF(AO558&lt;=0.6,"Media",IF(AO558&lt;=0.8,"Alta","Muy Alta"))))),""))," ")</f>
        <v/>
      </c>
      <c r="AQ558" s="235" t="str">
        <f t="shared" si="1909"/>
        <v/>
      </c>
      <c r="AR558" s="281" t="str">
        <f t="shared" si="1910"/>
        <v/>
      </c>
      <c r="AS558" s="235" t="str">
        <f t="shared" ref="AS558:AS561" si="1981">IFERROR(IF(AND(AH557="Impacto",AH558="Impacto"),(AS557-(+AS557*AK558)),IF(AND(AH557="Probabilidad",AH558="Impacto"),(AS556-(+AS556*AK558)),IF(AH558="Probabilidad",AS557,""))),"")</f>
        <v/>
      </c>
      <c r="AT558" s="237" t="str">
        <f t="shared" si="1912"/>
        <v/>
      </c>
      <c r="AU558" s="623"/>
      <c r="AV558" s="626"/>
      <c r="AW558" s="620"/>
      <c r="AX558" s="629"/>
      <c r="AY558" s="341"/>
      <c r="AZ558" s="208"/>
      <c r="BA558" s="206"/>
      <c r="BB558" s="206"/>
      <c r="BC558" s="207"/>
      <c r="BD558" s="207"/>
      <c r="BE558" s="207"/>
      <c r="BF558" s="208"/>
      <c r="BG558" s="576"/>
      <c r="BH558" s="214"/>
      <c r="BI558" s="209"/>
      <c r="BJ558" s="209"/>
      <c r="BK558" s="209"/>
      <c r="BL558" s="206"/>
      <c r="BM558" s="206"/>
      <c r="BN558" s="206"/>
      <c r="BO558" s="280"/>
      <c r="BP558" s="280"/>
      <c r="BQ558" s="282"/>
      <c r="BR558" s="212"/>
      <c r="BS558" s="212" t="str">
        <f>IF(AND('MAPA DE RIESGOS'!$AP558="Muy Alta",'MAPA DE RIESGOS'!$AR558="Leve"),CONCATENATE("R",'MAPA DE RIESGOS'!$H558,"C",'MAPA DE RIESGOS'!$AF558),"")</f>
        <v/>
      </c>
      <c r="BT558" s="212"/>
      <c r="BU558" s="212"/>
      <c r="BV558" s="212"/>
      <c r="BW558" s="212"/>
      <c r="BX558" s="212"/>
      <c r="BY558" s="212"/>
      <c r="BZ558" s="212"/>
      <c r="CA558" s="212"/>
      <c r="CB558" s="212"/>
      <c r="CC558" s="212"/>
      <c r="CD558" s="212"/>
      <c r="CE558" s="212"/>
      <c r="CF558" s="212"/>
      <c r="CG558" s="212"/>
      <c r="CH558" s="212"/>
      <c r="CI558" s="212"/>
      <c r="CJ558" s="212"/>
      <c r="CK558" s="212"/>
    </row>
    <row r="559" spans="1:89" s="213" customFormat="1" ht="28.5" hidden="1" customHeight="1">
      <c r="A559" s="582"/>
      <c r="B559" s="600"/>
      <c r="C559" s="567"/>
      <c r="D559" s="288"/>
      <c r="E559" s="291"/>
      <c r="F559" s="206"/>
      <c r="G559" s="575"/>
      <c r="H559" s="382">
        <f t="shared" si="1958"/>
        <v>91</v>
      </c>
      <c r="I559" s="573"/>
      <c r="J559" s="576"/>
      <c r="K559" s="576"/>
      <c r="L559" s="576"/>
      <c r="M559" s="570"/>
      <c r="N559" s="570"/>
      <c r="O559" s="570"/>
      <c r="P559" s="644"/>
      <c r="Q559" s="604"/>
      <c r="R559" s="607"/>
      <c r="S559" s="607"/>
      <c r="T559" s="607"/>
      <c r="U559" s="607"/>
      <c r="V559" s="647"/>
      <c r="W559" s="632"/>
      <c r="X559" s="650"/>
      <c r="Y559" s="653"/>
      <c r="Z559" s="656"/>
      <c r="AA559" s="632"/>
      <c r="AB559" s="635"/>
      <c r="AC559" s="638"/>
      <c r="AD559" s="641"/>
      <c r="AE559" s="620"/>
      <c r="AF559" s="205">
        <v>4</v>
      </c>
      <c r="AG559" s="501"/>
      <c r="AH559" s="504" t="str">
        <f t="shared" si="1969"/>
        <v/>
      </c>
      <c r="AI559" s="338"/>
      <c r="AJ559" s="338"/>
      <c r="AK559" s="233" t="str">
        <f t="shared" si="1970"/>
        <v/>
      </c>
      <c r="AL559" s="339"/>
      <c r="AM559" s="339"/>
      <c r="AN559" s="340"/>
      <c r="AO559" s="234" t="str">
        <f t="shared" ref="AO559" si="1982">IF(ISBLANK(AD556),(IFERROR(IF(AND(AH558="Probabilidad",AH559="Probabilidad"),(AQ558-(+AQ558*AK559)),IF(AND(AH558="Impacto",AH559="Probabilidad"),(AQ557-(+AQ557*AK559)),IF(AH559="Impacto",AQ558,""))),""))," ")</f>
        <v/>
      </c>
      <c r="AP559" s="174" t="str">
        <f t="shared" ref="AP559" si="1983">IF(ISBLANK(AD556),(IFERROR(IF(AO559="","",IF(AO559&lt;=0.2,"Muy Baja",IF(AO559&lt;=0.4,"Baja",IF(AO559&lt;=0.6,"Media",IF(AO559&lt;=0.8,"Alta","Muy Alta"))))),""))," ")</f>
        <v/>
      </c>
      <c r="AQ559" s="235" t="str">
        <f t="shared" si="1909"/>
        <v/>
      </c>
      <c r="AR559" s="281" t="str">
        <f t="shared" si="1910"/>
        <v/>
      </c>
      <c r="AS559" s="235" t="str">
        <f t="shared" si="1981"/>
        <v/>
      </c>
      <c r="AT559" s="237" t="str">
        <f t="shared" si="1912"/>
        <v/>
      </c>
      <c r="AU559" s="623"/>
      <c r="AV559" s="626"/>
      <c r="AW559" s="620"/>
      <c r="AX559" s="629"/>
      <c r="AY559" s="341"/>
      <c r="AZ559" s="208"/>
      <c r="BA559" s="206"/>
      <c r="BB559" s="206"/>
      <c r="BC559" s="207"/>
      <c r="BD559" s="207"/>
      <c r="BE559" s="207"/>
      <c r="BF559" s="208"/>
      <c r="BG559" s="576"/>
      <c r="BH559" s="214"/>
      <c r="BI559" s="209"/>
      <c r="BJ559" s="209"/>
      <c r="BK559" s="209"/>
      <c r="BL559" s="206"/>
      <c r="BM559" s="206"/>
      <c r="BN559" s="206"/>
      <c r="BO559" s="280"/>
      <c r="BP559" s="280"/>
      <c r="BQ559" s="282"/>
      <c r="BR559" s="212"/>
      <c r="BS559" s="212" t="str">
        <f>IF(AND('MAPA DE RIESGOS'!$AP559="Muy Alta",'MAPA DE RIESGOS'!$AR559="Leve"),CONCATENATE("R",'MAPA DE RIESGOS'!$H559,"C",'MAPA DE RIESGOS'!$AF559),"")</f>
        <v/>
      </c>
      <c r="BT559" s="212"/>
      <c r="BU559" s="212"/>
      <c r="BV559" s="212"/>
      <c r="BW559" s="212"/>
      <c r="BX559" s="212"/>
      <c r="BY559" s="212"/>
      <c r="BZ559" s="212"/>
      <c r="CA559" s="212"/>
      <c r="CB559" s="212"/>
      <c r="CC559" s="212"/>
      <c r="CD559" s="212"/>
      <c r="CE559" s="212"/>
      <c r="CF559" s="212"/>
      <c r="CG559" s="212"/>
      <c r="CH559" s="212"/>
      <c r="CI559" s="212"/>
      <c r="CJ559" s="212"/>
      <c r="CK559" s="212"/>
    </row>
    <row r="560" spans="1:89" s="213" customFormat="1" ht="28.5" hidden="1" customHeight="1">
      <c r="A560" s="582"/>
      <c r="B560" s="600"/>
      <c r="C560" s="567"/>
      <c r="D560" s="288"/>
      <c r="E560" s="291"/>
      <c r="F560" s="206"/>
      <c r="G560" s="575"/>
      <c r="H560" s="382">
        <f t="shared" si="1958"/>
        <v>91</v>
      </c>
      <c r="I560" s="573"/>
      <c r="J560" s="576"/>
      <c r="K560" s="576"/>
      <c r="L560" s="576"/>
      <c r="M560" s="570"/>
      <c r="N560" s="570"/>
      <c r="O560" s="570"/>
      <c r="P560" s="644"/>
      <c r="Q560" s="604"/>
      <c r="R560" s="607"/>
      <c r="S560" s="607"/>
      <c r="T560" s="607"/>
      <c r="U560" s="607"/>
      <c r="V560" s="647"/>
      <c r="W560" s="632"/>
      <c r="X560" s="650"/>
      <c r="Y560" s="653"/>
      <c r="Z560" s="656"/>
      <c r="AA560" s="632"/>
      <c r="AB560" s="635"/>
      <c r="AC560" s="638"/>
      <c r="AD560" s="641"/>
      <c r="AE560" s="620"/>
      <c r="AF560" s="205">
        <v>5</v>
      </c>
      <c r="AG560" s="501"/>
      <c r="AH560" s="504" t="str">
        <f t="shared" si="1969"/>
        <v/>
      </c>
      <c r="AI560" s="338"/>
      <c r="AJ560" s="338"/>
      <c r="AK560" s="233" t="str">
        <f t="shared" si="1970"/>
        <v/>
      </c>
      <c r="AL560" s="339"/>
      <c r="AM560" s="339"/>
      <c r="AN560" s="340"/>
      <c r="AO560" s="234" t="str">
        <f t="shared" ref="AO560" si="1984">IF(ISBLANK(AD556),(IFERROR(IF(AND(AH559="Probabilidad",AH560="Probabilidad"),(AQ559-(+AQ559*AK560)),IF(AND(AH559="Impacto",AH560="Probabilidad"),(AQ558-(+AQ558*AK560)),IF(AH560="Impacto",AQ559,""))),""))," ")</f>
        <v/>
      </c>
      <c r="AP560" s="174" t="str">
        <f t="shared" ref="AP560" si="1985">IF(ISBLANK(AD556),(IFERROR(IF(AO560="","",IF(AO560&lt;=0.2,"Muy Baja",IF(AO560&lt;=0.4,"Baja",IF(AO560&lt;=0.6,"Media",IF(AO560&lt;=0.8,"Alta","Muy Alta"))))),""))," ")</f>
        <v/>
      </c>
      <c r="AQ560" s="235" t="str">
        <f t="shared" si="1909"/>
        <v/>
      </c>
      <c r="AR560" s="281" t="str">
        <f t="shared" si="1910"/>
        <v/>
      </c>
      <c r="AS560" s="235" t="str">
        <f t="shared" si="1981"/>
        <v/>
      </c>
      <c r="AT560" s="237" t="str">
        <f t="shared" si="1912"/>
        <v/>
      </c>
      <c r="AU560" s="623"/>
      <c r="AV560" s="626"/>
      <c r="AW560" s="620"/>
      <c r="AX560" s="629"/>
      <c r="AY560" s="341"/>
      <c r="AZ560" s="208"/>
      <c r="BA560" s="206"/>
      <c r="BB560" s="206"/>
      <c r="BC560" s="207"/>
      <c r="BD560" s="207"/>
      <c r="BE560" s="207"/>
      <c r="BF560" s="208"/>
      <c r="BG560" s="576"/>
      <c r="BH560" s="214"/>
      <c r="BI560" s="209"/>
      <c r="BJ560" s="209"/>
      <c r="BK560" s="209"/>
      <c r="BL560" s="206"/>
      <c r="BM560" s="206"/>
      <c r="BN560" s="206"/>
      <c r="BO560" s="280"/>
      <c r="BP560" s="280"/>
      <c r="BQ560" s="282"/>
      <c r="BR560" s="212"/>
      <c r="BS560" s="212" t="str">
        <f>IF(AND('MAPA DE RIESGOS'!$AP560="Muy Alta",'MAPA DE RIESGOS'!$AR560="Leve"),CONCATENATE("R",'MAPA DE RIESGOS'!$H560,"C",'MAPA DE RIESGOS'!$AF560),"")</f>
        <v/>
      </c>
      <c r="BT560" s="212"/>
      <c r="BU560" s="212"/>
      <c r="BV560" s="212"/>
      <c r="BW560" s="212"/>
      <c r="BX560" s="212"/>
      <c r="BY560" s="212"/>
      <c r="BZ560" s="212"/>
      <c r="CA560" s="212"/>
      <c r="CB560" s="212"/>
      <c r="CC560" s="212"/>
      <c r="CD560" s="212"/>
      <c r="CE560" s="212"/>
      <c r="CF560" s="212"/>
      <c r="CG560" s="212"/>
      <c r="CH560" s="212"/>
      <c r="CI560" s="212"/>
      <c r="CJ560" s="212"/>
      <c r="CK560" s="212"/>
    </row>
    <row r="561" spans="1:89" s="213" customFormat="1" ht="28.5" hidden="1" customHeight="1">
      <c r="A561" s="582"/>
      <c r="B561" s="601"/>
      <c r="C561" s="568"/>
      <c r="D561" s="289"/>
      <c r="E561" s="292"/>
      <c r="F561" s="206"/>
      <c r="G561" s="575"/>
      <c r="H561" s="382">
        <f t="shared" si="1958"/>
        <v>91</v>
      </c>
      <c r="I561" s="574"/>
      <c r="J561" s="577"/>
      <c r="K561" s="577"/>
      <c r="L561" s="577"/>
      <c r="M561" s="571"/>
      <c r="N561" s="571"/>
      <c r="O561" s="571"/>
      <c r="P561" s="645"/>
      <c r="Q561" s="605"/>
      <c r="R561" s="608"/>
      <c r="S561" s="608"/>
      <c r="T561" s="608"/>
      <c r="U561" s="608"/>
      <c r="V561" s="648"/>
      <c r="W561" s="633"/>
      <c r="X561" s="651"/>
      <c r="Y561" s="654"/>
      <c r="Z561" s="657"/>
      <c r="AA561" s="633"/>
      <c r="AB561" s="636"/>
      <c r="AC561" s="639"/>
      <c r="AD561" s="642"/>
      <c r="AE561" s="621"/>
      <c r="AF561" s="205">
        <v>6</v>
      </c>
      <c r="AG561" s="501"/>
      <c r="AH561" s="504" t="str">
        <f t="shared" si="1969"/>
        <v/>
      </c>
      <c r="AI561" s="338"/>
      <c r="AJ561" s="338"/>
      <c r="AK561" s="233" t="str">
        <f t="shared" si="1970"/>
        <v/>
      </c>
      <c r="AL561" s="339"/>
      <c r="AM561" s="339"/>
      <c r="AN561" s="340"/>
      <c r="AO561" s="234" t="str">
        <f t="shared" ref="AO561" si="1986">IF(ISBLANK(AD556),(IFERROR(IF(AND(AH560="Probabilidad",AH561="Probabilidad"),(AQ560-(+AQ560*AK561)),IF(AND(AH560="Impacto",AH561="Probabilidad"),(AQ559-(+AQ559*AK561)),IF(AH561="Impacto",AQ560,""))),""))," ")</f>
        <v/>
      </c>
      <c r="AP561" s="174" t="str">
        <f t="shared" ref="AP561" si="1987">IF(ISBLANK(AD556),(IFERROR(IF(AO561="","",IF(AO561&lt;=0.2,"Muy Baja",IF(AO561&lt;=0.4,"Baja",IF(AO561&lt;=0.6,"Media",IF(AO561&lt;=0.8,"Alta","Muy Alta"))))),""))," ")</f>
        <v/>
      </c>
      <c r="AQ561" s="235" t="str">
        <f t="shared" si="1909"/>
        <v/>
      </c>
      <c r="AR561" s="281" t="str">
        <f t="shared" si="1910"/>
        <v/>
      </c>
      <c r="AS561" s="235" t="str">
        <f t="shared" si="1981"/>
        <v/>
      </c>
      <c r="AT561" s="237" t="str">
        <f t="shared" si="1912"/>
        <v/>
      </c>
      <c r="AU561" s="624"/>
      <c r="AV561" s="627"/>
      <c r="AW561" s="621"/>
      <c r="AX561" s="630"/>
      <c r="AY561" s="341"/>
      <c r="AZ561" s="208"/>
      <c r="BA561" s="206"/>
      <c r="BB561" s="206"/>
      <c r="BC561" s="207"/>
      <c r="BD561" s="207"/>
      <c r="BE561" s="207"/>
      <c r="BF561" s="208"/>
      <c r="BG561" s="577"/>
      <c r="BH561" s="214"/>
      <c r="BI561" s="209"/>
      <c r="BJ561" s="209"/>
      <c r="BK561" s="209"/>
      <c r="BL561" s="206"/>
      <c r="BM561" s="206"/>
      <c r="BN561" s="206"/>
      <c r="BO561" s="280"/>
      <c r="BP561" s="280"/>
      <c r="BQ561" s="282"/>
      <c r="BR561" s="212"/>
      <c r="BS561" s="212" t="str">
        <f>IF(AND('MAPA DE RIESGOS'!$AP561="Muy Alta",'MAPA DE RIESGOS'!$AR561="Leve"),CONCATENATE("R",'MAPA DE RIESGOS'!$H561,"C",'MAPA DE RIESGOS'!$AF561),"")</f>
        <v/>
      </c>
      <c r="BT561" s="212"/>
      <c r="BU561" s="212"/>
      <c r="BV561" s="212"/>
      <c r="BW561" s="212"/>
      <c r="BX561" s="212"/>
      <c r="BY561" s="212"/>
      <c r="BZ561" s="212"/>
      <c r="CA561" s="212"/>
      <c r="CB561" s="212"/>
      <c r="CC561" s="212"/>
      <c r="CD561" s="212"/>
      <c r="CE561" s="212"/>
      <c r="CF561" s="212"/>
      <c r="CG561" s="212"/>
      <c r="CH561" s="212"/>
      <c r="CI561" s="212"/>
      <c r="CJ561" s="212"/>
      <c r="CK561" s="212"/>
    </row>
    <row r="562" spans="1:89" s="213" customFormat="1" ht="28.5" hidden="1" customHeight="1">
      <c r="A562" s="582"/>
      <c r="B562" s="602"/>
      <c r="C562" s="566" t="str">
        <f>IFERROR((VLOOKUP($B562,'Listados Datos'!$D$3:$E$18,2,FALSE))," ")</f>
        <v xml:space="preserve"> </v>
      </c>
      <c r="D562" s="287" t="str">
        <f>IFERROR((VLOOKUP($B562,'Listados Datos'!$D$3:$F$18,3,FALSE))," ")</f>
        <v xml:space="preserve"> </v>
      </c>
      <c r="E562" s="290"/>
      <c r="F562" s="206"/>
      <c r="G562" s="575">
        <v>92</v>
      </c>
      <c r="H562" s="382">
        <f t="shared" ref="H562" si="1988">+G562</f>
        <v>92</v>
      </c>
      <c r="I562" s="572"/>
      <c r="J562" s="581"/>
      <c r="K562" s="581"/>
      <c r="L562" s="581"/>
      <c r="M562" s="569"/>
      <c r="N562" s="569"/>
      <c r="O562" s="569"/>
      <c r="P562" s="643"/>
      <c r="Q562" s="603"/>
      <c r="R562" s="606"/>
      <c r="S562" s="606"/>
      <c r="T562" s="606"/>
      <c r="U562" s="606"/>
      <c r="V562" s="646" t="str">
        <f t="shared" ref="V562" si="1989">IF(ISBLANK(AC562),(IF(P562&lt;=0,"",IF(P562&lt;=2,"Muy Baja",IF(P562&lt;=24,"Baja",IF(P562&lt;=500,"Media",IF(P562&lt;=5000,"Alta","Muy Alta"))))))," ")</f>
        <v/>
      </c>
      <c r="W562" s="631" t="str">
        <f t="shared" ref="W562" si="1990">IF(ISBLANK(AC562),(IF(V562="","",IF(V562="Muy Baja",20%,IF(V562="Baja",40%,IF(V562="Media",60%,IF(V562="Alta",80%,IF(V562="Muy Alta",100%,0)))))))," ")</f>
        <v/>
      </c>
      <c r="X562" s="649"/>
      <c r="Y562" s="652" t="str">
        <f>IF(X562&gt;0,IF(NOT(ISERROR(MATCH(X562,'Listados Datos'!$N$3:$N$4,0))),'Listados Datos'!$N$6&amp;"Por favor no seleccionar este criterios de impacto (Afectación Económica o presupuestal y/o Pérdida Reputacional)",'Listados Datos'!$N$7),"")</f>
        <v/>
      </c>
      <c r="Z562" s="655" t="str">
        <f>IF(OR(X562='Listados Datos'!$R$3,X562='Listados Datos'!$S$3),"Leve",IF(OR(X562='Listados Datos'!$R$4,X562='Listados Datos'!$S$4),"Menor",IF(OR(X562='Listados Datos'!$R$5,X562='Listados Datos'!$S$5),"Moderado",IF(OR(X562='Listados Datos'!$R$6,X562='Listados Datos'!$S$6),"Mayor",IF(OR(X562='Listados Datos'!$R$7,X562='Listados Datos'!$S$7),"Catastrófico","")))))</f>
        <v/>
      </c>
      <c r="AA562" s="631" t="str">
        <f>IF(Z562="","",IF(Z562="Leve",20%,IF(Z562="Menor",40%,IF(Z562="Moderado",60%,IF(Z562="Mayor",80%,IF(Z562="Catastrófico",100%,0))))))</f>
        <v/>
      </c>
      <c r="AB562" s="634"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637"/>
      <c r="AD562" s="640"/>
      <c r="AE562" s="619" t="str">
        <f t="shared" ref="AE562" si="1991">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5">
        <v>1</v>
      </c>
      <c r="AG562" s="501"/>
      <c r="AH562" s="504" t="str">
        <f t="shared" si="1969"/>
        <v/>
      </c>
      <c r="AI562" s="338"/>
      <c r="AJ562" s="338"/>
      <c r="AK562" s="233" t="str">
        <f t="shared" si="1970"/>
        <v/>
      </c>
      <c r="AL562" s="339"/>
      <c r="AM562" s="339"/>
      <c r="AN562" s="340"/>
      <c r="AO562" s="234" t="str">
        <f t="shared" ref="AO562" si="1992">IF(ISBLANK(AD562),(IFERROR(IF(AH562="Probabilidad",(W562-(+W562*AK562)),IF(AH562="Impacto",W562,"")),""))," ")</f>
        <v/>
      </c>
      <c r="AP562" s="174" t="str">
        <f t="shared" ref="AP562" si="1993">IF(ISBLANK(AD562), (IFERROR(IF(AO562="","",IF(AO562&lt;=0.2,"Muy Baja",IF(AO562&lt;=0.4,"Baja",IF(AO562&lt;=0.6,"Media",IF(AO562&lt;=0.8,"Alta","Muy Alta"))))),""))," ")</f>
        <v/>
      </c>
      <c r="AQ562" s="235" t="str">
        <f t="shared" si="1909"/>
        <v/>
      </c>
      <c r="AR562" s="281" t="str">
        <f t="shared" si="1910"/>
        <v/>
      </c>
      <c r="AS562" s="235" t="str">
        <f t="shared" ref="AS562" si="1994">IFERROR(IF(AH562="Impacto",(AA562-(+AA562*AK562)),IF(AH562="Probabilidad",AA562,"")),"")</f>
        <v/>
      </c>
      <c r="AT562" s="237" t="str">
        <f t="shared" si="1912"/>
        <v/>
      </c>
      <c r="AU562" s="622"/>
      <c r="AV562" s="625" t="str">
        <f>IF(ISBLANK(AD562), " ", AD562)</f>
        <v xml:space="preserve"> </v>
      </c>
      <c r="AW562" s="619" t="str">
        <f t="shared" ref="AW562" si="1995">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628"/>
      <c r="AY562" s="341"/>
      <c r="AZ562" s="208"/>
      <c r="BA562" s="206"/>
      <c r="BB562" s="206"/>
      <c r="BC562" s="207"/>
      <c r="BD562" s="207"/>
      <c r="BE562" s="207"/>
      <c r="BF562" s="207"/>
      <c r="BG562" s="581"/>
      <c r="BH562" s="214"/>
      <c r="BI562" s="209"/>
      <c r="BJ562" s="209"/>
      <c r="BK562" s="209"/>
      <c r="BL562" s="206"/>
      <c r="BM562" s="206"/>
      <c r="BN562" s="206"/>
      <c r="BO562" s="280"/>
      <c r="BP562" s="280"/>
      <c r="BQ562" s="282"/>
      <c r="BR562" s="212"/>
      <c r="BS562" s="212" t="str">
        <f>IF(AND('MAPA DE RIESGOS'!$AP562="Muy Alta",'MAPA DE RIESGOS'!$AR562="Leve"),CONCATENATE("R",'MAPA DE RIESGOS'!$H562,"C",'MAPA DE RIESGOS'!$AF562),"")</f>
        <v/>
      </c>
      <c r="BT562" s="212"/>
      <c r="BU562" s="212"/>
      <c r="BV562" s="212"/>
      <c r="BW562" s="212"/>
      <c r="BX562" s="212"/>
      <c r="BY562" s="212"/>
      <c r="BZ562" s="212"/>
      <c r="CA562" s="212"/>
      <c r="CB562" s="212"/>
      <c r="CC562" s="212"/>
      <c r="CD562" s="212"/>
      <c r="CE562" s="212"/>
      <c r="CF562" s="212"/>
      <c r="CG562" s="212"/>
      <c r="CH562" s="212"/>
      <c r="CI562" s="212"/>
      <c r="CJ562" s="212"/>
      <c r="CK562" s="212"/>
    </row>
    <row r="563" spans="1:89" s="213" customFormat="1" ht="28.5" hidden="1" customHeight="1">
      <c r="A563" s="582"/>
      <c r="B563" s="600"/>
      <c r="C563" s="567"/>
      <c r="D563" s="288"/>
      <c r="E563" s="291"/>
      <c r="F563" s="206"/>
      <c r="G563" s="575"/>
      <c r="H563" s="382">
        <f t="shared" ref="H563" si="1996">+H562</f>
        <v>92</v>
      </c>
      <c r="I563" s="573"/>
      <c r="J563" s="576"/>
      <c r="K563" s="576"/>
      <c r="L563" s="576"/>
      <c r="M563" s="570"/>
      <c r="N563" s="570"/>
      <c r="O563" s="570"/>
      <c r="P563" s="644"/>
      <c r="Q563" s="604"/>
      <c r="R563" s="607"/>
      <c r="S563" s="607"/>
      <c r="T563" s="607"/>
      <c r="U563" s="607"/>
      <c r="V563" s="647"/>
      <c r="W563" s="632"/>
      <c r="X563" s="650"/>
      <c r="Y563" s="653"/>
      <c r="Z563" s="656"/>
      <c r="AA563" s="632"/>
      <c r="AB563" s="635"/>
      <c r="AC563" s="638"/>
      <c r="AD563" s="641"/>
      <c r="AE563" s="620"/>
      <c r="AF563" s="205">
        <v>2</v>
      </c>
      <c r="AG563" s="501"/>
      <c r="AH563" s="504" t="str">
        <f t="shared" si="1969"/>
        <v/>
      </c>
      <c r="AI563" s="338"/>
      <c r="AJ563" s="338"/>
      <c r="AK563" s="233" t="str">
        <f t="shared" si="1970"/>
        <v/>
      </c>
      <c r="AL563" s="339"/>
      <c r="AM563" s="339"/>
      <c r="AN563" s="340"/>
      <c r="AO563" s="234" t="str">
        <f t="shared" ref="AO563" si="1997">IF(ISBLANK(AD562),(IFERROR(IF(AND(AH562="Probabilidad",AH563="Probabilidad"),(AQ562-(+AQ562*AK563)),IF(AH563="Probabilidad",(W562-(+W562*AK563)),IF(AH563="Impacto",AQ562,""))),""))," ")</f>
        <v/>
      </c>
      <c r="AP563" s="174" t="str">
        <f t="shared" ref="AP563" si="1998">IF(ISBLANK(AD562),(IFERROR(IF(AO563="","",IF(AO563&lt;=0.2,"Muy Baja",IF(AO563&lt;=0.4,"Baja",IF(AO563&lt;=0.6,"Media",IF(AO563&lt;=0.8,"Alta","Muy Alta"))))),""))," ")</f>
        <v/>
      </c>
      <c r="AQ563" s="235" t="str">
        <f t="shared" si="1909"/>
        <v/>
      </c>
      <c r="AR563" s="281" t="str">
        <f t="shared" si="1910"/>
        <v/>
      </c>
      <c r="AS563" s="235" t="str">
        <f t="shared" ref="AS563" si="1999">IFERROR(IF(AND(AH562="Impacto",AH563="Impacto"),(AS562-(+AS562*AK563)),IF(AH563="Impacto",(AA562-(+AA562*AK563)),IF(AH563="Probabilidad",AS562,""))),"")</f>
        <v/>
      </c>
      <c r="AT563" s="237" t="str">
        <f t="shared" si="1912"/>
        <v/>
      </c>
      <c r="AU563" s="623"/>
      <c r="AV563" s="626"/>
      <c r="AW563" s="620"/>
      <c r="AX563" s="629"/>
      <c r="AY563" s="341"/>
      <c r="AZ563" s="208"/>
      <c r="BA563" s="206"/>
      <c r="BB563" s="206"/>
      <c r="BC563" s="207"/>
      <c r="BD563" s="207"/>
      <c r="BE563" s="207"/>
      <c r="BF563" s="208"/>
      <c r="BG563" s="576"/>
      <c r="BH563" s="214"/>
      <c r="BI563" s="209"/>
      <c r="BJ563" s="209"/>
      <c r="BK563" s="209"/>
      <c r="BL563" s="206"/>
      <c r="BM563" s="206"/>
      <c r="BN563" s="206"/>
      <c r="BO563" s="280"/>
      <c r="BP563" s="280"/>
      <c r="BQ563" s="282"/>
      <c r="BR563" s="212"/>
      <c r="BS563" s="212" t="str">
        <f>IF(AND('MAPA DE RIESGOS'!$AP563="Muy Alta",'MAPA DE RIESGOS'!$AR563="Leve"),CONCATENATE("R",'MAPA DE RIESGOS'!$H563,"C",'MAPA DE RIESGOS'!$AF563),"")</f>
        <v/>
      </c>
      <c r="BT563" s="212"/>
      <c r="BU563" s="212"/>
      <c r="BV563" s="212"/>
      <c r="BW563" s="212"/>
      <c r="BX563" s="212"/>
      <c r="BY563" s="212"/>
      <c r="BZ563" s="212"/>
      <c r="CA563" s="212"/>
      <c r="CB563" s="212"/>
      <c r="CC563" s="212"/>
      <c r="CD563" s="212"/>
      <c r="CE563" s="212"/>
      <c r="CF563" s="212"/>
      <c r="CG563" s="212"/>
      <c r="CH563" s="212"/>
      <c r="CI563" s="212"/>
      <c r="CJ563" s="212"/>
      <c r="CK563" s="212"/>
    </row>
    <row r="564" spans="1:89" s="213" customFormat="1" ht="28.5" hidden="1" customHeight="1">
      <c r="A564" s="582"/>
      <c r="B564" s="600"/>
      <c r="C564" s="567"/>
      <c r="D564" s="288"/>
      <c r="E564" s="291"/>
      <c r="F564" s="206"/>
      <c r="G564" s="575"/>
      <c r="H564" s="382">
        <f t="shared" si="1958"/>
        <v>92</v>
      </c>
      <c r="I564" s="573"/>
      <c r="J564" s="576"/>
      <c r="K564" s="576"/>
      <c r="L564" s="576"/>
      <c r="M564" s="570"/>
      <c r="N564" s="570"/>
      <c r="O564" s="570"/>
      <c r="P564" s="644"/>
      <c r="Q564" s="604"/>
      <c r="R564" s="607"/>
      <c r="S564" s="607"/>
      <c r="T564" s="607"/>
      <c r="U564" s="607"/>
      <c r="V564" s="647"/>
      <c r="W564" s="632"/>
      <c r="X564" s="650"/>
      <c r="Y564" s="653"/>
      <c r="Z564" s="656"/>
      <c r="AA564" s="632"/>
      <c r="AB564" s="635"/>
      <c r="AC564" s="638"/>
      <c r="AD564" s="641"/>
      <c r="AE564" s="620"/>
      <c r="AF564" s="205">
        <v>3</v>
      </c>
      <c r="AG564" s="501"/>
      <c r="AH564" s="504" t="str">
        <f t="shared" si="1969"/>
        <v/>
      </c>
      <c r="AI564" s="338"/>
      <c r="AJ564" s="338"/>
      <c r="AK564" s="233" t="str">
        <f t="shared" si="1970"/>
        <v/>
      </c>
      <c r="AL564" s="339"/>
      <c r="AM564" s="339"/>
      <c r="AN564" s="340"/>
      <c r="AO564" s="234" t="str">
        <f t="shared" ref="AO564" si="2000">IF(ISBLANK(AD562),(IFERROR(IF(AND(AH563="Probabilidad",AH564="Probabilidad"),(AQ563-(+AQ563*AK564)),IF(AND(AH563="Impacto",AH564="Probabilidad"),(AQ562-(+AQ562*AK564)),IF(AH564="Impacto",AQ563,""))),""))," ")</f>
        <v/>
      </c>
      <c r="AP564" s="174" t="str">
        <f t="shared" ref="AP564" si="2001">IF(ISBLANK(AD562),(IFERROR(IF(AO564="","",IF(AO564&lt;=0.2,"Muy Baja",IF(AO564&lt;=0.4,"Baja",IF(AO564&lt;=0.6,"Media",IF(AO564&lt;=0.8,"Alta","Muy Alta"))))),""))," ")</f>
        <v/>
      </c>
      <c r="AQ564" s="235" t="str">
        <f t="shared" si="1909"/>
        <v/>
      </c>
      <c r="AR564" s="281" t="str">
        <f t="shared" si="1910"/>
        <v/>
      </c>
      <c r="AS564" s="235" t="str">
        <f t="shared" ref="AS564:AS567" si="2002">IFERROR(IF(AND(AH563="Impacto",AH564="Impacto"),(AS563-(+AS563*AK564)),IF(AND(AH563="Probabilidad",AH564="Impacto"),(AS562-(+AS562*AK564)),IF(AH564="Probabilidad",AS563,""))),"")</f>
        <v/>
      </c>
      <c r="AT564" s="237" t="str">
        <f t="shared" si="1912"/>
        <v/>
      </c>
      <c r="AU564" s="623"/>
      <c r="AV564" s="626"/>
      <c r="AW564" s="620"/>
      <c r="AX564" s="629"/>
      <c r="AY564" s="341"/>
      <c r="AZ564" s="208"/>
      <c r="BA564" s="206"/>
      <c r="BB564" s="206"/>
      <c r="BC564" s="207"/>
      <c r="BD564" s="207"/>
      <c r="BE564" s="207"/>
      <c r="BF564" s="208"/>
      <c r="BG564" s="576"/>
      <c r="BH564" s="214"/>
      <c r="BI564" s="209"/>
      <c r="BJ564" s="209"/>
      <c r="BK564" s="209"/>
      <c r="BL564" s="206"/>
      <c r="BM564" s="206"/>
      <c r="BN564" s="206"/>
      <c r="BO564" s="280"/>
      <c r="BP564" s="280"/>
      <c r="BQ564" s="282"/>
      <c r="BR564" s="212"/>
      <c r="BS564" s="212" t="str">
        <f>IF(AND('MAPA DE RIESGOS'!$AP564="Muy Alta",'MAPA DE RIESGOS'!$AR564="Leve"),CONCATENATE("R",'MAPA DE RIESGOS'!$H564,"C",'MAPA DE RIESGOS'!$AF564),"")</f>
        <v/>
      </c>
      <c r="BT564" s="212"/>
      <c r="BU564" s="212"/>
      <c r="BV564" s="212"/>
      <c r="BW564" s="212"/>
      <c r="BX564" s="212"/>
      <c r="BY564" s="212"/>
      <c r="BZ564" s="212"/>
      <c r="CA564" s="212"/>
      <c r="CB564" s="212"/>
      <c r="CC564" s="212"/>
      <c r="CD564" s="212"/>
      <c r="CE564" s="212"/>
      <c r="CF564" s="212"/>
      <c r="CG564" s="212"/>
      <c r="CH564" s="212"/>
      <c r="CI564" s="212"/>
      <c r="CJ564" s="212"/>
      <c r="CK564" s="212"/>
    </row>
    <row r="565" spans="1:89" s="213" customFormat="1" ht="28.5" hidden="1" customHeight="1">
      <c r="A565" s="582"/>
      <c r="B565" s="600"/>
      <c r="C565" s="567"/>
      <c r="D565" s="288"/>
      <c r="E565" s="291"/>
      <c r="F565" s="206"/>
      <c r="G565" s="575"/>
      <c r="H565" s="382">
        <f t="shared" si="1958"/>
        <v>92</v>
      </c>
      <c r="I565" s="573"/>
      <c r="J565" s="576"/>
      <c r="K565" s="576"/>
      <c r="L565" s="576"/>
      <c r="M565" s="570"/>
      <c r="N565" s="570"/>
      <c r="O565" s="570"/>
      <c r="P565" s="644"/>
      <c r="Q565" s="604"/>
      <c r="R565" s="607"/>
      <c r="S565" s="607"/>
      <c r="T565" s="607"/>
      <c r="U565" s="607"/>
      <c r="V565" s="647"/>
      <c r="W565" s="632"/>
      <c r="X565" s="650"/>
      <c r="Y565" s="653"/>
      <c r="Z565" s="656"/>
      <c r="AA565" s="632"/>
      <c r="AB565" s="635"/>
      <c r="AC565" s="638"/>
      <c r="AD565" s="641"/>
      <c r="AE565" s="620"/>
      <c r="AF565" s="205">
        <v>4</v>
      </c>
      <c r="AG565" s="501"/>
      <c r="AH565" s="504" t="str">
        <f t="shared" si="1969"/>
        <v/>
      </c>
      <c r="AI565" s="338"/>
      <c r="AJ565" s="338"/>
      <c r="AK565" s="233" t="str">
        <f t="shared" si="1970"/>
        <v/>
      </c>
      <c r="AL565" s="339"/>
      <c r="AM565" s="339"/>
      <c r="AN565" s="340"/>
      <c r="AO565" s="234" t="str">
        <f t="shared" ref="AO565" si="2003">IF(ISBLANK(AD562),(IFERROR(IF(AND(AH564="Probabilidad",AH565="Probabilidad"),(AQ564-(+AQ564*AK565)),IF(AND(AH564="Impacto",AH565="Probabilidad"),(AQ563-(+AQ563*AK565)),IF(AH565="Impacto",AQ564,""))),""))," ")</f>
        <v/>
      </c>
      <c r="AP565" s="174" t="str">
        <f t="shared" ref="AP565" si="2004">IF(ISBLANK(AD562),(IFERROR(IF(AO565="","",IF(AO565&lt;=0.2,"Muy Baja",IF(AO565&lt;=0.4,"Baja",IF(AO565&lt;=0.6,"Media",IF(AO565&lt;=0.8,"Alta","Muy Alta"))))),""))," ")</f>
        <v/>
      </c>
      <c r="AQ565" s="235" t="str">
        <f t="shared" si="1909"/>
        <v/>
      </c>
      <c r="AR565" s="281" t="str">
        <f t="shared" si="1910"/>
        <v/>
      </c>
      <c r="AS565" s="235" t="str">
        <f t="shared" si="2002"/>
        <v/>
      </c>
      <c r="AT565" s="237" t="str">
        <f t="shared" si="1912"/>
        <v/>
      </c>
      <c r="AU565" s="623"/>
      <c r="AV565" s="626"/>
      <c r="AW565" s="620"/>
      <c r="AX565" s="629"/>
      <c r="AY565" s="341"/>
      <c r="AZ565" s="208"/>
      <c r="BA565" s="206"/>
      <c r="BB565" s="206"/>
      <c r="BC565" s="207"/>
      <c r="BD565" s="207"/>
      <c r="BE565" s="207"/>
      <c r="BF565" s="208"/>
      <c r="BG565" s="576"/>
      <c r="BH565" s="214"/>
      <c r="BI565" s="209"/>
      <c r="BJ565" s="209"/>
      <c r="BK565" s="209"/>
      <c r="BL565" s="206"/>
      <c r="BM565" s="206"/>
      <c r="BN565" s="206"/>
      <c r="BO565" s="280"/>
      <c r="BP565" s="280"/>
      <c r="BQ565" s="282"/>
      <c r="BR565" s="212"/>
      <c r="BS565" s="212" t="str">
        <f>IF(AND('MAPA DE RIESGOS'!$AP565="Muy Alta",'MAPA DE RIESGOS'!$AR565="Leve"),CONCATENATE("R",'MAPA DE RIESGOS'!$H565,"C",'MAPA DE RIESGOS'!$AF565),"")</f>
        <v/>
      </c>
      <c r="BT565" s="212"/>
      <c r="BU565" s="212"/>
      <c r="BV565" s="212"/>
      <c r="BW565" s="212"/>
      <c r="BX565" s="212"/>
      <c r="BY565" s="212"/>
      <c r="BZ565" s="212"/>
      <c r="CA565" s="212"/>
      <c r="CB565" s="212"/>
      <c r="CC565" s="212"/>
      <c r="CD565" s="212"/>
      <c r="CE565" s="212"/>
      <c r="CF565" s="212"/>
      <c r="CG565" s="212"/>
      <c r="CH565" s="212"/>
      <c r="CI565" s="212"/>
      <c r="CJ565" s="212"/>
      <c r="CK565" s="212"/>
    </row>
    <row r="566" spans="1:89" s="213" customFormat="1" ht="28.5" hidden="1" customHeight="1">
      <c r="A566" s="582"/>
      <c r="B566" s="600"/>
      <c r="C566" s="567"/>
      <c r="D566" s="288"/>
      <c r="E566" s="291"/>
      <c r="F566" s="206"/>
      <c r="G566" s="575"/>
      <c r="H566" s="382">
        <f t="shared" si="1958"/>
        <v>92</v>
      </c>
      <c r="I566" s="573"/>
      <c r="J566" s="576"/>
      <c r="K566" s="576"/>
      <c r="L566" s="576"/>
      <c r="M566" s="570"/>
      <c r="N566" s="570"/>
      <c r="O566" s="570"/>
      <c r="P566" s="644"/>
      <c r="Q566" s="604"/>
      <c r="R566" s="607"/>
      <c r="S566" s="607"/>
      <c r="T566" s="607"/>
      <c r="U566" s="607"/>
      <c r="V566" s="647"/>
      <c r="W566" s="632"/>
      <c r="X566" s="650"/>
      <c r="Y566" s="653"/>
      <c r="Z566" s="656"/>
      <c r="AA566" s="632"/>
      <c r="AB566" s="635"/>
      <c r="AC566" s="638"/>
      <c r="AD566" s="641"/>
      <c r="AE566" s="620"/>
      <c r="AF566" s="205">
        <v>5</v>
      </c>
      <c r="AG566" s="501"/>
      <c r="AH566" s="504" t="str">
        <f t="shared" si="1969"/>
        <v/>
      </c>
      <c r="AI566" s="338"/>
      <c r="AJ566" s="338"/>
      <c r="AK566" s="233" t="str">
        <f t="shared" si="1970"/>
        <v/>
      </c>
      <c r="AL566" s="339"/>
      <c r="AM566" s="339"/>
      <c r="AN566" s="340"/>
      <c r="AO566" s="234" t="str">
        <f t="shared" ref="AO566" si="2005">IF(ISBLANK(AD562),(IFERROR(IF(AND(AH565="Probabilidad",AH566="Probabilidad"),(AQ565-(+AQ565*AK566)),IF(AND(AH565="Impacto",AH566="Probabilidad"),(AQ564-(+AQ564*AK566)),IF(AH566="Impacto",AQ565,""))),""))," ")</f>
        <v/>
      </c>
      <c r="AP566" s="174" t="str">
        <f t="shared" ref="AP566" si="2006">IF(ISBLANK(AD562),(IFERROR(IF(AO566="","",IF(AO566&lt;=0.2,"Muy Baja",IF(AO566&lt;=0.4,"Baja",IF(AO566&lt;=0.6,"Media",IF(AO566&lt;=0.8,"Alta","Muy Alta"))))),""))," ")</f>
        <v/>
      </c>
      <c r="AQ566" s="235" t="str">
        <f t="shared" si="1909"/>
        <v/>
      </c>
      <c r="AR566" s="281" t="str">
        <f t="shared" si="1910"/>
        <v/>
      </c>
      <c r="AS566" s="235" t="str">
        <f t="shared" si="2002"/>
        <v/>
      </c>
      <c r="AT566" s="237" t="str">
        <f t="shared" si="1912"/>
        <v/>
      </c>
      <c r="AU566" s="623"/>
      <c r="AV566" s="626"/>
      <c r="AW566" s="620"/>
      <c r="AX566" s="629"/>
      <c r="AY566" s="341"/>
      <c r="AZ566" s="208"/>
      <c r="BA566" s="206"/>
      <c r="BB566" s="206"/>
      <c r="BC566" s="207"/>
      <c r="BD566" s="207"/>
      <c r="BE566" s="207"/>
      <c r="BF566" s="208"/>
      <c r="BG566" s="576"/>
      <c r="BH566" s="214"/>
      <c r="BI566" s="209"/>
      <c r="BJ566" s="209"/>
      <c r="BK566" s="209"/>
      <c r="BL566" s="206"/>
      <c r="BM566" s="206"/>
      <c r="BN566" s="206"/>
      <c r="BO566" s="280"/>
      <c r="BP566" s="280"/>
      <c r="BQ566" s="282"/>
      <c r="BR566" s="212"/>
      <c r="BS566" s="212" t="str">
        <f>IF(AND('MAPA DE RIESGOS'!$AP566="Muy Alta",'MAPA DE RIESGOS'!$AR566="Leve"),CONCATENATE("R",'MAPA DE RIESGOS'!$H566,"C",'MAPA DE RIESGOS'!$AF566),"")</f>
        <v/>
      </c>
      <c r="BT566" s="212"/>
      <c r="BU566" s="212"/>
      <c r="BV566" s="212"/>
      <c r="BW566" s="212"/>
      <c r="BX566" s="212"/>
      <c r="BY566" s="212"/>
      <c r="BZ566" s="212"/>
      <c r="CA566" s="212"/>
      <c r="CB566" s="212"/>
      <c r="CC566" s="212"/>
      <c r="CD566" s="212"/>
      <c r="CE566" s="212"/>
      <c r="CF566" s="212"/>
      <c r="CG566" s="212"/>
      <c r="CH566" s="212"/>
      <c r="CI566" s="212"/>
      <c r="CJ566" s="212"/>
      <c r="CK566" s="212"/>
    </row>
    <row r="567" spans="1:89" s="213" customFormat="1" ht="28.5" hidden="1" customHeight="1">
      <c r="A567" s="582"/>
      <c r="B567" s="601"/>
      <c r="C567" s="568"/>
      <c r="D567" s="289"/>
      <c r="E567" s="292"/>
      <c r="F567" s="206"/>
      <c r="G567" s="575"/>
      <c r="H567" s="382">
        <f t="shared" si="1958"/>
        <v>92</v>
      </c>
      <c r="I567" s="574"/>
      <c r="J567" s="577"/>
      <c r="K567" s="577"/>
      <c r="L567" s="577"/>
      <c r="M567" s="571"/>
      <c r="N567" s="571"/>
      <c r="O567" s="571"/>
      <c r="P567" s="645"/>
      <c r="Q567" s="605"/>
      <c r="R567" s="608"/>
      <c r="S567" s="608"/>
      <c r="T567" s="608"/>
      <c r="U567" s="608"/>
      <c r="V567" s="648"/>
      <c r="W567" s="633"/>
      <c r="X567" s="651"/>
      <c r="Y567" s="654"/>
      <c r="Z567" s="657"/>
      <c r="AA567" s="633"/>
      <c r="AB567" s="636"/>
      <c r="AC567" s="639"/>
      <c r="AD567" s="642"/>
      <c r="AE567" s="621"/>
      <c r="AF567" s="205">
        <v>6</v>
      </c>
      <c r="AG567" s="501"/>
      <c r="AH567" s="504" t="str">
        <f t="shared" si="1969"/>
        <v/>
      </c>
      <c r="AI567" s="338"/>
      <c r="AJ567" s="338"/>
      <c r="AK567" s="233" t="str">
        <f t="shared" si="1970"/>
        <v/>
      </c>
      <c r="AL567" s="339"/>
      <c r="AM567" s="339"/>
      <c r="AN567" s="340"/>
      <c r="AO567" s="234" t="str">
        <f t="shared" ref="AO567" si="2007">IF(ISBLANK(AD562),(IFERROR(IF(AND(AH566="Probabilidad",AH567="Probabilidad"),(AQ566-(+AQ566*AK567)),IF(AND(AH566="Impacto",AH567="Probabilidad"),(AQ565-(+AQ565*AK567)),IF(AH567="Impacto",AQ566,""))),""))," ")</f>
        <v/>
      </c>
      <c r="AP567" s="174" t="str">
        <f t="shared" ref="AP567" si="2008">IF(ISBLANK(AD562),(IFERROR(IF(AO567="","",IF(AO567&lt;=0.2,"Muy Baja",IF(AO567&lt;=0.4,"Baja",IF(AO567&lt;=0.6,"Media",IF(AO567&lt;=0.8,"Alta","Muy Alta"))))),""))," ")</f>
        <v/>
      </c>
      <c r="AQ567" s="235" t="str">
        <f t="shared" si="1909"/>
        <v/>
      </c>
      <c r="AR567" s="281" t="str">
        <f t="shared" si="1910"/>
        <v/>
      </c>
      <c r="AS567" s="235" t="str">
        <f t="shared" si="2002"/>
        <v/>
      </c>
      <c r="AT567" s="237" t="str">
        <f t="shared" si="1912"/>
        <v/>
      </c>
      <c r="AU567" s="624"/>
      <c r="AV567" s="627"/>
      <c r="AW567" s="621"/>
      <c r="AX567" s="630"/>
      <c r="AY567" s="341"/>
      <c r="AZ567" s="208"/>
      <c r="BA567" s="206"/>
      <c r="BB567" s="206"/>
      <c r="BC567" s="207"/>
      <c r="BD567" s="207"/>
      <c r="BE567" s="207"/>
      <c r="BF567" s="208"/>
      <c r="BG567" s="577"/>
      <c r="BH567" s="214"/>
      <c r="BI567" s="209"/>
      <c r="BJ567" s="209"/>
      <c r="BK567" s="209"/>
      <c r="BL567" s="206"/>
      <c r="BM567" s="206"/>
      <c r="BN567" s="206"/>
      <c r="BO567" s="280"/>
      <c r="BP567" s="280"/>
      <c r="BQ567" s="282"/>
      <c r="BR567" s="212"/>
      <c r="BS567" s="212" t="str">
        <f>IF(AND('MAPA DE RIESGOS'!$AP567="Muy Alta",'MAPA DE RIESGOS'!$AR567="Leve"),CONCATENATE("R",'MAPA DE RIESGOS'!$H567,"C",'MAPA DE RIESGOS'!$AF567),"")</f>
        <v/>
      </c>
      <c r="BT567" s="212"/>
      <c r="BU567" s="212"/>
      <c r="BV567" s="212"/>
      <c r="BW567" s="212"/>
      <c r="BX567" s="212"/>
      <c r="BY567" s="212"/>
      <c r="BZ567" s="212"/>
      <c r="CA567" s="212"/>
      <c r="CB567" s="212"/>
      <c r="CC567" s="212"/>
      <c r="CD567" s="212"/>
      <c r="CE567" s="212"/>
      <c r="CF567" s="212"/>
      <c r="CG567" s="212"/>
      <c r="CH567" s="212"/>
      <c r="CI567" s="212"/>
      <c r="CJ567" s="212"/>
      <c r="CK567" s="212"/>
    </row>
    <row r="568" spans="1:89" s="213" customFormat="1" ht="28.5" hidden="1" customHeight="1">
      <c r="A568" s="582"/>
      <c r="B568" s="602"/>
      <c r="C568" s="566" t="str">
        <f>IFERROR((VLOOKUP($B568,'Listados Datos'!$D$3:$E$18,2,FALSE))," ")</f>
        <v xml:space="preserve"> </v>
      </c>
      <c r="D568" s="287" t="str">
        <f>IFERROR((VLOOKUP($B568,'Listados Datos'!$D$3:$F$18,3,FALSE))," ")</f>
        <v xml:space="preserve"> </v>
      </c>
      <c r="E568" s="290"/>
      <c r="F568" s="206"/>
      <c r="G568" s="575">
        <v>93</v>
      </c>
      <c r="H568" s="382">
        <f t="shared" ref="H568" si="2009">+G568</f>
        <v>93</v>
      </c>
      <c r="I568" s="572"/>
      <c r="J568" s="581"/>
      <c r="K568" s="581"/>
      <c r="L568" s="581"/>
      <c r="M568" s="569"/>
      <c r="N568" s="569"/>
      <c r="O568" s="569"/>
      <c r="P568" s="643"/>
      <c r="Q568" s="603"/>
      <c r="R568" s="606"/>
      <c r="S568" s="606"/>
      <c r="T568" s="606"/>
      <c r="U568" s="606"/>
      <c r="V568" s="646" t="str">
        <f t="shared" ref="V568" si="2010">IF(ISBLANK(AC568),(IF(P568&lt;=0,"",IF(P568&lt;=2,"Muy Baja",IF(P568&lt;=24,"Baja",IF(P568&lt;=500,"Media",IF(P568&lt;=5000,"Alta","Muy Alta"))))))," ")</f>
        <v/>
      </c>
      <c r="W568" s="631" t="str">
        <f t="shared" ref="W568" si="2011">IF(ISBLANK(AC568),(IF(V568="","",IF(V568="Muy Baja",20%,IF(V568="Baja",40%,IF(V568="Media",60%,IF(V568="Alta",80%,IF(V568="Muy Alta",100%,0)))))))," ")</f>
        <v/>
      </c>
      <c r="X568" s="649"/>
      <c r="Y568" s="652" t="str">
        <f>IF(X568&gt;0,IF(NOT(ISERROR(MATCH(X568,'Listados Datos'!$N$3:$N$4,0))),'Listados Datos'!$N$6&amp;"Por favor no seleccionar este criterios de impacto (Afectación Económica o presupuestal y/o Pérdida Reputacional)",'Listados Datos'!$N$7),"")</f>
        <v/>
      </c>
      <c r="Z568" s="655" t="str">
        <f>IF(OR(X568='Listados Datos'!$R$3,X568='Listados Datos'!$S$3),"Leve",IF(OR(X568='Listados Datos'!$R$4,X568='Listados Datos'!$S$4),"Menor",IF(OR(X568='Listados Datos'!$R$5,X568='Listados Datos'!$S$5),"Moderado",IF(OR(X568='Listados Datos'!$R$6,X568='Listados Datos'!$S$6),"Mayor",IF(OR(X568='Listados Datos'!$R$7,X568='Listados Datos'!$S$7),"Catastrófico","")))))</f>
        <v/>
      </c>
      <c r="AA568" s="631" t="str">
        <f>IF(Z568="","",IF(Z568="Leve",20%,IF(Z568="Menor",40%,IF(Z568="Moderado",60%,IF(Z568="Mayor",80%,IF(Z568="Catastrófico",100%,0))))))</f>
        <v/>
      </c>
      <c r="AB568" s="634"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637"/>
      <c r="AD568" s="640"/>
      <c r="AE568" s="619" t="str">
        <f t="shared" ref="AE568" si="2012">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5">
        <v>1</v>
      </c>
      <c r="AG568" s="501"/>
      <c r="AH568" s="504" t="str">
        <f t="shared" si="1969"/>
        <v/>
      </c>
      <c r="AI568" s="338"/>
      <c r="AJ568" s="338"/>
      <c r="AK568" s="233" t="str">
        <f t="shared" si="1970"/>
        <v/>
      </c>
      <c r="AL568" s="339"/>
      <c r="AM568" s="339"/>
      <c r="AN568" s="340"/>
      <c r="AO568" s="234" t="str">
        <f t="shared" ref="AO568" si="2013">IF(ISBLANK(AD568),(IFERROR(IF(AH568="Probabilidad",(W568-(+W568*AK568)),IF(AH568="Impacto",W568,"")),""))," ")</f>
        <v/>
      </c>
      <c r="AP568" s="174" t="str">
        <f t="shared" ref="AP568" si="2014">IF(ISBLANK(AD568), (IFERROR(IF(AO568="","",IF(AO568&lt;=0.2,"Muy Baja",IF(AO568&lt;=0.4,"Baja",IF(AO568&lt;=0.6,"Media",IF(AO568&lt;=0.8,"Alta","Muy Alta"))))),""))," ")</f>
        <v/>
      </c>
      <c r="AQ568" s="235" t="str">
        <f t="shared" si="1909"/>
        <v/>
      </c>
      <c r="AR568" s="281" t="str">
        <f t="shared" si="1910"/>
        <v/>
      </c>
      <c r="AS568" s="235" t="str">
        <f t="shared" ref="AS568" si="2015">IFERROR(IF(AH568="Impacto",(AA568-(+AA568*AK568)),IF(AH568="Probabilidad",AA568,"")),"")</f>
        <v/>
      </c>
      <c r="AT568" s="237" t="str">
        <f t="shared" si="1912"/>
        <v/>
      </c>
      <c r="AU568" s="622"/>
      <c r="AV568" s="625" t="str">
        <f>IF(ISBLANK(AD568), " ", AD568)</f>
        <v xml:space="preserve"> </v>
      </c>
      <c r="AW568" s="619" t="str">
        <f t="shared" ref="AW568" si="2016">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628"/>
      <c r="AY568" s="341"/>
      <c r="AZ568" s="208"/>
      <c r="BA568" s="206"/>
      <c r="BB568" s="206"/>
      <c r="BC568" s="207"/>
      <c r="BD568" s="207"/>
      <c r="BE568" s="207"/>
      <c r="BF568" s="208"/>
      <c r="BG568" s="581"/>
      <c r="BH568" s="214"/>
      <c r="BI568" s="209"/>
      <c r="BJ568" s="209"/>
      <c r="BK568" s="209"/>
      <c r="BL568" s="206"/>
      <c r="BM568" s="206"/>
      <c r="BN568" s="206"/>
      <c r="BO568" s="280"/>
      <c r="BP568" s="280"/>
      <c r="BQ568" s="282"/>
      <c r="BR568" s="212"/>
      <c r="BS568" s="212" t="str">
        <f>IF(AND('MAPA DE RIESGOS'!$AP568="Muy Alta",'MAPA DE RIESGOS'!$AR568="Leve"),CONCATENATE("R",'MAPA DE RIESGOS'!$H568,"C",'MAPA DE RIESGOS'!$AF568),"")</f>
        <v/>
      </c>
      <c r="BT568" s="212"/>
      <c r="BU568" s="212"/>
      <c r="BV568" s="212"/>
      <c r="BW568" s="212"/>
      <c r="BX568" s="212"/>
      <c r="BY568" s="212"/>
      <c r="BZ568" s="212"/>
      <c r="CA568" s="212"/>
      <c r="CB568" s="212"/>
      <c r="CC568" s="212"/>
      <c r="CD568" s="212"/>
      <c r="CE568" s="212"/>
      <c r="CF568" s="212"/>
      <c r="CG568" s="212"/>
      <c r="CH568" s="212"/>
      <c r="CI568" s="212"/>
      <c r="CJ568" s="212"/>
      <c r="CK568" s="212"/>
    </row>
    <row r="569" spans="1:89" s="213" customFormat="1" ht="28.5" hidden="1" customHeight="1">
      <c r="A569" s="582"/>
      <c r="B569" s="600"/>
      <c r="C569" s="567"/>
      <c r="D569" s="288"/>
      <c r="E569" s="291"/>
      <c r="F569" s="206"/>
      <c r="G569" s="575"/>
      <c r="H569" s="382">
        <f t="shared" ref="H569" si="2017">+H568</f>
        <v>93</v>
      </c>
      <c r="I569" s="573"/>
      <c r="J569" s="576"/>
      <c r="K569" s="576"/>
      <c r="L569" s="576"/>
      <c r="M569" s="570"/>
      <c r="N569" s="570"/>
      <c r="O569" s="570"/>
      <c r="P569" s="644"/>
      <c r="Q569" s="604"/>
      <c r="R569" s="607"/>
      <c r="S569" s="607"/>
      <c r="T569" s="607"/>
      <c r="U569" s="607"/>
      <c r="V569" s="647"/>
      <c r="W569" s="632"/>
      <c r="X569" s="650"/>
      <c r="Y569" s="653"/>
      <c r="Z569" s="656"/>
      <c r="AA569" s="632"/>
      <c r="AB569" s="635"/>
      <c r="AC569" s="638"/>
      <c r="AD569" s="641"/>
      <c r="AE569" s="620"/>
      <c r="AF569" s="205">
        <v>2</v>
      </c>
      <c r="AG569" s="501"/>
      <c r="AH569" s="504" t="str">
        <f t="shared" si="1969"/>
        <v/>
      </c>
      <c r="AI569" s="338"/>
      <c r="AJ569" s="338"/>
      <c r="AK569" s="233" t="str">
        <f t="shared" si="1970"/>
        <v/>
      </c>
      <c r="AL569" s="339"/>
      <c r="AM569" s="339"/>
      <c r="AN569" s="340"/>
      <c r="AO569" s="234" t="str">
        <f t="shared" ref="AO569" si="2018">IF(ISBLANK(AD568),(IFERROR(IF(AND(AH568="Probabilidad",AH569="Probabilidad"),(AQ568-(+AQ568*AK569)),IF(AH569="Probabilidad",(W568-(+W568*AK569)),IF(AH569="Impacto",AQ568,""))),""))," ")</f>
        <v/>
      </c>
      <c r="AP569" s="174" t="str">
        <f t="shared" ref="AP569" si="2019">IF(ISBLANK(AD568),(IFERROR(IF(AO569="","",IF(AO569&lt;=0.2,"Muy Baja",IF(AO569&lt;=0.4,"Baja",IF(AO569&lt;=0.6,"Media",IF(AO569&lt;=0.8,"Alta","Muy Alta"))))),""))," ")</f>
        <v/>
      </c>
      <c r="AQ569" s="235" t="str">
        <f t="shared" si="1909"/>
        <v/>
      </c>
      <c r="AR569" s="281" t="str">
        <f t="shared" si="1910"/>
        <v/>
      </c>
      <c r="AS569" s="235" t="str">
        <f t="shared" ref="AS569" si="2020">IFERROR(IF(AND(AH568="Impacto",AH569="Impacto"),(AS568-(+AS568*AK569)),IF(AH569="Impacto",(AA568-(+AA568*AK569)),IF(AH569="Probabilidad",AS568,""))),"")</f>
        <v/>
      </c>
      <c r="AT569" s="237" t="str">
        <f t="shared" si="1912"/>
        <v/>
      </c>
      <c r="AU569" s="623"/>
      <c r="AV569" s="626"/>
      <c r="AW569" s="620"/>
      <c r="AX569" s="629"/>
      <c r="AY569" s="341"/>
      <c r="AZ569" s="208"/>
      <c r="BA569" s="206"/>
      <c r="BB569" s="206"/>
      <c r="BC569" s="207"/>
      <c r="BD569" s="207"/>
      <c r="BE569" s="207"/>
      <c r="BF569" s="208"/>
      <c r="BG569" s="576"/>
      <c r="BH569" s="214"/>
      <c r="BI569" s="209"/>
      <c r="BJ569" s="209"/>
      <c r="BK569" s="209"/>
      <c r="BL569" s="206"/>
      <c r="BM569" s="206"/>
      <c r="BN569" s="206"/>
      <c r="BO569" s="280"/>
      <c r="BP569" s="280"/>
      <c r="BQ569" s="282"/>
      <c r="BR569" s="212"/>
      <c r="BS569" s="212" t="str">
        <f>IF(AND('MAPA DE RIESGOS'!$AP569="Muy Alta",'MAPA DE RIESGOS'!$AR569="Leve"),CONCATENATE("R",'MAPA DE RIESGOS'!$H569,"C",'MAPA DE RIESGOS'!$AF569),"")</f>
        <v/>
      </c>
      <c r="BT569" s="212"/>
      <c r="BU569" s="212"/>
      <c r="BV569" s="212"/>
      <c r="BW569" s="212"/>
      <c r="BX569" s="212"/>
      <c r="BY569" s="212"/>
      <c r="BZ569" s="212"/>
      <c r="CA569" s="212"/>
      <c r="CB569" s="212"/>
      <c r="CC569" s="212"/>
      <c r="CD569" s="212"/>
      <c r="CE569" s="212"/>
      <c r="CF569" s="212"/>
      <c r="CG569" s="212"/>
      <c r="CH569" s="212"/>
      <c r="CI569" s="212"/>
      <c r="CJ569" s="212"/>
      <c r="CK569" s="212"/>
    </row>
    <row r="570" spans="1:89" s="213" customFormat="1" ht="28.5" hidden="1" customHeight="1">
      <c r="A570" s="582"/>
      <c r="B570" s="600"/>
      <c r="C570" s="567"/>
      <c r="D570" s="288"/>
      <c r="E570" s="291"/>
      <c r="F570" s="206"/>
      <c r="G570" s="575"/>
      <c r="H570" s="382">
        <f t="shared" si="1958"/>
        <v>93</v>
      </c>
      <c r="I570" s="573"/>
      <c r="J570" s="576"/>
      <c r="K570" s="576"/>
      <c r="L570" s="576"/>
      <c r="M570" s="570"/>
      <c r="N570" s="570"/>
      <c r="O570" s="570"/>
      <c r="P570" s="644"/>
      <c r="Q570" s="604"/>
      <c r="R570" s="607"/>
      <c r="S570" s="607"/>
      <c r="T570" s="607"/>
      <c r="U570" s="607"/>
      <c r="V570" s="647"/>
      <c r="W570" s="632"/>
      <c r="X570" s="650"/>
      <c r="Y570" s="653"/>
      <c r="Z570" s="656"/>
      <c r="AA570" s="632"/>
      <c r="AB570" s="635"/>
      <c r="AC570" s="638"/>
      <c r="AD570" s="641"/>
      <c r="AE570" s="620"/>
      <c r="AF570" s="205">
        <v>3</v>
      </c>
      <c r="AG570" s="501"/>
      <c r="AH570" s="504" t="str">
        <f t="shared" si="1969"/>
        <v/>
      </c>
      <c r="AI570" s="338"/>
      <c r="AJ570" s="338"/>
      <c r="AK570" s="233" t="str">
        <f t="shared" si="1970"/>
        <v/>
      </c>
      <c r="AL570" s="339"/>
      <c r="AM570" s="339"/>
      <c r="AN570" s="340"/>
      <c r="AO570" s="234" t="str">
        <f t="shared" ref="AO570" si="2021">IF(ISBLANK(AD568),(IFERROR(IF(AND(AH569="Probabilidad",AH570="Probabilidad"),(AQ569-(+AQ569*AK570)),IF(AND(AH569="Impacto",AH570="Probabilidad"),(AQ568-(+AQ568*AK570)),IF(AH570="Impacto",AQ569,""))),""))," ")</f>
        <v/>
      </c>
      <c r="AP570" s="174" t="str">
        <f t="shared" ref="AP570" si="2022">IF(ISBLANK(AD568),(IFERROR(IF(AO570="","",IF(AO570&lt;=0.2,"Muy Baja",IF(AO570&lt;=0.4,"Baja",IF(AO570&lt;=0.6,"Media",IF(AO570&lt;=0.8,"Alta","Muy Alta"))))),""))," ")</f>
        <v/>
      </c>
      <c r="AQ570" s="235" t="str">
        <f t="shared" si="1909"/>
        <v/>
      </c>
      <c r="AR570" s="281" t="str">
        <f t="shared" si="1910"/>
        <v/>
      </c>
      <c r="AS570" s="235" t="str">
        <f t="shared" ref="AS570:AS573" si="2023">IFERROR(IF(AND(AH569="Impacto",AH570="Impacto"),(AS569-(+AS569*AK570)),IF(AND(AH569="Probabilidad",AH570="Impacto"),(AS568-(+AS568*AK570)),IF(AH570="Probabilidad",AS569,""))),"")</f>
        <v/>
      </c>
      <c r="AT570" s="237" t="str">
        <f t="shared" si="1912"/>
        <v/>
      </c>
      <c r="AU570" s="623"/>
      <c r="AV570" s="626"/>
      <c r="AW570" s="620"/>
      <c r="AX570" s="629"/>
      <c r="AY570" s="341"/>
      <c r="AZ570" s="208"/>
      <c r="BA570" s="206"/>
      <c r="BB570" s="206"/>
      <c r="BC570" s="207"/>
      <c r="BD570" s="207"/>
      <c r="BE570" s="207"/>
      <c r="BF570" s="208"/>
      <c r="BG570" s="576"/>
      <c r="BH570" s="214"/>
      <c r="BI570" s="209"/>
      <c r="BJ570" s="209"/>
      <c r="BK570" s="209"/>
      <c r="BL570" s="206"/>
      <c r="BM570" s="206"/>
      <c r="BN570" s="206"/>
      <c r="BO570" s="280"/>
      <c r="BP570" s="280"/>
      <c r="BQ570" s="282"/>
      <c r="BR570" s="212"/>
      <c r="BS570" s="212" t="str">
        <f>IF(AND('MAPA DE RIESGOS'!$AP570="Muy Alta",'MAPA DE RIESGOS'!$AR570="Leve"),CONCATENATE("R",'MAPA DE RIESGOS'!$H570,"C",'MAPA DE RIESGOS'!$AF570),"")</f>
        <v/>
      </c>
      <c r="BT570" s="212"/>
      <c r="BU570" s="212"/>
      <c r="BV570" s="212"/>
      <c r="BW570" s="212"/>
      <c r="BX570" s="212"/>
      <c r="BY570" s="212"/>
      <c r="BZ570" s="212"/>
      <c r="CA570" s="212"/>
      <c r="CB570" s="212"/>
      <c r="CC570" s="212"/>
      <c r="CD570" s="212"/>
      <c r="CE570" s="212"/>
      <c r="CF570" s="212"/>
      <c r="CG570" s="212"/>
      <c r="CH570" s="212"/>
      <c r="CI570" s="212"/>
      <c r="CJ570" s="212"/>
      <c r="CK570" s="212"/>
    </row>
    <row r="571" spans="1:89" s="213" customFormat="1" ht="28.5" hidden="1" customHeight="1">
      <c r="A571" s="582"/>
      <c r="B571" s="600"/>
      <c r="C571" s="567"/>
      <c r="D571" s="288"/>
      <c r="E571" s="291"/>
      <c r="F571" s="206"/>
      <c r="G571" s="575"/>
      <c r="H571" s="382">
        <f t="shared" si="1958"/>
        <v>93</v>
      </c>
      <c r="I571" s="573"/>
      <c r="J571" s="576"/>
      <c r="K571" s="576"/>
      <c r="L571" s="576"/>
      <c r="M571" s="570"/>
      <c r="N571" s="570"/>
      <c r="O571" s="570"/>
      <c r="P571" s="644"/>
      <c r="Q571" s="604"/>
      <c r="R571" s="607"/>
      <c r="S571" s="607"/>
      <c r="T571" s="607"/>
      <c r="U571" s="607"/>
      <c r="V571" s="647"/>
      <c r="W571" s="632"/>
      <c r="X571" s="650"/>
      <c r="Y571" s="653"/>
      <c r="Z571" s="656"/>
      <c r="AA571" s="632"/>
      <c r="AB571" s="635"/>
      <c r="AC571" s="638"/>
      <c r="AD571" s="641"/>
      <c r="AE571" s="620"/>
      <c r="AF571" s="205">
        <v>4</v>
      </c>
      <c r="AG571" s="501"/>
      <c r="AH571" s="504" t="str">
        <f t="shared" si="1969"/>
        <v/>
      </c>
      <c r="AI571" s="338"/>
      <c r="AJ571" s="338"/>
      <c r="AK571" s="233" t="str">
        <f t="shared" si="1970"/>
        <v/>
      </c>
      <c r="AL571" s="339"/>
      <c r="AM571" s="339"/>
      <c r="AN571" s="340"/>
      <c r="AO571" s="234" t="str">
        <f t="shared" ref="AO571" si="2024">IF(ISBLANK(AD568),(IFERROR(IF(AND(AH570="Probabilidad",AH571="Probabilidad"),(AQ570-(+AQ570*AK571)),IF(AND(AH570="Impacto",AH571="Probabilidad"),(AQ569-(+AQ569*AK571)),IF(AH571="Impacto",AQ570,""))),""))," ")</f>
        <v/>
      </c>
      <c r="AP571" s="174" t="str">
        <f t="shared" ref="AP571" si="2025">IF(ISBLANK(AD568),(IFERROR(IF(AO571="","",IF(AO571&lt;=0.2,"Muy Baja",IF(AO571&lt;=0.4,"Baja",IF(AO571&lt;=0.6,"Media",IF(AO571&lt;=0.8,"Alta","Muy Alta"))))),""))," ")</f>
        <v/>
      </c>
      <c r="AQ571" s="235" t="str">
        <f t="shared" si="1909"/>
        <v/>
      </c>
      <c r="AR571" s="281" t="str">
        <f t="shared" si="1910"/>
        <v/>
      </c>
      <c r="AS571" s="235" t="str">
        <f t="shared" si="2023"/>
        <v/>
      </c>
      <c r="AT571" s="237" t="str">
        <f t="shared" si="1912"/>
        <v/>
      </c>
      <c r="AU571" s="623"/>
      <c r="AV571" s="626"/>
      <c r="AW571" s="620"/>
      <c r="AX571" s="629"/>
      <c r="AY571" s="341"/>
      <c r="AZ571" s="208"/>
      <c r="BA571" s="206"/>
      <c r="BB571" s="206"/>
      <c r="BC571" s="207"/>
      <c r="BD571" s="207"/>
      <c r="BE571" s="207"/>
      <c r="BF571" s="208"/>
      <c r="BG571" s="576"/>
      <c r="BH571" s="214"/>
      <c r="BI571" s="209"/>
      <c r="BJ571" s="209"/>
      <c r="BK571" s="209"/>
      <c r="BL571" s="206"/>
      <c r="BM571" s="206"/>
      <c r="BN571" s="206"/>
      <c r="BO571" s="280"/>
      <c r="BP571" s="280"/>
      <c r="BQ571" s="282"/>
      <c r="BR571" s="212"/>
      <c r="BS571" s="212" t="str">
        <f>IF(AND('MAPA DE RIESGOS'!$AP571="Muy Alta",'MAPA DE RIESGOS'!$AR571="Leve"),CONCATENATE("R",'MAPA DE RIESGOS'!$H571,"C",'MAPA DE RIESGOS'!$AF571),"")</f>
        <v/>
      </c>
      <c r="BT571" s="212"/>
      <c r="BU571" s="212"/>
      <c r="BV571" s="212"/>
      <c r="BW571" s="212"/>
      <c r="BX571" s="212"/>
      <c r="BY571" s="212"/>
      <c r="BZ571" s="212"/>
      <c r="CA571" s="212"/>
      <c r="CB571" s="212"/>
      <c r="CC571" s="212"/>
      <c r="CD571" s="212"/>
      <c r="CE571" s="212"/>
      <c r="CF571" s="212"/>
      <c r="CG571" s="212"/>
      <c r="CH571" s="212"/>
      <c r="CI571" s="212"/>
      <c r="CJ571" s="212"/>
      <c r="CK571" s="212"/>
    </row>
    <row r="572" spans="1:89" s="213" customFormat="1" ht="28.5" hidden="1" customHeight="1">
      <c r="A572" s="582"/>
      <c r="B572" s="600"/>
      <c r="C572" s="567"/>
      <c r="D572" s="288"/>
      <c r="E572" s="291"/>
      <c r="F572" s="206"/>
      <c r="G572" s="575"/>
      <c r="H572" s="382">
        <f t="shared" si="1958"/>
        <v>93</v>
      </c>
      <c r="I572" s="573"/>
      <c r="J572" s="576"/>
      <c r="K572" s="576"/>
      <c r="L572" s="576"/>
      <c r="M572" s="570"/>
      <c r="N572" s="570"/>
      <c r="O572" s="570"/>
      <c r="P572" s="644"/>
      <c r="Q572" s="604"/>
      <c r="R572" s="607"/>
      <c r="S572" s="607"/>
      <c r="T572" s="607"/>
      <c r="U572" s="607"/>
      <c r="V572" s="647"/>
      <c r="W572" s="632"/>
      <c r="X572" s="650"/>
      <c r="Y572" s="653"/>
      <c r="Z572" s="656"/>
      <c r="AA572" s="632"/>
      <c r="AB572" s="635"/>
      <c r="AC572" s="638"/>
      <c r="AD572" s="641"/>
      <c r="AE572" s="620"/>
      <c r="AF572" s="205">
        <v>5</v>
      </c>
      <c r="AG572" s="501"/>
      <c r="AH572" s="504" t="str">
        <f t="shared" si="1969"/>
        <v/>
      </c>
      <c r="AI572" s="338"/>
      <c r="AJ572" s="338"/>
      <c r="AK572" s="233" t="str">
        <f t="shared" si="1970"/>
        <v/>
      </c>
      <c r="AL572" s="339"/>
      <c r="AM572" s="339"/>
      <c r="AN572" s="340"/>
      <c r="AO572" s="234" t="str">
        <f t="shared" ref="AO572" si="2026">IF(ISBLANK(AD568),(IFERROR(IF(AND(AH571="Probabilidad",AH572="Probabilidad"),(AQ571-(+AQ571*AK572)),IF(AND(AH571="Impacto",AH572="Probabilidad"),(AQ570-(+AQ570*AK572)),IF(AH572="Impacto",AQ571,""))),""))," ")</f>
        <v/>
      </c>
      <c r="AP572" s="174" t="str">
        <f t="shared" ref="AP572" si="2027">IF(ISBLANK(AD568),(IFERROR(IF(AO572="","",IF(AO572&lt;=0.2,"Muy Baja",IF(AO572&lt;=0.4,"Baja",IF(AO572&lt;=0.6,"Media",IF(AO572&lt;=0.8,"Alta","Muy Alta"))))),""))," ")</f>
        <v/>
      </c>
      <c r="AQ572" s="235" t="str">
        <f t="shared" si="1909"/>
        <v/>
      </c>
      <c r="AR572" s="281" t="str">
        <f t="shared" si="1910"/>
        <v/>
      </c>
      <c r="AS572" s="235" t="str">
        <f t="shared" si="2023"/>
        <v/>
      </c>
      <c r="AT572" s="237" t="str">
        <f t="shared" si="1912"/>
        <v/>
      </c>
      <c r="AU572" s="623"/>
      <c r="AV572" s="626"/>
      <c r="AW572" s="620"/>
      <c r="AX572" s="629"/>
      <c r="AY572" s="341"/>
      <c r="AZ572" s="208"/>
      <c r="BA572" s="206"/>
      <c r="BB572" s="206"/>
      <c r="BC572" s="207"/>
      <c r="BD572" s="207"/>
      <c r="BE572" s="207"/>
      <c r="BF572" s="208"/>
      <c r="BG572" s="576"/>
      <c r="BH572" s="214"/>
      <c r="BI572" s="209"/>
      <c r="BJ572" s="209"/>
      <c r="BK572" s="209"/>
      <c r="BL572" s="206"/>
      <c r="BM572" s="206"/>
      <c r="BN572" s="206"/>
      <c r="BO572" s="280"/>
      <c r="BP572" s="280"/>
      <c r="BQ572" s="282"/>
      <c r="BR572" s="212"/>
      <c r="BS572" s="212" t="str">
        <f>IF(AND('MAPA DE RIESGOS'!$AP572="Muy Alta",'MAPA DE RIESGOS'!$AR572="Leve"),CONCATENATE("R",'MAPA DE RIESGOS'!$H572,"C",'MAPA DE RIESGOS'!$AF572),"")</f>
        <v/>
      </c>
      <c r="BT572" s="212"/>
      <c r="BU572" s="212"/>
      <c r="BV572" s="212"/>
      <c r="BW572" s="212"/>
      <c r="BX572" s="212"/>
      <c r="BY572" s="212"/>
      <c r="BZ572" s="212"/>
      <c r="CA572" s="212"/>
      <c r="CB572" s="212"/>
      <c r="CC572" s="212"/>
      <c r="CD572" s="212"/>
      <c r="CE572" s="212"/>
      <c r="CF572" s="212"/>
      <c r="CG572" s="212"/>
      <c r="CH572" s="212"/>
      <c r="CI572" s="212"/>
      <c r="CJ572" s="212"/>
      <c r="CK572" s="212"/>
    </row>
    <row r="573" spans="1:89" s="213" customFormat="1" ht="28.5" hidden="1" customHeight="1">
      <c r="A573" s="582"/>
      <c r="B573" s="601"/>
      <c r="C573" s="568"/>
      <c r="D573" s="289"/>
      <c r="E573" s="292"/>
      <c r="F573" s="206"/>
      <c r="G573" s="575"/>
      <c r="H573" s="382">
        <f t="shared" si="1958"/>
        <v>93</v>
      </c>
      <c r="I573" s="574"/>
      <c r="J573" s="577"/>
      <c r="K573" s="577"/>
      <c r="L573" s="577"/>
      <c r="M573" s="571"/>
      <c r="N573" s="571"/>
      <c r="O573" s="571"/>
      <c r="P573" s="645"/>
      <c r="Q573" s="605"/>
      <c r="R573" s="608"/>
      <c r="S573" s="608"/>
      <c r="T573" s="608"/>
      <c r="U573" s="608"/>
      <c r="V573" s="648"/>
      <c r="W573" s="633"/>
      <c r="X573" s="651"/>
      <c r="Y573" s="654"/>
      <c r="Z573" s="657"/>
      <c r="AA573" s="633"/>
      <c r="AB573" s="636"/>
      <c r="AC573" s="639"/>
      <c r="AD573" s="642"/>
      <c r="AE573" s="621"/>
      <c r="AF573" s="205">
        <v>6</v>
      </c>
      <c r="AG573" s="501"/>
      <c r="AH573" s="504" t="str">
        <f t="shared" si="1969"/>
        <v/>
      </c>
      <c r="AI573" s="338"/>
      <c r="AJ573" s="338"/>
      <c r="AK573" s="233" t="str">
        <f t="shared" si="1970"/>
        <v/>
      </c>
      <c r="AL573" s="339"/>
      <c r="AM573" s="339"/>
      <c r="AN573" s="340"/>
      <c r="AO573" s="234" t="str">
        <f t="shared" ref="AO573" si="2028">IF(ISBLANK(AD568),(IFERROR(IF(AND(AH572="Probabilidad",AH573="Probabilidad"),(AQ572-(+AQ572*AK573)),IF(AND(AH572="Impacto",AH573="Probabilidad"),(AQ571-(+AQ571*AK573)),IF(AH573="Impacto",AQ572,""))),""))," ")</f>
        <v/>
      </c>
      <c r="AP573" s="174" t="str">
        <f t="shared" ref="AP573" si="2029">IF(ISBLANK(AD568),(IFERROR(IF(AO573="","",IF(AO573&lt;=0.2,"Muy Baja",IF(AO573&lt;=0.4,"Baja",IF(AO573&lt;=0.6,"Media",IF(AO573&lt;=0.8,"Alta","Muy Alta"))))),""))," ")</f>
        <v/>
      </c>
      <c r="AQ573" s="235" t="str">
        <f t="shared" si="1909"/>
        <v/>
      </c>
      <c r="AR573" s="281" t="str">
        <f t="shared" si="1910"/>
        <v/>
      </c>
      <c r="AS573" s="235" t="str">
        <f t="shared" si="2023"/>
        <v/>
      </c>
      <c r="AT573" s="237" t="str">
        <f t="shared" si="1912"/>
        <v/>
      </c>
      <c r="AU573" s="624"/>
      <c r="AV573" s="627"/>
      <c r="AW573" s="621"/>
      <c r="AX573" s="630"/>
      <c r="AY573" s="341"/>
      <c r="AZ573" s="208"/>
      <c r="BA573" s="206"/>
      <c r="BB573" s="206"/>
      <c r="BC573" s="207"/>
      <c r="BD573" s="207"/>
      <c r="BE573" s="207"/>
      <c r="BF573" s="208"/>
      <c r="BG573" s="577"/>
      <c r="BH573" s="214"/>
      <c r="BI573" s="209"/>
      <c r="BJ573" s="209"/>
      <c r="BK573" s="209"/>
      <c r="BL573" s="206"/>
      <c r="BM573" s="206"/>
      <c r="BN573" s="206"/>
      <c r="BO573" s="280"/>
      <c r="BP573" s="280"/>
      <c r="BQ573" s="282"/>
      <c r="BR573" s="212"/>
      <c r="BS573" s="212" t="str">
        <f>IF(AND('MAPA DE RIESGOS'!$AP573="Muy Alta",'MAPA DE RIESGOS'!$AR573="Leve"),CONCATENATE("R",'MAPA DE RIESGOS'!$H573,"C",'MAPA DE RIESGOS'!$AF573),"")</f>
        <v/>
      </c>
      <c r="BT573" s="212"/>
      <c r="BU573" s="212"/>
      <c r="BV573" s="212"/>
      <c r="BW573" s="212"/>
      <c r="BX573" s="212"/>
      <c r="BY573" s="212"/>
      <c r="BZ573" s="212"/>
      <c r="CA573" s="212"/>
      <c r="CB573" s="212"/>
      <c r="CC573" s="212"/>
      <c r="CD573" s="212"/>
      <c r="CE573" s="212"/>
      <c r="CF573" s="212"/>
      <c r="CG573" s="212"/>
      <c r="CH573" s="212"/>
      <c r="CI573" s="212"/>
      <c r="CJ573" s="212"/>
      <c r="CK573" s="212"/>
    </row>
    <row r="574" spans="1:89" s="213" customFormat="1" ht="28.5" hidden="1" customHeight="1">
      <c r="A574" s="582"/>
      <c r="B574" s="602"/>
      <c r="C574" s="566" t="str">
        <f>IFERROR((VLOOKUP($B574,'Listados Datos'!$D$3:$E$18,2,FALSE))," ")</f>
        <v xml:space="preserve"> </v>
      </c>
      <c r="D574" s="287" t="str">
        <f>IFERROR((VLOOKUP($B574,'Listados Datos'!$D$3:$F$18,3,FALSE))," ")</f>
        <v xml:space="preserve"> </v>
      </c>
      <c r="E574" s="290"/>
      <c r="F574" s="206"/>
      <c r="G574" s="575">
        <v>94</v>
      </c>
      <c r="H574" s="382">
        <f t="shared" ref="H574" si="2030">+G574</f>
        <v>94</v>
      </c>
      <c r="I574" s="572"/>
      <c r="J574" s="581"/>
      <c r="K574" s="581"/>
      <c r="L574" s="581"/>
      <c r="M574" s="569"/>
      <c r="N574" s="569"/>
      <c r="O574" s="569"/>
      <c r="P574" s="643"/>
      <c r="Q574" s="603"/>
      <c r="R574" s="606"/>
      <c r="S574" s="606"/>
      <c r="T574" s="606"/>
      <c r="U574" s="606"/>
      <c r="V574" s="646" t="str">
        <f t="shared" ref="V574" si="2031">IF(ISBLANK(AC574),(IF(P574&lt;=0,"",IF(P574&lt;=2,"Muy Baja",IF(P574&lt;=24,"Baja",IF(P574&lt;=500,"Media",IF(P574&lt;=5000,"Alta","Muy Alta"))))))," ")</f>
        <v/>
      </c>
      <c r="W574" s="631" t="str">
        <f t="shared" ref="W574" si="2032">IF(ISBLANK(AC574),(IF(V574="","",IF(V574="Muy Baja",20%,IF(V574="Baja",40%,IF(V574="Media",60%,IF(V574="Alta",80%,IF(V574="Muy Alta",100%,0)))))))," ")</f>
        <v/>
      </c>
      <c r="X574" s="649"/>
      <c r="Y574" s="652" t="str">
        <f>IF(X574&gt;0,IF(NOT(ISERROR(MATCH(X574,'Listados Datos'!$N$3:$N$4,0))),'Listados Datos'!$N$6&amp;"Por favor no seleccionar este criterios de impacto (Afectación Económica o presupuestal y/o Pérdida Reputacional)",'Listados Datos'!$N$7),"")</f>
        <v/>
      </c>
      <c r="Z574" s="655" t="str">
        <f>IF(OR(X574='Listados Datos'!$R$3,X574='Listados Datos'!$S$3),"Leve",IF(OR(X574='Listados Datos'!$R$4,X574='Listados Datos'!$S$4),"Menor",IF(OR(X574='Listados Datos'!$R$5,X574='Listados Datos'!$S$5),"Moderado",IF(OR(X574='Listados Datos'!$R$6,X574='Listados Datos'!$S$6),"Mayor",IF(OR(X574='Listados Datos'!$R$7,X574='Listados Datos'!$S$7),"Catastrófico","")))))</f>
        <v/>
      </c>
      <c r="AA574" s="631" t="str">
        <f>IF(Z574="","",IF(Z574="Leve",20%,IF(Z574="Menor",40%,IF(Z574="Moderado",60%,IF(Z574="Mayor",80%,IF(Z574="Catastrófico",100%,0))))))</f>
        <v/>
      </c>
      <c r="AB574" s="634"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637"/>
      <c r="AD574" s="640"/>
      <c r="AE574" s="619" t="str">
        <f t="shared" ref="AE574" si="2033">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5">
        <v>1</v>
      </c>
      <c r="AG574" s="501"/>
      <c r="AH574" s="504" t="str">
        <f t="shared" si="1969"/>
        <v/>
      </c>
      <c r="AI574" s="338"/>
      <c r="AJ574" s="338"/>
      <c r="AK574" s="233" t="str">
        <f t="shared" si="1970"/>
        <v/>
      </c>
      <c r="AL574" s="339"/>
      <c r="AM574" s="339"/>
      <c r="AN574" s="340"/>
      <c r="AO574" s="234" t="str">
        <f t="shared" ref="AO574" si="2034">IF(ISBLANK(AD574),(IFERROR(IF(AH574="Probabilidad",(W574-(+W574*AK574)),IF(AH574="Impacto",W574,"")),""))," ")</f>
        <v/>
      </c>
      <c r="AP574" s="174" t="str">
        <f t="shared" ref="AP574" si="2035">IF(ISBLANK(AD574), (IFERROR(IF(AO574="","",IF(AO574&lt;=0.2,"Muy Baja",IF(AO574&lt;=0.4,"Baja",IF(AO574&lt;=0.6,"Media",IF(AO574&lt;=0.8,"Alta","Muy Alta"))))),""))," ")</f>
        <v/>
      </c>
      <c r="AQ574" s="235" t="str">
        <f t="shared" si="1909"/>
        <v/>
      </c>
      <c r="AR574" s="281" t="str">
        <f t="shared" si="1910"/>
        <v/>
      </c>
      <c r="AS574" s="235" t="str">
        <f t="shared" ref="AS574" si="2036">IFERROR(IF(AH574="Impacto",(AA574-(+AA574*AK574)),IF(AH574="Probabilidad",AA574,"")),"")</f>
        <v/>
      </c>
      <c r="AT574" s="237" t="str">
        <f t="shared" si="1912"/>
        <v/>
      </c>
      <c r="AU574" s="622"/>
      <c r="AV574" s="625" t="str">
        <f>IF(ISBLANK(AD574), " ", AD574)</f>
        <v xml:space="preserve"> </v>
      </c>
      <c r="AW574" s="619" t="str">
        <f t="shared" ref="AW574" si="2037">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628"/>
      <c r="AY574" s="341"/>
      <c r="AZ574" s="208"/>
      <c r="BA574" s="206"/>
      <c r="BB574" s="206"/>
      <c r="BC574" s="207"/>
      <c r="BD574" s="207"/>
      <c r="BE574" s="207"/>
      <c r="BF574" s="208"/>
      <c r="BG574" s="581"/>
      <c r="BH574" s="214"/>
      <c r="BI574" s="209"/>
      <c r="BJ574" s="209"/>
      <c r="BK574" s="209"/>
      <c r="BL574" s="206"/>
      <c r="BM574" s="206"/>
      <c r="BN574" s="206"/>
      <c r="BO574" s="280"/>
      <c r="BP574" s="280"/>
      <c r="BQ574" s="282"/>
      <c r="BR574" s="212"/>
      <c r="BS574" s="212" t="str">
        <f>IF(AND('MAPA DE RIESGOS'!$AP574="Muy Alta",'MAPA DE RIESGOS'!$AR574="Leve"),CONCATENATE("R",'MAPA DE RIESGOS'!$H574,"C",'MAPA DE RIESGOS'!$AF574),"")</f>
        <v/>
      </c>
      <c r="BT574" s="212"/>
      <c r="BU574" s="212"/>
      <c r="BV574" s="212"/>
      <c r="BW574" s="212"/>
      <c r="BX574" s="212"/>
      <c r="BY574" s="212"/>
      <c r="BZ574" s="212"/>
      <c r="CA574" s="212"/>
      <c r="CB574" s="212"/>
      <c r="CC574" s="212"/>
      <c r="CD574" s="212"/>
      <c r="CE574" s="212"/>
      <c r="CF574" s="212"/>
      <c r="CG574" s="212"/>
      <c r="CH574" s="212"/>
      <c r="CI574" s="212"/>
      <c r="CJ574" s="212"/>
      <c r="CK574" s="212"/>
    </row>
    <row r="575" spans="1:89" s="213" customFormat="1" ht="28.5" hidden="1" customHeight="1">
      <c r="A575" s="582"/>
      <c r="B575" s="600"/>
      <c r="C575" s="567"/>
      <c r="D575" s="288"/>
      <c r="E575" s="291"/>
      <c r="F575" s="206"/>
      <c r="G575" s="575"/>
      <c r="H575" s="382">
        <f t="shared" ref="H575" si="2038">+H574</f>
        <v>94</v>
      </c>
      <c r="I575" s="573"/>
      <c r="J575" s="576"/>
      <c r="K575" s="576"/>
      <c r="L575" s="576"/>
      <c r="M575" s="570"/>
      <c r="N575" s="570"/>
      <c r="O575" s="570"/>
      <c r="P575" s="644"/>
      <c r="Q575" s="604"/>
      <c r="R575" s="607"/>
      <c r="S575" s="607"/>
      <c r="T575" s="607"/>
      <c r="U575" s="607"/>
      <c r="V575" s="647"/>
      <c r="W575" s="632"/>
      <c r="X575" s="650"/>
      <c r="Y575" s="653"/>
      <c r="Z575" s="656"/>
      <c r="AA575" s="632"/>
      <c r="AB575" s="635"/>
      <c r="AC575" s="638"/>
      <c r="AD575" s="641"/>
      <c r="AE575" s="620"/>
      <c r="AF575" s="205">
        <v>2</v>
      </c>
      <c r="AG575" s="501"/>
      <c r="AH575" s="504" t="str">
        <f t="shared" si="1969"/>
        <v/>
      </c>
      <c r="AI575" s="338"/>
      <c r="AJ575" s="338"/>
      <c r="AK575" s="233" t="str">
        <f t="shared" si="1970"/>
        <v/>
      </c>
      <c r="AL575" s="339"/>
      <c r="AM575" s="339"/>
      <c r="AN575" s="340"/>
      <c r="AO575" s="234" t="str">
        <f t="shared" ref="AO575" si="2039">IF(ISBLANK(AD574),(IFERROR(IF(AND(AH574="Probabilidad",AH575="Probabilidad"),(AQ574-(+AQ574*AK575)),IF(AH575="Probabilidad",(W574-(+W574*AK575)),IF(AH575="Impacto",AQ574,""))),""))," ")</f>
        <v/>
      </c>
      <c r="AP575" s="174" t="str">
        <f t="shared" ref="AP575" si="2040">IF(ISBLANK(AD574),(IFERROR(IF(AO575="","",IF(AO575&lt;=0.2,"Muy Baja",IF(AO575&lt;=0.4,"Baja",IF(AO575&lt;=0.6,"Media",IF(AO575&lt;=0.8,"Alta","Muy Alta"))))),""))," ")</f>
        <v/>
      </c>
      <c r="AQ575" s="235" t="str">
        <f t="shared" si="1909"/>
        <v/>
      </c>
      <c r="AR575" s="281" t="str">
        <f t="shared" si="1910"/>
        <v/>
      </c>
      <c r="AS575" s="235" t="str">
        <f t="shared" ref="AS575" si="2041">IFERROR(IF(AND(AH574="Impacto",AH575="Impacto"),(AS574-(+AS574*AK575)),IF(AH575="Impacto",(AA574-(+AA574*AK575)),IF(AH575="Probabilidad",AS574,""))),"")</f>
        <v/>
      </c>
      <c r="AT575" s="237" t="str">
        <f t="shared" si="1912"/>
        <v/>
      </c>
      <c r="AU575" s="623"/>
      <c r="AV575" s="626"/>
      <c r="AW575" s="620"/>
      <c r="AX575" s="629"/>
      <c r="AY575" s="341"/>
      <c r="AZ575" s="208"/>
      <c r="BA575" s="206"/>
      <c r="BB575" s="206"/>
      <c r="BC575" s="207"/>
      <c r="BD575" s="207"/>
      <c r="BE575" s="207"/>
      <c r="BF575" s="208"/>
      <c r="BG575" s="576"/>
      <c r="BH575" s="214"/>
      <c r="BI575" s="209"/>
      <c r="BJ575" s="209"/>
      <c r="BK575" s="209"/>
      <c r="BL575" s="206"/>
      <c r="BM575" s="206"/>
      <c r="BN575" s="206"/>
      <c r="BO575" s="280"/>
      <c r="BP575" s="280"/>
      <c r="BQ575" s="282"/>
      <c r="BR575" s="212"/>
      <c r="BS575" s="212" t="str">
        <f>IF(AND('MAPA DE RIESGOS'!$AP575="Muy Alta",'MAPA DE RIESGOS'!$AR575="Leve"),CONCATENATE("R",'MAPA DE RIESGOS'!$H575,"C",'MAPA DE RIESGOS'!$AF575),"")</f>
        <v/>
      </c>
      <c r="BT575" s="212"/>
      <c r="BU575" s="212"/>
      <c r="BV575" s="212"/>
      <c r="BW575" s="212"/>
      <c r="BX575" s="212"/>
      <c r="BY575" s="212"/>
      <c r="BZ575" s="212"/>
      <c r="CA575" s="212"/>
      <c r="CB575" s="212"/>
      <c r="CC575" s="212"/>
      <c r="CD575" s="212"/>
      <c r="CE575" s="212"/>
      <c r="CF575" s="212"/>
      <c r="CG575" s="212"/>
      <c r="CH575" s="212"/>
      <c r="CI575" s="212"/>
      <c r="CJ575" s="212"/>
      <c r="CK575" s="212"/>
    </row>
    <row r="576" spans="1:89" s="213" customFormat="1" ht="28.5" hidden="1" customHeight="1">
      <c r="A576" s="582"/>
      <c r="B576" s="600"/>
      <c r="C576" s="567"/>
      <c r="D576" s="288"/>
      <c r="E576" s="291"/>
      <c r="F576" s="206"/>
      <c r="G576" s="575"/>
      <c r="H576" s="382">
        <f t="shared" si="1958"/>
        <v>94</v>
      </c>
      <c r="I576" s="573"/>
      <c r="J576" s="576"/>
      <c r="K576" s="576"/>
      <c r="L576" s="576"/>
      <c r="M576" s="570"/>
      <c r="N576" s="570"/>
      <c r="O576" s="570"/>
      <c r="P576" s="644"/>
      <c r="Q576" s="604"/>
      <c r="R576" s="607"/>
      <c r="S576" s="607"/>
      <c r="T576" s="607"/>
      <c r="U576" s="607"/>
      <c r="V576" s="647"/>
      <c r="W576" s="632"/>
      <c r="X576" s="650"/>
      <c r="Y576" s="653"/>
      <c r="Z576" s="656"/>
      <c r="AA576" s="632"/>
      <c r="AB576" s="635"/>
      <c r="AC576" s="638"/>
      <c r="AD576" s="641"/>
      <c r="AE576" s="620"/>
      <c r="AF576" s="205">
        <v>3</v>
      </c>
      <c r="AG576" s="501"/>
      <c r="AH576" s="504" t="str">
        <f t="shared" si="1969"/>
        <v/>
      </c>
      <c r="AI576" s="338"/>
      <c r="AJ576" s="338"/>
      <c r="AK576" s="233" t="str">
        <f t="shared" si="1970"/>
        <v/>
      </c>
      <c r="AL576" s="339"/>
      <c r="AM576" s="339"/>
      <c r="AN576" s="340"/>
      <c r="AO576" s="234" t="str">
        <f t="shared" ref="AO576" si="2042">IF(ISBLANK(AD574),(IFERROR(IF(AND(AH575="Probabilidad",AH576="Probabilidad"),(AQ575-(+AQ575*AK576)),IF(AND(AH575="Impacto",AH576="Probabilidad"),(AQ574-(+AQ574*AK576)),IF(AH576="Impacto",AQ575,""))),""))," ")</f>
        <v/>
      </c>
      <c r="AP576" s="174" t="str">
        <f t="shared" ref="AP576" si="2043">IF(ISBLANK(AD574),(IFERROR(IF(AO576="","",IF(AO576&lt;=0.2,"Muy Baja",IF(AO576&lt;=0.4,"Baja",IF(AO576&lt;=0.6,"Media",IF(AO576&lt;=0.8,"Alta","Muy Alta"))))),""))," ")</f>
        <v/>
      </c>
      <c r="AQ576" s="235" t="str">
        <f t="shared" si="1909"/>
        <v/>
      </c>
      <c r="AR576" s="281" t="str">
        <f t="shared" si="1910"/>
        <v/>
      </c>
      <c r="AS576" s="235" t="str">
        <f t="shared" ref="AS576:AS579" si="2044">IFERROR(IF(AND(AH575="Impacto",AH576="Impacto"),(AS575-(+AS575*AK576)),IF(AND(AH575="Probabilidad",AH576="Impacto"),(AS574-(+AS574*AK576)),IF(AH576="Probabilidad",AS575,""))),"")</f>
        <v/>
      </c>
      <c r="AT576" s="237" t="str">
        <f t="shared" si="1912"/>
        <v/>
      </c>
      <c r="AU576" s="623"/>
      <c r="AV576" s="626"/>
      <c r="AW576" s="620"/>
      <c r="AX576" s="629"/>
      <c r="AY576" s="341"/>
      <c r="AZ576" s="208"/>
      <c r="BA576" s="206"/>
      <c r="BB576" s="206"/>
      <c r="BC576" s="207"/>
      <c r="BD576" s="207"/>
      <c r="BE576" s="207"/>
      <c r="BF576" s="208"/>
      <c r="BG576" s="576"/>
      <c r="BH576" s="214"/>
      <c r="BI576" s="209"/>
      <c r="BJ576" s="209"/>
      <c r="BK576" s="209"/>
      <c r="BL576" s="206"/>
      <c r="BM576" s="206"/>
      <c r="BN576" s="206"/>
      <c r="BO576" s="280"/>
      <c r="BP576" s="280"/>
      <c r="BQ576" s="282"/>
      <c r="BR576" s="212"/>
      <c r="BS576" s="212" t="str">
        <f>IF(AND('MAPA DE RIESGOS'!$AP576="Muy Alta",'MAPA DE RIESGOS'!$AR576="Leve"),CONCATENATE("R",'MAPA DE RIESGOS'!$H576,"C",'MAPA DE RIESGOS'!$AF576),"")</f>
        <v/>
      </c>
      <c r="BT576" s="212"/>
      <c r="BU576" s="212"/>
      <c r="BV576" s="212"/>
      <c r="BW576" s="212"/>
      <c r="BX576" s="212"/>
      <c r="BY576" s="212"/>
      <c r="BZ576" s="212"/>
      <c r="CA576" s="212"/>
      <c r="CB576" s="212"/>
      <c r="CC576" s="212"/>
      <c r="CD576" s="212"/>
      <c r="CE576" s="212"/>
      <c r="CF576" s="212"/>
      <c r="CG576" s="212"/>
      <c r="CH576" s="212"/>
      <c r="CI576" s="212"/>
      <c r="CJ576" s="212"/>
      <c r="CK576" s="212"/>
    </row>
    <row r="577" spans="1:89" s="213" customFormat="1" ht="28.5" hidden="1" customHeight="1">
      <c r="A577" s="582"/>
      <c r="B577" s="600"/>
      <c r="C577" s="567"/>
      <c r="D577" s="288"/>
      <c r="E577" s="291"/>
      <c r="F577" s="206"/>
      <c r="G577" s="575"/>
      <c r="H577" s="382">
        <f t="shared" si="1958"/>
        <v>94</v>
      </c>
      <c r="I577" s="573"/>
      <c r="J577" s="576"/>
      <c r="K577" s="576"/>
      <c r="L577" s="576"/>
      <c r="M577" s="570"/>
      <c r="N577" s="570"/>
      <c r="O577" s="570"/>
      <c r="P577" s="644"/>
      <c r="Q577" s="604"/>
      <c r="R577" s="607"/>
      <c r="S577" s="607"/>
      <c r="T577" s="607"/>
      <c r="U577" s="607"/>
      <c r="V577" s="647"/>
      <c r="W577" s="632"/>
      <c r="X577" s="650"/>
      <c r="Y577" s="653"/>
      <c r="Z577" s="656"/>
      <c r="AA577" s="632"/>
      <c r="AB577" s="635"/>
      <c r="AC577" s="638"/>
      <c r="AD577" s="641"/>
      <c r="AE577" s="620"/>
      <c r="AF577" s="205">
        <v>4</v>
      </c>
      <c r="AG577" s="501"/>
      <c r="AH577" s="504" t="str">
        <f t="shared" si="1969"/>
        <v/>
      </c>
      <c r="AI577" s="338"/>
      <c r="AJ577" s="338"/>
      <c r="AK577" s="233" t="str">
        <f t="shared" si="1970"/>
        <v/>
      </c>
      <c r="AL577" s="339"/>
      <c r="AM577" s="339"/>
      <c r="AN577" s="340"/>
      <c r="AO577" s="234" t="str">
        <f t="shared" ref="AO577" si="2045">IF(ISBLANK(AD574),(IFERROR(IF(AND(AH576="Probabilidad",AH577="Probabilidad"),(AQ576-(+AQ576*AK577)),IF(AND(AH576="Impacto",AH577="Probabilidad"),(AQ575-(+AQ575*AK577)),IF(AH577="Impacto",AQ576,""))),""))," ")</f>
        <v/>
      </c>
      <c r="AP577" s="174" t="str">
        <f t="shared" ref="AP577" si="2046">IF(ISBLANK(AD574),(IFERROR(IF(AO577="","",IF(AO577&lt;=0.2,"Muy Baja",IF(AO577&lt;=0.4,"Baja",IF(AO577&lt;=0.6,"Media",IF(AO577&lt;=0.8,"Alta","Muy Alta"))))),""))," ")</f>
        <v/>
      </c>
      <c r="AQ577" s="235" t="str">
        <f t="shared" si="1909"/>
        <v/>
      </c>
      <c r="AR577" s="281" t="str">
        <f t="shared" si="1910"/>
        <v/>
      </c>
      <c r="AS577" s="235" t="str">
        <f t="shared" si="2044"/>
        <v/>
      </c>
      <c r="AT577" s="237" t="str">
        <f t="shared" si="1912"/>
        <v/>
      </c>
      <c r="AU577" s="623"/>
      <c r="AV577" s="626"/>
      <c r="AW577" s="620"/>
      <c r="AX577" s="629"/>
      <c r="AY577" s="341"/>
      <c r="AZ577" s="208"/>
      <c r="BA577" s="206"/>
      <c r="BB577" s="206"/>
      <c r="BC577" s="207"/>
      <c r="BD577" s="207"/>
      <c r="BE577" s="207"/>
      <c r="BF577" s="208"/>
      <c r="BG577" s="576"/>
      <c r="BH577" s="214"/>
      <c r="BI577" s="209"/>
      <c r="BJ577" s="209"/>
      <c r="BK577" s="209"/>
      <c r="BL577" s="206"/>
      <c r="BM577" s="206"/>
      <c r="BN577" s="206"/>
      <c r="BO577" s="280"/>
      <c r="BP577" s="280"/>
      <c r="BQ577" s="282"/>
      <c r="BR577" s="212"/>
      <c r="BS577" s="212" t="str">
        <f>IF(AND('MAPA DE RIESGOS'!$AP577="Muy Alta",'MAPA DE RIESGOS'!$AR577="Leve"),CONCATENATE("R",'MAPA DE RIESGOS'!$H577,"C",'MAPA DE RIESGOS'!$AF577),"")</f>
        <v/>
      </c>
      <c r="BT577" s="212"/>
      <c r="BU577" s="212"/>
      <c r="BV577" s="212"/>
      <c r="BW577" s="212"/>
      <c r="BX577" s="212"/>
      <c r="BY577" s="212"/>
      <c r="BZ577" s="212"/>
      <c r="CA577" s="212"/>
      <c r="CB577" s="212"/>
      <c r="CC577" s="212"/>
      <c r="CD577" s="212"/>
      <c r="CE577" s="212"/>
      <c r="CF577" s="212"/>
      <c r="CG577" s="212"/>
      <c r="CH577" s="212"/>
      <c r="CI577" s="212"/>
      <c r="CJ577" s="212"/>
      <c r="CK577" s="212"/>
    </row>
    <row r="578" spans="1:89" s="213" customFormat="1" ht="28.5" hidden="1" customHeight="1">
      <c r="A578" s="582"/>
      <c r="B578" s="600"/>
      <c r="C578" s="567"/>
      <c r="D578" s="288"/>
      <c r="E578" s="291"/>
      <c r="F578" s="206"/>
      <c r="G578" s="575"/>
      <c r="H578" s="382">
        <f t="shared" si="1958"/>
        <v>94</v>
      </c>
      <c r="I578" s="573"/>
      <c r="J578" s="576"/>
      <c r="K578" s="576"/>
      <c r="L578" s="576"/>
      <c r="M578" s="570"/>
      <c r="N578" s="570"/>
      <c r="O578" s="570"/>
      <c r="P578" s="644"/>
      <c r="Q578" s="604"/>
      <c r="R578" s="607"/>
      <c r="S578" s="607"/>
      <c r="T578" s="607"/>
      <c r="U578" s="607"/>
      <c r="V578" s="647"/>
      <c r="W578" s="632"/>
      <c r="X578" s="650"/>
      <c r="Y578" s="653"/>
      <c r="Z578" s="656"/>
      <c r="AA578" s="632"/>
      <c r="AB578" s="635"/>
      <c r="AC578" s="638"/>
      <c r="AD578" s="641"/>
      <c r="AE578" s="620"/>
      <c r="AF578" s="205">
        <v>5</v>
      </c>
      <c r="AG578" s="501"/>
      <c r="AH578" s="504" t="str">
        <f t="shared" si="1969"/>
        <v/>
      </c>
      <c r="AI578" s="338"/>
      <c r="AJ578" s="338"/>
      <c r="AK578" s="233" t="str">
        <f t="shared" si="1970"/>
        <v/>
      </c>
      <c r="AL578" s="339"/>
      <c r="AM578" s="339"/>
      <c r="AN578" s="340"/>
      <c r="AO578" s="234" t="str">
        <f t="shared" ref="AO578" si="2047">IF(ISBLANK(AD574),(IFERROR(IF(AND(AH577="Probabilidad",AH578="Probabilidad"),(AQ577-(+AQ577*AK578)),IF(AND(AH577="Impacto",AH578="Probabilidad"),(AQ576-(+AQ576*AK578)),IF(AH578="Impacto",AQ577,""))),""))," ")</f>
        <v/>
      </c>
      <c r="AP578" s="174" t="str">
        <f t="shared" ref="AP578" si="2048">IF(ISBLANK(AD574),(IFERROR(IF(AO578="","",IF(AO578&lt;=0.2,"Muy Baja",IF(AO578&lt;=0.4,"Baja",IF(AO578&lt;=0.6,"Media",IF(AO578&lt;=0.8,"Alta","Muy Alta"))))),""))," ")</f>
        <v/>
      </c>
      <c r="AQ578" s="235" t="str">
        <f t="shared" si="1909"/>
        <v/>
      </c>
      <c r="AR578" s="281" t="str">
        <f t="shared" si="1910"/>
        <v/>
      </c>
      <c r="AS578" s="235" t="str">
        <f t="shared" si="2044"/>
        <v/>
      </c>
      <c r="AT578" s="237" t="str">
        <f t="shared" si="1912"/>
        <v/>
      </c>
      <c r="AU578" s="623"/>
      <c r="AV578" s="626"/>
      <c r="AW578" s="620"/>
      <c r="AX578" s="629"/>
      <c r="AY578" s="341"/>
      <c r="AZ578" s="208"/>
      <c r="BA578" s="206"/>
      <c r="BB578" s="206"/>
      <c r="BC578" s="207"/>
      <c r="BD578" s="207"/>
      <c r="BE578" s="207"/>
      <c r="BF578" s="208"/>
      <c r="BG578" s="576"/>
      <c r="BH578" s="214"/>
      <c r="BI578" s="209"/>
      <c r="BJ578" s="209"/>
      <c r="BK578" s="209"/>
      <c r="BL578" s="206"/>
      <c r="BM578" s="206"/>
      <c r="BN578" s="206"/>
      <c r="BO578" s="280"/>
      <c r="BP578" s="280"/>
      <c r="BQ578" s="282"/>
      <c r="BR578" s="212"/>
      <c r="BS578" s="212" t="str">
        <f>IF(AND('MAPA DE RIESGOS'!$AP578="Muy Alta",'MAPA DE RIESGOS'!$AR578="Leve"),CONCATENATE("R",'MAPA DE RIESGOS'!$H578,"C",'MAPA DE RIESGOS'!$AF578),"")</f>
        <v/>
      </c>
      <c r="BT578" s="212"/>
      <c r="BU578" s="212"/>
      <c r="BV578" s="212"/>
      <c r="BW578" s="212"/>
      <c r="BX578" s="212"/>
      <c r="BY578" s="212"/>
      <c r="BZ578" s="212"/>
      <c r="CA578" s="212"/>
      <c r="CB578" s="212"/>
      <c r="CC578" s="212"/>
      <c r="CD578" s="212"/>
      <c r="CE578" s="212"/>
      <c r="CF578" s="212"/>
      <c r="CG578" s="212"/>
      <c r="CH578" s="212"/>
      <c r="CI578" s="212"/>
      <c r="CJ578" s="212"/>
      <c r="CK578" s="212"/>
    </row>
    <row r="579" spans="1:89" s="213" customFormat="1" ht="28.5" hidden="1" customHeight="1">
      <c r="A579" s="582"/>
      <c r="B579" s="601"/>
      <c r="C579" s="568"/>
      <c r="D579" s="289"/>
      <c r="E579" s="292"/>
      <c r="F579" s="206"/>
      <c r="G579" s="575"/>
      <c r="H579" s="382">
        <f t="shared" si="1958"/>
        <v>94</v>
      </c>
      <c r="I579" s="574"/>
      <c r="J579" s="577"/>
      <c r="K579" s="577"/>
      <c r="L579" s="577"/>
      <c r="M579" s="571"/>
      <c r="N579" s="571"/>
      <c r="O579" s="571"/>
      <c r="P579" s="645"/>
      <c r="Q579" s="605"/>
      <c r="R579" s="608"/>
      <c r="S579" s="608"/>
      <c r="T579" s="608"/>
      <c r="U579" s="608"/>
      <c r="V579" s="648"/>
      <c r="W579" s="633"/>
      <c r="X579" s="651"/>
      <c r="Y579" s="654"/>
      <c r="Z579" s="657"/>
      <c r="AA579" s="633"/>
      <c r="AB579" s="636"/>
      <c r="AC579" s="639"/>
      <c r="AD579" s="642"/>
      <c r="AE579" s="621"/>
      <c r="AF579" s="205">
        <v>6</v>
      </c>
      <c r="AG579" s="501"/>
      <c r="AH579" s="504" t="str">
        <f t="shared" si="1969"/>
        <v/>
      </c>
      <c r="AI579" s="338"/>
      <c r="AJ579" s="338"/>
      <c r="AK579" s="233" t="str">
        <f t="shared" si="1970"/>
        <v/>
      </c>
      <c r="AL579" s="339"/>
      <c r="AM579" s="339"/>
      <c r="AN579" s="340"/>
      <c r="AO579" s="234" t="str">
        <f t="shared" ref="AO579" si="2049">IF(ISBLANK(AD574),(IFERROR(IF(AND(AH578="Probabilidad",AH579="Probabilidad"),(AQ578-(+AQ578*AK579)),IF(AND(AH578="Impacto",AH579="Probabilidad"),(AQ577-(+AQ577*AK579)),IF(AH579="Impacto",AQ578,""))),""))," ")</f>
        <v/>
      </c>
      <c r="AP579" s="174" t="str">
        <f t="shared" ref="AP579" si="2050">IF(ISBLANK(AD574),(IFERROR(IF(AO579="","",IF(AO579&lt;=0.2,"Muy Baja",IF(AO579&lt;=0.4,"Baja",IF(AO579&lt;=0.6,"Media",IF(AO579&lt;=0.8,"Alta","Muy Alta"))))),""))," ")</f>
        <v/>
      </c>
      <c r="AQ579" s="235" t="str">
        <f t="shared" si="1909"/>
        <v/>
      </c>
      <c r="AR579" s="281" t="str">
        <f t="shared" si="1910"/>
        <v/>
      </c>
      <c r="AS579" s="235" t="str">
        <f t="shared" si="2044"/>
        <v/>
      </c>
      <c r="AT579" s="237" t="str">
        <f t="shared" si="1912"/>
        <v/>
      </c>
      <c r="AU579" s="624"/>
      <c r="AV579" s="627"/>
      <c r="AW579" s="621"/>
      <c r="AX579" s="630"/>
      <c r="AY579" s="341"/>
      <c r="AZ579" s="208"/>
      <c r="BA579" s="206"/>
      <c r="BB579" s="206"/>
      <c r="BC579" s="207"/>
      <c r="BD579" s="207"/>
      <c r="BE579" s="207"/>
      <c r="BF579" s="208"/>
      <c r="BG579" s="577"/>
      <c r="BH579" s="214"/>
      <c r="BI579" s="209"/>
      <c r="BJ579" s="209"/>
      <c r="BK579" s="209"/>
      <c r="BL579" s="206"/>
      <c r="BM579" s="206"/>
      <c r="BN579" s="206"/>
      <c r="BO579" s="280"/>
      <c r="BP579" s="280"/>
      <c r="BQ579" s="282"/>
      <c r="BR579" s="212"/>
      <c r="BS579" s="212" t="str">
        <f>IF(AND('MAPA DE RIESGOS'!$AP579="Muy Alta",'MAPA DE RIESGOS'!$AR579="Leve"),CONCATENATE("R",'MAPA DE RIESGOS'!$H579,"C",'MAPA DE RIESGOS'!$AF579),"")</f>
        <v/>
      </c>
      <c r="BT579" s="212"/>
      <c r="BU579" s="212"/>
      <c r="BV579" s="212"/>
      <c r="BW579" s="212"/>
      <c r="BX579" s="212"/>
      <c r="BY579" s="212"/>
      <c r="BZ579" s="212"/>
      <c r="CA579" s="212"/>
      <c r="CB579" s="212"/>
      <c r="CC579" s="212"/>
      <c r="CD579" s="212"/>
      <c r="CE579" s="212"/>
      <c r="CF579" s="212"/>
      <c r="CG579" s="212"/>
      <c r="CH579" s="212"/>
      <c r="CI579" s="212"/>
      <c r="CJ579" s="212"/>
      <c r="CK579" s="212"/>
    </row>
    <row r="580" spans="1:89" s="213" customFormat="1" ht="28.5" hidden="1" customHeight="1">
      <c r="A580" s="582"/>
      <c r="B580" s="602"/>
      <c r="C580" s="566" t="str">
        <f>IFERROR((VLOOKUP($B580,'Listados Datos'!$D$3:$E$18,2,FALSE))," ")</f>
        <v xml:space="preserve"> </v>
      </c>
      <c r="D580" s="287" t="str">
        <f>IFERROR((VLOOKUP($B580,'Listados Datos'!$D$3:$F$18,3,FALSE))," ")</f>
        <v xml:space="preserve"> </v>
      </c>
      <c r="E580" s="290"/>
      <c r="F580" s="206"/>
      <c r="G580" s="575">
        <v>95</v>
      </c>
      <c r="H580" s="382">
        <f t="shared" ref="H580" si="2051">+G580</f>
        <v>95</v>
      </c>
      <c r="I580" s="572"/>
      <c r="J580" s="581"/>
      <c r="K580" s="581"/>
      <c r="L580" s="581"/>
      <c r="M580" s="569"/>
      <c r="N580" s="569"/>
      <c r="O580" s="569"/>
      <c r="P580" s="643"/>
      <c r="Q580" s="603"/>
      <c r="R580" s="606"/>
      <c r="S580" s="606"/>
      <c r="T580" s="606"/>
      <c r="U580" s="606"/>
      <c r="V580" s="646" t="str">
        <f t="shared" ref="V580" si="2052">IF(ISBLANK(AC580),(IF(P580&lt;=0,"",IF(P580&lt;=2,"Muy Baja",IF(P580&lt;=24,"Baja",IF(P580&lt;=500,"Media",IF(P580&lt;=5000,"Alta","Muy Alta"))))))," ")</f>
        <v/>
      </c>
      <c r="W580" s="631" t="str">
        <f t="shared" ref="W580" si="2053">IF(ISBLANK(AC580),(IF(V580="","",IF(V580="Muy Baja",20%,IF(V580="Baja",40%,IF(V580="Media",60%,IF(V580="Alta",80%,IF(V580="Muy Alta",100%,0)))))))," ")</f>
        <v/>
      </c>
      <c r="X580" s="649"/>
      <c r="Y580" s="652" t="str">
        <f>IF(X580&gt;0,IF(NOT(ISERROR(MATCH(X580,'Listados Datos'!$N$3:$N$4,0))),'Listados Datos'!$N$6&amp;"Por favor no seleccionar este criterios de impacto (Afectación Económica o presupuestal y/o Pérdida Reputacional)",'Listados Datos'!$N$7),"")</f>
        <v/>
      </c>
      <c r="Z580" s="655" t="str">
        <f>IF(OR(X580='Listados Datos'!$R$3,X580='Listados Datos'!$S$3),"Leve",IF(OR(X580='Listados Datos'!$R$4,X580='Listados Datos'!$S$4),"Menor",IF(OR(X580='Listados Datos'!$R$5,X580='Listados Datos'!$S$5),"Moderado",IF(OR(X580='Listados Datos'!$R$6,X580='Listados Datos'!$S$6),"Mayor",IF(OR(X580='Listados Datos'!$R$7,X580='Listados Datos'!$S$7),"Catastrófico","")))))</f>
        <v/>
      </c>
      <c r="AA580" s="631" t="str">
        <f>IF(Z580="","",IF(Z580="Leve",20%,IF(Z580="Menor",40%,IF(Z580="Moderado",60%,IF(Z580="Mayor",80%,IF(Z580="Catastrófico",100%,0))))))</f>
        <v/>
      </c>
      <c r="AB580" s="634"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637"/>
      <c r="AD580" s="640"/>
      <c r="AE580" s="619" t="str">
        <f t="shared" ref="AE580" si="2054">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5">
        <v>1</v>
      </c>
      <c r="AG580" s="501"/>
      <c r="AH580" s="504" t="str">
        <f t="shared" si="1969"/>
        <v/>
      </c>
      <c r="AI580" s="338"/>
      <c r="AJ580" s="338"/>
      <c r="AK580" s="233" t="str">
        <f t="shared" si="1970"/>
        <v/>
      </c>
      <c r="AL580" s="339"/>
      <c r="AM580" s="339"/>
      <c r="AN580" s="340"/>
      <c r="AO580" s="234" t="str">
        <f t="shared" ref="AO580" si="2055">IF(ISBLANK(AD580),(IFERROR(IF(AH580="Probabilidad",(W580-(+W580*AK580)),IF(AH580="Impacto",W580,"")),""))," ")</f>
        <v/>
      </c>
      <c r="AP580" s="174" t="str">
        <f t="shared" ref="AP580" si="2056">IF(ISBLANK(AD580), (IFERROR(IF(AO580="","",IF(AO580&lt;=0.2,"Muy Baja",IF(AO580&lt;=0.4,"Baja",IF(AO580&lt;=0.6,"Media",IF(AO580&lt;=0.8,"Alta","Muy Alta"))))),""))," ")</f>
        <v/>
      </c>
      <c r="AQ580" s="235" t="str">
        <f t="shared" si="1909"/>
        <v/>
      </c>
      <c r="AR580" s="281" t="str">
        <f t="shared" si="1910"/>
        <v/>
      </c>
      <c r="AS580" s="235" t="str">
        <f t="shared" ref="AS580" si="2057">IFERROR(IF(AH580="Impacto",(AA580-(+AA580*AK580)),IF(AH580="Probabilidad",AA580,"")),"")</f>
        <v/>
      </c>
      <c r="AT580" s="237" t="str">
        <f t="shared" si="1912"/>
        <v/>
      </c>
      <c r="AU580" s="622"/>
      <c r="AV580" s="625" t="str">
        <f>IF(ISBLANK(AD580), " ", AD580)</f>
        <v xml:space="preserve"> </v>
      </c>
      <c r="AW580" s="619" t="str">
        <f t="shared" ref="AW580" si="2058">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628"/>
      <c r="AY580" s="341"/>
      <c r="AZ580" s="208"/>
      <c r="BA580" s="206"/>
      <c r="BB580" s="206"/>
      <c r="BC580" s="207"/>
      <c r="BD580" s="207"/>
      <c r="BE580" s="207"/>
      <c r="BF580" s="208"/>
      <c r="BG580" s="581"/>
      <c r="BH580" s="214"/>
      <c r="BI580" s="209"/>
      <c r="BJ580" s="209"/>
      <c r="BK580" s="209"/>
      <c r="BL580" s="206"/>
      <c r="BM580" s="206"/>
      <c r="BN580" s="206"/>
      <c r="BO580" s="280"/>
      <c r="BP580" s="280"/>
      <c r="BQ580" s="282"/>
      <c r="BR580" s="212"/>
      <c r="BS580" s="212" t="str">
        <f>IF(AND('MAPA DE RIESGOS'!$AP580="Muy Alta",'MAPA DE RIESGOS'!$AR580="Leve"),CONCATENATE("R",'MAPA DE RIESGOS'!$H580,"C",'MAPA DE RIESGOS'!$AF580),"")</f>
        <v/>
      </c>
      <c r="BT580" s="212"/>
      <c r="BU580" s="212"/>
      <c r="BV580" s="212"/>
      <c r="BW580" s="212"/>
      <c r="BX580" s="212"/>
      <c r="BY580" s="212"/>
      <c r="BZ580" s="212"/>
      <c r="CA580" s="212"/>
      <c r="CB580" s="212"/>
      <c r="CC580" s="212"/>
      <c r="CD580" s="212"/>
      <c r="CE580" s="212"/>
      <c r="CF580" s="212"/>
      <c r="CG580" s="212"/>
      <c r="CH580" s="212"/>
      <c r="CI580" s="212"/>
      <c r="CJ580" s="212"/>
      <c r="CK580" s="212"/>
    </row>
    <row r="581" spans="1:89" s="213" customFormat="1" ht="28.5" hidden="1" customHeight="1">
      <c r="A581" s="582"/>
      <c r="B581" s="600"/>
      <c r="C581" s="567"/>
      <c r="D581" s="288"/>
      <c r="E581" s="291"/>
      <c r="F581" s="206"/>
      <c r="G581" s="575"/>
      <c r="H581" s="382">
        <f t="shared" ref="H581" si="2059">+H580</f>
        <v>95</v>
      </c>
      <c r="I581" s="573"/>
      <c r="J581" s="576"/>
      <c r="K581" s="576"/>
      <c r="L581" s="576"/>
      <c r="M581" s="570"/>
      <c r="N581" s="570"/>
      <c r="O581" s="570"/>
      <c r="P581" s="644"/>
      <c r="Q581" s="604"/>
      <c r="R581" s="607"/>
      <c r="S581" s="607"/>
      <c r="T581" s="607"/>
      <c r="U581" s="607"/>
      <c r="V581" s="647"/>
      <c r="W581" s="632"/>
      <c r="X581" s="650"/>
      <c r="Y581" s="653"/>
      <c r="Z581" s="656"/>
      <c r="AA581" s="632"/>
      <c r="AB581" s="635"/>
      <c r="AC581" s="638"/>
      <c r="AD581" s="641"/>
      <c r="AE581" s="620"/>
      <c r="AF581" s="205">
        <v>2</v>
      </c>
      <c r="AG581" s="501"/>
      <c r="AH581" s="504" t="str">
        <f t="shared" si="1969"/>
        <v/>
      </c>
      <c r="AI581" s="338"/>
      <c r="AJ581" s="338"/>
      <c r="AK581" s="233" t="str">
        <f t="shared" si="1970"/>
        <v/>
      </c>
      <c r="AL581" s="339"/>
      <c r="AM581" s="339"/>
      <c r="AN581" s="340"/>
      <c r="AO581" s="234" t="str">
        <f t="shared" ref="AO581" si="2060">IF(ISBLANK(AD580),(IFERROR(IF(AND(AH580="Probabilidad",AH581="Probabilidad"),(AQ580-(+AQ580*AK581)),IF(AH581="Probabilidad",(W580-(+W580*AK581)),IF(AH581="Impacto",AQ580,""))),""))," ")</f>
        <v/>
      </c>
      <c r="AP581" s="174" t="str">
        <f t="shared" ref="AP581" si="2061">IF(ISBLANK(AD580),(IFERROR(IF(AO581="","",IF(AO581&lt;=0.2,"Muy Baja",IF(AO581&lt;=0.4,"Baja",IF(AO581&lt;=0.6,"Media",IF(AO581&lt;=0.8,"Alta","Muy Alta"))))),""))," ")</f>
        <v/>
      </c>
      <c r="AQ581" s="235" t="str">
        <f t="shared" si="1909"/>
        <v/>
      </c>
      <c r="AR581" s="281" t="str">
        <f t="shared" si="1910"/>
        <v/>
      </c>
      <c r="AS581" s="235" t="str">
        <f t="shared" ref="AS581" si="2062">IFERROR(IF(AND(AH580="Impacto",AH581="Impacto"),(AS580-(+AS580*AK581)),IF(AH581="Impacto",(AA580-(+AA580*AK581)),IF(AH581="Probabilidad",AS580,""))),"")</f>
        <v/>
      </c>
      <c r="AT581" s="237" t="str">
        <f t="shared" si="1912"/>
        <v/>
      </c>
      <c r="AU581" s="623"/>
      <c r="AV581" s="626"/>
      <c r="AW581" s="620"/>
      <c r="AX581" s="629"/>
      <c r="AY581" s="341"/>
      <c r="AZ581" s="208"/>
      <c r="BA581" s="206"/>
      <c r="BB581" s="206"/>
      <c r="BC581" s="207"/>
      <c r="BD581" s="207"/>
      <c r="BE581" s="207"/>
      <c r="BF581" s="208"/>
      <c r="BG581" s="576"/>
      <c r="BH581" s="214"/>
      <c r="BI581" s="209"/>
      <c r="BJ581" s="209"/>
      <c r="BK581" s="209"/>
      <c r="BL581" s="206"/>
      <c r="BM581" s="206"/>
      <c r="BN581" s="206"/>
      <c r="BO581" s="280"/>
      <c r="BP581" s="280"/>
      <c r="BQ581" s="282"/>
      <c r="BR581" s="212"/>
      <c r="BS581" s="212" t="str">
        <f>IF(AND('MAPA DE RIESGOS'!$AP581="Muy Alta",'MAPA DE RIESGOS'!$AR581="Leve"),CONCATENATE("R",'MAPA DE RIESGOS'!$H581,"C",'MAPA DE RIESGOS'!$AF581),"")</f>
        <v/>
      </c>
      <c r="BT581" s="212"/>
      <c r="BU581" s="212"/>
      <c r="BV581" s="212"/>
      <c r="BW581" s="212"/>
      <c r="BX581" s="212"/>
      <c r="BY581" s="212"/>
      <c r="BZ581" s="212"/>
      <c r="CA581" s="212"/>
      <c r="CB581" s="212"/>
      <c r="CC581" s="212"/>
      <c r="CD581" s="212"/>
      <c r="CE581" s="212"/>
      <c r="CF581" s="212"/>
      <c r="CG581" s="212"/>
      <c r="CH581" s="212"/>
      <c r="CI581" s="212"/>
      <c r="CJ581" s="212"/>
      <c r="CK581" s="212"/>
    </row>
    <row r="582" spans="1:89" s="213" customFormat="1" ht="28.5" hidden="1" customHeight="1">
      <c r="A582" s="582"/>
      <c r="B582" s="600"/>
      <c r="C582" s="567"/>
      <c r="D582" s="288"/>
      <c r="E582" s="291"/>
      <c r="F582" s="206"/>
      <c r="G582" s="575"/>
      <c r="H582" s="382">
        <f t="shared" si="1958"/>
        <v>95</v>
      </c>
      <c r="I582" s="573"/>
      <c r="J582" s="576"/>
      <c r="K582" s="576"/>
      <c r="L582" s="576"/>
      <c r="M582" s="570"/>
      <c r="N582" s="570"/>
      <c r="O582" s="570"/>
      <c r="P582" s="644"/>
      <c r="Q582" s="604"/>
      <c r="R582" s="607"/>
      <c r="S582" s="607"/>
      <c r="T582" s="607"/>
      <c r="U582" s="607"/>
      <c r="V582" s="647"/>
      <c r="W582" s="632"/>
      <c r="X582" s="650"/>
      <c r="Y582" s="653"/>
      <c r="Z582" s="656"/>
      <c r="AA582" s="632"/>
      <c r="AB582" s="635"/>
      <c r="AC582" s="638"/>
      <c r="AD582" s="641"/>
      <c r="AE582" s="620"/>
      <c r="AF582" s="205">
        <v>3</v>
      </c>
      <c r="AG582" s="501"/>
      <c r="AH582" s="504" t="str">
        <f t="shared" si="1969"/>
        <v/>
      </c>
      <c r="AI582" s="338"/>
      <c r="AJ582" s="338"/>
      <c r="AK582" s="233" t="str">
        <f t="shared" si="1970"/>
        <v/>
      </c>
      <c r="AL582" s="339"/>
      <c r="AM582" s="339"/>
      <c r="AN582" s="340"/>
      <c r="AO582" s="234" t="str">
        <f t="shared" ref="AO582" si="2063">IF(ISBLANK(AD580),(IFERROR(IF(AND(AH581="Probabilidad",AH582="Probabilidad"),(AQ581-(+AQ581*AK582)),IF(AND(AH581="Impacto",AH582="Probabilidad"),(AQ580-(+AQ580*AK582)),IF(AH582="Impacto",AQ581,""))),""))," ")</f>
        <v/>
      </c>
      <c r="AP582" s="174" t="str">
        <f t="shared" ref="AP582" si="2064">IF(ISBLANK(AD580),(IFERROR(IF(AO582="","",IF(AO582&lt;=0.2,"Muy Baja",IF(AO582&lt;=0.4,"Baja",IF(AO582&lt;=0.6,"Media",IF(AO582&lt;=0.8,"Alta","Muy Alta"))))),""))," ")</f>
        <v/>
      </c>
      <c r="AQ582" s="235" t="str">
        <f t="shared" si="1909"/>
        <v/>
      </c>
      <c r="AR582" s="281" t="str">
        <f t="shared" si="1910"/>
        <v/>
      </c>
      <c r="AS582" s="235" t="str">
        <f t="shared" ref="AS582:AS585" si="2065">IFERROR(IF(AND(AH581="Impacto",AH582="Impacto"),(AS581-(+AS581*AK582)),IF(AND(AH581="Probabilidad",AH582="Impacto"),(AS580-(+AS580*AK582)),IF(AH582="Probabilidad",AS581,""))),"")</f>
        <v/>
      </c>
      <c r="AT582" s="237" t="str">
        <f t="shared" si="1912"/>
        <v/>
      </c>
      <c r="AU582" s="623"/>
      <c r="AV582" s="626"/>
      <c r="AW582" s="620"/>
      <c r="AX582" s="629"/>
      <c r="AY582" s="341"/>
      <c r="AZ582" s="208"/>
      <c r="BA582" s="206"/>
      <c r="BB582" s="206"/>
      <c r="BC582" s="207"/>
      <c r="BD582" s="207"/>
      <c r="BE582" s="207"/>
      <c r="BF582" s="208"/>
      <c r="BG582" s="576"/>
      <c r="BH582" s="214"/>
      <c r="BI582" s="209"/>
      <c r="BJ582" s="209"/>
      <c r="BK582" s="209"/>
      <c r="BL582" s="206"/>
      <c r="BM582" s="206"/>
      <c r="BN582" s="206"/>
      <c r="BO582" s="280"/>
      <c r="BP582" s="280"/>
      <c r="BQ582" s="282"/>
      <c r="BR582" s="212"/>
      <c r="BS582" s="212" t="str">
        <f>IF(AND('MAPA DE RIESGOS'!$AP582="Muy Alta",'MAPA DE RIESGOS'!$AR582="Leve"),CONCATENATE("R",'MAPA DE RIESGOS'!$H582,"C",'MAPA DE RIESGOS'!$AF582),"")</f>
        <v/>
      </c>
      <c r="BT582" s="212"/>
      <c r="BU582" s="212"/>
      <c r="BV582" s="212"/>
      <c r="BW582" s="212"/>
      <c r="BX582" s="212"/>
      <c r="BY582" s="212"/>
      <c r="BZ582" s="212"/>
      <c r="CA582" s="212"/>
      <c r="CB582" s="212"/>
      <c r="CC582" s="212"/>
      <c r="CD582" s="212"/>
      <c r="CE582" s="212"/>
      <c r="CF582" s="212"/>
      <c r="CG582" s="212"/>
      <c r="CH582" s="212"/>
      <c r="CI582" s="212"/>
      <c r="CJ582" s="212"/>
      <c r="CK582" s="212"/>
    </row>
    <row r="583" spans="1:89" s="213" customFormat="1" ht="28.5" hidden="1" customHeight="1">
      <c r="A583" s="582"/>
      <c r="B583" s="600"/>
      <c r="C583" s="567"/>
      <c r="D583" s="288"/>
      <c r="E583" s="291"/>
      <c r="F583" s="206"/>
      <c r="G583" s="575"/>
      <c r="H583" s="382">
        <f t="shared" si="1958"/>
        <v>95</v>
      </c>
      <c r="I583" s="573"/>
      <c r="J583" s="576"/>
      <c r="K583" s="576"/>
      <c r="L583" s="576"/>
      <c r="M583" s="570"/>
      <c r="N583" s="570"/>
      <c r="O583" s="570"/>
      <c r="P583" s="644"/>
      <c r="Q583" s="604"/>
      <c r="R583" s="607"/>
      <c r="S583" s="607"/>
      <c r="T583" s="607"/>
      <c r="U583" s="607"/>
      <c r="V583" s="647"/>
      <c r="W583" s="632"/>
      <c r="X583" s="650"/>
      <c r="Y583" s="653"/>
      <c r="Z583" s="656"/>
      <c r="AA583" s="632"/>
      <c r="AB583" s="635"/>
      <c r="AC583" s="638"/>
      <c r="AD583" s="641"/>
      <c r="AE583" s="620"/>
      <c r="AF583" s="205">
        <v>4</v>
      </c>
      <c r="AG583" s="501"/>
      <c r="AH583" s="504" t="str">
        <f t="shared" si="1969"/>
        <v/>
      </c>
      <c r="AI583" s="338"/>
      <c r="AJ583" s="338"/>
      <c r="AK583" s="233" t="str">
        <f t="shared" si="1970"/>
        <v/>
      </c>
      <c r="AL583" s="339"/>
      <c r="AM583" s="339"/>
      <c r="AN583" s="340"/>
      <c r="AO583" s="234" t="str">
        <f t="shared" ref="AO583" si="2066">IF(ISBLANK(AD580),(IFERROR(IF(AND(AH582="Probabilidad",AH583="Probabilidad"),(AQ582-(+AQ582*AK583)),IF(AND(AH582="Impacto",AH583="Probabilidad"),(AQ581-(+AQ581*AK583)),IF(AH583="Impacto",AQ582,""))),""))," ")</f>
        <v/>
      </c>
      <c r="AP583" s="174" t="str">
        <f t="shared" ref="AP583" si="2067">IF(ISBLANK(AD580),(IFERROR(IF(AO583="","",IF(AO583&lt;=0.2,"Muy Baja",IF(AO583&lt;=0.4,"Baja",IF(AO583&lt;=0.6,"Media",IF(AO583&lt;=0.8,"Alta","Muy Alta"))))),""))," ")</f>
        <v/>
      </c>
      <c r="AQ583" s="235" t="str">
        <f t="shared" si="1909"/>
        <v/>
      </c>
      <c r="AR583" s="281" t="str">
        <f t="shared" si="1910"/>
        <v/>
      </c>
      <c r="AS583" s="235" t="str">
        <f t="shared" si="2065"/>
        <v/>
      </c>
      <c r="AT583" s="237" t="str">
        <f t="shared" si="1912"/>
        <v/>
      </c>
      <c r="AU583" s="623"/>
      <c r="AV583" s="626"/>
      <c r="AW583" s="620"/>
      <c r="AX583" s="629"/>
      <c r="AY583" s="341"/>
      <c r="AZ583" s="208"/>
      <c r="BA583" s="206"/>
      <c r="BB583" s="206"/>
      <c r="BC583" s="207"/>
      <c r="BD583" s="207"/>
      <c r="BE583" s="207"/>
      <c r="BF583" s="208"/>
      <c r="BG583" s="576"/>
      <c r="BH583" s="214"/>
      <c r="BI583" s="209"/>
      <c r="BJ583" s="209"/>
      <c r="BK583" s="209"/>
      <c r="BL583" s="206"/>
      <c r="BM583" s="206"/>
      <c r="BN583" s="206"/>
      <c r="BO583" s="280"/>
      <c r="BP583" s="280"/>
      <c r="BQ583" s="282"/>
      <c r="BR583" s="212"/>
      <c r="BS583" s="212" t="str">
        <f>IF(AND('MAPA DE RIESGOS'!$AP583="Muy Alta",'MAPA DE RIESGOS'!$AR583="Leve"),CONCATENATE("R",'MAPA DE RIESGOS'!$H583,"C",'MAPA DE RIESGOS'!$AF583),"")</f>
        <v/>
      </c>
      <c r="BT583" s="212"/>
      <c r="BU583" s="212"/>
      <c r="BV583" s="212"/>
      <c r="BW583" s="212"/>
      <c r="BX583" s="212"/>
      <c r="BY583" s="212"/>
      <c r="BZ583" s="212"/>
      <c r="CA583" s="212"/>
      <c r="CB583" s="212"/>
      <c r="CC583" s="212"/>
      <c r="CD583" s="212"/>
      <c r="CE583" s="212"/>
      <c r="CF583" s="212"/>
      <c r="CG583" s="212"/>
      <c r="CH583" s="212"/>
      <c r="CI583" s="212"/>
      <c r="CJ583" s="212"/>
      <c r="CK583" s="212"/>
    </row>
    <row r="584" spans="1:89" s="213" customFormat="1" ht="28.5" hidden="1" customHeight="1">
      <c r="A584" s="582"/>
      <c r="B584" s="600"/>
      <c r="C584" s="567"/>
      <c r="D584" s="288"/>
      <c r="E584" s="291"/>
      <c r="F584" s="206"/>
      <c r="G584" s="575"/>
      <c r="H584" s="382">
        <f t="shared" si="1958"/>
        <v>95</v>
      </c>
      <c r="I584" s="573"/>
      <c r="J584" s="576"/>
      <c r="K584" s="576"/>
      <c r="L584" s="576"/>
      <c r="M584" s="570"/>
      <c r="N584" s="570"/>
      <c r="O584" s="570"/>
      <c r="P584" s="644"/>
      <c r="Q584" s="604"/>
      <c r="R584" s="607"/>
      <c r="S584" s="607"/>
      <c r="T584" s="607"/>
      <c r="U584" s="607"/>
      <c r="V584" s="647"/>
      <c r="W584" s="632"/>
      <c r="X584" s="650"/>
      <c r="Y584" s="653"/>
      <c r="Z584" s="656"/>
      <c r="AA584" s="632"/>
      <c r="AB584" s="635"/>
      <c r="AC584" s="638"/>
      <c r="AD584" s="641"/>
      <c r="AE584" s="620"/>
      <c r="AF584" s="205">
        <v>5</v>
      </c>
      <c r="AG584" s="501"/>
      <c r="AH584" s="504" t="str">
        <f t="shared" si="1969"/>
        <v/>
      </c>
      <c r="AI584" s="338"/>
      <c r="AJ584" s="338"/>
      <c r="AK584" s="233" t="str">
        <f t="shared" si="1970"/>
        <v/>
      </c>
      <c r="AL584" s="339"/>
      <c r="AM584" s="339"/>
      <c r="AN584" s="340"/>
      <c r="AO584" s="234" t="str">
        <f t="shared" ref="AO584" si="2068">IF(ISBLANK(AD580),(IFERROR(IF(AND(AH583="Probabilidad",AH584="Probabilidad"),(AQ583-(+AQ583*AK584)),IF(AND(AH583="Impacto",AH584="Probabilidad"),(AQ582-(+AQ582*AK584)),IF(AH584="Impacto",AQ583,""))),""))," ")</f>
        <v/>
      </c>
      <c r="AP584" s="174" t="str">
        <f t="shared" ref="AP584" si="2069">IF(ISBLANK(AD580),(IFERROR(IF(AO584="","",IF(AO584&lt;=0.2,"Muy Baja",IF(AO584&lt;=0.4,"Baja",IF(AO584&lt;=0.6,"Media",IF(AO584&lt;=0.8,"Alta","Muy Alta"))))),""))," ")</f>
        <v/>
      </c>
      <c r="AQ584" s="235" t="str">
        <f t="shared" si="1909"/>
        <v/>
      </c>
      <c r="AR584" s="281" t="str">
        <f t="shared" si="1910"/>
        <v/>
      </c>
      <c r="AS584" s="235" t="str">
        <f t="shared" si="2065"/>
        <v/>
      </c>
      <c r="AT584" s="237" t="str">
        <f t="shared" si="1912"/>
        <v/>
      </c>
      <c r="AU584" s="623"/>
      <c r="AV584" s="626"/>
      <c r="AW584" s="620"/>
      <c r="AX584" s="629"/>
      <c r="AY584" s="341"/>
      <c r="AZ584" s="208"/>
      <c r="BA584" s="206"/>
      <c r="BB584" s="206"/>
      <c r="BC584" s="207"/>
      <c r="BD584" s="207"/>
      <c r="BE584" s="207"/>
      <c r="BF584" s="208"/>
      <c r="BG584" s="576"/>
      <c r="BH584" s="214"/>
      <c r="BI584" s="209"/>
      <c r="BJ584" s="209"/>
      <c r="BK584" s="209"/>
      <c r="BL584" s="206"/>
      <c r="BM584" s="206"/>
      <c r="BN584" s="206"/>
      <c r="BO584" s="280"/>
      <c r="BP584" s="280"/>
      <c r="BQ584" s="282"/>
      <c r="BR584" s="212"/>
      <c r="BS584" s="212" t="str">
        <f>IF(AND('MAPA DE RIESGOS'!$AP584="Muy Alta",'MAPA DE RIESGOS'!$AR584="Leve"),CONCATENATE("R",'MAPA DE RIESGOS'!$H584,"C",'MAPA DE RIESGOS'!$AF584),"")</f>
        <v/>
      </c>
      <c r="BT584" s="212"/>
      <c r="BU584" s="212"/>
      <c r="BV584" s="212"/>
      <c r="BW584" s="212"/>
      <c r="BX584" s="212"/>
      <c r="BY584" s="212"/>
      <c r="BZ584" s="212"/>
      <c r="CA584" s="212"/>
      <c r="CB584" s="212"/>
      <c r="CC584" s="212"/>
      <c r="CD584" s="212"/>
      <c r="CE584" s="212"/>
      <c r="CF584" s="212"/>
      <c r="CG584" s="212"/>
      <c r="CH584" s="212"/>
      <c r="CI584" s="212"/>
      <c r="CJ584" s="212"/>
      <c r="CK584" s="212"/>
    </row>
    <row r="585" spans="1:89" s="213" customFormat="1" ht="28.5" hidden="1" customHeight="1">
      <c r="A585" s="582"/>
      <c r="B585" s="601"/>
      <c r="C585" s="568"/>
      <c r="D585" s="289"/>
      <c r="E585" s="292"/>
      <c r="F585" s="206"/>
      <c r="G585" s="575"/>
      <c r="H585" s="382">
        <f t="shared" si="1958"/>
        <v>95</v>
      </c>
      <c r="I585" s="574"/>
      <c r="J585" s="577"/>
      <c r="K585" s="577"/>
      <c r="L585" s="577"/>
      <c r="M585" s="571"/>
      <c r="N585" s="571"/>
      <c r="O585" s="571"/>
      <c r="P585" s="645"/>
      <c r="Q585" s="605"/>
      <c r="R585" s="608"/>
      <c r="S585" s="608"/>
      <c r="T585" s="608"/>
      <c r="U585" s="608"/>
      <c r="V585" s="648"/>
      <c r="W585" s="633"/>
      <c r="X585" s="651"/>
      <c r="Y585" s="654"/>
      <c r="Z585" s="657"/>
      <c r="AA585" s="633"/>
      <c r="AB585" s="636"/>
      <c r="AC585" s="639"/>
      <c r="AD585" s="642"/>
      <c r="AE585" s="621"/>
      <c r="AF585" s="205">
        <v>6</v>
      </c>
      <c r="AG585" s="501"/>
      <c r="AH585" s="504" t="str">
        <f t="shared" si="1969"/>
        <v/>
      </c>
      <c r="AI585" s="338"/>
      <c r="AJ585" s="338"/>
      <c r="AK585" s="233" t="str">
        <f t="shared" si="1970"/>
        <v/>
      </c>
      <c r="AL585" s="339"/>
      <c r="AM585" s="339"/>
      <c r="AN585" s="340"/>
      <c r="AO585" s="234" t="str">
        <f t="shared" ref="AO585" si="2070">IF(ISBLANK(AD580),(IFERROR(IF(AND(AH584="Probabilidad",AH585="Probabilidad"),(AQ584-(+AQ584*AK585)),IF(AND(AH584="Impacto",AH585="Probabilidad"),(AQ583-(+AQ583*AK585)),IF(AH585="Impacto",AQ584,""))),""))," ")</f>
        <v/>
      </c>
      <c r="AP585" s="174" t="str">
        <f t="shared" ref="AP585" si="2071">IF(ISBLANK(AD580),(IFERROR(IF(AO585="","",IF(AO585&lt;=0.2,"Muy Baja",IF(AO585&lt;=0.4,"Baja",IF(AO585&lt;=0.6,"Media",IF(AO585&lt;=0.8,"Alta","Muy Alta"))))),""))," ")</f>
        <v/>
      </c>
      <c r="AQ585" s="235" t="str">
        <f t="shared" si="1909"/>
        <v/>
      </c>
      <c r="AR585" s="281" t="str">
        <f t="shared" si="1910"/>
        <v/>
      </c>
      <c r="AS585" s="235" t="str">
        <f t="shared" si="2065"/>
        <v/>
      </c>
      <c r="AT585" s="237" t="str">
        <f t="shared" si="1912"/>
        <v/>
      </c>
      <c r="AU585" s="624"/>
      <c r="AV585" s="627"/>
      <c r="AW585" s="621"/>
      <c r="AX585" s="630"/>
      <c r="AY585" s="341"/>
      <c r="AZ585" s="208"/>
      <c r="BA585" s="206"/>
      <c r="BB585" s="206"/>
      <c r="BC585" s="207"/>
      <c r="BD585" s="207"/>
      <c r="BE585" s="207"/>
      <c r="BF585" s="208"/>
      <c r="BG585" s="577"/>
      <c r="BH585" s="214"/>
      <c r="BI585" s="209"/>
      <c r="BJ585" s="209"/>
      <c r="BK585" s="209"/>
      <c r="BL585" s="206"/>
      <c r="BM585" s="206"/>
      <c r="BN585" s="206"/>
      <c r="BO585" s="280"/>
      <c r="BP585" s="280"/>
      <c r="BQ585" s="282"/>
      <c r="BR585" s="212"/>
      <c r="BS585" s="212" t="str">
        <f>IF(AND('MAPA DE RIESGOS'!$AP585="Muy Alta",'MAPA DE RIESGOS'!$AR585="Leve"),CONCATENATE("R",'MAPA DE RIESGOS'!$H585,"C",'MAPA DE RIESGOS'!$AF585),"")</f>
        <v/>
      </c>
      <c r="BT585" s="212"/>
      <c r="BU585" s="212"/>
      <c r="BV585" s="212"/>
      <c r="BW585" s="212"/>
      <c r="BX585" s="212"/>
      <c r="BY585" s="212"/>
      <c r="BZ585" s="212"/>
      <c r="CA585" s="212"/>
      <c r="CB585" s="212"/>
      <c r="CC585" s="212"/>
      <c r="CD585" s="212"/>
      <c r="CE585" s="212"/>
      <c r="CF585" s="212"/>
      <c r="CG585" s="212"/>
      <c r="CH585" s="212"/>
      <c r="CI585" s="212"/>
      <c r="CJ585" s="212"/>
      <c r="CK585" s="212"/>
    </row>
    <row r="586" spans="1:89" s="213" customFormat="1" ht="28.5" hidden="1" customHeight="1">
      <c r="A586" s="582"/>
      <c r="B586" s="602"/>
      <c r="C586" s="566" t="str">
        <f>IFERROR((VLOOKUP($B586,'Listados Datos'!$D$3:$E$18,2,FALSE))," ")</f>
        <v xml:space="preserve"> </v>
      </c>
      <c r="D586" s="287" t="str">
        <f>IFERROR((VLOOKUP($B586,'Listados Datos'!$D$3:$F$18,3,FALSE))," ")</f>
        <v xml:space="preserve"> </v>
      </c>
      <c r="E586" s="290"/>
      <c r="F586" s="206"/>
      <c r="G586" s="575">
        <v>96</v>
      </c>
      <c r="H586" s="382">
        <f t="shared" ref="H586" si="2072">+G586</f>
        <v>96</v>
      </c>
      <c r="I586" s="572"/>
      <c r="J586" s="581"/>
      <c r="K586" s="581"/>
      <c r="L586" s="581"/>
      <c r="M586" s="569"/>
      <c r="N586" s="569"/>
      <c r="O586" s="569"/>
      <c r="P586" s="643"/>
      <c r="Q586" s="603"/>
      <c r="R586" s="606"/>
      <c r="S586" s="606"/>
      <c r="T586" s="606"/>
      <c r="U586" s="606"/>
      <c r="V586" s="646" t="str">
        <f t="shared" ref="V586" si="2073">IF(ISBLANK(AC586),(IF(P586&lt;=0,"",IF(P586&lt;=2,"Muy Baja",IF(P586&lt;=24,"Baja",IF(P586&lt;=500,"Media",IF(P586&lt;=5000,"Alta","Muy Alta"))))))," ")</f>
        <v/>
      </c>
      <c r="W586" s="631" t="str">
        <f t="shared" ref="W586" si="2074">IF(ISBLANK(AC586),(IF(V586="","",IF(V586="Muy Baja",20%,IF(V586="Baja",40%,IF(V586="Media",60%,IF(V586="Alta",80%,IF(V586="Muy Alta",100%,0)))))))," ")</f>
        <v/>
      </c>
      <c r="X586" s="649"/>
      <c r="Y586" s="652" t="str">
        <f>IF(X586&gt;0,IF(NOT(ISERROR(MATCH(X586,'Listados Datos'!$N$3:$N$4,0))),'Listados Datos'!$N$6&amp;"Por favor no seleccionar este criterios de impacto (Afectación Económica o presupuestal y/o Pérdida Reputacional)",'Listados Datos'!$N$7),"")</f>
        <v/>
      </c>
      <c r="Z586" s="655" t="str">
        <f>IF(OR(X586='Listados Datos'!$R$3,X586='Listados Datos'!$S$3),"Leve",IF(OR(X586='Listados Datos'!$R$4,X586='Listados Datos'!$S$4),"Menor",IF(OR(X586='Listados Datos'!$R$5,X586='Listados Datos'!$S$5),"Moderado",IF(OR(X586='Listados Datos'!$R$6,X586='Listados Datos'!$S$6),"Mayor",IF(OR(X586='Listados Datos'!$R$7,X586='Listados Datos'!$S$7),"Catastrófico","")))))</f>
        <v/>
      </c>
      <c r="AA586" s="631" t="str">
        <f>IF(Z586="","",IF(Z586="Leve",20%,IF(Z586="Menor",40%,IF(Z586="Moderado",60%,IF(Z586="Mayor",80%,IF(Z586="Catastrófico",100%,0))))))</f>
        <v/>
      </c>
      <c r="AB586" s="634"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637"/>
      <c r="AD586" s="640"/>
      <c r="AE586" s="619" t="str">
        <f t="shared" ref="AE586" si="2075">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5">
        <v>1</v>
      </c>
      <c r="AG586" s="501"/>
      <c r="AH586" s="504" t="str">
        <f t="shared" si="1969"/>
        <v/>
      </c>
      <c r="AI586" s="338"/>
      <c r="AJ586" s="338"/>
      <c r="AK586" s="233" t="str">
        <f t="shared" si="1970"/>
        <v/>
      </c>
      <c r="AL586" s="339"/>
      <c r="AM586" s="339"/>
      <c r="AN586" s="340"/>
      <c r="AO586" s="234" t="str">
        <f t="shared" ref="AO586" si="2076">IF(ISBLANK(AD586),(IFERROR(IF(AH586="Probabilidad",(W586-(+W586*AK586)),IF(AH586="Impacto",W586,"")),""))," ")</f>
        <v/>
      </c>
      <c r="AP586" s="174" t="str">
        <f t="shared" ref="AP586" si="2077">IF(ISBLANK(AD586), (IFERROR(IF(AO586="","",IF(AO586&lt;=0.2,"Muy Baja",IF(AO586&lt;=0.4,"Baja",IF(AO586&lt;=0.6,"Media",IF(AO586&lt;=0.8,"Alta","Muy Alta"))))),""))," ")</f>
        <v/>
      </c>
      <c r="AQ586" s="235" t="str">
        <f t="shared" si="1909"/>
        <v/>
      </c>
      <c r="AR586" s="281" t="str">
        <f t="shared" si="1910"/>
        <v/>
      </c>
      <c r="AS586" s="235" t="str">
        <f t="shared" ref="AS586" si="2078">IFERROR(IF(AH586="Impacto",(AA586-(+AA586*AK586)),IF(AH586="Probabilidad",AA586,"")),"")</f>
        <v/>
      </c>
      <c r="AT586" s="237" t="str">
        <f t="shared" si="1912"/>
        <v/>
      </c>
      <c r="AU586" s="622"/>
      <c r="AV586" s="625" t="str">
        <f>IF(ISBLANK(AD586), " ", AD586)</f>
        <v xml:space="preserve"> </v>
      </c>
      <c r="AW586" s="619" t="str">
        <f t="shared" ref="AW586" si="2079">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628"/>
      <c r="AY586" s="341"/>
      <c r="AZ586" s="208"/>
      <c r="BA586" s="206"/>
      <c r="BB586" s="206"/>
      <c r="BC586" s="207"/>
      <c r="BD586" s="207"/>
      <c r="BE586" s="207"/>
      <c r="BF586" s="208"/>
      <c r="BG586" s="581"/>
      <c r="BH586" s="214"/>
      <c r="BI586" s="209"/>
      <c r="BJ586" s="209"/>
      <c r="BK586" s="209"/>
      <c r="BL586" s="206"/>
      <c r="BM586" s="206"/>
      <c r="BN586" s="206"/>
      <c r="BO586" s="280"/>
      <c r="BP586" s="280"/>
      <c r="BQ586" s="282"/>
      <c r="BR586" s="212"/>
      <c r="BS586" s="212" t="str">
        <f>IF(AND('MAPA DE RIESGOS'!$AP586="Muy Alta",'MAPA DE RIESGOS'!$AR586="Leve"),CONCATENATE("R",'MAPA DE RIESGOS'!$H586,"C",'MAPA DE RIESGOS'!$AF586),"")</f>
        <v/>
      </c>
      <c r="BT586" s="212"/>
      <c r="BU586" s="212"/>
      <c r="BV586" s="212"/>
      <c r="BW586" s="212"/>
      <c r="BX586" s="212"/>
      <c r="BY586" s="212"/>
      <c r="BZ586" s="212"/>
      <c r="CA586" s="212"/>
      <c r="CB586" s="212"/>
      <c r="CC586" s="212"/>
      <c r="CD586" s="212"/>
      <c r="CE586" s="212"/>
      <c r="CF586" s="212"/>
      <c r="CG586" s="212"/>
      <c r="CH586" s="212"/>
      <c r="CI586" s="212"/>
      <c r="CJ586" s="212"/>
      <c r="CK586" s="212"/>
    </row>
    <row r="587" spans="1:89" s="213" customFormat="1" ht="28.5" hidden="1" customHeight="1">
      <c r="A587" s="582"/>
      <c r="B587" s="600"/>
      <c r="C587" s="567"/>
      <c r="D587" s="288"/>
      <c r="E587" s="291"/>
      <c r="F587" s="206"/>
      <c r="G587" s="575"/>
      <c r="H587" s="382">
        <f t="shared" ref="H587" si="2080">+H586</f>
        <v>96</v>
      </c>
      <c r="I587" s="573"/>
      <c r="J587" s="576"/>
      <c r="K587" s="576"/>
      <c r="L587" s="576"/>
      <c r="M587" s="570"/>
      <c r="N587" s="570"/>
      <c r="O587" s="570"/>
      <c r="P587" s="644"/>
      <c r="Q587" s="604"/>
      <c r="R587" s="607"/>
      <c r="S587" s="607"/>
      <c r="T587" s="607"/>
      <c r="U587" s="607"/>
      <c r="V587" s="647"/>
      <c r="W587" s="632"/>
      <c r="X587" s="650"/>
      <c r="Y587" s="653"/>
      <c r="Z587" s="656"/>
      <c r="AA587" s="632"/>
      <c r="AB587" s="635"/>
      <c r="AC587" s="638"/>
      <c r="AD587" s="641"/>
      <c r="AE587" s="620"/>
      <c r="AF587" s="205">
        <v>2</v>
      </c>
      <c r="AG587" s="501"/>
      <c r="AH587" s="504" t="str">
        <f t="shared" si="1969"/>
        <v/>
      </c>
      <c r="AI587" s="338"/>
      <c r="AJ587" s="338"/>
      <c r="AK587" s="233" t="str">
        <f t="shared" si="1970"/>
        <v/>
      </c>
      <c r="AL587" s="339"/>
      <c r="AM587" s="339"/>
      <c r="AN587" s="340"/>
      <c r="AO587" s="234" t="str">
        <f t="shared" ref="AO587" si="2081">IF(ISBLANK(AD586),(IFERROR(IF(AND(AH586="Probabilidad",AH587="Probabilidad"),(AQ586-(+AQ586*AK587)),IF(AH587="Probabilidad",(W586-(+W586*AK587)),IF(AH587="Impacto",AQ586,""))),""))," ")</f>
        <v/>
      </c>
      <c r="AP587" s="174" t="str">
        <f t="shared" ref="AP587" si="2082">IF(ISBLANK(AD586),(IFERROR(IF(AO587="","",IF(AO587&lt;=0.2,"Muy Baja",IF(AO587&lt;=0.4,"Baja",IF(AO587&lt;=0.6,"Media",IF(AO587&lt;=0.8,"Alta","Muy Alta"))))),""))," ")</f>
        <v/>
      </c>
      <c r="AQ587" s="235" t="str">
        <f t="shared" si="1909"/>
        <v/>
      </c>
      <c r="AR587" s="281" t="str">
        <f t="shared" si="1910"/>
        <v/>
      </c>
      <c r="AS587" s="235" t="str">
        <f t="shared" ref="AS587" si="2083">IFERROR(IF(AND(AH586="Impacto",AH587="Impacto"),(AS586-(+AS586*AK587)),IF(AH587="Impacto",(AA586-(+AA586*AK587)),IF(AH587="Probabilidad",AS586,""))),"")</f>
        <v/>
      </c>
      <c r="AT587" s="237" t="str">
        <f t="shared" si="1912"/>
        <v/>
      </c>
      <c r="AU587" s="623"/>
      <c r="AV587" s="626"/>
      <c r="AW587" s="620"/>
      <c r="AX587" s="629"/>
      <c r="AY587" s="341"/>
      <c r="AZ587" s="208"/>
      <c r="BA587" s="206"/>
      <c r="BB587" s="206"/>
      <c r="BC587" s="207"/>
      <c r="BD587" s="207"/>
      <c r="BE587" s="207"/>
      <c r="BF587" s="208"/>
      <c r="BG587" s="576"/>
      <c r="BH587" s="214"/>
      <c r="BI587" s="209"/>
      <c r="BJ587" s="209"/>
      <c r="BK587" s="209"/>
      <c r="BL587" s="206"/>
      <c r="BM587" s="206"/>
      <c r="BN587" s="206"/>
      <c r="BO587" s="280"/>
      <c r="BP587" s="280"/>
      <c r="BQ587" s="282"/>
      <c r="BR587" s="212"/>
      <c r="BS587" s="212" t="str">
        <f>IF(AND('MAPA DE RIESGOS'!$AP587="Muy Alta",'MAPA DE RIESGOS'!$AR587="Leve"),CONCATENATE("R",'MAPA DE RIESGOS'!$H587,"C",'MAPA DE RIESGOS'!$AF587),"")</f>
        <v/>
      </c>
      <c r="BT587" s="212"/>
      <c r="BU587" s="212"/>
      <c r="BV587" s="212"/>
      <c r="BW587" s="212"/>
      <c r="BX587" s="212"/>
      <c r="BY587" s="212"/>
      <c r="BZ587" s="212"/>
      <c r="CA587" s="212"/>
      <c r="CB587" s="212"/>
      <c r="CC587" s="212"/>
      <c r="CD587" s="212"/>
      <c r="CE587" s="212"/>
      <c r="CF587" s="212"/>
      <c r="CG587" s="212"/>
      <c r="CH587" s="212"/>
      <c r="CI587" s="212"/>
      <c r="CJ587" s="212"/>
      <c r="CK587" s="212"/>
    </row>
    <row r="588" spans="1:89" s="213" customFormat="1" ht="28.5" hidden="1" customHeight="1">
      <c r="A588" s="582"/>
      <c r="B588" s="600"/>
      <c r="C588" s="567"/>
      <c r="D588" s="288"/>
      <c r="E588" s="291"/>
      <c r="F588" s="206"/>
      <c r="G588" s="575"/>
      <c r="H588" s="382">
        <f t="shared" si="1958"/>
        <v>96</v>
      </c>
      <c r="I588" s="573"/>
      <c r="J588" s="576"/>
      <c r="K588" s="576"/>
      <c r="L588" s="576"/>
      <c r="M588" s="570"/>
      <c r="N588" s="570"/>
      <c r="O588" s="570"/>
      <c r="P588" s="644"/>
      <c r="Q588" s="604"/>
      <c r="R588" s="607"/>
      <c r="S588" s="607"/>
      <c r="T588" s="607"/>
      <c r="U588" s="607"/>
      <c r="V588" s="647"/>
      <c r="W588" s="632"/>
      <c r="X588" s="650"/>
      <c r="Y588" s="653"/>
      <c r="Z588" s="656"/>
      <c r="AA588" s="632"/>
      <c r="AB588" s="635"/>
      <c r="AC588" s="638"/>
      <c r="AD588" s="641"/>
      <c r="AE588" s="620"/>
      <c r="AF588" s="205">
        <v>3</v>
      </c>
      <c r="AG588" s="501"/>
      <c r="AH588" s="504" t="str">
        <f t="shared" si="1969"/>
        <v/>
      </c>
      <c r="AI588" s="338"/>
      <c r="AJ588" s="338"/>
      <c r="AK588" s="233" t="str">
        <f t="shared" si="1970"/>
        <v/>
      </c>
      <c r="AL588" s="339"/>
      <c r="AM588" s="339"/>
      <c r="AN588" s="340"/>
      <c r="AO588" s="234" t="str">
        <f t="shared" ref="AO588" si="2084">IF(ISBLANK(AD586),(IFERROR(IF(AND(AH587="Probabilidad",AH588="Probabilidad"),(AQ587-(+AQ587*AK588)),IF(AND(AH587="Impacto",AH588="Probabilidad"),(AQ586-(+AQ586*AK588)),IF(AH588="Impacto",AQ587,""))),""))," ")</f>
        <v/>
      </c>
      <c r="AP588" s="174" t="str">
        <f t="shared" ref="AP588" si="2085">IF(ISBLANK(AD586),(IFERROR(IF(AO588="","",IF(AO588&lt;=0.2,"Muy Baja",IF(AO588&lt;=0.4,"Baja",IF(AO588&lt;=0.6,"Media",IF(AO588&lt;=0.8,"Alta","Muy Alta"))))),""))," ")</f>
        <v/>
      </c>
      <c r="AQ588" s="235" t="str">
        <f t="shared" si="1909"/>
        <v/>
      </c>
      <c r="AR588" s="281" t="str">
        <f t="shared" si="1910"/>
        <v/>
      </c>
      <c r="AS588" s="235" t="str">
        <f t="shared" ref="AS588:AS591" si="2086">IFERROR(IF(AND(AH587="Impacto",AH588="Impacto"),(AS587-(+AS587*AK588)),IF(AND(AH587="Probabilidad",AH588="Impacto"),(AS586-(+AS586*AK588)),IF(AH588="Probabilidad",AS587,""))),"")</f>
        <v/>
      </c>
      <c r="AT588" s="237" t="str">
        <f t="shared" si="1912"/>
        <v/>
      </c>
      <c r="AU588" s="623"/>
      <c r="AV588" s="626"/>
      <c r="AW588" s="620"/>
      <c r="AX588" s="629"/>
      <c r="AY588" s="341"/>
      <c r="AZ588" s="208"/>
      <c r="BA588" s="206"/>
      <c r="BB588" s="206"/>
      <c r="BC588" s="207"/>
      <c r="BD588" s="207"/>
      <c r="BE588" s="207"/>
      <c r="BF588" s="208"/>
      <c r="BG588" s="576"/>
      <c r="BH588" s="214"/>
      <c r="BI588" s="209"/>
      <c r="BJ588" s="209"/>
      <c r="BK588" s="209"/>
      <c r="BL588" s="206"/>
      <c r="BM588" s="206"/>
      <c r="BN588" s="206"/>
      <c r="BO588" s="280"/>
      <c r="BP588" s="280"/>
      <c r="BQ588" s="282"/>
      <c r="BR588" s="212"/>
      <c r="BS588" s="212" t="str">
        <f>IF(AND('MAPA DE RIESGOS'!$AP588="Muy Alta",'MAPA DE RIESGOS'!$AR588="Leve"),CONCATENATE("R",'MAPA DE RIESGOS'!$H588,"C",'MAPA DE RIESGOS'!$AF588),"")</f>
        <v/>
      </c>
      <c r="BT588" s="212"/>
      <c r="BU588" s="212"/>
      <c r="BV588" s="212"/>
      <c r="BW588" s="212"/>
      <c r="BX588" s="212"/>
      <c r="BY588" s="212"/>
      <c r="BZ588" s="212"/>
      <c r="CA588" s="212"/>
      <c r="CB588" s="212"/>
      <c r="CC588" s="212"/>
      <c r="CD588" s="212"/>
      <c r="CE588" s="212"/>
      <c r="CF588" s="212"/>
      <c r="CG588" s="212"/>
      <c r="CH588" s="212"/>
      <c r="CI588" s="212"/>
      <c r="CJ588" s="212"/>
      <c r="CK588" s="212"/>
    </row>
    <row r="589" spans="1:89" s="213" customFormat="1" ht="28.5" hidden="1" customHeight="1">
      <c r="A589" s="582"/>
      <c r="B589" s="600"/>
      <c r="C589" s="567"/>
      <c r="D589" s="288"/>
      <c r="E589" s="291"/>
      <c r="F589" s="206"/>
      <c r="G589" s="575"/>
      <c r="H589" s="382">
        <f t="shared" si="1958"/>
        <v>96</v>
      </c>
      <c r="I589" s="573"/>
      <c r="J589" s="576"/>
      <c r="K589" s="576"/>
      <c r="L589" s="576"/>
      <c r="M589" s="570"/>
      <c r="N589" s="570"/>
      <c r="O589" s="570"/>
      <c r="P589" s="644"/>
      <c r="Q589" s="604"/>
      <c r="R589" s="607"/>
      <c r="S589" s="607"/>
      <c r="T589" s="607"/>
      <c r="U589" s="607"/>
      <c r="V589" s="647"/>
      <c r="W589" s="632"/>
      <c r="X589" s="650"/>
      <c r="Y589" s="653"/>
      <c r="Z589" s="656"/>
      <c r="AA589" s="632"/>
      <c r="AB589" s="635"/>
      <c r="AC589" s="638"/>
      <c r="AD589" s="641"/>
      <c r="AE589" s="620"/>
      <c r="AF589" s="205">
        <v>4</v>
      </c>
      <c r="AG589" s="501"/>
      <c r="AH589" s="504" t="str">
        <f t="shared" si="1969"/>
        <v/>
      </c>
      <c r="AI589" s="338"/>
      <c r="AJ589" s="338"/>
      <c r="AK589" s="233" t="str">
        <f t="shared" si="1970"/>
        <v/>
      </c>
      <c r="AL589" s="339"/>
      <c r="AM589" s="339"/>
      <c r="AN589" s="340"/>
      <c r="AO589" s="234" t="str">
        <f t="shared" ref="AO589" si="2087">IF(ISBLANK(AD586),(IFERROR(IF(AND(AH588="Probabilidad",AH589="Probabilidad"),(AQ588-(+AQ588*AK589)),IF(AND(AH588="Impacto",AH589="Probabilidad"),(AQ587-(+AQ587*AK589)),IF(AH589="Impacto",AQ588,""))),""))," ")</f>
        <v/>
      </c>
      <c r="AP589" s="174" t="str">
        <f t="shared" ref="AP589" si="2088">IF(ISBLANK(AD586),(IFERROR(IF(AO589="","",IF(AO589&lt;=0.2,"Muy Baja",IF(AO589&lt;=0.4,"Baja",IF(AO589&lt;=0.6,"Media",IF(AO589&lt;=0.8,"Alta","Muy Alta"))))),""))," ")</f>
        <v/>
      </c>
      <c r="AQ589" s="235" t="str">
        <f t="shared" si="1909"/>
        <v/>
      </c>
      <c r="AR589" s="281" t="str">
        <f t="shared" si="1910"/>
        <v/>
      </c>
      <c r="AS589" s="235" t="str">
        <f t="shared" si="2086"/>
        <v/>
      </c>
      <c r="AT589" s="237" t="str">
        <f t="shared" si="1912"/>
        <v/>
      </c>
      <c r="AU589" s="623"/>
      <c r="AV589" s="626"/>
      <c r="AW589" s="620"/>
      <c r="AX589" s="629"/>
      <c r="AY589" s="341"/>
      <c r="AZ589" s="208"/>
      <c r="BA589" s="206"/>
      <c r="BB589" s="206"/>
      <c r="BC589" s="207"/>
      <c r="BD589" s="207"/>
      <c r="BE589" s="207"/>
      <c r="BF589" s="208"/>
      <c r="BG589" s="576"/>
      <c r="BH589" s="214"/>
      <c r="BI589" s="209"/>
      <c r="BJ589" s="209"/>
      <c r="BK589" s="209"/>
      <c r="BL589" s="206"/>
      <c r="BM589" s="206"/>
      <c r="BN589" s="206"/>
      <c r="BO589" s="280"/>
      <c r="BP589" s="280"/>
      <c r="BQ589" s="282"/>
      <c r="BR589" s="212"/>
      <c r="BS589" s="212" t="str">
        <f>IF(AND('MAPA DE RIESGOS'!$AP589="Muy Alta",'MAPA DE RIESGOS'!$AR589="Leve"),CONCATENATE("R",'MAPA DE RIESGOS'!$H589,"C",'MAPA DE RIESGOS'!$AF589),"")</f>
        <v/>
      </c>
      <c r="BT589" s="212"/>
      <c r="BU589" s="212"/>
      <c r="BV589" s="212"/>
      <c r="BW589" s="212"/>
      <c r="BX589" s="212"/>
      <c r="BY589" s="212"/>
      <c r="BZ589" s="212"/>
      <c r="CA589" s="212"/>
      <c r="CB589" s="212"/>
      <c r="CC589" s="212"/>
      <c r="CD589" s="212"/>
      <c r="CE589" s="212"/>
      <c r="CF589" s="212"/>
      <c r="CG589" s="212"/>
      <c r="CH589" s="212"/>
      <c r="CI589" s="212"/>
      <c r="CJ589" s="212"/>
      <c r="CK589" s="212"/>
    </row>
    <row r="590" spans="1:89" s="213" customFormat="1" ht="28.5" hidden="1" customHeight="1">
      <c r="A590" s="582"/>
      <c r="B590" s="600"/>
      <c r="C590" s="567"/>
      <c r="D590" s="288"/>
      <c r="E590" s="291"/>
      <c r="F590" s="206"/>
      <c r="G590" s="575"/>
      <c r="H590" s="382">
        <f t="shared" si="1958"/>
        <v>96</v>
      </c>
      <c r="I590" s="573"/>
      <c r="J590" s="576"/>
      <c r="K590" s="576"/>
      <c r="L590" s="576"/>
      <c r="M590" s="570"/>
      <c r="N590" s="570"/>
      <c r="O590" s="570"/>
      <c r="P590" s="644"/>
      <c r="Q590" s="604"/>
      <c r="R590" s="607"/>
      <c r="S590" s="607"/>
      <c r="T590" s="607"/>
      <c r="U590" s="607"/>
      <c r="V590" s="647"/>
      <c r="W590" s="632"/>
      <c r="X590" s="650"/>
      <c r="Y590" s="653"/>
      <c r="Z590" s="656"/>
      <c r="AA590" s="632"/>
      <c r="AB590" s="635"/>
      <c r="AC590" s="638"/>
      <c r="AD590" s="641"/>
      <c r="AE590" s="620"/>
      <c r="AF590" s="205">
        <v>5</v>
      </c>
      <c r="AG590" s="501"/>
      <c r="AH590" s="504" t="str">
        <f t="shared" si="1969"/>
        <v/>
      </c>
      <c r="AI590" s="338"/>
      <c r="AJ590" s="338"/>
      <c r="AK590" s="233" t="str">
        <f t="shared" si="1970"/>
        <v/>
      </c>
      <c r="AL590" s="339"/>
      <c r="AM590" s="339"/>
      <c r="AN590" s="340"/>
      <c r="AO590" s="234" t="str">
        <f t="shared" ref="AO590" si="2089">IF(ISBLANK(AD586),(IFERROR(IF(AND(AH589="Probabilidad",AH590="Probabilidad"),(AQ589-(+AQ589*AK590)),IF(AND(AH589="Impacto",AH590="Probabilidad"),(AQ588-(+AQ588*AK590)),IF(AH590="Impacto",AQ589,""))),""))," ")</f>
        <v/>
      </c>
      <c r="AP590" s="174" t="str">
        <f t="shared" ref="AP590" si="2090">IF(ISBLANK(AD586),(IFERROR(IF(AO590="","",IF(AO590&lt;=0.2,"Muy Baja",IF(AO590&lt;=0.4,"Baja",IF(AO590&lt;=0.6,"Media",IF(AO590&lt;=0.8,"Alta","Muy Alta"))))),""))," ")</f>
        <v/>
      </c>
      <c r="AQ590" s="235" t="str">
        <f t="shared" si="1909"/>
        <v/>
      </c>
      <c r="AR590" s="281" t="str">
        <f t="shared" si="1910"/>
        <v/>
      </c>
      <c r="AS590" s="235" t="str">
        <f t="shared" si="2086"/>
        <v/>
      </c>
      <c r="AT590" s="237" t="str">
        <f t="shared" si="1912"/>
        <v/>
      </c>
      <c r="AU590" s="623"/>
      <c r="AV590" s="626"/>
      <c r="AW590" s="620"/>
      <c r="AX590" s="629"/>
      <c r="AY590" s="341"/>
      <c r="AZ590" s="208"/>
      <c r="BA590" s="206"/>
      <c r="BB590" s="206"/>
      <c r="BC590" s="207"/>
      <c r="BD590" s="207"/>
      <c r="BE590" s="207"/>
      <c r="BF590" s="208"/>
      <c r="BG590" s="576"/>
      <c r="BH590" s="214"/>
      <c r="BI590" s="209"/>
      <c r="BJ590" s="209"/>
      <c r="BK590" s="209"/>
      <c r="BL590" s="206"/>
      <c r="BM590" s="206"/>
      <c r="BN590" s="206"/>
      <c r="BO590" s="280"/>
      <c r="BP590" s="280"/>
      <c r="BQ590" s="282"/>
      <c r="BR590" s="212"/>
      <c r="BS590" s="212" t="str">
        <f>IF(AND('MAPA DE RIESGOS'!$AP590="Muy Alta",'MAPA DE RIESGOS'!$AR590="Leve"),CONCATENATE("R",'MAPA DE RIESGOS'!$H590,"C",'MAPA DE RIESGOS'!$AF590),"")</f>
        <v/>
      </c>
      <c r="BT590" s="212"/>
      <c r="BU590" s="212"/>
      <c r="BV590" s="212"/>
      <c r="BW590" s="212"/>
      <c r="BX590" s="212"/>
      <c r="BY590" s="212"/>
      <c r="BZ590" s="212"/>
      <c r="CA590" s="212"/>
      <c r="CB590" s="212"/>
      <c r="CC590" s="212"/>
      <c r="CD590" s="212"/>
      <c r="CE590" s="212"/>
      <c r="CF590" s="212"/>
      <c r="CG590" s="212"/>
      <c r="CH590" s="212"/>
      <c r="CI590" s="212"/>
      <c r="CJ590" s="212"/>
      <c r="CK590" s="212"/>
    </row>
    <row r="591" spans="1:89" s="213" customFormat="1" ht="28.5" hidden="1" customHeight="1">
      <c r="A591" s="582"/>
      <c r="B591" s="601"/>
      <c r="C591" s="568"/>
      <c r="D591" s="289"/>
      <c r="E591" s="292"/>
      <c r="F591" s="206"/>
      <c r="G591" s="575"/>
      <c r="H591" s="382">
        <f t="shared" si="1958"/>
        <v>96</v>
      </c>
      <c r="I591" s="574"/>
      <c r="J591" s="577"/>
      <c r="K591" s="577"/>
      <c r="L591" s="577"/>
      <c r="M591" s="571"/>
      <c r="N591" s="571"/>
      <c r="O591" s="571"/>
      <c r="P591" s="645"/>
      <c r="Q591" s="605"/>
      <c r="R591" s="608"/>
      <c r="S591" s="608"/>
      <c r="T591" s="608"/>
      <c r="U591" s="608"/>
      <c r="V591" s="648"/>
      <c r="W591" s="633"/>
      <c r="X591" s="651"/>
      <c r="Y591" s="654"/>
      <c r="Z591" s="657"/>
      <c r="AA591" s="633"/>
      <c r="AB591" s="636"/>
      <c r="AC591" s="639"/>
      <c r="AD591" s="642"/>
      <c r="AE591" s="621"/>
      <c r="AF591" s="205">
        <v>6</v>
      </c>
      <c r="AG591" s="501"/>
      <c r="AH591" s="504" t="str">
        <f t="shared" si="1969"/>
        <v/>
      </c>
      <c r="AI591" s="338"/>
      <c r="AJ591" s="338"/>
      <c r="AK591" s="233" t="str">
        <f t="shared" si="1970"/>
        <v/>
      </c>
      <c r="AL591" s="339"/>
      <c r="AM591" s="339"/>
      <c r="AN591" s="340"/>
      <c r="AO591" s="234" t="str">
        <f t="shared" ref="AO591" si="2091">IF(ISBLANK(AD586),(IFERROR(IF(AND(AH590="Probabilidad",AH591="Probabilidad"),(AQ590-(+AQ590*AK591)),IF(AND(AH590="Impacto",AH591="Probabilidad"),(AQ589-(+AQ589*AK591)),IF(AH591="Impacto",AQ590,""))),""))," ")</f>
        <v/>
      </c>
      <c r="AP591" s="174" t="str">
        <f t="shared" ref="AP591" si="2092">IF(ISBLANK(AD586),(IFERROR(IF(AO591="","",IF(AO591&lt;=0.2,"Muy Baja",IF(AO591&lt;=0.4,"Baja",IF(AO591&lt;=0.6,"Media",IF(AO591&lt;=0.8,"Alta","Muy Alta"))))),""))," ")</f>
        <v/>
      </c>
      <c r="AQ591" s="235" t="str">
        <f t="shared" si="1909"/>
        <v/>
      </c>
      <c r="AR591" s="281" t="str">
        <f t="shared" si="1910"/>
        <v/>
      </c>
      <c r="AS591" s="235" t="str">
        <f t="shared" si="2086"/>
        <v/>
      </c>
      <c r="AT591" s="237" t="str">
        <f t="shared" si="1912"/>
        <v/>
      </c>
      <c r="AU591" s="624"/>
      <c r="AV591" s="627"/>
      <c r="AW591" s="621"/>
      <c r="AX591" s="630"/>
      <c r="AY591" s="341"/>
      <c r="AZ591" s="208"/>
      <c r="BA591" s="206"/>
      <c r="BB591" s="206"/>
      <c r="BC591" s="207"/>
      <c r="BD591" s="207"/>
      <c r="BE591" s="207"/>
      <c r="BF591" s="208"/>
      <c r="BG591" s="577"/>
      <c r="BH591" s="214"/>
      <c r="BI591" s="209"/>
      <c r="BJ591" s="209"/>
      <c r="BK591" s="209"/>
      <c r="BL591" s="206"/>
      <c r="BM591" s="206"/>
      <c r="BN591" s="206"/>
      <c r="BO591" s="280"/>
      <c r="BP591" s="280"/>
      <c r="BQ591" s="282"/>
      <c r="BR591" s="212"/>
      <c r="BS591" s="212" t="str">
        <f>IF(AND('MAPA DE RIESGOS'!$AP591="Muy Alta",'MAPA DE RIESGOS'!$AR591="Leve"),CONCATENATE("R",'MAPA DE RIESGOS'!$H591,"C",'MAPA DE RIESGOS'!$AF591),"")</f>
        <v/>
      </c>
      <c r="BT591" s="212"/>
      <c r="BU591" s="212"/>
      <c r="BV591" s="212"/>
      <c r="BW591" s="212"/>
      <c r="BX591" s="212"/>
      <c r="BY591" s="212"/>
      <c r="BZ591" s="212"/>
      <c r="CA591" s="212"/>
      <c r="CB591" s="212"/>
      <c r="CC591" s="212"/>
      <c r="CD591" s="212"/>
      <c r="CE591" s="212"/>
      <c r="CF591" s="212"/>
      <c r="CG591" s="212"/>
      <c r="CH591" s="212"/>
      <c r="CI591" s="212"/>
      <c r="CJ591" s="212"/>
      <c r="CK591" s="212"/>
    </row>
    <row r="592" spans="1:89" s="213" customFormat="1" ht="28.5" hidden="1" customHeight="1">
      <c r="A592" s="582"/>
      <c r="B592" s="602"/>
      <c r="C592" s="566" t="str">
        <f>IFERROR((VLOOKUP($B592,'Listados Datos'!$D$3:$E$18,2,FALSE))," ")</f>
        <v xml:space="preserve"> </v>
      </c>
      <c r="D592" s="287" t="str">
        <f>IFERROR((VLOOKUP($B592,'Listados Datos'!$D$3:$F$18,3,FALSE))," ")</f>
        <v xml:space="preserve"> </v>
      </c>
      <c r="E592" s="290"/>
      <c r="F592" s="206"/>
      <c r="G592" s="575">
        <v>97</v>
      </c>
      <c r="H592" s="382">
        <f t="shared" ref="H592" si="2093">+G592</f>
        <v>97</v>
      </c>
      <c r="I592" s="572"/>
      <c r="J592" s="581"/>
      <c r="K592" s="581"/>
      <c r="L592" s="581"/>
      <c r="M592" s="569"/>
      <c r="N592" s="569"/>
      <c r="O592" s="569"/>
      <c r="P592" s="643"/>
      <c r="Q592" s="603"/>
      <c r="R592" s="606"/>
      <c r="S592" s="606"/>
      <c r="T592" s="606"/>
      <c r="U592" s="606"/>
      <c r="V592" s="646" t="str">
        <f t="shared" ref="V592" si="2094">IF(ISBLANK(AC592),(IF(P592&lt;=0,"",IF(P592&lt;=2,"Muy Baja",IF(P592&lt;=24,"Baja",IF(P592&lt;=500,"Media",IF(P592&lt;=5000,"Alta","Muy Alta"))))))," ")</f>
        <v/>
      </c>
      <c r="W592" s="631" t="str">
        <f t="shared" ref="W592" si="2095">IF(ISBLANK(AC592),(IF(V592="","",IF(V592="Muy Baja",20%,IF(V592="Baja",40%,IF(V592="Media",60%,IF(V592="Alta",80%,IF(V592="Muy Alta",100%,0)))))))," ")</f>
        <v/>
      </c>
      <c r="X592" s="649"/>
      <c r="Y592" s="652" t="str">
        <f>IF(X592&gt;0,IF(NOT(ISERROR(MATCH(X592,'Listados Datos'!$N$3:$N$4,0))),'Listados Datos'!$N$6&amp;"Por favor no seleccionar este criterios de impacto (Afectación Económica o presupuestal y/o Pérdida Reputacional)",'Listados Datos'!$N$7),"")</f>
        <v/>
      </c>
      <c r="Z592" s="655" t="str">
        <f>IF(OR(X592='Listados Datos'!$R$3,X592='Listados Datos'!$S$3),"Leve",IF(OR(X592='Listados Datos'!$R$4,X592='Listados Datos'!$S$4),"Menor",IF(OR(X592='Listados Datos'!$R$5,X592='Listados Datos'!$S$5),"Moderado",IF(OR(X592='Listados Datos'!$R$6,X592='Listados Datos'!$S$6),"Mayor",IF(OR(X592='Listados Datos'!$R$7,X592='Listados Datos'!$S$7),"Catastrófico","")))))</f>
        <v/>
      </c>
      <c r="AA592" s="631" t="str">
        <f>IF(Z592="","",IF(Z592="Leve",20%,IF(Z592="Menor",40%,IF(Z592="Moderado",60%,IF(Z592="Mayor",80%,IF(Z592="Catastrófico",100%,0))))))</f>
        <v/>
      </c>
      <c r="AB592" s="634"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637"/>
      <c r="AD592" s="640"/>
      <c r="AE592" s="619" t="str">
        <f t="shared" ref="AE592" si="2096">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5">
        <v>1</v>
      </c>
      <c r="AG592" s="501"/>
      <c r="AH592" s="504" t="str">
        <f t="shared" si="1969"/>
        <v/>
      </c>
      <c r="AI592" s="338"/>
      <c r="AJ592" s="338"/>
      <c r="AK592" s="233" t="str">
        <f t="shared" si="1970"/>
        <v/>
      </c>
      <c r="AL592" s="339"/>
      <c r="AM592" s="339"/>
      <c r="AN592" s="340"/>
      <c r="AO592" s="234" t="str">
        <f t="shared" ref="AO592" si="2097">IF(ISBLANK(AD592),(IFERROR(IF(AH592="Probabilidad",(W592-(+W592*AK592)),IF(AH592="Impacto",W592,"")),""))," ")</f>
        <v/>
      </c>
      <c r="AP592" s="174" t="str">
        <f t="shared" ref="AP592" si="2098">IF(ISBLANK(AD592), (IFERROR(IF(AO592="","",IF(AO592&lt;=0.2,"Muy Baja",IF(AO592&lt;=0.4,"Baja",IF(AO592&lt;=0.6,"Media",IF(AO592&lt;=0.8,"Alta","Muy Alta"))))),""))," ")</f>
        <v/>
      </c>
      <c r="AQ592" s="235" t="str">
        <f t="shared" si="1909"/>
        <v/>
      </c>
      <c r="AR592" s="281" t="str">
        <f t="shared" si="1910"/>
        <v/>
      </c>
      <c r="AS592" s="235" t="str">
        <f t="shared" ref="AS592" si="2099">IFERROR(IF(AH592="Impacto",(AA592-(+AA592*AK592)),IF(AH592="Probabilidad",AA592,"")),"")</f>
        <v/>
      </c>
      <c r="AT592" s="237" t="str">
        <f t="shared" si="1912"/>
        <v/>
      </c>
      <c r="AU592" s="622"/>
      <c r="AV592" s="625" t="str">
        <f>IF(ISBLANK(AD592), " ", AD592)</f>
        <v xml:space="preserve"> </v>
      </c>
      <c r="AW592" s="619" t="str">
        <f t="shared" ref="AW592" si="2100">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628"/>
      <c r="AY592" s="341"/>
      <c r="AZ592" s="208"/>
      <c r="BA592" s="206"/>
      <c r="BB592" s="206"/>
      <c r="BC592" s="207"/>
      <c r="BD592" s="207"/>
      <c r="BE592" s="207"/>
      <c r="BF592" s="208"/>
      <c r="BG592" s="581"/>
      <c r="BH592" s="214"/>
      <c r="BI592" s="209"/>
      <c r="BJ592" s="209"/>
      <c r="BK592" s="209"/>
      <c r="BL592" s="206"/>
      <c r="BM592" s="206"/>
      <c r="BN592" s="206"/>
      <c r="BO592" s="280"/>
      <c r="BP592" s="280"/>
      <c r="BQ592" s="282"/>
      <c r="BR592" s="212"/>
      <c r="BS592" s="212" t="str">
        <f>IF(AND('MAPA DE RIESGOS'!$AP592="Muy Alta",'MAPA DE RIESGOS'!$AR592="Leve"),CONCATENATE("R",'MAPA DE RIESGOS'!$H592,"C",'MAPA DE RIESGOS'!$AF592),"")</f>
        <v/>
      </c>
      <c r="BT592" s="212"/>
      <c r="BU592" s="212"/>
      <c r="BV592" s="212"/>
      <c r="BW592" s="212"/>
      <c r="BX592" s="212"/>
      <c r="BY592" s="212"/>
      <c r="BZ592" s="212"/>
      <c r="CA592" s="212"/>
      <c r="CB592" s="212"/>
      <c r="CC592" s="212"/>
      <c r="CD592" s="212"/>
      <c r="CE592" s="212"/>
      <c r="CF592" s="212"/>
      <c r="CG592" s="212"/>
      <c r="CH592" s="212"/>
      <c r="CI592" s="212"/>
      <c r="CJ592" s="212"/>
      <c r="CK592" s="212"/>
    </row>
    <row r="593" spans="1:89" s="213" customFormat="1" ht="28.5" hidden="1" customHeight="1">
      <c r="A593" s="582"/>
      <c r="B593" s="600"/>
      <c r="C593" s="567"/>
      <c r="D593" s="288"/>
      <c r="E593" s="291"/>
      <c r="F593" s="206"/>
      <c r="G593" s="575"/>
      <c r="H593" s="382">
        <f t="shared" ref="H593" si="2101">+H592</f>
        <v>97</v>
      </c>
      <c r="I593" s="573"/>
      <c r="J593" s="576"/>
      <c r="K593" s="576"/>
      <c r="L593" s="576"/>
      <c r="M593" s="570"/>
      <c r="N593" s="570"/>
      <c r="O593" s="570"/>
      <c r="P593" s="644"/>
      <c r="Q593" s="604"/>
      <c r="R593" s="607"/>
      <c r="S593" s="607"/>
      <c r="T593" s="607"/>
      <c r="U593" s="607"/>
      <c r="V593" s="647"/>
      <c r="W593" s="632"/>
      <c r="X593" s="650"/>
      <c r="Y593" s="653"/>
      <c r="Z593" s="656"/>
      <c r="AA593" s="632"/>
      <c r="AB593" s="635"/>
      <c r="AC593" s="638"/>
      <c r="AD593" s="641"/>
      <c r="AE593" s="620"/>
      <c r="AF593" s="205">
        <v>2</v>
      </c>
      <c r="AG593" s="501"/>
      <c r="AH593" s="504" t="str">
        <f t="shared" si="1969"/>
        <v/>
      </c>
      <c r="AI593" s="338"/>
      <c r="AJ593" s="338"/>
      <c r="AK593" s="233" t="str">
        <f t="shared" si="1970"/>
        <v/>
      </c>
      <c r="AL593" s="339"/>
      <c r="AM593" s="339"/>
      <c r="AN593" s="340"/>
      <c r="AO593" s="234" t="str">
        <f t="shared" ref="AO593" si="2102">IF(ISBLANK(AD592),(IFERROR(IF(AND(AH592="Probabilidad",AH593="Probabilidad"),(AQ592-(+AQ592*AK593)),IF(AH593="Probabilidad",(W592-(+W592*AK593)),IF(AH593="Impacto",AQ592,""))),""))," ")</f>
        <v/>
      </c>
      <c r="AP593" s="174" t="str">
        <f t="shared" ref="AP593" si="2103">IF(ISBLANK(AD592),(IFERROR(IF(AO593="","",IF(AO593&lt;=0.2,"Muy Baja",IF(AO593&lt;=0.4,"Baja",IF(AO593&lt;=0.6,"Media",IF(AO593&lt;=0.8,"Alta","Muy Alta"))))),""))," ")</f>
        <v/>
      </c>
      <c r="AQ593" s="235" t="str">
        <f t="shared" si="1909"/>
        <v/>
      </c>
      <c r="AR593" s="281" t="str">
        <f t="shared" si="1910"/>
        <v/>
      </c>
      <c r="AS593" s="235" t="str">
        <f t="shared" ref="AS593" si="2104">IFERROR(IF(AND(AH592="Impacto",AH593="Impacto"),(AS592-(+AS592*AK593)),IF(AH593="Impacto",(AA592-(+AA592*AK593)),IF(AH593="Probabilidad",AS592,""))),"")</f>
        <v/>
      </c>
      <c r="AT593" s="237" t="str">
        <f t="shared" si="1912"/>
        <v/>
      </c>
      <c r="AU593" s="623"/>
      <c r="AV593" s="626"/>
      <c r="AW593" s="620"/>
      <c r="AX593" s="629"/>
      <c r="AY593" s="341"/>
      <c r="AZ593" s="208"/>
      <c r="BA593" s="206"/>
      <c r="BB593" s="206"/>
      <c r="BC593" s="207"/>
      <c r="BD593" s="207"/>
      <c r="BE593" s="207"/>
      <c r="BF593" s="208"/>
      <c r="BG593" s="576"/>
      <c r="BH593" s="214"/>
      <c r="BI593" s="209"/>
      <c r="BJ593" s="209"/>
      <c r="BK593" s="209"/>
      <c r="BL593" s="206"/>
      <c r="BM593" s="206"/>
      <c r="BN593" s="206"/>
      <c r="BO593" s="280"/>
      <c r="BP593" s="280"/>
      <c r="BQ593" s="282"/>
      <c r="BR593" s="212"/>
      <c r="BS593" s="212" t="str">
        <f>IF(AND('MAPA DE RIESGOS'!$AP593="Muy Alta",'MAPA DE RIESGOS'!$AR593="Leve"),CONCATENATE("R",'MAPA DE RIESGOS'!$H593,"C",'MAPA DE RIESGOS'!$AF593),"")</f>
        <v/>
      </c>
      <c r="BT593" s="212"/>
      <c r="BU593" s="212"/>
      <c r="BV593" s="212"/>
      <c r="BW593" s="212"/>
      <c r="BX593" s="212"/>
      <c r="BY593" s="212"/>
      <c r="BZ593" s="212"/>
      <c r="CA593" s="212"/>
      <c r="CB593" s="212"/>
      <c r="CC593" s="212"/>
      <c r="CD593" s="212"/>
      <c r="CE593" s="212"/>
      <c r="CF593" s="212"/>
      <c r="CG593" s="212"/>
      <c r="CH593" s="212"/>
      <c r="CI593" s="212"/>
      <c r="CJ593" s="212"/>
      <c r="CK593" s="212"/>
    </row>
    <row r="594" spans="1:89" s="213" customFormat="1" ht="28.5" hidden="1" customHeight="1">
      <c r="A594" s="582"/>
      <c r="B594" s="600"/>
      <c r="C594" s="567"/>
      <c r="D594" s="288"/>
      <c r="E594" s="291"/>
      <c r="F594" s="206"/>
      <c r="G594" s="575"/>
      <c r="H594" s="382">
        <f t="shared" si="1958"/>
        <v>97</v>
      </c>
      <c r="I594" s="573"/>
      <c r="J594" s="576"/>
      <c r="K594" s="576"/>
      <c r="L594" s="576"/>
      <c r="M594" s="570"/>
      <c r="N594" s="570"/>
      <c r="O594" s="570"/>
      <c r="P594" s="644"/>
      <c r="Q594" s="604"/>
      <c r="R594" s="607"/>
      <c r="S594" s="607"/>
      <c r="T594" s="607"/>
      <c r="U594" s="607"/>
      <c r="V594" s="647"/>
      <c r="W594" s="632"/>
      <c r="X594" s="650"/>
      <c r="Y594" s="653"/>
      <c r="Z594" s="656"/>
      <c r="AA594" s="632"/>
      <c r="AB594" s="635"/>
      <c r="AC594" s="638"/>
      <c r="AD594" s="641"/>
      <c r="AE594" s="620"/>
      <c r="AF594" s="205">
        <v>3</v>
      </c>
      <c r="AG594" s="501"/>
      <c r="AH594" s="504" t="str">
        <f t="shared" si="1969"/>
        <v/>
      </c>
      <c r="AI594" s="338"/>
      <c r="AJ594" s="338"/>
      <c r="AK594" s="233" t="str">
        <f t="shared" si="1970"/>
        <v/>
      </c>
      <c r="AL594" s="339"/>
      <c r="AM594" s="339"/>
      <c r="AN594" s="340"/>
      <c r="AO594" s="234" t="str">
        <f t="shared" ref="AO594" si="2105">IF(ISBLANK(AD592),(IFERROR(IF(AND(AH593="Probabilidad",AH594="Probabilidad"),(AQ593-(+AQ593*AK594)),IF(AND(AH593="Impacto",AH594="Probabilidad"),(AQ592-(+AQ592*AK594)),IF(AH594="Impacto",AQ593,""))),""))," ")</f>
        <v/>
      </c>
      <c r="AP594" s="174" t="str">
        <f t="shared" ref="AP594" si="2106">IF(ISBLANK(AD592),(IFERROR(IF(AO594="","",IF(AO594&lt;=0.2,"Muy Baja",IF(AO594&lt;=0.4,"Baja",IF(AO594&lt;=0.6,"Media",IF(AO594&lt;=0.8,"Alta","Muy Alta"))))),""))," ")</f>
        <v/>
      </c>
      <c r="AQ594" s="235" t="str">
        <f t="shared" si="1909"/>
        <v/>
      </c>
      <c r="AR594" s="281" t="str">
        <f t="shared" si="1910"/>
        <v/>
      </c>
      <c r="AS594" s="235" t="str">
        <f t="shared" ref="AS594:AS597" si="2107">IFERROR(IF(AND(AH593="Impacto",AH594="Impacto"),(AS593-(+AS593*AK594)),IF(AND(AH593="Probabilidad",AH594="Impacto"),(AS592-(+AS592*AK594)),IF(AH594="Probabilidad",AS593,""))),"")</f>
        <v/>
      </c>
      <c r="AT594" s="237" t="str">
        <f t="shared" si="1912"/>
        <v/>
      </c>
      <c r="AU594" s="623"/>
      <c r="AV594" s="626"/>
      <c r="AW594" s="620"/>
      <c r="AX594" s="629"/>
      <c r="AY594" s="341"/>
      <c r="AZ594" s="208"/>
      <c r="BA594" s="206"/>
      <c r="BB594" s="206"/>
      <c r="BC594" s="207"/>
      <c r="BD594" s="207"/>
      <c r="BE594" s="207"/>
      <c r="BF594" s="208"/>
      <c r="BG594" s="576"/>
      <c r="BH594" s="214"/>
      <c r="BI594" s="209"/>
      <c r="BJ594" s="209"/>
      <c r="BK594" s="209"/>
      <c r="BL594" s="206"/>
      <c r="BM594" s="206"/>
      <c r="BN594" s="206"/>
      <c r="BO594" s="280"/>
      <c r="BP594" s="280"/>
      <c r="BQ594" s="282"/>
      <c r="BR594" s="212"/>
      <c r="BS594" s="212" t="str">
        <f>IF(AND('MAPA DE RIESGOS'!$AP594="Muy Alta",'MAPA DE RIESGOS'!$AR594="Leve"),CONCATENATE("R",'MAPA DE RIESGOS'!$H594,"C",'MAPA DE RIESGOS'!$AF594),"")</f>
        <v/>
      </c>
      <c r="BT594" s="212"/>
      <c r="BU594" s="212"/>
      <c r="BV594" s="212"/>
      <c r="BW594" s="212"/>
      <c r="BX594" s="212"/>
      <c r="BY594" s="212"/>
      <c r="BZ594" s="212"/>
      <c r="CA594" s="212"/>
      <c r="CB594" s="212"/>
      <c r="CC594" s="212"/>
      <c r="CD594" s="212"/>
      <c r="CE594" s="212"/>
      <c r="CF594" s="212"/>
      <c r="CG594" s="212"/>
      <c r="CH594" s="212"/>
      <c r="CI594" s="212"/>
      <c r="CJ594" s="212"/>
      <c r="CK594" s="212"/>
    </row>
    <row r="595" spans="1:89" s="213" customFormat="1" ht="28.5" hidden="1" customHeight="1">
      <c r="A595" s="582"/>
      <c r="B595" s="600"/>
      <c r="C595" s="567"/>
      <c r="D595" s="288"/>
      <c r="E595" s="291"/>
      <c r="F595" s="206"/>
      <c r="G595" s="575"/>
      <c r="H595" s="382">
        <f t="shared" si="1958"/>
        <v>97</v>
      </c>
      <c r="I595" s="573"/>
      <c r="J595" s="576"/>
      <c r="K595" s="576"/>
      <c r="L595" s="576"/>
      <c r="M595" s="570"/>
      <c r="N595" s="570"/>
      <c r="O595" s="570"/>
      <c r="P595" s="644"/>
      <c r="Q595" s="604"/>
      <c r="R595" s="607"/>
      <c r="S595" s="607"/>
      <c r="T595" s="607"/>
      <c r="U595" s="607"/>
      <c r="V595" s="647"/>
      <c r="W595" s="632"/>
      <c r="X595" s="650"/>
      <c r="Y595" s="653"/>
      <c r="Z595" s="656"/>
      <c r="AA595" s="632"/>
      <c r="AB595" s="635"/>
      <c r="AC595" s="638"/>
      <c r="AD595" s="641"/>
      <c r="AE595" s="620"/>
      <c r="AF595" s="205">
        <v>4</v>
      </c>
      <c r="AG595" s="501"/>
      <c r="AH595" s="504" t="str">
        <f t="shared" si="1969"/>
        <v/>
      </c>
      <c r="AI595" s="338"/>
      <c r="AJ595" s="338"/>
      <c r="AK595" s="233" t="str">
        <f t="shared" si="1970"/>
        <v/>
      </c>
      <c r="AL595" s="339"/>
      <c r="AM595" s="339"/>
      <c r="AN595" s="340"/>
      <c r="AO595" s="234" t="str">
        <f t="shared" ref="AO595" si="2108">IF(ISBLANK(AD592),(IFERROR(IF(AND(AH594="Probabilidad",AH595="Probabilidad"),(AQ594-(+AQ594*AK595)),IF(AND(AH594="Impacto",AH595="Probabilidad"),(AQ593-(+AQ593*AK595)),IF(AH595="Impacto",AQ594,""))),""))," ")</f>
        <v/>
      </c>
      <c r="AP595" s="174" t="str">
        <f t="shared" ref="AP595" si="2109">IF(ISBLANK(AD592),(IFERROR(IF(AO595="","",IF(AO595&lt;=0.2,"Muy Baja",IF(AO595&lt;=0.4,"Baja",IF(AO595&lt;=0.6,"Media",IF(AO595&lt;=0.8,"Alta","Muy Alta"))))),""))," ")</f>
        <v/>
      </c>
      <c r="AQ595" s="235" t="str">
        <f t="shared" si="1909"/>
        <v/>
      </c>
      <c r="AR595" s="281" t="str">
        <f t="shared" si="1910"/>
        <v/>
      </c>
      <c r="AS595" s="235" t="str">
        <f t="shared" si="2107"/>
        <v/>
      </c>
      <c r="AT595" s="237" t="str">
        <f t="shared" si="1912"/>
        <v/>
      </c>
      <c r="AU595" s="623"/>
      <c r="AV595" s="626"/>
      <c r="AW595" s="620"/>
      <c r="AX595" s="629"/>
      <c r="AY595" s="341"/>
      <c r="AZ595" s="208"/>
      <c r="BA595" s="206"/>
      <c r="BB595" s="206"/>
      <c r="BC595" s="207"/>
      <c r="BD595" s="207"/>
      <c r="BE595" s="207"/>
      <c r="BF595" s="208"/>
      <c r="BG595" s="576"/>
      <c r="BH595" s="214"/>
      <c r="BI595" s="209"/>
      <c r="BJ595" s="209"/>
      <c r="BK595" s="209"/>
      <c r="BL595" s="206"/>
      <c r="BM595" s="206"/>
      <c r="BN595" s="206"/>
      <c r="BO595" s="280"/>
      <c r="BP595" s="280"/>
      <c r="BQ595" s="282"/>
      <c r="BR595" s="212"/>
      <c r="BS595" s="212" t="str">
        <f>IF(AND('MAPA DE RIESGOS'!$AP595="Muy Alta",'MAPA DE RIESGOS'!$AR595="Leve"),CONCATENATE("R",'MAPA DE RIESGOS'!$H595,"C",'MAPA DE RIESGOS'!$AF595),"")</f>
        <v/>
      </c>
      <c r="BT595" s="212"/>
      <c r="BU595" s="212"/>
      <c r="BV595" s="212"/>
      <c r="BW595" s="212"/>
      <c r="BX595" s="212"/>
      <c r="BY595" s="212"/>
      <c r="BZ595" s="212"/>
      <c r="CA595" s="212"/>
      <c r="CB595" s="212"/>
      <c r="CC595" s="212"/>
      <c r="CD595" s="212"/>
      <c r="CE595" s="212"/>
      <c r="CF595" s="212"/>
      <c r="CG595" s="212"/>
      <c r="CH595" s="212"/>
      <c r="CI595" s="212"/>
      <c r="CJ595" s="212"/>
      <c r="CK595" s="212"/>
    </row>
    <row r="596" spans="1:89" s="213" customFormat="1" ht="28.5" hidden="1" customHeight="1">
      <c r="A596" s="582"/>
      <c r="B596" s="600"/>
      <c r="C596" s="567"/>
      <c r="D596" s="288"/>
      <c r="E596" s="291"/>
      <c r="F596" s="206"/>
      <c r="G596" s="575"/>
      <c r="H596" s="382">
        <f t="shared" si="1958"/>
        <v>97</v>
      </c>
      <c r="I596" s="573"/>
      <c r="J596" s="576"/>
      <c r="K596" s="576"/>
      <c r="L596" s="576"/>
      <c r="M596" s="570"/>
      <c r="N596" s="570"/>
      <c r="O596" s="570"/>
      <c r="P596" s="644"/>
      <c r="Q596" s="604"/>
      <c r="R596" s="607"/>
      <c r="S596" s="607"/>
      <c r="T596" s="607"/>
      <c r="U596" s="607"/>
      <c r="V596" s="647"/>
      <c r="W596" s="632"/>
      <c r="X596" s="650"/>
      <c r="Y596" s="653"/>
      <c r="Z596" s="656"/>
      <c r="AA596" s="632"/>
      <c r="AB596" s="635"/>
      <c r="AC596" s="638"/>
      <c r="AD596" s="641"/>
      <c r="AE596" s="620"/>
      <c r="AF596" s="205">
        <v>5</v>
      </c>
      <c r="AG596" s="501"/>
      <c r="AH596" s="504" t="str">
        <f t="shared" si="1969"/>
        <v/>
      </c>
      <c r="AI596" s="338"/>
      <c r="AJ596" s="338"/>
      <c r="AK596" s="233" t="str">
        <f t="shared" si="1970"/>
        <v/>
      </c>
      <c r="AL596" s="339"/>
      <c r="AM596" s="339"/>
      <c r="AN596" s="340"/>
      <c r="AO596" s="234" t="str">
        <f t="shared" ref="AO596" si="2110">IF(ISBLANK(AD592),(IFERROR(IF(AND(AH595="Probabilidad",AH596="Probabilidad"),(AQ595-(+AQ595*AK596)),IF(AND(AH595="Impacto",AH596="Probabilidad"),(AQ594-(+AQ594*AK596)),IF(AH596="Impacto",AQ595,""))),""))," ")</f>
        <v/>
      </c>
      <c r="AP596" s="174" t="str">
        <f t="shared" ref="AP596" si="2111">IF(ISBLANK(AD592),(IFERROR(IF(AO596="","",IF(AO596&lt;=0.2,"Muy Baja",IF(AO596&lt;=0.4,"Baja",IF(AO596&lt;=0.6,"Media",IF(AO596&lt;=0.8,"Alta","Muy Alta"))))),""))," ")</f>
        <v/>
      </c>
      <c r="AQ596" s="235" t="str">
        <f t="shared" si="1909"/>
        <v/>
      </c>
      <c r="AR596" s="281" t="str">
        <f t="shared" si="1910"/>
        <v/>
      </c>
      <c r="AS596" s="235" t="str">
        <f t="shared" si="2107"/>
        <v/>
      </c>
      <c r="AT596" s="237" t="str">
        <f t="shared" si="1912"/>
        <v/>
      </c>
      <c r="AU596" s="623"/>
      <c r="AV596" s="626"/>
      <c r="AW596" s="620"/>
      <c r="AX596" s="629"/>
      <c r="AY596" s="341"/>
      <c r="AZ596" s="208"/>
      <c r="BA596" s="206"/>
      <c r="BB596" s="206"/>
      <c r="BC596" s="207"/>
      <c r="BD596" s="207"/>
      <c r="BE596" s="207"/>
      <c r="BF596" s="208"/>
      <c r="BG596" s="576"/>
      <c r="BH596" s="214"/>
      <c r="BI596" s="209"/>
      <c r="BJ596" s="209"/>
      <c r="BK596" s="209"/>
      <c r="BL596" s="206"/>
      <c r="BM596" s="206"/>
      <c r="BN596" s="206"/>
      <c r="BO596" s="280"/>
      <c r="BP596" s="280"/>
      <c r="BQ596" s="282"/>
      <c r="BR596" s="212"/>
      <c r="BS596" s="212" t="str">
        <f>IF(AND('MAPA DE RIESGOS'!$AP596="Muy Alta",'MAPA DE RIESGOS'!$AR596="Leve"),CONCATENATE("R",'MAPA DE RIESGOS'!$H596,"C",'MAPA DE RIESGOS'!$AF596),"")</f>
        <v/>
      </c>
      <c r="BT596" s="212"/>
      <c r="BU596" s="212"/>
      <c r="BV596" s="212"/>
      <c r="BW596" s="212"/>
      <c r="BX596" s="212"/>
      <c r="BY596" s="212"/>
      <c r="BZ596" s="212"/>
      <c r="CA596" s="212"/>
      <c r="CB596" s="212"/>
      <c r="CC596" s="212"/>
      <c r="CD596" s="212"/>
      <c r="CE596" s="212"/>
      <c r="CF596" s="212"/>
      <c r="CG596" s="212"/>
      <c r="CH596" s="212"/>
      <c r="CI596" s="212"/>
      <c r="CJ596" s="212"/>
      <c r="CK596" s="212"/>
    </row>
    <row r="597" spans="1:89" s="213" customFormat="1" ht="28.5" hidden="1" customHeight="1">
      <c r="A597" s="582"/>
      <c r="B597" s="601"/>
      <c r="C597" s="568"/>
      <c r="D597" s="289"/>
      <c r="E597" s="292"/>
      <c r="F597" s="206"/>
      <c r="G597" s="575"/>
      <c r="H597" s="382">
        <f t="shared" si="1958"/>
        <v>97</v>
      </c>
      <c r="I597" s="574"/>
      <c r="J597" s="577"/>
      <c r="K597" s="577"/>
      <c r="L597" s="577"/>
      <c r="M597" s="571"/>
      <c r="N597" s="571"/>
      <c r="O597" s="571"/>
      <c r="P597" s="645"/>
      <c r="Q597" s="605"/>
      <c r="R597" s="608"/>
      <c r="S597" s="608"/>
      <c r="T597" s="608"/>
      <c r="U597" s="608"/>
      <c r="V597" s="648"/>
      <c r="W597" s="633"/>
      <c r="X597" s="651"/>
      <c r="Y597" s="654"/>
      <c r="Z597" s="657"/>
      <c r="AA597" s="633"/>
      <c r="AB597" s="636"/>
      <c r="AC597" s="639"/>
      <c r="AD597" s="642"/>
      <c r="AE597" s="621"/>
      <c r="AF597" s="205">
        <v>6</v>
      </c>
      <c r="AG597" s="501"/>
      <c r="AH597" s="504" t="str">
        <f t="shared" si="1969"/>
        <v/>
      </c>
      <c r="AI597" s="338"/>
      <c r="AJ597" s="338"/>
      <c r="AK597" s="233" t="str">
        <f t="shared" si="1970"/>
        <v/>
      </c>
      <c r="AL597" s="339"/>
      <c r="AM597" s="339"/>
      <c r="AN597" s="340"/>
      <c r="AO597" s="234" t="str">
        <f t="shared" ref="AO597" si="2112">IF(ISBLANK(AD592),(IFERROR(IF(AND(AH596="Probabilidad",AH597="Probabilidad"),(AQ596-(+AQ596*AK597)),IF(AND(AH596="Impacto",AH597="Probabilidad"),(AQ595-(+AQ595*AK597)),IF(AH597="Impacto",AQ596,""))),""))," ")</f>
        <v/>
      </c>
      <c r="AP597" s="174" t="str">
        <f t="shared" ref="AP597" si="2113">IF(ISBLANK(AD592),(IFERROR(IF(AO597="","",IF(AO597&lt;=0.2,"Muy Baja",IF(AO597&lt;=0.4,"Baja",IF(AO597&lt;=0.6,"Media",IF(AO597&lt;=0.8,"Alta","Muy Alta"))))),""))," ")</f>
        <v/>
      </c>
      <c r="AQ597" s="235" t="str">
        <f t="shared" si="1909"/>
        <v/>
      </c>
      <c r="AR597" s="281" t="str">
        <f t="shared" si="1910"/>
        <v/>
      </c>
      <c r="AS597" s="235" t="str">
        <f t="shared" si="2107"/>
        <v/>
      </c>
      <c r="AT597" s="237" t="str">
        <f t="shared" si="1912"/>
        <v/>
      </c>
      <c r="AU597" s="624"/>
      <c r="AV597" s="627"/>
      <c r="AW597" s="621"/>
      <c r="AX597" s="630"/>
      <c r="AY597" s="341"/>
      <c r="AZ597" s="208"/>
      <c r="BA597" s="206"/>
      <c r="BB597" s="206"/>
      <c r="BC597" s="207"/>
      <c r="BD597" s="207"/>
      <c r="BE597" s="207"/>
      <c r="BF597" s="208"/>
      <c r="BG597" s="577"/>
      <c r="BH597" s="214"/>
      <c r="BI597" s="209"/>
      <c r="BJ597" s="209"/>
      <c r="BK597" s="209"/>
      <c r="BL597" s="206"/>
      <c r="BM597" s="206"/>
      <c r="BN597" s="206"/>
      <c r="BO597" s="280"/>
      <c r="BP597" s="280"/>
      <c r="BQ597" s="282"/>
      <c r="BR597" s="212"/>
      <c r="BS597" s="212" t="str">
        <f>IF(AND('MAPA DE RIESGOS'!$AP597="Muy Alta",'MAPA DE RIESGOS'!$AR597="Leve"),CONCATENATE("R",'MAPA DE RIESGOS'!$H597,"C",'MAPA DE RIESGOS'!$AF597),"")</f>
        <v/>
      </c>
      <c r="BT597" s="212"/>
      <c r="BU597" s="212"/>
      <c r="BV597" s="212"/>
      <c r="BW597" s="212"/>
      <c r="BX597" s="212"/>
      <c r="BY597" s="212"/>
      <c r="BZ597" s="212"/>
      <c r="CA597" s="212"/>
      <c r="CB597" s="212"/>
      <c r="CC597" s="212"/>
      <c r="CD597" s="212"/>
      <c r="CE597" s="212"/>
      <c r="CF597" s="212"/>
      <c r="CG597" s="212"/>
      <c r="CH597" s="212"/>
      <c r="CI597" s="212"/>
      <c r="CJ597" s="212"/>
      <c r="CK597" s="212"/>
    </row>
    <row r="598" spans="1:89" s="213" customFormat="1" ht="28.5" hidden="1" customHeight="1">
      <c r="A598" s="582"/>
      <c r="B598" s="602"/>
      <c r="C598" s="566" t="str">
        <f>IFERROR((VLOOKUP($B598,'Listados Datos'!$D$3:$E$18,2,FALSE))," ")</f>
        <v xml:space="preserve"> </v>
      </c>
      <c r="D598" s="287" t="str">
        <f>IFERROR((VLOOKUP($B598,'Listados Datos'!$D$3:$F$18,3,FALSE))," ")</f>
        <v xml:space="preserve"> </v>
      </c>
      <c r="E598" s="290"/>
      <c r="F598" s="206"/>
      <c r="G598" s="575">
        <v>98</v>
      </c>
      <c r="H598" s="382">
        <f t="shared" ref="H598" si="2114">+G598</f>
        <v>98</v>
      </c>
      <c r="I598" s="572"/>
      <c r="J598" s="581"/>
      <c r="K598" s="581"/>
      <c r="L598" s="581"/>
      <c r="M598" s="569"/>
      <c r="N598" s="569"/>
      <c r="O598" s="569"/>
      <c r="P598" s="643"/>
      <c r="Q598" s="603"/>
      <c r="R598" s="606"/>
      <c r="S598" s="606"/>
      <c r="T598" s="606"/>
      <c r="U598" s="606"/>
      <c r="V598" s="646" t="str">
        <f t="shared" ref="V598" si="2115">IF(ISBLANK(AC598),(IF(P598&lt;=0,"",IF(P598&lt;=2,"Muy Baja",IF(P598&lt;=24,"Baja",IF(P598&lt;=500,"Media",IF(P598&lt;=5000,"Alta","Muy Alta"))))))," ")</f>
        <v/>
      </c>
      <c r="W598" s="631" t="str">
        <f t="shared" ref="W598" si="2116">IF(ISBLANK(AC598),(IF(V598="","",IF(V598="Muy Baja",20%,IF(V598="Baja",40%,IF(V598="Media",60%,IF(V598="Alta",80%,IF(V598="Muy Alta",100%,0)))))))," ")</f>
        <v/>
      </c>
      <c r="X598" s="649"/>
      <c r="Y598" s="652" t="str">
        <f>IF(X598&gt;0,IF(NOT(ISERROR(MATCH(X598,'Listados Datos'!$N$3:$N$4,0))),'Listados Datos'!$N$6&amp;"Por favor no seleccionar este criterios de impacto (Afectación Económica o presupuestal y/o Pérdida Reputacional)",'Listados Datos'!$N$7),"")</f>
        <v/>
      </c>
      <c r="Z598" s="655" t="str">
        <f>IF(OR(X598='Listados Datos'!$R$3,X598='Listados Datos'!$S$3),"Leve",IF(OR(X598='Listados Datos'!$R$4,X598='Listados Datos'!$S$4),"Menor",IF(OR(X598='Listados Datos'!$R$5,X598='Listados Datos'!$S$5),"Moderado",IF(OR(X598='Listados Datos'!$R$6,X598='Listados Datos'!$S$6),"Mayor",IF(OR(X598='Listados Datos'!$R$7,X598='Listados Datos'!$S$7),"Catastrófico","")))))</f>
        <v/>
      </c>
      <c r="AA598" s="631" t="str">
        <f>IF(Z598="","",IF(Z598="Leve",20%,IF(Z598="Menor",40%,IF(Z598="Moderado",60%,IF(Z598="Mayor",80%,IF(Z598="Catastrófico",100%,0))))))</f>
        <v/>
      </c>
      <c r="AB598" s="634"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637"/>
      <c r="AD598" s="640"/>
      <c r="AE598" s="619" t="str">
        <f t="shared" ref="AE598" si="2117">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5">
        <v>1</v>
      </c>
      <c r="AG598" s="501"/>
      <c r="AH598" s="504" t="str">
        <f t="shared" si="1969"/>
        <v/>
      </c>
      <c r="AI598" s="338"/>
      <c r="AJ598" s="338"/>
      <c r="AK598" s="233" t="str">
        <f t="shared" si="1970"/>
        <v/>
      </c>
      <c r="AL598" s="339"/>
      <c r="AM598" s="339"/>
      <c r="AN598" s="340"/>
      <c r="AO598" s="234" t="str">
        <f t="shared" ref="AO598" si="2118">IF(ISBLANK(AD598),(IFERROR(IF(AH598="Probabilidad",(W598-(+W598*AK598)),IF(AH598="Impacto",W598,"")),""))," ")</f>
        <v/>
      </c>
      <c r="AP598" s="174" t="str">
        <f t="shared" ref="AP598" si="2119">IF(ISBLANK(AD598), (IFERROR(IF(AO598="","",IF(AO598&lt;=0.2,"Muy Baja",IF(AO598&lt;=0.4,"Baja",IF(AO598&lt;=0.6,"Media",IF(AO598&lt;=0.8,"Alta","Muy Alta"))))),""))," ")</f>
        <v/>
      </c>
      <c r="AQ598" s="235" t="str">
        <f t="shared" si="1909"/>
        <v/>
      </c>
      <c r="AR598" s="281" t="str">
        <f t="shared" si="1910"/>
        <v/>
      </c>
      <c r="AS598" s="235" t="str">
        <f t="shared" ref="AS598" si="2120">IFERROR(IF(AH598="Impacto",(AA598-(+AA598*AK598)),IF(AH598="Probabilidad",AA598,"")),"")</f>
        <v/>
      </c>
      <c r="AT598" s="237" t="str">
        <f t="shared" si="1912"/>
        <v/>
      </c>
      <c r="AU598" s="622"/>
      <c r="AV598" s="625" t="str">
        <f>IF(ISBLANK(AD598), " ", AD598)</f>
        <v xml:space="preserve"> </v>
      </c>
      <c r="AW598" s="619" t="str">
        <f t="shared" ref="AW598" si="2121">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628"/>
      <c r="AY598" s="341"/>
      <c r="AZ598" s="208"/>
      <c r="BA598" s="206"/>
      <c r="BB598" s="206"/>
      <c r="BC598" s="207"/>
      <c r="BD598" s="207"/>
      <c r="BE598" s="207"/>
      <c r="BF598" s="208"/>
      <c r="BG598" s="581"/>
      <c r="BH598" s="214"/>
      <c r="BI598" s="209"/>
      <c r="BJ598" s="209"/>
      <c r="BK598" s="209"/>
      <c r="BL598" s="206"/>
      <c r="BM598" s="206"/>
      <c r="BN598" s="206"/>
      <c r="BO598" s="280"/>
      <c r="BP598" s="280"/>
      <c r="BQ598" s="282"/>
      <c r="BR598" s="212"/>
      <c r="BS598" s="212" t="str">
        <f>IF(AND('MAPA DE RIESGOS'!$AP598="Muy Alta",'MAPA DE RIESGOS'!$AR598="Leve"),CONCATENATE("R",'MAPA DE RIESGOS'!$H598,"C",'MAPA DE RIESGOS'!$AF598),"")</f>
        <v/>
      </c>
      <c r="BT598" s="212"/>
      <c r="BU598" s="212"/>
      <c r="BV598" s="212"/>
      <c r="BW598" s="212"/>
      <c r="BX598" s="212"/>
      <c r="BY598" s="212"/>
      <c r="BZ598" s="212"/>
      <c r="CA598" s="212"/>
      <c r="CB598" s="212"/>
      <c r="CC598" s="212"/>
      <c r="CD598" s="212"/>
      <c r="CE598" s="212"/>
      <c r="CF598" s="212"/>
      <c r="CG598" s="212"/>
      <c r="CH598" s="212"/>
      <c r="CI598" s="212"/>
      <c r="CJ598" s="212"/>
      <c r="CK598" s="212"/>
    </row>
    <row r="599" spans="1:89" s="213" customFormat="1" ht="28.5" hidden="1" customHeight="1">
      <c r="A599" s="582"/>
      <c r="B599" s="600"/>
      <c r="C599" s="567"/>
      <c r="D599" s="288"/>
      <c r="E599" s="291"/>
      <c r="F599" s="206"/>
      <c r="G599" s="575"/>
      <c r="H599" s="382">
        <f t="shared" ref="H599" si="2122">+H598</f>
        <v>98</v>
      </c>
      <c r="I599" s="573"/>
      <c r="J599" s="576"/>
      <c r="K599" s="576"/>
      <c r="L599" s="576"/>
      <c r="M599" s="570"/>
      <c r="N599" s="570"/>
      <c r="O599" s="570"/>
      <c r="P599" s="644"/>
      <c r="Q599" s="604"/>
      <c r="R599" s="607"/>
      <c r="S599" s="607"/>
      <c r="T599" s="607"/>
      <c r="U599" s="607"/>
      <c r="V599" s="647"/>
      <c r="W599" s="632"/>
      <c r="X599" s="650"/>
      <c r="Y599" s="653"/>
      <c r="Z599" s="656"/>
      <c r="AA599" s="632"/>
      <c r="AB599" s="635"/>
      <c r="AC599" s="638"/>
      <c r="AD599" s="641"/>
      <c r="AE599" s="620"/>
      <c r="AF599" s="205">
        <v>2</v>
      </c>
      <c r="AG599" s="501"/>
      <c r="AH599" s="504" t="str">
        <f t="shared" si="1969"/>
        <v/>
      </c>
      <c r="AI599" s="338"/>
      <c r="AJ599" s="338"/>
      <c r="AK599" s="233" t="str">
        <f t="shared" si="1970"/>
        <v/>
      </c>
      <c r="AL599" s="339"/>
      <c r="AM599" s="339"/>
      <c r="AN599" s="340"/>
      <c r="AO599" s="234" t="str">
        <f t="shared" ref="AO599" si="2123">IF(ISBLANK(AD598),(IFERROR(IF(AND(AH598="Probabilidad",AH599="Probabilidad"),(AQ598-(+AQ598*AK599)),IF(AH599="Probabilidad",(W598-(+W598*AK599)),IF(AH599="Impacto",AQ598,""))),""))," ")</f>
        <v/>
      </c>
      <c r="AP599" s="174" t="str">
        <f t="shared" ref="AP599" si="2124">IF(ISBLANK(AD598),(IFERROR(IF(AO599="","",IF(AO599&lt;=0.2,"Muy Baja",IF(AO599&lt;=0.4,"Baja",IF(AO599&lt;=0.6,"Media",IF(AO599&lt;=0.8,"Alta","Muy Alta"))))),""))," ")</f>
        <v/>
      </c>
      <c r="AQ599" s="235" t="str">
        <f t="shared" si="1909"/>
        <v/>
      </c>
      <c r="AR599" s="281" t="str">
        <f t="shared" si="1910"/>
        <v/>
      </c>
      <c r="AS599" s="235" t="str">
        <f t="shared" ref="AS599" si="2125">IFERROR(IF(AND(AH598="Impacto",AH599="Impacto"),(AS598-(+AS598*AK599)),IF(AH599="Impacto",(AA598-(+AA598*AK599)),IF(AH599="Probabilidad",AS598,""))),"")</f>
        <v/>
      </c>
      <c r="AT599" s="237" t="str">
        <f t="shared" si="1912"/>
        <v/>
      </c>
      <c r="AU599" s="623"/>
      <c r="AV599" s="626"/>
      <c r="AW599" s="620"/>
      <c r="AX599" s="629"/>
      <c r="AY599" s="341"/>
      <c r="AZ599" s="208"/>
      <c r="BA599" s="206"/>
      <c r="BB599" s="206"/>
      <c r="BC599" s="207"/>
      <c r="BD599" s="207"/>
      <c r="BE599" s="207"/>
      <c r="BF599" s="208"/>
      <c r="BG599" s="576"/>
      <c r="BH599" s="214"/>
      <c r="BI599" s="209"/>
      <c r="BJ599" s="209"/>
      <c r="BK599" s="209"/>
      <c r="BL599" s="206"/>
      <c r="BM599" s="206"/>
      <c r="BN599" s="206"/>
      <c r="BO599" s="280"/>
      <c r="BP599" s="280"/>
      <c r="BQ599" s="282"/>
      <c r="BR599" s="212"/>
      <c r="BS599" s="212" t="str">
        <f>IF(AND('MAPA DE RIESGOS'!$AP599="Muy Alta",'MAPA DE RIESGOS'!$AR599="Leve"),CONCATENATE("R",'MAPA DE RIESGOS'!$H599,"C",'MAPA DE RIESGOS'!$AF599),"")</f>
        <v/>
      </c>
      <c r="BT599" s="212"/>
      <c r="BU599" s="212"/>
      <c r="BV599" s="212"/>
      <c r="BW599" s="212"/>
      <c r="BX599" s="212"/>
      <c r="BY599" s="212"/>
      <c r="BZ599" s="212"/>
      <c r="CA599" s="212"/>
      <c r="CB599" s="212"/>
      <c r="CC599" s="212"/>
      <c r="CD599" s="212"/>
      <c r="CE599" s="212"/>
      <c r="CF599" s="212"/>
      <c r="CG599" s="212"/>
      <c r="CH599" s="212"/>
      <c r="CI599" s="212"/>
      <c r="CJ599" s="212"/>
      <c r="CK599" s="212"/>
    </row>
    <row r="600" spans="1:89" s="213" customFormat="1" ht="28.5" hidden="1" customHeight="1">
      <c r="A600" s="582"/>
      <c r="B600" s="600"/>
      <c r="C600" s="567"/>
      <c r="D600" s="288"/>
      <c r="E600" s="291"/>
      <c r="F600" s="206"/>
      <c r="G600" s="575"/>
      <c r="H600" s="382">
        <f t="shared" si="1958"/>
        <v>98</v>
      </c>
      <c r="I600" s="573"/>
      <c r="J600" s="576"/>
      <c r="K600" s="576"/>
      <c r="L600" s="576"/>
      <c r="M600" s="570"/>
      <c r="N600" s="570"/>
      <c r="O600" s="570"/>
      <c r="P600" s="644"/>
      <c r="Q600" s="604"/>
      <c r="R600" s="607"/>
      <c r="S600" s="607"/>
      <c r="T600" s="607"/>
      <c r="U600" s="607"/>
      <c r="V600" s="647"/>
      <c r="W600" s="632"/>
      <c r="X600" s="650"/>
      <c r="Y600" s="653"/>
      <c r="Z600" s="656"/>
      <c r="AA600" s="632"/>
      <c r="AB600" s="635"/>
      <c r="AC600" s="638"/>
      <c r="AD600" s="641"/>
      <c r="AE600" s="620"/>
      <c r="AF600" s="205">
        <v>3</v>
      </c>
      <c r="AG600" s="501"/>
      <c r="AH600" s="504" t="str">
        <f t="shared" si="1969"/>
        <v/>
      </c>
      <c r="AI600" s="338"/>
      <c r="AJ600" s="338"/>
      <c r="AK600" s="233" t="str">
        <f t="shared" si="1970"/>
        <v/>
      </c>
      <c r="AL600" s="339"/>
      <c r="AM600" s="339"/>
      <c r="AN600" s="340"/>
      <c r="AO600" s="234" t="str">
        <f t="shared" ref="AO600" si="2126">IF(ISBLANK(AD598),(IFERROR(IF(AND(AH599="Probabilidad",AH600="Probabilidad"),(AQ599-(+AQ599*AK600)),IF(AND(AH599="Impacto",AH600="Probabilidad"),(AQ598-(+AQ598*AK600)),IF(AH600="Impacto",AQ599,""))),""))," ")</f>
        <v/>
      </c>
      <c r="AP600" s="174" t="str">
        <f t="shared" ref="AP600" si="2127">IF(ISBLANK(AD598),(IFERROR(IF(AO600="","",IF(AO600&lt;=0.2,"Muy Baja",IF(AO600&lt;=0.4,"Baja",IF(AO600&lt;=0.6,"Media",IF(AO600&lt;=0.8,"Alta","Muy Alta"))))),""))," ")</f>
        <v/>
      </c>
      <c r="AQ600" s="235" t="str">
        <f t="shared" si="1909"/>
        <v/>
      </c>
      <c r="AR600" s="281" t="str">
        <f t="shared" si="1910"/>
        <v/>
      </c>
      <c r="AS600" s="235" t="str">
        <f t="shared" ref="AS600:AS603" si="2128">IFERROR(IF(AND(AH599="Impacto",AH600="Impacto"),(AS599-(+AS599*AK600)),IF(AND(AH599="Probabilidad",AH600="Impacto"),(AS598-(+AS598*AK600)),IF(AH600="Probabilidad",AS599,""))),"")</f>
        <v/>
      </c>
      <c r="AT600" s="237" t="str">
        <f t="shared" si="1912"/>
        <v/>
      </c>
      <c r="AU600" s="623"/>
      <c r="AV600" s="626"/>
      <c r="AW600" s="620"/>
      <c r="AX600" s="629"/>
      <c r="AY600" s="341"/>
      <c r="AZ600" s="208"/>
      <c r="BA600" s="206"/>
      <c r="BB600" s="206"/>
      <c r="BC600" s="207"/>
      <c r="BD600" s="207"/>
      <c r="BE600" s="207"/>
      <c r="BF600" s="208"/>
      <c r="BG600" s="576"/>
      <c r="BH600" s="214"/>
      <c r="BI600" s="209"/>
      <c r="BJ600" s="209"/>
      <c r="BK600" s="209"/>
      <c r="BL600" s="206"/>
      <c r="BM600" s="206"/>
      <c r="BN600" s="206"/>
      <c r="BO600" s="280"/>
      <c r="BP600" s="280"/>
      <c r="BQ600" s="282"/>
      <c r="BR600" s="212"/>
      <c r="BS600" s="212" t="str">
        <f>IF(AND('MAPA DE RIESGOS'!$AP600="Muy Alta",'MAPA DE RIESGOS'!$AR600="Leve"),CONCATENATE("R",'MAPA DE RIESGOS'!$H600,"C",'MAPA DE RIESGOS'!$AF600),"")</f>
        <v/>
      </c>
      <c r="BT600" s="212"/>
      <c r="BU600" s="212"/>
      <c r="BV600" s="212"/>
      <c r="BW600" s="212"/>
      <c r="BX600" s="212"/>
      <c r="BY600" s="212"/>
      <c r="BZ600" s="212"/>
      <c r="CA600" s="212"/>
      <c r="CB600" s="212"/>
      <c r="CC600" s="212"/>
      <c r="CD600" s="212"/>
      <c r="CE600" s="212"/>
      <c r="CF600" s="212"/>
      <c r="CG600" s="212"/>
      <c r="CH600" s="212"/>
      <c r="CI600" s="212"/>
      <c r="CJ600" s="212"/>
      <c r="CK600" s="212"/>
    </row>
    <row r="601" spans="1:89" s="213" customFormat="1" ht="28.5" hidden="1" customHeight="1">
      <c r="A601" s="582"/>
      <c r="B601" s="600"/>
      <c r="C601" s="567"/>
      <c r="D601" s="288"/>
      <c r="E601" s="291"/>
      <c r="F601" s="206"/>
      <c r="G601" s="575"/>
      <c r="H601" s="382">
        <f t="shared" si="1958"/>
        <v>98</v>
      </c>
      <c r="I601" s="573"/>
      <c r="J601" s="576"/>
      <c r="K601" s="576"/>
      <c r="L601" s="576"/>
      <c r="M601" s="570"/>
      <c r="N601" s="570"/>
      <c r="O601" s="570"/>
      <c r="P601" s="644"/>
      <c r="Q601" s="604"/>
      <c r="R601" s="607"/>
      <c r="S601" s="607"/>
      <c r="T601" s="607"/>
      <c r="U601" s="607"/>
      <c r="V601" s="647"/>
      <c r="W601" s="632"/>
      <c r="X601" s="650"/>
      <c r="Y601" s="653"/>
      <c r="Z601" s="656"/>
      <c r="AA601" s="632"/>
      <c r="AB601" s="635"/>
      <c r="AC601" s="638"/>
      <c r="AD601" s="641"/>
      <c r="AE601" s="620"/>
      <c r="AF601" s="205">
        <v>4</v>
      </c>
      <c r="AG601" s="501"/>
      <c r="AH601" s="504" t="str">
        <f t="shared" si="1969"/>
        <v/>
      </c>
      <c r="AI601" s="338"/>
      <c r="AJ601" s="338"/>
      <c r="AK601" s="233" t="str">
        <f t="shared" si="1970"/>
        <v/>
      </c>
      <c r="AL601" s="339"/>
      <c r="AM601" s="339"/>
      <c r="AN601" s="340"/>
      <c r="AO601" s="234" t="str">
        <f t="shared" ref="AO601" si="2129">IF(ISBLANK(AD598),(IFERROR(IF(AND(AH600="Probabilidad",AH601="Probabilidad"),(AQ600-(+AQ600*AK601)),IF(AND(AH600="Impacto",AH601="Probabilidad"),(AQ599-(+AQ599*AK601)),IF(AH601="Impacto",AQ600,""))),""))," ")</f>
        <v/>
      </c>
      <c r="AP601" s="174" t="str">
        <f t="shared" ref="AP601" si="2130">IF(ISBLANK(AD598),(IFERROR(IF(AO601="","",IF(AO601&lt;=0.2,"Muy Baja",IF(AO601&lt;=0.4,"Baja",IF(AO601&lt;=0.6,"Media",IF(AO601&lt;=0.8,"Alta","Muy Alta"))))),""))," ")</f>
        <v/>
      </c>
      <c r="AQ601" s="235" t="str">
        <f t="shared" si="1909"/>
        <v/>
      </c>
      <c r="AR601" s="281" t="str">
        <f t="shared" si="1910"/>
        <v/>
      </c>
      <c r="AS601" s="235" t="str">
        <f t="shared" si="2128"/>
        <v/>
      </c>
      <c r="AT601" s="237" t="str">
        <f t="shared" si="1912"/>
        <v/>
      </c>
      <c r="AU601" s="623"/>
      <c r="AV601" s="626"/>
      <c r="AW601" s="620"/>
      <c r="AX601" s="629"/>
      <c r="AY601" s="341"/>
      <c r="AZ601" s="208"/>
      <c r="BA601" s="206"/>
      <c r="BB601" s="206"/>
      <c r="BC601" s="207"/>
      <c r="BD601" s="207"/>
      <c r="BE601" s="207"/>
      <c r="BF601" s="208"/>
      <c r="BG601" s="576"/>
      <c r="BH601" s="214"/>
      <c r="BI601" s="209"/>
      <c r="BJ601" s="209"/>
      <c r="BK601" s="209"/>
      <c r="BL601" s="206"/>
      <c r="BM601" s="206"/>
      <c r="BN601" s="206"/>
      <c r="BO601" s="280"/>
      <c r="BP601" s="280"/>
      <c r="BQ601" s="282"/>
      <c r="BR601" s="212"/>
      <c r="BS601" s="212" t="str">
        <f>IF(AND('MAPA DE RIESGOS'!$AP601="Muy Alta",'MAPA DE RIESGOS'!$AR601="Leve"),CONCATENATE("R",'MAPA DE RIESGOS'!$H601,"C",'MAPA DE RIESGOS'!$AF601),"")</f>
        <v/>
      </c>
      <c r="BT601" s="212"/>
      <c r="BU601" s="212"/>
      <c r="BV601" s="212"/>
      <c r="BW601" s="212"/>
      <c r="BX601" s="212"/>
      <c r="BY601" s="212"/>
      <c r="BZ601" s="212"/>
      <c r="CA601" s="212"/>
      <c r="CB601" s="212"/>
      <c r="CC601" s="212"/>
      <c r="CD601" s="212"/>
      <c r="CE601" s="212"/>
      <c r="CF601" s="212"/>
      <c r="CG601" s="212"/>
      <c r="CH601" s="212"/>
      <c r="CI601" s="212"/>
      <c r="CJ601" s="212"/>
      <c r="CK601" s="212"/>
    </row>
    <row r="602" spans="1:89" s="213" customFormat="1" ht="28.5" hidden="1" customHeight="1">
      <c r="A602" s="582"/>
      <c r="B602" s="600"/>
      <c r="C602" s="567"/>
      <c r="D602" s="288"/>
      <c r="E602" s="291"/>
      <c r="F602" s="206"/>
      <c r="G602" s="575"/>
      <c r="H602" s="382">
        <f t="shared" si="1958"/>
        <v>98</v>
      </c>
      <c r="I602" s="573"/>
      <c r="J602" s="576"/>
      <c r="K602" s="576"/>
      <c r="L602" s="576"/>
      <c r="M602" s="570"/>
      <c r="N602" s="570"/>
      <c r="O602" s="570"/>
      <c r="P602" s="644"/>
      <c r="Q602" s="604"/>
      <c r="R602" s="607"/>
      <c r="S602" s="607"/>
      <c r="T602" s="607"/>
      <c r="U602" s="607"/>
      <c r="V602" s="647"/>
      <c r="W602" s="632"/>
      <c r="X602" s="650"/>
      <c r="Y602" s="653"/>
      <c r="Z602" s="656"/>
      <c r="AA602" s="632"/>
      <c r="AB602" s="635"/>
      <c r="AC602" s="638"/>
      <c r="AD602" s="641"/>
      <c r="AE602" s="620"/>
      <c r="AF602" s="205">
        <v>5</v>
      </c>
      <c r="AG602" s="501"/>
      <c r="AH602" s="504" t="str">
        <f t="shared" si="1969"/>
        <v/>
      </c>
      <c r="AI602" s="338"/>
      <c r="AJ602" s="338"/>
      <c r="AK602" s="233" t="str">
        <f t="shared" si="1970"/>
        <v/>
      </c>
      <c r="AL602" s="339"/>
      <c r="AM602" s="339"/>
      <c r="AN602" s="340"/>
      <c r="AO602" s="234" t="str">
        <f t="shared" ref="AO602" si="2131">IF(ISBLANK(AD598),(IFERROR(IF(AND(AH601="Probabilidad",AH602="Probabilidad"),(AQ601-(+AQ601*AK602)),IF(AND(AH601="Impacto",AH602="Probabilidad"),(AQ600-(+AQ600*AK602)),IF(AH602="Impacto",AQ601,""))),""))," ")</f>
        <v/>
      </c>
      <c r="AP602" s="174" t="str">
        <f t="shared" ref="AP602" si="2132">IF(ISBLANK(AD598),(IFERROR(IF(AO602="","",IF(AO602&lt;=0.2,"Muy Baja",IF(AO602&lt;=0.4,"Baja",IF(AO602&lt;=0.6,"Media",IF(AO602&lt;=0.8,"Alta","Muy Alta"))))),""))," ")</f>
        <v/>
      </c>
      <c r="AQ602" s="235" t="str">
        <f t="shared" si="1909"/>
        <v/>
      </c>
      <c r="AR602" s="281" t="str">
        <f t="shared" si="1910"/>
        <v/>
      </c>
      <c r="AS602" s="235" t="str">
        <f t="shared" si="2128"/>
        <v/>
      </c>
      <c r="AT602" s="237" t="str">
        <f t="shared" si="1912"/>
        <v/>
      </c>
      <c r="AU602" s="623"/>
      <c r="AV602" s="626"/>
      <c r="AW602" s="620"/>
      <c r="AX602" s="629"/>
      <c r="AY602" s="341"/>
      <c r="AZ602" s="208"/>
      <c r="BA602" s="206"/>
      <c r="BB602" s="206"/>
      <c r="BC602" s="207"/>
      <c r="BD602" s="207"/>
      <c r="BE602" s="207"/>
      <c r="BF602" s="208"/>
      <c r="BG602" s="576"/>
      <c r="BH602" s="214"/>
      <c r="BI602" s="209"/>
      <c r="BJ602" s="209"/>
      <c r="BK602" s="209"/>
      <c r="BL602" s="206"/>
      <c r="BM602" s="206"/>
      <c r="BN602" s="206"/>
      <c r="BO602" s="280"/>
      <c r="BP602" s="280"/>
      <c r="BQ602" s="282"/>
      <c r="BR602" s="212"/>
      <c r="BS602" s="212" t="str">
        <f>IF(AND('MAPA DE RIESGOS'!$AP602="Muy Alta",'MAPA DE RIESGOS'!$AR602="Leve"),CONCATENATE("R",'MAPA DE RIESGOS'!$H602,"C",'MAPA DE RIESGOS'!$AF602),"")</f>
        <v/>
      </c>
      <c r="BT602" s="212"/>
      <c r="BU602" s="212"/>
      <c r="BV602" s="212"/>
      <c r="BW602" s="212"/>
      <c r="BX602" s="212"/>
      <c r="BY602" s="212"/>
      <c r="BZ602" s="212"/>
      <c r="CA602" s="212"/>
      <c r="CB602" s="212"/>
      <c r="CC602" s="212"/>
      <c r="CD602" s="212"/>
      <c r="CE602" s="212"/>
      <c r="CF602" s="212"/>
      <c r="CG602" s="212"/>
      <c r="CH602" s="212"/>
      <c r="CI602" s="212"/>
      <c r="CJ602" s="212"/>
      <c r="CK602" s="212"/>
    </row>
    <row r="603" spans="1:89" s="213" customFormat="1" ht="28.5" hidden="1" customHeight="1">
      <c r="A603" s="582"/>
      <c r="B603" s="601"/>
      <c r="C603" s="568"/>
      <c r="D603" s="289"/>
      <c r="E603" s="292"/>
      <c r="F603" s="206"/>
      <c r="G603" s="575"/>
      <c r="H603" s="382">
        <f t="shared" si="1958"/>
        <v>98</v>
      </c>
      <c r="I603" s="574"/>
      <c r="J603" s="577"/>
      <c r="K603" s="577"/>
      <c r="L603" s="577"/>
      <c r="M603" s="571"/>
      <c r="N603" s="571"/>
      <c r="O603" s="571"/>
      <c r="P603" s="645"/>
      <c r="Q603" s="605"/>
      <c r="R603" s="608"/>
      <c r="S603" s="608"/>
      <c r="T603" s="608"/>
      <c r="U603" s="608"/>
      <c r="V603" s="648"/>
      <c r="W603" s="633"/>
      <c r="X603" s="651"/>
      <c r="Y603" s="654"/>
      <c r="Z603" s="657"/>
      <c r="AA603" s="633"/>
      <c r="AB603" s="636"/>
      <c r="AC603" s="639"/>
      <c r="AD603" s="642"/>
      <c r="AE603" s="621"/>
      <c r="AF603" s="205">
        <v>6</v>
      </c>
      <c r="AG603" s="501"/>
      <c r="AH603" s="504" t="str">
        <f t="shared" si="1969"/>
        <v/>
      </c>
      <c r="AI603" s="338"/>
      <c r="AJ603" s="338"/>
      <c r="AK603" s="233" t="str">
        <f t="shared" si="1970"/>
        <v/>
      </c>
      <c r="AL603" s="339"/>
      <c r="AM603" s="339"/>
      <c r="AN603" s="340"/>
      <c r="AO603" s="234" t="str">
        <f t="shared" ref="AO603" si="2133">IF(ISBLANK(AD598),(IFERROR(IF(AND(AH602="Probabilidad",AH603="Probabilidad"),(AQ602-(+AQ602*AK603)),IF(AND(AH602="Impacto",AH603="Probabilidad"),(AQ601-(+AQ601*AK603)),IF(AH603="Impacto",AQ602,""))),""))," ")</f>
        <v/>
      </c>
      <c r="AP603" s="174" t="str">
        <f t="shared" ref="AP603" si="2134">IF(ISBLANK(AD598),(IFERROR(IF(AO603="","",IF(AO603&lt;=0.2,"Muy Baja",IF(AO603&lt;=0.4,"Baja",IF(AO603&lt;=0.6,"Media",IF(AO603&lt;=0.8,"Alta","Muy Alta"))))),""))," ")</f>
        <v/>
      </c>
      <c r="AQ603" s="235" t="str">
        <f t="shared" ref="AQ603:AQ621" si="2135">+AO603</f>
        <v/>
      </c>
      <c r="AR603" s="281" t="str">
        <f t="shared" ref="AR603:AR621" si="2136">IFERROR(IF(AS603="","",IF(AS603&lt;=0.2,"Leve",IF(AS603&lt;=0.4,"Menor",IF(AS603&lt;=0.6,"Moderado",IF(AS603&lt;=0.8,"Mayor","Catastrófico"))))),"")</f>
        <v/>
      </c>
      <c r="AS603" s="235" t="str">
        <f t="shared" si="2128"/>
        <v/>
      </c>
      <c r="AT603" s="237" t="str">
        <f t="shared" ref="AT603:AT621" si="2137">IFERROR(IF(OR(AND(AP603="Muy Baja",AR603="Leve"),AND(AP603="Muy Baja",AR603="Menor"),AND(AP603="Baja",AR603="Leve")),"Bajo",IF(OR(AND(AP603="Muy baja",AR603="Moderado"),AND(AP603="Baja",AR603="Menor"),AND(AP603="Baja",AR603="Moderado"),AND(AP603="Media",AR603="Leve"),AND(AP603="Media",AR603="Menor"),AND(AP603="Media",AR603="Moderado"),AND(AP603="Alta",AR603="Leve"),AND(AP603="Alta",AR603="Menor")),"Moderado",IF(OR(AND(AP603="Muy Baja",AR603="Mayor"),AND(AP603="Baja",AR603="Mayor"),AND(AP603="Media",AR603="Mayor"),AND(AP603="Alta",AR603="Moderado"),AND(AP603="Alta",AR603="Mayor"),AND(AP603="Muy Alta",AR603="Leve"),AND(AP603="Muy Alta",AR603="Menor"),AND(AP603="Muy Alta",AR603="Moderado"),AND(AP603="Muy Alta",AR603="Mayor")),"Alto",IF(OR(AND(AP603="Muy Baja",AR603="Catastrófico"),AND(AP603="Baja",AR603="Catastrófico"),AND(AP603="Media",AR603="Catastrófico"),AND(AP603="Alta",AR603="Catastrófico"),AND(AP603="Muy Alta",AR603="Catastrófico")),"Extremo","")))),"")</f>
        <v/>
      </c>
      <c r="AU603" s="624"/>
      <c r="AV603" s="627"/>
      <c r="AW603" s="621"/>
      <c r="AX603" s="630"/>
      <c r="AY603" s="341"/>
      <c r="AZ603" s="208"/>
      <c r="BA603" s="206"/>
      <c r="BB603" s="206"/>
      <c r="BC603" s="207"/>
      <c r="BD603" s="207"/>
      <c r="BE603" s="207"/>
      <c r="BF603" s="208"/>
      <c r="BG603" s="577"/>
      <c r="BH603" s="214"/>
      <c r="BI603" s="209"/>
      <c r="BJ603" s="209"/>
      <c r="BK603" s="209"/>
      <c r="BL603" s="206"/>
      <c r="BM603" s="206"/>
      <c r="BN603" s="206"/>
      <c r="BO603" s="280"/>
      <c r="BP603" s="280"/>
      <c r="BQ603" s="282"/>
      <c r="BR603" s="212"/>
      <c r="BS603" s="212" t="str">
        <f>IF(AND('MAPA DE RIESGOS'!$AP603="Muy Alta",'MAPA DE RIESGOS'!$AR603="Leve"),CONCATENATE("R",'MAPA DE RIESGOS'!$H603,"C",'MAPA DE RIESGOS'!$AF603),"")</f>
        <v/>
      </c>
      <c r="BT603" s="212"/>
      <c r="BU603" s="212"/>
      <c r="BV603" s="212"/>
      <c r="BW603" s="212"/>
      <c r="BX603" s="212"/>
      <c r="BY603" s="212"/>
      <c r="BZ603" s="212"/>
      <c r="CA603" s="212"/>
      <c r="CB603" s="212"/>
      <c r="CC603" s="212"/>
      <c r="CD603" s="212"/>
      <c r="CE603" s="212"/>
      <c r="CF603" s="212"/>
      <c r="CG603" s="212"/>
      <c r="CH603" s="212"/>
      <c r="CI603" s="212"/>
      <c r="CJ603" s="212"/>
      <c r="CK603" s="212"/>
    </row>
    <row r="604" spans="1:89" s="213" customFormat="1" ht="28.5" hidden="1" customHeight="1">
      <c r="A604" s="582"/>
      <c r="B604" s="602"/>
      <c r="C604" s="566" t="str">
        <f>IFERROR((VLOOKUP($B604,'Listados Datos'!$D$3:$E$18,2,FALSE))," ")</f>
        <v xml:space="preserve"> </v>
      </c>
      <c r="D604" s="287" t="str">
        <f>IFERROR((VLOOKUP($B604,'Listados Datos'!$D$3:$F$18,3,FALSE))," ")</f>
        <v xml:space="preserve"> </v>
      </c>
      <c r="E604" s="290"/>
      <c r="F604" s="206"/>
      <c r="G604" s="575">
        <v>99</v>
      </c>
      <c r="H604" s="382">
        <f t="shared" ref="H604" si="2138">+G604</f>
        <v>99</v>
      </c>
      <c r="I604" s="572"/>
      <c r="J604" s="581"/>
      <c r="K604" s="581"/>
      <c r="L604" s="581"/>
      <c r="M604" s="569"/>
      <c r="N604" s="569"/>
      <c r="O604" s="569"/>
      <c r="P604" s="643"/>
      <c r="Q604" s="603"/>
      <c r="R604" s="606"/>
      <c r="S604" s="606"/>
      <c r="T604" s="606"/>
      <c r="U604" s="606"/>
      <c r="V604" s="646" t="str">
        <f t="shared" ref="V604" si="2139">IF(ISBLANK(AC604),(IF(P604&lt;=0,"",IF(P604&lt;=2,"Muy Baja",IF(P604&lt;=24,"Baja",IF(P604&lt;=500,"Media",IF(P604&lt;=5000,"Alta","Muy Alta"))))))," ")</f>
        <v/>
      </c>
      <c r="W604" s="631" t="str">
        <f t="shared" ref="W604" si="2140">IF(ISBLANK(AC604),(IF(V604="","",IF(V604="Muy Baja",20%,IF(V604="Baja",40%,IF(V604="Media",60%,IF(V604="Alta",80%,IF(V604="Muy Alta",100%,0)))))))," ")</f>
        <v/>
      </c>
      <c r="X604" s="649"/>
      <c r="Y604" s="652" t="str">
        <f>IF(X604&gt;0,IF(NOT(ISERROR(MATCH(X604,'Listados Datos'!$N$3:$N$4,0))),'Listados Datos'!$N$6&amp;"Por favor no seleccionar este criterios de impacto (Afectación Económica o presupuestal y/o Pérdida Reputacional)",'Listados Datos'!$N$7),"")</f>
        <v/>
      </c>
      <c r="Z604" s="655" t="str">
        <f>IF(OR(X604='Listados Datos'!$R$3,X604='Listados Datos'!$S$3),"Leve",IF(OR(X604='Listados Datos'!$R$4,X604='Listados Datos'!$S$4),"Menor",IF(OR(X604='Listados Datos'!$R$5,X604='Listados Datos'!$S$5),"Moderado",IF(OR(X604='Listados Datos'!$R$6,X604='Listados Datos'!$S$6),"Mayor",IF(OR(X604='Listados Datos'!$R$7,X604='Listados Datos'!$S$7),"Catastrófico","")))))</f>
        <v/>
      </c>
      <c r="AA604" s="631" t="str">
        <f>IF(Z604="","",IF(Z604="Leve",20%,IF(Z604="Menor",40%,IF(Z604="Moderado",60%,IF(Z604="Mayor",80%,IF(Z604="Catastrófico",100%,0))))))</f>
        <v/>
      </c>
      <c r="AB604" s="634"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637"/>
      <c r="AD604" s="640"/>
      <c r="AE604" s="619" t="str">
        <f t="shared" ref="AE604" si="2141">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5">
        <v>1</v>
      </c>
      <c r="AG604" s="501"/>
      <c r="AH604" s="504" t="str">
        <f t="shared" si="1969"/>
        <v/>
      </c>
      <c r="AI604" s="338"/>
      <c r="AJ604" s="338"/>
      <c r="AK604" s="233" t="str">
        <f t="shared" si="1970"/>
        <v/>
      </c>
      <c r="AL604" s="339"/>
      <c r="AM604" s="339"/>
      <c r="AN604" s="340"/>
      <c r="AO604" s="234" t="str">
        <f t="shared" ref="AO604" si="2142">IF(ISBLANK(AD604),(IFERROR(IF(AH604="Probabilidad",(W604-(+W604*AK604)),IF(AH604="Impacto",W604,"")),""))," ")</f>
        <v/>
      </c>
      <c r="AP604" s="174" t="str">
        <f t="shared" ref="AP604" si="2143">IF(ISBLANK(AD604), (IFERROR(IF(AO604="","",IF(AO604&lt;=0.2,"Muy Baja",IF(AO604&lt;=0.4,"Baja",IF(AO604&lt;=0.6,"Media",IF(AO604&lt;=0.8,"Alta","Muy Alta"))))),""))," ")</f>
        <v/>
      </c>
      <c r="AQ604" s="235" t="str">
        <f t="shared" si="2135"/>
        <v/>
      </c>
      <c r="AR604" s="281" t="str">
        <f t="shared" si="2136"/>
        <v/>
      </c>
      <c r="AS604" s="235" t="str">
        <f t="shared" ref="AS604" si="2144">IFERROR(IF(AH604="Impacto",(AA604-(+AA604*AK604)),IF(AH604="Probabilidad",AA604,"")),"")</f>
        <v/>
      </c>
      <c r="AT604" s="237" t="str">
        <f t="shared" si="2137"/>
        <v/>
      </c>
      <c r="AU604" s="622"/>
      <c r="AV604" s="625" t="str">
        <f>IF(ISBLANK(AD604), " ", AD604)</f>
        <v xml:space="preserve"> </v>
      </c>
      <c r="AW604" s="619" t="str">
        <f t="shared" ref="AW604" si="2145">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628"/>
      <c r="AY604" s="341"/>
      <c r="AZ604" s="208"/>
      <c r="BA604" s="206"/>
      <c r="BB604" s="206"/>
      <c r="BC604" s="207"/>
      <c r="BD604" s="207"/>
      <c r="BE604" s="207"/>
      <c r="BF604" s="208"/>
      <c r="BG604" s="581"/>
      <c r="BH604" s="214"/>
      <c r="BI604" s="209"/>
      <c r="BJ604" s="209"/>
      <c r="BK604" s="209"/>
      <c r="BL604" s="206"/>
      <c r="BM604" s="206"/>
      <c r="BN604" s="206"/>
      <c r="BO604" s="280"/>
      <c r="BP604" s="280"/>
      <c r="BQ604" s="282"/>
      <c r="BR604" s="212"/>
      <c r="BS604" s="212" t="str">
        <f>IF(AND('MAPA DE RIESGOS'!$AP604="Muy Alta",'MAPA DE RIESGOS'!$AR604="Leve"),CONCATENATE("R",'MAPA DE RIESGOS'!$H604,"C",'MAPA DE RIESGOS'!$AF604),"")</f>
        <v/>
      </c>
      <c r="BT604" s="212"/>
      <c r="BU604" s="212"/>
      <c r="BV604" s="212"/>
      <c r="BW604" s="212"/>
      <c r="BX604" s="212"/>
      <c r="BY604" s="212"/>
      <c r="BZ604" s="212"/>
      <c r="CA604" s="212"/>
      <c r="CB604" s="212"/>
      <c r="CC604" s="212"/>
      <c r="CD604" s="212"/>
      <c r="CE604" s="212"/>
      <c r="CF604" s="212"/>
      <c r="CG604" s="212"/>
      <c r="CH604" s="212"/>
      <c r="CI604" s="212"/>
      <c r="CJ604" s="212"/>
      <c r="CK604" s="212"/>
    </row>
    <row r="605" spans="1:89" s="213" customFormat="1" ht="28.5" hidden="1" customHeight="1">
      <c r="A605" s="582"/>
      <c r="B605" s="600"/>
      <c r="C605" s="567"/>
      <c r="D605" s="288"/>
      <c r="E605" s="291"/>
      <c r="F605" s="206"/>
      <c r="G605" s="575"/>
      <c r="H605" s="382">
        <f t="shared" ref="H605" si="2146">+H604</f>
        <v>99</v>
      </c>
      <c r="I605" s="573"/>
      <c r="J605" s="576"/>
      <c r="K605" s="576"/>
      <c r="L605" s="576"/>
      <c r="M605" s="570"/>
      <c r="N605" s="570"/>
      <c r="O605" s="570"/>
      <c r="P605" s="644"/>
      <c r="Q605" s="604"/>
      <c r="R605" s="607"/>
      <c r="S605" s="607"/>
      <c r="T605" s="607"/>
      <c r="U605" s="607"/>
      <c r="V605" s="647"/>
      <c r="W605" s="632"/>
      <c r="X605" s="650"/>
      <c r="Y605" s="653"/>
      <c r="Z605" s="656"/>
      <c r="AA605" s="632"/>
      <c r="AB605" s="635"/>
      <c r="AC605" s="638"/>
      <c r="AD605" s="641"/>
      <c r="AE605" s="620"/>
      <c r="AF605" s="205">
        <v>2</v>
      </c>
      <c r="AG605" s="501"/>
      <c r="AH605" s="504" t="str">
        <f t="shared" si="1969"/>
        <v/>
      </c>
      <c r="AI605" s="338"/>
      <c r="AJ605" s="338"/>
      <c r="AK605" s="233" t="str">
        <f t="shared" si="1970"/>
        <v/>
      </c>
      <c r="AL605" s="339"/>
      <c r="AM605" s="339"/>
      <c r="AN605" s="340"/>
      <c r="AO605" s="234" t="str">
        <f t="shared" ref="AO605" si="2147">IF(ISBLANK(AD604),(IFERROR(IF(AND(AH604="Probabilidad",AH605="Probabilidad"),(AQ604-(+AQ604*AK605)),IF(AH605="Probabilidad",(W604-(+W604*AK605)),IF(AH605="Impacto",AQ604,""))),""))," ")</f>
        <v/>
      </c>
      <c r="AP605" s="174" t="str">
        <f t="shared" ref="AP605" si="2148">IF(ISBLANK(AD604),(IFERROR(IF(AO605="","",IF(AO605&lt;=0.2,"Muy Baja",IF(AO605&lt;=0.4,"Baja",IF(AO605&lt;=0.6,"Media",IF(AO605&lt;=0.8,"Alta","Muy Alta"))))),""))," ")</f>
        <v/>
      </c>
      <c r="AQ605" s="235" t="str">
        <f t="shared" si="2135"/>
        <v/>
      </c>
      <c r="AR605" s="281" t="str">
        <f t="shared" si="2136"/>
        <v/>
      </c>
      <c r="AS605" s="235" t="str">
        <f t="shared" ref="AS605" si="2149">IFERROR(IF(AND(AH604="Impacto",AH605="Impacto"),(AS604-(+AS604*AK605)),IF(AH605="Impacto",(AA604-(+AA604*AK605)),IF(AH605="Probabilidad",AS604,""))),"")</f>
        <v/>
      </c>
      <c r="AT605" s="237" t="str">
        <f t="shared" si="2137"/>
        <v/>
      </c>
      <c r="AU605" s="623"/>
      <c r="AV605" s="626"/>
      <c r="AW605" s="620"/>
      <c r="AX605" s="629"/>
      <c r="AY605" s="341"/>
      <c r="AZ605" s="208"/>
      <c r="BA605" s="206"/>
      <c r="BB605" s="206"/>
      <c r="BC605" s="207"/>
      <c r="BD605" s="207"/>
      <c r="BE605" s="207"/>
      <c r="BF605" s="208"/>
      <c r="BG605" s="576"/>
      <c r="BH605" s="214"/>
      <c r="BI605" s="209"/>
      <c r="BJ605" s="209"/>
      <c r="BK605" s="209"/>
      <c r="BL605" s="206"/>
      <c r="BM605" s="206"/>
      <c r="BN605" s="206"/>
      <c r="BO605" s="280"/>
      <c r="BP605" s="280"/>
      <c r="BQ605" s="282"/>
      <c r="BR605" s="212"/>
      <c r="BS605" s="212" t="str">
        <f>IF(AND('MAPA DE RIESGOS'!$AP605="Muy Alta",'MAPA DE RIESGOS'!$AR605="Leve"),CONCATENATE("R",'MAPA DE RIESGOS'!$H605,"C",'MAPA DE RIESGOS'!$AF605),"")</f>
        <v/>
      </c>
      <c r="BT605" s="212"/>
      <c r="BU605" s="212"/>
      <c r="BV605" s="212"/>
      <c r="BW605" s="212"/>
      <c r="BX605" s="212"/>
      <c r="BY605" s="212"/>
      <c r="BZ605" s="212"/>
      <c r="CA605" s="212"/>
      <c r="CB605" s="212"/>
      <c r="CC605" s="212"/>
      <c r="CD605" s="212"/>
      <c r="CE605" s="212"/>
      <c r="CF605" s="212"/>
      <c r="CG605" s="212"/>
      <c r="CH605" s="212"/>
      <c r="CI605" s="212"/>
      <c r="CJ605" s="212"/>
      <c r="CK605" s="212"/>
    </row>
    <row r="606" spans="1:89" s="213" customFormat="1" ht="28.5" hidden="1" customHeight="1">
      <c r="A606" s="582"/>
      <c r="B606" s="600"/>
      <c r="C606" s="567"/>
      <c r="D606" s="288"/>
      <c r="E606" s="291"/>
      <c r="F606" s="206"/>
      <c r="G606" s="575"/>
      <c r="H606" s="382">
        <f t="shared" si="1958"/>
        <v>99</v>
      </c>
      <c r="I606" s="573"/>
      <c r="J606" s="576"/>
      <c r="K606" s="576"/>
      <c r="L606" s="576"/>
      <c r="M606" s="570"/>
      <c r="N606" s="570"/>
      <c r="O606" s="570"/>
      <c r="P606" s="644"/>
      <c r="Q606" s="604"/>
      <c r="R606" s="607"/>
      <c r="S606" s="607"/>
      <c r="T606" s="607"/>
      <c r="U606" s="607"/>
      <c r="V606" s="647"/>
      <c r="W606" s="632"/>
      <c r="X606" s="650"/>
      <c r="Y606" s="653"/>
      <c r="Z606" s="656"/>
      <c r="AA606" s="632"/>
      <c r="AB606" s="635"/>
      <c r="AC606" s="638"/>
      <c r="AD606" s="641"/>
      <c r="AE606" s="620"/>
      <c r="AF606" s="205">
        <v>3</v>
      </c>
      <c r="AG606" s="501"/>
      <c r="AH606" s="504" t="str">
        <f t="shared" si="1969"/>
        <v/>
      </c>
      <c r="AI606" s="338"/>
      <c r="AJ606" s="338"/>
      <c r="AK606" s="233" t="str">
        <f t="shared" si="1970"/>
        <v/>
      </c>
      <c r="AL606" s="339"/>
      <c r="AM606" s="339"/>
      <c r="AN606" s="340"/>
      <c r="AO606" s="234" t="str">
        <f t="shared" ref="AO606" si="2150">IF(ISBLANK(AD604),(IFERROR(IF(AND(AH605="Probabilidad",AH606="Probabilidad"),(AQ605-(+AQ605*AK606)),IF(AND(AH605="Impacto",AH606="Probabilidad"),(AQ604-(+AQ604*AK606)),IF(AH606="Impacto",AQ605,""))),""))," ")</f>
        <v/>
      </c>
      <c r="AP606" s="174" t="str">
        <f t="shared" ref="AP606" si="2151">IF(ISBLANK(AD604),(IFERROR(IF(AO606="","",IF(AO606&lt;=0.2,"Muy Baja",IF(AO606&lt;=0.4,"Baja",IF(AO606&lt;=0.6,"Media",IF(AO606&lt;=0.8,"Alta","Muy Alta"))))),""))," ")</f>
        <v/>
      </c>
      <c r="AQ606" s="235" t="str">
        <f t="shared" si="2135"/>
        <v/>
      </c>
      <c r="AR606" s="281" t="str">
        <f t="shared" si="2136"/>
        <v/>
      </c>
      <c r="AS606" s="235" t="str">
        <f t="shared" ref="AS606:AS609" si="2152">IFERROR(IF(AND(AH605="Impacto",AH606="Impacto"),(AS605-(+AS605*AK606)),IF(AND(AH605="Probabilidad",AH606="Impacto"),(AS604-(+AS604*AK606)),IF(AH606="Probabilidad",AS605,""))),"")</f>
        <v/>
      </c>
      <c r="AT606" s="237" t="str">
        <f t="shared" si="2137"/>
        <v/>
      </c>
      <c r="AU606" s="623"/>
      <c r="AV606" s="626"/>
      <c r="AW606" s="620"/>
      <c r="AX606" s="629"/>
      <c r="AY606" s="341"/>
      <c r="AZ606" s="208"/>
      <c r="BA606" s="206"/>
      <c r="BB606" s="206"/>
      <c r="BC606" s="207"/>
      <c r="BD606" s="207"/>
      <c r="BE606" s="207"/>
      <c r="BF606" s="208"/>
      <c r="BG606" s="576"/>
      <c r="BH606" s="214"/>
      <c r="BI606" s="209"/>
      <c r="BJ606" s="209"/>
      <c r="BK606" s="209"/>
      <c r="BL606" s="206"/>
      <c r="BM606" s="206"/>
      <c r="BN606" s="206"/>
      <c r="BO606" s="280"/>
      <c r="BP606" s="280"/>
      <c r="BQ606" s="282"/>
      <c r="BR606" s="212"/>
      <c r="BS606" s="212" t="str">
        <f>IF(AND('MAPA DE RIESGOS'!$AP606="Muy Alta",'MAPA DE RIESGOS'!$AR606="Leve"),CONCATENATE("R",'MAPA DE RIESGOS'!$H606,"C",'MAPA DE RIESGOS'!$AF606),"")</f>
        <v/>
      </c>
      <c r="BT606" s="212"/>
      <c r="BU606" s="212"/>
      <c r="BV606" s="212"/>
      <c r="BW606" s="212"/>
      <c r="BX606" s="212"/>
      <c r="BY606" s="212"/>
      <c r="BZ606" s="212"/>
      <c r="CA606" s="212"/>
      <c r="CB606" s="212"/>
      <c r="CC606" s="212"/>
      <c r="CD606" s="212"/>
      <c r="CE606" s="212"/>
      <c r="CF606" s="212"/>
      <c r="CG606" s="212"/>
      <c r="CH606" s="212"/>
      <c r="CI606" s="212"/>
      <c r="CJ606" s="212"/>
      <c r="CK606" s="212"/>
    </row>
    <row r="607" spans="1:89" s="213" customFormat="1" ht="28.5" hidden="1" customHeight="1">
      <c r="A607" s="582"/>
      <c r="B607" s="600"/>
      <c r="C607" s="567"/>
      <c r="D607" s="288"/>
      <c r="E607" s="291"/>
      <c r="F607" s="206"/>
      <c r="G607" s="575"/>
      <c r="H607" s="382">
        <f t="shared" si="1958"/>
        <v>99</v>
      </c>
      <c r="I607" s="573"/>
      <c r="J607" s="576"/>
      <c r="K607" s="576"/>
      <c r="L607" s="576"/>
      <c r="M607" s="570"/>
      <c r="N607" s="570"/>
      <c r="O607" s="570"/>
      <c r="P607" s="644"/>
      <c r="Q607" s="604"/>
      <c r="R607" s="607"/>
      <c r="S607" s="607"/>
      <c r="T607" s="607"/>
      <c r="U607" s="607"/>
      <c r="V607" s="647"/>
      <c r="W607" s="632"/>
      <c r="X607" s="650"/>
      <c r="Y607" s="653"/>
      <c r="Z607" s="656"/>
      <c r="AA607" s="632"/>
      <c r="AB607" s="635"/>
      <c r="AC607" s="638"/>
      <c r="AD607" s="641"/>
      <c r="AE607" s="620"/>
      <c r="AF607" s="205">
        <v>4</v>
      </c>
      <c r="AG607" s="501"/>
      <c r="AH607" s="504" t="str">
        <f t="shared" si="1969"/>
        <v/>
      </c>
      <c r="AI607" s="338"/>
      <c r="AJ607" s="338"/>
      <c r="AK607" s="233" t="str">
        <f t="shared" si="1970"/>
        <v/>
      </c>
      <c r="AL607" s="339"/>
      <c r="AM607" s="339"/>
      <c r="AN607" s="340"/>
      <c r="AO607" s="234" t="str">
        <f t="shared" ref="AO607" si="2153">IF(ISBLANK(AD604),(IFERROR(IF(AND(AH606="Probabilidad",AH607="Probabilidad"),(AQ606-(+AQ606*AK607)),IF(AND(AH606="Impacto",AH607="Probabilidad"),(AQ605-(+AQ605*AK607)),IF(AH607="Impacto",AQ606,""))),""))," ")</f>
        <v/>
      </c>
      <c r="AP607" s="174" t="str">
        <f t="shared" ref="AP607" si="2154">IF(ISBLANK(AD604),(IFERROR(IF(AO607="","",IF(AO607&lt;=0.2,"Muy Baja",IF(AO607&lt;=0.4,"Baja",IF(AO607&lt;=0.6,"Media",IF(AO607&lt;=0.8,"Alta","Muy Alta"))))),""))," ")</f>
        <v/>
      </c>
      <c r="AQ607" s="235" t="str">
        <f t="shared" si="2135"/>
        <v/>
      </c>
      <c r="AR607" s="281" t="str">
        <f t="shared" si="2136"/>
        <v/>
      </c>
      <c r="AS607" s="235" t="str">
        <f t="shared" si="2152"/>
        <v/>
      </c>
      <c r="AT607" s="237" t="str">
        <f t="shared" si="2137"/>
        <v/>
      </c>
      <c r="AU607" s="623"/>
      <c r="AV607" s="626"/>
      <c r="AW607" s="620"/>
      <c r="AX607" s="629"/>
      <c r="AY607" s="341"/>
      <c r="AZ607" s="208"/>
      <c r="BA607" s="206"/>
      <c r="BB607" s="206"/>
      <c r="BC607" s="207"/>
      <c r="BD607" s="207"/>
      <c r="BE607" s="207"/>
      <c r="BF607" s="208"/>
      <c r="BG607" s="576"/>
      <c r="BH607" s="214"/>
      <c r="BI607" s="209"/>
      <c r="BJ607" s="209"/>
      <c r="BK607" s="209"/>
      <c r="BL607" s="206"/>
      <c r="BM607" s="206"/>
      <c r="BN607" s="206"/>
      <c r="BO607" s="280"/>
      <c r="BP607" s="280"/>
      <c r="BQ607" s="282"/>
      <c r="BR607" s="212"/>
      <c r="BS607" s="212" t="str">
        <f>IF(AND('MAPA DE RIESGOS'!$AP607="Muy Alta",'MAPA DE RIESGOS'!$AR607="Leve"),CONCATENATE("R",'MAPA DE RIESGOS'!$H607,"C",'MAPA DE RIESGOS'!$AF607),"")</f>
        <v/>
      </c>
      <c r="BT607" s="212"/>
      <c r="BU607" s="212"/>
      <c r="BV607" s="212"/>
      <c r="BW607" s="212"/>
      <c r="BX607" s="212"/>
      <c r="BY607" s="212"/>
      <c r="BZ607" s="212"/>
      <c r="CA607" s="212"/>
      <c r="CB607" s="212"/>
      <c r="CC607" s="212"/>
      <c r="CD607" s="212"/>
      <c r="CE607" s="212"/>
      <c r="CF607" s="212"/>
      <c r="CG607" s="212"/>
      <c r="CH607" s="212"/>
      <c r="CI607" s="212"/>
      <c r="CJ607" s="212"/>
      <c r="CK607" s="212"/>
    </row>
    <row r="608" spans="1:89" s="213" customFormat="1" ht="28.5" hidden="1" customHeight="1">
      <c r="A608" s="582"/>
      <c r="B608" s="600"/>
      <c r="C608" s="567"/>
      <c r="D608" s="288"/>
      <c r="E608" s="291"/>
      <c r="F608" s="206"/>
      <c r="G608" s="575"/>
      <c r="H608" s="382">
        <f t="shared" si="1958"/>
        <v>99</v>
      </c>
      <c r="I608" s="573"/>
      <c r="J608" s="576"/>
      <c r="K608" s="576"/>
      <c r="L608" s="576"/>
      <c r="M608" s="570"/>
      <c r="N608" s="570"/>
      <c r="O608" s="570"/>
      <c r="P608" s="644"/>
      <c r="Q608" s="604"/>
      <c r="R608" s="607"/>
      <c r="S608" s="607"/>
      <c r="T608" s="607"/>
      <c r="U608" s="607"/>
      <c r="V608" s="647"/>
      <c r="W608" s="632"/>
      <c r="X608" s="650"/>
      <c r="Y608" s="653"/>
      <c r="Z608" s="656"/>
      <c r="AA608" s="632"/>
      <c r="AB608" s="635"/>
      <c r="AC608" s="638"/>
      <c r="AD608" s="641"/>
      <c r="AE608" s="620"/>
      <c r="AF608" s="205">
        <v>5</v>
      </c>
      <c r="AG608" s="501"/>
      <c r="AH608" s="504" t="str">
        <f t="shared" si="1969"/>
        <v/>
      </c>
      <c r="AI608" s="338"/>
      <c r="AJ608" s="338"/>
      <c r="AK608" s="233" t="str">
        <f t="shared" si="1970"/>
        <v/>
      </c>
      <c r="AL608" s="339"/>
      <c r="AM608" s="339"/>
      <c r="AN608" s="340"/>
      <c r="AO608" s="234" t="str">
        <f t="shared" ref="AO608" si="2155">IF(ISBLANK(AD604),(IFERROR(IF(AND(AH607="Probabilidad",AH608="Probabilidad"),(AQ607-(+AQ607*AK608)),IF(AND(AH607="Impacto",AH608="Probabilidad"),(AQ606-(+AQ606*AK608)),IF(AH608="Impacto",AQ607,""))),""))," ")</f>
        <v/>
      </c>
      <c r="AP608" s="174" t="str">
        <f t="shared" ref="AP608" si="2156">IF(ISBLANK(AD604),(IFERROR(IF(AO608="","",IF(AO608&lt;=0.2,"Muy Baja",IF(AO608&lt;=0.4,"Baja",IF(AO608&lt;=0.6,"Media",IF(AO608&lt;=0.8,"Alta","Muy Alta"))))),""))," ")</f>
        <v/>
      </c>
      <c r="AQ608" s="235" t="str">
        <f t="shared" si="2135"/>
        <v/>
      </c>
      <c r="AR608" s="281" t="str">
        <f t="shared" si="2136"/>
        <v/>
      </c>
      <c r="AS608" s="235" t="str">
        <f t="shared" si="2152"/>
        <v/>
      </c>
      <c r="AT608" s="237" t="str">
        <f t="shared" si="2137"/>
        <v/>
      </c>
      <c r="AU608" s="623"/>
      <c r="AV608" s="626"/>
      <c r="AW608" s="620"/>
      <c r="AX608" s="629"/>
      <c r="AY608" s="341"/>
      <c r="AZ608" s="208"/>
      <c r="BA608" s="206"/>
      <c r="BB608" s="206"/>
      <c r="BC608" s="207"/>
      <c r="BD608" s="207"/>
      <c r="BE608" s="207"/>
      <c r="BF608" s="208"/>
      <c r="BG608" s="576"/>
      <c r="BH608" s="214"/>
      <c r="BI608" s="209"/>
      <c r="BJ608" s="209"/>
      <c r="BK608" s="209"/>
      <c r="BL608" s="206"/>
      <c r="BM608" s="206"/>
      <c r="BN608" s="206"/>
      <c r="BO608" s="280"/>
      <c r="BP608" s="280"/>
      <c r="BQ608" s="282"/>
      <c r="BR608" s="212"/>
      <c r="BS608" s="212" t="str">
        <f>IF(AND('MAPA DE RIESGOS'!$AP608="Muy Alta",'MAPA DE RIESGOS'!$AR608="Leve"),CONCATENATE("R",'MAPA DE RIESGOS'!$H608,"C",'MAPA DE RIESGOS'!$AF608),"")</f>
        <v/>
      </c>
      <c r="BT608" s="212"/>
      <c r="BU608" s="212"/>
      <c r="BV608" s="212"/>
      <c r="BW608" s="212"/>
      <c r="BX608" s="212"/>
      <c r="BY608" s="212"/>
      <c r="BZ608" s="212"/>
      <c r="CA608" s="212"/>
      <c r="CB608" s="212"/>
      <c r="CC608" s="212"/>
      <c r="CD608" s="212"/>
      <c r="CE608" s="212"/>
      <c r="CF608" s="212"/>
      <c r="CG608" s="212"/>
      <c r="CH608" s="212"/>
      <c r="CI608" s="212"/>
      <c r="CJ608" s="212"/>
      <c r="CK608" s="212"/>
    </row>
    <row r="609" spans="1:89" s="213" customFormat="1" ht="28.5" hidden="1" customHeight="1">
      <c r="A609" s="582"/>
      <c r="B609" s="601"/>
      <c r="C609" s="568"/>
      <c r="D609" s="289"/>
      <c r="E609" s="292"/>
      <c r="F609" s="206"/>
      <c r="G609" s="575"/>
      <c r="H609" s="382">
        <f t="shared" si="1958"/>
        <v>99</v>
      </c>
      <c r="I609" s="574"/>
      <c r="J609" s="577"/>
      <c r="K609" s="577"/>
      <c r="L609" s="577"/>
      <c r="M609" s="571"/>
      <c r="N609" s="571"/>
      <c r="O609" s="571"/>
      <c r="P609" s="645"/>
      <c r="Q609" s="605"/>
      <c r="R609" s="608"/>
      <c r="S609" s="608"/>
      <c r="T609" s="608"/>
      <c r="U609" s="608"/>
      <c r="V609" s="648"/>
      <c r="W609" s="633"/>
      <c r="X609" s="651"/>
      <c r="Y609" s="654"/>
      <c r="Z609" s="657"/>
      <c r="AA609" s="633"/>
      <c r="AB609" s="636"/>
      <c r="AC609" s="639"/>
      <c r="AD609" s="642"/>
      <c r="AE609" s="621"/>
      <c r="AF609" s="205">
        <v>6</v>
      </c>
      <c r="AG609" s="501"/>
      <c r="AH609" s="504" t="str">
        <f t="shared" si="1969"/>
        <v/>
      </c>
      <c r="AI609" s="338"/>
      <c r="AJ609" s="338"/>
      <c r="AK609" s="233" t="str">
        <f t="shared" si="1970"/>
        <v/>
      </c>
      <c r="AL609" s="339"/>
      <c r="AM609" s="339"/>
      <c r="AN609" s="340"/>
      <c r="AO609" s="234" t="str">
        <f t="shared" ref="AO609" si="2157">IF(ISBLANK(AD604),(IFERROR(IF(AND(AH608="Probabilidad",AH609="Probabilidad"),(AQ608-(+AQ608*AK609)),IF(AND(AH608="Impacto",AH609="Probabilidad"),(AQ607-(+AQ607*AK609)),IF(AH609="Impacto",AQ608,""))),""))," ")</f>
        <v/>
      </c>
      <c r="AP609" s="174" t="str">
        <f t="shared" ref="AP609" si="2158">IF(ISBLANK(AD604),(IFERROR(IF(AO609="","",IF(AO609&lt;=0.2,"Muy Baja",IF(AO609&lt;=0.4,"Baja",IF(AO609&lt;=0.6,"Media",IF(AO609&lt;=0.8,"Alta","Muy Alta"))))),""))," ")</f>
        <v/>
      </c>
      <c r="AQ609" s="235" t="str">
        <f t="shared" si="2135"/>
        <v/>
      </c>
      <c r="AR609" s="281" t="str">
        <f t="shared" si="2136"/>
        <v/>
      </c>
      <c r="AS609" s="235" t="str">
        <f t="shared" si="2152"/>
        <v/>
      </c>
      <c r="AT609" s="237" t="str">
        <f t="shared" si="2137"/>
        <v/>
      </c>
      <c r="AU609" s="624"/>
      <c r="AV609" s="627"/>
      <c r="AW609" s="621"/>
      <c r="AX609" s="630"/>
      <c r="AY609" s="341"/>
      <c r="AZ609" s="208"/>
      <c r="BA609" s="206"/>
      <c r="BB609" s="206"/>
      <c r="BC609" s="207"/>
      <c r="BD609" s="207"/>
      <c r="BE609" s="207"/>
      <c r="BF609" s="208"/>
      <c r="BG609" s="577"/>
      <c r="BH609" s="214"/>
      <c r="BI609" s="209"/>
      <c r="BJ609" s="209"/>
      <c r="BK609" s="209"/>
      <c r="BL609" s="206"/>
      <c r="BM609" s="206"/>
      <c r="BN609" s="206"/>
      <c r="BO609" s="280"/>
      <c r="BP609" s="280"/>
      <c r="BQ609" s="282"/>
      <c r="BR609" s="212"/>
      <c r="BS609" s="212" t="str">
        <f>IF(AND('MAPA DE RIESGOS'!$AP609="Muy Alta",'MAPA DE RIESGOS'!$AR609="Leve"),CONCATENATE("R",'MAPA DE RIESGOS'!$H609,"C",'MAPA DE RIESGOS'!$AF609),"")</f>
        <v/>
      </c>
      <c r="BT609" s="212"/>
      <c r="BU609" s="212"/>
      <c r="BV609" s="212"/>
      <c r="BW609" s="212"/>
      <c r="BX609" s="212"/>
      <c r="BY609" s="212"/>
      <c r="BZ609" s="212"/>
      <c r="CA609" s="212"/>
      <c r="CB609" s="212"/>
      <c r="CC609" s="212"/>
      <c r="CD609" s="212"/>
      <c r="CE609" s="212"/>
      <c r="CF609" s="212"/>
      <c r="CG609" s="212"/>
      <c r="CH609" s="212"/>
      <c r="CI609" s="212"/>
      <c r="CJ609" s="212"/>
      <c r="CK609" s="212"/>
    </row>
    <row r="610" spans="1:89" s="213" customFormat="1" ht="28.5" hidden="1" customHeight="1">
      <c r="A610" s="582"/>
      <c r="B610" s="602"/>
      <c r="C610" s="566" t="str">
        <f>IFERROR((VLOOKUP($B610,'Listados Datos'!$D$3:$E$18,2,FALSE))," ")</f>
        <v xml:space="preserve"> </v>
      </c>
      <c r="D610" s="287" t="str">
        <f>IFERROR((VLOOKUP($B610,'Listados Datos'!$D$3:$F$18,3,FALSE))," ")</f>
        <v xml:space="preserve"> </v>
      </c>
      <c r="E610" s="290"/>
      <c r="F610" s="206"/>
      <c r="G610" s="575">
        <v>100</v>
      </c>
      <c r="H610" s="382">
        <f t="shared" ref="H610" si="2159">+G610</f>
        <v>100</v>
      </c>
      <c r="I610" s="572"/>
      <c r="J610" s="581"/>
      <c r="K610" s="581"/>
      <c r="L610" s="581"/>
      <c r="M610" s="569"/>
      <c r="N610" s="569"/>
      <c r="O610" s="569"/>
      <c r="P610" s="643"/>
      <c r="Q610" s="603"/>
      <c r="R610" s="606"/>
      <c r="S610" s="606"/>
      <c r="T610" s="606"/>
      <c r="U610" s="606"/>
      <c r="V610" s="646" t="str">
        <f t="shared" ref="V610" si="2160">IF(ISBLANK(AC610),(IF(P610&lt;=0,"",IF(P610&lt;=2,"Muy Baja",IF(P610&lt;=24,"Baja",IF(P610&lt;=500,"Media",IF(P610&lt;=5000,"Alta","Muy Alta"))))))," ")</f>
        <v/>
      </c>
      <c r="W610" s="631" t="str">
        <f t="shared" ref="W610" si="2161">IF(ISBLANK(AC610),(IF(V610="","",IF(V610="Muy Baja",20%,IF(V610="Baja",40%,IF(V610="Media",60%,IF(V610="Alta",80%,IF(V610="Muy Alta",100%,0)))))))," ")</f>
        <v/>
      </c>
      <c r="X610" s="649"/>
      <c r="Y610" s="652" t="str">
        <f>IF(X610&gt;0,IF(NOT(ISERROR(MATCH(X610,'Listados Datos'!$N$3:$N$4,0))),'Listados Datos'!$N$6&amp;"Por favor no seleccionar este criterios de impacto (Afectación Económica o presupuestal y/o Pérdida Reputacional)",'Listados Datos'!$N$7),"")</f>
        <v/>
      </c>
      <c r="Z610" s="655" t="str">
        <f>IF(OR(X610='Listados Datos'!$R$3,X610='Listados Datos'!$S$3),"Leve",IF(OR(X610='Listados Datos'!$R$4,X610='Listados Datos'!$S$4),"Menor",IF(OR(X610='Listados Datos'!$R$5,X610='Listados Datos'!$S$5),"Moderado",IF(OR(X610='Listados Datos'!$R$6,X610='Listados Datos'!$S$6),"Mayor",IF(OR(X610='Listados Datos'!$R$7,X610='Listados Datos'!$S$7),"Catastrófico","")))))</f>
        <v/>
      </c>
      <c r="AA610" s="631" t="str">
        <f>IF(Z610="","",IF(Z610="Leve",20%,IF(Z610="Menor",40%,IF(Z610="Moderado",60%,IF(Z610="Mayor",80%,IF(Z610="Catastrófico",100%,0))))))</f>
        <v/>
      </c>
      <c r="AB610" s="634"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637"/>
      <c r="AD610" s="640"/>
      <c r="AE610" s="619" t="str">
        <f t="shared" ref="AE610" si="2162">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5">
        <v>1</v>
      </c>
      <c r="AG610" s="501"/>
      <c r="AH610" s="504" t="str">
        <f t="shared" si="1969"/>
        <v/>
      </c>
      <c r="AI610" s="338"/>
      <c r="AJ610" s="338"/>
      <c r="AK610" s="233" t="str">
        <f t="shared" si="1970"/>
        <v/>
      </c>
      <c r="AL610" s="339"/>
      <c r="AM610" s="339"/>
      <c r="AN610" s="340"/>
      <c r="AO610" s="234" t="str">
        <f t="shared" ref="AO610" si="2163">IF(ISBLANK(AD610),(IFERROR(IF(AH610="Probabilidad",(W610-(+W610*AK610)),IF(AH610="Impacto",W610,"")),""))," ")</f>
        <v/>
      </c>
      <c r="AP610" s="174" t="str">
        <f t="shared" ref="AP610" si="2164">IF(ISBLANK(AD610), (IFERROR(IF(AO610="","",IF(AO610&lt;=0.2,"Muy Baja",IF(AO610&lt;=0.4,"Baja",IF(AO610&lt;=0.6,"Media",IF(AO610&lt;=0.8,"Alta","Muy Alta"))))),""))," ")</f>
        <v/>
      </c>
      <c r="AQ610" s="235" t="str">
        <f t="shared" si="2135"/>
        <v/>
      </c>
      <c r="AR610" s="281" t="str">
        <f t="shared" si="2136"/>
        <v/>
      </c>
      <c r="AS610" s="235" t="str">
        <f t="shared" ref="AS610" si="2165">IFERROR(IF(AH610="Impacto",(AA610-(+AA610*AK610)),IF(AH610="Probabilidad",AA610,"")),"")</f>
        <v/>
      </c>
      <c r="AT610" s="237" t="str">
        <f t="shared" si="2137"/>
        <v/>
      </c>
      <c r="AU610" s="622"/>
      <c r="AV610" s="625" t="str">
        <f>IF(ISBLANK(AD610), " ", AD610)</f>
        <v xml:space="preserve"> </v>
      </c>
      <c r="AW610" s="619" t="str">
        <f t="shared" ref="AW610" si="2166">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628"/>
      <c r="AY610" s="341"/>
      <c r="AZ610" s="208"/>
      <c r="BA610" s="206"/>
      <c r="BB610" s="206"/>
      <c r="BC610" s="207"/>
      <c r="BD610" s="207"/>
      <c r="BE610" s="207"/>
      <c r="BF610" s="208"/>
      <c r="BG610" s="581"/>
      <c r="BH610" s="214"/>
      <c r="BI610" s="209"/>
      <c r="BJ610" s="209"/>
      <c r="BK610" s="209"/>
      <c r="BL610" s="206"/>
      <c r="BM610" s="206"/>
      <c r="BN610" s="206"/>
      <c r="BO610" s="280"/>
      <c r="BP610" s="280"/>
      <c r="BQ610" s="282"/>
      <c r="BR610" s="212"/>
      <c r="BS610" s="212" t="str">
        <f>IF(AND('MAPA DE RIESGOS'!$AP610="Muy Alta",'MAPA DE RIESGOS'!$AR610="Leve"),CONCATENATE("R",'MAPA DE RIESGOS'!$H610,"C",'MAPA DE RIESGOS'!$AF610),"")</f>
        <v/>
      </c>
      <c r="BT610" s="212"/>
      <c r="BU610" s="212"/>
      <c r="BV610" s="212"/>
      <c r="BW610" s="212"/>
      <c r="BX610" s="212"/>
      <c r="BY610" s="212"/>
      <c r="BZ610" s="212"/>
      <c r="CA610" s="212"/>
      <c r="CB610" s="212"/>
      <c r="CC610" s="212"/>
      <c r="CD610" s="212"/>
      <c r="CE610" s="212"/>
      <c r="CF610" s="212"/>
      <c r="CG610" s="212"/>
      <c r="CH610" s="212"/>
      <c r="CI610" s="212"/>
      <c r="CJ610" s="212"/>
      <c r="CK610" s="212"/>
    </row>
    <row r="611" spans="1:89" s="213" customFormat="1" ht="28.5" hidden="1" customHeight="1">
      <c r="A611" s="582"/>
      <c r="B611" s="600"/>
      <c r="C611" s="567"/>
      <c r="D611" s="288"/>
      <c r="E611" s="291"/>
      <c r="F611" s="206"/>
      <c r="G611" s="575"/>
      <c r="H611" s="382">
        <f t="shared" ref="H611" si="2167">+H610</f>
        <v>100</v>
      </c>
      <c r="I611" s="573"/>
      <c r="J611" s="576"/>
      <c r="K611" s="576"/>
      <c r="L611" s="576"/>
      <c r="M611" s="570"/>
      <c r="N611" s="570"/>
      <c r="O611" s="570"/>
      <c r="P611" s="644"/>
      <c r="Q611" s="604"/>
      <c r="R611" s="607"/>
      <c r="S611" s="607"/>
      <c r="T611" s="607"/>
      <c r="U611" s="607"/>
      <c r="V611" s="647"/>
      <c r="W611" s="632"/>
      <c r="X611" s="650"/>
      <c r="Y611" s="653"/>
      <c r="Z611" s="656"/>
      <c r="AA611" s="632"/>
      <c r="AB611" s="635"/>
      <c r="AC611" s="638"/>
      <c r="AD611" s="641"/>
      <c r="AE611" s="620"/>
      <c r="AF611" s="205">
        <v>2</v>
      </c>
      <c r="AG611" s="501"/>
      <c r="AH611" s="504" t="str">
        <f t="shared" si="1969"/>
        <v/>
      </c>
      <c r="AI611" s="338"/>
      <c r="AJ611" s="338"/>
      <c r="AK611" s="233" t="str">
        <f t="shared" si="1970"/>
        <v/>
      </c>
      <c r="AL611" s="339"/>
      <c r="AM611" s="339"/>
      <c r="AN611" s="340"/>
      <c r="AO611" s="234" t="str">
        <f t="shared" ref="AO611" si="2168">IF(ISBLANK(AD610),(IFERROR(IF(AND(AH610="Probabilidad",AH611="Probabilidad"),(AQ610-(+AQ610*AK611)),IF(AH611="Probabilidad",(W610-(+W610*AK611)),IF(AH611="Impacto",AQ610,""))),""))," ")</f>
        <v/>
      </c>
      <c r="AP611" s="174" t="str">
        <f t="shared" ref="AP611" si="2169">IF(ISBLANK(AD610),(IFERROR(IF(AO611="","",IF(AO611&lt;=0.2,"Muy Baja",IF(AO611&lt;=0.4,"Baja",IF(AO611&lt;=0.6,"Media",IF(AO611&lt;=0.8,"Alta","Muy Alta"))))),""))," ")</f>
        <v/>
      </c>
      <c r="AQ611" s="235" t="str">
        <f t="shared" si="2135"/>
        <v/>
      </c>
      <c r="AR611" s="281" t="str">
        <f t="shared" si="2136"/>
        <v/>
      </c>
      <c r="AS611" s="235" t="str">
        <f t="shared" ref="AS611" si="2170">IFERROR(IF(AND(AH610="Impacto",AH611="Impacto"),(AS610-(+AS610*AK611)),IF(AH611="Impacto",(AA610-(+AA610*AK611)),IF(AH611="Probabilidad",AS610,""))),"")</f>
        <v/>
      </c>
      <c r="AT611" s="237" t="str">
        <f t="shared" si="2137"/>
        <v/>
      </c>
      <c r="AU611" s="623"/>
      <c r="AV611" s="626"/>
      <c r="AW611" s="620"/>
      <c r="AX611" s="629"/>
      <c r="AY611" s="341"/>
      <c r="AZ611" s="208"/>
      <c r="BA611" s="206"/>
      <c r="BB611" s="206"/>
      <c r="BC611" s="207"/>
      <c r="BD611" s="207"/>
      <c r="BE611" s="207"/>
      <c r="BF611" s="208"/>
      <c r="BG611" s="576"/>
      <c r="BH611" s="214"/>
      <c r="BI611" s="209"/>
      <c r="BJ611" s="209"/>
      <c r="BK611" s="209"/>
      <c r="BL611" s="206"/>
      <c r="BM611" s="206"/>
      <c r="BN611" s="206"/>
      <c r="BO611" s="280"/>
      <c r="BP611" s="280"/>
      <c r="BQ611" s="282"/>
      <c r="BR611" s="212"/>
      <c r="BS611" s="212" t="str">
        <f>IF(AND('MAPA DE RIESGOS'!$AP611="Muy Alta",'MAPA DE RIESGOS'!$AR611="Leve"),CONCATENATE("R",'MAPA DE RIESGOS'!$H611,"C",'MAPA DE RIESGOS'!$AF611),"")</f>
        <v/>
      </c>
      <c r="BT611" s="212"/>
      <c r="BU611" s="212"/>
      <c r="BV611" s="212"/>
      <c r="BW611" s="212"/>
      <c r="BX611" s="212"/>
      <c r="BY611" s="212"/>
      <c r="BZ611" s="212"/>
      <c r="CA611" s="212"/>
      <c r="CB611" s="212"/>
      <c r="CC611" s="212"/>
      <c r="CD611" s="212"/>
      <c r="CE611" s="212"/>
      <c r="CF611" s="212"/>
      <c r="CG611" s="212"/>
      <c r="CH611" s="212"/>
      <c r="CI611" s="212"/>
      <c r="CJ611" s="212"/>
      <c r="CK611" s="212"/>
    </row>
    <row r="612" spans="1:89" s="213" customFormat="1" ht="28.5" hidden="1" customHeight="1">
      <c r="A612" s="582"/>
      <c r="B612" s="600"/>
      <c r="C612" s="567"/>
      <c r="D612" s="288"/>
      <c r="E612" s="291"/>
      <c r="F612" s="206"/>
      <c r="G612" s="575"/>
      <c r="H612" s="382">
        <f t="shared" si="1958"/>
        <v>100</v>
      </c>
      <c r="I612" s="573"/>
      <c r="J612" s="576"/>
      <c r="K612" s="576"/>
      <c r="L612" s="576"/>
      <c r="M612" s="570"/>
      <c r="N612" s="570"/>
      <c r="O612" s="570"/>
      <c r="P612" s="644"/>
      <c r="Q612" s="604"/>
      <c r="R612" s="607"/>
      <c r="S612" s="607"/>
      <c r="T612" s="607"/>
      <c r="U612" s="607"/>
      <c r="V612" s="647"/>
      <c r="W612" s="632"/>
      <c r="X612" s="650"/>
      <c r="Y612" s="653"/>
      <c r="Z612" s="656"/>
      <c r="AA612" s="632"/>
      <c r="AB612" s="635"/>
      <c r="AC612" s="638"/>
      <c r="AD612" s="641"/>
      <c r="AE612" s="620"/>
      <c r="AF612" s="205">
        <v>3</v>
      </c>
      <c r="AG612" s="501"/>
      <c r="AH612" s="504" t="str">
        <f t="shared" si="1969"/>
        <v/>
      </c>
      <c r="AI612" s="338"/>
      <c r="AJ612" s="338"/>
      <c r="AK612" s="233" t="str">
        <f t="shared" si="1970"/>
        <v/>
      </c>
      <c r="AL612" s="339"/>
      <c r="AM612" s="339"/>
      <c r="AN612" s="340"/>
      <c r="AO612" s="234" t="str">
        <f t="shared" ref="AO612" si="2171">IF(ISBLANK(AD610),(IFERROR(IF(AND(AH611="Probabilidad",AH612="Probabilidad"),(AQ611-(+AQ611*AK612)),IF(AND(AH611="Impacto",AH612="Probabilidad"),(AQ610-(+AQ610*AK612)),IF(AH612="Impacto",AQ611,""))),""))," ")</f>
        <v/>
      </c>
      <c r="AP612" s="174" t="str">
        <f t="shared" ref="AP612" si="2172">IF(ISBLANK(AD610),(IFERROR(IF(AO612="","",IF(AO612&lt;=0.2,"Muy Baja",IF(AO612&lt;=0.4,"Baja",IF(AO612&lt;=0.6,"Media",IF(AO612&lt;=0.8,"Alta","Muy Alta"))))),""))," ")</f>
        <v/>
      </c>
      <c r="AQ612" s="235" t="str">
        <f t="shared" si="2135"/>
        <v/>
      </c>
      <c r="AR612" s="281" t="str">
        <f t="shared" si="2136"/>
        <v/>
      </c>
      <c r="AS612" s="235" t="str">
        <f t="shared" ref="AS612:AS615" si="2173">IFERROR(IF(AND(AH611="Impacto",AH612="Impacto"),(AS611-(+AS611*AK612)),IF(AND(AH611="Probabilidad",AH612="Impacto"),(AS610-(+AS610*AK612)),IF(AH612="Probabilidad",AS611,""))),"")</f>
        <v/>
      </c>
      <c r="AT612" s="237" t="str">
        <f t="shared" si="2137"/>
        <v/>
      </c>
      <c r="AU612" s="623"/>
      <c r="AV612" s="626"/>
      <c r="AW612" s="620"/>
      <c r="AX612" s="629"/>
      <c r="AY612" s="341"/>
      <c r="AZ612" s="208"/>
      <c r="BA612" s="206"/>
      <c r="BB612" s="206"/>
      <c r="BC612" s="207"/>
      <c r="BD612" s="207"/>
      <c r="BE612" s="207"/>
      <c r="BF612" s="208"/>
      <c r="BG612" s="576"/>
      <c r="BH612" s="214"/>
      <c r="BI612" s="209"/>
      <c r="BJ612" s="209"/>
      <c r="BK612" s="209"/>
      <c r="BL612" s="206"/>
      <c r="BM612" s="206"/>
      <c r="BN612" s="206"/>
      <c r="BO612" s="280"/>
      <c r="BP612" s="280"/>
      <c r="BQ612" s="282"/>
      <c r="BR612" s="212"/>
      <c r="BS612" s="212" t="str">
        <f>IF(AND('MAPA DE RIESGOS'!$AP612="Muy Alta",'MAPA DE RIESGOS'!$AR612="Leve"),CONCATENATE("R",'MAPA DE RIESGOS'!$H612,"C",'MAPA DE RIESGOS'!$AF612),"")</f>
        <v/>
      </c>
      <c r="BT612" s="212"/>
      <c r="BU612" s="212"/>
      <c r="BV612" s="212"/>
      <c r="BW612" s="212"/>
      <c r="BX612" s="212"/>
      <c r="BY612" s="212"/>
      <c r="BZ612" s="212"/>
      <c r="CA612" s="212"/>
      <c r="CB612" s="212"/>
      <c r="CC612" s="212"/>
      <c r="CD612" s="212"/>
      <c r="CE612" s="212"/>
      <c r="CF612" s="212"/>
      <c r="CG612" s="212"/>
      <c r="CH612" s="212"/>
      <c r="CI612" s="212"/>
      <c r="CJ612" s="212"/>
      <c r="CK612" s="212"/>
    </row>
    <row r="613" spans="1:89" s="213" customFormat="1" ht="28.5" hidden="1" customHeight="1">
      <c r="A613" s="582"/>
      <c r="B613" s="600"/>
      <c r="C613" s="567"/>
      <c r="D613" s="288"/>
      <c r="E613" s="291"/>
      <c r="F613" s="206"/>
      <c r="G613" s="575"/>
      <c r="H613" s="382">
        <f t="shared" si="1958"/>
        <v>100</v>
      </c>
      <c r="I613" s="573"/>
      <c r="J613" s="576"/>
      <c r="K613" s="576"/>
      <c r="L613" s="576"/>
      <c r="M613" s="570"/>
      <c r="N613" s="570"/>
      <c r="O613" s="570"/>
      <c r="P613" s="644"/>
      <c r="Q613" s="604"/>
      <c r="R613" s="607"/>
      <c r="S613" s="607"/>
      <c r="T613" s="607"/>
      <c r="U613" s="607"/>
      <c r="V613" s="647"/>
      <c r="W613" s="632"/>
      <c r="X613" s="650"/>
      <c r="Y613" s="653"/>
      <c r="Z613" s="656"/>
      <c r="AA613" s="632"/>
      <c r="AB613" s="635"/>
      <c r="AC613" s="638"/>
      <c r="AD613" s="641"/>
      <c r="AE613" s="620"/>
      <c r="AF613" s="205">
        <v>4</v>
      </c>
      <c r="AG613" s="501"/>
      <c r="AH613" s="504" t="str">
        <f t="shared" si="1969"/>
        <v/>
      </c>
      <c r="AI613" s="338"/>
      <c r="AJ613" s="338"/>
      <c r="AK613" s="233" t="str">
        <f t="shared" si="1970"/>
        <v/>
      </c>
      <c r="AL613" s="339"/>
      <c r="AM613" s="339"/>
      <c r="AN613" s="340"/>
      <c r="AO613" s="234" t="str">
        <f t="shared" ref="AO613" si="2174">IF(ISBLANK(AD610),(IFERROR(IF(AND(AH612="Probabilidad",AH613="Probabilidad"),(AQ612-(+AQ612*AK613)),IF(AND(AH612="Impacto",AH613="Probabilidad"),(AQ611-(+AQ611*AK613)),IF(AH613="Impacto",AQ612,""))),""))," ")</f>
        <v/>
      </c>
      <c r="AP613" s="174" t="str">
        <f t="shared" ref="AP613" si="2175">IF(ISBLANK(AD610),(IFERROR(IF(AO613="","",IF(AO613&lt;=0.2,"Muy Baja",IF(AO613&lt;=0.4,"Baja",IF(AO613&lt;=0.6,"Media",IF(AO613&lt;=0.8,"Alta","Muy Alta"))))),""))," ")</f>
        <v/>
      </c>
      <c r="AQ613" s="235" t="str">
        <f t="shared" si="2135"/>
        <v/>
      </c>
      <c r="AR613" s="281" t="str">
        <f t="shared" si="2136"/>
        <v/>
      </c>
      <c r="AS613" s="235" t="str">
        <f t="shared" si="2173"/>
        <v/>
      </c>
      <c r="AT613" s="237" t="str">
        <f t="shared" si="2137"/>
        <v/>
      </c>
      <c r="AU613" s="623"/>
      <c r="AV613" s="626"/>
      <c r="AW613" s="620"/>
      <c r="AX613" s="629"/>
      <c r="AY613" s="341"/>
      <c r="AZ613" s="208"/>
      <c r="BA613" s="206"/>
      <c r="BB613" s="206"/>
      <c r="BC613" s="207"/>
      <c r="BD613" s="207"/>
      <c r="BE613" s="207"/>
      <c r="BF613" s="208"/>
      <c r="BG613" s="576"/>
      <c r="BH613" s="214"/>
      <c r="BI613" s="209"/>
      <c r="BJ613" s="209"/>
      <c r="BK613" s="209"/>
      <c r="BL613" s="206"/>
      <c r="BM613" s="206"/>
      <c r="BN613" s="206"/>
      <c r="BO613" s="280"/>
      <c r="BP613" s="280"/>
      <c r="BQ613" s="282"/>
      <c r="BR613" s="212"/>
      <c r="BS613" s="212" t="str">
        <f>IF(AND('MAPA DE RIESGOS'!$AP613="Muy Alta",'MAPA DE RIESGOS'!$AR613="Leve"),CONCATENATE("R",'MAPA DE RIESGOS'!$H613,"C",'MAPA DE RIESGOS'!$AF613),"")</f>
        <v/>
      </c>
      <c r="BT613" s="212"/>
      <c r="BU613" s="212"/>
      <c r="BV613" s="212"/>
      <c r="BW613" s="212"/>
      <c r="BX613" s="212"/>
      <c r="BY613" s="212"/>
      <c r="BZ613" s="212"/>
      <c r="CA613" s="212"/>
      <c r="CB613" s="212"/>
      <c r="CC613" s="212"/>
      <c r="CD613" s="212"/>
      <c r="CE613" s="212"/>
      <c r="CF613" s="212"/>
      <c r="CG613" s="212"/>
      <c r="CH613" s="212"/>
      <c r="CI613" s="212"/>
      <c r="CJ613" s="212"/>
      <c r="CK613" s="212"/>
    </row>
    <row r="614" spans="1:89" s="213" customFormat="1" ht="28.5" hidden="1" customHeight="1">
      <c r="A614" s="582"/>
      <c r="B614" s="600"/>
      <c r="C614" s="567"/>
      <c r="D614" s="288"/>
      <c r="E614" s="291"/>
      <c r="F614" s="206"/>
      <c r="G614" s="575"/>
      <c r="H614" s="382">
        <f t="shared" si="1958"/>
        <v>100</v>
      </c>
      <c r="I614" s="573"/>
      <c r="J614" s="576"/>
      <c r="K614" s="576"/>
      <c r="L614" s="576"/>
      <c r="M614" s="570"/>
      <c r="N614" s="570"/>
      <c r="O614" s="570"/>
      <c r="P614" s="644"/>
      <c r="Q614" s="604"/>
      <c r="R614" s="607"/>
      <c r="S614" s="607"/>
      <c r="T614" s="607"/>
      <c r="U614" s="607"/>
      <c r="V614" s="647"/>
      <c r="W614" s="632"/>
      <c r="X614" s="650"/>
      <c r="Y614" s="653"/>
      <c r="Z614" s="656"/>
      <c r="AA614" s="632"/>
      <c r="AB614" s="635"/>
      <c r="AC614" s="638"/>
      <c r="AD614" s="641"/>
      <c r="AE614" s="620"/>
      <c r="AF614" s="205">
        <v>5</v>
      </c>
      <c r="AG614" s="501"/>
      <c r="AH614" s="504" t="str">
        <f t="shared" si="1969"/>
        <v/>
      </c>
      <c r="AI614" s="338"/>
      <c r="AJ614" s="338"/>
      <c r="AK614" s="233" t="str">
        <f t="shared" si="1970"/>
        <v/>
      </c>
      <c r="AL614" s="339"/>
      <c r="AM614" s="339"/>
      <c r="AN614" s="340"/>
      <c r="AO614" s="234" t="str">
        <f t="shared" ref="AO614" si="2176">IF(ISBLANK(AD610),(IFERROR(IF(AND(AH613="Probabilidad",AH614="Probabilidad"),(AQ613-(+AQ613*AK614)),IF(AND(AH613="Impacto",AH614="Probabilidad"),(AQ612-(+AQ612*AK614)),IF(AH614="Impacto",AQ613,""))),""))," ")</f>
        <v/>
      </c>
      <c r="AP614" s="174" t="str">
        <f t="shared" ref="AP614" si="2177">IF(ISBLANK(AD610),(IFERROR(IF(AO614="","",IF(AO614&lt;=0.2,"Muy Baja",IF(AO614&lt;=0.4,"Baja",IF(AO614&lt;=0.6,"Media",IF(AO614&lt;=0.8,"Alta","Muy Alta"))))),""))," ")</f>
        <v/>
      </c>
      <c r="AQ614" s="235" t="str">
        <f t="shared" si="2135"/>
        <v/>
      </c>
      <c r="AR614" s="281" t="str">
        <f t="shared" si="2136"/>
        <v/>
      </c>
      <c r="AS614" s="235" t="str">
        <f t="shared" si="2173"/>
        <v/>
      </c>
      <c r="AT614" s="237" t="str">
        <f t="shared" si="2137"/>
        <v/>
      </c>
      <c r="AU614" s="623"/>
      <c r="AV614" s="626"/>
      <c r="AW614" s="620"/>
      <c r="AX614" s="629"/>
      <c r="AY614" s="341"/>
      <c r="AZ614" s="208"/>
      <c r="BA614" s="206"/>
      <c r="BB614" s="206"/>
      <c r="BC614" s="207"/>
      <c r="BD614" s="207"/>
      <c r="BE614" s="207"/>
      <c r="BF614" s="208"/>
      <c r="BG614" s="576"/>
      <c r="BH614" s="214"/>
      <c r="BI614" s="209"/>
      <c r="BJ614" s="209"/>
      <c r="BK614" s="209"/>
      <c r="BL614" s="206"/>
      <c r="BM614" s="206"/>
      <c r="BN614" s="206"/>
      <c r="BO614" s="280"/>
      <c r="BP614" s="280"/>
      <c r="BQ614" s="282"/>
      <c r="BR614" s="212"/>
      <c r="BS614" s="212" t="str">
        <f>IF(AND('MAPA DE RIESGOS'!$AP614="Muy Alta",'MAPA DE RIESGOS'!$AR614="Leve"),CONCATENATE("R",'MAPA DE RIESGOS'!$H614,"C",'MAPA DE RIESGOS'!$AF614),"")</f>
        <v/>
      </c>
      <c r="BT614" s="212"/>
      <c r="BU614" s="212"/>
      <c r="BV614" s="212"/>
      <c r="BW614" s="212"/>
      <c r="BX614" s="212"/>
      <c r="BY614" s="212"/>
      <c r="BZ614" s="212"/>
      <c r="CA614" s="212"/>
      <c r="CB614" s="212"/>
      <c r="CC614" s="212"/>
      <c r="CD614" s="212"/>
      <c r="CE614" s="212"/>
      <c r="CF614" s="212"/>
      <c r="CG614" s="212"/>
      <c r="CH614" s="212"/>
      <c r="CI614" s="212"/>
      <c r="CJ614" s="212"/>
      <c r="CK614" s="212"/>
    </row>
    <row r="615" spans="1:89" s="213" customFormat="1" ht="28.5" hidden="1" customHeight="1">
      <c r="A615" s="582"/>
      <c r="B615" s="601"/>
      <c r="C615" s="568"/>
      <c r="D615" s="289"/>
      <c r="E615" s="292"/>
      <c r="F615" s="206"/>
      <c r="G615" s="575"/>
      <c r="H615" s="382">
        <f t="shared" si="1958"/>
        <v>100</v>
      </c>
      <c r="I615" s="574"/>
      <c r="J615" s="577"/>
      <c r="K615" s="577"/>
      <c r="L615" s="577"/>
      <c r="M615" s="571"/>
      <c r="N615" s="571"/>
      <c r="O615" s="571"/>
      <c r="P615" s="645"/>
      <c r="Q615" s="605"/>
      <c r="R615" s="608"/>
      <c r="S615" s="608"/>
      <c r="T615" s="608"/>
      <c r="U615" s="608"/>
      <c r="V615" s="648"/>
      <c r="W615" s="633"/>
      <c r="X615" s="651"/>
      <c r="Y615" s="654"/>
      <c r="Z615" s="657"/>
      <c r="AA615" s="633"/>
      <c r="AB615" s="636"/>
      <c r="AC615" s="639"/>
      <c r="AD615" s="642"/>
      <c r="AE615" s="621"/>
      <c r="AF615" s="205">
        <v>6</v>
      </c>
      <c r="AG615" s="501"/>
      <c r="AH615" s="504" t="str">
        <f t="shared" si="1969"/>
        <v/>
      </c>
      <c r="AI615" s="338"/>
      <c r="AJ615" s="338"/>
      <c r="AK615" s="233" t="str">
        <f t="shared" si="1970"/>
        <v/>
      </c>
      <c r="AL615" s="339"/>
      <c r="AM615" s="339"/>
      <c r="AN615" s="340"/>
      <c r="AO615" s="234" t="str">
        <f t="shared" ref="AO615" si="2178">IF(ISBLANK(AD610),(IFERROR(IF(AND(AH614="Probabilidad",AH615="Probabilidad"),(AQ614-(+AQ614*AK615)),IF(AND(AH614="Impacto",AH615="Probabilidad"),(AQ613-(+AQ613*AK615)),IF(AH615="Impacto",AQ614,""))),""))," ")</f>
        <v/>
      </c>
      <c r="AP615" s="174" t="str">
        <f t="shared" ref="AP615" si="2179">IF(ISBLANK(AD610),(IFERROR(IF(AO615="","",IF(AO615&lt;=0.2,"Muy Baja",IF(AO615&lt;=0.4,"Baja",IF(AO615&lt;=0.6,"Media",IF(AO615&lt;=0.8,"Alta","Muy Alta"))))),""))," ")</f>
        <v/>
      </c>
      <c r="AQ615" s="235" t="str">
        <f t="shared" si="2135"/>
        <v/>
      </c>
      <c r="AR615" s="281" t="str">
        <f t="shared" si="2136"/>
        <v/>
      </c>
      <c r="AS615" s="235" t="str">
        <f t="shared" si="2173"/>
        <v/>
      </c>
      <c r="AT615" s="237" t="str">
        <f t="shared" si="2137"/>
        <v/>
      </c>
      <c r="AU615" s="624"/>
      <c r="AV615" s="627"/>
      <c r="AW615" s="621"/>
      <c r="AX615" s="630"/>
      <c r="AY615" s="341"/>
      <c r="AZ615" s="208"/>
      <c r="BA615" s="206"/>
      <c r="BB615" s="206"/>
      <c r="BC615" s="207"/>
      <c r="BD615" s="207"/>
      <c r="BE615" s="207"/>
      <c r="BF615" s="208"/>
      <c r="BG615" s="577"/>
      <c r="BH615" s="214"/>
      <c r="BI615" s="209"/>
      <c r="BJ615" s="209"/>
      <c r="BK615" s="209"/>
      <c r="BL615" s="206"/>
      <c r="BM615" s="206"/>
      <c r="BN615" s="206"/>
      <c r="BO615" s="280"/>
      <c r="BP615" s="280"/>
      <c r="BQ615" s="282"/>
      <c r="BR615" s="212"/>
      <c r="BS615" s="212" t="str">
        <f>IF(AND('MAPA DE RIESGOS'!$AP615="Muy Alta",'MAPA DE RIESGOS'!$AR615="Leve"),CONCATENATE("R",'MAPA DE RIESGOS'!$H615,"C",'MAPA DE RIESGOS'!$AF615),"")</f>
        <v/>
      </c>
      <c r="BT615" s="212"/>
      <c r="BU615" s="212"/>
      <c r="BV615" s="212"/>
      <c r="BW615" s="212"/>
      <c r="BX615" s="212"/>
      <c r="BY615" s="212"/>
      <c r="BZ615" s="212"/>
      <c r="CA615" s="212"/>
      <c r="CB615" s="212"/>
      <c r="CC615" s="212"/>
      <c r="CD615" s="212"/>
      <c r="CE615" s="212"/>
      <c r="CF615" s="212"/>
      <c r="CG615" s="212"/>
      <c r="CH615" s="212"/>
      <c r="CI615" s="212"/>
      <c r="CJ615" s="212"/>
      <c r="CK615" s="212"/>
    </row>
    <row r="616" spans="1:89" s="213" customFormat="1" ht="28.5" hidden="1" customHeight="1">
      <c r="A616" s="582"/>
      <c r="B616" s="602"/>
      <c r="C616" s="566" t="str">
        <f>IFERROR((VLOOKUP($B616,'Listados Datos'!$D$3:$E$18,2,FALSE))," ")</f>
        <v xml:space="preserve"> </v>
      </c>
      <c r="D616" s="287" t="str">
        <f>IFERROR((VLOOKUP($B616,'Listados Datos'!$D$3:$F$18,3,FALSE))," ")</f>
        <v xml:space="preserve"> </v>
      </c>
      <c r="E616" s="290"/>
      <c r="F616" s="206"/>
      <c r="G616" s="575">
        <v>101</v>
      </c>
      <c r="H616" s="382">
        <f t="shared" ref="H616" si="2180">+G616</f>
        <v>101</v>
      </c>
      <c r="I616" s="572"/>
      <c r="J616" s="581"/>
      <c r="K616" s="581"/>
      <c r="L616" s="581"/>
      <c r="M616" s="569"/>
      <c r="N616" s="569"/>
      <c r="O616" s="569"/>
      <c r="P616" s="643"/>
      <c r="Q616" s="603"/>
      <c r="R616" s="606"/>
      <c r="S616" s="606"/>
      <c r="T616" s="606"/>
      <c r="U616" s="606"/>
      <c r="V616" s="646" t="str">
        <f t="shared" ref="V616" si="2181">IF(ISBLANK(AC616),(IF(P616&lt;=0,"",IF(P616&lt;=2,"Muy Baja",IF(P616&lt;=24,"Baja",IF(P616&lt;=500,"Media",IF(P616&lt;=5000,"Alta","Muy Alta"))))))," ")</f>
        <v/>
      </c>
      <c r="W616" s="631" t="str">
        <f t="shared" ref="W616" si="2182">IF(ISBLANK(AC616),(IF(V616="","",IF(V616="Muy Baja",20%,IF(V616="Baja",40%,IF(V616="Media",60%,IF(V616="Alta",80%,IF(V616="Muy Alta",100%,0)))))))," ")</f>
        <v/>
      </c>
      <c r="X616" s="649"/>
      <c r="Y616" s="652" t="str">
        <f>IF(X616&gt;0,IF(NOT(ISERROR(MATCH(X616,'Listados Datos'!$N$3:$N$4,0))),'Listados Datos'!$N$6&amp;"Por favor no seleccionar este criterios de impacto (Afectación Económica o presupuestal y/o Pérdida Reputacional)",'Listados Datos'!$N$7),"")</f>
        <v/>
      </c>
      <c r="Z616" s="655" t="str">
        <f>IF(OR(X616='Listados Datos'!$R$3,X616='Listados Datos'!$S$3),"Leve",IF(OR(X616='Listados Datos'!$R$4,X616='Listados Datos'!$S$4),"Menor",IF(OR(X616='Listados Datos'!$R$5,X616='Listados Datos'!$S$5),"Moderado",IF(OR(X616='Listados Datos'!$R$6,X616='Listados Datos'!$S$6),"Mayor",IF(OR(X616='Listados Datos'!$R$7,X616='Listados Datos'!$S$7),"Catastrófico","")))))</f>
        <v/>
      </c>
      <c r="AA616" s="631" t="str">
        <f>IF(Z616="","",IF(Z616="Leve",20%,IF(Z616="Menor",40%,IF(Z616="Moderado",60%,IF(Z616="Mayor",80%,IF(Z616="Catastrófico",100%,0))))))</f>
        <v/>
      </c>
      <c r="AB616" s="634" t="str">
        <f>IF(OR(AND(V616="Muy Baja",Z616="Leve"),AND(V616="Muy Baja",Z616="Menor"),AND(V616="Baja",Z616="Leve")),"Bajo",IF(OR(AND(V616="Muy baja",Z616="Moderado"),AND(V616="Baja",Z616="Menor"),AND(V616="Baja",Z616="Moderado"),AND(V616="Media",Z616="Leve"),AND(V616="Media",Z616="Menor"),AND(V616="Media",Z616="Moderado"),AND(V616="Alta",Z616="Leve"),AND(V616="Alta",Z616="Menor")),"Moderado",IF(OR(AND(V616="Muy Baja",Z616="Mayor"),AND(V616="Baja",Z616="Mayor"),AND(V616="Media",Z616="Mayor"),AND(V616="Alta",Z616="Moderado"),AND(V616="Alta",Z616="Mayor"),AND(V616="Muy Alta",Z616="Leve"),AND(V616="Muy Alta",Z616="Menor"),AND(V616="Muy Alta",Z616="Moderado"),AND(V616="Muy Alta",Z616="Mayor")),"Alto",IF(OR(AND(V616="Muy Baja",Z616="Catastrófico"),AND(V616="Baja",Z616="Catastrófico"),AND(V616="Media",Z616="Catastrófico"),AND(V616="Alta",Z616="Catastrófico"),AND(V616="Muy Alta",Z616="Catastrófico")),"Extremo",""))))</f>
        <v/>
      </c>
      <c r="AC616" s="637"/>
      <c r="AD616" s="640"/>
      <c r="AE616" s="619" t="str">
        <f t="shared" ref="AE616" si="2183">IF(AND(AC616="Rara Vez",AD616="Insignificante"),("BAJA"),IF(AND(AC616="Rara Vez",AD616="Menor"),("BAJA"),IF(AND(AC616="Rara Vez",AD616="Moderado"),("MODERADA"),IF(AND(AC616="Rara Vez",AD616="Mayor"),("ALTA"),IF(AND(AC616="Improbable",AD616="Insignificante"),("BAJA"),IF(AND(AC616="Improbable",AD616="Menor"),("BAJA"),IF(AND(AC616="Improbable",AD616="Moderado"),("MODERADA"),IF(AND(AC616="Improbable",AD616="Mayor"),("ALTA"),IF(AND(AC616="Posible",AD616="Insignificante"),("BAJA"),IF(AND(AC616="Posible",AD616="Menor"),("MODERADA"),IF(AND(AC616="Posible",AD616="Moderado"),("ALTA"),IF(AND(AC616="Posible",AD616="Mayor"),("EXTREMA"),IF(AND(AC616="Probable",AD616="Insignificante"),("MODERADA"),IF(AND(AC616="Probable",AD616="Menor"),("ALTA"),IF(AND(AC616="Probable",AD616="Moderado"),("ALTA"),IF(AND(AC616="Probable",AD616="Mayor"),("EXTREMA"),IF(AND(AC616="Casi Seguro",AD616="Insignificante"),("ALTA"),IF(AND(AC616="Casi Seguro",AD616="Menor"),("ALTA"),IF(AND(AC616="Casi Seguro",AD616="Moderado"),("EXTREMA"),IF(AND(AC616="Casi Seguro",AD616="Mayor"),("EXTREMA"),IF(AD616="Catastrófico","EXTREMA","VALORAR")))))))))))))))))))))</f>
        <v>VALORAR</v>
      </c>
      <c r="AF616" s="205">
        <v>1</v>
      </c>
      <c r="AG616" s="501"/>
      <c r="AH616" s="504" t="str">
        <f t="shared" ref="AH616:AH621" si="2184">IF(OR(AI616="Preventivo",AI616="Detectivo"),"Probabilidad",IF(AI616="Correctivo","Impacto",""))</f>
        <v/>
      </c>
      <c r="AI616" s="338"/>
      <c r="AJ616" s="338"/>
      <c r="AK616" s="233" t="str">
        <f t="shared" ref="AK616:AK621" si="2185">IF(AND(AI616="Preventivo",AJ616="Automático"),"50%",IF(AND(AI616="Preventivo",AJ616="Manual"),"40%",IF(AND(AI616="Detectivo",AJ616="Automático"),"40%",IF(AND(AI616="Detectivo",AJ616="Manual"),"30%",IF(AND(AI616="Correctivo",AJ616="Automático"),"35%",IF(AND(AI616="Correctivo",AJ616="Manual"),"25%",""))))))</f>
        <v/>
      </c>
      <c r="AL616" s="339"/>
      <c r="AM616" s="339"/>
      <c r="AN616" s="340"/>
      <c r="AO616" s="234" t="str">
        <f t="shared" ref="AO616" si="2186">IF(ISBLANK(AD616),(IFERROR(IF(AH616="Probabilidad",(W616-(+W616*AK616)),IF(AH616="Impacto",W616,"")),""))," ")</f>
        <v/>
      </c>
      <c r="AP616" s="174" t="str">
        <f t="shared" ref="AP616" si="2187">IF(ISBLANK(AD616), (IFERROR(IF(AO616="","",IF(AO616&lt;=0.2,"Muy Baja",IF(AO616&lt;=0.4,"Baja",IF(AO616&lt;=0.6,"Media",IF(AO616&lt;=0.8,"Alta","Muy Alta"))))),""))," ")</f>
        <v/>
      </c>
      <c r="AQ616" s="235" t="str">
        <f t="shared" si="2135"/>
        <v/>
      </c>
      <c r="AR616" s="281" t="str">
        <f t="shared" si="2136"/>
        <v/>
      </c>
      <c r="AS616" s="235" t="str">
        <f t="shared" ref="AS616" si="2188">IFERROR(IF(AH616="Impacto",(AA616-(+AA616*AK616)),IF(AH616="Probabilidad",AA616,"")),"")</f>
        <v/>
      </c>
      <c r="AT616" s="237" t="str">
        <f t="shared" si="2137"/>
        <v/>
      </c>
      <c r="AU616" s="622"/>
      <c r="AV616" s="625" t="str">
        <f>IF(ISBLANK(AD616), " ", AD616)</f>
        <v xml:space="preserve"> </v>
      </c>
      <c r="AW616" s="619" t="str">
        <f t="shared" ref="AW616" si="2189">IF(AND(AU616="Rara Vez",AV616="Insignificante"),("BAJA"),IF(AND(AU616="Rara Vez",AV616="Menor"),("BAJA"),IF(AND(AU616="Rara Vez",AV616="Moderado"),("MODERADA"),IF(AND(AU616="Rara Vez",AV616="Mayor"),("ALTA"),IF(AND(AU616="Improbable",AV616="Insignificante"),("BAJA"),IF(AND(AU616="Improbable",AV616="Menor"),("BAJA"),IF(AND(AU616="Improbable",AV616="Moderado"),("MODERADA"),IF(AND(AU616="Improbable",AV616="Mayor"),("ALTA"),IF(AND(AU616="Posible",AV616="Insignificante"),("BAJA"),IF(AND(AU616="Posible",AV616="Menor"),("MODERADA"),IF(AND(AU616="Posible",AV616="Moderado"),("ALTA"),IF(AND(AU616="Posible",AV616="Mayor"),("EXTREMA"),IF(AND(AU616="Probable",AV616="Insignificante"),("MODERADA"),IF(AND(AU616="Probable",AV616="Menor"),("ALTA"),IF(AND(AU616="Probable",AV616="Moderado"),("ALTA"),IF(AND(AU616="Probable",AV616="Mayor"),("EXTREMA"),IF(AND(AU616="Casi Seguro",AV616="Insignificante"),("ALTA"),IF(AND(AU616="Casi Seguro",AV616="Menor"),("ALTA"),IF(AND(AU616="Casi Seguro",AV616="Moderado"),("EXTREMA"),IF(AND(AU616="Casi Seguro",AV616="Mayor"),("EXTREMA"),IF(AV616="Catastrófico","EXTREMA","VALORAR")))))))))))))))))))))</f>
        <v>VALORAR</v>
      </c>
      <c r="AX616" s="628"/>
      <c r="AY616" s="341"/>
      <c r="AZ616" s="208"/>
      <c r="BA616" s="206"/>
      <c r="BB616" s="206"/>
      <c r="BC616" s="207"/>
      <c r="BD616" s="207"/>
      <c r="BE616" s="207"/>
      <c r="BF616" s="208"/>
      <c r="BG616" s="581"/>
      <c r="BH616" s="214"/>
      <c r="BI616" s="209"/>
      <c r="BJ616" s="209"/>
      <c r="BK616" s="209"/>
      <c r="BL616" s="206"/>
      <c r="BM616" s="206"/>
      <c r="BN616" s="206"/>
      <c r="BO616" s="280"/>
      <c r="BP616" s="280"/>
      <c r="BQ616" s="282"/>
      <c r="BR616" s="212"/>
      <c r="BS616" s="212" t="str">
        <f>IF(AND('MAPA DE RIESGOS'!$AP616="Muy Alta",'MAPA DE RIESGOS'!$AR616="Leve"),CONCATENATE("R",'MAPA DE RIESGOS'!$H616,"C",'MAPA DE RIESGOS'!$AF616),"")</f>
        <v/>
      </c>
      <c r="BT616" s="212"/>
      <c r="BU616" s="212"/>
      <c r="BV616" s="212"/>
      <c r="BW616" s="212"/>
      <c r="BX616" s="212"/>
      <c r="BY616" s="212"/>
      <c r="BZ616" s="212"/>
      <c r="CA616" s="212"/>
      <c r="CB616" s="212"/>
      <c r="CC616" s="212"/>
      <c r="CD616" s="212"/>
      <c r="CE616" s="212"/>
      <c r="CF616" s="212"/>
      <c r="CG616" s="212"/>
      <c r="CH616" s="212"/>
      <c r="CI616" s="212"/>
      <c r="CJ616" s="212"/>
      <c r="CK616" s="212"/>
    </row>
    <row r="617" spans="1:89" s="213" customFormat="1" ht="28.5" hidden="1" customHeight="1">
      <c r="A617" s="582"/>
      <c r="B617" s="600"/>
      <c r="C617" s="567"/>
      <c r="D617" s="288"/>
      <c r="E617" s="291"/>
      <c r="F617" s="206"/>
      <c r="G617" s="575"/>
      <c r="H617" s="382">
        <f t="shared" ref="H617:H621" si="2190">+H616</f>
        <v>101</v>
      </c>
      <c r="I617" s="573"/>
      <c r="J617" s="576"/>
      <c r="K617" s="576"/>
      <c r="L617" s="576"/>
      <c r="M617" s="570"/>
      <c r="N617" s="570"/>
      <c r="O617" s="570"/>
      <c r="P617" s="644"/>
      <c r="Q617" s="604"/>
      <c r="R617" s="607"/>
      <c r="S617" s="607"/>
      <c r="T617" s="607"/>
      <c r="U617" s="607"/>
      <c r="V617" s="647"/>
      <c r="W617" s="632"/>
      <c r="X617" s="650"/>
      <c r="Y617" s="653"/>
      <c r="Z617" s="656"/>
      <c r="AA617" s="632"/>
      <c r="AB617" s="635"/>
      <c r="AC617" s="638"/>
      <c r="AD617" s="641"/>
      <c r="AE617" s="620"/>
      <c r="AF617" s="205">
        <v>2</v>
      </c>
      <c r="AG617" s="501"/>
      <c r="AH617" s="504" t="str">
        <f t="shared" si="2184"/>
        <v/>
      </c>
      <c r="AI617" s="338"/>
      <c r="AJ617" s="338"/>
      <c r="AK617" s="233" t="str">
        <f t="shared" si="2185"/>
        <v/>
      </c>
      <c r="AL617" s="339"/>
      <c r="AM617" s="339"/>
      <c r="AN617" s="340"/>
      <c r="AO617" s="234" t="str">
        <f t="shared" ref="AO617" si="2191">IF(ISBLANK(AD616),(IFERROR(IF(AND(AH616="Probabilidad",AH617="Probabilidad"),(AQ616-(+AQ616*AK617)),IF(AH617="Probabilidad",(W616-(+W616*AK617)),IF(AH617="Impacto",AQ616,""))),""))," ")</f>
        <v/>
      </c>
      <c r="AP617" s="174" t="str">
        <f t="shared" ref="AP617" si="2192">IF(ISBLANK(AD616),(IFERROR(IF(AO617="","",IF(AO617&lt;=0.2,"Muy Baja",IF(AO617&lt;=0.4,"Baja",IF(AO617&lt;=0.6,"Media",IF(AO617&lt;=0.8,"Alta","Muy Alta"))))),""))," ")</f>
        <v/>
      </c>
      <c r="AQ617" s="235" t="str">
        <f t="shared" si="2135"/>
        <v/>
      </c>
      <c r="AR617" s="281" t="str">
        <f t="shared" si="2136"/>
        <v/>
      </c>
      <c r="AS617" s="235" t="str">
        <f t="shared" ref="AS617" si="2193">IFERROR(IF(AND(AH616="Impacto",AH617="Impacto"),(AS616-(+AS616*AK617)),IF(AH617="Impacto",(AA616-(+AA616*AK617)),IF(AH617="Probabilidad",AS616,""))),"")</f>
        <v/>
      </c>
      <c r="AT617" s="237" t="str">
        <f t="shared" si="2137"/>
        <v/>
      </c>
      <c r="AU617" s="623"/>
      <c r="AV617" s="626"/>
      <c r="AW617" s="620"/>
      <c r="AX617" s="629"/>
      <c r="AY617" s="341"/>
      <c r="AZ617" s="208"/>
      <c r="BA617" s="206"/>
      <c r="BB617" s="206"/>
      <c r="BC617" s="207"/>
      <c r="BD617" s="207"/>
      <c r="BE617" s="207"/>
      <c r="BF617" s="208"/>
      <c r="BG617" s="576"/>
      <c r="BH617" s="214"/>
      <c r="BI617" s="209"/>
      <c r="BJ617" s="209"/>
      <c r="BK617" s="209"/>
      <c r="BL617" s="206"/>
      <c r="BM617" s="206"/>
      <c r="BN617" s="206"/>
      <c r="BO617" s="280"/>
      <c r="BP617" s="280"/>
      <c r="BQ617" s="282"/>
      <c r="BR617" s="212"/>
      <c r="BS617" s="212" t="str">
        <f>IF(AND('MAPA DE RIESGOS'!$AP617="Muy Alta",'MAPA DE RIESGOS'!$AR617="Leve"),CONCATENATE("R",'MAPA DE RIESGOS'!$H617,"C",'MAPA DE RIESGOS'!$AF617),"")</f>
        <v/>
      </c>
      <c r="BT617" s="212"/>
      <c r="BU617" s="212"/>
      <c r="BV617" s="212"/>
      <c r="BW617" s="212"/>
      <c r="BX617" s="212"/>
      <c r="BY617" s="212"/>
      <c r="BZ617" s="212"/>
      <c r="CA617" s="212"/>
      <c r="CB617" s="212"/>
      <c r="CC617" s="212"/>
      <c r="CD617" s="212"/>
      <c r="CE617" s="212"/>
      <c r="CF617" s="212"/>
      <c r="CG617" s="212"/>
      <c r="CH617" s="212"/>
      <c r="CI617" s="212"/>
      <c r="CJ617" s="212"/>
      <c r="CK617" s="212"/>
    </row>
    <row r="618" spans="1:89" s="213" customFormat="1" ht="28.5" hidden="1" customHeight="1">
      <c r="A618" s="582"/>
      <c r="B618" s="600"/>
      <c r="C618" s="567"/>
      <c r="D618" s="288"/>
      <c r="E618" s="291"/>
      <c r="F618" s="206"/>
      <c r="G618" s="575"/>
      <c r="H618" s="382">
        <f t="shared" si="2190"/>
        <v>101</v>
      </c>
      <c r="I618" s="573"/>
      <c r="J618" s="576"/>
      <c r="K618" s="576"/>
      <c r="L618" s="576"/>
      <c r="M618" s="570"/>
      <c r="N618" s="570"/>
      <c r="O618" s="570"/>
      <c r="P618" s="644"/>
      <c r="Q618" s="604"/>
      <c r="R618" s="607"/>
      <c r="S618" s="607"/>
      <c r="T618" s="607"/>
      <c r="U618" s="607"/>
      <c r="V618" s="647"/>
      <c r="W618" s="632"/>
      <c r="X618" s="650"/>
      <c r="Y618" s="653"/>
      <c r="Z618" s="656"/>
      <c r="AA618" s="632"/>
      <c r="AB618" s="635"/>
      <c r="AC618" s="638"/>
      <c r="AD618" s="641"/>
      <c r="AE618" s="620"/>
      <c r="AF618" s="205">
        <v>3</v>
      </c>
      <c r="AG618" s="501"/>
      <c r="AH618" s="504" t="str">
        <f t="shared" si="2184"/>
        <v/>
      </c>
      <c r="AI618" s="338"/>
      <c r="AJ618" s="338"/>
      <c r="AK618" s="233" t="str">
        <f t="shared" si="2185"/>
        <v/>
      </c>
      <c r="AL618" s="339"/>
      <c r="AM618" s="339"/>
      <c r="AN618" s="340"/>
      <c r="AO618" s="234" t="str">
        <f t="shared" ref="AO618" si="2194">IF(ISBLANK(AD616),(IFERROR(IF(AND(AH617="Probabilidad",AH618="Probabilidad"),(AQ617-(+AQ617*AK618)),IF(AND(AH617="Impacto",AH618="Probabilidad"),(AQ616-(+AQ616*AK618)),IF(AH618="Impacto",AQ617,""))),""))," ")</f>
        <v/>
      </c>
      <c r="AP618" s="174" t="str">
        <f t="shared" ref="AP618" si="2195">IF(ISBLANK(AD616),(IFERROR(IF(AO618="","",IF(AO618&lt;=0.2,"Muy Baja",IF(AO618&lt;=0.4,"Baja",IF(AO618&lt;=0.6,"Media",IF(AO618&lt;=0.8,"Alta","Muy Alta"))))),""))," ")</f>
        <v/>
      </c>
      <c r="AQ618" s="235" t="str">
        <f t="shared" si="2135"/>
        <v/>
      </c>
      <c r="AR618" s="281" t="str">
        <f t="shared" si="2136"/>
        <v/>
      </c>
      <c r="AS618" s="235" t="str">
        <f t="shared" ref="AS618:AS621" si="2196">IFERROR(IF(AND(AH617="Impacto",AH618="Impacto"),(AS617-(+AS617*AK618)),IF(AND(AH617="Probabilidad",AH618="Impacto"),(AS616-(+AS616*AK618)),IF(AH618="Probabilidad",AS617,""))),"")</f>
        <v/>
      </c>
      <c r="AT618" s="237" t="str">
        <f t="shared" si="2137"/>
        <v/>
      </c>
      <c r="AU618" s="623"/>
      <c r="AV618" s="626"/>
      <c r="AW618" s="620"/>
      <c r="AX618" s="629"/>
      <c r="AY618" s="341"/>
      <c r="AZ618" s="208"/>
      <c r="BA618" s="206"/>
      <c r="BB618" s="206"/>
      <c r="BC618" s="207"/>
      <c r="BD618" s="207"/>
      <c r="BE618" s="207"/>
      <c r="BF618" s="208"/>
      <c r="BG618" s="576"/>
      <c r="BH618" s="214"/>
      <c r="BI618" s="209"/>
      <c r="BJ618" s="209"/>
      <c r="BK618" s="209"/>
      <c r="BL618" s="206"/>
      <c r="BM618" s="206"/>
      <c r="BN618" s="206"/>
      <c r="BO618" s="280"/>
      <c r="BP618" s="280"/>
      <c r="BQ618" s="282"/>
      <c r="BR618" s="212"/>
      <c r="BS618" s="212" t="str">
        <f>IF(AND('MAPA DE RIESGOS'!$AP618="Muy Alta",'MAPA DE RIESGOS'!$AR618="Leve"),CONCATENATE("R",'MAPA DE RIESGOS'!$H618,"C",'MAPA DE RIESGOS'!$AF618),"")</f>
        <v/>
      </c>
      <c r="BT618" s="212"/>
      <c r="BU618" s="212"/>
      <c r="BV618" s="212"/>
      <c r="BW618" s="212"/>
      <c r="BX618" s="212"/>
      <c r="BY618" s="212"/>
      <c r="BZ618" s="212"/>
      <c r="CA618" s="212"/>
      <c r="CB618" s="212"/>
      <c r="CC618" s="212"/>
      <c r="CD618" s="212"/>
      <c r="CE618" s="212"/>
      <c r="CF618" s="212"/>
      <c r="CG618" s="212"/>
      <c r="CH618" s="212"/>
      <c r="CI618" s="212"/>
      <c r="CJ618" s="212"/>
      <c r="CK618" s="212"/>
    </row>
    <row r="619" spans="1:89" s="213" customFormat="1" ht="28.5" hidden="1" customHeight="1">
      <c r="A619" s="582"/>
      <c r="B619" s="600"/>
      <c r="C619" s="567"/>
      <c r="D619" s="288"/>
      <c r="E619" s="291"/>
      <c r="F619" s="206"/>
      <c r="G619" s="575"/>
      <c r="H619" s="382">
        <f t="shared" si="2190"/>
        <v>101</v>
      </c>
      <c r="I619" s="573"/>
      <c r="J619" s="576"/>
      <c r="K619" s="576"/>
      <c r="L619" s="576"/>
      <c r="M619" s="570"/>
      <c r="N619" s="570"/>
      <c r="O619" s="570"/>
      <c r="P619" s="644"/>
      <c r="Q619" s="604"/>
      <c r="R619" s="607"/>
      <c r="S619" s="607"/>
      <c r="T619" s="607"/>
      <c r="U619" s="607"/>
      <c r="V619" s="647"/>
      <c r="W619" s="632"/>
      <c r="X619" s="650"/>
      <c r="Y619" s="653"/>
      <c r="Z619" s="656"/>
      <c r="AA619" s="632"/>
      <c r="AB619" s="635"/>
      <c r="AC619" s="638"/>
      <c r="AD619" s="641"/>
      <c r="AE619" s="620"/>
      <c r="AF619" s="205">
        <v>4</v>
      </c>
      <c r="AG619" s="501"/>
      <c r="AH619" s="504" t="str">
        <f t="shared" si="2184"/>
        <v/>
      </c>
      <c r="AI619" s="338"/>
      <c r="AJ619" s="338"/>
      <c r="AK619" s="233" t="str">
        <f t="shared" si="2185"/>
        <v/>
      </c>
      <c r="AL619" s="339"/>
      <c r="AM619" s="339"/>
      <c r="AN619" s="340"/>
      <c r="AO619" s="234" t="str">
        <f t="shared" ref="AO619" si="2197">IF(ISBLANK(AD616),(IFERROR(IF(AND(AH618="Probabilidad",AH619="Probabilidad"),(AQ618-(+AQ618*AK619)),IF(AND(AH618="Impacto",AH619="Probabilidad"),(AQ617-(+AQ617*AK619)),IF(AH619="Impacto",AQ618,""))),""))," ")</f>
        <v/>
      </c>
      <c r="AP619" s="174" t="str">
        <f t="shared" ref="AP619" si="2198">IF(ISBLANK(AD616),(IFERROR(IF(AO619="","",IF(AO619&lt;=0.2,"Muy Baja",IF(AO619&lt;=0.4,"Baja",IF(AO619&lt;=0.6,"Media",IF(AO619&lt;=0.8,"Alta","Muy Alta"))))),""))," ")</f>
        <v/>
      </c>
      <c r="AQ619" s="235" t="str">
        <f t="shared" si="2135"/>
        <v/>
      </c>
      <c r="AR619" s="281" t="str">
        <f t="shared" si="2136"/>
        <v/>
      </c>
      <c r="AS619" s="235" t="str">
        <f t="shared" si="2196"/>
        <v/>
      </c>
      <c r="AT619" s="237" t="str">
        <f t="shared" si="2137"/>
        <v/>
      </c>
      <c r="AU619" s="623"/>
      <c r="AV619" s="626"/>
      <c r="AW619" s="620"/>
      <c r="AX619" s="629"/>
      <c r="AY619" s="341"/>
      <c r="AZ619" s="208"/>
      <c r="BA619" s="206"/>
      <c r="BB619" s="206"/>
      <c r="BC619" s="207"/>
      <c r="BD619" s="207"/>
      <c r="BE619" s="207"/>
      <c r="BF619" s="208"/>
      <c r="BG619" s="576"/>
      <c r="BH619" s="214"/>
      <c r="BI619" s="209"/>
      <c r="BJ619" s="209"/>
      <c r="BK619" s="209"/>
      <c r="BL619" s="206"/>
      <c r="BM619" s="206"/>
      <c r="BN619" s="206"/>
      <c r="BO619" s="280"/>
      <c r="BP619" s="280"/>
      <c r="BQ619" s="282"/>
      <c r="BR619" s="212"/>
      <c r="BS619" s="212" t="str">
        <f>IF(AND('MAPA DE RIESGOS'!$AP619="Muy Alta",'MAPA DE RIESGOS'!$AR619="Leve"),CONCATENATE("R",'MAPA DE RIESGOS'!$H619,"C",'MAPA DE RIESGOS'!$AF619),"")</f>
        <v/>
      </c>
      <c r="BT619" s="212"/>
      <c r="BU619" s="212"/>
      <c r="BV619" s="212"/>
      <c r="BW619" s="212"/>
      <c r="BX619" s="212"/>
      <c r="BY619" s="212"/>
      <c r="BZ619" s="212"/>
      <c r="CA619" s="212"/>
      <c r="CB619" s="212"/>
      <c r="CC619" s="212"/>
      <c r="CD619" s="212"/>
      <c r="CE619" s="212"/>
      <c r="CF619" s="212"/>
      <c r="CG619" s="212"/>
      <c r="CH619" s="212"/>
      <c r="CI619" s="212"/>
      <c r="CJ619" s="212"/>
      <c r="CK619" s="212"/>
    </row>
    <row r="620" spans="1:89" s="213" customFormat="1" ht="28.5" hidden="1" customHeight="1">
      <c r="A620" s="582"/>
      <c r="B620" s="600"/>
      <c r="C620" s="567"/>
      <c r="D620" s="288"/>
      <c r="E620" s="291"/>
      <c r="F620" s="206"/>
      <c r="G620" s="575"/>
      <c r="H620" s="382">
        <f t="shared" si="2190"/>
        <v>101</v>
      </c>
      <c r="I620" s="573"/>
      <c r="J620" s="576"/>
      <c r="K620" s="576"/>
      <c r="L620" s="576"/>
      <c r="M620" s="570"/>
      <c r="N620" s="570"/>
      <c r="O620" s="570"/>
      <c r="P620" s="644"/>
      <c r="Q620" s="604"/>
      <c r="R620" s="607"/>
      <c r="S620" s="607"/>
      <c r="T620" s="607"/>
      <c r="U620" s="607"/>
      <c r="V620" s="647"/>
      <c r="W620" s="632"/>
      <c r="X620" s="650"/>
      <c r="Y620" s="653"/>
      <c r="Z620" s="656"/>
      <c r="AA620" s="632"/>
      <c r="AB620" s="635"/>
      <c r="AC620" s="638"/>
      <c r="AD620" s="641"/>
      <c r="AE620" s="620"/>
      <c r="AF620" s="205">
        <v>5</v>
      </c>
      <c r="AG620" s="501"/>
      <c r="AH620" s="504" t="str">
        <f t="shared" si="2184"/>
        <v/>
      </c>
      <c r="AI620" s="338"/>
      <c r="AJ620" s="338"/>
      <c r="AK620" s="233" t="str">
        <f t="shared" si="2185"/>
        <v/>
      </c>
      <c r="AL620" s="339"/>
      <c r="AM620" s="339"/>
      <c r="AN620" s="340"/>
      <c r="AO620" s="234" t="str">
        <f t="shared" ref="AO620" si="2199">IF(ISBLANK(AD616),(IFERROR(IF(AND(AH619="Probabilidad",AH620="Probabilidad"),(AQ619-(+AQ619*AK620)),IF(AND(AH619="Impacto",AH620="Probabilidad"),(AQ618-(+AQ618*AK620)),IF(AH620="Impacto",AQ619,""))),""))," ")</f>
        <v/>
      </c>
      <c r="AP620" s="174" t="str">
        <f t="shared" ref="AP620" si="2200">IF(ISBLANK(AD616),(IFERROR(IF(AO620="","",IF(AO620&lt;=0.2,"Muy Baja",IF(AO620&lt;=0.4,"Baja",IF(AO620&lt;=0.6,"Media",IF(AO620&lt;=0.8,"Alta","Muy Alta"))))),""))," ")</f>
        <v/>
      </c>
      <c r="AQ620" s="235" t="str">
        <f t="shared" si="2135"/>
        <v/>
      </c>
      <c r="AR620" s="281" t="str">
        <f t="shared" si="2136"/>
        <v/>
      </c>
      <c r="AS620" s="235" t="str">
        <f t="shared" si="2196"/>
        <v/>
      </c>
      <c r="AT620" s="237" t="str">
        <f t="shared" si="2137"/>
        <v/>
      </c>
      <c r="AU620" s="623"/>
      <c r="AV620" s="626"/>
      <c r="AW620" s="620"/>
      <c r="AX620" s="629"/>
      <c r="AY620" s="341"/>
      <c r="AZ620" s="208"/>
      <c r="BA620" s="206"/>
      <c r="BB620" s="206"/>
      <c r="BC620" s="207"/>
      <c r="BD620" s="207"/>
      <c r="BE620" s="207"/>
      <c r="BF620" s="208"/>
      <c r="BG620" s="576"/>
      <c r="BH620" s="214"/>
      <c r="BI620" s="209"/>
      <c r="BJ620" s="209"/>
      <c r="BK620" s="209"/>
      <c r="BL620" s="206"/>
      <c r="BM620" s="206"/>
      <c r="BN620" s="206"/>
      <c r="BO620" s="280"/>
      <c r="BP620" s="280"/>
      <c r="BQ620" s="282"/>
      <c r="BR620" s="212"/>
      <c r="BS620" s="212" t="str">
        <f>IF(AND('MAPA DE RIESGOS'!$AP620="Muy Alta",'MAPA DE RIESGOS'!$AR620="Leve"),CONCATENATE("R",'MAPA DE RIESGOS'!$H620,"C",'MAPA DE RIESGOS'!$AF620),"")</f>
        <v/>
      </c>
      <c r="BT620" s="212"/>
      <c r="BU620" s="212"/>
      <c r="BV620" s="212"/>
      <c r="BW620" s="212"/>
      <c r="BX620" s="212"/>
      <c r="BY620" s="212"/>
      <c r="BZ620" s="212"/>
      <c r="CA620" s="212"/>
      <c r="CB620" s="212"/>
      <c r="CC620" s="212"/>
      <c r="CD620" s="212"/>
      <c r="CE620" s="212"/>
      <c r="CF620" s="212"/>
      <c r="CG620" s="212"/>
      <c r="CH620" s="212"/>
      <c r="CI620" s="212"/>
      <c r="CJ620" s="212"/>
      <c r="CK620" s="212"/>
    </row>
    <row r="621" spans="1:89" s="213" customFormat="1" ht="28.5" hidden="1" customHeight="1">
      <c r="A621" s="582"/>
      <c r="B621" s="601"/>
      <c r="C621" s="568"/>
      <c r="D621" s="289"/>
      <c r="E621" s="292"/>
      <c r="F621" s="206"/>
      <c r="G621" s="575"/>
      <c r="H621" s="382">
        <f t="shared" si="2190"/>
        <v>101</v>
      </c>
      <c r="I621" s="574"/>
      <c r="J621" s="577"/>
      <c r="K621" s="577"/>
      <c r="L621" s="577"/>
      <c r="M621" s="571"/>
      <c r="N621" s="571"/>
      <c r="O621" s="571"/>
      <c r="P621" s="645"/>
      <c r="Q621" s="605"/>
      <c r="R621" s="608"/>
      <c r="S621" s="608"/>
      <c r="T621" s="608"/>
      <c r="U621" s="608"/>
      <c r="V621" s="648"/>
      <c r="W621" s="633"/>
      <c r="X621" s="651"/>
      <c r="Y621" s="654"/>
      <c r="Z621" s="657"/>
      <c r="AA621" s="633"/>
      <c r="AB621" s="636"/>
      <c r="AC621" s="639"/>
      <c r="AD621" s="642"/>
      <c r="AE621" s="621"/>
      <c r="AF621" s="205">
        <v>6</v>
      </c>
      <c r="AG621" s="501"/>
      <c r="AH621" s="504" t="str">
        <f t="shared" si="2184"/>
        <v/>
      </c>
      <c r="AI621" s="338"/>
      <c r="AJ621" s="338"/>
      <c r="AK621" s="233" t="str">
        <f t="shared" si="2185"/>
        <v/>
      </c>
      <c r="AL621" s="339"/>
      <c r="AM621" s="339"/>
      <c r="AN621" s="340"/>
      <c r="AO621" s="234" t="str">
        <f t="shared" ref="AO621" si="2201">IF(ISBLANK(AD616),(IFERROR(IF(AND(AH620="Probabilidad",AH621="Probabilidad"),(AQ620-(+AQ620*AK621)),IF(AND(AH620="Impacto",AH621="Probabilidad"),(AQ619-(+AQ619*AK621)),IF(AH621="Impacto",AQ620,""))),""))," ")</f>
        <v/>
      </c>
      <c r="AP621" s="174" t="str">
        <f t="shared" ref="AP621" si="2202">IF(ISBLANK(AD616),(IFERROR(IF(AO621="","",IF(AO621&lt;=0.2,"Muy Baja",IF(AO621&lt;=0.4,"Baja",IF(AO621&lt;=0.6,"Media",IF(AO621&lt;=0.8,"Alta","Muy Alta"))))),""))," ")</f>
        <v/>
      </c>
      <c r="AQ621" s="235" t="str">
        <f t="shared" si="2135"/>
        <v/>
      </c>
      <c r="AR621" s="281" t="str">
        <f t="shared" si="2136"/>
        <v/>
      </c>
      <c r="AS621" s="235" t="str">
        <f t="shared" si="2196"/>
        <v/>
      </c>
      <c r="AT621" s="237" t="str">
        <f t="shared" si="2137"/>
        <v/>
      </c>
      <c r="AU621" s="624"/>
      <c r="AV621" s="627"/>
      <c r="AW621" s="621"/>
      <c r="AX621" s="630"/>
      <c r="AY621" s="341"/>
      <c r="AZ621" s="208"/>
      <c r="BA621" s="206"/>
      <c r="BB621" s="206"/>
      <c r="BC621" s="207"/>
      <c r="BD621" s="207"/>
      <c r="BE621" s="207"/>
      <c r="BF621" s="208"/>
      <c r="BG621" s="577"/>
      <c r="BH621" s="214"/>
      <c r="BI621" s="209"/>
      <c r="BJ621" s="209"/>
      <c r="BK621" s="209"/>
      <c r="BL621" s="206"/>
      <c r="BM621" s="206"/>
      <c r="BN621" s="206"/>
      <c r="BO621" s="280"/>
      <c r="BP621" s="280"/>
      <c r="BQ621" s="282"/>
      <c r="BR621" s="212"/>
      <c r="BS621" s="212" t="str">
        <f>IF(AND('MAPA DE RIESGOS'!$AP621="Muy Alta",'MAPA DE RIESGOS'!$AR621="Leve"),CONCATENATE("R",'MAPA DE RIESGOS'!$H621,"C",'MAPA DE RIESGOS'!$AF621),"")</f>
        <v/>
      </c>
      <c r="BT621" s="212"/>
      <c r="BU621" s="212"/>
      <c r="BV621" s="212"/>
      <c r="BW621" s="212"/>
      <c r="BX621" s="212"/>
      <c r="BY621" s="212"/>
      <c r="BZ621" s="212"/>
      <c r="CA621" s="212"/>
      <c r="CB621" s="212"/>
      <c r="CC621" s="212"/>
      <c r="CD621" s="212"/>
      <c r="CE621" s="212"/>
      <c r="CF621" s="212"/>
      <c r="CG621" s="212"/>
      <c r="CH621" s="212"/>
      <c r="CI621" s="212"/>
      <c r="CJ621" s="212"/>
      <c r="CK621" s="212"/>
    </row>
    <row r="622" spans="1:89" s="224" customFormat="1" ht="36" customHeight="1">
      <c r="B622" s="216"/>
      <c r="C622" s="215"/>
      <c r="D622" s="215"/>
      <c r="E622" s="215"/>
      <c r="F622" s="215"/>
      <c r="G622" s="215"/>
      <c r="H622" s="215"/>
      <c r="I622" s="285"/>
      <c r="J622" s="215"/>
      <c r="K622" s="215"/>
      <c r="L622" s="215"/>
      <c r="M622" s="215"/>
      <c r="N622" s="217"/>
      <c r="O622" s="217"/>
      <c r="P622" s="218"/>
      <c r="Q622" s="217"/>
      <c r="R622" s="217"/>
      <c r="S622" s="217"/>
      <c r="T622" s="217"/>
      <c r="U622" s="217"/>
      <c r="V622" s="217"/>
      <c r="W622" s="217"/>
      <c r="X622" s="217"/>
      <c r="Y622" s="217"/>
      <c r="Z622" s="217"/>
      <c r="AA622" s="217"/>
      <c r="AB622" s="219"/>
      <c r="AC622" s="220"/>
      <c r="AD622" s="220"/>
      <c r="AE622" s="219"/>
      <c r="AF622" s="219"/>
      <c r="AG622" s="503"/>
      <c r="AH622" s="218"/>
      <c r="AI622" s="221"/>
      <c r="AJ622" s="221"/>
      <c r="AK622" s="217"/>
      <c r="AL622" s="221"/>
      <c r="AM622" s="221"/>
      <c r="AN622" s="221"/>
      <c r="AO622" s="217"/>
      <c r="AP622" s="217"/>
      <c r="AQ622" s="217"/>
      <c r="AR622" s="217"/>
      <c r="AS622" s="217"/>
      <c r="AT622" s="219"/>
      <c r="AU622" s="221"/>
      <c r="AV622" s="221"/>
      <c r="AW622" s="217"/>
      <c r="AX622" s="218"/>
      <c r="AY622" s="222"/>
      <c r="AZ622" s="218"/>
      <c r="BA622" s="222"/>
      <c r="BB622" s="222"/>
      <c r="BC622" s="345"/>
      <c r="BD622" s="345"/>
      <c r="BE622" s="218"/>
      <c r="BF622" s="218"/>
      <c r="BG622" s="222"/>
      <c r="BH622" s="222"/>
      <c r="BI622" s="221"/>
      <c r="BJ622" s="221"/>
      <c r="BK622" s="221"/>
      <c r="BL622" s="223"/>
      <c r="BM622" s="218"/>
      <c r="BN622" s="222"/>
      <c r="BO622" s="218"/>
      <c r="BP622" s="218"/>
      <c r="BQ622" s="218"/>
      <c r="BR622" s="217"/>
      <c r="BS622" s="217"/>
      <c r="BT622" s="217"/>
      <c r="BU622" s="217"/>
      <c r="BV622" s="217"/>
      <c r="BW622" s="217"/>
      <c r="BX622" s="217"/>
      <c r="BY622" s="217"/>
      <c r="BZ622" s="217"/>
      <c r="CA622" s="217"/>
      <c r="CB622" s="217"/>
      <c r="CC622" s="217"/>
      <c r="CD622" s="217"/>
      <c r="CE622" s="217"/>
      <c r="CF622" s="217"/>
      <c r="CG622" s="217"/>
      <c r="CH622" s="217"/>
      <c r="CI622" s="217"/>
      <c r="CJ622" s="217"/>
      <c r="CK622" s="217"/>
    </row>
    <row r="623" spans="1:89" s="224" customFormat="1">
      <c r="B623" s="217" t="s">
        <v>222</v>
      </c>
      <c r="C623" s="217" t="s">
        <v>1080</v>
      </c>
      <c r="D623" s="217"/>
      <c r="E623" s="217"/>
      <c r="F623" s="217"/>
      <c r="G623" s="217"/>
      <c r="I623" s="219"/>
      <c r="J623" s="217"/>
      <c r="K623" s="217"/>
      <c r="L623" s="217"/>
      <c r="M623" s="217"/>
      <c r="N623" s="217"/>
      <c r="O623" s="217"/>
      <c r="P623" s="218"/>
      <c r="Q623" s="217"/>
      <c r="R623" s="217"/>
      <c r="S623" s="217"/>
      <c r="T623" s="217"/>
      <c r="U623" s="217"/>
      <c r="V623" s="217"/>
      <c r="W623" s="217"/>
      <c r="X623" s="217"/>
      <c r="Y623" s="217"/>
      <c r="Z623" s="217"/>
      <c r="AA623" s="217"/>
      <c r="AB623" s="217"/>
      <c r="AC623" s="221"/>
      <c r="AD623" s="221"/>
      <c r="AE623" s="217"/>
      <c r="AF623" s="217"/>
      <c r="AG623" s="217"/>
      <c r="AH623" s="218"/>
      <c r="AI623" s="221"/>
      <c r="AJ623" s="221"/>
      <c r="AK623" s="217"/>
      <c r="AL623" s="221"/>
      <c r="AM623" s="221"/>
      <c r="AN623" s="221"/>
      <c r="AO623" s="217"/>
      <c r="AP623" s="217"/>
      <c r="AQ623" s="217"/>
      <c r="AR623" s="217"/>
      <c r="AS623" s="217"/>
      <c r="AT623" s="217"/>
      <c r="AU623" s="221"/>
      <c r="AV623" s="221"/>
      <c r="AW623" s="217"/>
      <c r="AX623" s="218"/>
      <c r="AY623" s="222"/>
      <c r="AZ623" s="218"/>
      <c r="BA623" s="222"/>
      <c r="BB623" s="222"/>
      <c r="BC623" s="345"/>
      <c r="BD623" s="345"/>
      <c r="BE623" s="218"/>
      <c r="BF623" s="218"/>
      <c r="BG623" s="222"/>
      <c r="BH623" s="222"/>
      <c r="BI623" s="221"/>
      <c r="BJ623" s="221"/>
      <c r="BK623" s="221"/>
      <c r="BL623" s="223"/>
      <c r="BM623" s="218"/>
      <c r="BN623" s="222"/>
      <c r="BO623" s="218"/>
      <c r="BP623" s="218"/>
      <c r="BQ623" s="218"/>
      <c r="BR623" s="217"/>
      <c r="BS623" s="217"/>
      <c r="BT623" s="217"/>
      <c r="BU623" s="217"/>
      <c r="BV623" s="217"/>
      <c r="BW623" s="217"/>
      <c r="BX623" s="217"/>
      <c r="BY623" s="217"/>
      <c r="BZ623" s="217"/>
      <c r="CA623" s="217"/>
      <c r="CB623" s="217"/>
      <c r="CC623" s="217"/>
      <c r="CD623" s="217"/>
      <c r="CE623" s="217"/>
      <c r="CF623" s="217"/>
      <c r="CG623" s="217"/>
      <c r="CH623" s="217"/>
      <c r="CI623" s="217"/>
      <c r="CJ623" s="217"/>
      <c r="CK623" s="217"/>
    </row>
    <row r="624" spans="1:89" s="224" customFormat="1">
      <c r="B624" s="217" t="s">
        <v>223</v>
      </c>
      <c r="C624" s="217" t="s">
        <v>3386</v>
      </c>
      <c r="D624" s="217"/>
      <c r="E624" s="217"/>
      <c r="F624" s="217"/>
      <c r="G624" s="217"/>
      <c r="I624" s="219"/>
      <c r="J624" s="217"/>
      <c r="K624" s="217"/>
      <c r="L624" s="217"/>
      <c r="M624" s="217"/>
      <c r="N624" s="217"/>
      <c r="O624" s="217"/>
      <c r="P624" s="218"/>
      <c r="Q624" s="217"/>
      <c r="R624" s="217"/>
      <c r="S624" s="217"/>
      <c r="T624" s="217"/>
      <c r="U624" s="217"/>
      <c r="V624" s="217"/>
      <c r="W624" s="217"/>
      <c r="X624" s="217"/>
      <c r="Y624" s="217"/>
      <c r="Z624" s="217"/>
      <c r="AA624" s="217"/>
      <c r="AB624" s="217"/>
      <c r="AC624" s="221"/>
      <c r="AD624" s="221"/>
      <c r="AE624" s="217"/>
      <c r="AF624" s="217"/>
      <c r="AG624" s="217"/>
      <c r="AH624" s="218"/>
      <c r="AI624" s="221"/>
      <c r="AJ624" s="221"/>
      <c r="AK624" s="217"/>
      <c r="AL624" s="221"/>
      <c r="AM624" s="221"/>
      <c r="AN624" s="221"/>
      <c r="AO624" s="217"/>
      <c r="AP624" s="217"/>
      <c r="AQ624" s="217"/>
      <c r="AR624" s="217"/>
      <c r="AS624" s="217"/>
      <c r="AT624" s="217"/>
      <c r="AU624" s="221"/>
      <c r="AV624" s="221"/>
      <c r="AW624" s="217"/>
      <c r="AX624" s="218"/>
      <c r="AY624" s="222"/>
      <c r="AZ624" s="218"/>
      <c r="BA624" s="222"/>
      <c r="BB624" s="222"/>
      <c r="BC624" s="345"/>
      <c r="BD624" s="345"/>
      <c r="BE624" s="218"/>
      <c r="BF624" s="218"/>
      <c r="BG624" s="222"/>
      <c r="BH624" s="222"/>
      <c r="BI624" s="221"/>
      <c r="BJ624" s="221"/>
      <c r="BK624" s="221"/>
      <c r="BL624" s="223"/>
      <c r="BM624" s="218"/>
      <c r="BN624" s="222"/>
      <c r="BO624" s="218"/>
      <c r="BP624" s="218"/>
      <c r="BQ624" s="218"/>
      <c r="BR624" s="217"/>
      <c r="BS624" s="217"/>
      <c r="BT624" s="217"/>
      <c r="BU624" s="217"/>
      <c r="BV624" s="217"/>
      <c r="BW624" s="217"/>
      <c r="BX624" s="217"/>
      <c r="BY624" s="217"/>
      <c r="BZ624" s="217"/>
      <c r="CA624" s="217"/>
      <c r="CB624" s="217"/>
      <c r="CC624" s="217"/>
      <c r="CD624" s="217"/>
      <c r="CE624" s="217"/>
      <c r="CF624" s="217"/>
      <c r="CG624" s="217"/>
      <c r="CH624" s="217"/>
      <c r="CI624" s="217"/>
      <c r="CJ624" s="217"/>
      <c r="CK624" s="217"/>
    </row>
    <row r="625" spans="2:89" s="224" customFormat="1">
      <c r="B625" s="217" t="s">
        <v>224</v>
      </c>
      <c r="C625" s="217" t="s">
        <v>3386</v>
      </c>
      <c r="D625" s="215"/>
      <c r="E625" s="215"/>
      <c r="F625" s="215"/>
      <c r="G625" s="215"/>
      <c r="I625" s="285"/>
      <c r="J625" s="215"/>
      <c r="K625" s="215"/>
      <c r="L625" s="215"/>
      <c r="M625" s="215"/>
      <c r="N625" s="217"/>
      <c r="O625" s="217"/>
      <c r="P625" s="218"/>
      <c r="Q625" s="217"/>
      <c r="R625" s="217"/>
      <c r="S625" s="217"/>
      <c r="T625" s="217"/>
      <c r="U625" s="217"/>
      <c r="V625" s="217"/>
      <c r="W625" s="217"/>
      <c r="X625" s="217"/>
      <c r="Y625" s="217"/>
      <c r="Z625" s="217"/>
      <c r="AA625" s="217"/>
      <c r="AB625" s="219"/>
      <c r="AC625" s="220"/>
      <c r="AD625" s="220"/>
      <c r="AE625" s="219"/>
      <c r="AF625" s="219"/>
      <c r="AG625" s="217"/>
      <c r="AH625" s="218"/>
      <c r="AI625" s="221"/>
      <c r="AJ625" s="221"/>
      <c r="AK625" s="217"/>
      <c r="AL625" s="221"/>
      <c r="AM625" s="221"/>
      <c r="AN625" s="221"/>
      <c r="AO625" s="217"/>
      <c r="AP625" s="217"/>
      <c r="AQ625" s="217"/>
      <c r="AR625" s="217"/>
      <c r="AS625" s="217"/>
      <c r="AT625" s="219"/>
      <c r="AU625" s="221"/>
      <c r="AV625" s="221"/>
      <c r="AW625" s="217"/>
      <c r="AX625" s="218"/>
      <c r="AY625" s="222"/>
      <c r="AZ625" s="218"/>
      <c r="BA625" s="222"/>
      <c r="BB625" s="222"/>
      <c r="BC625" s="345"/>
      <c r="BD625" s="345"/>
      <c r="BE625" s="218"/>
      <c r="BF625" s="218"/>
      <c r="BG625" s="222"/>
      <c r="BH625" s="222"/>
      <c r="BI625" s="221"/>
      <c r="BJ625" s="221"/>
      <c r="BK625" s="221"/>
      <c r="BL625" s="223"/>
      <c r="BM625" s="218"/>
      <c r="BN625" s="222"/>
      <c r="BO625" s="218"/>
      <c r="BP625" s="218"/>
      <c r="BQ625" s="218"/>
      <c r="BR625" s="217"/>
      <c r="BS625" s="217"/>
      <c r="BT625" s="217"/>
      <c r="BU625" s="217"/>
      <c r="BV625" s="217"/>
      <c r="BW625" s="217"/>
      <c r="BX625" s="217"/>
      <c r="BY625" s="217"/>
      <c r="BZ625" s="217"/>
      <c r="CA625" s="217"/>
      <c r="CB625" s="217"/>
      <c r="CC625" s="217"/>
      <c r="CD625" s="217"/>
      <c r="CE625" s="217"/>
      <c r="CF625" s="217"/>
      <c r="CG625" s="217"/>
      <c r="CH625" s="217"/>
      <c r="CI625" s="217"/>
      <c r="CJ625" s="217"/>
      <c r="CK625" s="217"/>
    </row>
    <row r="626" spans="2:89" s="224" customFormat="1">
      <c r="B626" s="216"/>
      <c r="C626" s="215"/>
      <c r="D626" s="215"/>
      <c r="E626" s="215"/>
      <c r="F626" s="215"/>
      <c r="G626" s="215"/>
      <c r="H626" s="217"/>
      <c r="I626" s="285"/>
      <c r="J626" s="215"/>
      <c r="K626" s="215"/>
      <c r="L626" s="215"/>
      <c r="M626" s="215"/>
      <c r="N626" s="217"/>
      <c r="O626" s="217"/>
      <c r="P626" s="218"/>
      <c r="Q626" s="217"/>
      <c r="R626" s="217"/>
      <c r="S626" s="217"/>
      <c r="T626" s="217"/>
      <c r="U626" s="217"/>
      <c r="V626" s="217"/>
      <c r="W626" s="217"/>
      <c r="X626" s="217"/>
      <c r="Y626" s="217"/>
      <c r="Z626" s="217"/>
      <c r="AA626" s="217"/>
      <c r="AB626" s="219"/>
      <c r="AC626" s="220"/>
      <c r="AD626" s="220"/>
      <c r="AE626" s="219"/>
      <c r="AF626" s="219"/>
      <c r="AG626" s="217"/>
      <c r="AH626" s="218"/>
      <c r="AI626" s="221"/>
      <c r="AJ626" s="221"/>
      <c r="AK626" s="217"/>
      <c r="AL626" s="221"/>
      <c r="AM626" s="221"/>
      <c r="AN626" s="221"/>
      <c r="AO626" s="217"/>
      <c r="AP626" s="217"/>
      <c r="AQ626" s="217"/>
      <c r="AR626" s="217"/>
      <c r="AS626" s="217"/>
      <c r="AT626" s="219"/>
      <c r="AU626" s="221"/>
      <c r="AV626" s="221"/>
      <c r="AW626" s="217"/>
      <c r="AX626" s="218"/>
      <c r="AY626" s="222"/>
      <c r="AZ626" s="218"/>
      <c r="BA626" s="222"/>
      <c r="BB626" s="222"/>
      <c r="BC626" s="345"/>
      <c r="BD626" s="345"/>
      <c r="BE626" s="218"/>
      <c r="BF626" s="218"/>
      <c r="BG626" s="222"/>
      <c r="BH626" s="222"/>
      <c r="BI626" s="221"/>
      <c r="BJ626" s="221"/>
      <c r="BK626" s="221"/>
      <c r="BL626" s="223"/>
      <c r="BM626" s="218"/>
      <c r="BN626" s="222"/>
      <c r="BO626" s="218"/>
      <c r="BP626" s="218"/>
      <c r="BQ626" s="218"/>
      <c r="BR626" s="217"/>
      <c r="BS626" s="217"/>
      <c r="BT626" s="217"/>
      <c r="BU626" s="217"/>
      <c r="BV626" s="217"/>
      <c r="BW626" s="217"/>
      <c r="BX626" s="217"/>
      <c r="BY626" s="217"/>
      <c r="BZ626" s="217"/>
      <c r="CA626" s="217"/>
      <c r="CB626" s="217"/>
      <c r="CC626" s="217"/>
      <c r="CD626" s="217"/>
      <c r="CE626" s="217"/>
      <c r="CF626" s="217"/>
      <c r="CG626" s="217"/>
      <c r="CH626" s="217"/>
      <c r="CI626" s="217"/>
      <c r="CJ626" s="217"/>
      <c r="CK626" s="217"/>
    </row>
    <row r="627" spans="2:89" s="224" customFormat="1">
      <c r="B627" s="216"/>
      <c r="C627" s="215"/>
      <c r="D627" s="215"/>
      <c r="E627" s="215"/>
      <c r="F627" s="215"/>
      <c r="G627" s="215"/>
      <c r="H627" s="215"/>
      <c r="I627" s="285"/>
      <c r="J627" s="215"/>
      <c r="K627" s="215"/>
      <c r="L627" s="215"/>
      <c r="M627" s="215"/>
      <c r="N627" s="217"/>
      <c r="O627" s="217"/>
      <c r="P627" s="218"/>
      <c r="Q627" s="217"/>
      <c r="R627" s="217"/>
      <c r="S627" s="217"/>
      <c r="T627" s="217"/>
      <c r="U627" s="217"/>
      <c r="V627" s="217"/>
      <c r="W627" s="217"/>
      <c r="X627" s="217"/>
      <c r="Y627" s="217"/>
      <c r="Z627" s="217"/>
      <c r="AA627" s="217"/>
      <c r="AB627" s="219"/>
      <c r="AC627" s="220"/>
      <c r="AD627" s="220"/>
      <c r="AE627" s="219"/>
      <c r="AF627" s="219"/>
      <c r="AG627" s="217"/>
      <c r="AH627" s="218"/>
      <c r="AI627" s="221"/>
      <c r="AJ627" s="221"/>
      <c r="AK627" s="217"/>
      <c r="AL627" s="221"/>
      <c r="AM627" s="221"/>
      <c r="AN627" s="221"/>
      <c r="AO627" s="217"/>
      <c r="AP627" s="217"/>
      <c r="AQ627" s="217"/>
      <c r="AR627" s="217"/>
      <c r="AS627" s="217"/>
      <c r="AT627" s="219"/>
      <c r="AU627" s="221"/>
      <c r="AV627" s="221"/>
      <c r="AW627" s="217"/>
      <c r="AX627" s="218"/>
      <c r="AY627" s="222"/>
      <c r="AZ627" s="218"/>
      <c r="BA627" s="222"/>
      <c r="BB627" s="222"/>
      <c r="BC627" s="345"/>
      <c r="BD627" s="345"/>
      <c r="BE627" s="218"/>
      <c r="BF627" s="218"/>
      <c r="BG627" s="222"/>
      <c r="BH627" s="222"/>
      <c r="BI627" s="221"/>
      <c r="BJ627" s="221"/>
      <c r="BK627" s="221"/>
      <c r="BL627" s="223"/>
      <c r="BM627" s="218"/>
      <c r="BN627" s="222"/>
      <c r="BO627" s="218"/>
      <c r="BP627" s="218"/>
      <c r="BQ627" s="218"/>
      <c r="BR627" s="217"/>
      <c r="BS627" s="217"/>
      <c r="BT627" s="217"/>
      <c r="BU627" s="217"/>
      <c r="BV627" s="217"/>
      <c r="BW627" s="217"/>
      <c r="BX627" s="217"/>
      <c r="BY627" s="217"/>
      <c r="BZ627" s="217"/>
      <c r="CA627" s="217"/>
      <c r="CB627" s="217"/>
      <c r="CC627" s="217"/>
      <c r="CD627" s="217"/>
      <c r="CE627" s="217"/>
      <c r="CF627" s="217"/>
      <c r="CG627" s="217"/>
      <c r="CH627" s="217"/>
      <c r="CI627" s="217"/>
      <c r="CJ627" s="217"/>
      <c r="CK627" s="217"/>
    </row>
    <row r="628" spans="2:89" s="224" customFormat="1">
      <c r="B628" s="216"/>
      <c r="C628" s="215"/>
      <c r="D628" s="215"/>
      <c r="E628" s="215"/>
      <c r="F628" s="215"/>
      <c r="G628" s="215"/>
      <c r="H628" s="215"/>
      <c r="I628" s="285"/>
      <c r="J628" s="215"/>
      <c r="K628" s="215"/>
      <c r="L628" s="215"/>
      <c r="M628" s="215"/>
      <c r="N628" s="217"/>
      <c r="O628" s="217"/>
      <c r="P628" s="218"/>
      <c r="Q628" s="217"/>
      <c r="R628" s="217"/>
      <c r="S628" s="217"/>
      <c r="T628" s="217"/>
      <c r="U628" s="217"/>
      <c r="V628" s="217"/>
      <c r="W628" s="217"/>
      <c r="X628" s="217"/>
      <c r="Y628" s="217"/>
      <c r="Z628" s="217"/>
      <c r="AA628" s="217"/>
      <c r="AB628" s="219"/>
      <c r="AC628" s="220"/>
      <c r="AD628" s="220"/>
      <c r="AE628" s="219"/>
      <c r="AF628" s="219"/>
      <c r="AG628" s="217"/>
      <c r="AH628" s="218"/>
      <c r="AI628" s="221"/>
      <c r="AJ628" s="221"/>
      <c r="AK628" s="217"/>
      <c r="AL628" s="221"/>
      <c r="AM628" s="221"/>
      <c r="AN628" s="221"/>
      <c r="AO628" s="217"/>
      <c r="AP628" s="217"/>
      <c r="AQ628" s="217"/>
      <c r="AR628" s="217"/>
      <c r="AS628" s="217"/>
      <c r="AT628" s="219"/>
      <c r="AU628" s="221"/>
      <c r="AV628" s="221"/>
      <c r="AW628" s="217"/>
      <c r="AX628" s="218"/>
      <c r="AY628" s="222"/>
      <c r="AZ628" s="218"/>
      <c r="BA628" s="222"/>
      <c r="BB628" s="222"/>
      <c r="BC628" s="345"/>
      <c r="BD628" s="345"/>
      <c r="BE628" s="218"/>
      <c r="BF628" s="218"/>
      <c r="BG628" s="222"/>
      <c r="BH628" s="222"/>
      <c r="BI628" s="221"/>
      <c r="BJ628" s="221"/>
      <c r="BK628" s="221"/>
      <c r="BL628" s="223"/>
      <c r="BM628" s="218"/>
      <c r="BN628" s="222"/>
      <c r="BO628" s="218"/>
      <c r="BP628" s="218"/>
      <c r="BQ628" s="218"/>
      <c r="BR628" s="217"/>
      <c r="BS628" s="217"/>
      <c r="BT628" s="217"/>
      <c r="BU628" s="217"/>
      <c r="BV628" s="217"/>
      <c r="BW628" s="217"/>
      <c r="BX628" s="217"/>
      <c r="BY628" s="217"/>
      <c r="BZ628" s="217"/>
      <c r="CA628" s="217"/>
      <c r="CB628" s="217"/>
      <c r="CC628" s="217"/>
      <c r="CD628" s="217"/>
      <c r="CE628" s="217"/>
      <c r="CF628" s="217"/>
      <c r="CG628" s="217"/>
      <c r="CH628" s="217"/>
      <c r="CI628" s="217"/>
      <c r="CJ628" s="217"/>
      <c r="CK628" s="217"/>
    </row>
    <row r="629" spans="2:89" s="224" customFormat="1">
      <c r="B629" s="216"/>
      <c r="C629" s="215"/>
      <c r="D629" s="215"/>
      <c r="E629" s="215"/>
      <c r="F629" s="215"/>
      <c r="G629" s="215"/>
      <c r="H629" s="215"/>
      <c r="I629" s="285"/>
      <c r="J629" s="215"/>
      <c r="K629" s="215"/>
      <c r="L629" s="215"/>
      <c r="M629" s="215"/>
      <c r="N629" s="217"/>
      <c r="O629" s="217"/>
      <c r="P629" s="218"/>
      <c r="Q629" s="217"/>
      <c r="R629" s="217"/>
      <c r="S629" s="217"/>
      <c r="T629" s="217"/>
      <c r="U629" s="217"/>
      <c r="V629" s="217"/>
      <c r="W629" s="217"/>
      <c r="X629" s="217"/>
      <c r="Y629" s="217"/>
      <c r="Z629" s="217"/>
      <c r="AA629" s="217"/>
      <c r="AB629" s="219"/>
      <c r="AC629" s="220"/>
      <c r="AD629" s="220"/>
      <c r="AE629" s="219"/>
      <c r="AF629" s="219"/>
      <c r="AG629" s="217"/>
      <c r="AH629" s="218"/>
      <c r="AI629" s="221"/>
      <c r="AJ629" s="221"/>
      <c r="AK629" s="217"/>
      <c r="AL629" s="221"/>
      <c r="AM629" s="221"/>
      <c r="AN629" s="221"/>
      <c r="AO629" s="217"/>
      <c r="AP629" s="217"/>
      <c r="AQ629" s="217"/>
      <c r="AR629" s="217"/>
      <c r="AS629" s="217"/>
      <c r="AT629" s="219"/>
      <c r="AU629" s="221"/>
      <c r="AV629" s="221"/>
      <c r="AW629" s="217"/>
      <c r="AX629" s="218"/>
      <c r="AY629" s="222"/>
      <c r="AZ629" s="218"/>
      <c r="BA629" s="222"/>
      <c r="BB629" s="222"/>
      <c r="BC629" s="345"/>
      <c r="BD629" s="345"/>
      <c r="BE629" s="218"/>
      <c r="BF629" s="218"/>
      <c r="BG629" s="222"/>
      <c r="BH629" s="222"/>
      <c r="BI629" s="221"/>
      <c r="BJ629" s="221"/>
      <c r="BK629" s="221"/>
      <c r="BL629" s="223"/>
      <c r="BM629" s="218"/>
      <c r="BN629" s="222"/>
      <c r="BO629" s="218"/>
      <c r="BP629" s="218"/>
      <c r="BQ629" s="218"/>
      <c r="BR629" s="217"/>
      <c r="BS629" s="217"/>
      <c r="BT629" s="217"/>
      <c r="BU629" s="217"/>
      <c r="BV629" s="217"/>
      <c r="BW629" s="217"/>
      <c r="BX629" s="217"/>
      <c r="BY629" s="217"/>
      <c r="BZ629" s="217"/>
      <c r="CA629" s="217"/>
      <c r="CB629" s="217"/>
      <c r="CC629" s="217"/>
      <c r="CD629" s="217"/>
      <c r="CE629" s="217"/>
      <c r="CF629" s="217"/>
      <c r="CG629" s="217"/>
      <c r="CH629" s="217"/>
      <c r="CI629" s="217"/>
      <c r="CJ629" s="217"/>
      <c r="CK629" s="217"/>
    </row>
    <row r="630" spans="2:89" s="224" customFormat="1">
      <c r="B630" s="216"/>
      <c r="C630" s="215"/>
      <c r="D630" s="215"/>
      <c r="E630" s="215"/>
      <c r="F630" s="215"/>
      <c r="G630" s="215"/>
      <c r="H630" s="215"/>
      <c r="I630" s="285"/>
      <c r="J630" s="215"/>
      <c r="K630" s="215"/>
      <c r="L630" s="215"/>
      <c r="M630" s="215"/>
      <c r="N630" s="217"/>
      <c r="O630" s="217"/>
      <c r="P630" s="218"/>
      <c r="Q630" s="217"/>
      <c r="R630" s="217"/>
      <c r="S630" s="217"/>
      <c r="T630" s="217"/>
      <c r="U630" s="217"/>
      <c r="V630" s="217"/>
      <c r="W630" s="217"/>
      <c r="X630" s="217"/>
      <c r="Y630" s="217"/>
      <c r="Z630" s="217"/>
      <c r="AA630" s="217"/>
      <c r="AB630" s="219"/>
      <c r="AC630" s="220"/>
      <c r="AD630" s="220"/>
      <c r="AE630" s="219"/>
      <c r="AF630" s="219"/>
      <c r="AG630" s="217"/>
      <c r="AH630" s="218"/>
      <c r="AI630" s="221"/>
      <c r="AJ630" s="221"/>
      <c r="AK630" s="217"/>
      <c r="AL630" s="221"/>
      <c r="AM630" s="221"/>
      <c r="AN630" s="221"/>
      <c r="AO630" s="217"/>
      <c r="AP630" s="217"/>
      <c r="AQ630" s="217"/>
      <c r="AR630" s="217"/>
      <c r="AS630" s="217"/>
      <c r="AT630" s="219"/>
      <c r="AU630" s="221"/>
      <c r="AV630" s="221"/>
      <c r="AW630" s="217"/>
      <c r="AX630" s="218"/>
      <c r="AY630" s="222"/>
      <c r="AZ630" s="218"/>
      <c r="BA630" s="222"/>
      <c r="BB630" s="222"/>
      <c r="BC630" s="345"/>
      <c r="BD630" s="345"/>
      <c r="BE630" s="218"/>
      <c r="BF630" s="218"/>
      <c r="BG630" s="222"/>
      <c r="BH630" s="222"/>
      <c r="BI630" s="221"/>
      <c r="BJ630" s="221"/>
      <c r="BK630" s="221"/>
      <c r="BL630" s="223"/>
      <c r="BM630" s="218"/>
      <c r="BN630" s="222"/>
      <c r="BO630" s="218"/>
      <c r="BP630" s="218"/>
      <c r="BQ630" s="218"/>
      <c r="BR630" s="217"/>
      <c r="BS630" s="217"/>
      <c r="BT630" s="217"/>
      <c r="BU630" s="217"/>
      <c r="BV630" s="217"/>
      <c r="BW630" s="217"/>
      <c r="BX630" s="217"/>
      <c r="BY630" s="217"/>
      <c r="BZ630" s="217"/>
      <c r="CA630" s="217"/>
      <c r="CB630" s="217"/>
      <c r="CC630" s="217"/>
      <c r="CD630" s="217"/>
      <c r="CE630" s="217"/>
      <c r="CF630" s="217"/>
      <c r="CG630" s="217"/>
      <c r="CH630" s="217"/>
      <c r="CI630" s="217"/>
      <c r="CJ630" s="217"/>
      <c r="CK630" s="217"/>
    </row>
    <row r="631" spans="2:89" s="224" customFormat="1">
      <c r="B631" s="216"/>
      <c r="C631" s="215"/>
      <c r="D631" s="215"/>
      <c r="E631" s="215"/>
      <c r="F631" s="215"/>
      <c r="G631" s="215"/>
      <c r="H631" s="215"/>
      <c r="I631" s="285"/>
      <c r="J631" s="215"/>
      <c r="K631" s="215"/>
      <c r="L631" s="215"/>
      <c r="M631" s="215"/>
      <c r="N631" s="217"/>
      <c r="O631" s="217"/>
      <c r="P631" s="218"/>
      <c r="Q631" s="217"/>
      <c r="R631" s="217"/>
      <c r="S631" s="217"/>
      <c r="T631" s="217"/>
      <c r="U631" s="217"/>
      <c r="V631" s="217"/>
      <c r="W631" s="217"/>
      <c r="X631" s="217"/>
      <c r="Y631" s="217"/>
      <c r="Z631" s="217"/>
      <c r="AA631" s="217"/>
      <c r="AB631" s="219"/>
      <c r="AC631" s="220"/>
      <c r="AD631" s="220"/>
      <c r="AE631" s="219"/>
      <c r="AF631" s="219"/>
      <c r="AG631" s="217"/>
      <c r="AH631" s="218"/>
      <c r="AI631" s="221"/>
      <c r="AJ631" s="221"/>
      <c r="AK631" s="217"/>
      <c r="AL631" s="221"/>
      <c r="AM631" s="221"/>
      <c r="AN631" s="221"/>
      <c r="AO631" s="217"/>
      <c r="AP631" s="217"/>
      <c r="AQ631" s="217"/>
      <c r="AR631" s="217"/>
      <c r="AS631" s="217"/>
      <c r="AT631" s="219"/>
      <c r="AU631" s="221"/>
      <c r="AV631" s="221"/>
      <c r="AW631" s="217"/>
      <c r="AX631" s="218"/>
      <c r="AY631" s="222"/>
      <c r="AZ631" s="218"/>
      <c r="BA631" s="222"/>
      <c r="BB631" s="222"/>
      <c r="BC631" s="345"/>
      <c r="BD631" s="345"/>
      <c r="BE631" s="218"/>
      <c r="BF631" s="218"/>
      <c r="BG631" s="222"/>
      <c r="BH631" s="222"/>
      <c r="BI631" s="221"/>
      <c r="BJ631" s="221"/>
      <c r="BK631" s="221"/>
      <c r="BL631" s="223"/>
      <c r="BM631" s="218"/>
      <c r="BN631" s="222"/>
      <c r="BO631" s="218"/>
      <c r="BP631" s="218"/>
      <c r="BQ631" s="218"/>
      <c r="BR631" s="217"/>
      <c r="BS631" s="217"/>
      <c r="BT631" s="217"/>
      <c r="BU631" s="217"/>
      <c r="BV631" s="217"/>
      <c r="BW631" s="217"/>
      <c r="BX631" s="217"/>
      <c r="BY631" s="217"/>
      <c r="BZ631" s="217"/>
      <c r="CA631" s="217"/>
      <c r="CB631" s="217"/>
      <c r="CC631" s="217"/>
      <c r="CD631" s="217"/>
      <c r="CE631" s="217"/>
      <c r="CF631" s="217"/>
      <c r="CG631" s="217"/>
      <c r="CH631" s="217"/>
      <c r="CI631" s="217"/>
      <c r="CJ631" s="217"/>
      <c r="CK631" s="217"/>
    </row>
    <row r="632" spans="2:89" s="224" customFormat="1">
      <c r="B632" s="216"/>
      <c r="C632" s="215"/>
      <c r="D632" s="215"/>
      <c r="E632" s="215"/>
      <c r="F632" s="215"/>
      <c r="G632" s="215"/>
      <c r="H632" s="215"/>
      <c r="I632" s="285"/>
      <c r="J632" s="215"/>
      <c r="K632" s="215"/>
      <c r="L632" s="215"/>
      <c r="M632" s="215"/>
      <c r="N632" s="217"/>
      <c r="O632" s="217"/>
      <c r="P632" s="218"/>
      <c r="Q632" s="217"/>
      <c r="R632" s="217"/>
      <c r="S632" s="217"/>
      <c r="T632" s="217"/>
      <c r="U632" s="217"/>
      <c r="V632" s="217"/>
      <c r="W632" s="217"/>
      <c r="X632" s="217"/>
      <c r="Y632" s="217"/>
      <c r="Z632" s="217"/>
      <c r="AA632" s="217"/>
      <c r="AB632" s="219"/>
      <c r="AC632" s="220"/>
      <c r="AD632" s="220"/>
      <c r="AE632" s="219"/>
      <c r="AF632" s="219"/>
      <c r="AG632" s="217"/>
      <c r="AH632" s="218"/>
      <c r="AI632" s="221"/>
      <c r="AJ632" s="221"/>
      <c r="AK632" s="217"/>
      <c r="AL632" s="221"/>
      <c r="AM632" s="221"/>
      <c r="AN632" s="221"/>
      <c r="AO632" s="217"/>
      <c r="AP632" s="217"/>
      <c r="AQ632" s="217"/>
      <c r="AR632" s="217"/>
      <c r="AS632" s="217"/>
      <c r="AT632" s="219"/>
      <c r="AU632" s="221"/>
      <c r="AV632" s="221"/>
      <c r="AW632" s="217"/>
      <c r="AX632" s="218"/>
      <c r="AY632" s="222"/>
      <c r="AZ632" s="218"/>
      <c r="BA632" s="222"/>
      <c r="BB632" s="222"/>
      <c r="BC632" s="345"/>
      <c r="BD632" s="345"/>
      <c r="BE632" s="218"/>
      <c r="BF632" s="218"/>
      <c r="BG632" s="222"/>
      <c r="BH632" s="222"/>
      <c r="BI632" s="221"/>
      <c r="BJ632" s="221"/>
      <c r="BK632" s="221"/>
      <c r="BL632" s="223"/>
      <c r="BM632" s="218"/>
      <c r="BN632" s="222"/>
      <c r="BO632" s="218"/>
      <c r="BP632" s="218"/>
      <c r="BQ632" s="218"/>
      <c r="BR632" s="217"/>
      <c r="BS632" s="217"/>
      <c r="BT632" s="217"/>
      <c r="BU632" s="217"/>
      <c r="BV632" s="217"/>
      <c r="BW632" s="217"/>
      <c r="BX632" s="217"/>
      <c r="BY632" s="217"/>
      <c r="BZ632" s="217"/>
      <c r="CA632" s="217"/>
      <c r="CB632" s="217"/>
      <c r="CC632" s="217"/>
      <c r="CD632" s="217"/>
      <c r="CE632" s="217"/>
      <c r="CF632" s="217"/>
      <c r="CG632" s="217"/>
      <c r="CH632" s="217"/>
      <c r="CI632" s="217"/>
      <c r="CJ632" s="217"/>
      <c r="CK632" s="217"/>
    </row>
    <row r="633" spans="2:89" s="224" customFormat="1">
      <c r="B633" s="216"/>
      <c r="C633" s="215"/>
      <c r="D633" s="215"/>
      <c r="E633" s="215"/>
      <c r="F633" s="215"/>
      <c r="G633" s="215"/>
      <c r="H633" s="215"/>
      <c r="I633" s="285"/>
      <c r="J633" s="215"/>
      <c r="K633" s="215"/>
      <c r="L633" s="215"/>
      <c r="M633" s="215"/>
      <c r="N633" s="217"/>
      <c r="O633" s="217"/>
      <c r="P633" s="218"/>
      <c r="Q633" s="217"/>
      <c r="R633" s="217"/>
      <c r="S633" s="217"/>
      <c r="T633" s="217"/>
      <c r="U633" s="217"/>
      <c r="V633" s="217"/>
      <c r="W633" s="217"/>
      <c r="X633" s="217"/>
      <c r="Y633" s="217"/>
      <c r="Z633" s="217"/>
      <c r="AA633" s="217"/>
      <c r="AB633" s="219"/>
      <c r="AC633" s="220"/>
      <c r="AD633" s="220"/>
      <c r="AE633" s="219"/>
      <c r="AF633" s="219"/>
      <c r="AG633" s="217"/>
      <c r="AH633" s="218"/>
      <c r="AI633" s="221"/>
      <c r="AJ633" s="221"/>
      <c r="AK633" s="217"/>
      <c r="AL633" s="221"/>
      <c r="AM633" s="221"/>
      <c r="AN633" s="221"/>
      <c r="AO633" s="217"/>
      <c r="AP633" s="217"/>
      <c r="AQ633" s="217"/>
      <c r="AR633" s="217"/>
      <c r="AS633" s="217"/>
      <c r="AT633" s="219"/>
      <c r="AU633" s="221"/>
      <c r="AV633" s="221"/>
      <c r="AW633" s="217"/>
      <c r="AX633" s="218"/>
      <c r="AY633" s="222"/>
      <c r="AZ633" s="218"/>
      <c r="BA633" s="222"/>
      <c r="BB633" s="222"/>
      <c r="BC633" s="345"/>
      <c r="BD633" s="345"/>
      <c r="BE633" s="218"/>
      <c r="BF633" s="218"/>
      <c r="BG633" s="222"/>
      <c r="BH633" s="222"/>
      <c r="BI633" s="221"/>
      <c r="BJ633" s="221"/>
      <c r="BK633" s="221"/>
      <c r="BL633" s="223"/>
      <c r="BM633" s="218"/>
      <c r="BN633" s="222"/>
      <c r="BO633" s="218"/>
      <c r="BP633" s="218"/>
      <c r="BQ633" s="218"/>
      <c r="BR633" s="217"/>
      <c r="BS633" s="217"/>
      <c r="BT633" s="217"/>
      <c r="BU633" s="217"/>
      <c r="BV633" s="217"/>
      <c r="BW633" s="217"/>
      <c r="BX633" s="217"/>
      <c r="BY633" s="217"/>
      <c r="BZ633" s="217"/>
      <c r="CA633" s="217"/>
      <c r="CB633" s="217"/>
      <c r="CC633" s="217"/>
      <c r="CD633" s="217"/>
      <c r="CE633" s="217"/>
      <c r="CF633" s="217"/>
      <c r="CG633" s="217"/>
      <c r="CH633" s="217"/>
      <c r="CI633" s="217"/>
      <c r="CJ633" s="217"/>
      <c r="CK633" s="217"/>
    </row>
    <row r="634" spans="2:89" s="224" customFormat="1">
      <c r="B634" s="216"/>
      <c r="C634" s="215"/>
      <c r="D634" s="215"/>
      <c r="E634" s="215"/>
      <c r="F634" s="215"/>
      <c r="G634" s="215"/>
      <c r="H634" s="215"/>
      <c r="I634" s="285"/>
      <c r="J634" s="215"/>
      <c r="K634" s="215"/>
      <c r="L634" s="215"/>
      <c r="M634" s="215"/>
      <c r="N634" s="217"/>
      <c r="O634" s="217"/>
      <c r="P634" s="218"/>
      <c r="Q634" s="217"/>
      <c r="R634" s="217"/>
      <c r="S634" s="217"/>
      <c r="T634" s="217"/>
      <c r="U634" s="217"/>
      <c r="V634" s="217"/>
      <c r="W634" s="217"/>
      <c r="X634" s="217"/>
      <c r="Y634" s="217"/>
      <c r="Z634" s="217"/>
      <c r="AA634" s="217"/>
      <c r="AB634" s="219"/>
      <c r="AC634" s="220"/>
      <c r="AD634" s="220"/>
      <c r="AE634" s="219"/>
      <c r="AF634" s="219"/>
      <c r="AG634" s="217"/>
      <c r="AH634" s="218"/>
      <c r="AI634" s="221"/>
      <c r="AJ634" s="221"/>
      <c r="AK634" s="217"/>
      <c r="AL634" s="221"/>
      <c r="AM634" s="221"/>
      <c r="AN634" s="221"/>
      <c r="AO634" s="217"/>
      <c r="AP634" s="217"/>
      <c r="AQ634" s="217"/>
      <c r="AR634" s="217"/>
      <c r="AS634" s="217"/>
      <c r="AT634" s="219"/>
      <c r="AU634" s="221"/>
      <c r="AV634" s="221"/>
      <c r="AW634" s="217"/>
      <c r="AX634" s="218"/>
      <c r="AY634" s="222"/>
      <c r="AZ634" s="218"/>
      <c r="BA634" s="222"/>
      <c r="BB634" s="222"/>
      <c r="BC634" s="345"/>
      <c r="BD634" s="345"/>
      <c r="BE634" s="218"/>
      <c r="BF634" s="218"/>
      <c r="BG634" s="222"/>
      <c r="BH634" s="222"/>
      <c r="BI634" s="221"/>
      <c r="BJ634" s="221"/>
      <c r="BK634" s="221"/>
      <c r="BL634" s="223"/>
      <c r="BM634" s="218"/>
      <c r="BN634" s="222"/>
      <c r="BO634" s="218"/>
      <c r="BP634" s="218"/>
      <c r="BQ634" s="218"/>
      <c r="BR634" s="217"/>
      <c r="BS634" s="217"/>
      <c r="BT634" s="217"/>
      <c r="BU634" s="217"/>
      <c r="BV634" s="217"/>
      <c r="BW634" s="217"/>
      <c r="BX634" s="217"/>
      <c r="BY634" s="217"/>
      <c r="BZ634" s="217"/>
      <c r="CA634" s="217"/>
      <c r="CB634" s="217"/>
      <c r="CC634" s="217"/>
      <c r="CD634" s="217"/>
      <c r="CE634" s="217"/>
      <c r="CF634" s="217"/>
      <c r="CG634" s="217"/>
      <c r="CH634" s="217"/>
      <c r="CI634" s="217"/>
      <c r="CJ634" s="217"/>
      <c r="CK634" s="217"/>
    </row>
    <row r="635" spans="2:89" s="224" customFormat="1">
      <c r="B635" s="216"/>
      <c r="C635" s="215"/>
      <c r="D635" s="215"/>
      <c r="E635" s="215"/>
      <c r="F635" s="215"/>
      <c r="G635" s="215"/>
      <c r="H635" s="215"/>
      <c r="I635" s="285"/>
      <c r="J635" s="215"/>
      <c r="K635" s="215"/>
      <c r="L635" s="215"/>
      <c r="M635" s="215"/>
      <c r="N635" s="217"/>
      <c r="O635" s="217"/>
      <c r="P635" s="218"/>
      <c r="Q635" s="217"/>
      <c r="R635" s="217"/>
      <c r="S635" s="217"/>
      <c r="T635" s="217"/>
      <c r="U635" s="217"/>
      <c r="V635" s="217"/>
      <c r="W635" s="217"/>
      <c r="X635" s="217"/>
      <c r="Y635" s="217"/>
      <c r="Z635" s="217"/>
      <c r="AA635" s="217"/>
      <c r="AB635" s="219"/>
      <c r="AC635" s="220"/>
      <c r="AD635" s="220"/>
      <c r="AE635" s="219"/>
      <c r="AF635" s="219"/>
      <c r="AG635" s="217"/>
      <c r="AH635" s="218"/>
      <c r="AI635" s="221"/>
      <c r="AJ635" s="221"/>
      <c r="AK635" s="217"/>
      <c r="AL635" s="221"/>
      <c r="AM635" s="221"/>
      <c r="AN635" s="221"/>
      <c r="AO635" s="217"/>
      <c r="AP635" s="217"/>
      <c r="AQ635" s="217"/>
      <c r="AR635" s="217"/>
      <c r="AS635" s="217"/>
      <c r="AT635" s="219"/>
      <c r="AU635" s="221"/>
      <c r="AV635" s="221"/>
      <c r="AW635" s="217"/>
      <c r="AX635" s="218"/>
      <c r="AY635" s="222"/>
      <c r="AZ635" s="218"/>
      <c r="BA635" s="222"/>
      <c r="BB635" s="222"/>
      <c r="BC635" s="345"/>
      <c r="BD635" s="345"/>
      <c r="BE635" s="218"/>
      <c r="BF635" s="218"/>
      <c r="BG635" s="222"/>
      <c r="BH635" s="222"/>
      <c r="BI635" s="221"/>
      <c r="BJ635" s="221"/>
      <c r="BK635" s="221"/>
      <c r="BL635" s="223"/>
      <c r="BM635" s="218"/>
      <c r="BN635" s="222"/>
      <c r="BO635" s="218"/>
      <c r="BP635" s="218"/>
      <c r="BQ635" s="218"/>
      <c r="BR635" s="217"/>
      <c r="BS635" s="217"/>
      <c r="BT635" s="217"/>
      <c r="BU635" s="217"/>
      <c r="BV635" s="217"/>
      <c r="BW635" s="217"/>
      <c r="BX635" s="217"/>
      <c r="BY635" s="217"/>
      <c r="BZ635" s="217"/>
      <c r="CA635" s="217"/>
      <c r="CB635" s="217"/>
      <c r="CC635" s="217"/>
      <c r="CD635" s="217"/>
      <c r="CE635" s="217"/>
      <c r="CF635" s="217"/>
      <c r="CG635" s="217"/>
      <c r="CH635" s="217"/>
      <c r="CI635" s="217"/>
      <c r="CJ635" s="217"/>
      <c r="CK635" s="217"/>
    </row>
    <row r="636" spans="2:89" s="224" customFormat="1">
      <c r="B636" s="216"/>
      <c r="C636" s="215"/>
      <c r="D636" s="215"/>
      <c r="E636" s="215"/>
      <c r="F636" s="215"/>
      <c r="G636" s="215"/>
      <c r="H636" s="215"/>
      <c r="I636" s="285"/>
      <c r="J636" s="215"/>
      <c r="K636" s="215"/>
      <c r="L636" s="215"/>
      <c r="M636" s="215"/>
      <c r="N636" s="217"/>
      <c r="O636" s="217"/>
      <c r="P636" s="218"/>
      <c r="Q636" s="217"/>
      <c r="R636" s="217"/>
      <c r="S636" s="217"/>
      <c r="T636" s="217"/>
      <c r="U636" s="217"/>
      <c r="V636" s="217"/>
      <c r="W636" s="217"/>
      <c r="X636" s="217"/>
      <c r="Y636" s="217"/>
      <c r="Z636" s="217"/>
      <c r="AA636" s="217"/>
      <c r="AB636" s="219"/>
      <c r="AC636" s="220"/>
      <c r="AD636" s="220"/>
      <c r="AE636" s="219"/>
      <c r="AF636" s="219"/>
      <c r="AG636" s="217"/>
      <c r="AH636" s="218"/>
      <c r="AI636" s="221"/>
      <c r="AJ636" s="221"/>
      <c r="AK636" s="217"/>
      <c r="AL636" s="221"/>
      <c r="AM636" s="221"/>
      <c r="AN636" s="221"/>
      <c r="AO636" s="217"/>
      <c r="AP636" s="217"/>
      <c r="AQ636" s="217"/>
      <c r="AR636" s="217"/>
      <c r="AS636" s="217"/>
      <c r="AT636" s="219"/>
      <c r="AU636" s="221"/>
      <c r="AV636" s="221"/>
      <c r="AW636" s="217"/>
      <c r="AX636" s="218"/>
      <c r="AY636" s="222"/>
      <c r="AZ636" s="218"/>
      <c r="BA636" s="222"/>
      <c r="BB636" s="222"/>
      <c r="BC636" s="345"/>
      <c r="BD636" s="345"/>
      <c r="BE636" s="218"/>
      <c r="BF636" s="218"/>
      <c r="BG636" s="222"/>
      <c r="BH636" s="222"/>
      <c r="BI636" s="221"/>
      <c r="BJ636" s="221"/>
      <c r="BK636" s="221"/>
      <c r="BL636" s="223"/>
      <c r="BM636" s="218"/>
      <c r="BN636" s="222"/>
      <c r="BO636" s="218"/>
      <c r="BP636" s="218"/>
      <c r="BQ636" s="218"/>
      <c r="BR636" s="217"/>
      <c r="BS636" s="217"/>
      <c r="BT636" s="217"/>
      <c r="BU636" s="217"/>
      <c r="BV636" s="217"/>
      <c r="BW636" s="217"/>
      <c r="BX636" s="217"/>
      <c r="BY636" s="217"/>
      <c r="BZ636" s="217"/>
      <c r="CA636" s="217"/>
      <c r="CB636" s="217"/>
      <c r="CC636" s="217"/>
      <c r="CD636" s="217"/>
      <c r="CE636" s="217"/>
      <c r="CF636" s="217"/>
      <c r="CG636" s="217"/>
      <c r="CH636" s="217"/>
      <c r="CI636" s="217"/>
      <c r="CJ636" s="217"/>
      <c r="CK636" s="217"/>
    </row>
    <row r="637" spans="2:89" s="224" customFormat="1">
      <c r="B637" s="216"/>
      <c r="C637" s="215"/>
      <c r="D637" s="215"/>
      <c r="E637" s="215"/>
      <c r="F637" s="215"/>
      <c r="G637" s="215"/>
      <c r="H637" s="215"/>
      <c r="I637" s="285"/>
      <c r="J637" s="215"/>
      <c r="K637" s="215"/>
      <c r="L637" s="215"/>
      <c r="M637" s="215"/>
      <c r="N637" s="217"/>
      <c r="O637" s="217"/>
      <c r="P637" s="218"/>
      <c r="Q637" s="217"/>
      <c r="R637" s="217"/>
      <c r="S637" s="217"/>
      <c r="T637" s="217"/>
      <c r="U637" s="217"/>
      <c r="V637" s="217"/>
      <c r="W637" s="217"/>
      <c r="X637" s="217"/>
      <c r="Y637" s="217"/>
      <c r="Z637" s="217"/>
      <c r="AA637" s="217"/>
      <c r="AB637" s="219"/>
      <c r="AC637" s="220"/>
      <c r="AD637" s="220"/>
      <c r="AE637" s="219"/>
      <c r="AF637" s="219"/>
      <c r="AG637" s="217"/>
      <c r="AH637" s="218"/>
      <c r="AI637" s="221"/>
      <c r="AJ637" s="221"/>
      <c r="AK637" s="217"/>
      <c r="AL637" s="221"/>
      <c r="AM637" s="221"/>
      <c r="AN637" s="221"/>
      <c r="AO637" s="217"/>
      <c r="AP637" s="217"/>
      <c r="AQ637" s="217"/>
      <c r="AR637" s="217"/>
      <c r="AS637" s="217"/>
      <c r="AT637" s="219"/>
      <c r="AU637" s="221"/>
      <c r="AV637" s="221"/>
      <c r="AW637" s="217"/>
      <c r="AX637" s="218"/>
      <c r="AY637" s="222"/>
      <c r="AZ637" s="218"/>
      <c r="BA637" s="222"/>
      <c r="BB637" s="222"/>
      <c r="BC637" s="345"/>
      <c r="BD637" s="345"/>
      <c r="BE637" s="218"/>
      <c r="BF637" s="218"/>
      <c r="BG637" s="222"/>
      <c r="BH637" s="222"/>
      <c r="BI637" s="221"/>
      <c r="BJ637" s="221"/>
      <c r="BK637" s="221"/>
      <c r="BL637" s="223"/>
      <c r="BM637" s="218"/>
      <c r="BN637" s="222"/>
      <c r="BO637" s="218"/>
      <c r="BP637" s="218"/>
      <c r="BQ637" s="218"/>
      <c r="BR637" s="217"/>
      <c r="BS637" s="217"/>
      <c r="BT637" s="217"/>
      <c r="BU637" s="217"/>
      <c r="BV637" s="217"/>
      <c r="BW637" s="217"/>
      <c r="BX637" s="217"/>
      <c r="BY637" s="217"/>
      <c r="BZ637" s="217"/>
      <c r="CA637" s="217"/>
      <c r="CB637" s="217"/>
      <c r="CC637" s="217"/>
      <c r="CD637" s="217"/>
      <c r="CE637" s="217"/>
      <c r="CF637" s="217"/>
      <c r="CG637" s="217"/>
      <c r="CH637" s="217"/>
      <c r="CI637" s="217"/>
      <c r="CJ637" s="217"/>
      <c r="CK637" s="217"/>
    </row>
    <row r="638" spans="2:89" s="224" customFormat="1">
      <c r="B638" s="216"/>
      <c r="C638" s="215"/>
      <c r="D638" s="215"/>
      <c r="E638" s="215"/>
      <c r="F638" s="215"/>
      <c r="G638" s="215"/>
      <c r="H638" s="215"/>
      <c r="I638" s="285"/>
      <c r="J638" s="215"/>
      <c r="K638" s="215"/>
      <c r="L638" s="215"/>
      <c r="M638" s="215"/>
      <c r="N638" s="217"/>
      <c r="O638" s="217"/>
      <c r="P638" s="218"/>
      <c r="Q638" s="217"/>
      <c r="R638" s="217"/>
      <c r="S638" s="217"/>
      <c r="T638" s="217"/>
      <c r="U638" s="217"/>
      <c r="V638" s="217"/>
      <c r="W638" s="217"/>
      <c r="X638" s="217"/>
      <c r="Y638" s="217"/>
      <c r="Z638" s="217"/>
      <c r="AA638" s="217"/>
      <c r="AB638" s="219"/>
      <c r="AC638" s="220"/>
      <c r="AD638" s="220"/>
      <c r="AE638" s="219"/>
      <c r="AF638" s="219"/>
      <c r="AG638" s="217"/>
      <c r="AH638" s="218"/>
      <c r="AI638" s="221"/>
      <c r="AJ638" s="221"/>
      <c r="AK638" s="217"/>
      <c r="AL638" s="221"/>
      <c r="AM638" s="221"/>
      <c r="AN638" s="221"/>
      <c r="AO638" s="217"/>
      <c r="AP638" s="217"/>
      <c r="AQ638" s="217"/>
      <c r="AR638" s="217"/>
      <c r="AS638" s="217"/>
      <c r="AT638" s="219"/>
      <c r="AU638" s="221"/>
      <c r="AV638" s="221"/>
      <c r="AW638" s="217"/>
      <c r="AX638" s="218"/>
      <c r="AY638" s="222"/>
      <c r="AZ638" s="218"/>
      <c r="BA638" s="222"/>
      <c r="BB638" s="222"/>
      <c r="BC638" s="345"/>
      <c r="BD638" s="345"/>
      <c r="BE638" s="218"/>
      <c r="BF638" s="218"/>
      <c r="BG638" s="222"/>
      <c r="BH638" s="222"/>
      <c r="BI638" s="221"/>
      <c r="BJ638" s="221"/>
      <c r="BK638" s="221"/>
      <c r="BL638" s="223"/>
      <c r="BM638" s="218"/>
      <c r="BN638" s="222"/>
      <c r="BO638" s="218"/>
      <c r="BP638" s="218"/>
      <c r="BQ638" s="218"/>
      <c r="BR638" s="217"/>
      <c r="BS638" s="217"/>
      <c r="BT638" s="217"/>
      <c r="BU638" s="217"/>
      <c r="BV638" s="217"/>
      <c r="BW638" s="217"/>
      <c r="BX638" s="217"/>
      <c r="BY638" s="217"/>
      <c r="BZ638" s="217"/>
      <c r="CA638" s="217"/>
      <c r="CB638" s="217"/>
      <c r="CC638" s="217"/>
      <c r="CD638" s="217"/>
      <c r="CE638" s="217"/>
      <c r="CF638" s="217"/>
      <c r="CG638" s="217"/>
      <c r="CH638" s="217"/>
      <c r="CI638" s="217"/>
      <c r="CJ638" s="217"/>
      <c r="CK638" s="217"/>
    </row>
    <row r="639" spans="2:89" s="224" customFormat="1">
      <c r="B639" s="216"/>
      <c r="C639" s="215"/>
      <c r="D639" s="215"/>
      <c r="E639" s="215"/>
      <c r="F639" s="215"/>
      <c r="G639" s="215"/>
      <c r="H639" s="215"/>
      <c r="I639" s="285"/>
      <c r="J639" s="215"/>
      <c r="K639" s="215"/>
      <c r="L639" s="215"/>
      <c r="M639" s="215"/>
      <c r="N639" s="217"/>
      <c r="O639" s="217"/>
      <c r="P639" s="218"/>
      <c r="Q639" s="217"/>
      <c r="R639" s="217"/>
      <c r="S639" s="217"/>
      <c r="T639" s="217"/>
      <c r="U639" s="217"/>
      <c r="V639" s="217"/>
      <c r="W639" s="217"/>
      <c r="X639" s="217"/>
      <c r="Y639" s="217"/>
      <c r="Z639" s="217"/>
      <c r="AA639" s="217"/>
      <c r="AB639" s="219"/>
      <c r="AC639" s="220"/>
      <c r="AD639" s="220"/>
      <c r="AE639" s="219"/>
      <c r="AF639" s="219"/>
      <c r="AG639" s="217"/>
      <c r="AH639" s="218"/>
      <c r="AI639" s="221"/>
      <c r="AJ639" s="221"/>
      <c r="AK639" s="217"/>
      <c r="AL639" s="221"/>
      <c r="AM639" s="221"/>
      <c r="AN639" s="221"/>
      <c r="AO639" s="217"/>
      <c r="AP639" s="217"/>
      <c r="AQ639" s="217"/>
      <c r="AR639" s="217"/>
      <c r="AS639" s="217"/>
      <c r="AT639" s="219"/>
      <c r="AU639" s="221"/>
      <c r="AV639" s="221"/>
      <c r="AW639" s="217"/>
      <c r="AX639" s="218"/>
      <c r="AY639" s="222"/>
      <c r="AZ639" s="218"/>
      <c r="BA639" s="222"/>
      <c r="BB639" s="222"/>
      <c r="BC639" s="345"/>
      <c r="BD639" s="345"/>
      <c r="BE639" s="218"/>
      <c r="BF639" s="218"/>
      <c r="BG639" s="222"/>
      <c r="BH639" s="222"/>
      <c r="BI639" s="221"/>
      <c r="BJ639" s="221"/>
      <c r="BK639" s="221"/>
      <c r="BL639" s="223"/>
      <c r="BM639" s="218"/>
      <c r="BN639" s="222"/>
      <c r="BO639" s="218"/>
      <c r="BP639" s="218"/>
      <c r="BQ639" s="218"/>
      <c r="BR639" s="217"/>
      <c r="BS639" s="217"/>
      <c r="BT639" s="217"/>
      <c r="BU639" s="217"/>
      <c r="BV639" s="217"/>
      <c r="BW639" s="217"/>
      <c r="BX639" s="217"/>
      <c r="BY639" s="217"/>
      <c r="BZ639" s="217"/>
      <c r="CA639" s="217"/>
      <c r="CB639" s="217"/>
      <c r="CC639" s="217"/>
      <c r="CD639" s="217"/>
      <c r="CE639" s="217"/>
      <c r="CF639" s="217"/>
      <c r="CG639" s="217"/>
      <c r="CH639" s="217"/>
      <c r="CI639" s="217"/>
      <c r="CJ639" s="217"/>
      <c r="CK639" s="217"/>
    </row>
    <row r="640" spans="2:89" s="224" customFormat="1">
      <c r="B640" s="216"/>
      <c r="C640" s="215"/>
      <c r="D640" s="215"/>
      <c r="E640" s="215"/>
      <c r="F640" s="215"/>
      <c r="G640" s="215"/>
      <c r="H640" s="215"/>
      <c r="I640" s="285"/>
      <c r="J640" s="215"/>
      <c r="K640" s="215"/>
      <c r="L640" s="215"/>
      <c r="M640" s="215"/>
      <c r="N640" s="217"/>
      <c r="O640" s="217"/>
      <c r="P640" s="218"/>
      <c r="Q640" s="217"/>
      <c r="R640" s="217"/>
      <c r="S640" s="217"/>
      <c r="T640" s="217"/>
      <c r="U640" s="217"/>
      <c r="V640" s="217"/>
      <c r="W640" s="217"/>
      <c r="X640" s="217"/>
      <c r="Y640" s="217"/>
      <c r="Z640" s="217"/>
      <c r="AA640" s="217"/>
      <c r="AB640" s="219"/>
      <c r="AC640" s="220"/>
      <c r="AD640" s="220"/>
      <c r="AE640" s="219"/>
      <c r="AF640" s="219"/>
      <c r="AG640" s="217"/>
      <c r="AH640" s="218"/>
      <c r="AI640" s="221"/>
      <c r="AJ640" s="221"/>
      <c r="AK640" s="217"/>
      <c r="AL640" s="221"/>
      <c r="AM640" s="221"/>
      <c r="AN640" s="221"/>
      <c r="AO640" s="217"/>
      <c r="AP640" s="217"/>
      <c r="AQ640" s="217"/>
      <c r="AR640" s="217"/>
      <c r="AS640" s="217"/>
      <c r="AT640" s="219"/>
      <c r="AU640" s="221"/>
      <c r="AV640" s="221"/>
      <c r="AW640" s="217"/>
      <c r="AX640" s="218"/>
      <c r="AY640" s="222"/>
      <c r="AZ640" s="218"/>
      <c r="BA640" s="222"/>
      <c r="BB640" s="222"/>
      <c r="BC640" s="345"/>
      <c r="BD640" s="345"/>
      <c r="BE640" s="218"/>
      <c r="BF640" s="218"/>
      <c r="BG640" s="222"/>
      <c r="BH640" s="222"/>
      <c r="BI640" s="221"/>
      <c r="BJ640" s="221"/>
      <c r="BK640" s="221"/>
      <c r="BL640" s="223"/>
      <c r="BM640" s="218"/>
      <c r="BN640" s="222"/>
      <c r="BO640" s="218"/>
      <c r="BP640" s="218"/>
      <c r="BQ640" s="218"/>
      <c r="BR640" s="217"/>
      <c r="BS640" s="217"/>
      <c r="BT640" s="217"/>
      <c r="BU640" s="217"/>
      <c r="BV640" s="217"/>
      <c r="BW640" s="217"/>
      <c r="BX640" s="217"/>
      <c r="BY640" s="217"/>
      <c r="BZ640" s="217"/>
      <c r="CA640" s="217"/>
      <c r="CB640" s="217"/>
      <c r="CC640" s="217"/>
      <c r="CD640" s="217"/>
      <c r="CE640" s="217"/>
      <c r="CF640" s="217"/>
      <c r="CG640" s="217"/>
      <c r="CH640" s="217"/>
      <c r="CI640" s="217"/>
      <c r="CJ640" s="217"/>
      <c r="CK640" s="217"/>
    </row>
    <row r="641" spans="2:89" s="224" customFormat="1">
      <c r="B641" s="216"/>
      <c r="C641" s="215"/>
      <c r="D641" s="215"/>
      <c r="E641" s="215"/>
      <c r="F641" s="215"/>
      <c r="G641" s="215"/>
      <c r="H641" s="215"/>
      <c r="I641" s="285"/>
      <c r="J641" s="215"/>
      <c r="K641" s="215"/>
      <c r="L641" s="215"/>
      <c r="M641" s="215"/>
      <c r="N641" s="217"/>
      <c r="O641" s="217"/>
      <c r="P641" s="218"/>
      <c r="Q641" s="217"/>
      <c r="R641" s="217"/>
      <c r="S641" s="217"/>
      <c r="T641" s="217"/>
      <c r="U641" s="217"/>
      <c r="V641" s="217"/>
      <c r="W641" s="217"/>
      <c r="X641" s="217"/>
      <c r="Y641" s="217"/>
      <c r="Z641" s="217"/>
      <c r="AA641" s="217"/>
      <c r="AB641" s="219"/>
      <c r="AC641" s="220"/>
      <c r="AD641" s="220"/>
      <c r="AE641" s="219"/>
      <c r="AF641" s="219"/>
      <c r="AG641" s="217"/>
      <c r="AH641" s="218"/>
      <c r="AI641" s="221"/>
      <c r="AJ641" s="221"/>
      <c r="AK641" s="217"/>
      <c r="AL641" s="221"/>
      <c r="AM641" s="221"/>
      <c r="AN641" s="221"/>
      <c r="AO641" s="217"/>
      <c r="AP641" s="217"/>
      <c r="AQ641" s="217"/>
      <c r="AR641" s="217"/>
      <c r="AS641" s="217"/>
      <c r="AT641" s="219"/>
      <c r="AU641" s="221"/>
      <c r="AV641" s="221"/>
      <c r="AW641" s="217"/>
      <c r="AX641" s="218"/>
      <c r="AY641" s="222"/>
      <c r="AZ641" s="218"/>
      <c r="BA641" s="222"/>
      <c r="BB641" s="222"/>
      <c r="BC641" s="345"/>
      <c r="BD641" s="345"/>
      <c r="BE641" s="218"/>
      <c r="BF641" s="218"/>
      <c r="BG641" s="222"/>
      <c r="BH641" s="222"/>
      <c r="BI641" s="221"/>
      <c r="BJ641" s="221"/>
      <c r="BK641" s="221"/>
      <c r="BL641" s="223"/>
      <c r="BM641" s="218"/>
      <c r="BN641" s="222"/>
      <c r="BO641" s="218"/>
      <c r="BP641" s="218"/>
      <c r="BQ641" s="218"/>
      <c r="BR641" s="217"/>
      <c r="BS641" s="217"/>
      <c r="BT641" s="217"/>
      <c r="BU641" s="217"/>
      <c r="BV641" s="217"/>
      <c r="BW641" s="217"/>
      <c r="BX641" s="217"/>
      <c r="BY641" s="217"/>
      <c r="BZ641" s="217"/>
      <c r="CA641" s="217"/>
      <c r="CB641" s="217"/>
      <c r="CC641" s="217"/>
      <c r="CD641" s="217"/>
      <c r="CE641" s="217"/>
      <c r="CF641" s="217"/>
      <c r="CG641" s="217"/>
      <c r="CH641" s="217"/>
      <c r="CI641" s="217"/>
      <c r="CJ641" s="217"/>
      <c r="CK641" s="217"/>
    </row>
    <row r="642" spans="2:89" s="224" customFormat="1">
      <c r="B642" s="216"/>
      <c r="C642" s="215"/>
      <c r="D642" s="215"/>
      <c r="E642" s="215"/>
      <c r="F642" s="215"/>
      <c r="G642" s="215"/>
      <c r="H642" s="215"/>
      <c r="I642" s="285"/>
      <c r="J642" s="215"/>
      <c r="K642" s="215"/>
      <c r="L642" s="215"/>
      <c r="M642" s="215"/>
      <c r="N642" s="217"/>
      <c r="O642" s="217"/>
      <c r="P642" s="218"/>
      <c r="Q642" s="217"/>
      <c r="R642" s="217"/>
      <c r="S642" s="217"/>
      <c r="T642" s="217"/>
      <c r="U642" s="217"/>
      <c r="V642" s="217"/>
      <c r="W642" s="217"/>
      <c r="X642" s="217"/>
      <c r="Y642" s="217"/>
      <c r="Z642" s="217"/>
      <c r="AA642" s="217"/>
      <c r="AB642" s="219"/>
      <c r="AC642" s="220"/>
      <c r="AD642" s="220"/>
      <c r="AE642" s="219"/>
      <c r="AF642" s="219"/>
      <c r="AG642" s="217"/>
      <c r="AH642" s="218"/>
      <c r="AI642" s="221"/>
      <c r="AJ642" s="221"/>
      <c r="AK642" s="217"/>
      <c r="AL642" s="221"/>
      <c r="AM642" s="221"/>
      <c r="AN642" s="221"/>
      <c r="AO642" s="217"/>
      <c r="AP642" s="217"/>
      <c r="AQ642" s="217"/>
      <c r="AR642" s="217"/>
      <c r="AS642" s="217"/>
      <c r="AT642" s="219"/>
      <c r="AU642" s="221"/>
      <c r="AV642" s="221"/>
      <c r="AW642" s="217"/>
      <c r="AX642" s="218"/>
      <c r="AY642" s="222"/>
      <c r="AZ642" s="218"/>
      <c r="BA642" s="222"/>
      <c r="BB642" s="222"/>
      <c r="BC642" s="345"/>
      <c r="BD642" s="345"/>
      <c r="BE642" s="218"/>
      <c r="BF642" s="218"/>
      <c r="BG642" s="222"/>
      <c r="BH642" s="222"/>
      <c r="BI642" s="221"/>
      <c r="BJ642" s="221"/>
      <c r="BK642" s="221"/>
      <c r="BL642" s="223"/>
      <c r="BM642" s="218"/>
      <c r="BN642" s="222"/>
      <c r="BO642" s="218"/>
      <c r="BP642" s="218"/>
      <c r="BQ642" s="218"/>
      <c r="BR642" s="217"/>
      <c r="BS642" s="217"/>
      <c r="BT642" s="217"/>
      <c r="BU642" s="217"/>
      <c r="BV642" s="217"/>
      <c r="BW642" s="217"/>
      <c r="BX642" s="217"/>
      <c r="BY642" s="217"/>
      <c r="BZ642" s="217"/>
      <c r="CA642" s="217"/>
      <c r="CB642" s="217"/>
      <c r="CC642" s="217"/>
      <c r="CD642" s="217"/>
      <c r="CE642" s="217"/>
      <c r="CF642" s="217"/>
      <c r="CG642" s="217"/>
      <c r="CH642" s="217"/>
      <c r="CI642" s="217"/>
      <c r="CJ642" s="217"/>
      <c r="CK642" s="217"/>
    </row>
    <row r="643" spans="2:89" s="224" customFormat="1">
      <c r="B643" s="216"/>
      <c r="C643" s="215"/>
      <c r="D643" s="215"/>
      <c r="E643" s="215"/>
      <c r="F643" s="215"/>
      <c r="G643" s="215"/>
      <c r="H643" s="215"/>
      <c r="I643" s="285"/>
      <c r="J643" s="215"/>
      <c r="K643" s="215"/>
      <c r="L643" s="215"/>
      <c r="M643" s="215"/>
      <c r="N643" s="217"/>
      <c r="O643" s="217"/>
      <c r="P643" s="218"/>
      <c r="Q643" s="217"/>
      <c r="R643" s="217"/>
      <c r="S643" s="217"/>
      <c r="T643" s="217"/>
      <c r="U643" s="217"/>
      <c r="V643" s="217"/>
      <c r="W643" s="217"/>
      <c r="X643" s="217"/>
      <c r="Y643" s="217"/>
      <c r="Z643" s="217"/>
      <c r="AA643" s="217"/>
      <c r="AB643" s="219"/>
      <c r="AC643" s="220"/>
      <c r="AD643" s="220"/>
      <c r="AE643" s="219"/>
      <c r="AF643" s="219"/>
      <c r="AG643" s="217"/>
      <c r="AH643" s="218"/>
      <c r="AI643" s="221"/>
      <c r="AJ643" s="221"/>
      <c r="AK643" s="217"/>
      <c r="AL643" s="221"/>
      <c r="AM643" s="221"/>
      <c r="AN643" s="221"/>
      <c r="AO643" s="217"/>
      <c r="AP643" s="217"/>
      <c r="AQ643" s="217"/>
      <c r="AR643" s="217"/>
      <c r="AS643" s="217"/>
      <c r="AT643" s="219"/>
      <c r="AU643" s="221"/>
      <c r="AV643" s="221"/>
      <c r="AW643" s="217"/>
      <c r="AX643" s="218"/>
      <c r="AY643" s="222"/>
      <c r="AZ643" s="218"/>
      <c r="BA643" s="222"/>
      <c r="BB643" s="222"/>
      <c r="BC643" s="345"/>
      <c r="BD643" s="345"/>
      <c r="BE643" s="218"/>
      <c r="BF643" s="218"/>
      <c r="BG643" s="222"/>
      <c r="BH643" s="222"/>
      <c r="BI643" s="221"/>
      <c r="BJ643" s="221"/>
      <c r="BK643" s="221"/>
      <c r="BL643" s="223"/>
      <c r="BM643" s="218"/>
      <c r="BN643" s="222"/>
      <c r="BO643" s="218"/>
      <c r="BP643" s="218"/>
      <c r="BQ643" s="218"/>
      <c r="BR643" s="217"/>
      <c r="BS643" s="217"/>
      <c r="BT643" s="217"/>
      <c r="BU643" s="217"/>
      <c r="BV643" s="217"/>
      <c r="BW643" s="217"/>
      <c r="BX643" s="217"/>
      <c r="BY643" s="217"/>
      <c r="BZ643" s="217"/>
      <c r="CA643" s="217"/>
      <c r="CB643" s="217"/>
      <c r="CC643" s="217"/>
      <c r="CD643" s="217"/>
      <c r="CE643" s="217"/>
      <c r="CF643" s="217"/>
      <c r="CG643" s="217"/>
      <c r="CH643" s="217"/>
      <c r="CI643" s="217"/>
      <c r="CJ643" s="217"/>
      <c r="CK643" s="217"/>
    </row>
    <row r="644" spans="2:89" s="224" customFormat="1">
      <c r="B644" s="216"/>
      <c r="C644" s="215"/>
      <c r="D644" s="215"/>
      <c r="E644" s="215"/>
      <c r="F644" s="215"/>
      <c r="G644" s="215"/>
      <c r="H644" s="215"/>
      <c r="I644" s="285"/>
      <c r="J644" s="215"/>
      <c r="K644" s="215"/>
      <c r="L644" s="215"/>
      <c r="M644" s="215"/>
      <c r="N644" s="217"/>
      <c r="O644" s="217"/>
      <c r="P644" s="218"/>
      <c r="Q644" s="217"/>
      <c r="R644" s="217"/>
      <c r="S644" s="217"/>
      <c r="T644" s="217"/>
      <c r="U644" s="217"/>
      <c r="V644" s="217"/>
      <c r="W644" s="217"/>
      <c r="X644" s="217"/>
      <c r="Y644" s="217"/>
      <c r="Z644" s="217"/>
      <c r="AA644" s="217"/>
      <c r="AB644" s="219"/>
      <c r="AC644" s="220"/>
      <c r="AD644" s="220"/>
      <c r="AE644" s="219"/>
      <c r="AF644" s="219"/>
      <c r="AG644" s="217"/>
      <c r="AH644" s="218"/>
      <c r="AI644" s="221"/>
      <c r="AJ644" s="221"/>
      <c r="AK644" s="217"/>
      <c r="AL644" s="221"/>
      <c r="AM644" s="221"/>
      <c r="AN644" s="221"/>
      <c r="AO644" s="217"/>
      <c r="AP644" s="217"/>
      <c r="AQ644" s="217"/>
      <c r="AR644" s="217"/>
      <c r="AS644" s="217"/>
      <c r="AT644" s="219"/>
      <c r="AU644" s="221"/>
      <c r="AV644" s="221"/>
      <c r="AW644" s="217"/>
      <c r="AX644" s="218"/>
      <c r="AY644" s="222"/>
      <c r="AZ644" s="218"/>
      <c r="BA644" s="222"/>
      <c r="BB644" s="222"/>
      <c r="BC644" s="345"/>
      <c r="BD644" s="345"/>
      <c r="BE644" s="218"/>
      <c r="BF644" s="218"/>
      <c r="BG644" s="222"/>
      <c r="BH644" s="222"/>
      <c r="BI644" s="221"/>
      <c r="BJ644" s="221"/>
      <c r="BK644" s="221"/>
      <c r="BL644" s="223"/>
      <c r="BM644" s="218"/>
      <c r="BN644" s="222"/>
      <c r="BO644" s="218"/>
      <c r="BP644" s="218"/>
      <c r="BQ644" s="218"/>
      <c r="BR644" s="217"/>
      <c r="BS644" s="217"/>
      <c r="BT644" s="217"/>
      <c r="BU644" s="217"/>
      <c r="BV644" s="217"/>
      <c r="BW644" s="217"/>
      <c r="BX644" s="217"/>
      <c r="BY644" s="217"/>
      <c r="BZ644" s="217"/>
      <c r="CA644" s="217"/>
      <c r="CB644" s="217"/>
      <c r="CC644" s="217"/>
      <c r="CD644" s="217"/>
      <c r="CE644" s="217"/>
      <c r="CF644" s="217"/>
      <c r="CG644" s="217"/>
      <c r="CH644" s="217"/>
      <c r="CI644" s="217"/>
      <c r="CJ644" s="217"/>
      <c r="CK644" s="217"/>
    </row>
    <row r="645" spans="2:89" s="224" customFormat="1">
      <c r="B645" s="216"/>
      <c r="C645" s="215"/>
      <c r="D645" s="215"/>
      <c r="E645" s="215"/>
      <c r="F645" s="215"/>
      <c r="G645" s="215"/>
      <c r="H645" s="215"/>
      <c r="I645" s="285"/>
      <c r="J645" s="215"/>
      <c r="K645" s="215"/>
      <c r="L645" s="215"/>
      <c r="M645" s="215"/>
      <c r="N645" s="217"/>
      <c r="O645" s="217"/>
      <c r="P645" s="218"/>
      <c r="Q645" s="217"/>
      <c r="R645" s="217"/>
      <c r="S645" s="217"/>
      <c r="T645" s="217"/>
      <c r="U645" s="217"/>
      <c r="V645" s="217"/>
      <c r="W645" s="217"/>
      <c r="X645" s="217"/>
      <c r="Y645" s="217"/>
      <c r="Z645" s="217"/>
      <c r="AA645" s="217"/>
      <c r="AB645" s="219"/>
      <c r="AC645" s="220"/>
      <c r="AD645" s="220"/>
      <c r="AE645" s="219"/>
      <c r="AF645" s="219"/>
      <c r="AG645" s="217"/>
      <c r="AH645" s="218"/>
      <c r="AI645" s="221"/>
      <c r="AJ645" s="221"/>
      <c r="AK645" s="217"/>
      <c r="AL645" s="221"/>
      <c r="AM645" s="221"/>
      <c r="AN645" s="221"/>
      <c r="AO645" s="217"/>
      <c r="AP645" s="217"/>
      <c r="AQ645" s="217"/>
      <c r="AR645" s="217"/>
      <c r="AS645" s="217"/>
      <c r="AT645" s="219"/>
      <c r="AU645" s="221"/>
      <c r="AV645" s="221"/>
      <c r="AW645" s="217"/>
      <c r="AX645" s="218"/>
      <c r="AY645" s="222"/>
      <c r="AZ645" s="218"/>
      <c r="BA645" s="222"/>
      <c r="BB645" s="222"/>
      <c r="BC645" s="345"/>
      <c r="BD645" s="345"/>
      <c r="BE645" s="218"/>
      <c r="BF645" s="218"/>
      <c r="BG645" s="222"/>
      <c r="BH645" s="222"/>
      <c r="BI645" s="221"/>
      <c r="BJ645" s="221"/>
      <c r="BK645" s="221"/>
      <c r="BL645" s="223"/>
      <c r="BM645" s="218"/>
      <c r="BN645" s="222"/>
      <c r="BO645" s="218"/>
      <c r="BP645" s="218"/>
      <c r="BQ645" s="218"/>
      <c r="BR645" s="217"/>
      <c r="BS645" s="217"/>
      <c r="BT645" s="217"/>
      <c r="BU645" s="217"/>
      <c r="BV645" s="217"/>
      <c r="BW645" s="217"/>
      <c r="BX645" s="217"/>
      <c r="BY645" s="217"/>
      <c r="BZ645" s="217"/>
      <c r="CA645" s="217"/>
      <c r="CB645" s="217"/>
      <c r="CC645" s="217"/>
      <c r="CD645" s="217"/>
      <c r="CE645" s="217"/>
      <c r="CF645" s="217"/>
      <c r="CG645" s="217"/>
      <c r="CH645" s="217"/>
      <c r="CI645" s="217"/>
      <c r="CJ645" s="217"/>
      <c r="CK645" s="217"/>
    </row>
    <row r="646" spans="2:89" s="224" customFormat="1">
      <c r="B646" s="216"/>
      <c r="C646" s="215"/>
      <c r="D646" s="215"/>
      <c r="E646" s="215"/>
      <c r="F646" s="215"/>
      <c r="G646" s="215"/>
      <c r="H646" s="215"/>
      <c r="I646" s="285"/>
      <c r="J646" s="215"/>
      <c r="K646" s="215"/>
      <c r="L646" s="215"/>
      <c r="M646" s="215"/>
      <c r="N646" s="217"/>
      <c r="O646" s="217"/>
      <c r="P646" s="218"/>
      <c r="Q646" s="217"/>
      <c r="R646" s="217"/>
      <c r="S646" s="217"/>
      <c r="T646" s="217"/>
      <c r="U646" s="217"/>
      <c r="V646" s="217"/>
      <c r="W646" s="217"/>
      <c r="X646" s="217"/>
      <c r="Y646" s="217"/>
      <c r="Z646" s="217"/>
      <c r="AA646" s="217"/>
      <c r="AB646" s="219"/>
      <c r="AC646" s="220"/>
      <c r="AD646" s="220"/>
      <c r="AE646" s="219"/>
      <c r="AF646" s="219"/>
      <c r="AG646" s="217"/>
      <c r="AH646" s="218"/>
      <c r="AI646" s="221"/>
      <c r="AJ646" s="221"/>
      <c r="AK646" s="217"/>
      <c r="AL646" s="221"/>
      <c r="AM646" s="221"/>
      <c r="AN646" s="221"/>
      <c r="AO646" s="217"/>
      <c r="AP646" s="217"/>
      <c r="AQ646" s="217"/>
      <c r="AR646" s="217"/>
      <c r="AS646" s="217"/>
      <c r="AT646" s="219"/>
      <c r="AU646" s="221"/>
      <c r="AV646" s="221"/>
      <c r="AW646" s="217"/>
      <c r="AX646" s="218"/>
      <c r="AY646" s="222"/>
      <c r="AZ646" s="218"/>
      <c r="BA646" s="222"/>
      <c r="BB646" s="222"/>
      <c r="BC646" s="345"/>
      <c r="BD646" s="345"/>
      <c r="BE646" s="218"/>
      <c r="BF646" s="218"/>
      <c r="BG646" s="222"/>
      <c r="BH646" s="222"/>
      <c r="BI646" s="221"/>
      <c r="BJ646" s="221"/>
      <c r="BK646" s="221"/>
      <c r="BL646" s="223"/>
      <c r="BM646" s="218"/>
      <c r="BN646" s="222"/>
      <c r="BO646" s="218"/>
      <c r="BP646" s="218"/>
      <c r="BQ646" s="218"/>
      <c r="BR646" s="217"/>
      <c r="BS646" s="217"/>
      <c r="BT646" s="217"/>
      <c r="BU646" s="217"/>
      <c r="BV646" s="217"/>
      <c r="BW646" s="217"/>
      <c r="BX646" s="217"/>
      <c r="BY646" s="217"/>
      <c r="BZ646" s="217"/>
      <c r="CA646" s="217"/>
      <c r="CB646" s="217"/>
      <c r="CC646" s="217"/>
      <c r="CD646" s="217"/>
      <c r="CE646" s="217"/>
      <c r="CF646" s="217"/>
      <c r="CG646" s="217"/>
      <c r="CH646" s="217"/>
      <c r="CI646" s="217"/>
      <c r="CJ646" s="217"/>
      <c r="CK646" s="217"/>
    </row>
    <row r="647" spans="2:89" s="224" customFormat="1">
      <c r="B647" s="216"/>
      <c r="C647" s="215"/>
      <c r="D647" s="215"/>
      <c r="E647" s="215"/>
      <c r="F647" s="215"/>
      <c r="G647" s="215"/>
      <c r="H647" s="215"/>
      <c r="I647" s="285"/>
      <c r="J647" s="215"/>
      <c r="K647" s="215"/>
      <c r="L647" s="215"/>
      <c r="M647" s="215"/>
      <c r="N647" s="217"/>
      <c r="O647" s="217"/>
      <c r="P647" s="218"/>
      <c r="Q647" s="217"/>
      <c r="R647" s="217"/>
      <c r="S647" s="217"/>
      <c r="T647" s="217"/>
      <c r="U647" s="217"/>
      <c r="V647" s="217"/>
      <c r="W647" s="217"/>
      <c r="X647" s="217"/>
      <c r="Y647" s="217"/>
      <c r="Z647" s="217"/>
      <c r="AA647" s="217"/>
      <c r="AB647" s="219"/>
      <c r="AC647" s="220"/>
      <c r="AD647" s="220"/>
      <c r="AE647" s="219"/>
      <c r="AF647" s="219"/>
      <c r="AG647" s="217"/>
      <c r="AH647" s="218"/>
      <c r="AI647" s="221"/>
      <c r="AJ647" s="221"/>
      <c r="AK647" s="217"/>
      <c r="AL647" s="221"/>
      <c r="AM647" s="221"/>
      <c r="AN647" s="221"/>
      <c r="AO647" s="217"/>
      <c r="AP647" s="217"/>
      <c r="AQ647" s="217"/>
      <c r="AR647" s="217"/>
      <c r="AS647" s="217"/>
      <c r="AT647" s="219"/>
      <c r="AU647" s="221"/>
      <c r="AV647" s="221"/>
      <c r="AW647" s="217"/>
      <c r="AX647" s="218"/>
      <c r="AY647" s="222"/>
      <c r="AZ647" s="218"/>
      <c r="BA647" s="222"/>
      <c r="BB647" s="222"/>
      <c r="BC647" s="345"/>
      <c r="BD647" s="345"/>
      <c r="BE647" s="218"/>
      <c r="BF647" s="218"/>
      <c r="BG647" s="222"/>
      <c r="BH647" s="222"/>
      <c r="BI647" s="221"/>
      <c r="BJ647" s="221"/>
      <c r="BK647" s="221"/>
      <c r="BL647" s="223"/>
      <c r="BM647" s="218"/>
      <c r="BN647" s="222"/>
      <c r="BO647" s="218"/>
      <c r="BP647" s="218"/>
      <c r="BQ647" s="218"/>
      <c r="BR647" s="217"/>
      <c r="BS647" s="217"/>
      <c r="BT647" s="217"/>
      <c r="BU647" s="217"/>
      <c r="BV647" s="217"/>
      <c r="BW647" s="217"/>
      <c r="BX647" s="217"/>
      <c r="BY647" s="217"/>
      <c r="BZ647" s="217"/>
      <c r="CA647" s="217"/>
      <c r="CB647" s="217"/>
      <c r="CC647" s="217"/>
      <c r="CD647" s="217"/>
      <c r="CE647" s="217"/>
      <c r="CF647" s="217"/>
      <c r="CG647" s="217"/>
      <c r="CH647" s="217"/>
      <c r="CI647" s="217"/>
      <c r="CJ647" s="217"/>
      <c r="CK647" s="217"/>
    </row>
    <row r="648" spans="2:89" s="224" customFormat="1">
      <c r="B648" s="216"/>
      <c r="C648" s="215"/>
      <c r="D648" s="215"/>
      <c r="E648" s="215"/>
      <c r="F648" s="215"/>
      <c r="G648" s="215"/>
      <c r="H648" s="215"/>
      <c r="I648" s="285"/>
      <c r="J648" s="215"/>
      <c r="K648" s="215"/>
      <c r="L648" s="215"/>
      <c r="M648" s="215"/>
      <c r="N648" s="217"/>
      <c r="O648" s="217"/>
      <c r="P648" s="218"/>
      <c r="Q648" s="217"/>
      <c r="R648" s="217"/>
      <c r="S648" s="217"/>
      <c r="T648" s="217"/>
      <c r="U648" s="217"/>
      <c r="V648" s="217"/>
      <c r="W648" s="217"/>
      <c r="X648" s="217"/>
      <c r="Y648" s="217"/>
      <c r="Z648" s="217"/>
      <c r="AA648" s="217"/>
      <c r="AB648" s="219"/>
      <c r="AC648" s="220"/>
      <c r="AD648" s="220"/>
      <c r="AE648" s="219"/>
      <c r="AF648" s="219"/>
      <c r="AG648" s="217"/>
      <c r="AH648" s="218"/>
      <c r="AI648" s="221"/>
      <c r="AJ648" s="221"/>
      <c r="AK648" s="217"/>
      <c r="AL648" s="221"/>
      <c r="AM648" s="221"/>
      <c r="AN648" s="221"/>
      <c r="AO648" s="217"/>
      <c r="AP648" s="217"/>
      <c r="AQ648" s="217"/>
      <c r="AR648" s="217"/>
      <c r="AS648" s="217"/>
      <c r="AT648" s="219"/>
      <c r="AU648" s="221"/>
      <c r="AV648" s="221"/>
      <c r="AW648" s="217"/>
      <c r="AX648" s="218"/>
      <c r="AY648" s="222"/>
      <c r="AZ648" s="218"/>
      <c r="BA648" s="222"/>
      <c r="BB648" s="222"/>
      <c r="BC648" s="345"/>
      <c r="BD648" s="345"/>
      <c r="BE648" s="218"/>
      <c r="BF648" s="218"/>
      <c r="BG648" s="222"/>
      <c r="BH648" s="222"/>
      <c r="BI648" s="221"/>
      <c r="BJ648" s="221"/>
      <c r="BK648" s="221"/>
      <c r="BL648" s="223"/>
      <c r="BM648" s="218"/>
      <c r="BN648" s="222"/>
      <c r="BO648" s="218"/>
      <c r="BP648" s="218"/>
      <c r="BQ648" s="218"/>
      <c r="BR648" s="217"/>
      <c r="BS648" s="217"/>
      <c r="BT648" s="217"/>
      <c r="BU648" s="217"/>
      <c r="BV648" s="217"/>
      <c r="BW648" s="217"/>
      <c r="BX648" s="217"/>
      <c r="BY648" s="217"/>
      <c r="BZ648" s="217"/>
      <c r="CA648" s="217"/>
      <c r="CB648" s="217"/>
      <c r="CC648" s="217"/>
      <c r="CD648" s="217"/>
      <c r="CE648" s="217"/>
      <c r="CF648" s="217"/>
      <c r="CG648" s="217"/>
      <c r="CH648" s="217"/>
      <c r="CI648" s="217"/>
      <c r="CJ648" s="217"/>
      <c r="CK648" s="217"/>
    </row>
    <row r="649" spans="2:89" s="224" customFormat="1">
      <c r="B649" s="216"/>
      <c r="C649" s="215"/>
      <c r="D649" s="215"/>
      <c r="E649" s="215"/>
      <c r="F649" s="215"/>
      <c r="G649" s="215"/>
      <c r="H649" s="215"/>
      <c r="I649" s="285"/>
      <c r="J649" s="215"/>
      <c r="K649" s="215"/>
      <c r="L649" s="215"/>
      <c r="M649" s="215"/>
      <c r="N649" s="217"/>
      <c r="O649" s="217"/>
      <c r="P649" s="218"/>
      <c r="Q649" s="217"/>
      <c r="R649" s="217"/>
      <c r="S649" s="217"/>
      <c r="T649" s="217"/>
      <c r="U649" s="217"/>
      <c r="V649" s="217"/>
      <c r="W649" s="217"/>
      <c r="X649" s="217"/>
      <c r="Y649" s="217"/>
      <c r="Z649" s="217"/>
      <c r="AA649" s="217"/>
      <c r="AB649" s="219"/>
      <c r="AC649" s="220"/>
      <c r="AD649" s="220"/>
      <c r="AE649" s="219"/>
      <c r="AF649" s="219"/>
      <c r="AG649" s="217"/>
      <c r="AH649" s="218"/>
      <c r="AI649" s="221"/>
      <c r="AJ649" s="221"/>
      <c r="AK649" s="217"/>
      <c r="AL649" s="221"/>
      <c r="AM649" s="221"/>
      <c r="AN649" s="221"/>
      <c r="AO649" s="217"/>
      <c r="AP649" s="217"/>
      <c r="AQ649" s="217"/>
      <c r="AR649" s="217"/>
      <c r="AS649" s="217"/>
      <c r="AT649" s="219"/>
      <c r="AU649" s="221"/>
      <c r="AV649" s="221"/>
      <c r="AW649" s="217"/>
      <c r="AX649" s="218"/>
      <c r="AY649" s="222"/>
      <c r="AZ649" s="218"/>
      <c r="BA649" s="222"/>
      <c r="BB649" s="222"/>
      <c r="BC649" s="345"/>
      <c r="BD649" s="345"/>
      <c r="BE649" s="218"/>
      <c r="BF649" s="218"/>
      <c r="BG649" s="222"/>
      <c r="BH649" s="222"/>
      <c r="BI649" s="221"/>
      <c r="BJ649" s="221"/>
      <c r="BK649" s="221"/>
      <c r="BL649" s="223"/>
      <c r="BM649" s="218"/>
      <c r="BN649" s="222"/>
      <c r="BO649" s="218"/>
      <c r="BP649" s="218"/>
      <c r="BQ649" s="218"/>
      <c r="BR649" s="217"/>
      <c r="BS649" s="217"/>
      <c r="BT649" s="217"/>
      <c r="BU649" s="217"/>
      <c r="BV649" s="217"/>
      <c r="BW649" s="217"/>
      <c r="BX649" s="217"/>
      <c r="BY649" s="217"/>
      <c r="BZ649" s="217"/>
      <c r="CA649" s="217"/>
      <c r="CB649" s="217"/>
      <c r="CC649" s="217"/>
      <c r="CD649" s="217"/>
      <c r="CE649" s="217"/>
      <c r="CF649" s="217"/>
      <c r="CG649" s="217"/>
      <c r="CH649" s="217"/>
      <c r="CI649" s="217"/>
      <c r="CJ649" s="217"/>
      <c r="CK649" s="217"/>
    </row>
    <row r="650" spans="2:89" s="224" customFormat="1">
      <c r="B650" s="216"/>
      <c r="C650" s="215"/>
      <c r="D650" s="215"/>
      <c r="E650" s="215"/>
      <c r="F650" s="215"/>
      <c r="G650" s="215"/>
      <c r="H650" s="215"/>
      <c r="I650" s="285"/>
      <c r="J650" s="215"/>
      <c r="K650" s="215"/>
      <c r="L650" s="215"/>
      <c r="M650" s="215"/>
      <c r="N650" s="217"/>
      <c r="O650" s="217"/>
      <c r="P650" s="218"/>
      <c r="Q650" s="217"/>
      <c r="R650" s="217"/>
      <c r="S650" s="217"/>
      <c r="T650" s="217"/>
      <c r="U650" s="217"/>
      <c r="V650" s="217"/>
      <c r="W650" s="217"/>
      <c r="X650" s="217"/>
      <c r="Y650" s="217"/>
      <c r="Z650" s="217"/>
      <c r="AA650" s="217"/>
      <c r="AB650" s="219"/>
      <c r="AC650" s="220"/>
      <c r="AD650" s="220"/>
      <c r="AE650" s="219"/>
      <c r="AF650" s="219"/>
      <c r="AG650" s="217"/>
      <c r="AH650" s="218"/>
      <c r="AI650" s="221"/>
      <c r="AJ650" s="221"/>
      <c r="AK650" s="217"/>
      <c r="AL650" s="221"/>
      <c r="AM650" s="221"/>
      <c r="AN650" s="221"/>
      <c r="AO650" s="217"/>
      <c r="AP650" s="217"/>
      <c r="AQ650" s="217"/>
      <c r="AR650" s="217"/>
      <c r="AS650" s="217"/>
      <c r="AT650" s="219"/>
      <c r="AU650" s="221"/>
      <c r="AV650" s="221"/>
      <c r="AW650" s="217"/>
      <c r="AX650" s="218"/>
      <c r="AY650" s="222"/>
      <c r="AZ650" s="218"/>
      <c r="BA650" s="222"/>
      <c r="BB650" s="222"/>
      <c r="BC650" s="345"/>
      <c r="BD650" s="345"/>
      <c r="BE650" s="218"/>
      <c r="BF650" s="218"/>
      <c r="BG650" s="222"/>
      <c r="BH650" s="222"/>
      <c r="BI650" s="221"/>
      <c r="BJ650" s="221"/>
      <c r="BK650" s="221"/>
      <c r="BL650" s="223"/>
      <c r="BM650" s="218"/>
      <c r="BN650" s="222"/>
      <c r="BO650" s="218"/>
      <c r="BP650" s="218"/>
      <c r="BQ650" s="218"/>
      <c r="BR650" s="217"/>
      <c r="BS650" s="217"/>
      <c r="BT650" s="217"/>
      <c r="BU650" s="217"/>
      <c r="BV650" s="217"/>
      <c r="BW650" s="217"/>
      <c r="BX650" s="217"/>
      <c r="BY650" s="217"/>
      <c r="BZ650" s="217"/>
      <c r="CA650" s="217"/>
      <c r="CB650" s="217"/>
      <c r="CC650" s="217"/>
      <c r="CD650" s="217"/>
      <c r="CE650" s="217"/>
      <c r="CF650" s="217"/>
      <c r="CG650" s="217"/>
      <c r="CH650" s="217"/>
      <c r="CI650" s="217"/>
      <c r="CJ650" s="217"/>
      <c r="CK650" s="217"/>
    </row>
    <row r="651" spans="2:89" s="224" customFormat="1">
      <c r="B651" s="216"/>
      <c r="C651" s="215"/>
      <c r="D651" s="215"/>
      <c r="E651" s="215"/>
      <c r="F651" s="215"/>
      <c r="G651" s="215"/>
      <c r="H651" s="215"/>
      <c r="I651" s="285"/>
      <c r="J651" s="215"/>
      <c r="K651" s="215"/>
      <c r="L651" s="215"/>
      <c r="M651" s="215"/>
      <c r="N651" s="217"/>
      <c r="O651" s="217"/>
      <c r="P651" s="218"/>
      <c r="Q651" s="217"/>
      <c r="R651" s="217"/>
      <c r="S651" s="217"/>
      <c r="T651" s="217"/>
      <c r="U651" s="217"/>
      <c r="V651" s="217"/>
      <c r="W651" s="217"/>
      <c r="X651" s="217"/>
      <c r="Y651" s="217"/>
      <c r="Z651" s="217"/>
      <c r="AA651" s="217"/>
      <c r="AB651" s="219"/>
      <c r="AC651" s="220"/>
      <c r="AD651" s="220"/>
      <c r="AE651" s="219"/>
      <c r="AF651" s="219"/>
      <c r="AG651" s="217"/>
      <c r="AH651" s="218"/>
      <c r="AI651" s="221"/>
      <c r="AJ651" s="221"/>
      <c r="AK651" s="217"/>
      <c r="AL651" s="221"/>
      <c r="AM651" s="221"/>
      <c r="AN651" s="221"/>
      <c r="AO651" s="217"/>
      <c r="AP651" s="217"/>
      <c r="AQ651" s="217"/>
      <c r="AR651" s="217"/>
      <c r="AS651" s="217"/>
      <c r="AT651" s="219"/>
      <c r="AU651" s="221"/>
      <c r="AV651" s="221"/>
      <c r="AW651" s="217"/>
      <c r="AX651" s="218"/>
      <c r="AY651" s="222"/>
      <c r="AZ651" s="218"/>
      <c r="BA651" s="222"/>
      <c r="BB651" s="222"/>
      <c r="BC651" s="345"/>
      <c r="BD651" s="345"/>
      <c r="BE651" s="218"/>
      <c r="BF651" s="218"/>
      <c r="BG651" s="222"/>
      <c r="BH651" s="222"/>
      <c r="BI651" s="221"/>
      <c r="BJ651" s="221"/>
      <c r="BK651" s="221"/>
      <c r="BL651" s="223"/>
      <c r="BM651" s="218"/>
      <c r="BN651" s="222"/>
      <c r="BO651" s="218"/>
      <c r="BP651" s="218"/>
      <c r="BQ651" s="218"/>
      <c r="BR651" s="217"/>
      <c r="BS651" s="217"/>
      <c r="BT651" s="217"/>
      <c r="BU651" s="217"/>
      <c r="BV651" s="217"/>
      <c r="BW651" s="217"/>
      <c r="BX651" s="217"/>
      <c r="BY651" s="217"/>
      <c r="BZ651" s="217"/>
      <c r="CA651" s="217"/>
      <c r="CB651" s="217"/>
      <c r="CC651" s="217"/>
      <c r="CD651" s="217"/>
      <c r="CE651" s="217"/>
      <c r="CF651" s="217"/>
      <c r="CG651" s="217"/>
      <c r="CH651" s="217"/>
      <c r="CI651" s="217"/>
      <c r="CJ651" s="217"/>
      <c r="CK651" s="217"/>
    </row>
    <row r="652" spans="2:89" s="224" customFormat="1">
      <c r="B652" s="216"/>
      <c r="C652" s="215"/>
      <c r="D652" s="215"/>
      <c r="E652" s="215"/>
      <c r="F652" s="215"/>
      <c r="G652" s="215"/>
      <c r="H652" s="215"/>
      <c r="I652" s="285"/>
      <c r="J652" s="215"/>
      <c r="K652" s="215"/>
      <c r="L652" s="215"/>
      <c r="M652" s="215"/>
      <c r="N652" s="217"/>
      <c r="O652" s="217"/>
      <c r="P652" s="218"/>
      <c r="Q652" s="217"/>
      <c r="R652" s="217"/>
      <c r="S652" s="217"/>
      <c r="T652" s="217"/>
      <c r="U652" s="217"/>
      <c r="V652" s="217"/>
      <c r="W652" s="217"/>
      <c r="X652" s="217"/>
      <c r="Y652" s="217"/>
      <c r="Z652" s="217"/>
      <c r="AA652" s="217"/>
      <c r="AB652" s="219"/>
      <c r="AC652" s="220"/>
      <c r="AD652" s="220"/>
      <c r="AE652" s="219"/>
      <c r="AF652" s="219"/>
      <c r="AG652" s="217"/>
      <c r="AH652" s="218"/>
      <c r="AI652" s="221"/>
      <c r="AJ652" s="221"/>
      <c r="AK652" s="217"/>
      <c r="AL652" s="221"/>
      <c r="AM652" s="221"/>
      <c r="AN652" s="221"/>
      <c r="AO652" s="217"/>
      <c r="AP652" s="217"/>
      <c r="AQ652" s="217"/>
      <c r="AR652" s="217"/>
      <c r="AS652" s="217"/>
      <c r="AT652" s="219"/>
      <c r="AU652" s="221"/>
      <c r="AV652" s="221"/>
      <c r="AW652" s="217"/>
      <c r="AX652" s="218"/>
      <c r="AY652" s="222"/>
      <c r="AZ652" s="218"/>
      <c r="BA652" s="222"/>
      <c r="BB652" s="222"/>
      <c r="BC652" s="345"/>
      <c r="BD652" s="345"/>
      <c r="BE652" s="218"/>
      <c r="BF652" s="218"/>
      <c r="BG652" s="222"/>
      <c r="BH652" s="222"/>
      <c r="BI652" s="221"/>
      <c r="BJ652" s="221"/>
      <c r="BK652" s="221"/>
      <c r="BL652" s="223"/>
      <c r="BM652" s="218"/>
      <c r="BN652" s="222"/>
      <c r="BO652" s="218"/>
      <c r="BP652" s="218"/>
      <c r="BQ652" s="218"/>
      <c r="BR652" s="217"/>
      <c r="BS652" s="217"/>
      <c r="BT652" s="217"/>
      <c r="BU652" s="217"/>
      <c r="BV652" s="217"/>
      <c r="BW652" s="217"/>
      <c r="BX652" s="217"/>
      <c r="BY652" s="217"/>
      <c r="BZ652" s="217"/>
      <c r="CA652" s="217"/>
      <c r="CB652" s="217"/>
      <c r="CC652" s="217"/>
      <c r="CD652" s="217"/>
      <c r="CE652" s="217"/>
      <c r="CF652" s="217"/>
      <c r="CG652" s="217"/>
      <c r="CH652" s="217"/>
      <c r="CI652" s="217"/>
      <c r="CJ652" s="217"/>
      <c r="CK652" s="217"/>
    </row>
    <row r="653" spans="2:89" s="224" customFormat="1">
      <c r="B653" s="216"/>
      <c r="C653" s="215"/>
      <c r="D653" s="215"/>
      <c r="E653" s="215"/>
      <c r="F653" s="215"/>
      <c r="G653" s="215"/>
      <c r="H653" s="215"/>
      <c r="I653" s="285"/>
      <c r="J653" s="215"/>
      <c r="K653" s="215"/>
      <c r="L653" s="215"/>
      <c r="M653" s="215"/>
      <c r="N653" s="217"/>
      <c r="O653" s="217"/>
      <c r="P653" s="218"/>
      <c r="Q653" s="217"/>
      <c r="R653" s="217"/>
      <c r="S653" s="217"/>
      <c r="T653" s="217"/>
      <c r="U653" s="217"/>
      <c r="V653" s="217"/>
      <c r="W653" s="217"/>
      <c r="X653" s="217"/>
      <c r="Y653" s="217"/>
      <c r="Z653" s="217"/>
      <c r="AA653" s="217"/>
      <c r="AB653" s="219"/>
      <c r="AC653" s="220"/>
      <c r="AD653" s="220"/>
      <c r="AE653" s="219"/>
      <c r="AF653" s="219"/>
      <c r="AG653" s="217"/>
      <c r="AH653" s="218"/>
      <c r="AI653" s="221"/>
      <c r="AJ653" s="221"/>
      <c r="AK653" s="217"/>
      <c r="AL653" s="221"/>
      <c r="AM653" s="221"/>
      <c r="AN653" s="221"/>
      <c r="AO653" s="217"/>
      <c r="AP653" s="217"/>
      <c r="AQ653" s="217"/>
      <c r="AR653" s="217"/>
      <c r="AS653" s="217"/>
      <c r="AT653" s="219"/>
      <c r="AU653" s="221"/>
      <c r="AV653" s="221"/>
      <c r="AW653" s="217"/>
      <c r="AX653" s="218"/>
      <c r="AY653" s="222"/>
      <c r="AZ653" s="218"/>
      <c r="BA653" s="222"/>
      <c r="BB653" s="222"/>
      <c r="BC653" s="345"/>
      <c r="BD653" s="345"/>
      <c r="BE653" s="218"/>
      <c r="BF653" s="218"/>
      <c r="BG653" s="222"/>
      <c r="BH653" s="222"/>
      <c r="BI653" s="221"/>
      <c r="BJ653" s="221"/>
      <c r="BK653" s="221"/>
      <c r="BL653" s="223"/>
      <c r="BM653" s="218"/>
      <c r="BN653" s="222"/>
      <c r="BO653" s="218"/>
      <c r="BP653" s="218"/>
      <c r="BQ653" s="218"/>
      <c r="BR653" s="217"/>
      <c r="BS653" s="217"/>
      <c r="BT653" s="217"/>
      <c r="BU653" s="217"/>
      <c r="BV653" s="217"/>
      <c r="BW653" s="217"/>
      <c r="BX653" s="217"/>
      <c r="BY653" s="217"/>
      <c r="BZ653" s="217"/>
      <c r="CA653" s="217"/>
      <c r="CB653" s="217"/>
      <c r="CC653" s="217"/>
      <c r="CD653" s="217"/>
      <c r="CE653" s="217"/>
      <c r="CF653" s="217"/>
      <c r="CG653" s="217"/>
      <c r="CH653" s="217"/>
      <c r="CI653" s="217"/>
      <c r="CJ653" s="217"/>
      <c r="CK653" s="217"/>
    </row>
    <row r="654" spans="2:89" s="224" customFormat="1">
      <c r="B654" s="216"/>
      <c r="C654" s="215"/>
      <c r="D654" s="215"/>
      <c r="E654" s="215"/>
      <c r="F654" s="215"/>
      <c r="G654" s="215"/>
      <c r="H654" s="215"/>
      <c r="I654" s="285"/>
      <c r="J654" s="215"/>
      <c r="K654" s="215"/>
      <c r="L654" s="215"/>
      <c r="M654" s="215"/>
      <c r="N654" s="217"/>
      <c r="O654" s="217"/>
      <c r="P654" s="218"/>
      <c r="Q654" s="217"/>
      <c r="R654" s="217"/>
      <c r="S654" s="217"/>
      <c r="T654" s="217"/>
      <c r="U654" s="217"/>
      <c r="V654" s="217"/>
      <c r="W654" s="217"/>
      <c r="X654" s="217"/>
      <c r="Y654" s="217"/>
      <c r="Z654" s="217"/>
      <c r="AA654" s="217"/>
      <c r="AB654" s="219"/>
      <c r="AC654" s="220"/>
      <c r="AD654" s="220"/>
      <c r="AE654" s="219"/>
      <c r="AF654" s="219"/>
      <c r="AG654" s="217"/>
      <c r="AH654" s="218"/>
      <c r="AI654" s="221"/>
      <c r="AJ654" s="221"/>
      <c r="AK654" s="217"/>
      <c r="AL654" s="221"/>
      <c r="AM654" s="221"/>
      <c r="AN654" s="221"/>
      <c r="AO654" s="217"/>
      <c r="AP654" s="217"/>
      <c r="AQ654" s="217"/>
      <c r="AR654" s="217"/>
      <c r="AS654" s="217"/>
      <c r="AT654" s="219"/>
      <c r="AU654" s="221"/>
      <c r="AV654" s="221"/>
      <c r="AW654" s="217"/>
      <c r="AX654" s="218"/>
      <c r="AY654" s="222"/>
      <c r="AZ654" s="218"/>
      <c r="BA654" s="222"/>
      <c r="BB654" s="222"/>
      <c r="BC654" s="345"/>
      <c r="BD654" s="345"/>
      <c r="BE654" s="218"/>
      <c r="BF654" s="218"/>
      <c r="BG654" s="222"/>
      <c r="BH654" s="222"/>
      <c r="BI654" s="221"/>
      <c r="BJ654" s="221"/>
      <c r="BK654" s="221"/>
      <c r="BL654" s="223"/>
      <c r="BM654" s="218"/>
      <c r="BN654" s="222"/>
      <c r="BO654" s="218"/>
      <c r="BP654" s="218"/>
      <c r="BQ654" s="218"/>
      <c r="BR654" s="217"/>
      <c r="BS654" s="217"/>
      <c r="BT654" s="217"/>
      <c r="BU654" s="217"/>
      <c r="BV654" s="217"/>
      <c r="BW654" s="217"/>
      <c r="BX654" s="217"/>
      <c r="BY654" s="217"/>
      <c r="BZ654" s="217"/>
      <c r="CA654" s="217"/>
      <c r="CB654" s="217"/>
      <c r="CC654" s="217"/>
      <c r="CD654" s="217"/>
      <c r="CE654" s="217"/>
      <c r="CF654" s="217"/>
      <c r="CG654" s="217"/>
      <c r="CH654" s="217"/>
      <c r="CI654" s="217"/>
      <c r="CJ654" s="217"/>
      <c r="CK654" s="217"/>
    </row>
    <row r="655" spans="2:89" s="224" customFormat="1">
      <c r="B655" s="216"/>
      <c r="C655" s="215"/>
      <c r="D655" s="215"/>
      <c r="E655" s="215"/>
      <c r="F655" s="215"/>
      <c r="G655" s="215"/>
      <c r="H655" s="215"/>
      <c r="I655" s="285"/>
      <c r="J655" s="215"/>
      <c r="K655" s="215"/>
      <c r="L655" s="215"/>
      <c r="M655" s="215"/>
      <c r="N655" s="217"/>
      <c r="O655" s="217"/>
      <c r="P655" s="218"/>
      <c r="Q655" s="217"/>
      <c r="R655" s="217"/>
      <c r="S655" s="217"/>
      <c r="T655" s="217"/>
      <c r="U655" s="217"/>
      <c r="V655" s="217"/>
      <c r="W655" s="217"/>
      <c r="X655" s="217"/>
      <c r="Y655" s="217"/>
      <c r="Z655" s="217"/>
      <c r="AA655" s="217"/>
      <c r="AB655" s="219"/>
      <c r="AC655" s="220"/>
      <c r="AD655" s="220"/>
      <c r="AE655" s="219"/>
      <c r="AF655" s="219"/>
      <c r="AG655" s="217"/>
      <c r="AH655" s="218"/>
      <c r="AI655" s="221"/>
      <c r="AJ655" s="221"/>
      <c r="AK655" s="217"/>
      <c r="AL655" s="221"/>
      <c r="AM655" s="221"/>
      <c r="AN655" s="221"/>
      <c r="AO655" s="217"/>
      <c r="AP655" s="217"/>
      <c r="AQ655" s="217"/>
      <c r="AR655" s="217"/>
      <c r="AS655" s="217"/>
      <c r="AT655" s="219"/>
      <c r="AU655" s="221"/>
      <c r="AV655" s="221"/>
      <c r="AW655" s="217"/>
      <c r="AX655" s="218"/>
      <c r="AY655" s="222"/>
      <c r="AZ655" s="218"/>
      <c r="BA655" s="222"/>
      <c r="BB655" s="222"/>
      <c r="BC655" s="345"/>
      <c r="BD655" s="345"/>
      <c r="BE655" s="218"/>
      <c r="BF655" s="218"/>
      <c r="BG655" s="222"/>
      <c r="BH655" s="222"/>
      <c r="BI655" s="221"/>
      <c r="BJ655" s="221"/>
      <c r="BK655" s="221"/>
      <c r="BL655" s="223"/>
      <c r="BM655" s="218"/>
      <c r="BN655" s="222"/>
      <c r="BO655" s="218"/>
      <c r="BP655" s="218"/>
      <c r="BQ655" s="218"/>
      <c r="BR655" s="217"/>
      <c r="BS655" s="217"/>
      <c r="BT655" s="217"/>
      <c r="BU655" s="217"/>
      <c r="BV655" s="217"/>
      <c r="BW655" s="217"/>
      <c r="BX655" s="217"/>
      <c r="BY655" s="217"/>
      <c r="BZ655" s="217"/>
      <c r="CA655" s="217"/>
      <c r="CB655" s="217"/>
      <c r="CC655" s="217"/>
      <c r="CD655" s="217"/>
      <c r="CE655" s="217"/>
      <c r="CF655" s="217"/>
      <c r="CG655" s="217"/>
      <c r="CH655" s="217"/>
      <c r="CI655" s="217"/>
      <c r="CJ655" s="217"/>
      <c r="CK655" s="217"/>
    </row>
    <row r="656" spans="2:89" s="224" customFormat="1">
      <c r="B656" s="216"/>
      <c r="C656" s="215"/>
      <c r="D656" s="215"/>
      <c r="E656" s="215"/>
      <c r="F656" s="215"/>
      <c r="G656" s="215"/>
      <c r="H656" s="215"/>
      <c r="I656" s="285"/>
      <c r="J656" s="215"/>
      <c r="K656" s="215"/>
      <c r="L656" s="215"/>
      <c r="M656" s="215"/>
      <c r="N656" s="217"/>
      <c r="O656" s="217"/>
      <c r="P656" s="218"/>
      <c r="Q656" s="217"/>
      <c r="R656" s="217"/>
      <c r="S656" s="217"/>
      <c r="T656" s="217"/>
      <c r="U656" s="217"/>
      <c r="V656" s="217"/>
      <c r="W656" s="217"/>
      <c r="X656" s="217"/>
      <c r="Y656" s="217"/>
      <c r="Z656" s="217"/>
      <c r="AA656" s="217"/>
      <c r="AB656" s="219"/>
      <c r="AC656" s="220"/>
      <c r="AD656" s="220"/>
      <c r="AE656" s="219"/>
      <c r="AF656" s="219"/>
      <c r="AG656" s="217"/>
      <c r="AH656" s="218"/>
      <c r="AI656" s="221"/>
      <c r="AJ656" s="221"/>
      <c r="AK656" s="217"/>
      <c r="AL656" s="221"/>
      <c r="AM656" s="221"/>
      <c r="AN656" s="221"/>
      <c r="AO656" s="217"/>
      <c r="AP656" s="217"/>
      <c r="AQ656" s="217"/>
      <c r="AR656" s="217"/>
      <c r="AS656" s="217"/>
      <c r="AT656" s="219"/>
      <c r="AU656" s="221"/>
      <c r="AV656" s="221"/>
      <c r="AW656" s="217"/>
      <c r="AX656" s="218"/>
      <c r="AY656" s="222"/>
      <c r="AZ656" s="218"/>
      <c r="BA656" s="222"/>
      <c r="BB656" s="222"/>
      <c r="BC656" s="345"/>
      <c r="BD656" s="345"/>
      <c r="BE656" s="218"/>
      <c r="BF656" s="218"/>
      <c r="BG656" s="222"/>
      <c r="BH656" s="222"/>
      <c r="BI656" s="221"/>
      <c r="BJ656" s="221"/>
      <c r="BK656" s="221"/>
      <c r="BL656" s="223"/>
      <c r="BM656" s="218"/>
      <c r="BN656" s="222"/>
      <c r="BO656" s="218"/>
      <c r="BP656" s="218"/>
      <c r="BQ656" s="218"/>
      <c r="BR656" s="217"/>
      <c r="BS656" s="217"/>
      <c r="BT656" s="217"/>
      <c r="BU656" s="217"/>
      <c r="BV656" s="217"/>
      <c r="BW656" s="217"/>
      <c r="BX656" s="217"/>
      <c r="BY656" s="217"/>
      <c r="BZ656" s="217"/>
      <c r="CA656" s="217"/>
      <c r="CB656" s="217"/>
      <c r="CC656" s="217"/>
      <c r="CD656" s="217"/>
      <c r="CE656" s="217"/>
      <c r="CF656" s="217"/>
      <c r="CG656" s="217"/>
      <c r="CH656" s="217"/>
      <c r="CI656" s="217"/>
      <c r="CJ656" s="217"/>
      <c r="CK656" s="217"/>
    </row>
    <row r="657" spans="2:89" s="224" customFormat="1">
      <c r="B657" s="216"/>
      <c r="C657" s="215"/>
      <c r="D657" s="215"/>
      <c r="E657" s="215"/>
      <c r="F657" s="215"/>
      <c r="G657" s="215"/>
      <c r="H657" s="215"/>
      <c r="I657" s="285"/>
      <c r="J657" s="215"/>
      <c r="K657" s="215"/>
      <c r="L657" s="215"/>
      <c r="M657" s="215"/>
      <c r="N657" s="217"/>
      <c r="O657" s="217"/>
      <c r="P657" s="218"/>
      <c r="Q657" s="217"/>
      <c r="R657" s="217"/>
      <c r="S657" s="217"/>
      <c r="T657" s="217"/>
      <c r="U657" s="217"/>
      <c r="V657" s="217"/>
      <c r="W657" s="217"/>
      <c r="X657" s="217"/>
      <c r="Y657" s="217"/>
      <c r="Z657" s="217"/>
      <c r="AA657" s="217"/>
      <c r="AB657" s="219"/>
      <c r="AC657" s="220"/>
      <c r="AD657" s="220"/>
      <c r="AE657" s="219"/>
      <c r="AF657" s="219"/>
      <c r="AG657" s="217"/>
      <c r="AH657" s="218"/>
      <c r="AI657" s="221"/>
      <c r="AJ657" s="221"/>
      <c r="AK657" s="217"/>
      <c r="AL657" s="221"/>
      <c r="AM657" s="221"/>
      <c r="AN657" s="221"/>
      <c r="AO657" s="217"/>
      <c r="AP657" s="217"/>
      <c r="AQ657" s="217"/>
      <c r="AR657" s="217"/>
      <c r="AS657" s="217"/>
      <c r="AT657" s="219"/>
      <c r="AU657" s="221"/>
      <c r="AV657" s="221"/>
      <c r="AW657" s="217"/>
      <c r="AX657" s="218"/>
      <c r="AY657" s="222"/>
      <c r="AZ657" s="218"/>
      <c r="BA657" s="222"/>
      <c r="BB657" s="222"/>
      <c r="BC657" s="345"/>
      <c r="BD657" s="345"/>
      <c r="BE657" s="218"/>
      <c r="BF657" s="218"/>
      <c r="BG657" s="222"/>
      <c r="BH657" s="222"/>
      <c r="BI657" s="221"/>
      <c r="BJ657" s="221"/>
      <c r="BK657" s="221"/>
      <c r="BL657" s="223"/>
      <c r="BM657" s="218"/>
      <c r="BN657" s="222"/>
      <c r="BO657" s="218"/>
      <c r="BP657" s="218"/>
      <c r="BQ657" s="218"/>
      <c r="BR657" s="217"/>
      <c r="BS657" s="217"/>
      <c r="BT657" s="217"/>
      <c r="BU657" s="217"/>
      <c r="BV657" s="217"/>
      <c r="BW657" s="217"/>
      <c r="BX657" s="217"/>
      <c r="BY657" s="217"/>
      <c r="BZ657" s="217"/>
      <c r="CA657" s="217"/>
      <c r="CB657" s="217"/>
      <c r="CC657" s="217"/>
      <c r="CD657" s="217"/>
      <c r="CE657" s="217"/>
      <c r="CF657" s="217"/>
      <c r="CG657" s="217"/>
      <c r="CH657" s="217"/>
      <c r="CI657" s="217"/>
      <c r="CJ657" s="217"/>
      <c r="CK657" s="217"/>
    </row>
    <row r="658" spans="2:89" s="224" customFormat="1">
      <c r="B658" s="216"/>
      <c r="C658" s="215"/>
      <c r="D658" s="215"/>
      <c r="E658" s="215"/>
      <c r="F658" s="215"/>
      <c r="G658" s="215"/>
      <c r="H658" s="215"/>
      <c r="I658" s="285"/>
      <c r="J658" s="215"/>
      <c r="K658" s="215"/>
      <c r="L658" s="215"/>
      <c r="M658" s="215"/>
      <c r="N658" s="217"/>
      <c r="O658" s="217"/>
      <c r="P658" s="218"/>
      <c r="Q658" s="217"/>
      <c r="R658" s="217"/>
      <c r="S658" s="217"/>
      <c r="T658" s="217"/>
      <c r="U658" s="217"/>
      <c r="V658" s="217"/>
      <c r="W658" s="217"/>
      <c r="X658" s="217"/>
      <c r="Y658" s="217"/>
      <c r="Z658" s="217"/>
      <c r="AA658" s="217"/>
      <c r="AB658" s="219"/>
      <c r="AC658" s="220"/>
      <c r="AD658" s="220"/>
      <c r="AE658" s="219"/>
      <c r="AF658" s="219"/>
      <c r="AG658" s="217"/>
      <c r="AH658" s="218"/>
      <c r="AI658" s="221"/>
      <c r="AJ658" s="221"/>
      <c r="AK658" s="217"/>
      <c r="AL658" s="221"/>
      <c r="AM658" s="221"/>
      <c r="AN658" s="221"/>
      <c r="AO658" s="217"/>
      <c r="AP658" s="217"/>
      <c r="AQ658" s="217"/>
      <c r="AR658" s="217"/>
      <c r="AS658" s="217"/>
      <c r="AT658" s="219"/>
      <c r="AU658" s="221"/>
      <c r="AV658" s="221"/>
      <c r="AW658" s="217"/>
      <c r="AX658" s="218"/>
      <c r="AY658" s="222"/>
      <c r="AZ658" s="218"/>
      <c r="BA658" s="222"/>
      <c r="BB658" s="222"/>
      <c r="BC658" s="345"/>
      <c r="BD658" s="345"/>
      <c r="BE658" s="218"/>
      <c r="BF658" s="218"/>
      <c r="BG658" s="222"/>
      <c r="BH658" s="222"/>
      <c r="BI658" s="221"/>
      <c r="BJ658" s="221"/>
      <c r="BK658" s="221"/>
      <c r="BL658" s="223"/>
      <c r="BM658" s="218"/>
      <c r="BN658" s="222"/>
      <c r="BO658" s="218"/>
      <c r="BP658" s="218"/>
      <c r="BQ658" s="218"/>
      <c r="BR658" s="217"/>
      <c r="BS658" s="217"/>
      <c r="BT658" s="217"/>
      <c r="BU658" s="217"/>
      <c r="BV658" s="217"/>
      <c r="BW658" s="217"/>
      <c r="BX658" s="217"/>
      <c r="BY658" s="217"/>
      <c r="BZ658" s="217"/>
      <c r="CA658" s="217"/>
      <c r="CB658" s="217"/>
      <c r="CC658" s="217"/>
      <c r="CD658" s="217"/>
      <c r="CE658" s="217"/>
      <c r="CF658" s="217"/>
      <c r="CG658" s="217"/>
      <c r="CH658" s="217"/>
      <c r="CI658" s="217"/>
      <c r="CJ658" s="217"/>
      <c r="CK658" s="217"/>
    </row>
    <row r="659" spans="2:89" s="224" customFormat="1">
      <c r="B659" s="216"/>
      <c r="C659" s="215"/>
      <c r="D659" s="215"/>
      <c r="E659" s="215"/>
      <c r="F659" s="215"/>
      <c r="G659" s="215"/>
      <c r="H659" s="215"/>
      <c r="I659" s="285"/>
      <c r="J659" s="215"/>
      <c r="K659" s="215"/>
      <c r="L659" s="215"/>
      <c r="M659" s="215"/>
      <c r="N659" s="217"/>
      <c r="O659" s="217"/>
      <c r="P659" s="218"/>
      <c r="Q659" s="217"/>
      <c r="R659" s="217"/>
      <c r="S659" s="217"/>
      <c r="T659" s="217"/>
      <c r="U659" s="217"/>
      <c r="V659" s="217"/>
      <c r="W659" s="217"/>
      <c r="X659" s="217"/>
      <c r="Y659" s="217"/>
      <c r="Z659" s="217"/>
      <c r="AA659" s="217"/>
      <c r="AB659" s="219"/>
      <c r="AC659" s="220"/>
      <c r="AD659" s="220"/>
      <c r="AE659" s="219"/>
      <c r="AF659" s="219"/>
      <c r="AG659" s="217"/>
      <c r="AH659" s="218"/>
      <c r="AI659" s="221"/>
      <c r="AJ659" s="221"/>
      <c r="AK659" s="217"/>
      <c r="AL659" s="221"/>
      <c r="AM659" s="221"/>
      <c r="AN659" s="221"/>
      <c r="AO659" s="217"/>
      <c r="AP659" s="217"/>
      <c r="AQ659" s="217"/>
      <c r="AR659" s="217"/>
      <c r="AS659" s="217"/>
      <c r="AT659" s="219"/>
      <c r="AU659" s="221"/>
      <c r="AV659" s="221"/>
      <c r="AW659" s="217"/>
      <c r="AX659" s="218"/>
      <c r="AY659" s="222"/>
      <c r="AZ659" s="218"/>
      <c r="BA659" s="222"/>
      <c r="BB659" s="222"/>
      <c r="BC659" s="345"/>
      <c r="BD659" s="345"/>
      <c r="BE659" s="218"/>
      <c r="BF659" s="218"/>
      <c r="BG659" s="222"/>
      <c r="BH659" s="222"/>
      <c r="BI659" s="221"/>
      <c r="BJ659" s="221"/>
      <c r="BK659" s="221"/>
      <c r="BL659" s="223"/>
      <c r="BM659" s="218"/>
      <c r="BN659" s="222"/>
      <c r="BO659" s="218"/>
      <c r="BP659" s="218"/>
      <c r="BQ659" s="218"/>
      <c r="BR659" s="217"/>
      <c r="BS659" s="217"/>
      <c r="BT659" s="217"/>
      <c r="BU659" s="217"/>
      <c r="BV659" s="217"/>
      <c r="BW659" s="217"/>
      <c r="BX659" s="217"/>
      <c r="BY659" s="217"/>
      <c r="BZ659" s="217"/>
      <c r="CA659" s="217"/>
      <c r="CB659" s="217"/>
      <c r="CC659" s="217"/>
      <c r="CD659" s="217"/>
      <c r="CE659" s="217"/>
      <c r="CF659" s="217"/>
      <c r="CG659" s="217"/>
      <c r="CH659" s="217"/>
      <c r="CI659" s="217"/>
      <c r="CJ659" s="217"/>
      <c r="CK659" s="217"/>
    </row>
    <row r="660" spans="2:89" s="224" customFormat="1">
      <c r="B660" s="216"/>
      <c r="C660" s="215"/>
      <c r="D660" s="215"/>
      <c r="E660" s="215"/>
      <c r="F660" s="215"/>
      <c r="G660" s="215"/>
      <c r="H660" s="215"/>
      <c r="I660" s="285"/>
      <c r="J660" s="215"/>
      <c r="K660" s="215"/>
      <c r="L660" s="215"/>
      <c r="M660" s="215"/>
      <c r="N660" s="217"/>
      <c r="O660" s="217"/>
      <c r="P660" s="218"/>
      <c r="Q660" s="217"/>
      <c r="R660" s="217"/>
      <c r="S660" s="217"/>
      <c r="T660" s="217"/>
      <c r="U660" s="217"/>
      <c r="V660" s="217"/>
      <c r="W660" s="217"/>
      <c r="X660" s="217"/>
      <c r="Y660" s="217"/>
      <c r="Z660" s="217"/>
      <c r="AA660" s="217"/>
      <c r="AB660" s="219"/>
      <c r="AC660" s="220"/>
      <c r="AD660" s="220"/>
      <c r="AE660" s="219"/>
      <c r="AF660" s="219"/>
      <c r="AG660" s="217"/>
      <c r="AH660" s="218"/>
      <c r="AI660" s="221"/>
      <c r="AJ660" s="221"/>
      <c r="AK660" s="217"/>
      <c r="AL660" s="221"/>
      <c r="AM660" s="221"/>
      <c r="AN660" s="221"/>
      <c r="AO660" s="217"/>
      <c r="AP660" s="217"/>
      <c r="AQ660" s="217"/>
      <c r="AR660" s="217"/>
      <c r="AS660" s="217"/>
      <c r="AT660" s="219"/>
      <c r="AU660" s="221"/>
      <c r="AV660" s="221"/>
      <c r="AW660" s="217"/>
      <c r="AX660" s="218"/>
      <c r="AY660" s="222"/>
      <c r="AZ660" s="218"/>
      <c r="BA660" s="222"/>
      <c r="BB660" s="222"/>
      <c r="BC660" s="345"/>
      <c r="BD660" s="345"/>
      <c r="BE660" s="218"/>
      <c r="BF660" s="218"/>
      <c r="BG660" s="222"/>
      <c r="BH660" s="222"/>
      <c r="BI660" s="221"/>
      <c r="BJ660" s="221"/>
      <c r="BK660" s="221"/>
      <c r="BL660" s="223"/>
      <c r="BM660" s="218"/>
      <c r="BN660" s="222"/>
      <c r="BO660" s="218"/>
      <c r="BP660" s="218"/>
      <c r="BQ660" s="218"/>
      <c r="BR660" s="217"/>
      <c r="BS660" s="217"/>
      <c r="BT660" s="217"/>
      <c r="BU660" s="217"/>
      <c r="BV660" s="217"/>
      <c r="BW660" s="217"/>
      <c r="BX660" s="217"/>
      <c r="BY660" s="217"/>
      <c r="BZ660" s="217"/>
      <c r="CA660" s="217"/>
      <c r="CB660" s="217"/>
      <c r="CC660" s="217"/>
      <c r="CD660" s="217"/>
      <c r="CE660" s="217"/>
      <c r="CF660" s="217"/>
      <c r="CG660" s="217"/>
      <c r="CH660" s="217"/>
      <c r="CI660" s="217"/>
      <c r="CJ660" s="217"/>
      <c r="CK660" s="217"/>
    </row>
    <row r="661" spans="2:89" s="224" customFormat="1">
      <c r="B661" s="216"/>
      <c r="C661" s="215"/>
      <c r="D661" s="215"/>
      <c r="E661" s="215"/>
      <c r="F661" s="215"/>
      <c r="G661" s="215"/>
      <c r="H661" s="215"/>
      <c r="I661" s="285"/>
      <c r="J661" s="215"/>
      <c r="K661" s="215"/>
      <c r="L661" s="215"/>
      <c r="M661" s="215"/>
      <c r="N661" s="217"/>
      <c r="O661" s="217"/>
      <c r="P661" s="218"/>
      <c r="Q661" s="217"/>
      <c r="R661" s="217"/>
      <c r="S661" s="217"/>
      <c r="T661" s="217"/>
      <c r="U661" s="217"/>
      <c r="V661" s="217"/>
      <c r="W661" s="217"/>
      <c r="X661" s="217"/>
      <c r="Y661" s="217"/>
      <c r="Z661" s="217"/>
      <c r="AA661" s="217"/>
      <c r="AB661" s="219"/>
      <c r="AC661" s="220"/>
      <c r="AD661" s="220"/>
      <c r="AE661" s="219"/>
      <c r="AF661" s="219"/>
      <c r="AG661" s="217"/>
      <c r="AH661" s="218"/>
      <c r="AI661" s="221"/>
      <c r="AJ661" s="221"/>
      <c r="AK661" s="217"/>
      <c r="AL661" s="221"/>
      <c r="AM661" s="221"/>
      <c r="AN661" s="221"/>
      <c r="AO661" s="217"/>
      <c r="AP661" s="217"/>
      <c r="AQ661" s="217"/>
      <c r="AR661" s="217"/>
      <c r="AS661" s="217"/>
      <c r="AT661" s="219"/>
      <c r="AU661" s="221"/>
      <c r="AV661" s="221"/>
      <c r="AW661" s="217"/>
      <c r="AX661" s="218"/>
      <c r="AY661" s="222"/>
      <c r="AZ661" s="218"/>
      <c r="BA661" s="222"/>
      <c r="BB661" s="222"/>
      <c r="BC661" s="345"/>
      <c r="BD661" s="345"/>
      <c r="BE661" s="218"/>
      <c r="BF661" s="218"/>
      <c r="BG661" s="222"/>
      <c r="BH661" s="222"/>
      <c r="BI661" s="221"/>
      <c r="BJ661" s="221"/>
      <c r="BK661" s="221"/>
      <c r="BL661" s="223"/>
      <c r="BM661" s="218"/>
      <c r="BN661" s="222"/>
      <c r="BO661" s="218"/>
      <c r="BP661" s="218"/>
      <c r="BQ661" s="218"/>
      <c r="BR661" s="217"/>
      <c r="BS661" s="217"/>
      <c r="BT661" s="217"/>
      <c r="BU661" s="217"/>
      <c r="BV661" s="217"/>
      <c r="BW661" s="217"/>
      <c r="BX661" s="217"/>
      <c r="BY661" s="217"/>
      <c r="BZ661" s="217"/>
      <c r="CA661" s="217"/>
      <c r="CB661" s="217"/>
      <c r="CC661" s="217"/>
      <c r="CD661" s="217"/>
      <c r="CE661" s="217"/>
      <c r="CF661" s="217"/>
      <c r="CG661" s="217"/>
      <c r="CH661" s="217"/>
      <c r="CI661" s="217"/>
      <c r="CJ661" s="217"/>
      <c r="CK661" s="217"/>
    </row>
    <row r="662" spans="2:89" s="224" customFormat="1">
      <c r="B662" s="216"/>
      <c r="C662" s="215"/>
      <c r="D662" s="215"/>
      <c r="E662" s="215"/>
      <c r="F662" s="215"/>
      <c r="G662" s="215"/>
      <c r="H662" s="215"/>
      <c r="I662" s="285"/>
      <c r="J662" s="215"/>
      <c r="K662" s="215"/>
      <c r="L662" s="215"/>
      <c r="M662" s="215"/>
      <c r="N662" s="217"/>
      <c r="O662" s="217"/>
      <c r="P662" s="218"/>
      <c r="Q662" s="217"/>
      <c r="R662" s="217"/>
      <c r="S662" s="217"/>
      <c r="T662" s="217"/>
      <c r="U662" s="217"/>
      <c r="V662" s="217"/>
      <c r="W662" s="217"/>
      <c r="X662" s="217"/>
      <c r="Y662" s="217"/>
      <c r="Z662" s="217"/>
      <c r="AA662" s="217"/>
      <c r="AB662" s="219"/>
      <c r="AC662" s="220"/>
      <c r="AD662" s="220"/>
      <c r="AE662" s="219"/>
      <c r="AF662" s="219"/>
      <c r="AG662" s="217"/>
      <c r="AH662" s="218"/>
      <c r="AI662" s="221"/>
      <c r="AJ662" s="221"/>
      <c r="AK662" s="217"/>
      <c r="AL662" s="221"/>
      <c r="AM662" s="221"/>
      <c r="AN662" s="221"/>
      <c r="AO662" s="217"/>
      <c r="AP662" s="217"/>
      <c r="AQ662" s="217"/>
      <c r="AR662" s="217"/>
      <c r="AS662" s="217"/>
      <c r="AT662" s="219"/>
      <c r="AU662" s="221"/>
      <c r="AV662" s="221"/>
      <c r="AW662" s="217"/>
      <c r="AX662" s="218"/>
      <c r="AY662" s="222"/>
      <c r="AZ662" s="218"/>
      <c r="BA662" s="222"/>
      <c r="BB662" s="222"/>
      <c r="BC662" s="345"/>
      <c r="BD662" s="345"/>
      <c r="BE662" s="218"/>
      <c r="BF662" s="218"/>
      <c r="BG662" s="222"/>
      <c r="BH662" s="222"/>
      <c r="BI662" s="221"/>
      <c r="BJ662" s="221"/>
      <c r="BK662" s="221"/>
      <c r="BL662" s="223"/>
      <c r="BM662" s="218"/>
      <c r="BN662" s="222"/>
      <c r="BO662" s="218"/>
      <c r="BP662" s="218"/>
      <c r="BQ662" s="218"/>
      <c r="BR662" s="217"/>
      <c r="BS662" s="217"/>
      <c r="BT662" s="217"/>
      <c r="BU662" s="217"/>
      <c r="BV662" s="217"/>
      <c r="BW662" s="217"/>
      <c r="BX662" s="217"/>
      <c r="BY662" s="217"/>
      <c r="BZ662" s="217"/>
      <c r="CA662" s="217"/>
      <c r="CB662" s="217"/>
      <c r="CC662" s="217"/>
      <c r="CD662" s="217"/>
      <c r="CE662" s="217"/>
      <c r="CF662" s="217"/>
      <c r="CG662" s="217"/>
      <c r="CH662" s="217"/>
      <c r="CI662" s="217"/>
      <c r="CJ662" s="217"/>
      <c r="CK662" s="217"/>
    </row>
    <row r="663" spans="2:89" s="224" customFormat="1">
      <c r="B663" s="216"/>
      <c r="C663" s="215"/>
      <c r="D663" s="215"/>
      <c r="E663" s="215"/>
      <c r="F663" s="215"/>
      <c r="G663" s="215"/>
      <c r="H663" s="215"/>
      <c r="I663" s="285"/>
      <c r="J663" s="215"/>
      <c r="K663" s="215"/>
      <c r="L663" s="215"/>
      <c r="M663" s="215"/>
      <c r="N663" s="217"/>
      <c r="O663" s="217"/>
      <c r="P663" s="218"/>
      <c r="Q663" s="217"/>
      <c r="R663" s="217"/>
      <c r="S663" s="217"/>
      <c r="T663" s="217"/>
      <c r="U663" s="217"/>
      <c r="V663" s="217"/>
      <c r="W663" s="217"/>
      <c r="X663" s="217"/>
      <c r="Y663" s="217"/>
      <c r="Z663" s="217"/>
      <c r="AA663" s="217"/>
      <c r="AB663" s="219"/>
      <c r="AC663" s="220"/>
      <c r="AD663" s="220"/>
      <c r="AE663" s="219"/>
      <c r="AF663" s="219"/>
      <c r="AG663" s="217"/>
      <c r="AH663" s="218"/>
      <c r="AI663" s="221"/>
      <c r="AJ663" s="221"/>
      <c r="AK663" s="217"/>
      <c r="AL663" s="221"/>
      <c r="AM663" s="221"/>
      <c r="AN663" s="221"/>
      <c r="AO663" s="217"/>
      <c r="AP663" s="217"/>
      <c r="AQ663" s="217"/>
      <c r="AR663" s="217"/>
      <c r="AS663" s="217"/>
      <c r="AT663" s="219"/>
      <c r="AU663" s="221"/>
      <c r="AV663" s="221"/>
      <c r="AW663" s="217"/>
      <c r="AX663" s="218"/>
      <c r="AY663" s="222"/>
      <c r="AZ663" s="218"/>
      <c r="BA663" s="222"/>
      <c r="BB663" s="222"/>
      <c r="BC663" s="345"/>
      <c r="BD663" s="345"/>
      <c r="BE663" s="218"/>
      <c r="BF663" s="218"/>
      <c r="BG663" s="222"/>
      <c r="BH663" s="222"/>
      <c r="BI663" s="221"/>
      <c r="BJ663" s="221"/>
      <c r="BK663" s="221"/>
      <c r="BL663" s="223"/>
      <c r="BM663" s="218"/>
      <c r="BN663" s="222"/>
      <c r="BO663" s="218"/>
      <c r="BP663" s="218"/>
      <c r="BQ663" s="218"/>
      <c r="BR663" s="217"/>
      <c r="BS663" s="217"/>
      <c r="BT663" s="217"/>
      <c r="BU663" s="217"/>
      <c r="BV663" s="217"/>
      <c r="BW663" s="217"/>
      <c r="BX663" s="217"/>
      <c r="BY663" s="217"/>
      <c r="BZ663" s="217"/>
      <c r="CA663" s="217"/>
      <c r="CB663" s="217"/>
      <c r="CC663" s="217"/>
      <c r="CD663" s="217"/>
      <c r="CE663" s="217"/>
      <c r="CF663" s="217"/>
      <c r="CG663" s="217"/>
      <c r="CH663" s="217"/>
      <c r="CI663" s="217"/>
      <c r="CJ663" s="217"/>
      <c r="CK663" s="217"/>
    </row>
    <row r="664" spans="2:89" s="224" customFormat="1">
      <c r="B664" s="216"/>
      <c r="C664" s="215"/>
      <c r="D664" s="215"/>
      <c r="E664" s="215"/>
      <c r="F664" s="215"/>
      <c r="G664" s="215"/>
      <c r="H664" s="215"/>
      <c r="I664" s="285"/>
      <c r="J664" s="215"/>
      <c r="K664" s="215"/>
      <c r="L664" s="215"/>
      <c r="M664" s="215"/>
      <c r="N664" s="217"/>
      <c r="O664" s="217"/>
      <c r="P664" s="218"/>
      <c r="Q664" s="217"/>
      <c r="R664" s="217"/>
      <c r="S664" s="217"/>
      <c r="T664" s="217"/>
      <c r="U664" s="217"/>
      <c r="V664" s="217"/>
      <c r="W664" s="217"/>
      <c r="X664" s="217"/>
      <c r="Y664" s="217"/>
      <c r="Z664" s="217"/>
      <c r="AA664" s="217"/>
      <c r="AB664" s="219"/>
      <c r="AC664" s="220"/>
      <c r="AD664" s="220"/>
      <c r="AE664" s="219"/>
      <c r="AF664" s="219"/>
      <c r="AG664" s="217"/>
      <c r="AH664" s="218"/>
      <c r="AI664" s="221"/>
      <c r="AJ664" s="221"/>
      <c r="AK664" s="217"/>
      <c r="AL664" s="221"/>
      <c r="AM664" s="221"/>
      <c r="AN664" s="221"/>
      <c r="AO664" s="217"/>
      <c r="AP664" s="217"/>
      <c r="AQ664" s="217"/>
      <c r="AR664" s="217"/>
      <c r="AS664" s="217"/>
      <c r="AT664" s="219"/>
      <c r="AU664" s="221"/>
      <c r="AV664" s="221"/>
      <c r="AW664" s="217"/>
      <c r="AX664" s="218"/>
      <c r="AY664" s="222"/>
      <c r="AZ664" s="218"/>
      <c r="BA664" s="222"/>
      <c r="BB664" s="222"/>
      <c r="BC664" s="345"/>
      <c r="BD664" s="345"/>
      <c r="BE664" s="218"/>
      <c r="BF664" s="218"/>
      <c r="BG664" s="222"/>
      <c r="BH664" s="222"/>
      <c r="BI664" s="221"/>
      <c r="BJ664" s="221"/>
      <c r="BK664" s="221"/>
      <c r="BL664" s="223"/>
      <c r="BM664" s="218"/>
      <c r="BN664" s="222"/>
      <c r="BO664" s="218"/>
      <c r="BP664" s="218"/>
      <c r="BQ664" s="218"/>
      <c r="BR664" s="217"/>
      <c r="BS664" s="217"/>
      <c r="BT664" s="217"/>
      <c r="BU664" s="217"/>
      <c r="BV664" s="217"/>
      <c r="BW664" s="217"/>
      <c r="BX664" s="217"/>
      <c r="BY664" s="217"/>
      <c r="BZ664" s="217"/>
      <c r="CA664" s="217"/>
      <c r="CB664" s="217"/>
      <c r="CC664" s="217"/>
      <c r="CD664" s="217"/>
      <c r="CE664" s="217"/>
      <c r="CF664" s="217"/>
      <c r="CG664" s="217"/>
      <c r="CH664" s="217"/>
      <c r="CI664" s="217"/>
      <c r="CJ664" s="217"/>
      <c r="CK664" s="217"/>
    </row>
    <row r="665" spans="2:89" s="224" customFormat="1">
      <c r="B665" s="216"/>
      <c r="C665" s="215"/>
      <c r="D665" s="215"/>
      <c r="E665" s="215"/>
      <c r="F665" s="215"/>
      <c r="G665" s="215"/>
      <c r="H665" s="215"/>
      <c r="I665" s="285"/>
      <c r="J665" s="215"/>
      <c r="K665" s="215"/>
      <c r="L665" s="215"/>
      <c r="M665" s="215"/>
      <c r="N665" s="217"/>
      <c r="O665" s="217"/>
      <c r="P665" s="218"/>
      <c r="Q665" s="217"/>
      <c r="R665" s="217"/>
      <c r="S665" s="217"/>
      <c r="T665" s="217"/>
      <c r="U665" s="217"/>
      <c r="V665" s="217"/>
      <c r="W665" s="217"/>
      <c r="X665" s="217"/>
      <c r="Y665" s="217"/>
      <c r="Z665" s="217"/>
      <c r="AA665" s="217"/>
      <c r="AB665" s="219"/>
      <c r="AC665" s="220"/>
      <c r="AD665" s="220"/>
      <c r="AE665" s="219"/>
      <c r="AF665" s="219"/>
      <c r="AG665" s="217"/>
      <c r="AH665" s="218"/>
      <c r="AI665" s="221"/>
      <c r="AJ665" s="221"/>
      <c r="AK665" s="217"/>
      <c r="AL665" s="221"/>
      <c r="AM665" s="221"/>
      <c r="AN665" s="221"/>
      <c r="AO665" s="217"/>
      <c r="AP665" s="217"/>
      <c r="AQ665" s="217"/>
      <c r="AR665" s="217"/>
      <c r="AS665" s="217"/>
      <c r="AT665" s="219"/>
      <c r="AU665" s="221"/>
      <c r="AV665" s="221"/>
      <c r="AW665" s="217"/>
      <c r="AX665" s="218"/>
      <c r="AY665" s="222"/>
      <c r="AZ665" s="218"/>
      <c r="BA665" s="222"/>
      <c r="BB665" s="222"/>
      <c r="BC665" s="345"/>
      <c r="BD665" s="345"/>
      <c r="BE665" s="218"/>
      <c r="BF665" s="218"/>
      <c r="BG665" s="222"/>
      <c r="BH665" s="222"/>
      <c r="BI665" s="221"/>
      <c r="BJ665" s="221"/>
      <c r="BK665" s="221"/>
      <c r="BL665" s="223"/>
      <c r="BM665" s="218"/>
      <c r="BN665" s="222"/>
      <c r="BO665" s="218"/>
      <c r="BP665" s="218"/>
      <c r="BQ665" s="218"/>
      <c r="BR665" s="217"/>
      <c r="BS665" s="217"/>
      <c r="BT665" s="217"/>
      <c r="BU665" s="217"/>
      <c r="BV665" s="217"/>
      <c r="BW665" s="217"/>
      <c r="BX665" s="217"/>
      <c r="BY665" s="217"/>
      <c r="BZ665" s="217"/>
      <c r="CA665" s="217"/>
      <c r="CB665" s="217"/>
      <c r="CC665" s="217"/>
      <c r="CD665" s="217"/>
      <c r="CE665" s="217"/>
      <c r="CF665" s="217"/>
      <c r="CG665" s="217"/>
      <c r="CH665" s="217"/>
      <c r="CI665" s="217"/>
      <c r="CJ665" s="217"/>
      <c r="CK665" s="217"/>
    </row>
    <row r="666" spans="2:89" s="224" customFormat="1">
      <c r="B666" s="216"/>
      <c r="C666" s="215"/>
      <c r="D666" s="215"/>
      <c r="E666" s="215"/>
      <c r="F666" s="215"/>
      <c r="G666" s="215"/>
      <c r="H666" s="215"/>
      <c r="I666" s="285"/>
      <c r="J666" s="215"/>
      <c r="K666" s="215"/>
      <c r="L666" s="215"/>
      <c r="M666" s="215"/>
      <c r="N666" s="217"/>
      <c r="O666" s="217"/>
      <c r="P666" s="218"/>
      <c r="Q666" s="217"/>
      <c r="R666" s="217"/>
      <c r="S666" s="217"/>
      <c r="T666" s="217"/>
      <c r="U666" s="217"/>
      <c r="V666" s="217"/>
      <c r="W666" s="217"/>
      <c r="X666" s="217"/>
      <c r="Y666" s="217"/>
      <c r="Z666" s="217"/>
      <c r="AA666" s="217"/>
      <c r="AB666" s="219"/>
      <c r="AC666" s="220"/>
      <c r="AD666" s="220"/>
      <c r="AE666" s="219"/>
      <c r="AF666" s="219"/>
      <c r="AG666" s="217"/>
      <c r="AH666" s="218"/>
      <c r="AI666" s="221"/>
      <c r="AJ666" s="221"/>
      <c r="AK666" s="217"/>
      <c r="AL666" s="221"/>
      <c r="AM666" s="221"/>
      <c r="AN666" s="221"/>
      <c r="AO666" s="217"/>
      <c r="AP666" s="217"/>
      <c r="AQ666" s="217"/>
      <c r="AR666" s="217"/>
      <c r="AS666" s="217"/>
      <c r="AT666" s="219"/>
      <c r="AU666" s="221"/>
      <c r="AV666" s="221"/>
      <c r="AW666" s="217"/>
      <c r="AX666" s="218"/>
      <c r="AY666" s="222"/>
      <c r="AZ666" s="218"/>
      <c r="BA666" s="222"/>
      <c r="BB666" s="222"/>
      <c r="BC666" s="345"/>
      <c r="BD666" s="345"/>
      <c r="BE666" s="218"/>
      <c r="BF666" s="218"/>
      <c r="BG666" s="222"/>
      <c r="BH666" s="222"/>
      <c r="BI666" s="221"/>
      <c r="BJ666" s="221"/>
      <c r="BK666" s="221"/>
      <c r="BL666" s="223"/>
      <c r="BM666" s="218"/>
      <c r="BN666" s="222"/>
      <c r="BO666" s="218"/>
      <c r="BP666" s="218"/>
      <c r="BQ666" s="218"/>
      <c r="BR666" s="217"/>
      <c r="BS666" s="217"/>
      <c r="BT666" s="217"/>
      <c r="BU666" s="217"/>
      <c r="BV666" s="217"/>
      <c r="BW666" s="217"/>
      <c r="BX666" s="217"/>
      <c r="BY666" s="217"/>
      <c r="BZ666" s="217"/>
      <c r="CA666" s="217"/>
      <c r="CB666" s="217"/>
      <c r="CC666" s="217"/>
      <c r="CD666" s="217"/>
      <c r="CE666" s="217"/>
      <c r="CF666" s="217"/>
      <c r="CG666" s="217"/>
      <c r="CH666" s="217"/>
      <c r="CI666" s="217"/>
      <c r="CJ666" s="217"/>
      <c r="CK666" s="217"/>
    </row>
    <row r="667" spans="2:89" s="224" customFormat="1">
      <c r="B667" s="216"/>
      <c r="C667" s="215"/>
      <c r="D667" s="215"/>
      <c r="E667" s="215"/>
      <c r="F667" s="215"/>
      <c r="G667" s="215"/>
      <c r="H667" s="215"/>
      <c r="I667" s="285"/>
      <c r="J667" s="215"/>
      <c r="K667" s="215"/>
      <c r="L667" s="215"/>
      <c r="M667" s="215"/>
      <c r="N667" s="217"/>
      <c r="O667" s="217"/>
      <c r="P667" s="218"/>
      <c r="Q667" s="217"/>
      <c r="R667" s="217"/>
      <c r="S667" s="217"/>
      <c r="T667" s="217"/>
      <c r="U667" s="217"/>
      <c r="V667" s="217"/>
      <c r="W667" s="217"/>
      <c r="X667" s="217"/>
      <c r="Y667" s="217"/>
      <c r="Z667" s="217"/>
      <c r="AA667" s="217"/>
      <c r="AB667" s="219"/>
      <c r="AC667" s="220"/>
      <c r="AD667" s="220"/>
      <c r="AE667" s="219"/>
      <c r="AF667" s="219"/>
      <c r="AG667" s="217"/>
      <c r="AH667" s="218"/>
      <c r="AI667" s="221"/>
      <c r="AJ667" s="221"/>
      <c r="AK667" s="217"/>
      <c r="AL667" s="221"/>
      <c r="AM667" s="221"/>
      <c r="AN667" s="221"/>
      <c r="AO667" s="217"/>
      <c r="AP667" s="217"/>
      <c r="AQ667" s="217"/>
      <c r="AR667" s="217"/>
      <c r="AS667" s="217"/>
      <c r="AT667" s="219"/>
      <c r="AU667" s="221"/>
      <c r="AV667" s="221"/>
      <c r="AW667" s="217"/>
      <c r="AX667" s="218"/>
      <c r="AY667" s="222"/>
      <c r="AZ667" s="218"/>
      <c r="BA667" s="222"/>
      <c r="BB667" s="222"/>
      <c r="BC667" s="345"/>
      <c r="BD667" s="345"/>
      <c r="BE667" s="218"/>
      <c r="BF667" s="218"/>
      <c r="BG667" s="222"/>
      <c r="BH667" s="222"/>
      <c r="BI667" s="221"/>
      <c r="BJ667" s="221"/>
      <c r="BK667" s="221"/>
      <c r="BL667" s="223"/>
      <c r="BM667" s="218"/>
      <c r="BN667" s="222"/>
      <c r="BO667" s="218"/>
      <c r="BP667" s="218"/>
      <c r="BQ667" s="218"/>
      <c r="BR667" s="217"/>
      <c r="BS667" s="217"/>
      <c r="BT667" s="217"/>
      <c r="BU667" s="217"/>
      <c r="BV667" s="217"/>
      <c r="BW667" s="217"/>
      <c r="BX667" s="217"/>
      <c r="BY667" s="217"/>
      <c r="BZ667" s="217"/>
      <c r="CA667" s="217"/>
      <c r="CB667" s="217"/>
      <c r="CC667" s="217"/>
      <c r="CD667" s="217"/>
      <c r="CE667" s="217"/>
      <c r="CF667" s="217"/>
      <c r="CG667" s="217"/>
      <c r="CH667" s="217"/>
      <c r="CI667" s="217"/>
      <c r="CJ667" s="217"/>
      <c r="CK667" s="217"/>
    </row>
    <row r="668" spans="2:89" s="224" customFormat="1">
      <c r="B668" s="216"/>
      <c r="C668" s="215"/>
      <c r="D668" s="215"/>
      <c r="E668" s="215"/>
      <c r="F668" s="215"/>
      <c r="G668" s="215"/>
      <c r="H668" s="215"/>
      <c r="I668" s="285"/>
      <c r="J668" s="215"/>
      <c r="K668" s="215"/>
      <c r="L668" s="215"/>
      <c r="M668" s="215"/>
      <c r="N668" s="217"/>
      <c r="O668" s="217"/>
      <c r="P668" s="218"/>
      <c r="Q668" s="217"/>
      <c r="R668" s="217"/>
      <c r="S668" s="217"/>
      <c r="T668" s="217"/>
      <c r="U668" s="217"/>
      <c r="V668" s="217"/>
      <c r="W668" s="217"/>
      <c r="X668" s="217"/>
      <c r="Y668" s="217"/>
      <c r="Z668" s="217"/>
      <c r="AA668" s="217"/>
      <c r="AB668" s="219"/>
      <c r="AC668" s="220"/>
      <c r="AD668" s="220"/>
      <c r="AE668" s="219"/>
      <c r="AF668" s="219"/>
      <c r="AG668" s="217"/>
      <c r="AH668" s="218"/>
      <c r="AI668" s="221"/>
      <c r="AJ668" s="221"/>
      <c r="AK668" s="217"/>
      <c r="AL668" s="221"/>
      <c r="AM668" s="221"/>
      <c r="AN668" s="221"/>
      <c r="AO668" s="217"/>
      <c r="AP668" s="217"/>
      <c r="AQ668" s="217"/>
      <c r="AR668" s="217"/>
      <c r="AS668" s="217"/>
      <c r="AT668" s="219"/>
      <c r="AU668" s="221"/>
      <c r="AV668" s="221"/>
      <c r="AW668" s="217"/>
      <c r="AX668" s="218"/>
      <c r="AY668" s="222"/>
      <c r="AZ668" s="218"/>
      <c r="BA668" s="222"/>
      <c r="BB668" s="222"/>
      <c r="BC668" s="345"/>
      <c r="BD668" s="345"/>
      <c r="BE668" s="218"/>
      <c r="BF668" s="218"/>
      <c r="BG668" s="222"/>
      <c r="BH668" s="222"/>
      <c r="BI668" s="221"/>
      <c r="BJ668" s="221"/>
      <c r="BK668" s="221"/>
      <c r="BL668" s="223"/>
      <c r="BM668" s="218"/>
      <c r="BN668" s="222"/>
      <c r="BO668" s="218"/>
      <c r="BP668" s="218"/>
      <c r="BQ668" s="218"/>
      <c r="BR668" s="217"/>
      <c r="BS668" s="217"/>
      <c r="BT668" s="217"/>
      <c r="BU668" s="217"/>
      <c r="BV668" s="217"/>
      <c r="BW668" s="217"/>
      <c r="BX668" s="217"/>
      <c r="BY668" s="217"/>
      <c r="BZ668" s="217"/>
      <c r="CA668" s="217"/>
      <c r="CB668" s="217"/>
      <c r="CC668" s="217"/>
      <c r="CD668" s="217"/>
      <c r="CE668" s="217"/>
      <c r="CF668" s="217"/>
      <c r="CG668" s="217"/>
      <c r="CH668" s="217"/>
      <c r="CI668" s="217"/>
      <c r="CJ668" s="217"/>
      <c r="CK668" s="217"/>
    </row>
    <row r="669" spans="2:89" s="224" customFormat="1">
      <c r="B669" s="216"/>
      <c r="C669" s="215"/>
      <c r="D669" s="215"/>
      <c r="E669" s="215"/>
      <c r="F669" s="215"/>
      <c r="G669" s="215"/>
      <c r="H669" s="215"/>
      <c r="I669" s="285"/>
      <c r="J669" s="215"/>
      <c r="K669" s="215"/>
      <c r="L669" s="215"/>
      <c r="M669" s="215"/>
      <c r="N669" s="217"/>
      <c r="O669" s="217"/>
      <c r="P669" s="218"/>
      <c r="Q669" s="217"/>
      <c r="R669" s="217"/>
      <c r="S669" s="217"/>
      <c r="T669" s="217"/>
      <c r="U669" s="217"/>
      <c r="V669" s="217"/>
      <c r="W669" s="217"/>
      <c r="X669" s="217"/>
      <c r="Y669" s="217"/>
      <c r="Z669" s="217"/>
      <c r="AA669" s="217"/>
      <c r="AB669" s="219"/>
      <c r="AC669" s="220"/>
      <c r="AD669" s="220"/>
      <c r="AE669" s="219"/>
      <c r="AF669" s="219"/>
      <c r="AG669" s="217"/>
      <c r="AH669" s="218"/>
      <c r="AI669" s="221"/>
      <c r="AJ669" s="221"/>
      <c r="AK669" s="217"/>
      <c r="AL669" s="221"/>
      <c r="AM669" s="221"/>
      <c r="AN669" s="221"/>
      <c r="AO669" s="217"/>
      <c r="AP669" s="217"/>
      <c r="AQ669" s="217"/>
      <c r="AR669" s="217"/>
      <c r="AS669" s="217"/>
      <c r="AT669" s="219"/>
      <c r="AU669" s="221"/>
      <c r="AV669" s="221"/>
      <c r="AW669" s="217"/>
      <c r="AX669" s="218"/>
      <c r="AY669" s="222"/>
      <c r="AZ669" s="218"/>
      <c r="BA669" s="222"/>
      <c r="BB669" s="222"/>
      <c r="BC669" s="345"/>
      <c r="BD669" s="345"/>
      <c r="BE669" s="218"/>
      <c r="BF669" s="218"/>
      <c r="BG669" s="222"/>
      <c r="BH669" s="222"/>
      <c r="BI669" s="221"/>
      <c r="BJ669" s="221"/>
      <c r="BK669" s="221"/>
      <c r="BL669" s="223"/>
      <c r="BM669" s="218"/>
      <c r="BN669" s="222"/>
      <c r="BO669" s="218"/>
      <c r="BP669" s="218"/>
      <c r="BQ669" s="218"/>
      <c r="BR669" s="217"/>
      <c r="BS669" s="217"/>
      <c r="BT669" s="217"/>
      <c r="BU669" s="217"/>
      <c r="BV669" s="217"/>
      <c r="BW669" s="217"/>
      <c r="BX669" s="217"/>
      <c r="BY669" s="217"/>
      <c r="BZ669" s="217"/>
      <c r="CA669" s="217"/>
      <c r="CB669" s="217"/>
      <c r="CC669" s="217"/>
      <c r="CD669" s="217"/>
      <c r="CE669" s="217"/>
      <c r="CF669" s="217"/>
      <c r="CG669" s="217"/>
      <c r="CH669" s="217"/>
      <c r="CI669" s="217"/>
      <c r="CJ669" s="217"/>
      <c r="CK669" s="217"/>
    </row>
    <row r="670" spans="2:89" s="224" customFormat="1">
      <c r="B670" s="216"/>
      <c r="C670" s="215"/>
      <c r="D670" s="215"/>
      <c r="E670" s="215"/>
      <c r="F670" s="215"/>
      <c r="G670" s="215"/>
      <c r="H670" s="215"/>
      <c r="I670" s="285"/>
      <c r="J670" s="215"/>
      <c r="K670" s="215"/>
      <c r="L670" s="215"/>
      <c r="M670" s="215"/>
      <c r="N670" s="217"/>
      <c r="O670" s="217"/>
      <c r="P670" s="218"/>
      <c r="Q670" s="217"/>
      <c r="R670" s="217"/>
      <c r="S670" s="217"/>
      <c r="T670" s="217"/>
      <c r="U670" s="217"/>
      <c r="V670" s="217"/>
      <c r="W670" s="217"/>
      <c r="X670" s="217"/>
      <c r="Y670" s="217"/>
      <c r="Z670" s="217"/>
      <c r="AA670" s="217"/>
      <c r="AB670" s="219"/>
      <c r="AC670" s="220"/>
      <c r="AD670" s="220"/>
      <c r="AE670" s="219"/>
      <c r="AF670" s="219"/>
      <c r="AG670" s="217"/>
      <c r="AH670" s="218"/>
      <c r="AI670" s="221"/>
      <c r="AJ670" s="221"/>
      <c r="AK670" s="217"/>
      <c r="AL670" s="221"/>
      <c r="AM670" s="221"/>
      <c r="AN670" s="221"/>
      <c r="AO670" s="217"/>
      <c r="AP670" s="217"/>
      <c r="AQ670" s="217"/>
      <c r="AR670" s="217"/>
      <c r="AS670" s="217"/>
      <c r="AT670" s="219"/>
      <c r="AU670" s="221"/>
      <c r="AV670" s="221"/>
      <c r="AW670" s="217"/>
      <c r="AX670" s="218"/>
      <c r="AY670" s="222"/>
      <c r="AZ670" s="218"/>
      <c r="BA670" s="222"/>
      <c r="BB670" s="222"/>
      <c r="BC670" s="345"/>
      <c r="BD670" s="345"/>
      <c r="BE670" s="218"/>
      <c r="BF670" s="218"/>
      <c r="BG670" s="222"/>
      <c r="BH670" s="222"/>
      <c r="BI670" s="221"/>
      <c r="BJ670" s="221"/>
      <c r="BK670" s="221"/>
      <c r="BL670" s="223"/>
      <c r="BM670" s="218"/>
      <c r="BN670" s="222"/>
      <c r="BO670" s="218"/>
      <c r="BP670" s="218"/>
      <c r="BQ670" s="218"/>
      <c r="BR670" s="217"/>
      <c r="BS670" s="217"/>
      <c r="BT670" s="217"/>
      <c r="BU670" s="217"/>
      <c r="BV670" s="217"/>
      <c r="BW670" s="217"/>
      <c r="BX670" s="217"/>
      <c r="BY670" s="217"/>
      <c r="BZ670" s="217"/>
      <c r="CA670" s="217"/>
      <c r="CB670" s="217"/>
      <c r="CC670" s="217"/>
      <c r="CD670" s="217"/>
      <c r="CE670" s="217"/>
      <c r="CF670" s="217"/>
      <c r="CG670" s="217"/>
      <c r="CH670" s="217"/>
      <c r="CI670" s="217"/>
      <c r="CJ670" s="217"/>
      <c r="CK670" s="217"/>
    </row>
    <row r="671" spans="2:89" s="224" customFormat="1">
      <c r="B671" s="216"/>
      <c r="C671" s="215"/>
      <c r="D671" s="215"/>
      <c r="E671" s="215"/>
      <c r="F671" s="215"/>
      <c r="G671" s="215"/>
      <c r="H671" s="215"/>
      <c r="I671" s="285"/>
      <c r="J671" s="215"/>
      <c r="K671" s="215"/>
      <c r="L671" s="215"/>
      <c r="M671" s="215"/>
      <c r="N671" s="217"/>
      <c r="O671" s="217"/>
      <c r="P671" s="218"/>
      <c r="Q671" s="217"/>
      <c r="R671" s="217"/>
      <c r="S671" s="217"/>
      <c r="T671" s="217"/>
      <c r="U671" s="217"/>
      <c r="V671" s="217"/>
      <c r="W671" s="217"/>
      <c r="X671" s="217"/>
      <c r="Y671" s="217"/>
      <c r="Z671" s="217"/>
      <c r="AA671" s="217"/>
      <c r="AB671" s="219"/>
      <c r="AC671" s="220"/>
      <c r="AD671" s="220"/>
      <c r="AE671" s="219"/>
      <c r="AF671" s="219"/>
      <c r="AG671" s="217"/>
      <c r="AH671" s="218"/>
      <c r="AI671" s="221"/>
      <c r="AJ671" s="221"/>
      <c r="AK671" s="217"/>
      <c r="AL671" s="221"/>
      <c r="AM671" s="221"/>
      <c r="AN671" s="221"/>
      <c r="AO671" s="217"/>
      <c r="AP671" s="217"/>
      <c r="AQ671" s="217"/>
      <c r="AR671" s="217"/>
      <c r="AS671" s="217"/>
      <c r="AT671" s="219"/>
      <c r="AU671" s="221"/>
      <c r="AV671" s="221"/>
      <c r="AW671" s="217"/>
      <c r="AX671" s="218"/>
      <c r="AY671" s="222"/>
      <c r="AZ671" s="218"/>
      <c r="BA671" s="222"/>
      <c r="BB671" s="222"/>
      <c r="BC671" s="345"/>
      <c r="BD671" s="345"/>
      <c r="BE671" s="218"/>
      <c r="BF671" s="218"/>
      <c r="BG671" s="222"/>
      <c r="BH671" s="222"/>
      <c r="BI671" s="221"/>
      <c r="BJ671" s="221"/>
      <c r="BK671" s="221"/>
      <c r="BL671" s="223"/>
      <c r="BM671" s="218"/>
      <c r="BN671" s="222"/>
      <c r="BO671" s="218"/>
      <c r="BP671" s="218"/>
      <c r="BQ671" s="218"/>
      <c r="BR671" s="217"/>
      <c r="BS671" s="217"/>
      <c r="BT671" s="217"/>
      <c r="BU671" s="217"/>
      <c r="BV671" s="217"/>
      <c r="BW671" s="217"/>
      <c r="BX671" s="217"/>
      <c r="BY671" s="217"/>
      <c r="BZ671" s="217"/>
      <c r="CA671" s="217"/>
      <c r="CB671" s="217"/>
      <c r="CC671" s="217"/>
      <c r="CD671" s="217"/>
      <c r="CE671" s="217"/>
      <c r="CF671" s="217"/>
      <c r="CG671" s="217"/>
      <c r="CH671" s="217"/>
      <c r="CI671" s="217"/>
      <c r="CJ671" s="217"/>
      <c r="CK671" s="217"/>
    </row>
    <row r="672" spans="2:89" s="224" customFormat="1">
      <c r="B672" s="216"/>
      <c r="C672" s="215"/>
      <c r="D672" s="215"/>
      <c r="E672" s="215"/>
      <c r="F672" s="215"/>
      <c r="G672" s="215"/>
      <c r="H672" s="215"/>
      <c r="I672" s="285"/>
      <c r="J672" s="215"/>
      <c r="K672" s="215"/>
      <c r="L672" s="215"/>
      <c r="M672" s="215"/>
      <c r="N672" s="217"/>
      <c r="O672" s="217"/>
      <c r="P672" s="218"/>
      <c r="Q672" s="217"/>
      <c r="R672" s="217"/>
      <c r="S672" s="217"/>
      <c r="T672" s="217"/>
      <c r="U672" s="217"/>
      <c r="V672" s="217"/>
      <c r="W672" s="217"/>
      <c r="X672" s="217"/>
      <c r="Y672" s="217"/>
      <c r="Z672" s="217"/>
      <c r="AA672" s="217"/>
      <c r="AB672" s="219"/>
      <c r="AC672" s="220"/>
      <c r="AD672" s="220"/>
      <c r="AE672" s="219"/>
      <c r="AF672" s="219"/>
      <c r="AG672" s="217"/>
      <c r="AH672" s="218"/>
      <c r="AI672" s="221"/>
      <c r="AJ672" s="221"/>
      <c r="AK672" s="217"/>
      <c r="AL672" s="221"/>
      <c r="AM672" s="221"/>
      <c r="AN672" s="221"/>
      <c r="AO672" s="217"/>
      <c r="AP672" s="217"/>
      <c r="AQ672" s="217"/>
      <c r="AR672" s="217"/>
      <c r="AS672" s="217"/>
      <c r="AT672" s="219"/>
      <c r="AU672" s="221"/>
      <c r="AV672" s="221"/>
      <c r="AW672" s="217"/>
      <c r="AX672" s="218"/>
      <c r="AY672" s="222"/>
      <c r="AZ672" s="218"/>
      <c r="BA672" s="222"/>
      <c r="BB672" s="222"/>
      <c r="BC672" s="345"/>
      <c r="BD672" s="345"/>
      <c r="BE672" s="218"/>
      <c r="BF672" s="218"/>
      <c r="BG672" s="222"/>
      <c r="BH672" s="222"/>
      <c r="BI672" s="221"/>
      <c r="BJ672" s="221"/>
      <c r="BK672" s="221"/>
      <c r="BL672" s="223"/>
      <c r="BM672" s="218"/>
      <c r="BN672" s="222"/>
      <c r="BO672" s="218"/>
      <c r="BP672" s="218"/>
      <c r="BQ672" s="218"/>
      <c r="BR672" s="217"/>
      <c r="BS672" s="217"/>
      <c r="BT672" s="217"/>
      <c r="BU672" s="217"/>
      <c r="BV672" s="217"/>
      <c r="BW672" s="217"/>
      <c r="BX672" s="217"/>
      <c r="BY672" s="217"/>
      <c r="BZ672" s="217"/>
      <c r="CA672" s="217"/>
      <c r="CB672" s="217"/>
      <c r="CC672" s="217"/>
      <c r="CD672" s="217"/>
      <c r="CE672" s="217"/>
      <c r="CF672" s="217"/>
      <c r="CG672" s="217"/>
      <c r="CH672" s="217"/>
      <c r="CI672" s="217"/>
      <c r="CJ672" s="217"/>
      <c r="CK672" s="217"/>
    </row>
    <row r="673" spans="2:89" s="224" customFormat="1">
      <c r="B673" s="216"/>
      <c r="C673" s="215"/>
      <c r="D673" s="215"/>
      <c r="E673" s="215"/>
      <c r="F673" s="215"/>
      <c r="G673" s="215"/>
      <c r="H673" s="215"/>
      <c r="I673" s="285"/>
      <c r="J673" s="215"/>
      <c r="K673" s="215"/>
      <c r="L673" s="215"/>
      <c r="M673" s="215"/>
      <c r="N673" s="217"/>
      <c r="O673" s="217"/>
      <c r="P673" s="218"/>
      <c r="Q673" s="217"/>
      <c r="R673" s="217"/>
      <c r="S673" s="217"/>
      <c r="T673" s="217"/>
      <c r="U673" s="217"/>
      <c r="V673" s="217"/>
      <c r="W673" s="217"/>
      <c r="X673" s="217"/>
      <c r="Y673" s="217"/>
      <c r="Z673" s="217"/>
      <c r="AA673" s="217"/>
      <c r="AB673" s="219"/>
      <c r="AC673" s="220"/>
      <c r="AD673" s="220"/>
      <c r="AE673" s="219"/>
      <c r="AF673" s="219"/>
      <c r="AG673" s="217"/>
      <c r="AH673" s="218"/>
      <c r="AI673" s="221"/>
      <c r="AJ673" s="221"/>
      <c r="AK673" s="217"/>
      <c r="AL673" s="221"/>
      <c r="AM673" s="221"/>
      <c r="AN673" s="221"/>
      <c r="AO673" s="217"/>
      <c r="AP673" s="217"/>
      <c r="AQ673" s="217"/>
      <c r="AR673" s="217"/>
      <c r="AS673" s="217"/>
      <c r="AT673" s="219"/>
      <c r="AU673" s="221"/>
      <c r="AV673" s="221"/>
      <c r="AW673" s="217"/>
      <c r="AX673" s="218"/>
      <c r="AY673" s="222"/>
      <c r="AZ673" s="218"/>
      <c r="BA673" s="222"/>
      <c r="BB673" s="222"/>
      <c r="BC673" s="345"/>
      <c r="BD673" s="345"/>
      <c r="BE673" s="218"/>
      <c r="BF673" s="218"/>
      <c r="BG673" s="222"/>
      <c r="BH673" s="222"/>
      <c r="BI673" s="221"/>
      <c r="BJ673" s="221"/>
      <c r="BK673" s="221"/>
      <c r="BL673" s="223"/>
      <c r="BM673" s="218"/>
      <c r="BN673" s="222"/>
      <c r="BO673" s="218"/>
      <c r="BP673" s="218"/>
      <c r="BQ673" s="218"/>
      <c r="BR673" s="217"/>
      <c r="BS673" s="217"/>
      <c r="BT673" s="217"/>
      <c r="BU673" s="217"/>
      <c r="BV673" s="217"/>
      <c r="BW673" s="217"/>
      <c r="BX673" s="217"/>
      <c r="BY673" s="217"/>
      <c r="BZ673" s="217"/>
      <c r="CA673" s="217"/>
      <c r="CB673" s="217"/>
      <c r="CC673" s="217"/>
      <c r="CD673" s="217"/>
      <c r="CE673" s="217"/>
      <c r="CF673" s="217"/>
      <c r="CG673" s="217"/>
      <c r="CH673" s="217"/>
      <c r="CI673" s="217"/>
      <c r="CJ673" s="217"/>
      <c r="CK673" s="217"/>
    </row>
    <row r="674" spans="2:89" s="224" customFormat="1">
      <c r="B674" s="216"/>
      <c r="C674" s="215"/>
      <c r="D674" s="215"/>
      <c r="E674" s="215"/>
      <c r="F674" s="215"/>
      <c r="G674" s="215"/>
      <c r="H674" s="215"/>
      <c r="I674" s="285"/>
      <c r="J674" s="215"/>
      <c r="K674" s="215"/>
      <c r="L674" s="215"/>
      <c r="M674" s="215"/>
      <c r="N674" s="217"/>
      <c r="O674" s="217"/>
      <c r="P674" s="218"/>
      <c r="Q674" s="217"/>
      <c r="R674" s="217"/>
      <c r="S674" s="217"/>
      <c r="T674" s="217"/>
      <c r="U674" s="217"/>
      <c r="V674" s="217"/>
      <c r="W674" s="217"/>
      <c r="X674" s="217"/>
      <c r="Y674" s="217"/>
      <c r="Z674" s="217"/>
      <c r="AA674" s="217"/>
      <c r="AB674" s="219"/>
      <c r="AC674" s="220"/>
      <c r="AD674" s="220"/>
      <c r="AE674" s="219"/>
      <c r="AF674" s="219"/>
      <c r="AG674" s="217"/>
      <c r="AH674" s="218"/>
      <c r="AI674" s="221"/>
      <c r="AJ674" s="221"/>
      <c r="AK674" s="217"/>
      <c r="AL674" s="221"/>
      <c r="AM674" s="221"/>
      <c r="AN674" s="221"/>
      <c r="AO674" s="217"/>
      <c r="AP674" s="217"/>
      <c r="AQ674" s="217"/>
      <c r="AR674" s="217"/>
      <c r="AS674" s="217"/>
      <c r="AT674" s="219"/>
      <c r="AU674" s="221"/>
      <c r="AV674" s="221"/>
      <c r="AW674" s="217"/>
      <c r="AX674" s="218"/>
      <c r="AY674" s="222"/>
      <c r="AZ674" s="218"/>
      <c r="BA674" s="222"/>
      <c r="BB674" s="222"/>
      <c r="BC674" s="345"/>
      <c r="BD674" s="345"/>
      <c r="BE674" s="218"/>
      <c r="BF674" s="218"/>
      <c r="BG674" s="222"/>
      <c r="BH674" s="222"/>
      <c r="BI674" s="221"/>
      <c r="BJ674" s="221"/>
      <c r="BK674" s="221"/>
      <c r="BL674" s="223"/>
      <c r="BM674" s="218"/>
      <c r="BN674" s="222"/>
      <c r="BO674" s="218"/>
      <c r="BP674" s="218"/>
      <c r="BQ674" s="218"/>
      <c r="BR674" s="217"/>
      <c r="BS674" s="217"/>
      <c r="BT674" s="217"/>
      <c r="BU674" s="217"/>
      <c r="BV674" s="217"/>
      <c r="BW674" s="217"/>
      <c r="BX674" s="217"/>
      <c r="BY674" s="217"/>
      <c r="BZ674" s="217"/>
      <c r="CA674" s="217"/>
      <c r="CB674" s="217"/>
      <c r="CC674" s="217"/>
      <c r="CD674" s="217"/>
      <c r="CE674" s="217"/>
      <c r="CF674" s="217"/>
      <c r="CG674" s="217"/>
      <c r="CH674" s="217"/>
      <c r="CI674" s="217"/>
      <c r="CJ674" s="217"/>
      <c r="CK674" s="217"/>
    </row>
    <row r="675" spans="2:89" s="224" customFormat="1">
      <c r="B675" s="216"/>
      <c r="C675" s="215"/>
      <c r="D675" s="215"/>
      <c r="E675" s="215"/>
      <c r="F675" s="215"/>
      <c r="G675" s="215"/>
      <c r="H675" s="215"/>
      <c r="I675" s="285"/>
      <c r="J675" s="215"/>
      <c r="K675" s="215"/>
      <c r="L675" s="215"/>
      <c r="M675" s="215"/>
      <c r="N675" s="217"/>
      <c r="O675" s="217"/>
      <c r="P675" s="218"/>
      <c r="Q675" s="217"/>
      <c r="R675" s="217"/>
      <c r="S675" s="217"/>
      <c r="T675" s="217"/>
      <c r="U675" s="217"/>
      <c r="V675" s="217"/>
      <c r="W675" s="217"/>
      <c r="X675" s="217"/>
      <c r="Y675" s="217"/>
      <c r="Z675" s="217"/>
      <c r="AA675" s="217"/>
      <c r="AB675" s="219"/>
      <c r="AC675" s="220"/>
      <c r="AD675" s="220"/>
      <c r="AE675" s="219"/>
      <c r="AF675" s="219"/>
      <c r="AG675" s="217"/>
      <c r="AH675" s="218"/>
      <c r="AI675" s="221"/>
      <c r="AJ675" s="221"/>
      <c r="AK675" s="217"/>
      <c r="AL675" s="221"/>
      <c r="AM675" s="221"/>
      <c r="AN675" s="221"/>
      <c r="AO675" s="217"/>
      <c r="AP675" s="217"/>
      <c r="AQ675" s="217"/>
      <c r="AR675" s="217"/>
      <c r="AS675" s="217"/>
      <c r="AT675" s="219"/>
      <c r="AU675" s="221"/>
      <c r="AV675" s="221"/>
      <c r="AW675" s="217"/>
      <c r="AX675" s="218"/>
      <c r="AY675" s="222"/>
      <c r="AZ675" s="218"/>
      <c r="BA675" s="222"/>
      <c r="BB675" s="222"/>
      <c r="BC675" s="345"/>
      <c r="BD675" s="345"/>
      <c r="BE675" s="218"/>
      <c r="BF675" s="218"/>
      <c r="BG675" s="222"/>
      <c r="BH675" s="222"/>
      <c r="BI675" s="221"/>
      <c r="BJ675" s="221"/>
      <c r="BK675" s="221"/>
      <c r="BL675" s="223"/>
      <c r="BM675" s="218"/>
      <c r="BN675" s="222"/>
      <c r="BO675" s="218"/>
      <c r="BP675" s="218"/>
      <c r="BQ675" s="218"/>
      <c r="BR675" s="217"/>
      <c r="BS675" s="217"/>
      <c r="BT675" s="217"/>
      <c r="BU675" s="217"/>
      <c r="BV675" s="217"/>
      <c r="BW675" s="217"/>
      <c r="BX675" s="217"/>
      <c r="BY675" s="217"/>
      <c r="BZ675" s="217"/>
      <c r="CA675" s="217"/>
      <c r="CB675" s="217"/>
      <c r="CC675" s="217"/>
      <c r="CD675" s="217"/>
      <c r="CE675" s="217"/>
      <c r="CF675" s="217"/>
      <c r="CG675" s="217"/>
      <c r="CH675" s="217"/>
      <c r="CI675" s="217"/>
      <c r="CJ675" s="217"/>
      <c r="CK675" s="217"/>
    </row>
    <row r="676" spans="2:89" s="224" customFormat="1">
      <c r="B676" s="216"/>
      <c r="C676" s="215"/>
      <c r="D676" s="215"/>
      <c r="E676" s="215"/>
      <c r="F676" s="215"/>
      <c r="G676" s="215"/>
      <c r="H676" s="215"/>
      <c r="I676" s="285"/>
      <c r="J676" s="215"/>
      <c r="K676" s="215"/>
      <c r="L676" s="215"/>
      <c r="M676" s="215"/>
      <c r="N676" s="217"/>
      <c r="O676" s="217"/>
      <c r="P676" s="218"/>
      <c r="Q676" s="217"/>
      <c r="R676" s="217"/>
      <c r="S676" s="217"/>
      <c r="T676" s="217"/>
      <c r="U676" s="217"/>
      <c r="V676" s="217"/>
      <c r="W676" s="217"/>
      <c r="X676" s="217"/>
      <c r="Y676" s="217"/>
      <c r="Z676" s="217"/>
      <c r="AA676" s="217"/>
      <c r="AB676" s="219"/>
      <c r="AC676" s="220"/>
      <c r="AD676" s="220"/>
      <c r="AE676" s="219"/>
      <c r="AF676" s="219"/>
      <c r="AG676" s="217"/>
      <c r="AH676" s="218"/>
      <c r="AI676" s="221"/>
      <c r="AJ676" s="221"/>
      <c r="AK676" s="217"/>
      <c r="AL676" s="221"/>
      <c r="AM676" s="221"/>
      <c r="AN676" s="221"/>
      <c r="AO676" s="217"/>
      <c r="AP676" s="217"/>
      <c r="AQ676" s="217"/>
      <c r="AR676" s="217"/>
      <c r="AS676" s="217"/>
      <c r="AT676" s="219"/>
      <c r="AU676" s="221"/>
      <c r="AV676" s="221"/>
      <c r="AW676" s="217"/>
      <c r="AX676" s="218"/>
      <c r="AY676" s="222"/>
      <c r="AZ676" s="218"/>
      <c r="BA676" s="222"/>
      <c r="BB676" s="222"/>
      <c r="BC676" s="345"/>
      <c r="BD676" s="345"/>
      <c r="BE676" s="218"/>
      <c r="BF676" s="218"/>
      <c r="BG676" s="222"/>
      <c r="BH676" s="222"/>
      <c r="BI676" s="221"/>
      <c r="BJ676" s="221"/>
      <c r="BK676" s="221"/>
      <c r="BL676" s="223"/>
      <c r="BM676" s="218"/>
      <c r="BN676" s="222"/>
      <c r="BO676" s="218"/>
      <c r="BP676" s="218"/>
      <c r="BQ676" s="218"/>
      <c r="BR676" s="217"/>
      <c r="BS676" s="217"/>
      <c r="BT676" s="217"/>
      <c r="BU676" s="217"/>
      <c r="BV676" s="217"/>
      <c r="BW676" s="217"/>
      <c r="BX676" s="217"/>
      <c r="BY676" s="217"/>
      <c r="BZ676" s="217"/>
      <c r="CA676" s="217"/>
      <c r="CB676" s="217"/>
      <c r="CC676" s="217"/>
      <c r="CD676" s="217"/>
      <c r="CE676" s="217"/>
      <c r="CF676" s="217"/>
      <c r="CG676" s="217"/>
      <c r="CH676" s="217"/>
      <c r="CI676" s="217"/>
      <c r="CJ676" s="217"/>
      <c r="CK676" s="217"/>
    </row>
    <row r="677" spans="2:89" s="224" customFormat="1">
      <c r="B677" s="216"/>
      <c r="C677" s="215"/>
      <c r="D677" s="215"/>
      <c r="E677" s="215"/>
      <c r="F677" s="215"/>
      <c r="G677" s="215"/>
      <c r="H677" s="215"/>
      <c r="I677" s="285"/>
      <c r="J677" s="215"/>
      <c r="K677" s="215"/>
      <c r="L677" s="215"/>
      <c r="M677" s="215"/>
      <c r="N677" s="217"/>
      <c r="O677" s="217"/>
      <c r="P677" s="218"/>
      <c r="Q677" s="217"/>
      <c r="R677" s="217"/>
      <c r="S677" s="217"/>
      <c r="T677" s="217"/>
      <c r="U677" s="217"/>
      <c r="V677" s="217"/>
      <c r="W677" s="217"/>
      <c r="X677" s="217"/>
      <c r="Y677" s="217"/>
      <c r="Z677" s="217"/>
      <c r="AA677" s="217"/>
      <c r="AB677" s="219"/>
      <c r="AC677" s="220"/>
      <c r="AD677" s="220"/>
      <c r="AE677" s="219"/>
      <c r="AF677" s="219"/>
      <c r="AG677" s="217"/>
      <c r="AH677" s="218"/>
      <c r="AI677" s="221"/>
      <c r="AJ677" s="221"/>
      <c r="AK677" s="217"/>
      <c r="AL677" s="221"/>
      <c r="AM677" s="221"/>
      <c r="AN677" s="221"/>
      <c r="AO677" s="217"/>
      <c r="AP677" s="217"/>
      <c r="AQ677" s="217"/>
      <c r="AR677" s="217"/>
      <c r="AS677" s="217"/>
      <c r="AT677" s="219"/>
      <c r="AU677" s="221"/>
      <c r="AV677" s="221"/>
      <c r="AW677" s="217"/>
      <c r="AX677" s="218"/>
      <c r="AY677" s="222"/>
      <c r="AZ677" s="218"/>
      <c r="BA677" s="222"/>
      <c r="BB677" s="222"/>
      <c r="BC677" s="345"/>
      <c r="BD677" s="345"/>
      <c r="BE677" s="218"/>
      <c r="BF677" s="218"/>
      <c r="BG677" s="222"/>
      <c r="BH677" s="222"/>
      <c r="BI677" s="221"/>
      <c r="BJ677" s="221"/>
      <c r="BK677" s="221"/>
      <c r="BL677" s="223"/>
      <c r="BM677" s="218"/>
      <c r="BN677" s="222"/>
      <c r="BO677" s="218"/>
      <c r="BP677" s="218"/>
      <c r="BQ677" s="218"/>
      <c r="BR677" s="217"/>
      <c r="BS677" s="217"/>
      <c r="BT677" s="217"/>
      <c r="BU677" s="217"/>
      <c r="BV677" s="217"/>
      <c r="BW677" s="217"/>
      <c r="BX677" s="217"/>
      <c r="BY677" s="217"/>
      <c r="BZ677" s="217"/>
      <c r="CA677" s="217"/>
      <c r="CB677" s="217"/>
      <c r="CC677" s="217"/>
      <c r="CD677" s="217"/>
      <c r="CE677" s="217"/>
      <c r="CF677" s="217"/>
      <c r="CG677" s="217"/>
      <c r="CH677" s="217"/>
      <c r="CI677" s="217"/>
      <c r="CJ677" s="217"/>
      <c r="CK677" s="217"/>
    </row>
    <row r="678" spans="2:89" s="224" customFormat="1">
      <c r="B678" s="216"/>
      <c r="C678" s="215"/>
      <c r="D678" s="215"/>
      <c r="E678" s="215"/>
      <c r="F678" s="215"/>
      <c r="G678" s="215"/>
      <c r="H678" s="215"/>
      <c r="I678" s="285"/>
      <c r="J678" s="215"/>
      <c r="K678" s="215"/>
      <c r="L678" s="215"/>
      <c r="M678" s="215"/>
      <c r="N678" s="217"/>
      <c r="O678" s="217"/>
      <c r="P678" s="218"/>
      <c r="Q678" s="217"/>
      <c r="R678" s="217"/>
      <c r="S678" s="217"/>
      <c r="T678" s="217"/>
      <c r="U678" s="217"/>
      <c r="V678" s="217"/>
      <c r="W678" s="217"/>
      <c r="X678" s="217"/>
      <c r="Y678" s="217"/>
      <c r="Z678" s="217"/>
      <c r="AA678" s="217"/>
      <c r="AB678" s="219"/>
      <c r="AC678" s="220"/>
      <c r="AD678" s="220"/>
      <c r="AE678" s="219"/>
      <c r="AF678" s="219"/>
      <c r="AG678" s="217"/>
      <c r="AH678" s="218"/>
      <c r="AI678" s="221"/>
      <c r="AJ678" s="221"/>
      <c r="AK678" s="217"/>
      <c r="AL678" s="221"/>
      <c r="AM678" s="221"/>
      <c r="AN678" s="221"/>
      <c r="AO678" s="217"/>
      <c r="AP678" s="217"/>
      <c r="AQ678" s="217"/>
      <c r="AR678" s="217"/>
      <c r="AS678" s="217"/>
      <c r="AT678" s="219"/>
      <c r="AU678" s="221"/>
      <c r="AV678" s="221"/>
      <c r="AW678" s="217"/>
      <c r="AX678" s="218"/>
      <c r="AY678" s="222"/>
      <c r="AZ678" s="218"/>
      <c r="BA678" s="222"/>
      <c r="BB678" s="222"/>
      <c r="BC678" s="345"/>
      <c r="BD678" s="345"/>
      <c r="BE678" s="218"/>
      <c r="BF678" s="218"/>
      <c r="BG678" s="222"/>
      <c r="BH678" s="222"/>
      <c r="BI678" s="221"/>
      <c r="BJ678" s="221"/>
      <c r="BK678" s="221"/>
      <c r="BL678" s="223"/>
      <c r="BM678" s="218"/>
      <c r="BN678" s="222"/>
      <c r="BO678" s="218"/>
      <c r="BP678" s="218"/>
      <c r="BQ678" s="218"/>
      <c r="BR678" s="217"/>
      <c r="BS678" s="217"/>
      <c r="BT678" s="217"/>
      <c r="BU678" s="217"/>
      <c r="BV678" s="217"/>
      <c r="BW678" s="217"/>
      <c r="BX678" s="217"/>
      <c r="BY678" s="217"/>
      <c r="BZ678" s="217"/>
      <c r="CA678" s="217"/>
      <c r="CB678" s="217"/>
      <c r="CC678" s="217"/>
      <c r="CD678" s="217"/>
      <c r="CE678" s="217"/>
      <c r="CF678" s="217"/>
      <c r="CG678" s="217"/>
      <c r="CH678" s="217"/>
      <c r="CI678" s="217"/>
      <c r="CJ678" s="217"/>
      <c r="CK678" s="217"/>
    </row>
    <row r="679" spans="2:89" s="224" customFormat="1">
      <c r="B679" s="216"/>
      <c r="C679" s="215"/>
      <c r="D679" s="215"/>
      <c r="E679" s="215"/>
      <c r="F679" s="215"/>
      <c r="G679" s="215"/>
      <c r="H679" s="215"/>
      <c r="I679" s="285"/>
      <c r="J679" s="215"/>
      <c r="K679" s="215"/>
      <c r="L679" s="215"/>
      <c r="M679" s="215"/>
      <c r="N679" s="217"/>
      <c r="O679" s="217"/>
      <c r="P679" s="218"/>
      <c r="Q679" s="217"/>
      <c r="R679" s="217"/>
      <c r="S679" s="217"/>
      <c r="T679" s="217"/>
      <c r="U679" s="217"/>
      <c r="V679" s="217"/>
      <c r="W679" s="217"/>
      <c r="X679" s="217"/>
      <c r="Y679" s="217"/>
      <c r="Z679" s="217"/>
      <c r="AA679" s="217"/>
      <c r="AB679" s="219"/>
      <c r="AC679" s="220"/>
      <c r="AD679" s="220"/>
      <c r="AE679" s="219"/>
      <c r="AF679" s="219"/>
      <c r="AG679" s="217"/>
      <c r="AH679" s="218"/>
      <c r="AI679" s="221"/>
      <c r="AJ679" s="221"/>
      <c r="AK679" s="217"/>
      <c r="AL679" s="221"/>
      <c r="AM679" s="221"/>
      <c r="AN679" s="221"/>
      <c r="AO679" s="217"/>
      <c r="AP679" s="217"/>
      <c r="AQ679" s="217"/>
      <c r="AR679" s="217"/>
      <c r="AS679" s="217"/>
      <c r="AT679" s="219"/>
      <c r="AU679" s="221"/>
      <c r="AV679" s="221"/>
      <c r="AW679" s="217"/>
      <c r="AX679" s="218"/>
      <c r="AY679" s="222"/>
      <c r="AZ679" s="218"/>
      <c r="BA679" s="222"/>
      <c r="BB679" s="222"/>
      <c r="BC679" s="345"/>
      <c r="BD679" s="345"/>
      <c r="BE679" s="218"/>
      <c r="BF679" s="218"/>
      <c r="BG679" s="222"/>
      <c r="BH679" s="222"/>
      <c r="BI679" s="221"/>
      <c r="BJ679" s="221"/>
      <c r="BK679" s="221"/>
      <c r="BL679" s="223"/>
      <c r="BM679" s="218"/>
      <c r="BN679" s="222"/>
      <c r="BO679" s="218"/>
      <c r="BP679" s="218"/>
      <c r="BQ679" s="218"/>
      <c r="BR679" s="217"/>
      <c r="BS679" s="217"/>
      <c r="BT679" s="217"/>
      <c r="BU679" s="217"/>
      <c r="BV679" s="217"/>
      <c r="BW679" s="217"/>
      <c r="BX679" s="217"/>
      <c r="BY679" s="217"/>
      <c r="BZ679" s="217"/>
      <c r="CA679" s="217"/>
      <c r="CB679" s="217"/>
      <c r="CC679" s="217"/>
      <c r="CD679" s="217"/>
      <c r="CE679" s="217"/>
      <c r="CF679" s="217"/>
      <c r="CG679" s="217"/>
      <c r="CH679" s="217"/>
      <c r="CI679" s="217"/>
      <c r="CJ679" s="217"/>
      <c r="CK679" s="217"/>
    </row>
    <row r="680" spans="2:89" s="224" customFormat="1">
      <c r="B680" s="216"/>
      <c r="C680" s="215"/>
      <c r="D680" s="215"/>
      <c r="E680" s="215"/>
      <c r="F680" s="215"/>
      <c r="G680" s="215"/>
      <c r="H680" s="215"/>
      <c r="I680" s="285"/>
      <c r="J680" s="215"/>
      <c r="K680" s="215"/>
      <c r="L680" s="215"/>
      <c r="M680" s="215"/>
      <c r="N680" s="217"/>
      <c r="O680" s="217"/>
      <c r="P680" s="218"/>
      <c r="Q680" s="217"/>
      <c r="R680" s="217"/>
      <c r="S680" s="217"/>
      <c r="T680" s="217"/>
      <c r="U680" s="217"/>
      <c r="V680" s="217"/>
      <c r="W680" s="217"/>
      <c r="X680" s="217"/>
      <c r="Y680" s="217"/>
      <c r="Z680" s="217"/>
      <c r="AA680" s="217"/>
      <c r="AB680" s="219"/>
      <c r="AC680" s="220"/>
      <c r="AD680" s="220"/>
      <c r="AE680" s="219"/>
      <c r="AF680" s="219"/>
      <c r="AG680" s="217"/>
      <c r="AH680" s="218"/>
      <c r="AI680" s="221"/>
      <c r="AJ680" s="221"/>
      <c r="AK680" s="217"/>
      <c r="AL680" s="221"/>
      <c r="AM680" s="221"/>
      <c r="AN680" s="221"/>
      <c r="AO680" s="217"/>
      <c r="AP680" s="217"/>
      <c r="AQ680" s="217"/>
      <c r="AR680" s="217"/>
      <c r="AS680" s="217"/>
      <c r="AT680" s="219"/>
      <c r="AU680" s="221"/>
      <c r="AV680" s="221"/>
      <c r="AW680" s="217"/>
      <c r="AX680" s="218"/>
      <c r="AY680" s="222"/>
      <c r="AZ680" s="218"/>
      <c r="BA680" s="222"/>
      <c r="BB680" s="222"/>
      <c r="BC680" s="345"/>
      <c r="BD680" s="345"/>
      <c r="BE680" s="218"/>
      <c r="BF680" s="218"/>
      <c r="BG680" s="222"/>
      <c r="BH680" s="222"/>
      <c r="BI680" s="221"/>
      <c r="BJ680" s="221"/>
      <c r="BK680" s="221"/>
      <c r="BL680" s="223"/>
      <c r="BM680" s="218"/>
      <c r="BN680" s="222"/>
      <c r="BO680" s="218"/>
      <c r="BP680" s="218"/>
      <c r="BQ680" s="218"/>
      <c r="BR680" s="217"/>
      <c r="BS680" s="217"/>
      <c r="BT680" s="217"/>
      <c r="BU680" s="217"/>
      <c r="BV680" s="217"/>
      <c r="BW680" s="217"/>
      <c r="BX680" s="217"/>
      <c r="BY680" s="217"/>
      <c r="BZ680" s="217"/>
      <c r="CA680" s="217"/>
      <c r="CB680" s="217"/>
      <c r="CC680" s="217"/>
      <c r="CD680" s="217"/>
      <c r="CE680" s="217"/>
      <c r="CF680" s="217"/>
      <c r="CG680" s="217"/>
      <c r="CH680" s="217"/>
      <c r="CI680" s="217"/>
      <c r="CJ680" s="217"/>
      <c r="CK680" s="217"/>
    </row>
    <row r="681" spans="2:89" s="224" customFormat="1">
      <c r="B681" s="216"/>
      <c r="C681" s="215"/>
      <c r="D681" s="215"/>
      <c r="E681" s="215"/>
      <c r="F681" s="215"/>
      <c r="G681" s="215"/>
      <c r="H681" s="215"/>
      <c r="I681" s="285"/>
      <c r="J681" s="215"/>
      <c r="K681" s="215"/>
      <c r="L681" s="215"/>
      <c r="M681" s="215"/>
      <c r="N681" s="217"/>
      <c r="O681" s="217"/>
      <c r="P681" s="218"/>
      <c r="Q681" s="217"/>
      <c r="R681" s="217"/>
      <c r="S681" s="217"/>
      <c r="T681" s="217"/>
      <c r="U681" s="217"/>
      <c r="V681" s="217"/>
      <c r="W681" s="217"/>
      <c r="X681" s="217"/>
      <c r="Y681" s="217"/>
      <c r="Z681" s="217"/>
      <c r="AA681" s="217"/>
      <c r="AB681" s="219"/>
      <c r="AC681" s="220"/>
      <c r="AD681" s="220"/>
      <c r="AE681" s="219"/>
      <c r="AF681" s="219"/>
      <c r="AG681" s="217"/>
      <c r="AH681" s="218"/>
      <c r="AI681" s="221"/>
      <c r="AJ681" s="221"/>
      <c r="AK681" s="217"/>
      <c r="AL681" s="221"/>
      <c r="AM681" s="221"/>
      <c r="AN681" s="221"/>
      <c r="AO681" s="217"/>
      <c r="AP681" s="217"/>
      <c r="AQ681" s="217"/>
      <c r="AR681" s="217"/>
      <c r="AS681" s="217"/>
      <c r="AT681" s="219"/>
      <c r="AU681" s="221"/>
      <c r="AV681" s="221"/>
      <c r="AW681" s="217"/>
      <c r="AX681" s="218"/>
      <c r="AY681" s="222"/>
      <c r="AZ681" s="218"/>
      <c r="BA681" s="222"/>
      <c r="BB681" s="222"/>
      <c r="BC681" s="345"/>
      <c r="BD681" s="345"/>
      <c r="BE681" s="218"/>
      <c r="BF681" s="218"/>
      <c r="BG681" s="222"/>
      <c r="BH681" s="222"/>
      <c r="BI681" s="221"/>
      <c r="BJ681" s="221"/>
      <c r="BK681" s="221"/>
      <c r="BL681" s="223"/>
      <c r="BM681" s="218"/>
      <c r="BN681" s="222"/>
      <c r="BO681" s="218"/>
      <c r="BP681" s="218"/>
      <c r="BQ681" s="218"/>
      <c r="BR681" s="217"/>
      <c r="BS681" s="217"/>
      <c r="BT681" s="217"/>
      <c r="BU681" s="217"/>
      <c r="BV681" s="217"/>
      <c r="BW681" s="217"/>
      <c r="BX681" s="217"/>
      <c r="BY681" s="217"/>
      <c r="BZ681" s="217"/>
      <c r="CA681" s="217"/>
      <c r="CB681" s="217"/>
      <c r="CC681" s="217"/>
      <c r="CD681" s="217"/>
      <c r="CE681" s="217"/>
      <c r="CF681" s="217"/>
      <c r="CG681" s="217"/>
      <c r="CH681" s="217"/>
      <c r="CI681" s="217"/>
      <c r="CJ681" s="217"/>
      <c r="CK681" s="217"/>
    </row>
    <row r="682" spans="2:89" s="224" customFormat="1">
      <c r="B682" s="216"/>
      <c r="C682" s="215"/>
      <c r="D682" s="215"/>
      <c r="E682" s="215"/>
      <c r="F682" s="215"/>
      <c r="G682" s="215"/>
      <c r="H682" s="215"/>
      <c r="I682" s="285"/>
      <c r="J682" s="215"/>
      <c r="K682" s="215"/>
      <c r="L682" s="215"/>
      <c r="M682" s="215"/>
      <c r="N682" s="217"/>
      <c r="O682" s="217"/>
      <c r="P682" s="218"/>
      <c r="Q682" s="217"/>
      <c r="R682" s="217"/>
      <c r="S682" s="217"/>
      <c r="T682" s="217"/>
      <c r="U682" s="217"/>
      <c r="V682" s="217"/>
      <c r="W682" s="217"/>
      <c r="X682" s="217"/>
      <c r="Y682" s="217"/>
      <c r="Z682" s="217"/>
      <c r="AA682" s="217"/>
      <c r="AB682" s="219"/>
      <c r="AC682" s="220"/>
      <c r="AD682" s="220"/>
      <c r="AE682" s="219"/>
      <c r="AF682" s="219"/>
      <c r="AG682" s="217"/>
      <c r="AH682" s="218"/>
      <c r="AI682" s="221"/>
      <c r="AJ682" s="221"/>
      <c r="AK682" s="217"/>
      <c r="AL682" s="221"/>
      <c r="AM682" s="221"/>
      <c r="AN682" s="221"/>
      <c r="AO682" s="217"/>
      <c r="AP682" s="217"/>
      <c r="AQ682" s="217"/>
      <c r="AR682" s="217"/>
      <c r="AS682" s="217"/>
      <c r="AT682" s="219"/>
      <c r="AU682" s="221"/>
      <c r="AV682" s="221"/>
      <c r="AW682" s="217"/>
      <c r="AX682" s="218"/>
      <c r="AY682" s="222"/>
      <c r="AZ682" s="218"/>
      <c r="BA682" s="222"/>
      <c r="BB682" s="222"/>
      <c r="BC682" s="345"/>
      <c r="BD682" s="345"/>
      <c r="BE682" s="218"/>
      <c r="BF682" s="218"/>
      <c r="BG682" s="222"/>
      <c r="BH682" s="222"/>
      <c r="BI682" s="221"/>
      <c r="BJ682" s="221"/>
      <c r="BK682" s="221"/>
      <c r="BL682" s="223"/>
      <c r="BM682" s="218"/>
      <c r="BN682" s="222"/>
      <c r="BO682" s="218"/>
      <c r="BP682" s="218"/>
      <c r="BQ682" s="218"/>
      <c r="BR682" s="217"/>
      <c r="BS682" s="217"/>
      <c r="BT682" s="217"/>
      <c r="BU682" s="217"/>
      <c r="BV682" s="217"/>
      <c r="BW682" s="217"/>
      <c r="BX682" s="217"/>
      <c r="BY682" s="217"/>
      <c r="BZ682" s="217"/>
      <c r="CA682" s="217"/>
      <c r="CB682" s="217"/>
      <c r="CC682" s="217"/>
      <c r="CD682" s="217"/>
      <c r="CE682" s="217"/>
      <c r="CF682" s="217"/>
      <c r="CG682" s="217"/>
      <c r="CH682" s="217"/>
      <c r="CI682" s="217"/>
      <c r="CJ682" s="217"/>
      <c r="CK682" s="217"/>
    </row>
    <row r="683" spans="2:89" s="224" customFormat="1">
      <c r="B683" s="216"/>
      <c r="C683" s="215"/>
      <c r="D683" s="215"/>
      <c r="E683" s="215"/>
      <c r="F683" s="215"/>
      <c r="G683" s="215"/>
      <c r="H683" s="215"/>
      <c r="I683" s="285"/>
      <c r="J683" s="215"/>
      <c r="K683" s="215"/>
      <c r="L683" s="215"/>
      <c r="M683" s="215"/>
      <c r="N683" s="217"/>
      <c r="O683" s="217"/>
      <c r="P683" s="218"/>
      <c r="Q683" s="217"/>
      <c r="R683" s="217"/>
      <c r="S683" s="217"/>
      <c r="T683" s="217"/>
      <c r="U683" s="217"/>
      <c r="V683" s="217"/>
      <c r="W683" s="217"/>
      <c r="X683" s="217"/>
      <c r="Y683" s="217"/>
      <c r="Z683" s="217"/>
      <c r="AA683" s="217"/>
      <c r="AB683" s="219"/>
      <c r="AC683" s="220"/>
      <c r="AD683" s="220"/>
      <c r="AE683" s="219"/>
      <c r="AF683" s="219"/>
      <c r="AG683" s="217"/>
      <c r="AH683" s="218"/>
      <c r="AI683" s="221"/>
      <c r="AJ683" s="221"/>
      <c r="AK683" s="217"/>
      <c r="AL683" s="221"/>
      <c r="AM683" s="221"/>
      <c r="AN683" s="221"/>
      <c r="AO683" s="217"/>
      <c r="AP683" s="217"/>
      <c r="AQ683" s="217"/>
      <c r="AR683" s="217"/>
      <c r="AS683" s="217"/>
      <c r="AT683" s="219"/>
      <c r="AU683" s="221"/>
      <c r="AV683" s="221"/>
      <c r="AW683" s="217"/>
      <c r="AX683" s="218"/>
      <c r="AY683" s="222"/>
      <c r="AZ683" s="218"/>
      <c r="BA683" s="222"/>
      <c r="BB683" s="222"/>
      <c r="BC683" s="345"/>
      <c r="BD683" s="345"/>
      <c r="BE683" s="218"/>
      <c r="BF683" s="218"/>
      <c r="BG683" s="222"/>
      <c r="BH683" s="222"/>
      <c r="BI683" s="221"/>
      <c r="BJ683" s="221"/>
      <c r="BK683" s="221"/>
      <c r="BL683" s="223"/>
      <c r="BM683" s="218"/>
      <c r="BN683" s="222"/>
      <c r="BO683" s="218"/>
      <c r="BP683" s="218"/>
      <c r="BQ683" s="218"/>
      <c r="BR683" s="217"/>
      <c r="BS683" s="217"/>
      <c r="BT683" s="217"/>
      <c r="BU683" s="217"/>
      <c r="BV683" s="217"/>
      <c r="BW683" s="217"/>
      <c r="BX683" s="217"/>
      <c r="BY683" s="217"/>
      <c r="BZ683" s="217"/>
      <c r="CA683" s="217"/>
      <c r="CB683" s="217"/>
      <c r="CC683" s="217"/>
      <c r="CD683" s="217"/>
      <c r="CE683" s="217"/>
      <c r="CF683" s="217"/>
      <c r="CG683" s="217"/>
      <c r="CH683" s="217"/>
      <c r="CI683" s="217"/>
      <c r="CJ683" s="217"/>
      <c r="CK683" s="217"/>
    </row>
    <row r="684" spans="2:89" s="224" customFormat="1">
      <c r="B684" s="216"/>
      <c r="C684" s="215"/>
      <c r="D684" s="215"/>
      <c r="E684" s="215"/>
      <c r="F684" s="215"/>
      <c r="G684" s="215"/>
      <c r="H684" s="215"/>
      <c r="I684" s="285"/>
      <c r="J684" s="215"/>
      <c r="K684" s="215"/>
      <c r="L684" s="215"/>
      <c r="M684" s="215"/>
      <c r="N684" s="217"/>
      <c r="O684" s="217"/>
      <c r="P684" s="218"/>
      <c r="Q684" s="217"/>
      <c r="R684" s="217"/>
      <c r="S684" s="217"/>
      <c r="T684" s="217"/>
      <c r="U684" s="217"/>
      <c r="V684" s="217"/>
      <c r="W684" s="217"/>
      <c r="X684" s="217"/>
      <c r="Y684" s="217"/>
      <c r="Z684" s="217"/>
      <c r="AA684" s="217"/>
      <c r="AB684" s="219"/>
      <c r="AC684" s="220"/>
      <c r="AD684" s="220"/>
      <c r="AE684" s="219"/>
      <c r="AF684" s="219"/>
      <c r="AG684" s="217"/>
      <c r="AH684" s="218"/>
      <c r="AI684" s="221"/>
      <c r="AJ684" s="221"/>
      <c r="AK684" s="217"/>
      <c r="AL684" s="221"/>
      <c r="AM684" s="221"/>
      <c r="AN684" s="221"/>
      <c r="AO684" s="217"/>
      <c r="AP684" s="217"/>
      <c r="AQ684" s="217"/>
      <c r="AR684" s="217"/>
      <c r="AS684" s="217"/>
      <c r="AT684" s="219"/>
      <c r="AU684" s="221"/>
      <c r="AV684" s="221"/>
      <c r="AW684" s="217"/>
      <c r="AX684" s="218"/>
      <c r="AY684" s="222"/>
      <c r="AZ684" s="218"/>
      <c r="BA684" s="222"/>
      <c r="BB684" s="222"/>
      <c r="BC684" s="345"/>
      <c r="BD684" s="345"/>
      <c r="BE684" s="218"/>
      <c r="BF684" s="218"/>
      <c r="BG684" s="222"/>
      <c r="BH684" s="222"/>
      <c r="BI684" s="221"/>
      <c r="BJ684" s="221"/>
      <c r="BK684" s="221"/>
      <c r="BL684" s="223"/>
      <c r="BM684" s="218"/>
      <c r="BN684" s="222"/>
      <c r="BO684" s="218"/>
      <c r="BP684" s="218"/>
      <c r="BQ684" s="218"/>
      <c r="BR684" s="217"/>
      <c r="BS684" s="217"/>
      <c r="BT684" s="217"/>
      <c r="BU684" s="217"/>
      <c r="BV684" s="217"/>
      <c r="BW684" s="217"/>
      <c r="BX684" s="217"/>
      <c r="BY684" s="217"/>
      <c r="BZ684" s="217"/>
      <c r="CA684" s="217"/>
      <c r="CB684" s="217"/>
      <c r="CC684" s="217"/>
      <c r="CD684" s="217"/>
      <c r="CE684" s="217"/>
      <c r="CF684" s="217"/>
      <c r="CG684" s="217"/>
      <c r="CH684" s="217"/>
      <c r="CI684" s="217"/>
      <c r="CJ684" s="217"/>
      <c r="CK684" s="217"/>
    </row>
    <row r="685" spans="2:89" s="224" customFormat="1">
      <c r="B685" s="216"/>
      <c r="C685" s="215"/>
      <c r="D685" s="215"/>
      <c r="E685" s="215"/>
      <c r="F685" s="215"/>
      <c r="G685" s="215"/>
      <c r="H685" s="215"/>
      <c r="I685" s="285"/>
      <c r="J685" s="215"/>
      <c r="K685" s="215"/>
      <c r="L685" s="215"/>
      <c r="M685" s="215"/>
      <c r="N685" s="217"/>
      <c r="O685" s="217"/>
      <c r="P685" s="218"/>
      <c r="Q685" s="217"/>
      <c r="R685" s="217"/>
      <c r="S685" s="217"/>
      <c r="T685" s="217"/>
      <c r="U685" s="217"/>
      <c r="V685" s="217"/>
      <c r="W685" s="217"/>
      <c r="X685" s="217"/>
      <c r="Y685" s="217"/>
      <c r="Z685" s="217"/>
      <c r="AA685" s="217"/>
      <c r="AB685" s="219"/>
      <c r="AC685" s="220"/>
      <c r="AD685" s="220"/>
      <c r="AE685" s="219"/>
      <c r="AF685" s="219"/>
      <c r="AG685" s="217"/>
      <c r="AH685" s="218"/>
      <c r="AI685" s="221"/>
      <c r="AJ685" s="221"/>
      <c r="AK685" s="217"/>
      <c r="AL685" s="221"/>
      <c r="AM685" s="221"/>
      <c r="AN685" s="221"/>
      <c r="AO685" s="217"/>
      <c r="AP685" s="217"/>
      <c r="AQ685" s="217"/>
      <c r="AR685" s="217"/>
      <c r="AS685" s="217"/>
      <c r="AT685" s="219"/>
      <c r="AU685" s="221"/>
      <c r="AV685" s="221"/>
      <c r="AW685" s="217"/>
      <c r="AX685" s="218"/>
      <c r="AY685" s="222"/>
      <c r="AZ685" s="218"/>
      <c r="BA685" s="222"/>
      <c r="BB685" s="222"/>
      <c r="BC685" s="345"/>
      <c r="BD685" s="345"/>
      <c r="BE685" s="218"/>
      <c r="BF685" s="218"/>
      <c r="BG685" s="222"/>
      <c r="BH685" s="222"/>
      <c r="BI685" s="221"/>
      <c r="BJ685" s="221"/>
      <c r="BK685" s="221"/>
      <c r="BL685" s="223"/>
      <c r="BM685" s="218"/>
      <c r="BN685" s="222"/>
      <c r="BO685" s="218"/>
      <c r="BP685" s="218"/>
      <c r="BQ685" s="218"/>
      <c r="BR685" s="217"/>
      <c r="BS685" s="217"/>
      <c r="BT685" s="217"/>
      <c r="BU685" s="217"/>
      <c r="BV685" s="217"/>
      <c r="BW685" s="217"/>
      <c r="BX685" s="217"/>
      <c r="BY685" s="217"/>
      <c r="BZ685" s="217"/>
      <c r="CA685" s="217"/>
      <c r="CB685" s="217"/>
      <c r="CC685" s="217"/>
      <c r="CD685" s="217"/>
      <c r="CE685" s="217"/>
      <c r="CF685" s="217"/>
      <c r="CG685" s="217"/>
      <c r="CH685" s="217"/>
      <c r="CI685" s="217"/>
      <c r="CJ685" s="217"/>
      <c r="CK685" s="217"/>
    </row>
    <row r="686" spans="2:89" s="224" customFormat="1">
      <c r="B686" s="216"/>
      <c r="C686" s="215"/>
      <c r="D686" s="215"/>
      <c r="E686" s="215"/>
      <c r="F686" s="215"/>
      <c r="G686" s="215"/>
      <c r="H686" s="215"/>
      <c r="I686" s="285"/>
      <c r="J686" s="215"/>
      <c r="K686" s="215"/>
      <c r="L686" s="215"/>
      <c r="M686" s="215"/>
      <c r="N686" s="217"/>
      <c r="O686" s="217"/>
      <c r="P686" s="218"/>
      <c r="Q686" s="217"/>
      <c r="R686" s="217"/>
      <c r="S686" s="217"/>
      <c r="T686" s="217"/>
      <c r="U686" s="217"/>
      <c r="V686" s="217"/>
      <c r="W686" s="217"/>
      <c r="X686" s="217"/>
      <c r="Y686" s="217"/>
      <c r="Z686" s="217"/>
      <c r="AA686" s="217"/>
      <c r="AB686" s="219"/>
      <c r="AC686" s="220"/>
      <c r="AD686" s="220"/>
      <c r="AE686" s="219"/>
      <c r="AF686" s="219"/>
      <c r="AG686" s="217"/>
      <c r="AH686" s="218"/>
      <c r="AI686" s="221"/>
      <c r="AJ686" s="221"/>
      <c r="AK686" s="217"/>
      <c r="AL686" s="221"/>
      <c r="AM686" s="221"/>
      <c r="AN686" s="221"/>
      <c r="AO686" s="217"/>
      <c r="AP686" s="217"/>
      <c r="AQ686" s="217"/>
      <c r="AR686" s="217"/>
      <c r="AS686" s="217"/>
      <c r="AT686" s="219"/>
      <c r="AU686" s="221"/>
      <c r="AV686" s="221"/>
      <c r="AW686" s="217"/>
      <c r="AX686" s="218"/>
      <c r="AY686" s="222"/>
      <c r="AZ686" s="218"/>
      <c r="BA686" s="222"/>
      <c r="BB686" s="222"/>
      <c r="BC686" s="345"/>
      <c r="BD686" s="345"/>
      <c r="BE686" s="218"/>
      <c r="BF686" s="218"/>
      <c r="BG686" s="222"/>
      <c r="BH686" s="222"/>
      <c r="BI686" s="221"/>
      <c r="BJ686" s="221"/>
      <c r="BK686" s="221"/>
      <c r="BL686" s="223"/>
      <c r="BM686" s="218"/>
      <c r="BN686" s="222"/>
      <c r="BO686" s="218"/>
      <c r="BP686" s="218"/>
      <c r="BQ686" s="218"/>
      <c r="BR686" s="217"/>
      <c r="BS686" s="217"/>
      <c r="BT686" s="217"/>
      <c r="BU686" s="217"/>
      <c r="BV686" s="217"/>
      <c r="BW686" s="217"/>
      <c r="BX686" s="217"/>
      <c r="BY686" s="217"/>
      <c r="BZ686" s="217"/>
      <c r="CA686" s="217"/>
      <c r="CB686" s="217"/>
      <c r="CC686" s="217"/>
      <c r="CD686" s="217"/>
      <c r="CE686" s="217"/>
      <c r="CF686" s="217"/>
      <c r="CG686" s="217"/>
      <c r="CH686" s="217"/>
      <c r="CI686" s="217"/>
      <c r="CJ686" s="217"/>
      <c r="CK686" s="217"/>
    </row>
    <row r="687" spans="2:89" s="224" customFormat="1">
      <c r="B687" s="216"/>
      <c r="C687" s="215"/>
      <c r="D687" s="215"/>
      <c r="E687" s="215"/>
      <c r="F687" s="215"/>
      <c r="G687" s="215"/>
      <c r="H687" s="215"/>
      <c r="I687" s="285"/>
      <c r="J687" s="215"/>
      <c r="K687" s="215"/>
      <c r="L687" s="215"/>
      <c r="M687" s="215"/>
      <c r="N687" s="217"/>
      <c r="O687" s="217"/>
      <c r="P687" s="218"/>
      <c r="Q687" s="217"/>
      <c r="R687" s="217"/>
      <c r="S687" s="217"/>
      <c r="T687" s="217"/>
      <c r="U687" s="217"/>
      <c r="V687" s="217"/>
      <c r="W687" s="217"/>
      <c r="X687" s="217"/>
      <c r="Y687" s="217"/>
      <c r="Z687" s="217"/>
      <c r="AA687" s="217"/>
      <c r="AB687" s="219"/>
      <c r="AC687" s="220"/>
      <c r="AD687" s="220"/>
      <c r="AE687" s="219"/>
      <c r="AF687" s="219"/>
      <c r="AG687" s="217"/>
      <c r="AH687" s="218"/>
      <c r="AI687" s="221"/>
      <c r="AJ687" s="221"/>
      <c r="AK687" s="217"/>
      <c r="AL687" s="221"/>
      <c r="AM687" s="221"/>
      <c r="AN687" s="221"/>
      <c r="AO687" s="217"/>
      <c r="AP687" s="217"/>
      <c r="AQ687" s="217"/>
      <c r="AR687" s="217"/>
      <c r="AS687" s="217"/>
      <c r="AT687" s="219"/>
      <c r="AU687" s="221"/>
      <c r="AV687" s="221"/>
      <c r="AW687" s="217"/>
      <c r="AX687" s="218"/>
      <c r="AY687" s="222"/>
      <c r="AZ687" s="218"/>
      <c r="BA687" s="222"/>
      <c r="BB687" s="222"/>
      <c r="BC687" s="345"/>
      <c r="BD687" s="345"/>
      <c r="BE687" s="218"/>
      <c r="BF687" s="218"/>
      <c r="BG687" s="222"/>
      <c r="BH687" s="222"/>
      <c r="BI687" s="221"/>
      <c r="BJ687" s="221"/>
      <c r="BK687" s="221"/>
      <c r="BL687" s="223"/>
      <c r="BM687" s="218"/>
      <c r="BN687" s="222"/>
      <c r="BO687" s="218"/>
      <c r="BP687" s="218"/>
      <c r="BQ687" s="218"/>
      <c r="BR687" s="217"/>
      <c r="BS687" s="217"/>
      <c r="BT687" s="217"/>
      <c r="BU687" s="217"/>
      <c r="BV687" s="217"/>
      <c r="BW687" s="217"/>
      <c r="BX687" s="217"/>
      <c r="BY687" s="217"/>
      <c r="BZ687" s="217"/>
      <c r="CA687" s="217"/>
      <c r="CB687" s="217"/>
      <c r="CC687" s="217"/>
      <c r="CD687" s="217"/>
      <c r="CE687" s="217"/>
      <c r="CF687" s="217"/>
      <c r="CG687" s="217"/>
      <c r="CH687" s="217"/>
      <c r="CI687" s="217"/>
      <c r="CJ687" s="217"/>
      <c r="CK687" s="217"/>
    </row>
    <row r="688" spans="2:89" s="224" customFormat="1">
      <c r="B688" s="216"/>
      <c r="C688" s="215"/>
      <c r="D688" s="215"/>
      <c r="E688" s="215"/>
      <c r="F688" s="215"/>
      <c r="G688" s="215"/>
      <c r="H688" s="215"/>
      <c r="I688" s="285"/>
      <c r="J688" s="215"/>
      <c r="K688" s="215"/>
      <c r="L688" s="215"/>
      <c r="M688" s="215"/>
      <c r="N688" s="217"/>
      <c r="O688" s="217"/>
      <c r="P688" s="218"/>
      <c r="Q688" s="217"/>
      <c r="R688" s="217"/>
      <c r="S688" s="217"/>
      <c r="T688" s="217"/>
      <c r="U688" s="217"/>
      <c r="V688" s="217"/>
      <c r="W688" s="217"/>
      <c r="X688" s="217"/>
      <c r="Y688" s="217"/>
      <c r="Z688" s="217"/>
      <c r="AA688" s="217"/>
      <c r="AB688" s="219"/>
      <c r="AC688" s="220"/>
      <c r="AD688" s="220"/>
      <c r="AE688" s="219"/>
      <c r="AF688" s="219"/>
      <c r="AG688" s="217"/>
      <c r="AH688" s="218"/>
      <c r="AI688" s="221"/>
      <c r="AJ688" s="221"/>
      <c r="AK688" s="217"/>
      <c r="AL688" s="221"/>
      <c r="AM688" s="221"/>
      <c r="AN688" s="221"/>
      <c r="AO688" s="217"/>
      <c r="AP688" s="217"/>
      <c r="AQ688" s="217"/>
      <c r="AR688" s="217"/>
      <c r="AS688" s="217"/>
      <c r="AT688" s="219"/>
      <c r="AU688" s="221"/>
      <c r="AV688" s="221"/>
      <c r="AW688" s="217"/>
      <c r="AX688" s="218"/>
      <c r="AY688" s="222"/>
      <c r="AZ688" s="218"/>
      <c r="BA688" s="222"/>
      <c r="BB688" s="222"/>
      <c r="BC688" s="345"/>
      <c r="BD688" s="345"/>
      <c r="BE688" s="218"/>
      <c r="BF688" s="218"/>
      <c r="BG688" s="222"/>
      <c r="BH688" s="222"/>
      <c r="BI688" s="221"/>
      <c r="BJ688" s="221"/>
      <c r="BK688" s="221"/>
      <c r="BL688" s="223"/>
      <c r="BM688" s="218"/>
      <c r="BN688" s="222"/>
      <c r="BO688" s="218"/>
      <c r="BP688" s="218"/>
      <c r="BQ688" s="218"/>
      <c r="BR688" s="217"/>
      <c r="BS688" s="217"/>
      <c r="BT688" s="217"/>
      <c r="BU688" s="217"/>
      <c r="BV688" s="217"/>
      <c r="BW688" s="217"/>
      <c r="BX688" s="217"/>
      <c r="BY688" s="217"/>
      <c r="BZ688" s="217"/>
      <c r="CA688" s="217"/>
      <c r="CB688" s="217"/>
      <c r="CC688" s="217"/>
      <c r="CD688" s="217"/>
      <c r="CE688" s="217"/>
      <c r="CF688" s="217"/>
      <c r="CG688" s="217"/>
      <c r="CH688" s="217"/>
      <c r="CI688" s="217"/>
      <c r="CJ688" s="217"/>
      <c r="CK688" s="217"/>
    </row>
    <row r="689" spans="2:89" s="224" customFormat="1">
      <c r="B689" s="216"/>
      <c r="C689" s="215"/>
      <c r="D689" s="215"/>
      <c r="E689" s="215"/>
      <c r="F689" s="215"/>
      <c r="G689" s="215"/>
      <c r="H689" s="215"/>
      <c r="I689" s="285"/>
      <c r="J689" s="215"/>
      <c r="K689" s="215"/>
      <c r="L689" s="215"/>
      <c r="M689" s="215"/>
      <c r="N689" s="217"/>
      <c r="O689" s="217"/>
      <c r="P689" s="218"/>
      <c r="Q689" s="217"/>
      <c r="R689" s="217"/>
      <c r="S689" s="217"/>
      <c r="T689" s="217"/>
      <c r="U689" s="217"/>
      <c r="V689" s="217"/>
      <c r="W689" s="217"/>
      <c r="X689" s="217"/>
      <c r="Y689" s="217"/>
      <c r="Z689" s="217"/>
      <c r="AA689" s="217"/>
      <c r="AB689" s="219"/>
      <c r="AC689" s="220"/>
      <c r="AD689" s="220"/>
      <c r="AE689" s="219"/>
      <c r="AF689" s="219"/>
      <c r="AG689" s="217"/>
      <c r="AH689" s="218"/>
      <c r="AI689" s="221"/>
      <c r="AJ689" s="221"/>
      <c r="AK689" s="217"/>
      <c r="AL689" s="221"/>
      <c r="AM689" s="221"/>
      <c r="AN689" s="221"/>
      <c r="AO689" s="217"/>
      <c r="AP689" s="217"/>
      <c r="AQ689" s="217"/>
      <c r="AR689" s="217"/>
      <c r="AS689" s="217"/>
      <c r="AT689" s="219"/>
      <c r="AU689" s="221"/>
      <c r="AV689" s="221"/>
      <c r="AW689" s="217"/>
      <c r="AX689" s="218"/>
      <c r="AY689" s="222"/>
      <c r="AZ689" s="218"/>
      <c r="BA689" s="222"/>
      <c r="BB689" s="222"/>
      <c r="BC689" s="345"/>
      <c r="BD689" s="345"/>
      <c r="BE689" s="218"/>
      <c r="BF689" s="218"/>
      <c r="BG689" s="222"/>
      <c r="BH689" s="222"/>
      <c r="BI689" s="221"/>
      <c r="BJ689" s="221"/>
      <c r="BK689" s="221"/>
      <c r="BL689" s="223"/>
      <c r="BM689" s="218"/>
      <c r="BN689" s="222"/>
      <c r="BO689" s="218"/>
      <c r="BP689" s="218"/>
      <c r="BQ689" s="218"/>
      <c r="BR689" s="217"/>
      <c r="BS689" s="217"/>
      <c r="BT689" s="217"/>
      <c r="BU689" s="217"/>
      <c r="BV689" s="217"/>
      <c r="BW689" s="217"/>
      <c r="BX689" s="217"/>
      <c r="BY689" s="217"/>
      <c r="BZ689" s="217"/>
      <c r="CA689" s="217"/>
      <c r="CB689" s="217"/>
      <c r="CC689" s="217"/>
      <c r="CD689" s="217"/>
      <c r="CE689" s="217"/>
      <c r="CF689" s="217"/>
      <c r="CG689" s="217"/>
      <c r="CH689" s="217"/>
      <c r="CI689" s="217"/>
      <c r="CJ689" s="217"/>
      <c r="CK689" s="217"/>
    </row>
    <row r="690" spans="2:89" s="224" customFormat="1">
      <c r="B690" s="216"/>
      <c r="C690" s="215"/>
      <c r="D690" s="215"/>
      <c r="E690" s="215"/>
      <c r="F690" s="215"/>
      <c r="G690" s="215"/>
      <c r="H690" s="215"/>
      <c r="I690" s="285"/>
      <c r="J690" s="215"/>
      <c r="K690" s="215"/>
      <c r="L690" s="215"/>
      <c r="M690" s="215"/>
      <c r="N690" s="217"/>
      <c r="O690" s="217"/>
      <c r="P690" s="218"/>
      <c r="Q690" s="217"/>
      <c r="R690" s="217"/>
      <c r="S690" s="217"/>
      <c r="T690" s="217"/>
      <c r="U690" s="217"/>
      <c r="V690" s="217"/>
      <c r="W690" s="217"/>
      <c r="X690" s="217"/>
      <c r="Y690" s="217"/>
      <c r="Z690" s="217"/>
      <c r="AA690" s="217"/>
      <c r="AB690" s="219"/>
      <c r="AC690" s="220"/>
      <c r="AD690" s="220"/>
      <c r="AE690" s="219"/>
      <c r="AF690" s="219"/>
      <c r="AG690" s="217"/>
      <c r="AH690" s="218"/>
      <c r="AI690" s="221"/>
      <c r="AJ690" s="221"/>
      <c r="AK690" s="217"/>
      <c r="AL690" s="221"/>
      <c r="AM690" s="221"/>
      <c r="AN690" s="221"/>
      <c r="AO690" s="217"/>
      <c r="AP690" s="217"/>
      <c r="AQ690" s="217"/>
      <c r="AR690" s="217"/>
      <c r="AS690" s="217"/>
      <c r="AT690" s="219"/>
      <c r="AU690" s="221"/>
      <c r="AV690" s="221"/>
      <c r="AW690" s="217"/>
      <c r="AX690" s="218"/>
      <c r="AY690" s="222"/>
      <c r="AZ690" s="218"/>
      <c r="BA690" s="222"/>
      <c r="BB690" s="222"/>
      <c r="BC690" s="345"/>
      <c r="BD690" s="345"/>
      <c r="BE690" s="218"/>
      <c r="BF690" s="218"/>
      <c r="BG690" s="222"/>
      <c r="BH690" s="222"/>
      <c r="BI690" s="221"/>
      <c r="BJ690" s="221"/>
      <c r="BK690" s="221"/>
      <c r="BL690" s="223"/>
      <c r="BM690" s="218"/>
      <c r="BN690" s="222"/>
      <c r="BO690" s="218"/>
      <c r="BP690" s="218"/>
      <c r="BQ690" s="218"/>
      <c r="BR690" s="217"/>
      <c r="BS690" s="217"/>
      <c r="BT690" s="217"/>
      <c r="BU690" s="217"/>
      <c r="BV690" s="217"/>
      <c r="BW690" s="217"/>
      <c r="BX690" s="217"/>
      <c r="BY690" s="217"/>
      <c r="BZ690" s="217"/>
      <c r="CA690" s="217"/>
      <c r="CB690" s="217"/>
      <c r="CC690" s="217"/>
      <c r="CD690" s="217"/>
      <c r="CE690" s="217"/>
      <c r="CF690" s="217"/>
      <c r="CG690" s="217"/>
      <c r="CH690" s="217"/>
      <c r="CI690" s="217"/>
      <c r="CJ690" s="217"/>
      <c r="CK690" s="217"/>
    </row>
    <row r="691" spans="2:89" s="224" customFormat="1">
      <c r="B691" s="216"/>
      <c r="C691" s="215"/>
      <c r="D691" s="215"/>
      <c r="E691" s="215"/>
      <c r="F691" s="215"/>
      <c r="G691" s="215"/>
      <c r="H691" s="215"/>
      <c r="I691" s="285"/>
      <c r="J691" s="215"/>
      <c r="K691" s="215"/>
      <c r="L691" s="215"/>
      <c r="M691" s="215"/>
      <c r="N691" s="217"/>
      <c r="O691" s="217"/>
      <c r="P691" s="218"/>
      <c r="Q691" s="217"/>
      <c r="R691" s="217"/>
      <c r="S691" s="217"/>
      <c r="T691" s="217"/>
      <c r="U691" s="217"/>
      <c r="V691" s="217"/>
      <c r="W691" s="217"/>
      <c r="X691" s="217"/>
      <c r="Y691" s="217"/>
      <c r="Z691" s="217"/>
      <c r="AA691" s="217"/>
      <c r="AB691" s="219"/>
      <c r="AC691" s="220"/>
      <c r="AD691" s="220"/>
      <c r="AE691" s="219"/>
      <c r="AF691" s="219"/>
      <c r="AG691" s="217"/>
      <c r="AH691" s="218"/>
      <c r="AI691" s="221"/>
      <c r="AJ691" s="221"/>
      <c r="AK691" s="217"/>
      <c r="AL691" s="221"/>
      <c r="AM691" s="221"/>
      <c r="AN691" s="221"/>
      <c r="AO691" s="217"/>
      <c r="AP691" s="217"/>
      <c r="AQ691" s="217"/>
      <c r="AR691" s="217"/>
      <c r="AS691" s="217"/>
      <c r="AT691" s="219"/>
      <c r="AU691" s="221"/>
      <c r="AV691" s="221"/>
      <c r="AW691" s="217"/>
      <c r="AX691" s="218"/>
      <c r="AY691" s="222"/>
      <c r="AZ691" s="218"/>
      <c r="BA691" s="222"/>
      <c r="BB691" s="222"/>
      <c r="BC691" s="345"/>
      <c r="BD691" s="345"/>
      <c r="BE691" s="218"/>
      <c r="BF691" s="218"/>
      <c r="BG691" s="222"/>
      <c r="BH691" s="222"/>
      <c r="BI691" s="221"/>
      <c r="BJ691" s="221"/>
      <c r="BK691" s="221"/>
      <c r="BL691" s="223"/>
      <c r="BM691" s="218"/>
      <c r="BN691" s="222"/>
      <c r="BO691" s="218"/>
      <c r="BP691" s="218"/>
      <c r="BQ691" s="218"/>
      <c r="BR691" s="217"/>
      <c r="BS691" s="217"/>
      <c r="BT691" s="217"/>
      <c r="BU691" s="217"/>
      <c r="BV691" s="217"/>
      <c r="BW691" s="217"/>
      <c r="BX691" s="217"/>
      <c r="BY691" s="217"/>
      <c r="BZ691" s="217"/>
      <c r="CA691" s="217"/>
      <c r="CB691" s="217"/>
      <c r="CC691" s="217"/>
      <c r="CD691" s="217"/>
      <c r="CE691" s="217"/>
      <c r="CF691" s="217"/>
      <c r="CG691" s="217"/>
      <c r="CH691" s="217"/>
      <c r="CI691" s="217"/>
      <c r="CJ691" s="217"/>
      <c r="CK691" s="217"/>
    </row>
    <row r="692" spans="2:89" s="224" customFormat="1">
      <c r="B692" s="216"/>
      <c r="C692" s="215"/>
      <c r="D692" s="215"/>
      <c r="E692" s="215"/>
      <c r="F692" s="215"/>
      <c r="G692" s="215"/>
      <c r="H692" s="215"/>
      <c r="I692" s="285"/>
      <c r="J692" s="215"/>
      <c r="K692" s="215"/>
      <c r="L692" s="215"/>
      <c r="M692" s="215"/>
      <c r="N692" s="217"/>
      <c r="O692" s="217"/>
      <c r="P692" s="218"/>
      <c r="Q692" s="217"/>
      <c r="R692" s="217"/>
      <c r="S692" s="217"/>
      <c r="T692" s="217"/>
      <c r="U692" s="217"/>
      <c r="V692" s="217"/>
      <c r="W692" s="217"/>
      <c r="X692" s="217"/>
      <c r="Y692" s="217"/>
      <c r="Z692" s="217"/>
      <c r="AA692" s="217"/>
      <c r="AB692" s="219"/>
      <c r="AC692" s="220"/>
      <c r="AD692" s="220"/>
      <c r="AE692" s="219"/>
      <c r="AF692" s="219"/>
      <c r="AG692" s="217"/>
      <c r="AH692" s="218"/>
      <c r="AI692" s="221"/>
      <c r="AJ692" s="221"/>
      <c r="AK692" s="217"/>
      <c r="AL692" s="221"/>
      <c r="AM692" s="221"/>
      <c r="AN692" s="221"/>
      <c r="AO692" s="217"/>
      <c r="AP692" s="217"/>
      <c r="AQ692" s="217"/>
      <c r="AR692" s="217"/>
      <c r="AS692" s="217"/>
      <c r="AT692" s="219"/>
      <c r="AU692" s="221"/>
      <c r="AV692" s="221"/>
      <c r="AW692" s="217"/>
      <c r="AX692" s="218"/>
      <c r="AY692" s="222"/>
      <c r="AZ692" s="218"/>
      <c r="BA692" s="222"/>
      <c r="BB692" s="222"/>
      <c r="BC692" s="345"/>
      <c r="BD692" s="345"/>
      <c r="BE692" s="218"/>
      <c r="BF692" s="218"/>
      <c r="BG692" s="222"/>
      <c r="BH692" s="222"/>
      <c r="BI692" s="221"/>
      <c r="BJ692" s="221"/>
      <c r="BK692" s="221"/>
      <c r="BL692" s="223"/>
      <c r="BM692" s="218"/>
      <c r="BN692" s="222"/>
      <c r="BO692" s="218"/>
      <c r="BP692" s="218"/>
      <c r="BQ692" s="218"/>
      <c r="BR692" s="217"/>
      <c r="BS692" s="217"/>
      <c r="BT692" s="217"/>
      <c r="BU692" s="217"/>
      <c r="BV692" s="217"/>
      <c r="BW692" s="217"/>
      <c r="BX692" s="217"/>
      <c r="BY692" s="217"/>
      <c r="BZ692" s="217"/>
      <c r="CA692" s="217"/>
      <c r="CB692" s="217"/>
      <c r="CC692" s="217"/>
      <c r="CD692" s="217"/>
      <c r="CE692" s="217"/>
      <c r="CF692" s="217"/>
      <c r="CG692" s="217"/>
      <c r="CH692" s="217"/>
      <c r="CI692" s="217"/>
      <c r="CJ692" s="217"/>
      <c r="CK692" s="217"/>
    </row>
    <row r="693" spans="2:89" s="224" customFormat="1">
      <c r="B693" s="216"/>
      <c r="C693" s="215"/>
      <c r="D693" s="215"/>
      <c r="E693" s="215"/>
      <c r="F693" s="215"/>
      <c r="G693" s="215"/>
      <c r="H693" s="215"/>
      <c r="I693" s="285"/>
      <c r="J693" s="215"/>
      <c r="K693" s="215"/>
      <c r="L693" s="215"/>
      <c r="M693" s="215"/>
      <c r="N693" s="217"/>
      <c r="O693" s="217"/>
      <c r="P693" s="218"/>
      <c r="Q693" s="217"/>
      <c r="R693" s="217"/>
      <c r="S693" s="217"/>
      <c r="T693" s="217"/>
      <c r="U693" s="217"/>
      <c r="V693" s="217"/>
      <c r="W693" s="217"/>
      <c r="X693" s="217"/>
      <c r="Y693" s="217"/>
      <c r="Z693" s="217"/>
      <c r="AA693" s="217"/>
      <c r="AB693" s="219"/>
      <c r="AC693" s="220"/>
      <c r="AD693" s="220"/>
      <c r="AE693" s="219"/>
      <c r="AF693" s="219"/>
      <c r="AG693" s="217"/>
      <c r="AH693" s="218"/>
      <c r="AI693" s="221"/>
      <c r="AJ693" s="221"/>
      <c r="AK693" s="217"/>
      <c r="AL693" s="221"/>
      <c r="AM693" s="221"/>
      <c r="AN693" s="221"/>
      <c r="AO693" s="217"/>
      <c r="AP693" s="217"/>
      <c r="AQ693" s="217"/>
      <c r="AR693" s="217"/>
      <c r="AS693" s="217"/>
      <c r="AT693" s="219"/>
      <c r="AU693" s="221"/>
      <c r="AV693" s="221"/>
      <c r="AW693" s="217"/>
      <c r="AX693" s="218"/>
      <c r="AY693" s="222"/>
      <c r="AZ693" s="218"/>
      <c r="BA693" s="222"/>
      <c r="BB693" s="222"/>
      <c r="BC693" s="345"/>
      <c r="BD693" s="345"/>
      <c r="BE693" s="218"/>
      <c r="BF693" s="218"/>
      <c r="BG693" s="222"/>
      <c r="BH693" s="222"/>
      <c r="BI693" s="221"/>
      <c r="BJ693" s="221"/>
      <c r="BK693" s="221"/>
      <c r="BL693" s="223"/>
      <c r="BM693" s="218"/>
      <c r="BN693" s="222"/>
      <c r="BO693" s="218"/>
      <c r="BP693" s="218"/>
      <c r="BQ693" s="218"/>
      <c r="BR693" s="217"/>
      <c r="BS693" s="217"/>
      <c r="BT693" s="217"/>
      <c r="BU693" s="217"/>
      <c r="BV693" s="217"/>
      <c r="BW693" s="217"/>
      <c r="BX693" s="217"/>
      <c r="BY693" s="217"/>
      <c r="BZ693" s="217"/>
      <c r="CA693" s="217"/>
      <c r="CB693" s="217"/>
      <c r="CC693" s="217"/>
      <c r="CD693" s="217"/>
      <c r="CE693" s="217"/>
      <c r="CF693" s="217"/>
      <c r="CG693" s="217"/>
      <c r="CH693" s="217"/>
      <c r="CI693" s="217"/>
      <c r="CJ693" s="217"/>
      <c r="CK693" s="217"/>
    </row>
    <row r="694" spans="2:89" s="224" customFormat="1">
      <c r="B694" s="216"/>
      <c r="C694" s="215"/>
      <c r="D694" s="215"/>
      <c r="E694" s="215"/>
      <c r="F694" s="215"/>
      <c r="G694" s="215"/>
      <c r="H694" s="215"/>
      <c r="I694" s="285"/>
      <c r="J694" s="215"/>
      <c r="K694" s="215"/>
      <c r="L694" s="215"/>
      <c r="M694" s="215"/>
      <c r="N694" s="217"/>
      <c r="O694" s="217"/>
      <c r="P694" s="218"/>
      <c r="Q694" s="217"/>
      <c r="R694" s="217"/>
      <c r="S694" s="217"/>
      <c r="T694" s="217"/>
      <c r="U694" s="217"/>
      <c r="V694" s="217"/>
      <c r="W694" s="217"/>
      <c r="X694" s="217"/>
      <c r="Y694" s="217"/>
      <c r="Z694" s="217"/>
      <c r="AA694" s="217"/>
      <c r="AB694" s="219"/>
      <c r="AC694" s="220"/>
      <c r="AD694" s="220"/>
      <c r="AE694" s="219"/>
      <c r="AF694" s="219"/>
      <c r="AG694" s="217"/>
      <c r="AH694" s="218"/>
      <c r="AI694" s="221"/>
      <c r="AJ694" s="221"/>
      <c r="AK694" s="217"/>
      <c r="AL694" s="221"/>
      <c r="AM694" s="221"/>
      <c r="AN694" s="221"/>
      <c r="AO694" s="217"/>
      <c r="AP694" s="217"/>
      <c r="AQ694" s="217"/>
      <c r="AR694" s="217"/>
      <c r="AS694" s="217"/>
      <c r="AT694" s="219"/>
      <c r="AU694" s="221"/>
      <c r="AV694" s="221"/>
      <c r="AW694" s="217"/>
      <c r="AX694" s="218"/>
      <c r="AY694" s="222"/>
      <c r="AZ694" s="218"/>
      <c r="BA694" s="222"/>
      <c r="BB694" s="222"/>
      <c r="BC694" s="345"/>
      <c r="BD694" s="345"/>
      <c r="BE694" s="218"/>
      <c r="BF694" s="218"/>
      <c r="BG694" s="222"/>
      <c r="BH694" s="222"/>
      <c r="BI694" s="221"/>
      <c r="BJ694" s="221"/>
      <c r="BK694" s="221"/>
      <c r="BL694" s="223"/>
      <c r="BM694" s="218"/>
      <c r="BN694" s="222"/>
      <c r="BO694" s="218"/>
      <c r="BP694" s="218"/>
      <c r="BQ694" s="218"/>
      <c r="BR694" s="217"/>
      <c r="BS694" s="217"/>
      <c r="BT694" s="217"/>
      <c r="BU694" s="217"/>
      <c r="BV694" s="217"/>
      <c r="BW694" s="217"/>
      <c r="BX694" s="217"/>
      <c r="BY694" s="217"/>
      <c r="BZ694" s="217"/>
      <c r="CA694" s="217"/>
      <c r="CB694" s="217"/>
      <c r="CC694" s="217"/>
      <c r="CD694" s="217"/>
      <c r="CE694" s="217"/>
      <c r="CF694" s="217"/>
      <c r="CG694" s="217"/>
      <c r="CH694" s="217"/>
      <c r="CI694" s="217"/>
      <c r="CJ694" s="217"/>
      <c r="CK694" s="217"/>
    </row>
  </sheetData>
  <sheetProtection formatColumns="0"/>
  <autoFilter ref="A9:CK621" xr:uid="{00000000-0001-0000-0000-000000000000}"/>
  <mergeCells count="3404">
    <mergeCell ref="BF496:BF500"/>
    <mergeCell ref="BD496:BD500"/>
    <mergeCell ref="BC496:BC500"/>
    <mergeCell ref="AY412:AY414"/>
    <mergeCell ref="AZ412:AZ414"/>
    <mergeCell ref="BA412:BA414"/>
    <mergeCell ref="BB412:BB414"/>
    <mergeCell ref="BC412:BC414"/>
    <mergeCell ref="BD412:BD414"/>
    <mergeCell ref="BE412:BE414"/>
    <mergeCell ref="BF412:BF414"/>
    <mergeCell ref="AY418:AY420"/>
    <mergeCell ref="AZ418:AZ420"/>
    <mergeCell ref="BA418:BA420"/>
    <mergeCell ref="BG220:BG225"/>
    <mergeCell ref="G226:G231"/>
    <mergeCell ref="I226:I231"/>
    <mergeCell ref="J226:J231"/>
    <mergeCell ref="K226:K231"/>
    <mergeCell ref="L226:L231"/>
    <mergeCell ref="N226:N231"/>
    <mergeCell ref="O226:O231"/>
    <mergeCell ref="P226:P231"/>
    <mergeCell ref="Q226:Q231"/>
    <mergeCell ref="R226:R231"/>
    <mergeCell ref="S226:S231"/>
    <mergeCell ref="T226:T231"/>
    <mergeCell ref="U226:U231"/>
    <mergeCell ref="V226:V231"/>
    <mergeCell ref="W226:W231"/>
    <mergeCell ref="X226:X231"/>
    <mergeCell ref="I220:I225"/>
    <mergeCell ref="M220:M225"/>
    <mergeCell ref="Y226:Y231"/>
    <mergeCell ref="Z226:Z231"/>
    <mergeCell ref="AA226:AA231"/>
    <mergeCell ref="AB226:AB231"/>
    <mergeCell ref="AC226:AC231"/>
    <mergeCell ref="AD226:AD231"/>
    <mergeCell ref="AE226:AE231"/>
    <mergeCell ref="AU226:AU231"/>
    <mergeCell ref="AV226:AV231"/>
    <mergeCell ref="AW226:AW231"/>
    <mergeCell ref="AX226:AX231"/>
    <mergeCell ref="BG226:BG231"/>
    <mergeCell ref="M226:M231"/>
    <mergeCell ref="AY532:AY533"/>
    <mergeCell ref="AZ532:AZ533"/>
    <mergeCell ref="BA532:BA533"/>
    <mergeCell ref="BB532:BB533"/>
    <mergeCell ref="BC532:BC533"/>
    <mergeCell ref="BD532:BD533"/>
    <mergeCell ref="BE532:BE533"/>
    <mergeCell ref="BF532:BF533"/>
    <mergeCell ref="Z130:Z135"/>
    <mergeCell ref="AA130:AA135"/>
    <mergeCell ref="AB130:AB135"/>
    <mergeCell ref="AC130:AC135"/>
    <mergeCell ref="AD130:AD135"/>
    <mergeCell ref="AE130:AE135"/>
    <mergeCell ref="AU130:AU135"/>
    <mergeCell ref="AV130:AV135"/>
    <mergeCell ref="AW130:AW135"/>
    <mergeCell ref="AX130:AX135"/>
    <mergeCell ref="AY508:AY512"/>
    <mergeCell ref="AZ508:AZ512"/>
    <mergeCell ref="BA508:BA512"/>
    <mergeCell ref="BB508:BB512"/>
    <mergeCell ref="BC508:BC512"/>
    <mergeCell ref="BD508:BD512"/>
    <mergeCell ref="BE508:BE512"/>
    <mergeCell ref="BF508:BF512"/>
    <mergeCell ref="BE514:BE515"/>
    <mergeCell ref="AY496:AY500"/>
    <mergeCell ref="AZ496:AZ500"/>
    <mergeCell ref="BA496:BA500"/>
    <mergeCell ref="BB496:BB500"/>
    <mergeCell ref="BE496:BE500"/>
    <mergeCell ref="BG130:BG135"/>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 ref="G574:G579"/>
    <mergeCell ref="G580:G585"/>
    <mergeCell ref="G586:G591"/>
    <mergeCell ref="G592:G597"/>
    <mergeCell ref="G598:G603"/>
    <mergeCell ref="G604:G609"/>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18:G423"/>
    <mergeCell ref="G316:G321"/>
    <mergeCell ref="G322:G327"/>
    <mergeCell ref="G328:G333"/>
    <mergeCell ref="G334:G339"/>
    <mergeCell ref="G340:G345"/>
    <mergeCell ref="G610:G615"/>
    <mergeCell ref="G616:G621"/>
    <mergeCell ref="G430:G435"/>
    <mergeCell ref="G436:G441"/>
    <mergeCell ref="G442:G447"/>
    <mergeCell ref="G448:G453"/>
    <mergeCell ref="G454:G459"/>
    <mergeCell ref="G460:G465"/>
    <mergeCell ref="G466:G471"/>
    <mergeCell ref="G472:G477"/>
    <mergeCell ref="G478:G483"/>
    <mergeCell ref="G484:G489"/>
    <mergeCell ref="G490:G495"/>
    <mergeCell ref="G496:G501"/>
    <mergeCell ref="G502:G507"/>
    <mergeCell ref="G508:G513"/>
    <mergeCell ref="G514:G519"/>
    <mergeCell ref="G520:G525"/>
    <mergeCell ref="G526:G531"/>
    <mergeCell ref="G424:G429"/>
    <mergeCell ref="G532:G537"/>
    <mergeCell ref="G538:G543"/>
    <mergeCell ref="G544:G549"/>
    <mergeCell ref="G550:G555"/>
    <mergeCell ref="G556:G561"/>
    <mergeCell ref="G562:G567"/>
    <mergeCell ref="G568:G573"/>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BF514:BF515"/>
    <mergeCell ref="AY538:AY539"/>
    <mergeCell ref="AZ538:AZ539"/>
    <mergeCell ref="BA538:BA539"/>
    <mergeCell ref="BB538:BB539"/>
    <mergeCell ref="BC538:BC539"/>
    <mergeCell ref="BD538:BD539"/>
    <mergeCell ref="BE538:BE539"/>
    <mergeCell ref="BF538:BF539"/>
    <mergeCell ref="AY472:AY473"/>
    <mergeCell ref="AZ460:AZ461"/>
    <mergeCell ref="BA460:BA461"/>
    <mergeCell ref="BB460:BB461"/>
    <mergeCell ref="BC460:BC461"/>
    <mergeCell ref="BD460:BD461"/>
    <mergeCell ref="BE460:BE461"/>
    <mergeCell ref="BF460:BF461"/>
    <mergeCell ref="AZ472:AZ473"/>
    <mergeCell ref="BA472:BA473"/>
    <mergeCell ref="BB472:BB473"/>
    <mergeCell ref="BC472:BC473"/>
    <mergeCell ref="BD472:BD473"/>
    <mergeCell ref="BE472:BE473"/>
    <mergeCell ref="BF472:BF473"/>
    <mergeCell ref="AY478:AY483"/>
    <mergeCell ref="AZ478:AZ483"/>
    <mergeCell ref="BA478:BA483"/>
    <mergeCell ref="BB478:BB483"/>
    <mergeCell ref="BC478:BC483"/>
    <mergeCell ref="BD478:BD483"/>
    <mergeCell ref="BE478:BE483"/>
    <mergeCell ref="BF478:BF483"/>
    <mergeCell ref="AY424:AY425"/>
    <mergeCell ref="AZ424:AZ425"/>
    <mergeCell ref="BA424:BA425"/>
    <mergeCell ref="BB424:BB425"/>
    <mergeCell ref="BC424:BC425"/>
    <mergeCell ref="BD424:BD425"/>
    <mergeCell ref="BE424:BE425"/>
    <mergeCell ref="BF424:BF425"/>
    <mergeCell ref="AY448:AY449"/>
    <mergeCell ref="AZ448:AZ449"/>
    <mergeCell ref="BA448:BA449"/>
    <mergeCell ref="BB448:BB449"/>
    <mergeCell ref="BC448:BC449"/>
    <mergeCell ref="BD448:BD449"/>
    <mergeCell ref="BE448:BE449"/>
    <mergeCell ref="BF448:BF449"/>
    <mergeCell ref="AY406:AY407"/>
    <mergeCell ref="AZ406:AZ407"/>
    <mergeCell ref="BA406:BA407"/>
    <mergeCell ref="BB406:BB407"/>
    <mergeCell ref="BC406:BC407"/>
    <mergeCell ref="BD406:BD407"/>
    <mergeCell ref="BE406:BE407"/>
    <mergeCell ref="BF406:BF407"/>
    <mergeCell ref="BB418:BB420"/>
    <mergeCell ref="BC418:BC420"/>
    <mergeCell ref="BD418:BD420"/>
    <mergeCell ref="BE418:BE420"/>
    <mergeCell ref="BF418:BF420"/>
    <mergeCell ref="AY280:AY282"/>
    <mergeCell ref="AZ280:AZ282"/>
    <mergeCell ref="BA280:BA282"/>
    <mergeCell ref="BB280:BB282"/>
    <mergeCell ref="BC280:BC282"/>
    <mergeCell ref="BD280:BD282"/>
    <mergeCell ref="BE280:BE282"/>
    <mergeCell ref="BF280:BF282"/>
    <mergeCell ref="AY316:AY317"/>
    <mergeCell ref="AZ316:AZ317"/>
    <mergeCell ref="BA316:BA317"/>
    <mergeCell ref="BB316:BB317"/>
    <mergeCell ref="BC316:BC317"/>
    <mergeCell ref="BD316:BD317"/>
    <mergeCell ref="BE316:BE317"/>
    <mergeCell ref="BF316:BF317"/>
    <mergeCell ref="AY346:AY347"/>
    <mergeCell ref="AZ346:AZ347"/>
    <mergeCell ref="BA346:BA347"/>
    <mergeCell ref="BB346:BB347"/>
    <mergeCell ref="BC346:BC347"/>
    <mergeCell ref="BD346:BD347"/>
    <mergeCell ref="BE346:BE347"/>
    <mergeCell ref="BF346:BF347"/>
    <mergeCell ref="AY262:AY264"/>
    <mergeCell ref="AZ262:AZ264"/>
    <mergeCell ref="BA262:BA264"/>
    <mergeCell ref="BB262:BB264"/>
    <mergeCell ref="BC262:BC264"/>
    <mergeCell ref="BD262:BD264"/>
    <mergeCell ref="BE262:BE264"/>
    <mergeCell ref="BF262:BF264"/>
    <mergeCell ref="AY268:AY271"/>
    <mergeCell ref="AZ268:AZ271"/>
    <mergeCell ref="BA268:BA271"/>
    <mergeCell ref="BB268:BB271"/>
    <mergeCell ref="BC268:BC271"/>
    <mergeCell ref="BD268:BD271"/>
    <mergeCell ref="BE268:BE271"/>
    <mergeCell ref="BF268:BF271"/>
    <mergeCell ref="AY274:AY277"/>
    <mergeCell ref="AZ274:AZ277"/>
    <mergeCell ref="BA274:BA277"/>
    <mergeCell ref="BB274:BB277"/>
    <mergeCell ref="BC274:BC277"/>
    <mergeCell ref="BD274:BD277"/>
    <mergeCell ref="BE274:BE277"/>
    <mergeCell ref="BF274:BF277"/>
    <mergeCell ref="BC252:BC253"/>
    <mergeCell ref="BD252:BD253"/>
    <mergeCell ref="BE252:BE253"/>
    <mergeCell ref="BF252:BF253"/>
    <mergeCell ref="AY250:AY251"/>
    <mergeCell ref="AY252:AY253"/>
    <mergeCell ref="AZ250:AZ251"/>
    <mergeCell ref="BA250:BA251"/>
    <mergeCell ref="BB250:BB251"/>
    <mergeCell ref="BC250:BC251"/>
    <mergeCell ref="BD250:BD251"/>
    <mergeCell ref="BE250:BE251"/>
    <mergeCell ref="BF250:BF251"/>
    <mergeCell ref="AY257:AY258"/>
    <mergeCell ref="AZ257:AZ258"/>
    <mergeCell ref="BA257:BA258"/>
    <mergeCell ref="BB257:BB258"/>
    <mergeCell ref="BC257:BC258"/>
    <mergeCell ref="BD257:BD258"/>
    <mergeCell ref="BE257:BE258"/>
    <mergeCell ref="BF257:BF258"/>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M52:M57"/>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I118:I123"/>
    <mergeCell ref="J118:J123"/>
    <mergeCell ref="K118:K123"/>
    <mergeCell ref="L118:L123"/>
    <mergeCell ref="M118:M123"/>
    <mergeCell ref="N118:N123"/>
    <mergeCell ref="O118:O123"/>
    <mergeCell ref="P118:P123"/>
    <mergeCell ref="Q118:Q123"/>
    <mergeCell ref="R118:R123"/>
    <mergeCell ref="S118:S123"/>
    <mergeCell ref="U118:U123"/>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AU136:AU141"/>
    <mergeCell ref="AV136:AV141"/>
    <mergeCell ref="AW136:AW141"/>
    <mergeCell ref="AX136:AX141"/>
    <mergeCell ref="BG136:BG141"/>
    <mergeCell ref="Z136:Z141"/>
    <mergeCell ref="AA136:AA141"/>
    <mergeCell ref="I142:I147"/>
    <mergeCell ref="J142:J147"/>
    <mergeCell ref="K142:K147"/>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AB136:AB141"/>
    <mergeCell ref="AC136:AC141"/>
    <mergeCell ref="AD136:AD141"/>
    <mergeCell ref="AE142:AE147"/>
    <mergeCell ref="AU142:AU147"/>
    <mergeCell ref="AV142:AV147"/>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AU148:AU153"/>
    <mergeCell ref="AV148:AV153"/>
    <mergeCell ref="AW148:AW153"/>
    <mergeCell ref="AX148:AX153"/>
    <mergeCell ref="BG148:BG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A148:AA153"/>
    <mergeCell ref="AB148:AB153"/>
    <mergeCell ref="AC148:AC153"/>
    <mergeCell ref="AD148:AD153"/>
    <mergeCell ref="AE154:AE159"/>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P172:P177"/>
    <mergeCell ref="Q172:Q177"/>
    <mergeCell ref="BG166:BG171"/>
    <mergeCell ref="U172:U177"/>
    <mergeCell ref="V166:V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U184:AU189"/>
    <mergeCell ref="AV184:AV189"/>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Z190:Z195"/>
    <mergeCell ref="AA190:AA195"/>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V190:V195"/>
    <mergeCell ref="W190:W195"/>
    <mergeCell ref="X190:X195"/>
    <mergeCell ref="Y190:Y195"/>
    <mergeCell ref="AB190:AB195"/>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I202:I207"/>
    <mergeCell ref="J202:J207"/>
    <mergeCell ref="K202:K207"/>
    <mergeCell ref="L202:L207"/>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I196:I201"/>
    <mergeCell ref="J196:J201"/>
    <mergeCell ref="K196:K201"/>
    <mergeCell ref="L196:L201"/>
    <mergeCell ref="M196:M201"/>
    <mergeCell ref="N196:N201"/>
    <mergeCell ref="O196:O201"/>
    <mergeCell ref="P196:P201"/>
    <mergeCell ref="Q196:Q201"/>
    <mergeCell ref="R196:R201"/>
    <mergeCell ref="S196:S201"/>
    <mergeCell ref="U196:U201"/>
    <mergeCell ref="AE208:AE213"/>
    <mergeCell ref="AU208:AU213"/>
    <mergeCell ref="AV208:AV213"/>
    <mergeCell ref="AW208:AW213"/>
    <mergeCell ref="AX208:AX213"/>
    <mergeCell ref="BG208:BG213"/>
    <mergeCell ref="AA208:AA213"/>
    <mergeCell ref="AB208:AB213"/>
    <mergeCell ref="AC190:AC195"/>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R214:R219"/>
    <mergeCell ref="S214:S219"/>
    <mergeCell ref="U214:U219"/>
    <mergeCell ref="V208:V213"/>
    <mergeCell ref="W208:W213"/>
    <mergeCell ref="X208:X213"/>
    <mergeCell ref="Y208:Y213"/>
    <mergeCell ref="Z208:Z213"/>
    <mergeCell ref="AW202:AW207"/>
    <mergeCell ref="AX202:AX207"/>
    <mergeCell ref="BG202:BG207"/>
    <mergeCell ref="I208:I213"/>
    <mergeCell ref="J208:J213"/>
    <mergeCell ref="K208:K213"/>
    <mergeCell ref="L208:L213"/>
    <mergeCell ref="M208:M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AA202:AA207"/>
    <mergeCell ref="AB202:AB207"/>
    <mergeCell ref="AC202:AC207"/>
    <mergeCell ref="AD202:AD20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32:AU237"/>
    <mergeCell ref="J220:J225"/>
    <mergeCell ref="K220:K225"/>
    <mergeCell ref="L220:L225"/>
    <mergeCell ref="N220:N225"/>
    <mergeCell ref="O220:O225"/>
    <mergeCell ref="P220:P225"/>
    <mergeCell ref="Q220:Q225"/>
    <mergeCell ref="R220:R225"/>
    <mergeCell ref="S220:S225"/>
    <mergeCell ref="U220:U225"/>
    <mergeCell ref="V214:V219"/>
    <mergeCell ref="W214:W219"/>
    <mergeCell ref="X214:X219"/>
    <mergeCell ref="Y214:Y219"/>
    <mergeCell ref="L214:L219"/>
    <mergeCell ref="M214:M219"/>
    <mergeCell ref="N214:N219"/>
    <mergeCell ref="O214:O219"/>
    <mergeCell ref="P214:P219"/>
    <mergeCell ref="Q214:Q219"/>
    <mergeCell ref="I214:I219"/>
    <mergeCell ref="J214:J219"/>
    <mergeCell ref="K214:K219"/>
    <mergeCell ref="AC214:AC219"/>
    <mergeCell ref="AD214:AD219"/>
    <mergeCell ref="AE220:AE225"/>
    <mergeCell ref="AU220:AU225"/>
    <mergeCell ref="AV220:AV225"/>
    <mergeCell ref="AW220:AW225"/>
    <mergeCell ref="AX220:AX225"/>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0:V225"/>
    <mergeCell ref="W220:W225"/>
    <mergeCell ref="X220:X225"/>
    <mergeCell ref="Y220:Y225"/>
    <mergeCell ref="Z220:Z225"/>
    <mergeCell ref="AA220:AA225"/>
    <mergeCell ref="AB220:AB225"/>
    <mergeCell ref="AC220:AC225"/>
    <mergeCell ref="AD220:AD225"/>
    <mergeCell ref="AE232:AE237"/>
    <mergeCell ref="AV232:AV237"/>
    <mergeCell ref="AW232:AW237"/>
    <mergeCell ref="AX232:AX237"/>
    <mergeCell ref="BG232:BG237"/>
    <mergeCell ref="I238:I243"/>
    <mergeCell ref="J238:J243"/>
    <mergeCell ref="K238:K243"/>
    <mergeCell ref="L238:L243"/>
    <mergeCell ref="M238:M243"/>
    <mergeCell ref="N238:N243"/>
    <mergeCell ref="O238:O243"/>
    <mergeCell ref="P238:P243"/>
    <mergeCell ref="Q238:Q243"/>
    <mergeCell ref="R238:R243"/>
    <mergeCell ref="S238:S243"/>
    <mergeCell ref="U238:U243"/>
    <mergeCell ref="V232:V237"/>
    <mergeCell ref="W232:W237"/>
    <mergeCell ref="X232:X237"/>
    <mergeCell ref="Y232:Y237"/>
    <mergeCell ref="Z232:Z237"/>
    <mergeCell ref="AA232:AA237"/>
    <mergeCell ref="AB232:AB237"/>
    <mergeCell ref="AC232:AC237"/>
    <mergeCell ref="AD232:AD237"/>
    <mergeCell ref="BG238:BG243"/>
    <mergeCell ref="V238:V243"/>
    <mergeCell ref="W238:W243"/>
    <mergeCell ref="X238:X243"/>
    <mergeCell ref="Y238:Y243"/>
    <mergeCell ref="BG250:BG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E250:AE255"/>
    <mergeCell ref="AU250:AU255"/>
    <mergeCell ref="AV250:AV255"/>
    <mergeCell ref="AW250:AW255"/>
    <mergeCell ref="AX250:AX255"/>
    <mergeCell ref="Z250:Z255"/>
    <mergeCell ref="AA250:AA255"/>
    <mergeCell ref="AB250:AB255"/>
    <mergeCell ref="AC250:AC255"/>
    <mergeCell ref="AD250:AD255"/>
    <mergeCell ref="T250:T255"/>
    <mergeCell ref="T244:T249"/>
    <mergeCell ref="BG244:BG249"/>
    <mergeCell ref="V244:V249"/>
    <mergeCell ref="W244:W249"/>
    <mergeCell ref="X244:X249"/>
    <mergeCell ref="AZ252:AZ253"/>
    <mergeCell ref="BA252:BA253"/>
    <mergeCell ref="BB252:BB253"/>
    <mergeCell ref="Z238:Z243"/>
    <mergeCell ref="AA238:AA243"/>
    <mergeCell ref="AB238:AB243"/>
    <mergeCell ref="AC238:AC243"/>
    <mergeCell ref="AD238:AD243"/>
    <mergeCell ref="AE244:AE249"/>
    <mergeCell ref="AU244:AU249"/>
    <mergeCell ref="AV244:AV249"/>
    <mergeCell ref="AW244:AW249"/>
    <mergeCell ref="AX244:AX249"/>
    <mergeCell ref="AE238:AE243"/>
    <mergeCell ref="AU238:AU243"/>
    <mergeCell ref="AV238:AV243"/>
    <mergeCell ref="AW238:AW243"/>
    <mergeCell ref="AX238:AX243"/>
    <mergeCell ref="V250:V255"/>
    <mergeCell ref="W250:W255"/>
    <mergeCell ref="X250:X255"/>
    <mergeCell ref="Y250:Y255"/>
    <mergeCell ref="Y244:Y249"/>
    <mergeCell ref="Z244:Z249"/>
    <mergeCell ref="AA244:AA249"/>
    <mergeCell ref="AB244:AB249"/>
    <mergeCell ref="AC244:AC249"/>
    <mergeCell ref="AD244:AD249"/>
    <mergeCell ref="I250:I255"/>
    <mergeCell ref="J250:J255"/>
    <mergeCell ref="K250:K255"/>
    <mergeCell ref="L250:L255"/>
    <mergeCell ref="M250:M255"/>
    <mergeCell ref="N250:N255"/>
    <mergeCell ref="O250:O255"/>
    <mergeCell ref="P250:P255"/>
    <mergeCell ref="Q250:Q255"/>
    <mergeCell ref="R250:R255"/>
    <mergeCell ref="S250:S255"/>
    <mergeCell ref="U250:U255"/>
    <mergeCell ref="AD256:AD261"/>
    <mergeCell ref="AE262:AE267"/>
    <mergeCell ref="AU262:AU267"/>
    <mergeCell ref="AV262:AV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W262:AW267"/>
    <mergeCell ref="AX262:AX267"/>
    <mergeCell ref="I256:I261"/>
    <mergeCell ref="J256:J261"/>
    <mergeCell ref="K256:K261"/>
    <mergeCell ref="L256:L261"/>
    <mergeCell ref="M256:M261"/>
    <mergeCell ref="N256:N261"/>
    <mergeCell ref="O256:O261"/>
    <mergeCell ref="P256:P261"/>
    <mergeCell ref="Q256:Q261"/>
    <mergeCell ref="R256:R261"/>
    <mergeCell ref="S256:S261"/>
    <mergeCell ref="U256:U261"/>
    <mergeCell ref="AX268:AX273"/>
    <mergeCell ref="BG268:BG273"/>
    <mergeCell ref="Z268:Z273"/>
    <mergeCell ref="AA268:AA273"/>
    <mergeCell ref="AC268:AC273"/>
    <mergeCell ref="AD268:AD273"/>
    <mergeCell ref="AE256:AE261"/>
    <mergeCell ref="AU256:AU261"/>
    <mergeCell ref="AV256:AV261"/>
    <mergeCell ref="AW256:AW261"/>
    <mergeCell ref="AX256:AX261"/>
    <mergeCell ref="BG256:BG261"/>
    <mergeCell ref="I262:I267"/>
    <mergeCell ref="J262:J267"/>
    <mergeCell ref="K262:K267"/>
    <mergeCell ref="L262:L267"/>
    <mergeCell ref="M262:M267"/>
    <mergeCell ref="N262:N267"/>
    <mergeCell ref="V268:V273"/>
    <mergeCell ref="W268:W273"/>
    <mergeCell ref="X268:X273"/>
    <mergeCell ref="Y268:Y273"/>
    <mergeCell ref="AB268:AB273"/>
    <mergeCell ref="T274:T279"/>
    <mergeCell ref="BG262:BG267"/>
    <mergeCell ref="I268:I273"/>
    <mergeCell ref="J268:J273"/>
    <mergeCell ref="K268:K273"/>
    <mergeCell ref="L268:L273"/>
    <mergeCell ref="M268:M273"/>
    <mergeCell ref="N268:N273"/>
    <mergeCell ref="O268:O273"/>
    <mergeCell ref="P268:P273"/>
    <mergeCell ref="Q268:Q273"/>
    <mergeCell ref="R268:R273"/>
    <mergeCell ref="S268:S273"/>
    <mergeCell ref="U268:U273"/>
    <mergeCell ref="V262:V267"/>
    <mergeCell ref="W262:W267"/>
    <mergeCell ref="X262:X267"/>
    <mergeCell ref="Y262:Y267"/>
    <mergeCell ref="Z262:Z267"/>
    <mergeCell ref="AA262:AA267"/>
    <mergeCell ref="AB262:AB267"/>
    <mergeCell ref="AC262:AC267"/>
    <mergeCell ref="AD262:AD267"/>
    <mergeCell ref="AE268:AE273"/>
    <mergeCell ref="AU268:AU273"/>
    <mergeCell ref="AV268:AV273"/>
    <mergeCell ref="AW268:AW273"/>
    <mergeCell ref="AA274:AA279"/>
    <mergeCell ref="AB274:AB279"/>
    <mergeCell ref="AC274:AC279"/>
    <mergeCell ref="AD274:AD279"/>
    <mergeCell ref="AE280:AE285"/>
    <mergeCell ref="AU280:AU285"/>
    <mergeCell ref="AV280:AV285"/>
    <mergeCell ref="AW280:AW285"/>
    <mergeCell ref="AX280:AX285"/>
    <mergeCell ref="I274:I279"/>
    <mergeCell ref="J274:J279"/>
    <mergeCell ref="K274:K279"/>
    <mergeCell ref="L274:L279"/>
    <mergeCell ref="M274:M279"/>
    <mergeCell ref="N274:N279"/>
    <mergeCell ref="O274:O279"/>
    <mergeCell ref="P274:P279"/>
    <mergeCell ref="Q274:Q279"/>
    <mergeCell ref="R274:R279"/>
    <mergeCell ref="S274:S279"/>
    <mergeCell ref="U274:U279"/>
    <mergeCell ref="T280:T285"/>
    <mergeCell ref="AU286:AU291"/>
    <mergeCell ref="AV286:AV291"/>
    <mergeCell ref="AW286:AW291"/>
    <mergeCell ref="AX286:AX291"/>
    <mergeCell ref="BG286:BG291"/>
    <mergeCell ref="AA286:AA291"/>
    <mergeCell ref="AB286:AB291"/>
    <mergeCell ref="AC286:AC291"/>
    <mergeCell ref="AD286:AD291"/>
    <mergeCell ref="AE274:AE279"/>
    <mergeCell ref="AU274:AU279"/>
    <mergeCell ref="AV274:AV279"/>
    <mergeCell ref="AW274:AW279"/>
    <mergeCell ref="AX274:AX279"/>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Q292:Q297"/>
    <mergeCell ref="R292:R297"/>
    <mergeCell ref="S292:S297"/>
    <mergeCell ref="U292:U297"/>
    <mergeCell ref="V286:V291"/>
    <mergeCell ref="W286:W291"/>
    <mergeCell ref="X286:X291"/>
    <mergeCell ref="Y286:Y291"/>
    <mergeCell ref="Z286:Z291"/>
    <mergeCell ref="BG280:BG285"/>
    <mergeCell ref="I286:I291"/>
    <mergeCell ref="J286:J291"/>
    <mergeCell ref="K286:K291"/>
    <mergeCell ref="L286:L291"/>
    <mergeCell ref="M286:M291"/>
    <mergeCell ref="N286:N291"/>
    <mergeCell ref="O286:O291"/>
    <mergeCell ref="P286:P291"/>
    <mergeCell ref="Q286:Q291"/>
    <mergeCell ref="R286:R291"/>
    <mergeCell ref="S286:S291"/>
    <mergeCell ref="U286:U291"/>
    <mergeCell ref="V280:V285"/>
    <mergeCell ref="W280:W285"/>
    <mergeCell ref="X280:X285"/>
    <mergeCell ref="Y280:Y285"/>
    <mergeCell ref="Z280:Z285"/>
    <mergeCell ref="AA280:AA285"/>
    <mergeCell ref="AB280:AB285"/>
    <mergeCell ref="AC280:AC285"/>
    <mergeCell ref="AD280:AD285"/>
    <mergeCell ref="AE286:AE291"/>
    <mergeCell ref="AV292:AV297"/>
    <mergeCell ref="AW292:AW297"/>
    <mergeCell ref="AX292:AX297"/>
    <mergeCell ref="BG292:BG297"/>
    <mergeCell ref="Z292:Z297"/>
    <mergeCell ref="AA292:AA297"/>
    <mergeCell ref="AB292:AB297"/>
    <mergeCell ref="AU304:AU309"/>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I292:I297"/>
    <mergeCell ref="J292:J297"/>
    <mergeCell ref="K292:K297"/>
    <mergeCell ref="L292:L297"/>
    <mergeCell ref="M292:M297"/>
    <mergeCell ref="N292:N297"/>
    <mergeCell ref="O292:O297"/>
    <mergeCell ref="P292:P297"/>
    <mergeCell ref="AC292:AC297"/>
    <mergeCell ref="AD292:AD297"/>
    <mergeCell ref="AE298:AE303"/>
    <mergeCell ref="AU298:AU303"/>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E292:AE297"/>
    <mergeCell ref="AU292:AU297"/>
    <mergeCell ref="Y310:Y315"/>
    <mergeCell ref="AV304:AV309"/>
    <mergeCell ref="AW304:AW309"/>
    <mergeCell ref="AX304:AX309"/>
    <mergeCell ref="BG304:BG309"/>
    <mergeCell ref="I310:I315"/>
    <mergeCell ref="J310:J315"/>
    <mergeCell ref="K310:K315"/>
    <mergeCell ref="L310:L315"/>
    <mergeCell ref="M310:M315"/>
    <mergeCell ref="N310:N315"/>
    <mergeCell ref="O310:O315"/>
    <mergeCell ref="P310:P315"/>
    <mergeCell ref="Q310:Q315"/>
    <mergeCell ref="R310:R315"/>
    <mergeCell ref="S310:S315"/>
    <mergeCell ref="U310:U315"/>
    <mergeCell ref="V304:V309"/>
    <mergeCell ref="W304:W309"/>
    <mergeCell ref="X304:X309"/>
    <mergeCell ref="Y304:Y309"/>
    <mergeCell ref="Z304:Z309"/>
    <mergeCell ref="AA304:AA309"/>
    <mergeCell ref="AB304:AB309"/>
    <mergeCell ref="AC304:AC309"/>
    <mergeCell ref="AD304:AD309"/>
    <mergeCell ref="AE310:AE315"/>
    <mergeCell ref="AU310:AU315"/>
    <mergeCell ref="BG310:BG315"/>
    <mergeCell ref="V310:V315"/>
    <mergeCell ref="Z310:Z315"/>
    <mergeCell ref="AA310:AA315"/>
    <mergeCell ref="BG316:BG321"/>
    <mergeCell ref="U322:U327"/>
    <mergeCell ref="V316:V321"/>
    <mergeCell ref="W316:W321"/>
    <mergeCell ref="X316:X321"/>
    <mergeCell ref="Y316:Y321"/>
    <mergeCell ref="Z316:Z321"/>
    <mergeCell ref="AA316:AA321"/>
    <mergeCell ref="AB316:AB321"/>
    <mergeCell ref="AC316:AC321"/>
    <mergeCell ref="AD316:AD321"/>
    <mergeCell ref="BG322:BG327"/>
    <mergeCell ref="I316:I321"/>
    <mergeCell ref="J316:J321"/>
    <mergeCell ref="K316:K321"/>
    <mergeCell ref="L316:L321"/>
    <mergeCell ref="M316:M321"/>
    <mergeCell ref="N316:N321"/>
    <mergeCell ref="O316:O321"/>
    <mergeCell ref="P316:P321"/>
    <mergeCell ref="Q316:Q321"/>
    <mergeCell ref="R316:R321"/>
    <mergeCell ref="S316:S321"/>
    <mergeCell ref="U316:U321"/>
    <mergeCell ref="AE322:AE327"/>
    <mergeCell ref="AU322:AU327"/>
    <mergeCell ref="AV322:AV327"/>
    <mergeCell ref="AW322:AW327"/>
    <mergeCell ref="AX322:AX327"/>
    <mergeCell ref="Z322:Z327"/>
    <mergeCell ref="AA322:AA327"/>
    <mergeCell ref="AB322:AB327"/>
    <mergeCell ref="AB310:AB315"/>
    <mergeCell ref="AC310:AC315"/>
    <mergeCell ref="AD310:AD315"/>
    <mergeCell ref="AE316:AE321"/>
    <mergeCell ref="AU316:AU321"/>
    <mergeCell ref="AV316:AV321"/>
    <mergeCell ref="AW316:AW321"/>
    <mergeCell ref="AX316:AX321"/>
    <mergeCell ref="AV310:AV315"/>
    <mergeCell ref="AW310:AW315"/>
    <mergeCell ref="AX310:AX315"/>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I322:I327"/>
    <mergeCell ref="W310:W315"/>
    <mergeCell ref="X310:X315"/>
    <mergeCell ref="M322:M327"/>
    <mergeCell ref="N322:N327"/>
    <mergeCell ref="O322:O327"/>
    <mergeCell ref="P322:P327"/>
    <mergeCell ref="Q322:Q327"/>
    <mergeCell ref="R322:R327"/>
    <mergeCell ref="S322:S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AC322:AC327"/>
    <mergeCell ref="AD322:AD327"/>
    <mergeCell ref="Z328:Z333"/>
    <mergeCell ref="AA328:AA333"/>
    <mergeCell ref="AB328:AB333"/>
    <mergeCell ref="AD328:AD333"/>
    <mergeCell ref="AE334:AE339"/>
    <mergeCell ref="AU334:AU339"/>
    <mergeCell ref="AV334:AV339"/>
    <mergeCell ref="AW334:AW339"/>
    <mergeCell ref="AX334:AX339"/>
    <mergeCell ref="BG334:BG339"/>
    <mergeCell ref="I340:I345"/>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Z334:Z339"/>
    <mergeCell ref="AA334:AA339"/>
    <mergeCell ref="AB334:AB339"/>
    <mergeCell ref="AC334:AC339"/>
    <mergeCell ref="AD334:AD339"/>
    <mergeCell ref="Z340:Z345"/>
    <mergeCell ref="AA340:AA345"/>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AB346:AB351"/>
    <mergeCell ref="AC328:AC333"/>
    <mergeCell ref="AA352:AA357"/>
    <mergeCell ref="AB352:AB357"/>
    <mergeCell ref="AC352:AC357"/>
    <mergeCell ref="AD352:AD357"/>
    <mergeCell ref="AE340:AE345"/>
    <mergeCell ref="AU340:AU345"/>
    <mergeCell ref="AV340:AV345"/>
    <mergeCell ref="AW340:AW345"/>
    <mergeCell ref="AX340:AX345"/>
    <mergeCell ref="BG340:BG345"/>
    <mergeCell ref="AB340:AB345"/>
    <mergeCell ref="AC340:AC345"/>
    <mergeCell ref="AD340:AD345"/>
    <mergeCell ref="AE346:AE351"/>
    <mergeCell ref="AU346:AU351"/>
    <mergeCell ref="AV346:AV351"/>
    <mergeCell ref="AW346:AW351"/>
    <mergeCell ref="AX346:AX351"/>
    <mergeCell ref="V352:V357"/>
    <mergeCell ref="W352:W357"/>
    <mergeCell ref="X352:X357"/>
    <mergeCell ref="Y352:Y357"/>
    <mergeCell ref="Z352:Z357"/>
    <mergeCell ref="BG346:BG351"/>
    <mergeCell ref="I352:I357"/>
    <mergeCell ref="J352:J357"/>
    <mergeCell ref="K352:K357"/>
    <mergeCell ref="L352:L357"/>
    <mergeCell ref="M352:M357"/>
    <mergeCell ref="N352:N357"/>
    <mergeCell ref="O352:O357"/>
    <mergeCell ref="P352:P357"/>
    <mergeCell ref="Q352:Q357"/>
    <mergeCell ref="R352:R357"/>
    <mergeCell ref="S352:S357"/>
    <mergeCell ref="U352:U357"/>
    <mergeCell ref="V346:V351"/>
    <mergeCell ref="W346:W351"/>
    <mergeCell ref="X346:X351"/>
    <mergeCell ref="Y346:Y351"/>
    <mergeCell ref="Z346:Z351"/>
    <mergeCell ref="AA346:AA351"/>
    <mergeCell ref="AC346:AC351"/>
    <mergeCell ref="AD346:AD351"/>
    <mergeCell ref="AE352:AE357"/>
    <mergeCell ref="AU352:AU357"/>
    <mergeCell ref="AV352:AV357"/>
    <mergeCell ref="AW352:AW357"/>
    <mergeCell ref="AX352:AX357"/>
    <mergeCell ref="BG352:BG357"/>
    <mergeCell ref="AV358:AV363"/>
    <mergeCell ref="AW358:AW363"/>
    <mergeCell ref="AX358:AX363"/>
    <mergeCell ref="BG358:BG363"/>
    <mergeCell ref="J364:J369"/>
    <mergeCell ref="K364:K369"/>
    <mergeCell ref="L364:L369"/>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AA358:AA363"/>
    <mergeCell ref="AB358:AB363"/>
    <mergeCell ref="AC358:AC363"/>
    <mergeCell ref="AD358:AD363"/>
    <mergeCell ref="AE364:AE369"/>
    <mergeCell ref="AU364:AU369"/>
    <mergeCell ref="AV364:AV369"/>
    <mergeCell ref="AW364:AW369"/>
    <mergeCell ref="AX364:AX369"/>
    <mergeCell ref="BG364:BG369"/>
    <mergeCell ref="M358:M363"/>
    <mergeCell ref="N358:N363"/>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T364:T369"/>
    <mergeCell ref="T370:T375"/>
    <mergeCell ref="AE358:AE363"/>
    <mergeCell ref="AU358:AU363"/>
    <mergeCell ref="O358:O363"/>
    <mergeCell ref="P358:P363"/>
    <mergeCell ref="Q358:Q363"/>
    <mergeCell ref="R358:R363"/>
    <mergeCell ref="S358:S363"/>
    <mergeCell ref="U358:U363"/>
    <mergeCell ref="AA364:AA369"/>
    <mergeCell ref="AB364:AB369"/>
    <mergeCell ref="AC364:AC369"/>
    <mergeCell ref="AD364:AD369"/>
    <mergeCell ref="AV376:AV381"/>
    <mergeCell ref="AW376:AW381"/>
    <mergeCell ref="AX376:AX381"/>
    <mergeCell ref="AE370:AE375"/>
    <mergeCell ref="AU370:AU375"/>
    <mergeCell ref="AV370:AV375"/>
    <mergeCell ref="AW370:AW375"/>
    <mergeCell ref="AX370:AX375"/>
    <mergeCell ref="BC376:BC377"/>
    <mergeCell ref="BD376:BD377"/>
    <mergeCell ref="BE376:BE377"/>
    <mergeCell ref="BF376:BF377"/>
    <mergeCell ref="BA378:BA379"/>
    <mergeCell ref="BB378:BB379"/>
    <mergeCell ref="BC378:BC379"/>
    <mergeCell ref="BD378:BD379"/>
    <mergeCell ref="BE378:BE379"/>
    <mergeCell ref="BF378:BF379"/>
    <mergeCell ref="AZ378:AZ379"/>
    <mergeCell ref="BG370:BG375"/>
    <mergeCell ref="J376:J381"/>
    <mergeCell ref="K376:K381"/>
    <mergeCell ref="L376:L381"/>
    <mergeCell ref="M376:M381"/>
    <mergeCell ref="N376:N381"/>
    <mergeCell ref="O376:O381"/>
    <mergeCell ref="P376:P381"/>
    <mergeCell ref="Q376:Q381"/>
    <mergeCell ref="R376:R381"/>
    <mergeCell ref="S376:S381"/>
    <mergeCell ref="U376:U381"/>
    <mergeCell ref="V370:V375"/>
    <mergeCell ref="W370:W375"/>
    <mergeCell ref="X370:X375"/>
    <mergeCell ref="Y370:Y375"/>
    <mergeCell ref="Z370:Z375"/>
    <mergeCell ref="AA370:AA375"/>
    <mergeCell ref="AB370:AB375"/>
    <mergeCell ref="AC370:AC375"/>
    <mergeCell ref="AD370:AD375"/>
    <mergeCell ref="AE376:AE381"/>
    <mergeCell ref="AY376:AY377"/>
    <mergeCell ref="AY378:AY379"/>
    <mergeCell ref="AZ376:AZ377"/>
    <mergeCell ref="BA376:BA377"/>
    <mergeCell ref="BB376:BB377"/>
    <mergeCell ref="BG376:BG381"/>
    <mergeCell ref="AB376:AB381"/>
    <mergeCell ref="J370:J375"/>
    <mergeCell ref="K370:K375"/>
    <mergeCell ref="L370:L375"/>
    <mergeCell ref="Z388:Z393"/>
    <mergeCell ref="AA388:AA393"/>
    <mergeCell ref="AB388:AB393"/>
    <mergeCell ref="AC388:AC393"/>
    <mergeCell ref="AD388:AD393"/>
    <mergeCell ref="L382:L387"/>
    <mergeCell ref="M382:M387"/>
    <mergeCell ref="N382:N387"/>
    <mergeCell ref="O382:O387"/>
    <mergeCell ref="P382:P387"/>
    <mergeCell ref="Q382:Q387"/>
    <mergeCell ref="R382:R387"/>
    <mergeCell ref="S382:S387"/>
    <mergeCell ref="U382:U387"/>
    <mergeCell ref="BA388:BA390"/>
    <mergeCell ref="BB388:BB390"/>
    <mergeCell ref="BC388:BC390"/>
    <mergeCell ref="M388:M393"/>
    <mergeCell ref="N388:N393"/>
    <mergeCell ref="O388:O393"/>
    <mergeCell ref="P388:P393"/>
    <mergeCell ref="Q388:Q393"/>
    <mergeCell ref="R388:R393"/>
    <mergeCell ref="S388:S393"/>
    <mergeCell ref="U388:U393"/>
    <mergeCell ref="W382:W387"/>
    <mergeCell ref="X382:X387"/>
    <mergeCell ref="Y382:Y387"/>
    <mergeCell ref="T394:T399"/>
    <mergeCell ref="AE394:AE399"/>
    <mergeCell ref="AE382:AE387"/>
    <mergeCell ref="AC376:AC381"/>
    <mergeCell ref="AD376:AD381"/>
    <mergeCell ref="AU382:AU387"/>
    <mergeCell ref="AU394:AU399"/>
    <mergeCell ref="V376:V381"/>
    <mergeCell ref="W376:W381"/>
    <mergeCell ref="X376:X381"/>
    <mergeCell ref="Y376:Y381"/>
    <mergeCell ref="Z376:Z381"/>
    <mergeCell ref="AA376:AA381"/>
    <mergeCell ref="AU376:AU381"/>
    <mergeCell ref="Z382:Z387"/>
    <mergeCell ref="AA382:AA387"/>
    <mergeCell ref="AB382:AB387"/>
    <mergeCell ref="AC382:AC387"/>
    <mergeCell ref="V382:V387"/>
    <mergeCell ref="V388:V393"/>
    <mergeCell ref="W388:W393"/>
    <mergeCell ref="X388:X393"/>
    <mergeCell ref="Y388:Y393"/>
    <mergeCell ref="AV394:AV399"/>
    <mergeCell ref="AW394:AW399"/>
    <mergeCell ref="AX394:AX399"/>
    <mergeCell ref="BG394:BG399"/>
    <mergeCell ref="AA394:AA399"/>
    <mergeCell ref="AB394:AB399"/>
    <mergeCell ref="AC394:AC399"/>
    <mergeCell ref="AD394:AD399"/>
    <mergeCell ref="AD382:AD387"/>
    <mergeCell ref="AE388:AE393"/>
    <mergeCell ref="AU388:AU393"/>
    <mergeCell ref="AV388:AV393"/>
    <mergeCell ref="AW388:AW393"/>
    <mergeCell ref="AX388:AX393"/>
    <mergeCell ref="BG388:BG393"/>
    <mergeCell ref="AY382:AY384"/>
    <mergeCell ref="AY388:AY390"/>
    <mergeCell ref="AZ382:AZ384"/>
    <mergeCell ref="AZ388:AZ390"/>
    <mergeCell ref="BA382:BA384"/>
    <mergeCell ref="BB382:BB384"/>
    <mergeCell ref="BC382:BC384"/>
    <mergeCell ref="BD382:BD384"/>
    <mergeCell ref="BE382:BE384"/>
    <mergeCell ref="BF382:BF384"/>
    <mergeCell ref="AV382:AV387"/>
    <mergeCell ref="AW382:AW387"/>
    <mergeCell ref="AX382:AX387"/>
    <mergeCell ref="BG382:BG387"/>
    <mergeCell ref="BD388:BD390"/>
    <mergeCell ref="BE388:BE390"/>
    <mergeCell ref="BF388:BF390"/>
    <mergeCell ref="AU406:AU411"/>
    <mergeCell ref="AV406:AV411"/>
    <mergeCell ref="AW406:AW411"/>
    <mergeCell ref="AX406:AX411"/>
    <mergeCell ref="J400:J405"/>
    <mergeCell ref="K400:K405"/>
    <mergeCell ref="L400:L405"/>
    <mergeCell ref="M400:M405"/>
    <mergeCell ref="N400:N405"/>
    <mergeCell ref="O400:O405"/>
    <mergeCell ref="P400:P405"/>
    <mergeCell ref="Q400:Q405"/>
    <mergeCell ref="R400:R405"/>
    <mergeCell ref="V406:V411"/>
    <mergeCell ref="U400:U405"/>
    <mergeCell ref="V394:V399"/>
    <mergeCell ref="W394:W399"/>
    <mergeCell ref="X394:X399"/>
    <mergeCell ref="Y394:Y399"/>
    <mergeCell ref="Z394:Z399"/>
    <mergeCell ref="S400:S405"/>
    <mergeCell ref="J394:J399"/>
    <mergeCell ref="K394:K399"/>
    <mergeCell ref="L394:L399"/>
    <mergeCell ref="M394:M399"/>
    <mergeCell ref="N394:N399"/>
    <mergeCell ref="O394:O399"/>
    <mergeCell ref="P394:P399"/>
    <mergeCell ref="Q394:Q399"/>
    <mergeCell ref="R394:R399"/>
    <mergeCell ref="S394:S399"/>
    <mergeCell ref="U394:U399"/>
    <mergeCell ref="Z412:Z417"/>
    <mergeCell ref="AA412:AA417"/>
    <mergeCell ref="AB412:AB417"/>
    <mergeCell ref="AD412:AD417"/>
    <mergeCell ref="AE400:AE405"/>
    <mergeCell ref="AU400:AU405"/>
    <mergeCell ref="AV400:AV405"/>
    <mergeCell ref="AW400:AW405"/>
    <mergeCell ref="AX400:AX405"/>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V400:V405"/>
    <mergeCell ref="W400:W405"/>
    <mergeCell ref="X400:X405"/>
    <mergeCell ref="Y400:Y405"/>
    <mergeCell ref="Z400:Z405"/>
    <mergeCell ref="AA400:AA405"/>
    <mergeCell ref="AB400:AB405"/>
    <mergeCell ref="AC400:AC405"/>
    <mergeCell ref="AD400:AD405"/>
    <mergeCell ref="AE406:AE411"/>
    <mergeCell ref="V412:V417"/>
    <mergeCell ref="W412:W417"/>
    <mergeCell ref="X412:X417"/>
    <mergeCell ref="Y412:Y417"/>
    <mergeCell ref="AC412:AC417"/>
    <mergeCell ref="BG406:BG411"/>
    <mergeCell ref="I412:I417"/>
    <mergeCell ref="J412:J417"/>
    <mergeCell ref="K412:K417"/>
    <mergeCell ref="L412:L417"/>
    <mergeCell ref="M412:M417"/>
    <mergeCell ref="N412:N417"/>
    <mergeCell ref="O412:O417"/>
    <mergeCell ref="P412:P417"/>
    <mergeCell ref="Q412:Q417"/>
    <mergeCell ref="R412:R417"/>
    <mergeCell ref="S412:S417"/>
    <mergeCell ref="U412:U417"/>
    <mergeCell ref="W406:W411"/>
    <mergeCell ref="X406:X411"/>
    <mergeCell ref="Y406:Y411"/>
    <mergeCell ref="Z406:Z411"/>
    <mergeCell ref="AA406:AA411"/>
    <mergeCell ref="AB406:AB411"/>
    <mergeCell ref="AC406:AC411"/>
    <mergeCell ref="AD406:AD411"/>
    <mergeCell ref="AE412:AE417"/>
    <mergeCell ref="AU412:AU417"/>
    <mergeCell ref="AV412:AV417"/>
    <mergeCell ref="AW412:AW417"/>
    <mergeCell ref="AX412:AX417"/>
    <mergeCell ref="BG412:BG417"/>
    <mergeCell ref="AD418:AD423"/>
    <mergeCell ref="AE424:AE429"/>
    <mergeCell ref="AU424:AU429"/>
    <mergeCell ref="AV424:AV429"/>
    <mergeCell ref="AW424:AW429"/>
    <mergeCell ref="AX424:AX429"/>
    <mergeCell ref="I418:I423"/>
    <mergeCell ref="J418:J423"/>
    <mergeCell ref="K418:K423"/>
    <mergeCell ref="L418:L423"/>
    <mergeCell ref="M418:M423"/>
    <mergeCell ref="N418:N423"/>
    <mergeCell ref="O418:O423"/>
    <mergeCell ref="P418:P423"/>
    <mergeCell ref="Q418:Q423"/>
    <mergeCell ref="R418:R423"/>
    <mergeCell ref="S418:S423"/>
    <mergeCell ref="U418:U423"/>
    <mergeCell ref="AC424:AC429"/>
    <mergeCell ref="AD424:AD429"/>
    <mergeCell ref="AE430:AE435"/>
    <mergeCell ref="AU430:AU435"/>
    <mergeCell ref="AV430:AV435"/>
    <mergeCell ref="AW430:AW435"/>
    <mergeCell ref="AX430:AX435"/>
    <mergeCell ref="BG430:BG435"/>
    <mergeCell ref="AE418:AE423"/>
    <mergeCell ref="AU418:AU423"/>
    <mergeCell ref="AV418:AV423"/>
    <mergeCell ref="AW418:AW423"/>
    <mergeCell ref="AX418:AX423"/>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C418:AC423"/>
    <mergeCell ref="M436:M441"/>
    <mergeCell ref="N436:N441"/>
    <mergeCell ref="O436:O441"/>
    <mergeCell ref="P436:P441"/>
    <mergeCell ref="Q436:Q441"/>
    <mergeCell ref="R436:R441"/>
    <mergeCell ref="S436:S441"/>
    <mergeCell ref="U436:U441"/>
    <mergeCell ref="V430:V435"/>
    <mergeCell ref="W430:W435"/>
    <mergeCell ref="X430:X435"/>
    <mergeCell ref="Y430:Y435"/>
    <mergeCell ref="BG424:BG429"/>
    <mergeCell ref="I430:I435"/>
    <mergeCell ref="J430:J435"/>
    <mergeCell ref="K430:K435"/>
    <mergeCell ref="L430:L435"/>
    <mergeCell ref="M430:M435"/>
    <mergeCell ref="N430:N435"/>
    <mergeCell ref="O430:O435"/>
    <mergeCell ref="P430:P435"/>
    <mergeCell ref="Q430:Q435"/>
    <mergeCell ref="R430:R435"/>
    <mergeCell ref="S430:S435"/>
    <mergeCell ref="U430:U435"/>
    <mergeCell ref="V424:V429"/>
    <mergeCell ref="W424:W429"/>
    <mergeCell ref="X424:X429"/>
    <mergeCell ref="Y424:Y429"/>
    <mergeCell ref="Z424:Z429"/>
    <mergeCell ref="AA424:AA429"/>
    <mergeCell ref="AB424:AB429"/>
    <mergeCell ref="AV448:AV453"/>
    <mergeCell ref="Z430:Z435"/>
    <mergeCell ref="AA430:AA435"/>
    <mergeCell ref="AB430:AB435"/>
    <mergeCell ref="AC430:AC435"/>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Z454:Z459"/>
    <mergeCell ref="AD436:AD441"/>
    <mergeCell ref="AE442:AE447"/>
    <mergeCell ref="AU442:AU447"/>
    <mergeCell ref="AV442:AV447"/>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V454:V459"/>
    <mergeCell ref="AU448:AU453"/>
    <mergeCell ref="W454:W459"/>
    <mergeCell ref="X454:X459"/>
    <mergeCell ref="Y454:Y459"/>
    <mergeCell ref="AW448:AW453"/>
    <mergeCell ref="AX448:AX453"/>
    <mergeCell ref="BG448:BG453"/>
    <mergeCell ref="I454:I459"/>
    <mergeCell ref="J454:J459"/>
    <mergeCell ref="K454:K459"/>
    <mergeCell ref="L454:L459"/>
    <mergeCell ref="M454:M459"/>
    <mergeCell ref="N454:N459"/>
    <mergeCell ref="O454:O459"/>
    <mergeCell ref="P454:P459"/>
    <mergeCell ref="Q454:Q459"/>
    <mergeCell ref="R454:R459"/>
    <mergeCell ref="S454:S459"/>
    <mergeCell ref="U454:U459"/>
    <mergeCell ref="V448:V453"/>
    <mergeCell ref="W448:W453"/>
    <mergeCell ref="X448:X453"/>
    <mergeCell ref="Y448:Y453"/>
    <mergeCell ref="Z448:Z453"/>
    <mergeCell ref="AA448:AA453"/>
    <mergeCell ref="AB448:AB453"/>
    <mergeCell ref="AC448:AC453"/>
    <mergeCell ref="AD448:AD453"/>
    <mergeCell ref="AE454:AE459"/>
    <mergeCell ref="AU454:AU459"/>
    <mergeCell ref="AV454:AV459"/>
    <mergeCell ref="T454:T459"/>
    <mergeCell ref="BG454:BG459"/>
    <mergeCell ref="BG460:BG465"/>
    <mergeCell ref="U466:U471"/>
    <mergeCell ref="V460:V465"/>
    <mergeCell ref="W460:W465"/>
    <mergeCell ref="X460:X465"/>
    <mergeCell ref="Y460:Y465"/>
    <mergeCell ref="Z460:Z465"/>
    <mergeCell ref="AA460:AA465"/>
    <mergeCell ref="AB460:AB465"/>
    <mergeCell ref="AC460:AC465"/>
    <mergeCell ref="AD460:AD465"/>
    <mergeCell ref="BG466:BG471"/>
    <mergeCell ref="I460:I465"/>
    <mergeCell ref="J460:J465"/>
    <mergeCell ref="K460:K465"/>
    <mergeCell ref="L460:L465"/>
    <mergeCell ref="M460:M465"/>
    <mergeCell ref="N460:N465"/>
    <mergeCell ref="O460:O465"/>
    <mergeCell ref="P460:P465"/>
    <mergeCell ref="Q460:Q465"/>
    <mergeCell ref="R460:R465"/>
    <mergeCell ref="S460:S465"/>
    <mergeCell ref="U460:U465"/>
    <mergeCell ref="AY460:AY461"/>
    <mergeCell ref="AE466:AE471"/>
    <mergeCell ref="AU466:AU471"/>
    <mergeCell ref="AV466:AV471"/>
    <mergeCell ref="AW466:AW471"/>
    <mergeCell ref="AX466:AX471"/>
    <mergeCell ref="Z466:Z471"/>
    <mergeCell ref="AA466:AA471"/>
    <mergeCell ref="AB466:AB471"/>
    <mergeCell ref="AC466:AC471"/>
    <mergeCell ref="AD466:AD471"/>
    <mergeCell ref="AA454:AA459"/>
    <mergeCell ref="AB454:AB459"/>
    <mergeCell ref="AC454:AC459"/>
    <mergeCell ref="AD454:AD459"/>
    <mergeCell ref="AE460:AE465"/>
    <mergeCell ref="AU460:AU465"/>
    <mergeCell ref="AV460:AV465"/>
    <mergeCell ref="AW460:AW465"/>
    <mergeCell ref="AX460:AX465"/>
    <mergeCell ref="AW454:AW459"/>
    <mergeCell ref="AX454:AX459"/>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I466:I471"/>
    <mergeCell ref="J466:J471"/>
    <mergeCell ref="K466:K471"/>
    <mergeCell ref="L466:L471"/>
    <mergeCell ref="M466:M471"/>
    <mergeCell ref="N466:N471"/>
    <mergeCell ref="O466:O471"/>
    <mergeCell ref="P466:P471"/>
    <mergeCell ref="Q466:Q471"/>
    <mergeCell ref="R466:R471"/>
    <mergeCell ref="S466:S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AU478:AU483"/>
    <mergeCell ref="AV478:AV483"/>
    <mergeCell ref="AW478:AW483"/>
    <mergeCell ref="AX478:AX483"/>
    <mergeCell ref="BG478:BG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Z478:Z483"/>
    <mergeCell ref="AA478:AA483"/>
    <mergeCell ref="AB478:AB483"/>
    <mergeCell ref="AC478:AC483"/>
    <mergeCell ref="AD478:AD483"/>
    <mergeCell ref="AE484:AE489"/>
    <mergeCell ref="AU484:AU489"/>
    <mergeCell ref="AV484:AV489"/>
    <mergeCell ref="AW484:AW489"/>
    <mergeCell ref="AX484:AX489"/>
    <mergeCell ref="BG484:BG489"/>
    <mergeCell ref="Z484:Z489"/>
    <mergeCell ref="AA484:AA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Z502:Z507"/>
    <mergeCell ref="AA502:AA507"/>
    <mergeCell ref="AB502:AB507"/>
    <mergeCell ref="AC502:AC507"/>
    <mergeCell ref="AD502:AD507"/>
    <mergeCell ref="AE508:AE513"/>
    <mergeCell ref="AU508:AU513"/>
    <mergeCell ref="AV508:AV513"/>
    <mergeCell ref="AW508:AW513"/>
    <mergeCell ref="AX508:AX513"/>
    <mergeCell ref="BG508:BG513"/>
    <mergeCell ref="AB508:AB513"/>
    <mergeCell ref="AU520:AU525"/>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AC508:AC513"/>
    <mergeCell ref="AD508:AD513"/>
    <mergeCell ref="AE514:AE519"/>
    <mergeCell ref="AU514:AU519"/>
    <mergeCell ref="Z508:Z513"/>
    <mergeCell ref="AA508:AA513"/>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Y514:AY515"/>
    <mergeCell ref="AZ514:AZ515"/>
    <mergeCell ref="BA514:BA515"/>
    <mergeCell ref="BB514:BB515"/>
    <mergeCell ref="BC514:BC515"/>
    <mergeCell ref="BD514:BD515"/>
    <mergeCell ref="W526:W531"/>
    <mergeCell ref="X526:X531"/>
    <mergeCell ref="Y526:Y531"/>
    <mergeCell ref="AV520:AV525"/>
    <mergeCell ref="AW520:AW525"/>
    <mergeCell ref="AX520:AX525"/>
    <mergeCell ref="BG520:BG525"/>
    <mergeCell ref="I526:I531"/>
    <mergeCell ref="J526:J531"/>
    <mergeCell ref="K526:K531"/>
    <mergeCell ref="L526:L531"/>
    <mergeCell ref="M526:M531"/>
    <mergeCell ref="N526:N531"/>
    <mergeCell ref="O526:O531"/>
    <mergeCell ref="P526:P531"/>
    <mergeCell ref="Q526:Q531"/>
    <mergeCell ref="R526:R531"/>
    <mergeCell ref="S526:S531"/>
    <mergeCell ref="U526:U531"/>
    <mergeCell ref="V520:V525"/>
    <mergeCell ref="W520:W525"/>
    <mergeCell ref="X520:X525"/>
    <mergeCell ref="Y520:Y525"/>
    <mergeCell ref="Z520:Z525"/>
    <mergeCell ref="AA520:AA525"/>
    <mergeCell ref="AB520:AB525"/>
    <mergeCell ref="AC520:AC525"/>
    <mergeCell ref="AD520:AD525"/>
    <mergeCell ref="AE526:AE531"/>
    <mergeCell ref="AU526:AU531"/>
    <mergeCell ref="BG526:BG531"/>
    <mergeCell ref="V526:V531"/>
    <mergeCell ref="BG532:BG537"/>
    <mergeCell ref="U538:U543"/>
    <mergeCell ref="V532:V537"/>
    <mergeCell ref="W532:W537"/>
    <mergeCell ref="X532:X537"/>
    <mergeCell ref="Y532:Y537"/>
    <mergeCell ref="Z532:Z537"/>
    <mergeCell ref="AA532:AA537"/>
    <mergeCell ref="AB532:AB537"/>
    <mergeCell ref="AC532:AC537"/>
    <mergeCell ref="AD532:AD537"/>
    <mergeCell ref="BG538:BG543"/>
    <mergeCell ref="I532:I537"/>
    <mergeCell ref="J532:J537"/>
    <mergeCell ref="K532:K537"/>
    <mergeCell ref="L532:L537"/>
    <mergeCell ref="M532:M537"/>
    <mergeCell ref="N532:N537"/>
    <mergeCell ref="O532:O537"/>
    <mergeCell ref="P532:P537"/>
    <mergeCell ref="Q532:Q537"/>
    <mergeCell ref="R532:R537"/>
    <mergeCell ref="S532:S537"/>
    <mergeCell ref="U532:U537"/>
    <mergeCell ref="AE538:AE543"/>
    <mergeCell ref="AU538:AU543"/>
    <mergeCell ref="AV538:AV543"/>
    <mergeCell ref="AW538:AW543"/>
    <mergeCell ref="AX538:AX543"/>
    <mergeCell ref="X538:X543"/>
    <mergeCell ref="Y538:Y543"/>
    <mergeCell ref="Z538:Z543"/>
    <mergeCell ref="AA538:AA543"/>
    <mergeCell ref="AB538:AB543"/>
    <mergeCell ref="AC538:AC543"/>
    <mergeCell ref="AD538:AD543"/>
    <mergeCell ref="Z526:Z531"/>
    <mergeCell ref="AA526:AA531"/>
    <mergeCell ref="AB526:AB531"/>
    <mergeCell ref="AC526:AC531"/>
    <mergeCell ref="AD526:AD531"/>
    <mergeCell ref="AE532:AE537"/>
    <mergeCell ref="AU532:AU537"/>
    <mergeCell ref="AV532:AV537"/>
    <mergeCell ref="AW532:AW537"/>
    <mergeCell ref="AX532:AX537"/>
    <mergeCell ref="AV526:AV531"/>
    <mergeCell ref="AW526:AW531"/>
    <mergeCell ref="AX526:AX531"/>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I538:I543"/>
    <mergeCell ref="J538:J543"/>
    <mergeCell ref="K538:K543"/>
    <mergeCell ref="L538:L543"/>
    <mergeCell ref="M538:M543"/>
    <mergeCell ref="N538:N543"/>
    <mergeCell ref="O538:O543"/>
    <mergeCell ref="P538:P543"/>
    <mergeCell ref="Q538:Q543"/>
    <mergeCell ref="R538:R543"/>
    <mergeCell ref="S538:S543"/>
    <mergeCell ref="AE544:AE549"/>
    <mergeCell ref="AU544:AU549"/>
    <mergeCell ref="AV544:AV549"/>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Y550:Y555"/>
    <mergeCell ref="Z550:Z555"/>
    <mergeCell ref="AA550:AA555"/>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T562:T567"/>
    <mergeCell ref="Y556:Y561"/>
    <mergeCell ref="Z556:Z561"/>
    <mergeCell ref="AA556:AA561"/>
    <mergeCell ref="AB556:AB561"/>
    <mergeCell ref="AC556:AC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Y580:Y585"/>
    <mergeCell ref="Z580:Z585"/>
    <mergeCell ref="AA580:AA585"/>
    <mergeCell ref="AB580:AB585"/>
    <mergeCell ref="AC580:AC585"/>
    <mergeCell ref="AD580:AD585"/>
    <mergeCell ref="AE586:AE591"/>
    <mergeCell ref="AU586:AU591"/>
    <mergeCell ref="AV586:AV591"/>
    <mergeCell ref="AW586:AW591"/>
    <mergeCell ref="AX586:AX591"/>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AB586:AB591"/>
    <mergeCell ref="AC586:AC591"/>
    <mergeCell ref="AD586:AD591"/>
    <mergeCell ref="AE592:AE597"/>
    <mergeCell ref="AU592:AU597"/>
    <mergeCell ref="AV592:AV597"/>
    <mergeCell ref="AW592:AW597"/>
    <mergeCell ref="AX592:AX597"/>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AE598:AE603"/>
    <mergeCell ref="AU598:AU603"/>
    <mergeCell ref="AV598:AV603"/>
    <mergeCell ref="AW598:AW603"/>
    <mergeCell ref="AX598:AX603"/>
    <mergeCell ref="BG598:BG603"/>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U604:U609"/>
    <mergeCell ref="V598:V603"/>
    <mergeCell ref="W598:W603"/>
    <mergeCell ref="X598:X603"/>
    <mergeCell ref="Y598:Y603"/>
    <mergeCell ref="Z598:Z603"/>
    <mergeCell ref="AA598:AA603"/>
    <mergeCell ref="AB598:AB603"/>
    <mergeCell ref="AC598:AC603"/>
    <mergeCell ref="AD598:AD603"/>
    <mergeCell ref="V616:V621"/>
    <mergeCell ref="W616:W621"/>
    <mergeCell ref="X616:X621"/>
    <mergeCell ref="Y616:Y621"/>
    <mergeCell ref="Z616:Z621"/>
    <mergeCell ref="B610:B615"/>
    <mergeCell ref="C610:C615"/>
    <mergeCell ref="I610:I615"/>
    <mergeCell ref="J610:J615"/>
    <mergeCell ref="K610:K615"/>
    <mergeCell ref="L610:L615"/>
    <mergeCell ref="M610:M615"/>
    <mergeCell ref="N610:N615"/>
    <mergeCell ref="O610:O615"/>
    <mergeCell ref="P610:P615"/>
    <mergeCell ref="Q610:Q615"/>
    <mergeCell ref="R610:R615"/>
    <mergeCell ref="S610:S615"/>
    <mergeCell ref="AC610:AC615"/>
    <mergeCell ref="AD610:AD615"/>
    <mergeCell ref="AE604:AE609"/>
    <mergeCell ref="AU604:AU609"/>
    <mergeCell ref="AV604:AV609"/>
    <mergeCell ref="AW604:AW609"/>
    <mergeCell ref="AX604:AX609"/>
    <mergeCell ref="BG604:BG609"/>
    <mergeCell ref="U610:U615"/>
    <mergeCell ref="V604:V609"/>
    <mergeCell ref="W604:W609"/>
    <mergeCell ref="X604:X609"/>
    <mergeCell ref="Y604:Y609"/>
    <mergeCell ref="Z604:Z609"/>
    <mergeCell ref="AA604:AA609"/>
    <mergeCell ref="AB604:AB609"/>
    <mergeCell ref="AC604:AC609"/>
    <mergeCell ref="AD604:AD609"/>
    <mergeCell ref="AA616:AA621"/>
    <mergeCell ref="AB616:AB621"/>
    <mergeCell ref="AC616:AC621"/>
    <mergeCell ref="AD616:AD621"/>
    <mergeCell ref="AE610:AE615"/>
    <mergeCell ref="AU610:AU615"/>
    <mergeCell ref="AV610:AV615"/>
    <mergeCell ref="AW610:AW615"/>
    <mergeCell ref="AX610:AX615"/>
    <mergeCell ref="BG610:BG615"/>
    <mergeCell ref="B616:B621"/>
    <mergeCell ref="C616:C621"/>
    <mergeCell ref="I616:I621"/>
    <mergeCell ref="J616:J621"/>
    <mergeCell ref="K616:K621"/>
    <mergeCell ref="L616:L621"/>
    <mergeCell ref="M616:M621"/>
    <mergeCell ref="N616:N621"/>
    <mergeCell ref="O616:O621"/>
    <mergeCell ref="P616:P621"/>
    <mergeCell ref="Q616:Q621"/>
    <mergeCell ref="R616:R621"/>
    <mergeCell ref="T616:T621"/>
    <mergeCell ref="S616:S621"/>
    <mergeCell ref="U616:U621"/>
    <mergeCell ref="V610:V615"/>
    <mergeCell ref="W610:W615"/>
    <mergeCell ref="X610:X615"/>
    <mergeCell ref="Y610:Y615"/>
    <mergeCell ref="Z610:Z615"/>
    <mergeCell ref="AA610:AA615"/>
    <mergeCell ref="AB610:AB615"/>
    <mergeCell ref="T136:T141"/>
    <mergeCell ref="T142:T147"/>
    <mergeCell ref="T148:T153"/>
    <mergeCell ref="T154:T159"/>
    <mergeCell ref="T160:T165"/>
    <mergeCell ref="T166:T171"/>
    <mergeCell ref="T172:T177"/>
    <mergeCell ref="AE616:AE621"/>
    <mergeCell ref="AU616:AU621"/>
    <mergeCell ref="AV616:AV621"/>
    <mergeCell ref="AW616:AW621"/>
    <mergeCell ref="AX616:AX621"/>
    <mergeCell ref="BG616:BG621"/>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62:T267"/>
    <mergeCell ref="T268:T273"/>
    <mergeCell ref="T286:T291"/>
    <mergeCell ref="T178:T183"/>
    <mergeCell ref="T184:T189"/>
    <mergeCell ref="T190:T195"/>
    <mergeCell ref="T196:T201"/>
    <mergeCell ref="T202:T207"/>
    <mergeCell ref="T208:T213"/>
    <mergeCell ref="T214:T219"/>
    <mergeCell ref="T220:T225"/>
    <mergeCell ref="T232:T237"/>
    <mergeCell ref="T346:T351"/>
    <mergeCell ref="T352:T357"/>
    <mergeCell ref="T358:T363"/>
    <mergeCell ref="T376:T381"/>
    <mergeCell ref="T382:T387"/>
    <mergeCell ref="T388:T393"/>
    <mergeCell ref="T292:T297"/>
    <mergeCell ref="T298:T303"/>
    <mergeCell ref="T304:T309"/>
    <mergeCell ref="T310:T315"/>
    <mergeCell ref="T316:T321"/>
    <mergeCell ref="T322:T327"/>
    <mergeCell ref="T328:T333"/>
    <mergeCell ref="T334:T339"/>
    <mergeCell ref="T340:T345"/>
    <mergeCell ref="T256:T261"/>
    <mergeCell ref="T238:T243"/>
    <mergeCell ref="T460:T465"/>
    <mergeCell ref="T466:T471"/>
    <mergeCell ref="T472:T477"/>
    <mergeCell ref="T478:T483"/>
    <mergeCell ref="T484:T489"/>
    <mergeCell ref="T490:T495"/>
    <mergeCell ref="T496:T501"/>
    <mergeCell ref="T502:T507"/>
    <mergeCell ref="T400:T405"/>
    <mergeCell ref="T406:T411"/>
    <mergeCell ref="T412:T417"/>
    <mergeCell ref="T418:T423"/>
    <mergeCell ref="T424:T429"/>
    <mergeCell ref="T430:T435"/>
    <mergeCell ref="T436:T441"/>
    <mergeCell ref="T442:T447"/>
    <mergeCell ref="T448:T453"/>
    <mergeCell ref="T568:T573"/>
    <mergeCell ref="T574:T579"/>
    <mergeCell ref="T580:T585"/>
    <mergeCell ref="T586:T591"/>
    <mergeCell ref="T592:T597"/>
    <mergeCell ref="T598:T603"/>
    <mergeCell ref="T604:T609"/>
    <mergeCell ref="T610:T615"/>
    <mergeCell ref="T508:T513"/>
    <mergeCell ref="T514:T519"/>
    <mergeCell ref="T520:T525"/>
    <mergeCell ref="T526:T531"/>
    <mergeCell ref="T532:T537"/>
    <mergeCell ref="T538:T543"/>
    <mergeCell ref="T544:T549"/>
    <mergeCell ref="T550:T555"/>
    <mergeCell ref="T556:T561"/>
    <mergeCell ref="A5:A9"/>
    <mergeCell ref="A3:B3"/>
    <mergeCell ref="F490:F519"/>
    <mergeCell ref="C520:C543"/>
    <mergeCell ref="D520:D543"/>
    <mergeCell ref="E520:E543"/>
    <mergeCell ref="F520:F543"/>
    <mergeCell ref="B100:B141"/>
    <mergeCell ref="B142:B189"/>
    <mergeCell ref="B190:B213"/>
    <mergeCell ref="B214:B285"/>
    <mergeCell ref="B286:B357"/>
    <mergeCell ref="B358:B405"/>
    <mergeCell ref="B406:B429"/>
    <mergeCell ref="B430:B465"/>
    <mergeCell ref="B466:B489"/>
    <mergeCell ref="B490:B519"/>
    <mergeCell ref="B520:B543"/>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85"/>
    <mergeCell ref="C490:C519"/>
    <mergeCell ref="D490:D519"/>
    <mergeCell ref="E490:E519"/>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S70:S75"/>
    <mergeCell ref="K10:K15"/>
    <mergeCell ref="A616:A621"/>
    <mergeCell ref="A10:A45"/>
    <mergeCell ref="A46:A75"/>
    <mergeCell ref="A76:A99"/>
    <mergeCell ref="A100:A141"/>
    <mergeCell ref="A142:A189"/>
    <mergeCell ref="A190:A213"/>
    <mergeCell ref="A214:A285"/>
    <mergeCell ref="A286:A357"/>
    <mergeCell ref="A358:A405"/>
    <mergeCell ref="A406:A429"/>
    <mergeCell ref="A430:A465"/>
    <mergeCell ref="A466:A489"/>
    <mergeCell ref="A490:A519"/>
    <mergeCell ref="A520:A543"/>
    <mergeCell ref="A544:A549"/>
    <mergeCell ref="A550:A555"/>
    <mergeCell ref="A556:A561"/>
    <mergeCell ref="A562:A567"/>
    <mergeCell ref="A568:A573"/>
    <mergeCell ref="A574:A579"/>
    <mergeCell ref="A580:A585"/>
    <mergeCell ref="A586:A591"/>
    <mergeCell ref="A592:A597"/>
    <mergeCell ref="A598:A603"/>
    <mergeCell ref="A604:A609"/>
    <mergeCell ref="A610:A615"/>
    <mergeCell ref="L10:L15"/>
    <mergeCell ref="I364:I369"/>
    <mergeCell ref="I370:I375"/>
    <mergeCell ref="I394:I399"/>
    <mergeCell ref="D3:H3"/>
    <mergeCell ref="C406:C429"/>
    <mergeCell ref="D406:D429"/>
    <mergeCell ref="E406:E429"/>
    <mergeCell ref="F406:F429"/>
    <mergeCell ref="C430:C465"/>
    <mergeCell ref="D430:D465"/>
    <mergeCell ref="E430:E465"/>
    <mergeCell ref="F430:F465"/>
    <mergeCell ref="I436:I441"/>
    <mergeCell ref="J436:J441"/>
    <mergeCell ref="K436:K441"/>
    <mergeCell ref="L436:L441"/>
    <mergeCell ref="I400:I405"/>
    <mergeCell ref="I358:I363"/>
    <mergeCell ref="J358:J363"/>
    <mergeCell ref="K358:K363"/>
    <mergeCell ref="L358:L363"/>
    <mergeCell ref="J322:J327"/>
    <mergeCell ref="K322:K327"/>
    <mergeCell ref="L322:L327"/>
    <mergeCell ref="I388:I393"/>
    <mergeCell ref="J388:J393"/>
    <mergeCell ref="K388:K393"/>
    <mergeCell ref="L388:L393"/>
    <mergeCell ref="J382:J387"/>
    <mergeCell ref="K382:K387"/>
    <mergeCell ref="I346:I351"/>
    <mergeCell ref="C466:C489"/>
    <mergeCell ref="D466:D489"/>
    <mergeCell ref="E466:E489"/>
    <mergeCell ref="F466:F489"/>
    <mergeCell ref="D214:D285"/>
    <mergeCell ref="E214:E285"/>
    <mergeCell ref="F214:F285"/>
    <mergeCell ref="C286:C357"/>
    <mergeCell ref="D286:D357"/>
    <mergeCell ref="E286:E357"/>
    <mergeCell ref="F286:F357"/>
    <mergeCell ref="C358:C405"/>
    <mergeCell ref="D358:D405"/>
    <mergeCell ref="E358:E405"/>
    <mergeCell ref="F358:F405"/>
    <mergeCell ref="I376:I381"/>
    <mergeCell ref="I382:I387"/>
    <mergeCell ref="G220:G225"/>
    <mergeCell ref="G232:G237"/>
    <mergeCell ref="G238:G243"/>
    <mergeCell ref="G244:G249"/>
    <mergeCell ref="G250:G255"/>
    <mergeCell ref="G256:G261"/>
    <mergeCell ref="G262:G267"/>
    <mergeCell ref="G268:G273"/>
    <mergeCell ref="G274:G279"/>
    <mergeCell ref="G280:G285"/>
    <mergeCell ref="G286:G291"/>
    <mergeCell ref="G292:G297"/>
    <mergeCell ref="G298:G303"/>
    <mergeCell ref="G304:G309"/>
    <mergeCell ref="G310:G315"/>
    <mergeCell ref="BD28:BD29"/>
    <mergeCell ref="BE28:BE29"/>
    <mergeCell ref="BF28:BF29"/>
    <mergeCell ref="AY40:AY41"/>
    <mergeCell ref="AZ40:AZ41"/>
    <mergeCell ref="BA40:BA41"/>
    <mergeCell ref="BB40:BB41"/>
    <mergeCell ref="BC40:BC41"/>
    <mergeCell ref="BD40:BD41"/>
    <mergeCell ref="BE40:BE41"/>
    <mergeCell ref="BF40:BF41"/>
    <mergeCell ref="BF185:BF186"/>
    <mergeCell ref="AZ2:BQ2"/>
    <mergeCell ref="BA190:BA191"/>
    <mergeCell ref="BB190:BB191"/>
    <mergeCell ref="BC190:BC191"/>
    <mergeCell ref="BD190:BD191"/>
    <mergeCell ref="BE190:BE191"/>
    <mergeCell ref="BF190:BF191"/>
    <mergeCell ref="BG106:BG111"/>
    <mergeCell ref="BN5:BN9"/>
    <mergeCell ref="BL5:BL9"/>
    <mergeCell ref="BI5:BI9"/>
    <mergeCell ref="BO5:BQ5"/>
    <mergeCell ref="BO6:BO9"/>
    <mergeCell ref="BQ6:BQ9"/>
    <mergeCell ref="BP6:BP9"/>
    <mergeCell ref="AY4:BG4"/>
    <mergeCell ref="BG5:BG9"/>
    <mergeCell ref="AY5:BF5"/>
    <mergeCell ref="BB6:BD8"/>
    <mergeCell ref="BE6:BF8"/>
    <mergeCell ref="AY203:AY204"/>
    <mergeCell ref="AZ203:AZ204"/>
    <mergeCell ref="BA203:BA204"/>
    <mergeCell ref="BB203:BB204"/>
    <mergeCell ref="BC203:BC204"/>
    <mergeCell ref="BD203:BD204"/>
    <mergeCell ref="BE203:BE204"/>
    <mergeCell ref="BF203:BF204"/>
    <mergeCell ref="AY232:AY236"/>
    <mergeCell ref="AZ232:AZ236"/>
    <mergeCell ref="BA232:BA236"/>
    <mergeCell ref="BB232:BB236"/>
    <mergeCell ref="BC232:BC236"/>
    <mergeCell ref="BD232:BD236"/>
    <mergeCell ref="BE232:BE236"/>
    <mergeCell ref="BF232:BF236"/>
    <mergeCell ref="AY78:AY79"/>
    <mergeCell ref="AZ78:AZ79"/>
    <mergeCell ref="BA78:BA79"/>
    <mergeCell ref="BB78:BB79"/>
    <mergeCell ref="BC78:BC79"/>
    <mergeCell ref="BD78:BD79"/>
    <mergeCell ref="BE78:BE79"/>
    <mergeCell ref="BF78:BF79"/>
  </mergeCells>
  <phoneticPr fontId="1" type="noConversion"/>
  <conditionalFormatting sqref="V10:V11">
    <cfRule type="cellIs" dxfId="18346" priority="22086" stopIfTrue="1" operator="equal">
      <formula>"Alta"</formula>
    </cfRule>
  </conditionalFormatting>
  <conditionalFormatting sqref="V10:V11">
    <cfRule type="cellIs" dxfId="18345" priority="22088" stopIfTrue="1" operator="equal">
      <formula>"Baja"</formula>
    </cfRule>
  </conditionalFormatting>
  <conditionalFormatting sqref="V10:V11">
    <cfRule type="cellIs" dxfId="18344" priority="22087" stopIfTrue="1" operator="equal">
      <formula>"Media"</formula>
    </cfRule>
  </conditionalFormatting>
  <conditionalFormatting sqref="V10:V11">
    <cfRule type="cellIs" dxfId="18343" priority="22085" stopIfTrue="1" operator="equal">
      <formula>"Muy Alta"</formula>
    </cfRule>
  </conditionalFormatting>
  <conditionalFormatting sqref="V10:V11">
    <cfRule type="cellIs" dxfId="18342" priority="22089" stopIfTrue="1" operator="equal">
      <formula>"Muy Baja"</formula>
    </cfRule>
  </conditionalFormatting>
  <conditionalFormatting sqref="AE10:AE11">
    <cfRule type="containsText" dxfId="18341" priority="22036" operator="containsText" text="VALORAR">
      <formula>NOT(ISERROR(SEARCH("VALORAR",AE10)))</formula>
    </cfRule>
    <cfRule type="containsText" dxfId="18340" priority="22037" operator="containsText" text="Extrema">
      <formula>NOT(ISERROR(SEARCH("Extrema",AE10)))</formula>
    </cfRule>
    <cfRule type="containsText" dxfId="18339" priority="22038" operator="containsText" text="Alta">
      <formula>NOT(ISERROR(SEARCH("Alta",AE10)))</formula>
    </cfRule>
    <cfRule type="containsText" dxfId="18338" priority="22039" operator="containsText" text="Moderada">
      <formula>NOT(ISERROR(SEARCH("Moderada",AE10)))</formula>
    </cfRule>
    <cfRule type="containsText" dxfId="18337" priority="22040" operator="containsText" text="Baja">
      <formula>NOT(ISERROR(SEARCH("Baja",AE10)))</formula>
    </cfRule>
  </conditionalFormatting>
  <conditionalFormatting sqref="AE10:AE11">
    <cfRule type="containsText" dxfId="18336" priority="22041" operator="containsText" text="VALORAR">
      <formula>NOT(ISERROR(SEARCH("VALORAR",AE10)))</formula>
    </cfRule>
    <cfRule type="containsText" dxfId="18335" priority="22042" operator="containsText" text="Extrema">
      <formula>NOT(ISERROR(SEARCH("Extrema",AE10)))</formula>
    </cfRule>
    <cfRule type="containsText" dxfId="18334" priority="22043" operator="containsText" text="Alta">
      <formula>NOT(ISERROR(SEARCH("Alta",AE10)))</formula>
    </cfRule>
    <cfRule type="containsText" dxfId="18333" priority="22044" operator="containsText" text="Moderada">
      <formula>NOT(ISERROR(SEARCH("Moderada",AE10)))</formula>
    </cfRule>
    <cfRule type="containsText" dxfId="18332" priority="22045" operator="containsText" text="Baja">
      <formula>NOT(ISERROR(SEARCH("Baja",AE10)))</formula>
    </cfRule>
  </conditionalFormatting>
  <conditionalFormatting sqref="AP10">
    <cfRule type="cellIs" dxfId="18331" priority="22028" stopIfTrue="1" operator="equal">
      <formula>"Alta"</formula>
    </cfRule>
  </conditionalFormatting>
  <conditionalFormatting sqref="AP10">
    <cfRule type="cellIs" dxfId="18330" priority="22030" stopIfTrue="1" operator="equal">
      <formula>"Baja"</formula>
    </cfRule>
  </conditionalFormatting>
  <conditionalFormatting sqref="AP10">
    <cfRule type="cellIs" dxfId="18329" priority="22029" stopIfTrue="1" operator="equal">
      <formula>"Media"</formula>
    </cfRule>
  </conditionalFormatting>
  <conditionalFormatting sqref="AP10">
    <cfRule type="cellIs" dxfId="18328" priority="22027" stopIfTrue="1" operator="equal">
      <formula>"Muy Alta"</formula>
    </cfRule>
  </conditionalFormatting>
  <conditionalFormatting sqref="AP10">
    <cfRule type="cellIs" dxfId="18327" priority="22031" stopIfTrue="1" operator="equal">
      <formula>"Muy Baja"</formula>
    </cfRule>
  </conditionalFormatting>
  <conditionalFormatting sqref="AW10">
    <cfRule type="containsText" dxfId="18326" priority="21998" operator="containsText" text="VALORAR">
      <formula>NOT(ISERROR(SEARCH("VALORAR",AW10)))</formula>
    </cfRule>
    <cfRule type="containsText" dxfId="18325" priority="21999" operator="containsText" text="Extrema">
      <formula>NOT(ISERROR(SEARCH("Extrema",AW10)))</formula>
    </cfRule>
    <cfRule type="containsText" dxfId="18324" priority="22000" operator="containsText" text="Alta">
      <formula>NOT(ISERROR(SEARCH("Alta",AW10)))</formula>
    </cfRule>
    <cfRule type="containsText" dxfId="18323" priority="22001" operator="containsText" text="Moderada">
      <formula>NOT(ISERROR(SEARCH("Moderada",AW10)))</formula>
    </cfRule>
    <cfRule type="containsText" dxfId="18322" priority="22002" operator="containsText" text="Baja">
      <formula>NOT(ISERROR(SEARCH("Baja",AW10)))</formula>
    </cfRule>
  </conditionalFormatting>
  <conditionalFormatting sqref="AW10">
    <cfRule type="containsText" dxfId="18321" priority="22003" operator="containsText" text="VALORAR">
      <formula>NOT(ISERROR(SEARCH("VALORAR",AW10)))</formula>
    </cfRule>
    <cfRule type="containsText" dxfId="18320" priority="22004" operator="containsText" text="Extrema">
      <formula>NOT(ISERROR(SEARCH("Extrema",AW10)))</formula>
    </cfRule>
    <cfRule type="containsText" dxfId="18319" priority="22005" operator="containsText" text="Alta">
      <formula>NOT(ISERROR(SEARCH("Alta",AW10)))</formula>
    </cfRule>
    <cfRule type="containsText" dxfId="18318" priority="22006" operator="containsText" text="Moderada">
      <formula>NOT(ISERROR(SEARCH("Moderada",AW10)))</formula>
    </cfRule>
    <cfRule type="containsText" dxfId="18317" priority="22007" operator="containsText" text="Baja">
      <formula>NOT(ISERROR(SEARCH("Baja",AW10)))</formula>
    </cfRule>
  </conditionalFormatting>
  <conditionalFormatting sqref="AE16:AE17">
    <cfRule type="containsText" dxfId="18316" priority="21787" operator="containsText" text="VALORAR">
      <formula>NOT(ISERROR(SEARCH("VALORAR",AE16)))</formula>
    </cfRule>
    <cfRule type="containsText" dxfId="18315" priority="21788" operator="containsText" text="Extrema">
      <formula>NOT(ISERROR(SEARCH("Extrema",AE16)))</formula>
    </cfRule>
    <cfRule type="containsText" dxfId="18314" priority="21789" operator="containsText" text="Alta">
      <formula>NOT(ISERROR(SEARCH("Alta",AE16)))</formula>
    </cfRule>
    <cfRule type="containsText" dxfId="18313" priority="21790" operator="containsText" text="Moderada">
      <formula>NOT(ISERROR(SEARCH("Moderada",AE16)))</formula>
    </cfRule>
    <cfRule type="containsText" dxfId="18312" priority="21791" operator="containsText" text="Baja">
      <formula>NOT(ISERROR(SEARCH("Baja",AE16)))</formula>
    </cfRule>
  </conditionalFormatting>
  <conditionalFormatting sqref="AE16:AE17">
    <cfRule type="containsText" dxfId="18311" priority="21792" operator="containsText" text="VALORAR">
      <formula>NOT(ISERROR(SEARCH("VALORAR",AE16)))</formula>
    </cfRule>
    <cfRule type="containsText" dxfId="18310" priority="21793" operator="containsText" text="Extrema">
      <formula>NOT(ISERROR(SEARCH("Extrema",AE16)))</formula>
    </cfRule>
    <cfRule type="containsText" dxfId="18309" priority="21794" operator="containsText" text="Alta">
      <formula>NOT(ISERROR(SEARCH("Alta",AE16)))</formula>
    </cfRule>
    <cfRule type="containsText" dxfId="18308" priority="21795" operator="containsText" text="Moderada">
      <formula>NOT(ISERROR(SEARCH("Moderada",AE16)))</formula>
    </cfRule>
    <cfRule type="containsText" dxfId="18307" priority="21796" operator="containsText" text="Baja">
      <formula>NOT(ISERROR(SEARCH("Baja",AE16)))</formula>
    </cfRule>
  </conditionalFormatting>
  <conditionalFormatting sqref="AP11">
    <cfRule type="cellIs" dxfId="18306" priority="21865" stopIfTrue="1" operator="equal">
      <formula>"Alta"</formula>
    </cfRule>
  </conditionalFormatting>
  <conditionalFormatting sqref="AP11">
    <cfRule type="cellIs" dxfId="18305" priority="21867" stopIfTrue="1" operator="equal">
      <formula>"Baja"</formula>
    </cfRule>
  </conditionalFormatting>
  <conditionalFormatting sqref="AP11">
    <cfRule type="cellIs" dxfId="18304" priority="21866" stopIfTrue="1" operator="equal">
      <formula>"Media"</formula>
    </cfRule>
  </conditionalFormatting>
  <conditionalFormatting sqref="AP11">
    <cfRule type="cellIs" dxfId="18303" priority="21864" stopIfTrue="1" operator="equal">
      <formula>"Muy Alta"</formula>
    </cfRule>
  </conditionalFormatting>
  <conditionalFormatting sqref="AP11">
    <cfRule type="cellIs" dxfId="18302" priority="21868" stopIfTrue="1" operator="equal">
      <formula>"Muy Baja"</formula>
    </cfRule>
  </conditionalFormatting>
  <conditionalFormatting sqref="V16:V17">
    <cfRule type="cellIs" dxfId="18301" priority="21803" stopIfTrue="1" operator="equal">
      <formula>"Alta"</formula>
    </cfRule>
  </conditionalFormatting>
  <conditionalFormatting sqref="V16:V17">
    <cfRule type="cellIs" dxfId="18300" priority="21805" stopIfTrue="1" operator="equal">
      <formula>"Baja"</formula>
    </cfRule>
  </conditionalFormatting>
  <conditionalFormatting sqref="V16:V17">
    <cfRule type="cellIs" dxfId="18299" priority="21804" stopIfTrue="1" operator="equal">
      <formula>"Media"</formula>
    </cfRule>
  </conditionalFormatting>
  <conditionalFormatting sqref="V16:V17">
    <cfRule type="cellIs" dxfId="18298" priority="21802" stopIfTrue="1" operator="equal">
      <formula>"Muy Alta"</formula>
    </cfRule>
  </conditionalFormatting>
  <conditionalFormatting sqref="V16:V17">
    <cfRule type="cellIs" dxfId="18297" priority="21806" stopIfTrue="1" operator="equal">
      <formula>"Muy Baja"</formula>
    </cfRule>
  </conditionalFormatting>
  <conditionalFormatting sqref="AE22:AE23">
    <cfRule type="containsText" dxfId="18296" priority="21677" operator="containsText" text="VALORAR">
      <formula>NOT(ISERROR(SEARCH("VALORAR",AE22)))</formula>
    </cfRule>
    <cfRule type="containsText" dxfId="18295" priority="21678" operator="containsText" text="Extrema">
      <formula>NOT(ISERROR(SEARCH("Extrema",AE22)))</formula>
    </cfRule>
    <cfRule type="containsText" dxfId="18294" priority="21679" operator="containsText" text="Alta">
      <formula>NOT(ISERROR(SEARCH("Alta",AE22)))</formula>
    </cfRule>
    <cfRule type="containsText" dxfId="18293" priority="21680" operator="containsText" text="Moderada">
      <formula>NOT(ISERROR(SEARCH("Moderada",AE22)))</formula>
    </cfRule>
    <cfRule type="containsText" dxfId="18292" priority="21681" operator="containsText" text="Baja">
      <formula>NOT(ISERROR(SEARCH("Baja",AE22)))</formula>
    </cfRule>
  </conditionalFormatting>
  <conditionalFormatting sqref="AE22:AE23">
    <cfRule type="containsText" dxfId="18291" priority="21682" operator="containsText" text="VALORAR">
      <formula>NOT(ISERROR(SEARCH("VALORAR",AE22)))</formula>
    </cfRule>
    <cfRule type="containsText" dxfId="18290" priority="21683" operator="containsText" text="Extrema">
      <formula>NOT(ISERROR(SEARCH("Extrema",AE22)))</formula>
    </cfRule>
    <cfRule type="containsText" dxfId="18289" priority="21684" operator="containsText" text="Alta">
      <formula>NOT(ISERROR(SEARCH("Alta",AE22)))</formula>
    </cfRule>
    <cfRule type="containsText" dxfId="18288" priority="21685" operator="containsText" text="Moderada">
      <formula>NOT(ISERROR(SEARCH("Moderada",AE22)))</formula>
    </cfRule>
    <cfRule type="containsText" dxfId="18287" priority="21686" operator="containsText" text="Baja">
      <formula>NOT(ISERROR(SEARCH("Baja",AE22)))</formula>
    </cfRule>
  </conditionalFormatting>
  <conditionalFormatting sqref="AP34">
    <cfRule type="cellIs" dxfId="18286" priority="19589" stopIfTrue="1" operator="equal">
      <formula>"Alta"</formula>
    </cfRule>
  </conditionalFormatting>
  <conditionalFormatting sqref="AP34">
    <cfRule type="cellIs" dxfId="18285" priority="19591" stopIfTrue="1" operator="equal">
      <formula>"Baja"</formula>
    </cfRule>
  </conditionalFormatting>
  <conditionalFormatting sqref="AP34">
    <cfRule type="cellIs" dxfId="18284" priority="19590" stopIfTrue="1" operator="equal">
      <formula>"Media"</formula>
    </cfRule>
  </conditionalFormatting>
  <conditionalFormatting sqref="AP34">
    <cfRule type="cellIs" dxfId="18283" priority="19588" stopIfTrue="1" operator="equal">
      <formula>"Muy Alta"</formula>
    </cfRule>
  </conditionalFormatting>
  <conditionalFormatting sqref="AP34">
    <cfRule type="cellIs" dxfId="18282" priority="19592" stopIfTrue="1" operator="equal">
      <formula>"Muy Baja"</formula>
    </cfRule>
  </conditionalFormatting>
  <conditionalFormatting sqref="V22:V23">
    <cfRule type="cellIs" dxfId="18281" priority="21693" stopIfTrue="1" operator="equal">
      <formula>"Alta"</formula>
    </cfRule>
  </conditionalFormatting>
  <conditionalFormatting sqref="V22:V23">
    <cfRule type="cellIs" dxfId="18280" priority="21695" stopIfTrue="1" operator="equal">
      <formula>"Baja"</formula>
    </cfRule>
  </conditionalFormatting>
  <conditionalFormatting sqref="V22:V23">
    <cfRule type="cellIs" dxfId="18279" priority="21694" stopIfTrue="1" operator="equal">
      <formula>"Media"</formula>
    </cfRule>
  </conditionalFormatting>
  <conditionalFormatting sqref="V22:V23">
    <cfRule type="cellIs" dxfId="18278" priority="21692" stopIfTrue="1" operator="equal">
      <formula>"Muy Alta"</formula>
    </cfRule>
  </conditionalFormatting>
  <conditionalFormatting sqref="V22:V23">
    <cfRule type="cellIs" dxfId="18277" priority="21696" stopIfTrue="1" operator="equal">
      <formula>"Muy Baja"</formula>
    </cfRule>
  </conditionalFormatting>
  <conditionalFormatting sqref="V28:V29">
    <cfRule type="cellIs" dxfId="18276" priority="21583" stopIfTrue="1" operator="equal">
      <formula>"Alta"</formula>
    </cfRule>
  </conditionalFormatting>
  <conditionalFormatting sqref="V28:V29">
    <cfRule type="cellIs" dxfId="18275" priority="21585" stopIfTrue="1" operator="equal">
      <formula>"Baja"</formula>
    </cfRule>
  </conditionalFormatting>
  <conditionalFormatting sqref="V28:V29">
    <cfRule type="cellIs" dxfId="18274" priority="21584" stopIfTrue="1" operator="equal">
      <formula>"Media"</formula>
    </cfRule>
  </conditionalFormatting>
  <conditionalFormatting sqref="V28:V29">
    <cfRule type="cellIs" dxfId="18273" priority="21582" stopIfTrue="1" operator="equal">
      <formula>"Muy Alta"</formula>
    </cfRule>
  </conditionalFormatting>
  <conditionalFormatting sqref="V28:V29">
    <cfRule type="cellIs" dxfId="18272" priority="21586" stopIfTrue="1" operator="equal">
      <formula>"Muy Baja"</formula>
    </cfRule>
  </conditionalFormatting>
  <conditionalFormatting sqref="AE28:AE29">
    <cfRule type="containsText" dxfId="18271" priority="21567" operator="containsText" text="VALORAR">
      <formula>NOT(ISERROR(SEARCH("VALORAR",AE28)))</formula>
    </cfRule>
    <cfRule type="containsText" dxfId="18270" priority="21568" operator="containsText" text="Extrema">
      <formula>NOT(ISERROR(SEARCH("Extrema",AE28)))</formula>
    </cfRule>
    <cfRule type="containsText" dxfId="18269" priority="21569" operator="containsText" text="Alta">
      <formula>NOT(ISERROR(SEARCH("Alta",AE28)))</formula>
    </cfRule>
    <cfRule type="containsText" dxfId="18268" priority="21570" operator="containsText" text="Moderada">
      <formula>NOT(ISERROR(SEARCH("Moderada",AE28)))</formula>
    </cfRule>
    <cfRule type="containsText" dxfId="18267" priority="21571" operator="containsText" text="Baja">
      <formula>NOT(ISERROR(SEARCH("Baja",AE28)))</formula>
    </cfRule>
  </conditionalFormatting>
  <conditionalFormatting sqref="AE28:AE29">
    <cfRule type="containsText" dxfId="18266" priority="21572" operator="containsText" text="VALORAR">
      <formula>NOT(ISERROR(SEARCH("VALORAR",AE28)))</formula>
    </cfRule>
    <cfRule type="containsText" dxfId="18265" priority="21573" operator="containsText" text="Extrema">
      <formula>NOT(ISERROR(SEARCH("Extrema",AE28)))</formula>
    </cfRule>
    <cfRule type="containsText" dxfId="18264" priority="21574" operator="containsText" text="Alta">
      <formula>NOT(ISERROR(SEARCH("Alta",AE28)))</formula>
    </cfRule>
    <cfRule type="containsText" dxfId="18263" priority="21575" operator="containsText" text="Moderada">
      <formula>NOT(ISERROR(SEARCH("Moderada",AE28)))</formula>
    </cfRule>
    <cfRule type="containsText" dxfId="18262" priority="21576" operator="containsText" text="Baja">
      <formula>NOT(ISERROR(SEARCH("Baja",AE28)))</formula>
    </cfRule>
  </conditionalFormatting>
  <conditionalFormatting sqref="AP24">
    <cfRule type="cellIs" dxfId="18261" priority="20135" stopIfTrue="1" operator="equal">
      <formula>"Alta"</formula>
    </cfRule>
  </conditionalFormatting>
  <conditionalFormatting sqref="AP24">
    <cfRule type="cellIs" dxfId="18260" priority="20137" stopIfTrue="1" operator="equal">
      <formula>"Baja"</formula>
    </cfRule>
  </conditionalFormatting>
  <conditionalFormatting sqref="AP24">
    <cfRule type="cellIs" dxfId="18259" priority="20136" stopIfTrue="1" operator="equal">
      <formula>"Media"</formula>
    </cfRule>
  </conditionalFormatting>
  <conditionalFormatting sqref="AP24">
    <cfRule type="cellIs" dxfId="18258" priority="20134" stopIfTrue="1" operator="equal">
      <formula>"Muy Alta"</formula>
    </cfRule>
  </conditionalFormatting>
  <conditionalFormatting sqref="AP24">
    <cfRule type="cellIs" dxfId="18257" priority="20138" stopIfTrue="1" operator="equal">
      <formula>"Muy Baja"</formula>
    </cfRule>
  </conditionalFormatting>
  <conditionalFormatting sqref="AP25 AP27">
    <cfRule type="cellIs" dxfId="18256" priority="20121" stopIfTrue="1" operator="equal">
      <formula>"Alta"</formula>
    </cfRule>
  </conditionalFormatting>
  <conditionalFormatting sqref="AP25 AP27">
    <cfRule type="cellIs" dxfId="18255" priority="20123" stopIfTrue="1" operator="equal">
      <formula>"Baja"</formula>
    </cfRule>
  </conditionalFormatting>
  <conditionalFormatting sqref="AP25 AP27">
    <cfRule type="cellIs" dxfId="18254" priority="20122" stopIfTrue="1" operator="equal">
      <formula>"Media"</formula>
    </cfRule>
  </conditionalFormatting>
  <conditionalFormatting sqref="AP25 AP27">
    <cfRule type="cellIs" dxfId="18253" priority="20120" stopIfTrue="1" operator="equal">
      <formula>"Muy Alta"</formula>
    </cfRule>
  </conditionalFormatting>
  <conditionalFormatting sqref="AP25 AP27">
    <cfRule type="cellIs" dxfId="18252" priority="20124" stopIfTrue="1" operator="equal">
      <formula>"Muy Baja"</formula>
    </cfRule>
  </conditionalFormatting>
  <conditionalFormatting sqref="AP29">
    <cfRule type="cellIs" dxfId="18251" priority="20093" stopIfTrue="1" operator="equal">
      <formula>"Alta"</formula>
    </cfRule>
  </conditionalFormatting>
  <conditionalFormatting sqref="AP29">
    <cfRule type="cellIs" dxfId="18250" priority="20095" stopIfTrue="1" operator="equal">
      <formula>"Baja"</formula>
    </cfRule>
  </conditionalFormatting>
  <conditionalFormatting sqref="AP29">
    <cfRule type="cellIs" dxfId="18249" priority="20094" stopIfTrue="1" operator="equal">
      <formula>"Media"</formula>
    </cfRule>
  </conditionalFormatting>
  <conditionalFormatting sqref="AP29">
    <cfRule type="cellIs" dxfId="18248" priority="20092" stopIfTrue="1" operator="equal">
      <formula>"Muy Alta"</formula>
    </cfRule>
  </conditionalFormatting>
  <conditionalFormatting sqref="AP29">
    <cfRule type="cellIs" dxfId="18247" priority="20096" stopIfTrue="1" operator="equal">
      <formula>"Muy Baja"</formula>
    </cfRule>
  </conditionalFormatting>
  <conditionalFormatting sqref="AP12">
    <cfRule type="cellIs" dxfId="18246" priority="20367" stopIfTrue="1" operator="equal">
      <formula>"Alta"</formula>
    </cfRule>
  </conditionalFormatting>
  <conditionalFormatting sqref="AP12">
    <cfRule type="cellIs" dxfId="18245" priority="20369" stopIfTrue="1" operator="equal">
      <formula>"Baja"</formula>
    </cfRule>
  </conditionalFormatting>
  <conditionalFormatting sqref="AP12">
    <cfRule type="cellIs" dxfId="18244" priority="20368" stopIfTrue="1" operator="equal">
      <formula>"Media"</formula>
    </cfRule>
  </conditionalFormatting>
  <conditionalFormatting sqref="AP12">
    <cfRule type="cellIs" dxfId="18243" priority="20366" stopIfTrue="1" operator="equal">
      <formula>"Muy Alta"</formula>
    </cfRule>
  </conditionalFormatting>
  <conditionalFormatting sqref="AP12">
    <cfRule type="cellIs" dxfId="18242" priority="20370" stopIfTrue="1" operator="equal">
      <formula>"Muy Baja"</formula>
    </cfRule>
  </conditionalFormatting>
  <conditionalFormatting sqref="AP30">
    <cfRule type="cellIs" dxfId="18241" priority="20007" stopIfTrue="1" operator="equal">
      <formula>"Alta"</formula>
    </cfRule>
  </conditionalFormatting>
  <conditionalFormatting sqref="AP30">
    <cfRule type="cellIs" dxfId="18240" priority="20009" stopIfTrue="1" operator="equal">
      <formula>"Baja"</formula>
    </cfRule>
  </conditionalFormatting>
  <conditionalFormatting sqref="AP30">
    <cfRule type="cellIs" dxfId="18239" priority="20008" stopIfTrue="1" operator="equal">
      <formula>"Media"</formula>
    </cfRule>
  </conditionalFormatting>
  <conditionalFormatting sqref="AP30">
    <cfRule type="cellIs" dxfId="18238" priority="20006" stopIfTrue="1" operator="equal">
      <formula>"Muy Alta"</formula>
    </cfRule>
  </conditionalFormatting>
  <conditionalFormatting sqref="AP30">
    <cfRule type="cellIs" dxfId="18237" priority="20010" stopIfTrue="1" operator="equal">
      <formula>"Muy Baja"</formula>
    </cfRule>
  </conditionalFormatting>
  <conditionalFormatting sqref="AW22">
    <cfRule type="containsText" dxfId="18236" priority="20409" operator="containsText" text="VALORAR">
      <formula>NOT(ISERROR(SEARCH("VALORAR",AW22)))</formula>
    </cfRule>
    <cfRule type="containsText" dxfId="18235" priority="20410" operator="containsText" text="Extrema">
      <formula>NOT(ISERROR(SEARCH("Extrema",AW22)))</formula>
    </cfRule>
    <cfRule type="containsText" dxfId="18234" priority="20411" operator="containsText" text="Alta">
      <formula>NOT(ISERROR(SEARCH("Alta",AW22)))</formula>
    </cfRule>
    <cfRule type="containsText" dxfId="18233" priority="20412" operator="containsText" text="Moderada">
      <formula>NOT(ISERROR(SEARCH("Moderada",AW22)))</formula>
    </cfRule>
    <cfRule type="containsText" dxfId="18232" priority="20413" operator="containsText" text="Baja">
      <formula>NOT(ISERROR(SEARCH("Baja",AW22)))</formula>
    </cfRule>
  </conditionalFormatting>
  <conditionalFormatting sqref="AW22">
    <cfRule type="containsText" dxfId="18231" priority="20414" operator="containsText" text="VALORAR">
      <formula>NOT(ISERROR(SEARCH("VALORAR",AW22)))</formula>
    </cfRule>
    <cfRule type="containsText" dxfId="18230" priority="20415" operator="containsText" text="Extrema">
      <formula>NOT(ISERROR(SEARCH("Extrema",AW22)))</formula>
    </cfRule>
    <cfRule type="containsText" dxfId="18229" priority="20416" operator="containsText" text="Alta">
      <formula>NOT(ISERROR(SEARCH("Alta",AW22)))</formula>
    </cfRule>
    <cfRule type="containsText" dxfId="18228" priority="20417" operator="containsText" text="Moderada">
      <formula>NOT(ISERROR(SEARCH("Moderada",AW22)))</formula>
    </cfRule>
    <cfRule type="containsText" dxfId="18227" priority="20418" operator="containsText" text="Baja">
      <formula>NOT(ISERROR(SEARCH("Baja",AW22)))</formula>
    </cfRule>
  </conditionalFormatting>
  <conditionalFormatting sqref="AP33">
    <cfRule type="cellIs" dxfId="18226" priority="20065" stopIfTrue="1" operator="equal">
      <formula>"Alta"</formula>
    </cfRule>
  </conditionalFormatting>
  <conditionalFormatting sqref="AP33">
    <cfRule type="cellIs" dxfId="18225" priority="20067" stopIfTrue="1" operator="equal">
      <formula>"Baja"</formula>
    </cfRule>
  </conditionalFormatting>
  <conditionalFormatting sqref="AP33">
    <cfRule type="cellIs" dxfId="18224" priority="20066" stopIfTrue="1" operator="equal">
      <formula>"Media"</formula>
    </cfRule>
  </conditionalFormatting>
  <conditionalFormatting sqref="AP33">
    <cfRule type="cellIs" dxfId="18223" priority="20064" stopIfTrue="1" operator="equal">
      <formula>"Muy Alta"</formula>
    </cfRule>
  </conditionalFormatting>
  <conditionalFormatting sqref="AP33">
    <cfRule type="cellIs" dxfId="18222" priority="20068" stopIfTrue="1" operator="equal">
      <formula>"Muy Baja"</formula>
    </cfRule>
  </conditionalFormatting>
  <conditionalFormatting sqref="AE76:AE77">
    <cfRule type="containsText" dxfId="18221" priority="18447" operator="containsText" text="VALORAR">
      <formula>NOT(ISERROR(SEARCH("VALORAR",AE76)))</formula>
    </cfRule>
    <cfRule type="containsText" dxfId="18220" priority="18448" operator="containsText" text="Extrema">
      <formula>NOT(ISERROR(SEARCH("Extrema",AE76)))</formula>
    </cfRule>
    <cfRule type="containsText" dxfId="18219" priority="18449" operator="containsText" text="Alta">
      <formula>NOT(ISERROR(SEARCH("Alta",AE76)))</formula>
    </cfRule>
    <cfRule type="containsText" dxfId="18218" priority="18450" operator="containsText" text="Moderada">
      <formula>NOT(ISERROR(SEARCH("Moderada",AE76)))</formula>
    </cfRule>
    <cfRule type="containsText" dxfId="18217" priority="18451" operator="containsText" text="Baja">
      <formula>NOT(ISERROR(SEARCH("Baja",AE76)))</formula>
    </cfRule>
  </conditionalFormatting>
  <conditionalFormatting sqref="AE76:AE77">
    <cfRule type="containsText" dxfId="18216" priority="18452" operator="containsText" text="VALORAR">
      <formula>NOT(ISERROR(SEARCH("VALORAR",AE76)))</formula>
    </cfRule>
    <cfRule type="containsText" dxfId="18215" priority="18453" operator="containsText" text="Extrema">
      <formula>NOT(ISERROR(SEARCH("Extrema",AE76)))</formula>
    </cfRule>
    <cfRule type="containsText" dxfId="18214" priority="18454" operator="containsText" text="Alta">
      <formula>NOT(ISERROR(SEARCH("Alta",AE76)))</formula>
    </cfRule>
    <cfRule type="containsText" dxfId="18213" priority="18455" operator="containsText" text="Moderada">
      <formula>NOT(ISERROR(SEARCH("Moderada",AE76)))</formula>
    </cfRule>
    <cfRule type="containsText" dxfId="18212" priority="18456" operator="containsText" text="Baja">
      <formula>NOT(ISERROR(SEARCH("Baja",AE76)))</formula>
    </cfRule>
  </conditionalFormatting>
  <conditionalFormatting sqref="AW16">
    <cfRule type="containsText" dxfId="18211" priority="20419" operator="containsText" text="VALORAR">
      <formula>NOT(ISERROR(SEARCH("VALORAR",AW16)))</formula>
    </cfRule>
    <cfRule type="containsText" dxfId="18210" priority="20420" operator="containsText" text="Extrema">
      <formula>NOT(ISERROR(SEARCH("Extrema",AW16)))</formula>
    </cfRule>
    <cfRule type="containsText" dxfId="18209" priority="20421" operator="containsText" text="Alta">
      <formula>NOT(ISERROR(SEARCH("Alta",AW16)))</formula>
    </cfRule>
    <cfRule type="containsText" dxfId="18208" priority="20422" operator="containsText" text="Moderada">
      <formula>NOT(ISERROR(SEARCH("Moderada",AW16)))</formula>
    </cfRule>
    <cfRule type="containsText" dxfId="18207" priority="20423" operator="containsText" text="Baja">
      <formula>NOT(ISERROR(SEARCH("Baja",AW16)))</formula>
    </cfRule>
  </conditionalFormatting>
  <conditionalFormatting sqref="AW16">
    <cfRule type="containsText" dxfId="18206" priority="20424" operator="containsText" text="VALORAR">
      <formula>NOT(ISERROR(SEARCH("VALORAR",AW16)))</formula>
    </cfRule>
    <cfRule type="containsText" dxfId="18205" priority="20425" operator="containsText" text="Extrema">
      <formula>NOT(ISERROR(SEARCH("Extrema",AW16)))</formula>
    </cfRule>
    <cfRule type="containsText" dxfId="18204" priority="20426" operator="containsText" text="Alta">
      <formula>NOT(ISERROR(SEARCH("Alta",AW16)))</formula>
    </cfRule>
    <cfRule type="containsText" dxfId="18203" priority="20427" operator="containsText" text="Moderada">
      <formula>NOT(ISERROR(SEARCH("Moderada",AW16)))</formula>
    </cfRule>
    <cfRule type="containsText" dxfId="18202" priority="20428" operator="containsText" text="Baja">
      <formula>NOT(ISERROR(SEARCH("Baja",AW16)))</formula>
    </cfRule>
  </conditionalFormatting>
  <conditionalFormatting sqref="AW28">
    <cfRule type="containsText" dxfId="18201" priority="20399" operator="containsText" text="VALORAR">
      <formula>NOT(ISERROR(SEARCH("VALORAR",AW28)))</formula>
    </cfRule>
    <cfRule type="containsText" dxfId="18200" priority="20400" operator="containsText" text="Extrema">
      <formula>NOT(ISERROR(SEARCH("Extrema",AW28)))</formula>
    </cfRule>
    <cfRule type="containsText" dxfId="18199" priority="20401" operator="containsText" text="Alta">
      <formula>NOT(ISERROR(SEARCH("Alta",AW28)))</formula>
    </cfRule>
    <cfRule type="containsText" dxfId="18198" priority="20402" operator="containsText" text="Moderada">
      <formula>NOT(ISERROR(SEARCH("Moderada",AW28)))</formula>
    </cfRule>
    <cfRule type="containsText" dxfId="18197" priority="20403" operator="containsText" text="Baja">
      <formula>NOT(ISERROR(SEARCH("Baja",AW28)))</formula>
    </cfRule>
  </conditionalFormatting>
  <conditionalFormatting sqref="AW28">
    <cfRule type="containsText" dxfId="18196" priority="20404" operator="containsText" text="VALORAR">
      <formula>NOT(ISERROR(SEARCH("VALORAR",AW28)))</formula>
    </cfRule>
    <cfRule type="containsText" dxfId="18195" priority="20405" operator="containsText" text="Extrema">
      <formula>NOT(ISERROR(SEARCH("Extrema",AW28)))</formula>
    </cfRule>
    <cfRule type="containsText" dxfId="18194" priority="20406" operator="containsText" text="Alta">
      <formula>NOT(ISERROR(SEARCH("Alta",AW28)))</formula>
    </cfRule>
    <cfRule type="containsText" dxfId="18193" priority="20407" operator="containsText" text="Moderada">
      <formula>NOT(ISERROR(SEARCH("Moderada",AW28)))</formula>
    </cfRule>
    <cfRule type="containsText" dxfId="18192" priority="20408" operator="containsText" text="Baja">
      <formula>NOT(ISERROR(SEARCH("Baja",AW28)))</formula>
    </cfRule>
  </conditionalFormatting>
  <conditionalFormatting sqref="AP13 AP15">
    <cfRule type="cellIs" dxfId="18191" priority="20349" stopIfTrue="1" operator="equal">
      <formula>"Alta"</formula>
    </cfRule>
  </conditionalFormatting>
  <conditionalFormatting sqref="AP13 AP15">
    <cfRule type="cellIs" dxfId="18190" priority="20351" stopIfTrue="1" operator="equal">
      <formula>"Baja"</formula>
    </cfRule>
  </conditionalFormatting>
  <conditionalFormatting sqref="AP13 AP15">
    <cfRule type="cellIs" dxfId="18189" priority="20350" stopIfTrue="1" operator="equal">
      <formula>"Media"</formula>
    </cfRule>
  </conditionalFormatting>
  <conditionalFormatting sqref="AP13 AP15">
    <cfRule type="cellIs" dxfId="18188" priority="20348" stopIfTrue="1" operator="equal">
      <formula>"Muy Alta"</formula>
    </cfRule>
  </conditionalFormatting>
  <conditionalFormatting sqref="AP13 AP15">
    <cfRule type="cellIs" dxfId="18187" priority="20352" stopIfTrue="1" operator="equal">
      <formula>"Muy Baja"</formula>
    </cfRule>
  </conditionalFormatting>
  <conditionalFormatting sqref="AE18:AE19">
    <cfRule type="containsText" dxfId="18186" priority="20315" operator="containsText" text="VALORAR">
      <formula>NOT(ISERROR(SEARCH("VALORAR",AE18)))</formula>
    </cfRule>
    <cfRule type="containsText" dxfId="18185" priority="20316" operator="containsText" text="Extrema">
      <formula>NOT(ISERROR(SEARCH("Extrema",AE18)))</formula>
    </cfRule>
    <cfRule type="containsText" dxfId="18184" priority="20317" operator="containsText" text="Alta">
      <formula>NOT(ISERROR(SEARCH("Alta",AE18)))</formula>
    </cfRule>
    <cfRule type="containsText" dxfId="18183" priority="20318" operator="containsText" text="Moderada">
      <formula>NOT(ISERROR(SEARCH("Moderada",AE18)))</formula>
    </cfRule>
    <cfRule type="containsText" dxfId="18182" priority="20319" operator="containsText" text="Baja">
      <formula>NOT(ISERROR(SEARCH("Baja",AE18)))</formula>
    </cfRule>
  </conditionalFormatting>
  <conditionalFormatting sqref="AE18:AE19">
    <cfRule type="containsText" dxfId="18181" priority="20320" operator="containsText" text="VALORAR">
      <formula>NOT(ISERROR(SEARCH("VALORAR",AE18)))</formula>
    </cfRule>
    <cfRule type="containsText" dxfId="18180" priority="20321" operator="containsText" text="Extrema">
      <formula>NOT(ISERROR(SEARCH("Extrema",AE18)))</formula>
    </cfRule>
    <cfRule type="containsText" dxfId="18179" priority="20322" operator="containsText" text="Alta">
      <formula>NOT(ISERROR(SEARCH("Alta",AE18)))</formula>
    </cfRule>
    <cfRule type="containsText" dxfId="18178" priority="20323" operator="containsText" text="Moderada">
      <formula>NOT(ISERROR(SEARCH("Moderada",AE18)))</formula>
    </cfRule>
    <cfRule type="containsText" dxfId="18177" priority="20324" operator="containsText" text="Baja">
      <formula>NOT(ISERROR(SEARCH("Baja",AE18)))</formula>
    </cfRule>
  </conditionalFormatting>
  <conditionalFormatting sqref="V18:V19">
    <cfRule type="cellIs" dxfId="18176" priority="20331" stopIfTrue="1" operator="equal">
      <formula>"Alta"</formula>
    </cfRule>
  </conditionalFormatting>
  <conditionalFormatting sqref="V18:V19">
    <cfRule type="cellIs" dxfId="18175" priority="20333" stopIfTrue="1" operator="equal">
      <formula>"Baja"</formula>
    </cfRule>
  </conditionalFormatting>
  <conditionalFormatting sqref="V18:V19">
    <cfRule type="cellIs" dxfId="18174" priority="20332" stopIfTrue="1" operator="equal">
      <formula>"Media"</formula>
    </cfRule>
  </conditionalFormatting>
  <conditionalFormatting sqref="V18:V19">
    <cfRule type="cellIs" dxfId="18173" priority="20330" stopIfTrue="1" operator="equal">
      <formula>"Muy Alta"</formula>
    </cfRule>
  </conditionalFormatting>
  <conditionalFormatting sqref="V18:V19">
    <cfRule type="cellIs" dxfId="18172" priority="20334" stopIfTrue="1" operator="equal">
      <formula>"Muy Baja"</formula>
    </cfRule>
  </conditionalFormatting>
  <conditionalFormatting sqref="AE24:AE25">
    <cfRule type="containsText" dxfId="18171" priority="20257" operator="containsText" text="VALORAR">
      <formula>NOT(ISERROR(SEARCH("VALORAR",AE24)))</formula>
    </cfRule>
    <cfRule type="containsText" dxfId="18170" priority="20258" operator="containsText" text="Extrema">
      <formula>NOT(ISERROR(SEARCH("Extrema",AE24)))</formula>
    </cfRule>
    <cfRule type="containsText" dxfId="18169" priority="20259" operator="containsText" text="Alta">
      <formula>NOT(ISERROR(SEARCH("Alta",AE24)))</formula>
    </cfRule>
    <cfRule type="containsText" dxfId="18168" priority="20260" operator="containsText" text="Moderada">
      <formula>NOT(ISERROR(SEARCH("Moderada",AE24)))</formula>
    </cfRule>
    <cfRule type="containsText" dxfId="18167" priority="20261" operator="containsText" text="Baja">
      <formula>NOT(ISERROR(SEARCH("Baja",AE24)))</formula>
    </cfRule>
  </conditionalFormatting>
  <conditionalFormatting sqref="AE24:AE25">
    <cfRule type="containsText" dxfId="18166" priority="20262" operator="containsText" text="VALORAR">
      <formula>NOT(ISERROR(SEARCH("VALORAR",AE24)))</formula>
    </cfRule>
    <cfRule type="containsText" dxfId="18165" priority="20263" operator="containsText" text="Extrema">
      <formula>NOT(ISERROR(SEARCH("Extrema",AE24)))</formula>
    </cfRule>
    <cfRule type="containsText" dxfId="18164" priority="20264" operator="containsText" text="Alta">
      <formula>NOT(ISERROR(SEARCH("Alta",AE24)))</formula>
    </cfRule>
    <cfRule type="containsText" dxfId="18163" priority="20265" operator="containsText" text="Moderada">
      <formula>NOT(ISERROR(SEARCH("Moderada",AE24)))</formula>
    </cfRule>
    <cfRule type="containsText" dxfId="18162" priority="20266" operator="containsText" text="Baja">
      <formula>NOT(ISERROR(SEARCH("Baja",AE24)))</formula>
    </cfRule>
  </conditionalFormatting>
  <conditionalFormatting sqref="AP81">
    <cfRule type="cellIs" dxfId="18161" priority="18385" stopIfTrue="1" operator="equal">
      <formula>"Alta"</formula>
    </cfRule>
  </conditionalFormatting>
  <conditionalFormatting sqref="AP81">
    <cfRule type="cellIs" dxfId="18160" priority="18387" stopIfTrue="1" operator="equal">
      <formula>"Baja"</formula>
    </cfRule>
  </conditionalFormatting>
  <conditionalFormatting sqref="AP81">
    <cfRule type="cellIs" dxfId="18159" priority="18386" stopIfTrue="1" operator="equal">
      <formula>"Media"</formula>
    </cfRule>
  </conditionalFormatting>
  <conditionalFormatting sqref="AP81">
    <cfRule type="cellIs" dxfId="18158" priority="18384" stopIfTrue="1" operator="equal">
      <formula>"Muy Alta"</formula>
    </cfRule>
  </conditionalFormatting>
  <conditionalFormatting sqref="AP81">
    <cfRule type="cellIs" dxfId="18157" priority="18388" stopIfTrue="1" operator="equal">
      <formula>"Muy Baja"</formula>
    </cfRule>
  </conditionalFormatting>
  <conditionalFormatting sqref="V24:V25">
    <cfRule type="cellIs" dxfId="18156" priority="20273" stopIfTrue="1" operator="equal">
      <formula>"Alta"</formula>
    </cfRule>
  </conditionalFormatting>
  <conditionalFormatting sqref="V24:V25">
    <cfRule type="cellIs" dxfId="18155" priority="20275" stopIfTrue="1" operator="equal">
      <formula>"Baja"</formula>
    </cfRule>
  </conditionalFormatting>
  <conditionalFormatting sqref="V24:V25">
    <cfRule type="cellIs" dxfId="18154" priority="20274" stopIfTrue="1" operator="equal">
      <formula>"Media"</formula>
    </cfRule>
  </conditionalFormatting>
  <conditionalFormatting sqref="V24:V25">
    <cfRule type="cellIs" dxfId="18153" priority="20272" stopIfTrue="1" operator="equal">
      <formula>"Muy Alta"</formula>
    </cfRule>
  </conditionalFormatting>
  <conditionalFormatting sqref="V24:V25">
    <cfRule type="cellIs" dxfId="18152" priority="20276" stopIfTrue="1" operator="equal">
      <formula>"Muy Baja"</formula>
    </cfRule>
  </conditionalFormatting>
  <conditionalFormatting sqref="AP16">
    <cfRule type="cellIs" dxfId="18151" priority="20219" stopIfTrue="1" operator="equal">
      <formula>"Alta"</formula>
    </cfRule>
  </conditionalFormatting>
  <conditionalFormatting sqref="AP16">
    <cfRule type="cellIs" dxfId="18150" priority="20221" stopIfTrue="1" operator="equal">
      <formula>"Baja"</formula>
    </cfRule>
  </conditionalFormatting>
  <conditionalFormatting sqref="AP16">
    <cfRule type="cellIs" dxfId="18149" priority="20220" stopIfTrue="1" operator="equal">
      <formula>"Media"</formula>
    </cfRule>
  </conditionalFormatting>
  <conditionalFormatting sqref="AP16">
    <cfRule type="cellIs" dxfId="18148" priority="20218" stopIfTrue="1" operator="equal">
      <formula>"Muy Alta"</formula>
    </cfRule>
  </conditionalFormatting>
  <conditionalFormatting sqref="AP16">
    <cfRule type="cellIs" dxfId="18147" priority="20222" stopIfTrue="1" operator="equal">
      <formula>"Muy Baja"</formula>
    </cfRule>
  </conditionalFormatting>
  <conditionalFormatting sqref="AP17">
    <cfRule type="cellIs" dxfId="18146" priority="20205" stopIfTrue="1" operator="equal">
      <formula>"Alta"</formula>
    </cfRule>
  </conditionalFormatting>
  <conditionalFormatting sqref="AP17">
    <cfRule type="cellIs" dxfId="18145" priority="20207" stopIfTrue="1" operator="equal">
      <formula>"Baja"</formula>
    </cfRule>
  </conditionalFormatting>
  <conditionalFormatting sqref="AP17">
    <cfRule type="cellIs" dxfId="18144" priority="20206" stopIfTrue="1" operator="equal">
      <formula>"Media"</formula>
    </cfRule>
  </conditionalFormatting>
  <conditionalFormatting sqref="AP17">
    <cfRule type="cellIs" dxfId="18143" priority="20204" stopIfTrue="1" operator="equal">
      <formula>"Muy Alta"</formula>
    </cfRule>
  </conditionalFormatting>
  <conditionalFormatting sqref="AP17">
    <cfRule type="cellIs" dxfId="18142" priority="20208" stopIfTrue="1" operator="equal">
      <formula>"Muy Baja"</formula>
    </cfRule>
  </conditionalFormatting>
  <conditionalFormatting sqref="AP18">
    <cfRule type="cellIs" dxfId="18141" priority="20191" stopIfTrue="1" operator="equal">
      <formula>"Alta"</formula>
    </cfRule>
  </conditionalFormatting>
  <conditionalFormatting sqref="AP18">
    <cfRule type="cellIs" dxfId="18140" priority="20193" stopIfTrue="1" operator="equal">
      <formula>"Baja"</formula>
    </cfRule>
  </conditionalFormatting>
  <conditionalFormatting sqref="AP18">
    <cfRule type="cellIs" dxfId="18139" priority="20192" stopIfTrue="1" operator="equal">
      <formula>"Media"</formula>
    </cfRule>
  </conditionalFormatting>
  <conditionalFormatting sqref="AP18">
    <cfRule type="cellIs" dxfId="18138" priority="20190" stopIfTrue="1" operator="equal">
      <formula>"Muy Alta"</formula>
    </cfRule>
  </conditionalFormatting>
  <conditionalFormatting sqref="AP18">
    <cfRule type="cellIs" dxfId="18137" priority="20194" stopIfTrue="1" operator="equal">
      <formula>"Muy Baja"</formula>
    </cfRule>
  </conditionalFormatting>
  <conditionalFormatting sqref="AP19 AP21">
    <cfRule type="cellIs" dxfId="18136" priority="20177" stopIfTrue="1" operator="equal">
      <formula>"Alta"</formula>
    </cfRule>
  </conditionalFormatting>
  <conditionalFormatting sqref="AP19 AP21">
    <cfRule type="cellIs" dxfId="18135" priority="20179" stopIfTrue="1" operator="equal">
      <formula>"Baja"</formula>
    </cfRule>
  </conditionalFormatting>
  <conditionalFormatting sqref="AP19 AP21">
    <cfRule type="cellIs" dxfId="18134" priority="20178" stopIfTrue="1" operator="equal">
      <formula>"Media"</formula>
    </cfRule>
  </conditionalFormatting>
  <conditionalFormatting sqref="AP19 AP21">
    <cfRule type="cellIs" dxfId="18133" priority="20176" stopIfTrue="1" operator="equal">
      <formula>"Muy Alta"</formula>
    </cfRule>
  </conditionalFormatting>
  <conditionalFormatting sqref="AP19 AP21">
    <cfRule type="cellIs" dxfId="18132" priority="20180" stopIfTrue="1" operator="equal">
      <formula>"Muy Baja"</formula>
    </cfRule>
  </conditionalFormatting>
  <conditionalFormatting sqref="AP22">
    <cfRule type="cellIs" dxfId="18131" priority="20163" stopIfTrue="1" operator="equal">
      <formula>"Alta"</formula>
    </cfRule>
  </conditionalFormatting>
  <conditionalFormatting sqref="AP22">
    <cfRule type="cellIs" dxfId="18130" priority="20165" stopIfTrue="1" operator="equal">
      <formula>"Baja"</formula>
    </cfRule>
  </conditionalFormatting>
  <conditionalFormatting sqref="AP22">
    <cfRule type="cellIs" dxfId="18129" priority="20164" stopIfTrue="1" operator="equal">
      <formula>"Media"</formula>
    </cfRule>
  </conditionalFormatting>
  <conditionalFormatting sqref="AP22">
    <cfRule type="cellIs" dxfId="18128" priority="20162" stopIfTrue="1" operator="equal">
      <formula>"Muy Alta"</formula>
    </cfRule>
  </conditionalFormatting>
  <conditionalFormatting sqref="AP22">
    <cfRule type="cellIs" dxfId="18127" priority="20166" stopIfTrue="1" operator="equal">
      <formula>"Muy Baja"</formula>
    </cfRule>
  </conditionalFormatting>
  <conditionalFormatting sqref="AP23">
    <cfRule type="cellIs" dxfId="18126" priority="20149" stopIfTrue="1" operator="equal">
      <formula>"Alta"</formula>
    </cfRule>
  </conditionalFormatting>
  <conditionalFormatting sqref="AP23">
    <cfRule type="cellIs" dxfId="18125" priority="20151" stopIfTrue="1" operator="equal">
      <formula>"Baja"</formula>
    </cfRule>
  </conditionalFormatting>
  <conditionalFormatting sqref="AP23">
    <cfRule type="cellIs" dxfId="18124" priority="20150" stopIfTrue="1" operator="equal">
      <formula>"Media"</formula>
    </cfRule>
  </conditionalFormatting>
  <conditionalFormatting sqref="AP23">
    <cfRule type="cellIs" dxfId="18123" priority="20148" stopIfTrue="1" operator="equal">
      <formula>"Muy Alta"</formula>
    </cfRule>
  </conditionalFormatting>
  <conditionalFormatting sqref="AP23">
    <cfRule type="cellIs" dxfId="18122" priority="20152" stopIfTrue="1" operator="equal">
      <formula>"Muy Baja"</formula>
    </cfRule>
  </conditionalFormatting>
  <conditionalFormatting sqref="AP28">
    <cfRule type="cellIs" dxfId="18121" priority="20107" stopIfTrue="1" operator="equal">
      <formula>"Alta"</formula>
    </cfRule>
  </conditionalFormatting>
  <conditionalFormatting sqref="AP28">
    <cfRule type="cellIs" dxfId="18120" priority="20109" stopIfTrue="1" operator="equal">
      <formula>"Baja"</formula>
    </cfRule>
  </conditionalFormatting>
  <conditionalFormatting sqref="AP28">
    <cfRule type="cellIs" dxfId="18119" priority="20108" stopIfTrue="1" operator="equal">
      <formula>"Media"</formula>
    </cfRule>
  </conditionalFormatting>
  <conditionalFormatting sqref="AP28">
    <cfRule type="cellIs" dxfId="18118" priority="20106" stopIfTrue="1" operator="equal">
      <formula>"Muy Alta"</formula>
    </cfRule>
  </conditionalFormatting>
  <conditionalFormatting sqref="AP28">
    <cfRule type="cellIs" dxfId="18117" priority="20110" stopIfTrue="1" operator="equal">
      <formula>"Muy Baja"</formula>
    </cfRule>
  </conditionalFormatting>
  <conditionalFormatting sqref="AP78">
    <cfRule type="cellIs" dxfId="18116" priority="18327" stopIfTrue="1" operator="equal">
      <formula>"Alta"</formula>
    </cfRule>
  </conditionalFormatting>
  <conditionalFormatting sqref="AP78">
    <cfRule type="cellIs" dxfId="18115" priority="18329" stopIfTrue="1" operator="equal">
      <formula>"Baja"</formula>
    </cfRule>
  </conditionalFormatting>
  <conditionalFormatting sqref="AP78">
    <cfRule type="cellIs" dxfId="18114" priority="18328" stopIfTrue="1" operator="equal">
      <formula>"Media"</formula>
    </cfRule>
  </conditionalFormatting>
  <conditionalFormatting sqref="AP78">
    <cfRule type="cellIs" dxfId="18113" priority="18326" stopIfTrue="1" operator="equal">
      <formula>"Muy Alta"</formula>
    </cfRule>
  </conditionalFormatting>
  <conditionalFormatting sqref="AP78">
    <cfRule type="cellIs" dxfId="18112" priority="18330" stopIfTrue="1" operator="equal">
      <formula>"Muy Baja"</formula>
    </cfRule>
  </conditionalFormatting>
  <conditionalFormatting sqref="AE30:AE31">
    <cfRule type="containsText" dxfId="18111" priority="20031" operator="containsText" text="VALORAR">
      <formula>NOT(ISERROR(SEARCH("VALORAR",AE30)))</formula>
    </cfRule>
    <cfRule type="containsText" dxfId="18110" priority="20032" operator="containsText" text="Extrema">
      <formula>NOT(ISERROR(SEARCH("Extrema",AE30)))</formula>
    </cfRule>
    <cfRule type="containsText" dxfId="18109" priority="20033" operator="containsText" text="Alta">
      <formula>NOT(ISERROR(SEARCH("Alta",AE30)))</formula>
    </cfRule>
    <cfRule type="containsText" dxfId="18108" priority="20034" operator="containsText" text="Moderada">
      <formula>NOT(ISERROR(SEARCH("Moderada",AE30)))</formula>
    </cfRule>
    <cfRule type="containsText" dxfId="18107" priority="20035" operator="containsText" text="Baja">
      <formula>NOT(ISERROR(SEARCH("Baja",AE30)))</formula>
    </cfRule>
  </conditionalFormatting>
  <conditionalFormatting sqref="AE30:AE31">
    <cfRule type="containsText" dxfId="18106" priority="20036" operator="containsText" text="VALORAR">
      <formula>NOT(ISERROR(SEARCH("VALORAR",AE30)))</formula>
    </cfRule>
    <cfRule type="containsText" dxfId="18105" priority="20037" operator="containsText" text="Extrema">
      <formula>NOT(ISERROR(SEARCH("Extrema",AE30)))</formula>
    </cfRule>
    <cfRule type="containsText" dxfId="18104" priority="20038" operator="containsText" text="Alta">
      <formula>NOT(ISERROR(SEARCH("Alta",AE30)))</formula>
    </cfRule>
    <cfRule type="containsText" dxfId="18103" priority="20039" operator="containsText" text="Moderada">
      <formula>NOT(ISERROR(SEARCH("Moderada",AE30)))</formula>
    </cfRule>
    <cfRule type="containsText" dxfId="18102" priority="20040" operator="containsText" text="Baja">
      <formula>NOT(ISERROR(SEARCH("Baja",AE30)))</formula>
    </cfRule>
  </conditionalFormatting>
  <conditionalFormatting sqref="V30:V31">
    <cfRule type="cellIs" dxfId="18101" priority="20047" stopIfTrue="1" operator="equal">
      <formula>"Alta"</formula>
    </cfRule>
  </conditionalFormatting>
  <conditionalFormatting sqref="V30:V31">
    <cfRule type="cellIs" dxfId="18100" priority="20049" stopIfTrue="1" operator="equal">
      <formula>"Baja"</formula>
    </cfRule>
  </conditionalFormatting>
  <conditionalFormatting sqref="V30:V31">
    <cfRule type="cellIs" dxfId="18099" priority="20048" stopIfTrue="1" operator="equal">
      <formula>"Media"</formula>
    </cfRule>
  </conditionalFormatting>
  <conditionalFormatting sqref="V30:V31">
    <cfRule type="cellIs" dxfId="18098" priority="20046" stopIfTrue="1" operator="equal">
      <formula>"Muy Alta"</formula>
    </cfRule>
  </conditionalFormatting>
  <conditionalFormatting sqref="V30:V31">
    <cfRule type="cellIs" dxfId="18097" priority="20050" stopIfTrue="1" operator="equal">
      <formula>"Muy Baja"</formula>
    </cfRule>
  </conditionalFormatting>
  <conditionalFormatting sqref="AP31">
    <cfRule type="cellIs" dxfId="18096" priority="19993" stopIfTrue="1" operator="equal">
      <formula>"Alta"</formula>
    </cfRule>
  </conditionalFormatting>
  <conditionalFormatting sqref="AP31">
    <cfRule type="cellIs" dxfId="18095" priority="19995" stopIfTrue="1" operator="equal">
      <formula>"Baja"</formula>
    </cfRule>
  </conditionalFormatting>
  <conditionalFormatting sqref="AP31">
    <cfRule type="cellIs" dxfId="18094" priority="19994" stopIfTrue="1" operator="equal">
      <formula>"Media"</formula>
    </cfRule>
  </conditionalFormatting>
  <conditionalFormatting sqref="AP31">
    <cfRule type="cellIs" dxfId="18093" priority="19992" stopIfTrue="1" operator="equal">
      <formula>"Muy Alta"</formula>
    </cfRule>
  </conditionalFormatting>
  <conditionalFormatting sqref="AP31">
    <cfRule type="cellIs" dxfId="18092" priority="19996" stopIfTrue="1" operator="equal">
      <formula>"Muy Baja"</formula>
    </cfRule>
  </conditionalFormatting>
  <conditionalFormatting sqref="V76:V77">
    <cfRule type="cellIs" dxfId="18091" priority="18463" stopIfTrue="1" operator="equal">
      <formula>"Alta"</formula>
    </cfRule>
  </conditionalFormatting>
  <conditionalFormatting sqref="V76:V77">
    <cfRule type="cellIs" dxfId="18090" priority="18465" stopIfTrue="1" operator="equal">
      <formula>"Baja"</formula>
    </cfRule>
  </conditionalFormatting>
  <conditionalFormatting sqref="V76:V77">
    <cfRule type="cellIs" dxfId="18089" priority="18464" stopIfTrue="1" operator="equal">
      <formula>"Media"</formula>
    </cfRule>
  </conditionalFormatting>
  <conditionalFormatting sqref="V76:V77">
    <cfRule type="cellIs" dxfId="18088" priority="18462" stopIfTrue="1" operator="equal">
      <formula>"Muy Alta"</formula>
    </cfRule>
  </conditionalFormatting>
  <conditionalFormatting sqref="V76:V77">
    <cfRule type="cellIs" dxfId="18087" priority="18466" stopIfTrue="1" operator="equal">
      <formula>"Muy Baja"</formula>
    </cfRule>
  </conditionalFormatting>
  <conditionalFormatting sqref="AE82:AE83">
    <cfRule type="containsText" dxfId="18086" priority="18279" operator="containsText" text="VALORAR">
      <formula>NOT(ISERROR(SEARCH("VALORAR",AE82)))</formula>
    </cfRule>
    <cfRule type="containsText" dxfId="18085" priority="18280" operator="containsText" text="Extrema">
      <formula>NOT(ISERROR(SEARCH("Extrema",AE82)))</formula>
    </cfRule>
    <cfRule type="containsText" dxfId="18084" priority="18281" operator="containsText" text="Alta">
      <formula>NOT(ISERROR(SEARCH("Alta",AE82)))</formula>
    </cfRule>
    <cfRule type="containsText" dxfId="18083" priority="18282" operator="containsText" text="Moderada">
      <formula>NOT(ISERROR(SEARCH("Moderada",AE82)))</formula>
    </cfRule>
    <cfRule type="containsText" dxfId="18082" priority="18283" operator="containsText" text="Baja">
      <formula>NOT(ISERROR(SEARCH("Baja",AE82)))</formula>
    </cfRule>
  </conditionalFormatting>
  <conditionalFormatting sqref="AE82:AE83">
    <cfRule type="containsText" dxfId="18081" priority="18284" operator="containsText" text="VALORAR">
      <formula>NOT(ISERROR(SEARCH("VALORAR",AE82)))</formula>
    </cfRule>
    <cfRule type="containsText" dxfId="18080" priority="18285" operator="containsText" text="Extrema">
      <formula>NOT(ISERROR(SEARCH("Extrema",AE82)))</formula>
    </cfRule>
    <cfRule type="containsText" dxfId="18079" priority="18286" operator="containsText" text="Alta">
      <formula>NOT(ISERROR(SEARCH("Alta",AE82)))</formula>
    </cfRule>
    <cfRule type="containsText" dxfId="18078" priority="18287" operator="containsText" text="Moderada">
      <formula>NOT(ISERROR(SEARCH("Moderada",AE82)))</formula>
    </cfRule>
    <cfRule type="containsText" dxfId="18077" priority="18288" operator="containsText" text="Baja">
      <formula>NOT(ISERROR(SEARCH("Baja",AE82)))</formula>
    </cfRule>
  </conditionalFormatting>
  <conditionalFormatting sqref="AW76">
    <cfRule type="containsText" dxfId="18076" priority="18421" operator="containsText" text="VALORAR">
      <formula>NOT(ISERROR(SEARCH("VALORAR",AW76)))</formula>
    </cfRule>
    <cfRule type="containsText" dxfId="18075" priority="18422" operator="containsText" text="Extrema">
      <formula>NOT(ISERROR(SEARCH("Extrema",AW76)))</formula>
    </cfRule>
    <cfRule type="containsText" dxfId="18074" priority="18423" operator="containsText" text="Alta">
      <formula>NOT(ISERROR(SEARCH("Alta",AW76)))</formula>
    </cfRule>
    <cfRule type="containsText" dxfId="18073" priority="18424" operator="containsText" text="Moderada">
      <formula>NOT(ISERROR(SEARCH("Moderada",AW76)))</formula>
    </cfRule>
    <cfRule type="containsText" dxfId="18072" priority="18425" operator="containsText" text="Baja">
      <formula>NOT(ISERROR(SEARCH("Baja",AW76)))</formula>
    </cfRule>
  </conditionalFormatting>
  <conditionalFormatting sqref="AW76">
    <cfRule type="containsText" dxfId="18071" priority="18426" operator="containsText" text="VALORAR">
      <formula>NOT(ISERROR(SEARCH("VALORAR",AW76)))</formula>
    </cfRule>
    <cfRule type="containsText" dxfId="18070" priority="18427" operator="containsText" text="Extrema">
      <formula>NOT(ISERROR(SEARCH("Extrema",AW76)))</formula>
    </cfRule>
    <cfRule type="containsText" dxfId="18069" priority="18428" operator="containsText" text="Alta">
      <formula>NOT(ISERROR(SEARCH("Alta",AW76)))</formula>
    </cfRule>
    <cfRule type="containsText" dxfId="18068" priority="18429" operator="containsText" text="Moderada">
      <formula>NOT(ISERROR(SEARCH("Moderada",AW76)))</formula>
    </cfRule>
    <cfRule type="containsText" dxfId="18067" priority="18430" operator="containsText" text="Baja">
      <formula>NOT(ISERROR(SEARCH("Baja",AW76)))</formula>
    </cfRule>
  </conditionalFormatting>
  <conditionalFormatting sqref="AP76">
    <cfRule type="cellIs" dxfId="18066" priority="18413" stopIfTrue="1" operator="equal">
      <formula>"Alta"</formula>
    </cfRule>
  </conditionalFormatting>
  <conditionalFormatting sqref="AP76">
    <cfRule type="cellIs" dxfId="18065" priority="18415" stopIfTrue="1" operator="equal">
      <formula>"Baja"</formula>
    </cfRule>
  </conditionalFormatting>
  <conditionalFormatting sqref="AP76">
    <cfRule type="cellIs" dxfId="18064" priority="18414" stopIfTrue="1" operator="equal">
      <formula>"Media"</formula>
    </cfRule>
  </conditionalFormatting>
  <conditionalFormatting sqref="AP76">
    <cfRule type="cellIs" dxfId="18063" priority="18412" stopIfTrue="1" operator="equal">
      <formula>"Muy Alta"</formula>
    </cfRule>
  </conditionalFormatting>
  <conditionalFormatting sqref="AP76">
    <cfRule type="cellIs" dxfId="18062" priority="18416" stopIfTrue="1" operator="equal">
      <formula>"Muy Baja"</formula>
    </cfRule>
  </conditionalFormatting>
  <conditionalFormatting sqref="AP77">
    <cfRule type="cellIs" dxfId="18061" priority="18399" stopIfTrue="1" operator="equal">
      <formula>"Alta"</formula>
    </cfRule>
  </conditionalFormatting>
  <conditionalFormatting sqref="AP77">
    <cfRule type="cellIs" dxfId="18060" priority="18401" stopIfTrue="1" operator="equal">
      <formula>"Baja"</formula>
    </cfRule>
  </conditionalFormatting>
  <conditionalFormatting sqref="AP77">
    <cfRule type="cellIs" dxfId="18059" priority="18400" stopIfTrue="1" operator="equal">
      <formula>"Media"</formula>
    </cfRule>
  </conditionalFormatting>
  <conditionalFormatting sqref="AP77">
    <cfRule type="cellIs" dxfId="18058" priority="18398" stopIfTrue="1" operator="equal">
      <formula>"Muy Alta"</formula>
    </cfRule>
  </conditionalFormatting>
  <conditionalFormatting sqref="AP77">
    <cfRule type="cellIs" dxfId="18057" priority="18402" stopIfTrue="1" operator="equal">
      <formula>"Muy Baja"</formula>
    </cfRule>
  </conditionalFormatting>
  <conditionalFormatting sqref="AP87">
    <cfRule type="cellIs" dxfId="18056" priority="18217" stopIfTrue="1" operator="equal">
      <formula>"Alta"</formula>
    </cfRule>
  </conditionalFormatting>
  <conditionalFormatting sqref="AP87">
    <cfRule type="cellIs" dxfId="18055" priority="18219" stopIfTrue="1" operator="equal">
      <formula>"Baja"</formula>
    </cfRule>
  </conditionalFormatting>
  <conditionalFormatting sqref="AP87">
    <cfRule type="cellIs" dxfId="18054" priority="18218" stopIfTrue="1" operator="equal">
      <formula>"Media"</formula>
    </cfRule>
  </conditionalFormatting>
  <conditionalFormatting sqref="AP87">
    <cfRule type="cellIs" dxfId="18053" priority="18216" stopIfTrue="1" operator="equal">
      <formula>"Muy Alta"</formula>
    </cfRule>
  </conditionalFormatting>
  <conditionalFormatting sqref="AP87">
    <cfRule type="cellIs" dxfId="18052" priority="18220" stopIfTrue="1" operator="equal">
      <formula>"Muy Baja"</formula>
    </cfRule>
  </conditionalFormatting>
  <conditionalFormatting sqref="AE78:AE79">
    <cfRule type="containsText" dxfId="18051" priority="18351" operator="containsText" text="VALORAR">
      <formula>NOT(ISERROR(SEARCH("VALORAR",AE78)))</formula>
    </cfRule>
    <cfRule type="containsText" dxfId="18050" priority="18352" operator="containsText" text="Extrema">
      <formula>NOT(ISERROR(SEARCH("Extrema",AE78)))</formula>
    </cfRule>
    <cfRule type="containsText" dxfId="18049" priority="18353" operator="containsText" text="Alta">
      <formula>NOT(ISERROR(SEARCH("Alta",AE78)))</formula>
    </cfRule>
    <cfRule type="containsText" dxfId="18048" priority="18354" operator="containsText" text="Moderada">
      <formula>NOT(ISERROR(SEARCH("Moderada",AE78)))</formula>
    </cfRule>
    <cfRule type="containsText" dxfId="18047" priority="18355" operator="containsText" text="Baja">
      <formula>NOT(ISERROR(SEARCH("Baja",AE78)))</formula>
    </cfRule>
  </conditionalFormatting>
  <conditionalFormatting sqref="AE78:AE79">
    <cfRule type="containsText" dxfId="18046" priority="18356" operator="containsText" text="VALORAR">
      <formula>NOT(ISERROR(SEARCH("VALORAR",AE78)))</formula>
    </cfRule>
    <cfRule type="containsText" dxfId="18045" priority="18357" operator="containsText" text="Extrema">
      <formula>NOT(ISERROR(SEARCH("Extrema",AE78)))</formula>
    </cfRule>
    <cfRule type="containsText" dxfId="18044" priority="18358" operator="containsText" text="Alta">
      <formula>NOT(ISERROR(SEARCH("Alta",AE78)))</formula>
    </cfRule>
    <cfRule type="containsText" dxfId="18043" priority="18359" operator="containsText" text="Moderada">
      <formula>NOT(ISERROR(SEARCH("Moderada",AE78)))</formula>
    </cfRule>
    <cfRule type="containsText" dxfId="18042" priority="18360" operator="containsText" text="Baja">
      <formula>NOT(ISERROR(SEARCH("Baja",AE78)))</formula>
    </cfRule>
  </conditionalFormatting>
  <conditionalFormatting sqref="V78:V79">
    <cfRule type="cellIs" dxfId="18041" priority="18367" stopIfTrue="1" operator="equal">
      <formula>"Alta"</formula>
    </cfRule>
  </conditionalFormatting>
  <conditionalFormatting sqref="V78:V79">
    <cfRule type="cellIs" dxfId="18040" priority="18369" stopIfTrue="1" operator="equal">
      <formula>"Baja"</formula>
    </cfRule>
  </conditionalFormatting>
  <conditionalFormatting sqref="V78:V79">
    <cfRule type="cellIs" dxfId="18039" priority="18368" stopIfTrue="1" operator="equal">
      <formula>"Media"</formula>
    </cfRule>
  </conditionalFormatting>
  <conditionalFormatting sqref="V78:V79">
    <cfRule type="cellIs" dxfId="18038" priority="18366" stopIfTrue="1" operator="equal">
      <formula>"Muy Alta"</formula>
    </cfRule>
  </conditionalFormatting>
  <conditionalFormatting sqref="V78:V79">
    <cfRule type="cellIs" dxfId="18037" priority="18370" stopIfTrue="1" operator="equal">
      <formula>"Muy Baja"</formula>
    </cfRule>
  </conditionalFormatting>
  <conditionalFormatting sqref="AP84">
    <cfRule type="cellIs" dxfId="18036" priority="18159" stopIfTrue="1" operator="equal">
      <formula>"Alta"</formula>
    </cfRule>
  </conditionalFormatting>
  <conditionalFormatting sqref="AP84">
    <cfRule type="cellIs" dxfId="18035" priority="18161" stopIfTrue="1" operator="equal">
      <formula>"Baja"</formula>
    </cfRule>
  </conditionalFormatting>
  <conditionalFormatting sqref="AP84">
    <cfRule type="cellIs" dxfId="18034" priority="18160" stopIfTrue="1" operator="equal">
      <formula>"Media"</formula>
    </cfRule>
  </conditionalFormatting>
  <conditionalFormatting sqref="AP84">
    <cfRule type="cellIs" dxfId="18033" priority="18158" stopIfTrue="1" operator="equal">
      <formula>"Muy Alta"</formula>
    </cfRule>
  </conditionalFormatting>
  <conditionalFormatting sqref="AP84">
    <cfRule type="cellIs" dxfId="18032" priority="18162" stopIfTrue="1" operator="equal">
      <formula>"Muy Baja"</formula>
    </cfRule>
  </conditionalFormatting>
  <conditionalFormatting sqref="AP79">
    <cfRule type="cellIs" dxfId="18031" priority="18313" stopIfTrue="1" operator="equal">
      <formula>"Alta"</formula>
    </cfRule>
  </conditionalFormatting>
  <conditionalFormatting sqref="AP79">
    <cfRule type="cellIs" dxfId="18030" priority="18315" stopIfTrue="1" operator="equal">
      <formula>"Baja"</formula>
    </cfRule>
  </conditionalFormatting>
  <conditionalFormatting sqref="AP79">
    <cfRule type="cellIs" dxfId="18029" priority="18314" stopIfTrue="1" operator="equal">
      <formula>"Media"</formula>
    </cfRule>
  </conditionalFormatting>
  <conditionalFormatting sqref="AP79">
    <cfRule type="cellIs" dxfId="18028" priority="18312" stopIfTrue="1" operator="equal">
      <formula>"Muy Alta"</formula>
    </cfRule>
  </conditionalFormatting>
  <conditionalFormatting sqref="AP79">
    <cfRule type="cellIs" dxfId="18027" priority="18316" stopIfTrue="1" operator="equal">
      <formula>"Muy Baja"</formula>
    </cfRule>
  </conditionalFormatting>
  <conditionalFormatting sqref="V82:V83">
    <cfRule type="cellIs" dxfId="18026" priority="18295" stopIfTrue="1" operator="equal">
      <formula>"Alta"</formula>
    </cfRule>
  </conditionalFormatting>
  <conditionalFormatting sqref="V82:V83">
    <cfRule type="cellIs" dxfId="18025" priority="18297" stopIfTrue="1" operator="equal">
      <formula>"Baja"</formula>
    </cfRule>
  </conditionalFormatting>
  <conditionalFormatting sqref="V82:V83">
    <cfRule type="cellIs" dxfId="18024" priority="18296" stopIfTrue="1" operator="equal">
      <formula>"Media"</formula>
    </cfRule>
  </conditionalFormatting>
  <conditionalFormatting sqref="V82:V83">
    <cfRule type="cellIs" dxfId="18023" priority="18294" stopIfTrue="1" operator="equal">
      <formula>"Muy Alta"</formula>
    </cfRule>
  </conditionalFormatting>
  <conditionalFormatting sqref="V82:V83">
    <cfRule type="cellIs" dxfId="18022" priority="18298" stopIfTrue="1" operator="equal">
      <formula>"Muy Baja"</formula>
    </cfRule>
  </conditionalFormatting>
  <conditionalFormatting sqref="AE88:AE89">
    <cfRule type="containsText" dxfId="18021" priority="18111" operator="containsText" text="VALORAR">
      <formula>NOT(ISERROR(SEARCH("VALORAR",AE88)))</formula>
    </cfRule>
    <cfRule type="containsText" dxfId="18020" priority="18112" operator="containsText" text="Extrema">
      <formula>NOT(ISERROR(SEARCH("Extrema",AE88)))</formula>
    </cfRule>
    <cfRule type="containsText" dxfId="18019" priority="18113" operator="containsText" text="Alta">
      <formula>NOT(ISERROR(SEARCH("Alta",AE88)))</formula>
    </cfRule>
    <cfRule type="containsText" dxfId="18018" priority="18114" operator="containsText" text="Moderada">
      <formula>NOT(ISERROR(SEARCH("Moderada",AE88)))</formula>
    </cfRule>
    <cfRule type="containsText" dxfId="18017" priority="18115" operator="containsText" text="Baja">
      <formula>NOT(ISERROR(SEARCH("Baja",AE88)))</formula>
    </cfRule>
  </conditionalFormatting>
  <conditionalFormatting sqref="AE88:AE89">
    <cfRule type="containsText" dxfId="18016" priority="18116" operator="containsText" text="VALORAR">
      <formula>NOT(ISERROR(SEARCH("VALORAR",AE88)))</formula>
    </cfRule>
    <cfRule type="containsText" dxfId="18015" priority="18117" operator="containsText" text="Extrema">
      <formula>NOT(ISERROR(SEARCH("Extrema",AE88)))</formula>
    </cfRule>
    <cfRule type="containsText" dxfId="18014" priority="18118" operator="containsText" text="Alta">
      <formula>NOT(ISERROR(SEARCH("Alta",AE88)))</formula>
    </cfRule>
    <cfRule type="containsText" dxfId="18013" priority="18119" operator="containsText" text="Moderada">
      <formula>NOT(ISERROR(SEARCH("Moderada",AE88)))</formula>
    </cfRule>
    <cfRule type="containsText" dxfId="18012" priority="18120" operator="containsText" text="Baja">
      <formula>NOT(ISERROR(SEARCH("Baja",AE88)))</formula>
    </cfRule>
  </conditionalFormatting>
  <conditionalFormatting sqref="AW82">
    <cfRule type="containsText" dxfId="18011" priority="18253" operator="containsText" text="VALORAR">
      <formula>NOT(ISERROR(SEARCH("VALORAR",AW82)))</formula>
    </cfRule>
    <cfRule type="containsText" dxfId="18010" priority="18254" operator="containsText" text="Extrema">
      <formula>NOT(ISERROR(SEARCH("Extrema",AW82)))</formula>
    </cfRule>
    <cfRule type="containsText" dxfId="18009" priority="18255" operator="containsText" text="Alta">
      <formula>NOT(ISERROR(SEARCH("Alta",AW82)))</formula>
    </cfRule>
    <cfRule type="containsText" dxfId="18008" priority="18256" operator="containsText" text="Moderada">
      <formula>NOT(ISERROR(SEARCH("Moderada",AW82)))</formula>
    </cfRule>
    <cfRule type="containsText" dxfId="18007" priority="18257" operator="containsText" text="Baja">
      <formula>NOT(ISERROR(SEARCH("Baja",AW82)))</formula>
    </cfRule>
  </conditionalFormatting>
  <conditionalFormatting sqref="AW82">
    <cfRule type="containsText" dxfId="18006" priority="18258" operator="containsText" text="VALORAR">
      <formula>NOT(ISERROR(SEARCH("VALORAR",AW82)))</formula>
    </cfRule>
    <cfRule type="containsText" dxfId="18005" priority="18259" operator="containsText" text="Extrema">
      <formula>NOT(ISERROR(SEARCH("Extrema",AW82)))</formula>
    </cfRule>
    <cfRule type="containsText" dxfId="18004" priority="18260" operator="containsText" text="Alta">
      <formula>NOT(ISERROR(SEARCH("Alta",AW82)))</formula>
    </cfRule>
    <cfRule type="containsText" dxfId="18003" priority="18261" operator="containsText" text="Moderada">
      <formula>NOT(ISERROR(SEARCH("Moderada",AW82)))</formula>
    </cfRule>
    <cfRule type="containsText" dxfId="18002" priority="18262" operator="containsText" text="Baja">
      <formula>NOT(ISERROR(SEARCH("Baja",AW82)))</formula>
    </cfRule>
  </conditionalFormatting>
  <conditionalFormatting sqref="AP82">
    <cfRule type="cellIs" dxfId="18001" priority="18245" stopIfTrue="1" operator="equal">
      <formula>"Alta"</formula>
    </cfRule>
  </conditionalFormatting>
  <conditionalFormatting sqref="AP82">
    <cfRule type="cellIs" dxfId="18000" priority="18247" stopIfTrue="1" operator="equal">
      <formula>"Baja"</formula>
    </cfRule>
  </conditionalFormatting>
  <conditionalFormatting sqref="AP82">
    <cfRule type="cellIs" dxfId="17999" priority="18246" stopIfTrue="1" operator="equal">
      <formula>"Media"</formula>
    </cfRule>
  </conditionalFormatting>
  <conditionalFormatting sqref="AP82">
    <cfRule type="cellIs" dxfId="17998" priority="18244" stopIfTrue="1" operator="equal">
      <formula>"Muy Alta"</formula>
    </cfRule>
  </conditionalFormatting>
  <conditionalFormatting sqref="AP82">
    <cfRule type="cellIs" dxfId="17997" priority="18248" stopIfTrue="1" operator="equal">
      <formula>"Muy Baja"</formula>
    </cfRule>
  </conditionalFormatting>
  <conditionalFormatting sqref="AP83">
    <cfRule type="cellIs" dxfId="17996" priority="18231" stopIfTrue="1" operator="equal">
      <formula>"Alta"</formula>
    </cfRule>
  </conditionalFormatting>
  <conditionalFormatting sqref="AP83">
    <cfRule type="cellIs" dxfId="17995" priority="18233" stopIfTrue="1" operator="equal">
      <formula>"Baja"</formula>
    </cfRule>
  </conditionalFormatting>
  <conditionalFormatting sqref="AP83">
    <cfRule type="cellIs" dxfId="17994" priority="18232" stopIfTrue="1" operator="equal">
      <formula>"Media"</formula>
    </cfRule>
  </conditionalFormatting>
  <conditionalFormatting sqref="AP83">
    <cfRule type="cellIs" dxfId="17993" priority="18230" stopIfTrue="1" operator="equal">
      <formula>"Muy Alta"</formula>
    </cfRule>
  </conditionalFormatting>
  <conditionalFormatting sqref="AP83">
    <cfRule type="cellIs" dxfId="17992" priority="18234" stopIfTrue="1" operator="equal">
      <formula>"Muy Baja"</formula>
    </cfRule>
  </conditionalFormatting>
  <conditionalFormatting sqref="AP93">
    <cfRule type="cellIs" dxfId="17991" priority="18049" stopIfTrue="1" operator="equal">
      <formula>"Alta"</formula>
    </cfRule>
  </conditionalFormatting>
  <conditionalFormatting sqref="AP93">
    <cfRule type="cellIs" dxfId="17990" priority="18051" stopIfTrue="1" operator="equal">
      <formula>"Baja"</formula>
    </cfRule>
  </conditionalFormatting>
  <conditionalFormatting sqref="AP93">
    <cfRule type="cellIs" dxfId="17989" priority="18050" stopIfTrue="1" operator="equal">
      <formula>"Media"</formula>
    </cfRule>
  </conditionalFormatting>
  <conditionalFormatting sqref="AP93">
    <cfRule type="cellIs" dxfId="17988" priority="18048" stopIfTrue="1" operator="equal">
      <formula>"Muy Alta"</formula>
    </cfRule>
  </conditionalFormatting>
  <conditionalFormatting sqref="AP93">
    <cfRule type="cellIs" dxfId="17987" priority="18052" stopIfTrue="1" operator="equal">
      <formula>"Muy Baja"</formula>
    </cfRule>
  </conditionalFormatting>
  <conditionalFormatting sqref="AE84:AE85">
    <cfRule type="containsText" dxfId="17986" priority="18183" operator="containsText" text="VALORAR">
      <formula>NOT(ISERROR(SEARCH("VALORAR",AE84)))</formula>
    </cfRule>
    <cfRule type="containsText" dxfId="17985" priority="18184" operator="containsText" text="Extrema">
      <formula>NOT(ISERROR(SEARCH("Extrema",AE84)))</formula>
    </cfRule>
    <cfRule type="containsText" dxfId="17984" priority="18185" operator="containsText" text="Alta">
      <formula>NOT(ISERROR(SEARCH("Alta",AE84)))</formula>
    </cfRule>
    <cfRule type="containsText" dxfId="17983" priority="18186" operator="containsText" text="Moderada">
      <formula>NOT(ISERROR(SEARCH("Moderada",AE84)))</formula>
    </cfRule>
    <cfRule type="containsText" dxfId="17982" priority="18187" operator="containsText" text="Baja">
      <formula>NOT(ISERROR(SEARCH("Baja",AE84)))</formula>
    </cfRule>
  </conditionalFormatting>
  <conditionalFormatting sqref="AE84:AE85">
    <cfRule type="containsText" dxfId="17981" priority="18188" operator="containsText" text="VALORAR">
      <formula>NOT(ISERROR(SEARCH("VALORAR",AE84)))</formula>
    </cfRule>
    <cfRule type="containsText" dxfId="17980" priority="18189" operator="containsText" text="Extrema">
      <formula>NOT(ISERROR(SEARCH("Extrema",AE84)))</formula>
    </cfRule>
    <cfRule type="containsText" dxfId="17979" priority="18190" operator="containsText" text="Alta">
      <formula>NOT(ISERROR(SEARCH("Alta",AE84)))</formula>
    </cfRule>
    <cfRule type="containsText" dxfId="17978" priority="18191" operator="containsText" text="Moderada">
      <formula>NOT(ISERROR(SEARCH("Moderada",AE84)))</formula>
    </cfRule>
    <cfRule type="containsText" dxfId="17977" priority="18192" operator="containsText" text="Baja">
      <formula>NOT(ISERROR(SEARCH("Baja",AE84)))</formula>
    </cfRule>
  </conditionalFormatting>
  <conditionalFormatting sqref="V84:V85">
    <cfRule type="cellIs" dxfId="17976" priority="18199" stopIfTrue="1" operator="equal">
      <formula>"Alta"</formula>
    </cfRule>
  </conditionalFormatting>
  <conditionalFormatting sqref="V84:V85">
    <cfRule type="cellIs" dxfId="17975" priority="18201" stopIfTrue="1" operator="equal">
      <formula>"Baja"</formula>
    </cfRule>
  </conditionalFormatting>
  <conditionalFormatting sqref="V84:V85">
    <cfRule type="cellIs" dxfId="17974" priority="18200" stopIfTrue="1" operator="equal">
      <formula>"Media"</formula>
    </cfRule>
  </conditionalFormatting>
  <conditionalFormatting sqref="V84:V85">
    <cfRule type="cellIs" dxfId="17973" priority="18198" stopIfTrue="1" operator="equal">
      <formula>"Muy Alta"</formula>
    </cfRule>
  </conditionalFormatting>
  <conditionalFormatting sqref="V84:V85">
    <cfRule type="cellIs" dxfId="17972" priority="18202" stopIfTrue="1" operator="equal">
      <formula>"Muy Baja"</formula>
    </cfRule>
  </conditionalFormatting>
  <conditionalFormatting sqref="AP90">
    <cfRule type="cellIs" dxfId="17971" priority="17991" stopIfTrue="1" operator="equal">
      <formula>"Alta"</formula>
    </cfRule>
  </conditionalFormatting>
  <conditionalFormatting sqref="AP90">
    <cfRule type="cellIs" dxfId="17970" priority="17993" stopIfTrue="1" operator="equal">
      <formula>"Baja"</formula>
    </cfRule>
  </conditionalFormatting>
  <conditionalFormatting sqref="AP90">
    <cfRule type="cellIs" dxfId="17969" priority="17992" stopIfTrue="1" operator="equal">
      <formula>"Media"</formula>
    </cfRule>
  </conditionalFormatting>
  <conditionalFormatting sqref="AP90">
    <cfRule type="cellIs" dxfId="17968" priority="17990" stopIfTrue="1" operator="equal">
      <formula>"Muy Alta"</formula>
    </cfRule>
  </conditionalFormatting>
  <conditionalFormatting sqref="AP90">
    <cfRule type="cellIs" dxfId="17967" priority="17994" stopIfTrue="1" operator="equal">
      <formula>"Muy Baja"</formula>
    </cfRule>
  </conditionalFormatting>
  <conditionalFormatting sqref="AP85">
    <cfRule type="cellIs" dxfId="17966" priority="18145" stopIfTrue="1" operator="equal">
      <formula>"Alta"</formula>
    </cfRule>
  </conditionalFormatting>
  <conditionalFormatting sqref="AP85">
    <cfRule type="cellIs" dxfId="17965" priority="18147" stopIfTrue="1" operator="equal">
      <formula>"Baja"</formula>
    </cfRule>
  </conditionalFormatting>
  <conditionalFormatting sqref="AP85">
    <cfRule type="cellIs" dxfId="17964" priority="18146" stopIfTrue="1" operator="equal">
      <formula>"Media"</formula>
    </cfRule>
  </conditionalFormatting>
  <conditionalFormatting sqref="AP85">
    <cfRule type="cellIs" dxfId="17963" priority="18144" stopIfTrue="1" operator="equal">
      <formula>"Muy Alta"</formula>
    </cfRule>
  </conditionalFormatting>
  <conditionalFormatting sqref="AP85">
    <cfRule type="cellIs" dxfId="17962" priority="18148" stopIfTrue="1" operator="equal">
      <formula>"Muy Baja"</formula>
    </cfRule>
  </conditionalFormatting>
  <conditionalFormatting sqref="V34:V35">
    <cfRule type="cellIs" dxfId="17961" priority="19639" stopIfTrue="1" operator="equal">
      <formula>"Alta"</formula>
    </cfRule>
  </conditionalFormatting>
  <conditionalFormatting sqref="V34:V35">
    <cfRule type="cellIs" dxfId="17960" priority="19641" stopIfTrue="1" operator="equal">
      <formula>"Baja"</formula>
    </cfRule>
  </conditionalFormatting>
  <conditionalFormatting sqref="V34:V35">
    <cfRule type="cellIs" dxfId="17959" priority="19640" stopIfTrue="1" operator="equal">
      <formula>"Media"</formula>
    </cfRule>
  </conditionalFormatting>
  <conditionalFormatting sqref="V34:V35">
    <cfRule type="cellIs" dxfId="17958" priority="19638" stopIfTrue="1" operator="equal">
      <formula>"Muy Alta"</formula>
    </cfRule>
  </conditionalFormatting>
  <conditionalFormatting sqref="V34:V35">
    <cfRule type="cellIs" dxfId="17957" priority="19642" stopIfTrue="1" operator="equal">
      <formula>"Muy Baja"</formula>
    </cfRule>
  </conditionalFormatting>
  <conditionalFormatting sqref="AE34:AE35">
    <cfRule type="containsText" dxfId="17956" priority="19623" operator="containsText" text="VALORAR">
      <formula>NOT(ISERROR(SEARCH("VALORAR",AE34)))</formula>
    </cfRule>
    <cfRule type="containsText" dxfId="17955" priority="19624" operator="containsText" text="Extrema">
      <formula>NOT(ISERROR(SEARCH("Extrema",AE34)))</formula>
    </cfRule>
    <cfRule type="containsText" dxfId="17954" priority="19625" operator="containsText" text="Alta">
      <formula>NOT(ISERROR(SEARCH("Alta",AE34)))</formula>
    </cfRule>
    <cfRule type="containsText" dxfId="17953" priority="19626" operator="containsText" text="Moderada">
      <formula>NOT(ISERROR(SEARCH("Moderada",AE34)))</formula>
    </cfRule>
    <cfRule type="containsText" dxfId="17952" priority="19627" operator="containsText" text="Baja">
      <formula>NOT(ISERROR(SEARCH("Baja",AE34)))</formula>
    </cfRule>
  </conditionalFormatting>
  <conditionalFormatting sqref="AE34:AE35">
    <cfRule type="containsText" dxfId="17951" priority="19628" operator="containsText" text="VALORAR">
      <formula>NOT(ISERROR(SEARCH("VALORAR",AE34)))</formula>
    </cfRule>
    <cfRule type="containsText" dxfId="17950" priority="19629" operator="containsText" text="Extrema">
      <formula>NOT(ISERROR(SEARCH("Extrema",AE34)))</formula>
    </cfRule>
    <cfRule type="containsText" dxfId="17949" priority="19630" operator="containsText" text="Alta">
      <formula>NOT(ISERROR(SEARCH("Alta",AE34)))</formula>
    </cfRule>
    <cfRule type="containsText" dxfId="17948" priority="19631" operator="containsText" text="Moderada">
      <formula>NOT(ISERROR(SEARCH("Moderada",AE34)))</formula>
    </cfRule>
    <cfRule type="containsText" dxfId="17947" priority="19632" operator="containsText" text="Baja">
      <formula>NOT(ISERROR(SEARCH("Baja",AE34)))</formula>
    </cfRule>
  </conditionalFormatting>
  <conditionalFormatting sqref="AW34">
    <cfRule type="containsText" dxfId="17946" priority="19597" operator="containsText" text="VALORAR">
      <formula>NOT(ISERROR(SEARCH("VALORAR",AW34)))</formula>
    </cfRule>
    <cfRule type="containsText" dxfId="17945" priority="19598" operator="containsText" text="Extrema">
      <formula>NOT(ISERROR(SEARCH("Extrema",AW34)))</formula>
    </cfRule>
    <cfRule type="containsText" dxfId="17944" priority="19599" operator="containsText" text="Alta">
      <formula>NOT(ISERROR(SEARCH("Alta",AW34)))</formula>
    </cfRule>
    <cfRule type="containsText" dxfId="17943" priority="19600" operator="containsText" text="Moderada">
      <formula>NOT(ISERROR(SEARCH("Moderada",AW34)))</formula>
    </cfRule>
    <cfRule type="containsText" dxfId="17942" priority="19601" operator="containsText" text="Baja">
      <formula>NOT(ISERROR(SEARCH("Baja",AW34)))</formula>
    </cfRule>
  </conditionalFormatting>
  <conditionalFormatting sqref="AW34">
    <cfRule type="containsText" dxfId="17941" priority="19602" operator="containsText" text="VALORAR">
      <formula>NOT(ISERROR(SEARCH("VALORAR",AW34)))</formula>
    </cfRule>
    <cfRule type="containsText" dxfId="17940" priority="19603" operator="containsText" text="Extrema">
      <formula>NOT(ISERROR(SEARCH("Extrema",AW34)))</formula>
    </cfRule>
    <cfRule type="containsText" dxfId="17939" priority="19604" operator="containsText" text="Alta">
      <formula>NOT(ISERROR(SEARCH("Alta",AW34)))</formula>
    </cfRule>
    <cfRule type="containsText" dxfId="17938" priority="19605" operator="containsText" text="Moderada">
      <formula>NOT(ISERROR(SEARCH("Moderada",AW34)))</formula>
    </cfRule>
    <cfRule type="containsText" dxfId="17937" priority="19606" operator="containsText" text="Baja">
      <formula>NOT(ISERROR(SEARCH("Baja",AW34)))</formula>
    </cfRule>
  </conditionalFormatting>
  <conditionalFormatting sqref="AP40">
    <cfRule type="cellIs" dxfId="17936" priority="19421" stopIfTrue="1" operator="equal">
      <formula>"Alta"</formula>
    </cfRule>
  </conditionalFormatting>
  <conditionalFormatting sqref="AP40">
    <cfRule type="cellIs" dxfId="17935" priority="19423" stopIfTrue="1" operator="equal">
      <formula>"Baja"</formula>
    </cfRule>
  </conditionalFormatting>
  <conditionalFormatting sqref="AP40">
    <cfRule type="cellIs" dxfId="17934" priority="19422" stopIfTrue="1" operator="equal">
      <formula>"Media"</formula>
    </cfRule>
  </conditionalFormatting>
  <conditionalFormatting sqref="AP40">
    <cfRule type="cellIs" dxfId="17933" priority="19420" stopIfTrue="1" operator="equal">
      <formula>"Muy Alta"</formula>
    </cfRule>
  </conditionalFormatting>
  <conditionalFormatting sqref="AP40">
    <cfRule type="cellIs" dxfId="17932" priority="19424" stopIfTrue="1" operator="equal">
      <formula>"Muy Baja"</formula>
    </cfRule>
  </conditionalFormatting>
  <conditionalFormatting sqref="AP35">
    <cfRule type="cellIs" dxfId="17931" priority="19575" stopIfTrue="1" operator="equal">
      <formula>"Alta"</formula>
    </cfRule>
  </conditionalFormatting>
  <conditionalFormatting sqref="AP35">
    <cfRule type="cellIs" dxfId="17930" priority="19577" stopIfTrue="1" operator="equal">
      <formula>"Baja"</formula>
    </cfRule>
  </conditionalFormatting>
  <conditionalFormatting sqref="AP35">
    <cfRule type="cellIs" dxfId="17929" priority="19576" stopIfTrue="1" operator="equal">
      <formula>"Media"</formula>
    </cfRule>
  </conditionalFormatting>
  <conditionalFormatting sqref="AP35">
    <cfRule type="cellIs" dxfId="17928" priority="19574" stopIfTrue="1" operator="equal">
      <formula>"Muy Alta"</formula>
    </cfRule>
  </conditionalFormatting>
  <conditionalFormatting sqref="AP35">
    <cfRule type="cellIs" dxfId="17927" priority="19578" stopIfTrue="1" operator="equal">
      <formula>"Muy Baja"</formula>
    </cfRule>
  </conditionalFormatting>
  <conditionalFormatting sqref="AP39">
    <cfRule type="cellIs" dxfId="17926" priority="19561" stopIfTrue="1" operator="equal">
      <formula>"Alta"</formula>
    </cfRule>
  </conditionalFormatting>
  <conditionalFormatting sqref="AP39">
    <cfRule type="cellIs" dxfId="17925" priority="19563" stopIfTrue="1" operator="equal">
      <formula>"Baja"</formula>
    </cfRule>
  </conditionalFormatting>
  <conditionalFormatting sqref="AP39">
    <cfRule type="cellIs" dxfId="17924" priority="19562" stopIfTrue="1" operator="equal">
      <formula>"Media"</formula>
    </cfRule>
  </conditionalFormatting>
  <conditionalFormatting sqref="AP39">
    <cfRule type="cellIs" dxfId="17923" priority="19560" stopIfTrue="1" operator="equal">
      <formula>"Muy Alta"</formula>
    </cfRule>
  </conditionalFormatting>
  <conditionalFormatting sqref="AP39">
    <cfRule type="cellIs" dxfId="17922" priority="19564" stopIfTrue="1" operator="equal">
      <formula>"Muy Baja"</formula>
    </cfRule>
  </conditionalFormatting>
  <conditionalFormatting sqref="AE36:AE37">
    <cfRule type="containsText" dxfId="17921" priority="19527" operator="containsText" text="VALORAR">
      <formula>NOT(ISERROR(SEARCH("VALORAR",AE36)))</formula>
    </cfRule>
    <cfRule type="containsText" dxfId="17920" priority="19528" operator="containsText" text="Extrema">
      <formula>NOT(ISERROR(SEARCH("Extrema",AE36)))</formula>
    </cfRule>
    <cfRule type="containsText" dxfId="17919" priority="19529" operator="containsText" text="Alta">
      <formula>NOT(ISERROR(SEARCH("Alta",AE36)))</formula>
    </cfRule>
    <cfRule type="containsText" dxfId="17918" priority="19530" operator="containsText" text="Moderada">
      <formula>NOT(ISERROR(SEARCH("Moderada",AE36)))</formula>
    </cfRule>
    <cfRule type="containsText" dxfId="17917" priority="19531" operator="containsText" text="Baja">
      <formula>NOT(ISERROR(SEARCH("Baja",AE36)))</formula>
    </cfRule>
  </conditionalFormatting>
  <conditionalFormatting sqref="AE36:AE37">
    <cfRule type="containsText" dxfId="17916" priority="19532" operator="containsText" text="VALORAR">
      <formula>NOT(ISERROR(SEARCH("VALORAR",AE36)))</formula>
    </cfRule>
    <cfRule type="containsText" dxfId="17915" priority="19533" operator="containsText" text="Extrema">
      <formula>NOT(ISERROR(SEARCH("Extrema",AE36)))</formula>
    </cfRule>
    <cfRule type="containsText" dxfId="17914" priority="19534" operator="containsText" text="Alta">
      <formula>NOT(ISERROR(SEARCH("Alta",AE36)))</formula>
    </cfRule>
    <cfRule type="containsText" dxfId="17913" priority="19535" operator="containsText" text="Moderada">
      <formula>NOT(ISERROR(SEARCH("Moderada",AE36)))</formula>
    </cfRule>
    <cfRule type="containsText" dxfId="17912" priority="19536" operator="containsText" text="Baja">
      <formula>NOT(ISERROR(SEARCH("Baja",AE36)))</formula>
    </cfRule>
  </conditionalFormatting>
  <conditionalFormatting sqref="V36:V37">
    <cfRule type="cellIs" dxfId="17911" priority="19543" stopIfTrue="1" operator="equal">
      <formula>"Alta"</formula>
    </cfRule>
  </conditionalFormatting>
  <conditionalFormatting sqref="V36:V37">
    <cfRule type="cellIs" dxfId="17910" priority="19545" stopIfTrue="1" operator="equal">
      <formula>"Baja"</formula>
    </cfRule>
  </conditionalFormatting>
  <conditionalFormatting sqref="V36:V37">
    <cfRule type="cellIs" dxfId="17909" priority="19544" stopIfTrue="1" operator="equal">
      <formula>"Media"</formula>
    </cfRule>
  </conditionalFormatting>
  <conditionalFormatting sqref="V36:V37">
    <cfRule type="cellIs" dxfId="17908" priority="19542" stopIfTrue="1" operator="equal">
      <formula>"Muy Alta"</formula>
    </cfRule>
  </conditionalFormatting>
  <conditionalFormatting sqref="V36:V37">
    <cfRule type="cellIs" dxfId="17907" priority="19546" stopIfTrue="1" operator="equal">
      <formula>"Muy Baja"</formula>
    </cfRule>
  </conditionalFormatting>
  <conditionalFormatting sqref="AP36">
    <cfRule type="cellIs" dxfId="17906" priority="19503" stopIfTrue="1" operator="equal">
      <formula>"Alta"</formula>
    </cfRule>
  </conditionalFormatting>
  <conditionalFormatting sqref="AP36">
    <cfRule type="cellIs" dxfId="17905" priority="19505" stopIfTrue="1" operator="equal">
      <formula>"Baja"</formula>
    </cfRule>
  </conditionalFormatting>
  <conditionalFormatting sqref="AP36">
    <cfRule type="cellIs" dxfId="17904" priority="19504" stopIfTrue="1" operator="equal">
      <formula>"Media"</formula>
    </cfRule>
  </conditionalFormatting>
  <conditionalFormatting sqref="AP36">
    <cfRule type="cellIs" dxfId="17903" priority="19502" stopIfTrue="1" operator="equal">
      <formula>"Muy Alta"</formula>
    </cfRule>
  </conditionalFormatting>
  <conditionalFormatting sqref="AP36">
    <cfRule type="cellIs" dxfId="17902" priority="19506" stopIfTrue="1" operator="equal">
      <formula>"Muy Baja"</formula>
    </cfRule>
  </conditionalFormatting>
  <conditionalFormatting sqref="AP37">
    <cfRule type="cellIs" dxfId="17901" priority="19489" stopIfTrue="1" operator="equal">
      <formula>"Alta"</formula>
    </cfRule>
  </conditionalFormatting>
  <conditionalFormatting sqref="AP37">
    <cfRule type="cellIs" dxfId="17900" priority="19491" stopIfTrue="1" operator="equal">
      <formula>"Baja"</formula>
    </cfRule>
  </conditionalFormatting>
  <conditionalFormatting sqref="AP37">
    <cfRule type="cellIs" dxfId="17899" priority="19490" stopIfTrue="1" operator="equal">
      <formula>"Media"</formula>
    </cfRule>
  </conditionalFormatting>
  <conditionalFormatting sqref="AP37">
    <cfRule type="cellIs" dxfId="17898" priority="19488" stopIfTrue="1" operator="equal">
      <formula>"Muy Alta"</formula>
    </cfRule>
  </conditionalFormatting>
  <conditionalFormatting sqref="AP37">
    <cfRule type="cellIs" dxfId="17897" priority="19492" stopIfTrue="1" operator="equal">
      <formula>"Muy Baja"</formula>
    </cfRule>
  </conditionalFormatting>
  <conditionalFormatting sqref="V40:V41">
    <cfRule type="cellIs" dxfId="17896" priority="19471" stopIfTrue="1" operator="equal">
      <formula>"Alta"</formula>
    </cfRule>
  </conditionalFormatting>
  <conditionalFormatting sqref="V40:V41">
    <cfRule type="cellIs" dxfId="17895" priority="19473" stopIfTrue="1" operator="equal">
      <formula>"Baja"</formula>
    </cfRule>
  </conditionalFormatting>
  <conditionalFormatting sqref="V40:V41">
    <cfRule type="cellIs" dxfId="17894" priority="19472" stopIfTrue="1" operator="equal">
      <formula>"Media"</formula>
    </cfRule>
  </conditionalFormatting>
  <conditionalFormatting sqref="V40:V41">
    <cfRule type="cellIs" dxfId="17893" priority="19470" stopIfTrue="1" operator="equal">
      <formula>"Muy Alta"</formula>
    </cfRule>
  </conditionalFormatting>
  <conditionalFormatting sqref="V40:V41">
    <cfRule type="cellIs" dxfId="17892" priority="19474" stopIfTrue="1" operator="equal">
      <formula>"Muy Baja"</formula>
    </cfRule>
  </conditionalFormatting>
  <conditionalFormatting sqref="AE40:AE41">
    <cfRule type="containsText" dxfId="17891" priority="19455" operator="containsText" text="VALORAR">
      <formula>NOT(ISERROR(SEARCH("VALORAR",AE40)))</formula>
    </cfRule>
    <cfRule type="containsText" dxfId="17890" priority="19456" operator="containsText" text="Extrema">
      <formula>NOT(ISERROR(SEARCH("Extrema",AE40)))</formula>
    </cfRule>
    <cfRule type="containsText" dxfId="17889" priority="19457" operator="containsText" text="Alta">
      <formula>NOT(ISERROR(SEARCH("Alta",AE40)))</formula>
    </cfRule>
    <cfRule type="containsText" dxfId="17888" priority="19458" operator="containsText" text="Moderada">
      <formula>NOT(ISERROR(SEARCH("Moderada",AE40)))</formula>
    </cfRule>
    <cfRule type="containsText" dxfId="17887" priority="19459" operator="containsText" text="Baja">
      <formula>NOT(ISERROR(SEARCH("Baja",AE40)))</formula>
    </cfRule>
  </conditionalFormatting>
  <conditionalFormatting sqref="AE40:AE41">
    <cfRule type="containsText" dxfId="17886" priority="19460" operator="containsText" text="VALORAR">
      <formula>NOT(ISERROR(SEARCH("VALORAR",AE40)))</formula>
    </cfRule>
    <cfRule type="containsText" dxfId="17885" priority="19461" operator="containsText" text="Extrema">
      <formula>NOT(ISERROR(SEARCH("Extrema",AE40)))</formula>
    </cfRule>
    <cfRule type="containsText" dxfId="17884" priority="19462" operator="containsText" text="Alta">
      <formula>NOT(ISERROR(SEARCH("Alta",AE40)))</formula>
    </cfRule>
    <cfRule type="containsText" dxfId="17883" priority="19463" operator="containsText" text="Moderada">
      <formula>NOT(ISERROR(SEARCH("Moderada",AE40)))</formula>
    </cfRule>
    <cfRule type="containsText" dxfId="17882" priority="19464" operator="containsText" text="Baja">
      <formula>NOT(ISERROR(SEARCH("Baja",AE40)))</formula>
    </cfRule>
  </conditionalFormatting>
  <conditionalFormatting sqref="AW40">
    <cfRule type="containsText" dxfId="17881" priority="19429" operator="containsText" text="VALORAR">
      <formula>NOT(ISERROR(SEARCH("VALORAR",AW40)))</formula>
    </cfRule>
    <cfRule type="containsText" dxfId="17880" priority="19430" operator="containsText" text="Extrema">
      <formula>NOT(ISERROR(SEARCH("Extrema",AW40)))</formula>
    </cfRule>
    <cfRule type="containsText" dxfId="17879" priority="19431" operator="containsText" text="Alta">
      <formula>NOT(ISERROR(SEARCH("Alta",AW40)))</formula>
    </cfRule>
    <cfRule type="containsText" dxfId="17878" priority="19432" operator="containsText" text="Moderada">
      <formula>NOT(ISERROR(SEARCH("Moderada",AW40)))</formula>
    </cfRule>
    <cfRule type="containsText" dxfId="17877" priority="19433" operator="containsText" text="Baja">
      <formula>NOT(ISERROR(SEARCH("Baja",AW40)))</formula>
    </cfRule>
  </conditionalFormatting>
  <conditionalFormatting sqref="AW40">
    <cfRule type="containsText" dxfId="17876" priority="19434" operator="containsText" text="VALORAR">
      <formula>NOT(ISERROR(SEARCH("VALORAR",AW40)))</formula>
    </cfRule>
    <cfRule type="containsText" dxfId="17875" priority="19435" operator="containsText" text="Extrema">
      <formula>NOT(ISERROR(SEARCH("Extrema",AW40)))</formula>
    </cfRule>
    <cfRule type="containsText" dxfId="17874" priority="19436" operator="containsText" text="Alta">
      <formula>NOT(ISERROR(SEARCH("Alta",AW40)))</formula>
    </cfRule>
    <cfRule type="containsText" dxfId="17873" priority="19437" operator="containsText" text="Moderada">
      <formula>NOT(ISERROR(SEARCH("Moderada",AW40)))</formula>
    </cfRule>
    <cfRule type="containsText" dxfId="17872" priority="19438" operator="containsText" text="Baja">
      <formula>NOT(ISERROR(SEARCH("Baja",AW40)))</formula>
    </cfRule>
  </conditionalFormatting>
  <conditionalFormatting sqref="AP46">
    <cfRule type="cellIs" dxfId="17871" priority="19253" stopIfTrue="1" operator="equal">
      <formula>"Alta"</formula>
    </cfRule>
  </conditionalFormatting>
  <conditionalFormatting sqref="AP46">
    <cfRule type="cellIs" dxfId="17870" priority="19255" stopIfTrue="1" operator="equal">
      <formula>"Baja"</formula>
    </cfRule>
  </conditionalFormatting>
  <conditionalFormatting sqref="AP46">
    <cfRule type="cellIs" dxfId="17869" priority="19254" stopIfTrue="1" operator="equal">
      <formula>"Media"</formula>
    </cfRule>
  </conditionalFormatting>
  <conditionalFormatting sqref="AP46">
    <cfRule type="cellIs" dxfId="17868" priority="19252" stopIfTrue="1" operator="equal">
      <formula>"Muy Alta"</formula>
    </cfRule>
  </conditionalFormatting>
  <conditionalFormatting sqref="AP46">
    <cfRule type="cellIs" dxfId="17867" priority="19256" stopIfTrue="1" operator="equal">
      <formula>"Muy Baja"</formula>
    </cfRule>
  </conditionalFormatting>
  <conditionalFormatting sqref="AP41">
    <cfRule type="cellIs" dxfId="17866" priority="19407" stopIfTrue="1" operator="equal">
      <formula>"Alta"</formula>
    </cfRule>
  </conditionalFormatting>
  <conditionalFormatting sqref="AP41">
    <cfRule type="cellIs" dxfId="17865" priority="19409" stopIfTrue="1" operator="equal">
      <formula>"Baja"</formula>
    </cfRule>
  </conditionalFormatting>
  <conditionalFormatting sqref="AP41">
    <cfRule type="cellIs" dxfId="17864" priority="19408" stopIfTrue="1" operator="equal">
      <formula>"Media"</formula>
    </cfRule>
  </conditionalFormatting>
  <conditionalFormatting sqref="AP41">
    <cfRule type="cellIs" dxfId="17863" priority="19406" stopIfTrue="1" operator="equal">
      <formula>"Muy Alta"</formula>
    </cfRule>
  </conditionalFormatting>
  <conditionalFormatting sqref="AP41">
    <cfRule type="cellIs" dxfId="17862" priority="19410" stopIfTrue="1" operator="equal">
      <formula>"Muy Baja"</formula>
    </cfRule>
  </conditionalFormatting>
  <conditionalFormatting sqref="AP45">
    <cfRule type="cellIs" dxfId="17861" priority="19393" stopIfTrue="1" operator="equal">
      <formula>"Alta"</formula>
    </cfRule>
  </conditionalFormatting>
  <conditionalFormatting sqref="AP45">
    <cfRule type="cellIs" dxfId="17860" priority="19395" stopIfTrue="1" operator="equal">
      <formula>"Baja"</formula>
    </cfRule>
  </conditionalFormatting>
  <conditionalFormatting sqref="AP45">
    <cfRule type="cellIs" dxfId="17859" priority="19394" stopIfTrue="1" operator="equal">
      <formula>"Media"</formula>
    </cfRule>
  </conditionalFormatting>
  <conditionalFormatting sqref="AP45">
    <cfRule type="cellIs" dxfId="17858" priority="19392" stopIfTrue="1" operator="equal">
      <formula>"Muy Alta"</formula>
    </cfRule>
  </conditionalFormatting>
  <conditionalFormatting sqref="AP45">
    <cfRule type="cellIs" dxfId="17857" priority="19396" stopIfTrue="1" operator="equal">
      <formula>"Muy Baja"</formula>
    </cfRule>
  </conditionalFormatting>
  <conditionalFormatting sqref="AE42:AE43">
    <cfRule type="containsText" dxfId="17856" priority="19359" operator="containsText" text="VALORAR">
      <formula>NOT(ISERROR(SEARCH("VALORAR",AE42)))</formula>
    </cfRule>
    <cfRule type="containsText" dxfId="17855" priority="19360" operator="containsText" text="Extrema">
      <formula>NOT(ISERROR(SEARCH("Extrema",AE42)))</formula>
    </cfRule>
    <cfRule type="containsText" dxfId="17854" priority="19361" operator="containsText" text="Alta">
      <formula>NOT(ISERROR(SEARCH("Alta",AE42)))</formula>
    </cfRule>
    <cfRule type="containsText" dxfId="17853" priority="19362" operator="containsText" text="Moderada">
      <formula>NOT(ISERROR(SEARCH("Moderada",AE42)))</formula>
    </cfRule>
    <cfRule type="containsText" dxfId="17852" priority="19363" operator="containsText" text="Baja">
      <formula>NOT(ISERROR(SEARCH("Baja",AE42)))</formula>
    </cfRule>
  </conditionalFormatting>
  <conditionalFormatting sqref="AE42:AE43">
    <cfRule type="containsText" dxfId="17851" priority="19364" operator="containsText" text="VALORAR">
      <formula>NOT(ISERROR(SEARCH("VALORAR",AE42)))</formula>
    </cfRule>
    <cfRule type="containsText" dxfId="17850" priority="19365" operator="containsText" text="Extrema">
      <formula>NOT(ISERROR(SEARCH("Extrema",AE42)))</formula>
    </cfRule>
    <cfRule type="containsText" dxfId="17849" priority="19366" operator="containsText" text="Alta">
      <formula>NOT(ISERROR(SEARCH("Alta",AE42)))</formula>
    </cfRule>
    <cfRule type="containsText" dxfId="17848" priority="19367" operator="containsText" text="Moderada">
      <formula>NOT(ISERROR(SEARCH("Moderada",AE42)))</formula>
    </cfRule>
    <cfRule type="containsText" dxfId="17847" priority="19368" operator="containsText" text="Baja">
      <formula>NOT(ISERROR(SEARCH("Baja",AE42)))</formula>
    </cfRule>
  </conditionalFormatting>
  <conditionalFormatting sqref="V42:V43">
    <cfRule type="cellIs" dxfId="17846" priority="19375" stopIfTrue="1" operator="equal">
      <formula>"Alta"</formula>
    </cfRule>
  </conditionalFormatting>
  <conditionalFormatting sqref="V42:V43">
    <cfRule type="cellIs" dxfId="17845" priority="19377" stopIfTrue="1" operator="equal">
      <formula>"Baja"</formula>
    </cfRule>
  </conditionalFormatting>
  <conditionalFormatting sqref="V42:V43">
    <cfRule type="cellIs" dxfId="17844" priority="19376" stopIfTrue="1" operator="equal">
      <formula>"Media"</formula>
    </cfRule>
  </conditionalFormatting>
  <conditionalFormatting sqref="V42:V43">
    <cfRule type="cellIs" dxfId="17843" priority="19374" stopIfTrue="1" operator="equal">
      <formula>"Muy Alta"</formula>
    </cfRule>
  </conditionalFormatting>
  <conditionalFormatting sqref="V42:V43">
    <cfRule type="cellIs" dxfId="17842" priority="19378" stopIfTrue="1" operator="equal">
      <formula>"Muy Baja"</formula>
    </cfRule>
  </conditionalFormatting>
  <conditionalFormatting sqref="AP42">
    <cfRule type="cellIs" dxfId="17841" priority="19335" stopIfTrue="1" operator="equal">
      <formula>"Alta"</formula>
    </cfRule>
  </conditionalFormatting>
  <conditionalFormatting sqref="AP42">
    <cfRule type="cellIs" dxfId="17840" priority="19337" stopIfTrue="1" operator="equal">
      <formula>"Baja"</formula>
    </cfRule>
  </conditionalFormatting>
  <conditionalFormatting sqref="AP42">
    <cfRule type="cellIs" dxfId="17839" priority="19336" stopIfTrue="1" operator="equal">
      <formula>"Media"</formula>
    </cfRule>
  </conditionalFormatting>
  <conditionalFormatting sqref="AP42">
    <cfRule type="cellIs" dxfId="17838" priority="19334" stopIfTrue="1" operator="equal">
      <formula>"Muy Alta"</formula>
    </cfRule>
  </conditionalFormatting>
  <conditionalFormatting sqref="AP42">
    <cfRule type="cellIs" dxfId="17837" priority="19338" stopIfTrue="1" operator="equal">
      <formula>"Muy Baja"</formula>
    </cfRule>
  </conditionalFormatting>
  <conditionalFormatting sqref="AP43">
    <cfRule type="cellIs" dxfId="17836" priority="19321" stopIfTrue="1" operator="equal">
      <formula>"Alta"</formula>
    </cfRule>
  </conditionalFormatting>
  <conditionalFormatting sqref="AP43">
    <cfRule type="cellIs" dxfId="17835" priority="19323" stopIfTrue="1" operator="equal">
      <formula>"Baja"</formula>
    </cfRule>
  </conditionalFormatting>
  <conditionalFormatting sqref="AP43">
    <cfRule type="cellIs" dxfId="17834" priority="19322" stopIfTrue="1" operator="equal">
      <formula>"Media"</formula>
    </cfRule>
  </conditionalFormatting>
  <conditionalFormatting sqref="AP43">
    <cfRule type="cellIs" dxfId="17833" priority="19320" stopIfTrue="1" operator="equal">
      <formula>"Muy Alta"</formula>
    </cfRule>
  </conditionalFormatting>
  <conditionalFormatting sqref="AP43">
    <cfRule type="cellIs" dxfId="17832" priority="19324" stopIfTrue="1" operator="equal">
      <formula>"Muy Baja"</formula>
    </cfRule>
  </conditionalFormatting>
  <conditionalFormatting sqref="V46:V47">
    <cfRule type="cellIs" dxfId="17831" priority="19303" stopIfTrue="1" operator="equal">
      <formula>"Alta"</formula>
    </cfRule>
  </conditionalFormatting>
  <conditionalFormatting sqref="V46:V47">
    <cfRule type="cellIs" dxfId="17830" priority="19305" stopIfTrue="1" operator="equal">
      <formula>"Baja"</formula>
    </cfRule>
  </conditionalFormatting>
  <conditionalFormatting sqref="V46:V47">
    <cfRule type="cellIs" dxfId="17829" priority="19304" stopIfTrue="1" operator="equal">
      <formula>"Media"</formula>
    </cfRule>
  </conditionalFormatting>
  <conditionalFormatting sqref="V46:V47">
    <cfRule type="cellIs" dxfId="17828" priority="19302" stopIfTrue="1" operator="equal">
      <formula>"Muy Alta"</formula>
    </cfRule>
  </conditionalFormatting>
  <conditionalFormatting sqref="V46:V47">
    <cfRule type="cellIs" dxfId="17827" priority="19306" stopIfTrue="1" operator="equal">
      <formula>"Muy Baja"</formula>
    </cfRule>
  </conditionalFormatting>
  <conditionalFormatting sqref="AE46:AE47">
    <cfRule type="containsText" dxfId="17826" priority="19287" operator="containsText" text="VALORAR">
      <formula>NOT(ISERROR(SEARCH("VALORAR",AE46)))</formula>
    </cfRule>
    <cfRule type="containsText" dxfId="17825" priority="19288" operator="containsText" text="Extrema">
      <formula>NOT(ISERROR(SEARCH("Extrema",AE46)))</formula>
    </cfRule>
    <cfRule type="containsText" dxfId="17824" priority="19289" operator="containsText" text="Alta">
      <formula>NOT(ISERROR(SEARCH("Alta",AE46)))</formula>
    </cfRule>
    <cfRule type="containsText" dxfId="17823" priority="19290" operator="containsText" text="Moderada">
      <formula>NOT(ISERROR(SEARCH("Moderada",AE46)))</formula>
    </cfRule>
    <cfRule type="containsText" dxfId="17822" priority="19291" operator="containsText" text="Baja">
      <formula>NOT(ISERROR(SEARCH("Baja",AE46)))</formula>
    </cfRule>
  </conditionalFormatting>
  <conditionalFormatting sqref="AE46:AE47">
    <cfRule type="containsText" dxfId="17821" priority="19292" operator="containsText" text="VALORAR">
      <formula>NOT(ISERROR(SEARCH("VALORAR",AE46)))</formula>
    </cfRule>
    <cfRule type="containsText" dxfId="17820" priority="19293" operator="containsText" text="Extrema">
      <formula>NOT(ISERROR(SEARCH("Extrema",AE46)))</formula>
    </cfRule>
    <cfRule type="containsText" dxfId="17819" priority="19294" operator="containsText" text="Alta">
      <formula>NOT(ISERROR(SEARCH("Alta",AE46)))</formula>
    </cfRule>
    <cfRule type="containsText" dxfId="17818" priority="19295" operator="containsText" text="Moderada">
      <formula>NOT(ISERROR(SEARCH("Moderada",AE46)))</formula>
    </cfRule>
    <cfRule type="containsText" dxfId="17817" priority="19296" operator="containsText" text="Baja">
      <formula>NOT(ISERROR(SEARCH("Baja",AE46)))</formula>
    </cfRule>
  </conditionalFormatting>
  <conditionalFormatting sqref="AW46">
    <cfRule type="containsText" dxfId="17816" priority="19261" operator="containsText" text="VALORAR">
      <formula>NOT(ISERROR(SEARCH("VALORAR",AW46)))</formula>
    </cfRule>
    <cfRule type="containsText" dxfId="17815" priority="19262" operator="containsText" text="Extrema">
      <formula>NOT(ISERROR(SEARCH("Extrema",AW46)))</formula>
    </cfRule>
    <cfRule type="containsText" dxfId="17814" priority="19263" operator="containsText" text="Alta">
      <formula>NOT(ISERROR(SEARCH("Alta",AW46)))</formula>
    </cfRule>
    <cfRule type="containsText" dxfId="17813" priority="19264" operator="containsText" text="Moderada">
      <formula>NOT(ISERROR(SEARCH("Moderada",AW46)))</formula>
    </cfRule>
    <cfRule type="containsText" dxfId="17812" priority="19265" operator="containsText" text="Baja">
      <formula>NOT(ISERROR(SEARCH("Baja",AW46)))</formula>
    </cfRule>
  </conditionalFormatting>
  <conditionalFormatting sqref="AW46">
    <cfRule type="containsText" dxfId="17811" priority="19266" operator="containsText" text="VALORAR">
      <formula>NOT(ISERROR(SEARCH("VALORAR",AW46)))</formula>
    </cfRule>
    <cfRule type="containsText" dxfId="17810" priority="19267" operator="containsText" text="Extrema">
      <formula>NOT(ISERROR(SEARCH("Extrema",AW46)))</formula>
    </cfRule>
    <cfRule type="containsText" dxfId="17809" priority="19268" operator="containsText" text="Alta">
      <formula>NOT(ISERROR(SEARCH("Alta",AW46)))</formula>
    </cfRule>
    <cfRule type="containsText" dxfId="17808" priority="19269" operator="containsText" text="Moderada">
      <formula>NOT(ISERROR(SEARCH("Moderada",AW46)))</formula>
    </cfRule>
    <cfRule type="containsText" dxfId="17807" priority="19270" operator="containsText" text="Baja">
      <formula>NOT(ISERROR(SEARCH("Baja",AW46)))</formula>
    </cfRule>
  </conditionalFormatting>
  <conditionalFormatting sqref="AP47">
    <cfRule type="cellIs" dxfId="17806" priority="19239" stopIfTrue="1" operator="equal">
      <formula>"Alta"</formula>
    </cfRule>
  </conditionalFormatting>
  <conditionalFormatting sqref="AP47">
    <cfRule type="cellIs" dxfId="17805" priority="19241" stopIfTrue="1" operator="equal">
      <formula>"Baja"</formula>
    </cfRule>
  </conditionalFormatting>
  <conditionalFormatting sqref="AP47">
    <cfRule type="cellIs" dxfId="17804" priority="19240" stopIfTrue="1" operator="equal">
      <formula>"Media"</formula>
    </cfRule>
  </conditionalFormatting>
  <conditionalFormatting sqref="AP47">
    <cfRule type="cellIs" dxfId="17803" priority="19238" stopIfTrue="1" operator="equal">
      <formula>"Muy Alta"</formula>
    </cfRule>
  </conditionalFormatting>
  <conditionalFormatting sqref="AP47">
    <cfRule type="cellIs" dxfId="17802" priority="19242" stopIfTrue="1" operator="equal">
      <formula>"Muy Baja"</formula>
    </cfRule>
  </conditionalFormatting>
  <conditionalFormatting sqref="AP51">
    <cfRule type="cellIs" dxfId="17801" priority="19225" stopIfTrue="1" operator="equal">
      <formula>"Alta"</formula>
    </cfRule>
  </conditionalFormatting>
  <conditionalFormatting sqref="AP51">
    <cfRule type="cellIs" dxfId="17800" priority="19227" stopIfTrue="1" operator="equal">
      <formula>"Baja"</formula>
    </cfRule>
  </conditionalFormatting>
  <conditionalFormatting sqref="AP51">
    <cfRule type="cellIs" dxfId="17799" priority="19226" stopIfTrue="1" operator="equal">
      <formula>"Media"</formula>
    </cfRule>
  </conditionalFormatting>
  <conditionalFormatting sqref="AP51">
    <cfRule type="cellIs" dxfId="17798" priority="19224" stopIfTrue="1" operator="equal">
      <formula>"Muy Alta"</formula>
    </cfRule>
  </conditionalFormatting>
  <conditionalFormatting sqref="AP51">
    <cfRule type="cellIs" dxfId="17797" priority="19228" stopIfTrue="1" operator="equal">
      <formula>"Muy Baja"</formula>
    </cfRule>
  </conditionalFormatting>
  <conditionalFormatting sqref="AE48:AE49">
    <cfRule type="containsText" dxfId="17796" priority="19191" operator="containsText" text="VALORAR">
      <formula>NOT(ISERROR(SEARCH("VALORAR",AE48)))</formula>
    </cfRule>
    <cfRule type="containsText" dxfId="17795" priority="19192" operator="containsText" text="Extrema">
      <formula>NOT(ISERROR(SEARCH("Extrema",AE48)))</formula>
    </cfRule>
    <cfRule type="containsText" dxfId="17794" priority="19193" operator="containsText" text="Alta">
      <formula>NOT(ISERROR(SEARCH("Alta",AE48)))</formula>
    </cfRule>
    <cfRule type="containsText" dxfId="17793" priority="19194" operator="containsText" text="Moderada">
      <formula>NOT(ISERROR(SEARCH("Moderada",AE48)))</formula>
    </cfRule>
    <cfRule type="containsText" dxfId="17792" priority="19195" operator="containsText" text="Baja">
      <formula>NOT(ISERROR(SEARCH("Baja",AE48)))</formula>
    </cfRule>
  </conditionalFormatting>
  <conditionalFormatting sqref="AE48:AE49">
    <cfRule type="containsText" dxfId="17791" priority="19196" operator="containsText" text="VALORAR">
      <formula>NOT(ISERROR(SEARCH("VALORAR",AE48)))</formula>
    </cfRule>
    <cfRule type="containsText" dxfId="17790" priority="19197" operator="containsText" text="Extrema">
      <formula>NOT(ISERROR(SEARCH("Extrema",AE48)))</formula>
    </cfRule>
    <cfRule type="containsText" dxfId="17789" priority="19198" operator="containsText" text="Alta">
      <formula>NOT(ISERROR(SEARCH("Alta",AE48)))</formula>
    </cfRule>
    <cfRule type="containsText" dxfId="17788" priority="19199" operator="containsText" text="Moderada">
      <formula>NOT(ISERROR(SEARCH("Moderada",AE48)))</formula>
    </cfRule>
    <cfRule type="containsText" dxfId="17787" priority="19200" operator="containsText" text="Baja">
      <formula>NOT(ISERROR(SEARCH("Baja",AE48)))</formula>
    </cfRule>
  </conditionalFormatting>
  <conditionalFormatting sqref="V48:V49">
    <cfRule type="cellIs" dxfId="17786" priority="19207" stopIfTrue="1" operator="equal">
      <formula>"Alta"</formula>
    </cfRule>
  </conditionalFormatting>
  <conditionalFormatting sqref="V48:V49">
    <cfRule type="cellIs" dxfId="17785" priority="19209" stopIfTrue="1" operator="equal">
      <formula>"Baja"</formula>
    </cfRule>
  </conditionalFormatting>
  <conditionalFormatting sqref="V48:V49">
    <cfRule type="cellIs" dxfId="17784" priority="19208" stopIfTrue="1" operator="equal">
      <formula>"Media"</formula>
    </cfRule>
  </conditionalFormatting>
  <conditionalFormatting sqref="V48:V49">
    <cfRule type="cellIs" dxfId="17783" priority="19206" stopIfTrue="1" operator="equal">
      <formula>"Muy Alta"</formula>
    </cfRule>
  </conditionalFormatting>
  <conditionalFormatting sqref="V48:V49">
    <cfRule type="cellIs" dxfId="17782" priority="19210" stopIfTrue="1" operator="equal">
      <formula>"Muy Baja"</formula>
    </cfRule>
  </conditionalFormatting>
  <conditionalFormatting sqref="AP48">
    <cfRule type="cellIs" dxfId="17781" priority="19167" stopIfTrue="1" operator="equal">
      <formula>"Alta"</formula>
    </cfRule>
  </conditionalFormatting>
  <conditionalFormatting sqref="AP48">
    <cfRule type="cellIs" dxfId="17780" priority="19169" stopIfTrue="1" operator="equal">
      <formula>"Baja"</formula>
    </cfRule>
  </conditionalFormatting>
  <conditionalFormatting sqref="AP48">
    <cfRule type="cellIs" dxfId="17779" priority="19168" stopIfTrue="1" operator="equal">
      <formula>"Media"</formula>
    </cfRule>
  </conditionalFormatting>
  <conditionalFormatting sqref="AP48">
    <cfRule type="cellIs" dxfId="17778" priority="19166" stopIfTrue="1" operator="equal">
      <formula>"Muy Alta"</formula>
    </cfRule>
  </conditionalFormatting>
  <conditionalFormatting sqref="AP48">
    <cfRule type="cellIs" dxfId="17777" priority="19170" stopIfTrue="1" operator="equal">
      <formula>"Muy Baja"</formula>
    </cfRule>
  </conditionalFormatting>
  <conditionalFormatting sqref="AP49">
    <cfRule type="cellIs" dxfId="17776" priority="19153" stopIfTrue="1" operator="equal">
      <formula>"Alta"</formula>
    </cfRule>
  </conditionalFormatting>
  <conditionalFormatting sqref="AP49">
    <cfRule type="cellIs" dxfId="17775" priority="19155" stopIfTrue="1" operator="equal">
      <formula>"Baja"</formula>
    </cfRule>
  </conditionalFormatting>
  <conditionalFormatting sqref="AP49">
    <cfRule type="cellIs" dxfId="17774" priority="19154" stopIfTrue="1" operator="equal">
      <formula>"Media"</formula>
    </cfRule>
  </conditionalFormatting>
  <conditionalFormatting sqref="AP49">
    <cfRule type="cellIs" dxfId="17773" priority="19152" stopIfTrue="1" operator="equal">
      <formula>"Muy Alta"</formula>
    </cfRule>
  </conditionalFormatting>
  <conditionalFormatting sqref="AP49">
    <cfRule type="cellIs" dxfId="17772" priority="19156" stopIfTrue="1" operator="equal">
      <formula>"Muy Baja"</formula>
    </cfRule>
  </conditionalFormatting>
  <conditionalFormatting sqref="V52:V53">
    <cfRule type="cellIs" dxfId="17771" priority="19135" stopIfTrue="1" operator="equal">
      <formula>"Alta"</formula>
    </cfRule>
  </conditionalFormatting>
  <conditionalFormatting sqref="V52:V53">
    <cfRule type="cellIs" dxfId="17770" priority="19137" stopIfTrue="1" operator="equal">
      <formula>"Baja"</formula>
    </cfRule>
  </conditionalFormatting>
  <conditionalFormatting sqref="V52:V53">
    <cfRule type="cellIs" dxfId="17769" priority="19136" stopIfTrue="1" operator="equal">
      <formula>"Media"</formula>
    </cfRule>
  </conditionalFormatting>
  <conditionalFormatting sqref="V52:V53">
    <cfRule type="cellIs" dxfId="17768" priority="19134" stopIfTrue="1" operator="equal">
      <formula>"Muy Alta"</formula>
    </cfRule>
  </conditionalFormatting>
  <conditionalFormatting sqref="V52:V53">
    <cfRule type="cellIs" dxfId="17767" priority="19138" stopIfTrue="1" operator="equal">
      <formula>"Muy Baja"</formula>
    </cfRule>
  </conditionalFormatting>
  <conditionalFormatting sqref="AE52:AE53">
    <cfRule type="containsText" dxfId="17766" priority="19119" operator="containsText" text="VALORAR">
      <formula>NOT(ISERROR(SEARCH("VALORAR",AE52)))</formula>
    </cfRule>
    <cfRule type="containsText" dxfId="17765" priority="19120" operator="containsText" text="Extrema">
      <formula>NOT(ISERROR(SEARCH("Extrema",AE52)))</formula>
    </cfRule>
    <cfRule type="containsText" dxfId="17764" priority="19121" operator="containsText" text="Alta">
      <formula>NOT(ISERROR(SEARCH("Alta",AE52)))</formula>
    </cfRule>
    <cfRule type="containsText" dxfId="17763" priority="19122" operator="containsText" text="Moderada">
      <formula>NOT(ISERROR(SEARCH("Moderada",AE52)))</formula>
    </cfRule>
    <cfRule type="containsText" dxfId="17762" priority="19123" operator="containsText" text="Baja">
      <formula>NOT(ISERROR(SEARCH("Baja",AE52)))</formula>
    </cfRule>
  </conditionalFormatting>
  <conditionalFormatting sqref="AE52:AE53">
    <cfRule type="containsText" dxfId="17761" priority="19124" operator="containsText" text="VALORAR">
      <formula>NOT(ISERROR(SEARCH("VALORAR",AE52)))</formula>
    </cfRule>
    <cfRule type="containsText" dxfId="17760" priority="19125" operator="containsText" text="Extrema">
      <formula>NOT(ISERROR(SEARCH("Extrema",AE52)))</formula>
    </cfRule>
    <cfRule type="containsText" dxfId="17759" priority="19126" operator="containsText" text="Alta">
      <formula>NOT(ISERROR(SEARCH("Alta",AE52)))</formula>
    </cfRule>
    <cfRule type="containsText" dxfId="17758" priority="19127" operator="containsText" text="Moderada">
      <formula>NOT(ISERROR(SEARCH("Moderada",AE52)))</formula>
    </cfRule>
    <cfRule type="containsText" dxfId="17757" priority="19128" operator="containsText" text="Baja">
      <formula>NOT(ISERROR(SEARCH("Baja",AE52)))</formula>
    </cfRule>
  </conditionalFormatting>
  <conditionalFormatting sqref="AW52">
    <cfRule type="containsText" dxfId="17756" priority="19093" operator="containsText" text="VALORAR">
      <formula>NOT(ISERROR(SEARCH("VALORAR",AW52)))</formula>
    </cfRule>
    <cfRule type="containsText" dxfId="17755" priority="19094" operator="containsText" text="Extrema">
      <formula>NOT(ISERROR(SEARCH("Extrema",AW52)))</formula>
    </cfRule>
    <cfRule type="containsText" dxfId="17754" priority="19095" operator="containsText" text="Alta">
      <formula>NOT(ISERROR(SEARCH("Alta",AW52)))</formula>
    </cfRule>
    <cfRule type="containsText" dxfId="17753" priority="19096" operator="containsText" text="Moderada">
      <formula>NOT(ISERROR(SEARCH("Moderada",AW52)))</formula>
    </cfRule>
    <cfRule type="containsText" dxfId="17752" priority="19097" operator="containsText" text="Baja">
      <formula>NOT(ISERROR(SEARCH("Baja",AW52)))</formula>
    </cfRule>
  </conditionalFormatting>
  <conditionalFormatting sqref="AW52">
    <cfRule type="containsText" dxfId="17751" priority="19098" operator="containsText" text="VALORAR">
      <formula>NOT(ISERROR(SEARCH("VALORAR",AW52)))</formula>
    </cfRule>
    <cfRule type="containsText" dxfId="17750" priority="19099" operator="containsText" text="Extrema">
      <formula>NOT(ISERROR(SEARCH("Extrema",AW52)))</formula>
    </cfRule>
    <cfRule type="containsText" dxfId="17749" priority="19100" operator="containsText" text="Alta">
      <formula>NOT(ISERROR(SEARCH("Alta",AW52)))</formula>
    </cfRule>
    <cfRule type="containsText" dxfId="17748" priority="19101" operator="containsText" text="Moderada">
      <formula>NOT(ISERROR(SEARCH("Moderada",AW52)))</formula>
    </cfRule>
    <cfRule type="containsText" dxfId="17747" priority="19102" operator="containsText" text="Baja">
      <formula>NOT(ISERROR(SEARCH("Baja",AW52)))</formula>
    </cfRule>
  </conditionalFormatting>
  <conditionalFormatting sqref="AP52">
    <cfRule type="cellIs" dxfId="17746" priority="19085" stopIfTrue="1" operator="equal">
      <formula>"Alta"</formula>
    </cfRule>
  </conditionalFormatting>
  <conditionalFormatting sqref="AP52">
    <cfRule type="cellIs" dxfId="17745" priority="19087" stopIfTrue="1" operator="equal">
      <formula>"Baja"</formula>
    </cfRule>
  </conditionalFormatting>
  <conditionalFormatting sqref="AP52">
    <cfRule type="cellIs" dxfId="17744" priority="19086" stopIfTrue="1" operator="equal">
      <formula>"Media"</formula>
    </cfRule>
  </conditionalFormatting>
  <conditionalFormatting sqref="AP52">
    <cfRule type="cellIs" dxfId="17743" priority="19084" stopIfTrue="1" operator="equal">
      <formula>"Muy Alta"</formula>
    </cfRule>
  </conditionalFormatting>
  <conditionalFormatting sqref="AP52">
    <cfRule type="cellIs" dxfId="17742" priority="19088" stopIfTrue="1" operator="equal">
      <formula>"Muy Baja"</formula>
    </cfRule>
  </conditionalFormatting>
  <conditionalFormatting sqref="AP53">
    <cfRule type="cellIs" dxfId="17741" priority="19071" stopIfTrue="1" operator="equal">
      <formula>"Alta"</formula>
    </cfRule>
  </conditionalFormatting>
  <conditionalFormatting sqref="AP53">
    <cfRule type="cellIs" dxfId="17740" priority="19073" stopIfTrue="1" operator="equal">
      <formula>"Baja"</formula>
    </cfRule>
  </conditionalFormatting>
  <conditionalFormatting sqref="AP53">
    <cfRule type="cellIs" dxfId="17739" priority="19072" stopIfTrue="1" operator="equal">
      <formula>"Media"</formula>
    </cfRule>
  </conditionalFormatting>
  <conditionalFormatting sqref="AP53">
    <cfRule type="cellIs" dxfId="17738" priority="19070" stopIfTrue="1" operator="equal">
      <formula>"Muy Alta"</formula>
    </cfRule>
  </conditionalFormatting>
  <conditionalFormatting sqref="AP53">
    <cfRule type="cellIs" dxfId="17737" priority="19074" stopIfTrue="1" operator="equal">
      <formula>"Muy Baja"</formula>
    </cfRule>
  </conditionalFormatting>
  <conditionalFormatting sqref="AP57">
    <cfRule type="cellIs" dxfId="17736" priority="19057" stopIfTrue="1" operator="equal">
      <formula>"Alta"</formula>
    </cfRule>
  </conditionalFormatting>
  <conditionalFormatting sqref="AP57">
    <cfRule type="cellIs" dxfId="17735" priority="19059" stopIfTrue="1" operator="equal">
      <formula>"Baja"</formula>
    </cfRule>
  </conditionalFormatting>
  <conditionalFormatting sqref="AP57">
    <cfRule type="cellIs" dxfId="17734" priority="19058" stopIfTrue="1" operator="equal">
      <formula>"Media"</formula>
    </cfRule>
  </conditionalFormatting>
  <conditionalFormatting sqref="AP57">
    <cfRule type="cellIs" dxfId="17733" priority="19056" stopIfTrue="1" operator="equal">
      <formula>"Muy Alta"</formula>
    </cfRule>
  </conditionalFormatting>
  <conditionalFormatting sqref="AP57">
    <cfRule type="cellIs" dxfId="17732" priority="19060" stopIfTrue="1" operator="equal">
      <formula>"Muy Baja"</formula>
    </cfRule>
  </conditionalFormatting>
  <conditionalFormatting sqref="AE54:AE55">
    <cfRule type="containsText" dxfId="17731" priority="19023" operator="containsText" text="VALORAR">
      <formula>NOT(ISERROR(SEARCH("VALORAR",AE54)))</formula>
    </cfRule>
    <cfRule type="containsText" dxfId="17730" priority="19024" operator="containsText" text="Extrema">
      <formula>NOT(ISERROR(SEARCH("Extrema",AE54)))</formula>
    </cfRule>
    <cfRule type="containsText" dxfId="17729" priority="19025" operator="containsText" text="Alta">
      <formula>NOT(ISERROR(SEARCH("Alta",AE54)))</formula>
    </cfRule>
    <cfRule type="containsText" dxfId="17728" priority="19026" operator="containsText" text="Moderada">
      <formula>NOT(ISERROR(SEARCH("Moderada",AE54)))</formula>
    </cfRule>
    <cfRule type="containsText" dxfId="17727" priority="19027" operator="containsText" text="Baja">
      <formula>NOT(ISERROR(SEARCH("Baja",AE54)))</formula>
    </cfRule>
  </conditionalFormatting>
  <conditionalFormatting sqref="AE54:AE55">
    <cfRule type="containsText" dxfId="17726" priority="19028" operator="containsText" text="VALORAR">
      <formula>NOT(ISERROR(SEARCH("VALORAR",AE54)))</formula>
    </cfRule>
    <cfRule type="containsText" dxfId="17725" priority="19029" operator="containsText" text="Extrema">
      <formula>NOT(ISERROR(SEARCH("Extrema",AE54)))</formula>
    </cfRule>
    <cfRule type="containsText" dxfId="17724" priority="19030" operator="containsText" text="Alta">
      <formula>NOT(ISERROR(SEARCH("Alta",AE54)))</formula>
    </cfRule>
    <cfRule type="containsText" dxfId="17723" priority="19031" operator="containsText" text="Moderada">
      <formula>NOT(ISERROR(SEARCH("Moderada",AE54)))</formula>
    </cfRule>
    <cfRule type="containsText" dxfId="17722" priority="19032" operator="containsText" text="Baja">
      <formula>NOT(ISERROR(SEARCH("Baja",AE54)))</formula>
    </cfRule>
  </conditionalFormatting>
  <conditionalFormatting sqref="V54:V55">
    <cfRule type="cellIs" dxfId="17721" priority="19039" stopIfTrue="1" operator="equal">
      <formula>"Alta"</formula>
    </cfRule>
  </conditionalFormatting>
  <conditionalFormatting sqref="V54:V55">
    <cfRule type="cellIs" dxfId="17720" priority="19041" stopIfTrue="1" operator="equal">
      <formula>"Baja"</formula>
    </cfRule>
  </conditionalFormatting>
  <conditionalFormatting sqref="V54:V55">
    <cfRule type="cellIs" dxfId="17719" priority="19040" stopIfTrue="1" operator="equal">
      <formula>"Media"</formula>
    </cfRule>
  </conditionalFormatting>
  <conditionalFormatting sqref="V54:V55">
    <cfRule type="cellIs" dxfId="17718" priority="19038" stopIfTrue="1" operator="equal">
      <formula>"Muy Alta"</formula>
    </cfRule>
  </conditionalFormatting>
  <conditionalFormatting sqref="V54:V55">
    <cfRule type="cellIs" dxfId="17717" priority="19042" stopIfTrue="1" operator="equal">
      <formula>"Muy Baja"</formula>
    </cfRule>
  </conditionalFormatting>
  <conditionalFormatting sqref="AP54">
    <cfRule type="cellIs" dxfId="17716" priority="18999" stopIfTrue="1" operator="equal">
      <formula>"Alta"</formula>
    </cfRule>
  </conditionalFormatting>
  <conditionalFormatting sqref="AP54">
    <cfRule type="cellIs" dxfId="17715" priority="19001" stopIfTrue="1" operator="equal">
      <formula>"Baja"</formula>
    </cfRule>
  </conditionalFormatting>
  <conditionalFormatting sqref="AP54">
    <cfRule type="cellIs" dxfId="17714" priority="19000" stopIfTrue="1" operator="equal">
      <formula>"Media"</formula>
    </cfRule>
  </conditionalFormatting>
  <conditionalFormatting sqref="AP54">
    <cfRule type="cellIs" dxfId="17713" priority="18998" stopIfTrue="1" operator="equal">
      <formula>"Muy Alta"</formula>
    </cfRule>
  </conditionalFormatting>
  <conditionalFormatting sqref="AP54">
    <cfRule type="cellIs" dxfId="17712" priority="19002" stopIfTrue="1" operator="equal">
      <formula>"Muy Baja"</formula>
    </cfRule>
  </conditionalFormatting>
  <conditionalFormatting sqref="AP55">
    <cfRule type="cellIs" dxfId="17711" priority="18985" stopIfTrue="1" operator="equal">
      <formula>"Alta"</formula>
    </cfRule>
  </conditionalFormatting>
  <conditionalFormatting sqref="AP55">
    <cfRule type="cellIs" dxfId="17710" priority="18987" stopIfTrue="1" operator="equal">
      <formula>"Baja"</formula>
    </cfRule>
  </conditionalFormatting>
  <conditionalFormatting sqref="AP55">
    <cfRule type="cellIs" dxfId="17709" priority="18986" stopIfTrue="1" operator="equal">
      <formula>"Media"</formula>
    </cfRule>
  </conditionalFormatting>
  <conditionalFormatting sqref="AP55">
    <cfRule type="cellIs" dxfId="17708" priority="18984" stopIfTrue="1" operator="equal">
      <formula>"Muy Alta"</formula>
    </cfRule>
  </conditionalFormatting>
  <conditionalFormatting sqref="AP55">
    <cfRule type="cellIs" dxfId="17707" priority="18988" stopIfTrue="1" operator="equal">
      <formula>"Muy Baja"</formula>
    </cfRule>
  </conditionalFormatting>
  <conditionalFormatting sqref="V58:V59">
    <cfRule type="cellIs" dxfId="17706" priority="18967" stopIfTrue="1" operator="equal">
      <formula>"Alta"</formula>
    </cfRule>
  </conditionalFormatting>
  <conditionalFormatting sqref="V58:V59">
    <cfRule type="cellIs" dxfId="17705" priority="18969" stopIfTrue="1" operator="equal">
      <formula>"Baja"</formula>
    </cfRule>
  </conditionalFormatting>
  <conditionalFormatting sqref="V58:V59">
    <cfRule type="cellIs" dxfId="17704" priority="18968" stopIfTrue="1" operator="equal">
      <formula>"Media"</formula>
    </cfRule>
  </conditionalFormatting>
  <conditionalFormatting sqref="V58:V59">
    <cfRule type="cellIs" dxfId="17703" priority="18966" stopIfTrue="1" operator="equal">
      <formula>"Muy Alta"</formula>
    </cfRule>
  </conditionalFormatting>
  <conditionalFormatting sqref="V58:V59">
    <cfRule type="cellIs" dxfId="17702" priority="18970" stopIfTrue="1" operator="equal">
      <formula>"Muy Baja"</formula>
    </cfRule>
  </conditionalFormatting>
  <conditionalFormatting sqref="AE58:AE59">
    <cfRule type="containsText" dxfId="17701" priority="18951" operator="containsText" text="VALORAR">
      <formula>NOT(ISERROR(SEARCH("VALORAR",AE58)))</formula>
    </cfRule>
    <cfRule type="containsText" dxfId="17700" priority="18952" operator="containsText" text="Extrema">
      <formula>NOT(ISERROR(SEARCH("Extrema",AE58)))</formula>
    </cfRule>
    <cfRule type="containsText" dxfId="17699" priority="18953" operator="containsText" text="Alta">
      <formula>NOT(ISERROR(SEARCH("Alta",AE58)))</formula>
    </cfRule>
    <cfRule type="containsText" dxfId="17698" priority="18954" operator="containsText" text="Moderada">
      <formula>NOT(ISERROR(SEARCH("Moderada",AE58)))</formula>
    </cfRule>
    <cfRule type="containsText" dxfId="17697" priority="18955" operator="containsText" text="Baja">
      <formula>NOT(ISERROR(SEARCH("Baja",AE58)))</formula>
    </cfRule>
  </conditionalFormatting>
  <conditionalFormatting sqref="AE58:AE59">
    <cfRule type="containsText" dxfId="17696" priority="18956" operator="containsText" text="VALORAR">
      <formula>NOT(ISERROR(SEARCH("VALORAR",AE58)))</formula>
    </cfRule>
    <cfRule type="containsText" dxfId="17695" priority="18957" operator="containsText" text="Extrema">
      <formula>NOT(ISERROR(SEARCH("Extrema",AE58)))</formula>
    </cfRule>
    <cfRule type="containsText" dxfId="17694" priority="18958" operator="containsText" text="Alta">
      <formula>NOT(ISERROR(SEARCH("Alta",AE58)))</formula>
    </cfRule>
    <cfRule type="containsText" dxfId="17693" priority="18959" operator="containsText" text="Moderada">
      <formula>NOT(ISERROR(SEARCH("Moderada",AE58)))</formula>
    </cfRule>
    <cfRule type="containsText" dxfId="17692" priority="18960" operator="containsText" text="Baja">
      <formula>NOT(ISERROR(SEARCH("Baja",AE58)))</formula>
    </cfRule>
  </conditionalFormatting>
  <conditionalFormatting sqref="AW58">
    <cfRule type="containsText" dxfId="17691" priority="18925" operator="containsText" text="VALORAR">
      <formula>NOT(ISERROR(SEARCH("VALORAR",AW58)))</formula>
    </cfRule>
    <cfRule type="containsText" dxfId="17690" priority="18926" operator="containsText" text="Extrema">
      <formula>NOT(ISERROR(SEARCH("Extrema",AW58)))</formula>
    </cfRule>
    <cfRule type="containsText" dxfId="17689" priority="18927" operator="containsText" text="Alta">
      <formula>NOT(ISERROR(SEARCH("Alta",AW58)))</formula>
    </cfRule>
    <cfRule type="containsText" dxfId="17688" priority="18928" operator="containsText" text="Moderada">
      <formula>NOT(ISERROR(SEARCH("Moderada",AW58)))</formula>
    </cfRule>
    <cfRule type="containsText" dxfId="17687" priority="18929" operator="containsText" text="Baja">
      <formula>NOT(ISERROR(SEARCH("Baja",AW58)))</formula>
    </cfRule>
  </conditionalFormatting>
  <conditionalFormatting sqref="AW58">
    <cfRule type="containsText" dxfId="17686" priority="18930" operator="containsText" text="VALORAR">
      <formula>NOT(ISERROR(SEARCH("VALORAR",AW58)))</formula>
    </cfRule>
    <cfRule type="containsText" dxfId="17685" priority="18931" operator="containsText" text="Extrema">
      <formula>NOT(ISERROR(SEARCH("Extrema",AW58)))</formula>
    </cfRule>
    <cfRule type="containsText" dxfId="17684" priority="18932" operator="containsText" text="Alta">
      <formula>NOT(ISERROR(SEARCH("Alta",AW58)))</formula>
    </cfRule>
    <cfRule type="containsText" dxfId="17683" priority="18933" operator="containsText" text="Moderada">
      <formula>NOT(ISERROR(SEARCH("Moderada",AW58)))</formula>
    </cfRule>
    <cfRule type="containsText" dxfId="17682" priority="18934" operator="containsText" text="Baja">
      <formula>NOT(ISERROR(SEARCH("Baja",AW58)))</formula>
    </cfRule>
  </conditionalFormatting>
  <conditionalFormatting sqref="AP58">
    <cfRule type="cellIs" dxfId="17681" priority="18917" stopIfTrue="1" operator="equal">
      <formula>"Alta"</formula>
    </cfRule>
  </conditionalFormatting>
  <conditionalFormatting sqref="AP58">
    <cfRule type="cellIs" dxfId="17680" priority="18919" stopIfTrue="1" operator="equal">
      <formula>"Baja"</formula>
    </cfRule>
  </conditionalFormatting>
  <conditionalFormatting sqref="AP58">
    <cfRule type="cellIs" dxfId="17679" priority="18918" stopIfTrue="1" operator="equal">
      <formula>"Media"</formula>
    </cfRule>
  </conditionalFormatting>
  <conditionalFormatting sqref="AP58">
    <cfRule type="cellIs" dxfId="17678" priority="18916" stopIfTrue="1" operator="equal">
      <formula>"Muy Alta"</formula>
    </cfRule>
  </conditionalFormatting>
  <conditionalFormatting sqref="AP58">
    <cfRule type="cellIs" dxfId="17677" priority="18920" stopIfTrue="1" operator="equal">
      <formula>"Muy Baja"</formula>
    </cfRule>
  </conditionalFormatting>
  <conditionalFormatting sqref="AP59">
    <cfRule type="cellIs" dxfId="17676" priority="18903" stopIfTrue="1" operator="equal">
      <formula>"Alta"</formula>
    </cfRule>
  </conditionalFormatting>
  <conditionalFormatting sqref="AP59">
    <cfRule type="cellIs" dxfId="17675" priority="18905" stopIfTrue="1" operator="equal">
      <formula>"Baja"</formula>
    </cfRule>
  </conditionalFormatting>
  <conditionalFormatting sqref="AP59">
    <cfRule type="cellIs" dxfId="17674" priority="18904" stopIfTrue="1" operator="equal">
      <formula>"Media"</formula>
    </cfRule>
  </conditionalFormatting>
  <conditionalFormatting sqref="AP59">
    <cfRule type="cellIs" dxfId="17673" priority="18902" stopIfTrue="1" operator="equal">
      <formula>"Muy Alta"</formula>
    </cfRule>
  </conditionalFormatting>
  <conditionalFormatting sqref="AP59">
    <cfRule type="cellIs" dxfId="17672" priority="18906" stopIfTrue="1" operator="equal">
      <formula>"Muy Baja"</formula>
    </cfRule>
  </conditionalFormatting>
  <conditionalFormatting sqref="AP63">
    <cfRule type="cellIs" dxfId="17671" priority="18889" stopIfTrue="1" operator="equal">
      <formula>"Alta"</formula>
    </cfRule>
  </conditionalFormatting>
  <conditionalFormatting sqref="AP63">
    <cfRule type="cellIs" dxfId="17670" priority="18891" stopIfTrue="1" operator="equal">
      <formula>"Baja"</formula>
    </cfRule>
  </conditionalFormatting>
  <conditionalFormatting sqref="AP63">
    <cfRule type="cellIs" dxfId="17669" priority="18890" stopIfTrue="1" operator="equal">
      <formula>"Media"</formula>
    </cfRule>
  </conditionalFormatting>
  <conditionalFormatting sqref="AP63">
    <cfRule type="cellIs" dxfId="17668" priority="18888" stopIfTrue="1" operator="equal">
      <formula>"Muy Alta"</formula>
    </cfRule>
  </conditionalFormatting>
  <conditionalFormatting sqref="AP63">
    <cfRule type="cellIs" dxfId="17667" priority="18892" stopIfTrue="1" operator="equal">
      <formula>"Muy Baja"</formula>
    </cfRule>
  </conditionalFormatting>
  <conditionalFormatting sqref="AE60:AE61">
    <cfRule type="containsText" dxfId="17666" priority="18855" operator="containsText" text="VALORAR">
      <formula>NOT(ISERROR(SEARCH("VALORAR",AE60)))</formula>
    </cfRule>
    <cfRule type="containsText" dxfId="17665" priority="18856" operator="containsText" text="Extrema">
      <formula>NOT(ISERROR(SEARCH("Extrema",AE60)))</formula>
    </cfRule>
    <cfRule type="containsText" dxfId="17664" priority="18857" operator="containsText" text="Alta">
      <formula>NOT(ISERROR(SEARCH("Alta",AE60)))</formula>
    </cfRule>
    <cfRule type="containsText" dxfId="17663" priority="18858" operator="containsText" text="Moderada">
      <formula>NOT(ISERROR(SEARCH("Moderada",AE60)))</formula>
    </cfRule>
    <cfRule type="containsText" dxfId="17662" priority="18859" operator="containsText" text="Baja">
      <formula>NOT(ISERROR(SEARCH("Baja",AE60)))</formula>
    </cfRule>
  </conditionalFormatting>
  <conditionalFormatting sqref="AE60:AE61">
    <cfRule type="containsText" dxfId="17661" priority="18860" operator="containsText" text="VALORAR">
      <formula>NOT(ISERROR(SEARCH("VALORAR",AE60)))</formula>
    </cfRule>
    <cfRule type="containsText" dxfId="17660" priority="18861" operator="containsText" text="Extrema">
      <formula>NOT(ISERROR(SEARCH("Extrema",AE60)))</formula>
    </cfRule>
    <cfRule type="containsText" dxfId="17659" priority="18862" operator="containsText" text="Alta">
      <formula>NOT(ISERROR(SEARCH("Alta",AE60)))</formula>
    </cfRule>
    <cfRule type="containsText" dxfId="17658" priority="18863" operator="containsText" text="Moderada">
      <formula>NOT(ISERROR(SEARCH("Moderada",AE60)))</formula>
    </cfRule>
    <cfRule type="containsText" dxfId="17657" priority="18864" operator="containsText" text="Baja">
      <formula>NOT(ISERROR(SEARCH("Baja",AE60)))</formula>
    </cfRule>
  </conditionalFormatting>
  <conditionalFormatting sqref="V60:V61">
    <cfRule type="cellIs" dxfId="17656" priority="18871" stopIfTrue="1" operator="equal">
      <formula>"Alta"</formula>
    </cfRule>
  </conditionalFormatting>
  <conditionalFormatting sqref="V60:V61">
    <cfRule type="cellIs" dxfId="17655" priority="18873" stopIfTrue="1" operator="equal">
      <formula>"Baja"</formula>
    </cfRule>
  </conditionalFormatting>
  <conditionalFormatting sqref="V60:V61">
    <cfRule type="cellIs" dxfId="17654" priority="18872" stopIfTrue="1" operator="equal">
      <formula>"Media"</formula>
    </cfRule>
  </conditionalFormatting>
  <conditionalFormatting sqref="V60:V61">
    <cfRule type="cellIs" dxfId="17653" priority="18870" stopIfTrue="1" operator="equal">
      <formula>"Muy Alta"</formula>
    </cfRule>
  </conditionalFormatting>
  <conditionalFormatting sqref="V60:V61">
    <cfRule type="cellIs" dxfId="17652" priority="18874" stopIfTrue="1" operator="equal">
      <formula>"Muy Baja"</formula>
    </cfRule>
  </conditionalFormatting>
  <conditionalFormatting sqref="AP60">
    <cfRule type="cellIs" dxfId="17651" priority="18831" stopIfTrue="1" operator="equal">
      <formula>"Alta"</formula>
    </cfRule>
  </conditionalFormatting>
  <conditionalFormatting sqref="AP60">
    <cfRule type="cellIs" dxfId="17650" priority="18833" stopIfTrue="1" operator="equal">
      <formula>"Baja"</formula>
    </cfRule>
  </conditionalFormatting>
  <conditionalFormatting sqref="AP60">
    <cfRule type="cellIs" dxfId="17649" priority="18832" stopIfTrue="1" operator="equal">
      <formula>"Media"</formula>
    </cfRule>
  </conditionalFormatting>
  <conditionalFormatting sqref="AP60">
    <cfRule type="cellIs" dxfId="17648" priority="18830" stopIfTrue="1" operator="equal">
      <formula>"Muy Alta"</formula>
    </cfRule>
  </conditionalFormatting>
  <conditionalFormatting sqref="AP60">
    <cfRule type="cellIs" dxfId="17647" priority="18834" stopIfTrue="1" operator="equal">
      <formula>"Muy Baja"</formula>
    </cfRule>
  </conditionalFormatting>
  <conditionalFormatting sqref="AP61">
    <cfRule type="cellIs" dxfId="17646" priority="18817" stopIfTrue="1" operator="equal">
      <formula>"Alta"</formula>
    </cfRule>
  </conditionalFormatting>
  <conditionalFormatting sqref="AP61">
    <cfRule type="cellIs" dxfId="17645" priority="18819" stopIfTrue="1" operator="equal">
      <formula>"Baja"</formula>
    </cfRule>
  </conditionalFormatting>
  <conditionalFormatting sqref="AP61">
    <cfRule type="cellIs" dxfId="17644" priority="18818" stopIfTrue="1" operator="equal">
      <formula>"Media"</formula>
    </cfRule>
  </conditionalFormatting>
  <conditionalFormatting sqref="AP61">
    <cfRule type="cellIs" dxfId="17643" priority="18816" stopIfTrue="1" operator="equal">
      <formula>"Muy Alta"</formula>
    </cfRule>
  </conditionalFormatting>
  <conditionalFormatting sqref="AP61">
    <cfRule type="cellIs" dxfId="17642" priority="18820" stopIfTrue="1" operator="equal">
      <formula>"Muy Baja"</formula>
    </cfRule>
  </conditionalFormatting>
  <conditionalFormatting sqref="V64:V65">
    <cfRule type="cellIs" dxfId="17641" priority="18799" stopIfTrue="1" operator="equal">
      <formula>"Alta"</formula>
    </cfRule>
  </conditionalFormatting>
  <conditionalFormatting sqref="V64:V65">
    <cfRule type="cellIs" dxfId="17640" priority="18801" stopIfTrue="1" operator="equal">
      <formula>"Baja"</formula>
    </cfRule>
  </conditionalFormatting>
  <conditionalFormatting sqref="V64:V65">
    <cfRule type="cellIs" dxfId="17639" priority="18800" stopIfTrue="1" operator="equal">
      <formula>"Media"</formula>
    </cfRule>
  </conditionalFormatting>
  <conditionalFormatting sqref="V64:V65">
    <cfRule type="cellIs" dxfId="17638" priority="18798" stopIfTrue="1" operator="equal">
      <formula>"Muy Alta"</formula>
    </cfRule>
  </conditionalFormatting>
  <conditionalFormatting sqref="V64:V65">
    <cfRule type="cellIs" dxfId="17637" priority="18802" stopIfTrue="1" operator="equal">
      <formula>"Muy Baja"</formula>
    </cfRule>
  </conditionalFormatting>
  <conditionalFormatting sqref="AE64:AE65">
    <cfRule type="containsText" dxfId="17636" priority="18783" operator="containsText" text="VALORAR">
      <formula>NOT(ISERROR(SEARCH("VALORAR",AE64)))</formula>
    </cfRule>
    <cfRule type="containsText" dxfId="17635" priority="18784" operator="containsText" text="Extrema">
      <formula>NOT(ISERROR(SEARCH("Extrema",AE64)))</formula>
    </cfRule>
    <cfRule type="containsText" dxfId="17634" priority="18785" operator="containsText" text="Alta">
      <formula>NOT(ISERROR(SEARCH("Alta",AE64)))</formula>
    </cfRule>
    <cfRule type="containsText" dxfId="17633" priority="18786" operator="containsText" text="Moderada">
      <formula>NOT(ISERROR(SEARCH("Moderada",AE64)))</formula>
    </cfRule>
    <cfRule type="containsText" dxfId="17632" priority="18787" operator="containsText" text="Baja">
      <formula>NOT(ISERROR(SEARCH("Baja",AE64)))</formula>
    </cfRule>
  </conditionalFormatting>
  <conditionalFormatting sqref="AE64:AE65">
    <cfRule type="containsText" dxfId="17631" priority="18788" operator="containsText" text="VALORAR">
      <formula>NOT(ISERROR(SEARCH("VALORAR",AE64)))</formula>
    </cfRule>
    <cfRule type="containsText" dxfId="17630" priority="18789" operator="containsText" text="Extrema">
      <formula>NOT(ISERROR(SEARCH("Extrema",AE64)))</formula>
    </cfRule>
    <cfRule type="containsText" dxfId="17629" priority="18790" operator="containsText" text="Alta">
      <formula>NOT(ISERROR(SEARCH("Alta",AE64)))</formula>
    </cfRule>
    <cfRule type="containsText" dxfId="17628" priority="18791" operator="containsText" text="Moderada">
      <formula>NOT(ISERROR(SEARCH("Moderada",AE64)))</formula>
    </cfRule>
    <cfRule type="containsText" dxfId="17627" priority="18792" operator="containsText" text="Baja">
      <formula>NOT(ISERROR(SEARCH("Baja",AE64)))</formula>
    </cfRule>
  </conditionalFormatting>
  <conditionalFormatting sqref="AW64">
    <cfRule type="containsText" dxfId="17626" priority="18757" operator="containsText" text="VALORAR">
      <formula>NOT(ISERROR(SEARCH("VALORAR",AW64)))</formula>
    </cfRule>
    <cfRule type="containsText" dxfId="17625" priority="18758" operator="containsText" text="Extrema">
      <formula>NOT(ISERROR(SEARCH("Extrema",AW64)))</formula>
    </cfRule>
    <cfRule type="containsText" dxfId="17624" priority="18759" operator="containsText" text="Alta">
      <formula>NOT(ISERROR(SEARCH("Alta",AW64)))</formula>
    </cfRule>
    <cfRule type="containsText" dxfId="17623" priority="18760" operator="containsText" text="Moderada">
      <formula>NOT(ISERROR(SEARCH("Moderada",AW64)))</formula>
    </cfRule>
    <cfRule type="containsText" dxfId="17622" priority="18761" operator="containsText" text="Baja">
      <formula>NOT(ISERROR(SEARCH("Baja",AW64)))</formula>
    </cfRule>
  </conditionalFormatting>
  <conditionalFormatting sqref="AW64">
    <cfRule type="containsText" dxfId="17621" priority="18762" operator="containsText" text="VALORAR">
      <formula>NOT(ISERROR(SEARCH("VALORAR",AW64)))</formula>
    </cfRule>
    <cfRule type="containsText" dxfId="17620" priority="18763" operator="containsText" text="Extrema">
      <formula>NOT(ISERROR(SEARCH("Extrema",AW64)))</formula>
    </cfRule>
    <cfRule type="containsText" dxfId="17619" priority="18764" operator="containsText" text="Alta">
      <formula>NOT(ISERROR(SEARCH("Alta",AW64)))</formula>
    </cfRule>
    <cfRule type="containsText" dxfId="17618" priority="18765" operator="containsText" text="Moderada">
      <formula>NOT(ISERROR(SEARCH("Moderada",AW64)))</formula>
    </cfRule>
    <cfRule type="containsText" dxfId="17617" priority="18766" operator="containsText" text="Baja">
      <formula>NOT(ISERROR(SEARCH("Baja",AW64)))</formula>
    </cfRule>
  </conditionalFormatting>
  <conditionalFormatting sqref="AP64">
    <cfRule type="cellIs" dxfId="17616" priority="18749" stopIfTrue="1" operator="equal">
      <formula>"Alta"</formula>
    </cfRule>
  </conditionalFormatting>
  <conditionalFormatting sqref="AP64">
    <cfRule type="cellIs" dxfId="17615" priority="18751" stopIfTrue="1" operator="equal">
      <formula>"Baja"</formula>
    </cfRule>
  </conditionalFormatting>
  <conditionalFormatting sqref="AP64">
    <cfRule type="cellIs" dxfId="17614" priority="18750" stopIfTrue="1" operator="equal">
      <formula>"Media"</formula>
    </cfRule>
  </conditionalFormatting>
  <conditionalFormatting sqref="AP64">
    <cfRule type="cellIs" dxfId="17613" priority="18748" stopIfTrue="1" operator="equal">
      <formula>"Muy Alta"</formula>
    </cfRule>
  </conditionalFormatting>
  <conditionalFormatting sqref="AP64">
    <cfRule type="cellIs" dxfId="17612" priority="18752" stopIfTrue="1" operator="equal">
      <formula>"Muy Baja"</formula>
    </cfRule>
  </conditionalFormatting>
  <conditionalFormatting sqref="AP65">
    <cfRule type="cellIs" dxfId="17611" priority="18735" stopIfTrue="1" operator="equal">
      <formula>"Alta"</formula>
    </cfRule>
  </conditionalFormatting>
  <conditionalFormatting sqref="AP65">
    <cfRule type="cellIs" dxfId="17610" priority="18737" stopIfTrue="1" operator="equal">
      <formula>"Baja"</formula>
    </cfRule>
  </conditionalFormatting>
  <conditionalFormatting sqref="AP65">
    <cfRule type="cellIs" dxfId="17609" priority="18736" stopIfTrue="1" operator="equal">
      <formula>"Media"</formula>
    </cfRule>
  </conditionalFormatting>
  <conditionalFormatting sqref="AP65">
    <cfRule type="cellIs" dxfId="17608" priority="18734" stopIfTrue="1" operator="equal">
      <formula>"Muy Alta"</formula>
    </cfRule>
  </conditionalFormatting>
  <conditionalFormatting sqref="AP65">
    <cfRule type="cellIs" dxfId="17607" priority="18738" stopIfTrue="1" operator="equal">
      <formula>"Muy Baja"</formula>
    </cfRule>
  </conditionalFormatting>
  <conditionalFormatting sqref="AP69">
    <cfRule type="cellIs" dxfId="17606" priority="18721" stopIfTrue="1" operator="equal">
      <formula>"Alta"</formula>
    </cfRule>
  </conditionalFormatting>
  <conditionalFormatting sqref="AP69">
    <cfRule type="cellIs" dxfId="17605" priority="18723" stopIfTrue="1" operator="equal">
      <formula>"Baja"</formula>
    </cfRule>
  </conditionalFormatting>
  <conditionalFormatting sqref="AP69">
    <cfRule type="cellIs" dxfId="17604" priority="18722" stopIfTrue="1" operator="equal">
      <formula>"Media"</formula>
    </cfRule>
  </conditionalFormatting>
  <conditionalFormatting sqref="AP69">
    <cfRule type="cellIs" dxfId="17603" priority="18720" stopIfTrue="1" operator="equal">
      <formula>"Muy Alta"</formula>
    </cfRule>
  </conditionalFormatting>
  <conditionalFormatting sqref="AP69">
    <cfRule type="cellIs" dxfId="17602" priority="18724" stopIfTrue="1" operator="equal">
      <formula>"Muy Baja"</formula>
    </cfRule>
  </conditionalFormatting>
  <conditionalFormatting sqref="AE66:AE67">
    <cfRule type="containsText" dxfId="17601" priority="18687" operator="containsText" text="VALORAR">
      <formula>NOT(ISERROR(SEARCH("VALORAR",AE66)))</formula>
    </cfRule>
    <cfRule type="containsText" dxfId="17600" priority="18688" operator="containsText" text="Extrema">
      <formula>NOT(ISERROR(SEARCH("Extrema",AE66)))</formula>
    </cfRule>
    <cfRule type="containsText" dxfId="17599" priority="18689" operator="containsText" text="Alta">
      <formula>NOT(ISERROR(SEARCH("Alta",AE66)))</formula>
    </cfRule>
    <cfRule type="containsText" dxfId="17598" priority="18690" operator="containsText" text="Moderada">
      <formula>NOT(ISERROR(SEARCH("Moderada",AE66)))</formula>
    </cfRule>
    <cfRule type="containsText" dxfId="17597" priority="18691" operator="containsText" text="Baja">
      <formula>NOT(ISERROR(SEARCH("Baja",AE66)))</formula>
    </cfRule>
  </conditionalFormatting>
  <conditionalFormatting sqref="AE66:AE67">
    <cfRule type="containsText" dxfId="17596" priority="18692" operator="containsText" text="VALORAR">
      <formula>NOT(ISERROR(SEARCH("VALORAR",AE66)))</formula>
    </cfRule>
    <cfRule type="containsText" dxfId="17595" priority="18693" operator="containsText" text="Extrema">
      <formula>NOT(ISERROR(SEARCH("Extrema",AE66)))</formula>
    </cfRule>
    <cfRule type="containsText" dxfId="17594" priority="18694" operator="containsText" text="Alta">
      <formula>NOT(ISERROR(SEARCH("Alta",AE66)))</formula>
    </cfRule>
    <cfRule type="containsText" dxfId="17593" priority="18695" operator="containsText" text="Moderada">
      <formula>NOT(ISERROR(SEARCH("Moderada",AE66)))</formula>
    </cfRule>
    <cfRule type="containsText" dxfId="17592" priority="18696" operator="containsText" text="Baja">
      <formula>NOT(ISERROR(SEARCH("Baja",AE66)))</formula>
    </cfRule>
  </conditionalFormatting>
  <conditionalFormatting sqref="V66:V67">
    <cfRule type="cellIs" dxfId="17591" priority="18703" stopIfTrue="1" operator="equal">
      <formula>"Alta"</formula>
    </cfRule>
  </conditionalFormatting>
  <conditionalFormatting sqref="V66:V67">
    <cfRule type="cellIs" dxfId="17590" priority="18705" stopIfTrue="1" operator="equal">
      <formula>"Baja"</formula>
    </cfRule>
  </conditionalFormatting>
  <conditionalFormatting sqref="V66:V67">
    <cfRule type="cellIs" dxfId="17589" priority="18704" stopIfTrue="1" operator="equal">
      <formula>"Media"</formula>
    </cfRule>
  </conditionalFormatting>
  <conditionalFormatting sqref="V66:V67">
    <cfRule type="cellIs" dxfId="17588" priority="18702" stopIfTrue="1" operator="equal">
      <formula>"Muy Alta"</formula>
    </cfRule>
  </conditionalFormatting>
  <conditionalFormatting sqref="V66:V67">
    <cfRule type="cellIs" dxfId="17587" priority="18706" stopIfTrue="1" operator="equal">
      <formula>"Muy Baja"</formula>
    </cfRule>
  </conditionalFormatting>
  <conditionalFormatting sqref="AP66">
    <cfRule type="cellIs" dxfId="17586" priority="18663" stopIfTrue="1" operator="equal">
      <formula>"Alta"</formula>
    </cfRule>
  </conditionalFormatting>
  <conditionalFormatting sqref="AP66">
    <cfRule type="cellIs" dxfId="17585" priority="18665" stopIfTrue="1" operator="equal">
      <formula>"Baja"</formula>
    </cfRule>
  </conditionalFormatting>
  <conditionalFormatting sqref="AP66">
    <cfRule type="cellIs" dxfId="17584" priority="18664" stopIfTrue="1" operator="equal">
      <formula>"Media"</formula>
    </cfRule>
  </conditionalFormatting>
  <conditionalFormatting sqref="AP66">
    <cfRule type="cellIs" dxfId="17583" priority="18662" stopIfTrue="1" operator="equal">
      <formula>"Muy Alta"</formula>
    </cfRule>
  </conditionalFormatting>
  <conditionalFormatting sqref="AP66">
    <cfRule type="cellIs" dxfId="17582" priority="18666" stopIfTrue="1" operator="equal">
      <formula>"Muy Baja"</formula>
    </cfRule>
  </conditionalFormatting>
  <conditionalFormatting sqref="AP67">
    <cfRule type="cellIs" dxfId="17581" priority="18649" stopIfTrue="1" operator="equal">
      <formula>"Alta"</formula>
    </cfRule>
  </conditionalFormatting>
  <conditionalFormatting sqref="AP67">
    <cfRule type="cellIs" dxfId="17580" priority="18651" stopIfTrue="1" operator="equal">
      <formula>"Baja"</formula>
    </cfRule>
  </conditionalFormatting>
  <conditionalFormatting sqref="AP67">
    <cfRule type="cellIs" dxfId="17579" priority="18650" stopIfTrue="1" operator="equal">
      <formula>"Media"</formula>
    </cfRule>
  </conditionalFormatting>
  <conditionalFormatting sqref="AP67">
    <cfRule type="cellIs" dxfId="17578" priority="18648" stopIfTrue="1" operator="equal">
      <formula>"Muy Alta"</formula>
    </cfRule>
  </conditionalFormatting>
  <conditionalFormatting sqref="AP67">
    <cfRule type="cellIs" dxfId="17577" priority="18652" stopIfTrue="1" operator="equal">
      <formula>"Muy Baja"</formula>
    </cfRule>
  </conditionalFormatting>
  <conditionalFormatting sqref="V70:V71">
    <cfRule type="cellIs" dxfId="17576" priority="18631" stopIfTrue="1" operator="equal">
      <formula>"Alta"</formula>
    </cfRule>
  </conditionalFormatting>
  <conditionalFormatting sqref="V70:V71">
    <cfRule type="cellIs" dxfId="17575" priority="18633" stopIfTrue="1" operator="equal">
      <formula>"Baja"</formula>
    </cfRule>
  </conditionalFormatting>
  <conditionalFormatting sqref="V70:V71">
    <cfRule type="cellIs" dxfId="17574" priority="18632" stopIfTrue="1" operator="equal">
      <formula>"Media"</formula>
    </cfRule>
  </conditionalFormatting>
  <conditionalFormatting sqref="V70:V71">
    <cfRule type="cellIs" dxfId="17573" priority="18630" stopIfTrue="1" operator="equal">
      <formula>"Muy Alta"</formula>
    </cfRule>
  </conditionalFormatting>
  <conditionalFormatting sqref="V70:V71">
    <cfRule type="cellIs" dxfId="17572" priority="18634" stopIfTrue="1" operator="equal">
      <formula>"Muy Baja"</formula>
    </cfRule>
  </conditionalFormatting>
  <conditionalFormatting sqref="AE70:AE71">
    <cfRule type="containsText" dxfId="17571" priority="18615" operator="containsText" text="VALORAR">
      <formula>NOT(ISERROR(SEARCH("VALORAR",AE70)))</formula>
    </cfRule>
    <cfRule type="containsText" dxfId="17570" priority="18616" operator="containsText" text="Extrema">
      <formula>NOT(ISERROR(SEARCH("Extrema",AE70)))</formula>
    </cfRule>
    <cfRule type="containsText" dxfId="17569" priority="18617" operator="containsText" text="Alta">
      <formula>NOT(ISERROR(SEARCH("Alta",AE70)))</formula>
    </cfRule>
    <cfRule type="containsText" dxfId="17568" priority="18618" operator="containsText" text="Moderada">
      <formula>NOT(ISERROR(SEARCH("Moderada",AE70)))</formula>
    </cfRule>
    <cfRule type="containsText" dxfId="17567" priority="18619" operator="containsText" text="Baja">
      <formula>NOT(ISERROR(SEARCH("Baja",AE70)))</formula>
    </cfRule>
  </conditionalFormatting>
  <conditionalFormatting sqref="AE70:AE71">
    <cfRule type="containsText" dxfId="17566" priority="18620" operator="containsText" text="VALORAR">
      <formula>NOT(ISERROR(SEARCH("VALORAR",AE70)))</formula>
    </cfRule>
    <cfRule type="containsText" dxfId="17565" priority="18621" operator="containsText" text="Extrema">
      <formula>NOT(ISERROR(SEARCH("Extrema",AE70)))</formula>
    </cfRule>
    <cfRule type="containsText" dxfId="17564" priority="18622" operator="containsText" text="Alta">
      <formula>NOT(ISERROR(SEARCH("Alta",AE70)))</formula>
    </cfRule>
    <cfRule type="containsText" dxfId="17563" priority="18623" operator="containsText" text="Moderada">
      <formula>NOT(ISERROR(SEARCH("Moderada",AE70)))</formula>
    </cfRule>
    <cfRule type="containsText" dxfId="17562" priority="18624" operator="containsText" text="Baja">
      <formula>NOT(ISERROR(SEARCH("Baja",AE70)))</formula>
    </cfRule>
  </conditionalFormatting>
  <conditionalFormatting sqref="AW70">
    <cfRule type="containsText" dxfId="17561" priority="18589" operator="containsText" text="VALORAR">
      <formula>NOT(ISERROR(SEARCH("VALORAR",AW70)))</formula>
    </cfRule>
    <cfRule type="containsText" dxfId="17560" priority="18590" operator="containsText" text="Extrema">
      <formula>NOT(ISERROR(SEARCH("Extrema",AW70)))</formula>
    </cfRule>
    <cfRule type="containsText" dxfId="17559" priority="18591" operator="containsText" text="Alta">
      <formula>NOT(ISERROR(SEARCH("Alta",AW70)))</formula>
    </cfRule>
    <cfRule type="containsText" dxfId="17558" priority="18592" operator="containsText" text="Moderada">
      <formula>NOT(ISERROR(SEARCH("Moderada",AW70)))</formula>
    </cfRule>
    <cfRule type="containsText" dxfId="17557" priority="18593" operator="containsText" text="Baja">
      <formula>NOT(ISERROR(SEARCH("Baja",AW70)))</formula>
    </cfRule>
  </conditionalFormatting>
  <conditionalFormatting sqref="AW70">
    <cfRule type="containsText" dxfId="17556" priority="18594" operator="containsText" text="VALORAR">
      <formula>NOT(ISERROR(SEARCH("VALORAR",AW70)))</formula>
    </cfRule>
    <cfRule type="containsText" dxfId="17555" priority="18595" operator="containsText" text="Extrema">
      <formula>NOT(ISERROR(SEARCH("Extrema",AW70)))</formula>
    </cfRule>
    <cfRule type="containsText" dxfId="17554" priority="18596" operator="containsText" text="Alta">
      <formula>NOT(ISERROR(SEARCH("Alta",AW70)))</formula>
    </cfRule>
    <cfRule type="containsText" dxfId="17553" priority="18597" operator="containsText" text="Moderada">
      <formula>NOT(ISERROR(SEARCH("Moderada",AW70)))</formula>
    </cfRule>
    <cfRule type="containsText" dxfId="17552" priority="18598" operator="containsText" text="Baja">
      <formula>NOT(ISERROR(SEARCH("Baja",AW70)))</formula>
    </cfRule>
  </conditionalFormatting>
  <conditionalFormatting sqref="AP70">
    <cfRule type="cellIs" dxfId="17551" priority="18581" stopIfTrue="1" operator="equal">
      <formula>"Alta"</formula>
    </cfRule>
  </conditionalFormatting>
  <conditionalFormatting sqref="AP70">
    <cfRule type="cellIs" dxfId="17550" priority="18583" stopIfTrue="1" operator="equal">
      <formula>"Baja"</formula>
    </cfRule>
  </conditionalFormatting>
  <conditionalFormatting sqref="AP70">
    <cfRule type="cellIs" dxfId="17549" priority="18582" stopIfTrue="1" operator="equal">
      <formula>"Media"</formula>
    </cfRule>
  </conditionalFormatting>
  <conditionalFormatting sqref="AP70">
    <cfRule type="cellIs" dxfId="17548" priority="18580" stopIfTrue="1" operator="equal">
      <formula>"Muy Alta"</formula>
    </cfRule>
  </conditionalFormatting>
  <conditionalFormatting sqref="AP70">
    <cfRule type="cellIs" dxfId="17547" priority="18584" stopIfTrue="1" operator="equal">
      <formula>"Muy Baja"</formula>
    </cfRule>
  </conditionalFormatting>
  <conditionalFormatting sqref="AP71">
    <cfRule type="cellIs" dxfId="17546" priority="18567" stopIfTrue="1" operator="equal">
      <formula>"Alta"</formula>
    </cfRule>
  </conditionalFormatting>
  <conditionalFormatting sqref="AP71">
    <cfRule type="cellIs" dxfId="17545" priority="18569" stopIfTrue="1" operator="equal">
      <formula>"Baja"</formula>
    </cfRule>
  </conditionalFormatting>
  <conditionalFormatting sqref="AP71">
    <cfRule type="cellIs" dxfId="17544" priority="18568" stopIfTrue="1" operator="equal">
      <formula>"Media"</formula>
    </cfRule>
  </conditionalFormatting>
  <conditionalFormatting sqref="AP71">
    <cfRule type="cellIs" dxfId="17543" priority="18566" stopIfTrue="1" operator="equal">
      <formula>"Muy Alta"</formula>
    </cfRule>
  </conditionalFormatting>
  <conditionalFormatting sqref="AP71">
    <cfRule type="cellIs" dxfId="17542" priority="18570" stopIfTrue="1" operator="equal">
      <formula>"Muy Baja"</formula>
    </cfRule>
  </conditionalFormatting>
  <conditionalFormatting sqref="AP75">
    <cfRule type="cellIs" dxfId="17541" priority="18553" stopIfTrue="1" operator="equal">
      <formula>"Alta"</formula>
    </cfRule>
  </conditionalFormatting>
  <conditionalFormatting sqref="AP75">
    <cfRule type="cellIs" dxfId="17540" priority="18555" stopIfTrue="1" operator="equal">
      <formula>"Baja"</formula>
    </cfRule>
  </conditionalFormatting>
  <conditionalFormatting sqref="AP75">
    <cfRule type="cellIs" dxfId="17539" priority="18554" stopIfTrue="1" operator="equal">
      <formula>"Media"</formula>
    </cfRule>
  </conditionalFormatting>
  <conditionalFormatting sqref="AP75">
    <cfRule type="cellIs" dxfId="17538" priority="18552" stopIfTrue="1" operator="equal">
      <formula>"Muy Alta"</formula>
    </cfRule>
  </conditionalFormatting>
  <conditionalFormatting sqref="AP75">
    <cfRule type="cellIs" dxfId="17537" priority="18556" stopIfTrue="1" operator="equal">
      <formula>"Muy Baja"</formula>
    </cfRule>
  </conditionalFormatting>
  <conditionalFormatting sqref="AE72:AE73">
    <cfRule type="containsText" dxfId="17536" priority="18519" operator="containsText" text="VALORAR">
      <formula>NOT(ISERROR(SEARCH("VALORAR",AE72)))</formula>
    </cfRule>
    <cfRule type="containsText" dxfId="17535" priority="18520" operator="containsText" text="Extrema">
      <formula>NOT(ISERROR(SEARCH("Extrema",AE72)))</formula>
    </cfRule>
    <cfRule type="containsText" dxfId="17534" priority="18521" operator="containsText" text="Alta">
      <formula>NOT(ISERROR(SEARCH("Alta",AE72)))</formula>
    </cfRule>
    <cfRule type="containsText" dxfId="17533" priority="18522" operator="containsText" text="Moderada">
      <formula>NOT(ISERROR(SEARCH("Moderada",AE72)))</formula>
    </cfRule>
    <cfRule type="containsText" dxfId="17532" priority="18523" operator="containsText" text="Baja">
      <formula>NOT(ISERROR(SEARCH("Baja",AE72)))</formula>
    </cfRule>
  </conditionalFormatting>
  <conditionalFormatting sqref="AE72:AE73">
    <cfRule type="containsText" dxfId="17531" priority="18524" operator="containsText" text="VALORAR">
      <formula>NOT(ISERROR(SEARCH("VALORAR",AE72)))</formula>
    </cfRule>
    <cfRule type="containsText" dxfId="17530" priority="18525" operator="containsText" text="Extrema">
      <formula>NOT(ISERROR(SEARCH("Extrema",AE72)))</formula>
    </cfRule>
    <cfRule type="containsText" dxfId="17529" priority="18526" operator="containsText" text="Alta">
      <formula>NOT(ISERROR(SEARCH("Alta",AE72)))</formula>
    </cfRule>
    <cfRule type="containsText" dxfId="17528" priority="18527" operator="containsText" text="Moderada">
      <formula>NOT(ISERROR(SEARCH("Moderada",AE72)))</formula>
    </cfRule>
    <cfRule type="containsText" dxfId="17527" priority="18528" operator="containsText" text="Baja">
      <formula>NOT(ISERROR(SEARCH("Baja",AE72)))</formula>
    </cfRule>
  </conditionalFormatting>
  <conditionalFormatting sqref="V72:V73">
    <cfRule type="cellIs" dxfId="17526" priority="18535" stopIfTrue="1" operator="equal">
      <formula>"Alta"</formula>
    </cfRule>
  </conditionalFormatting>
  <conditionalFormatting sqref="V72:V73">
    <cfRule type="cellIs" dxfId="17525" priority="18537" stopIfTrue="1" operator="equal">
      <formula>"Baja"</formula>
    </cfRule>
  </conditionalFormatting>
  <conditionalFormatting sqref="V72:V73">
    <cfRule type="cellIs" dxfId="17524" priority="18536" stopIfTrue="1" operator="equal">
      <formula>"Media"</formula>
    </cfRule>
  </conditionalFormatting>
  <conditionalFormatting sqref="V72:V73">
    <cfRule type="cellIs" dxfId="17523" priority="18534" stopIfTrue="1" operator="equal">
      <formula>"Muy Alta"</formula>
    </cfRule>
  </conditionalFormatting>
  <conditionalFormatting sqref="V72:V73">
    <cfRule type="cellIs" dxfId="17522" priority="18538" stopIfTrue="1" operator="equal">
      <formula>"Muy Baja"</formula>
    </cfRule>
  </conditionalFormatting>
  <conditionalFormatting sqref="AP72">
    <cfRule type="cellIs" dxfId="17521" priority="18495" stopIfTrue="1" operator="equal">
      <formula>"Alta"</formula>
    </cfRule>
  </conditionalFormatting>
  <conditionalFormatting sqref="AP72">
    <cfRule type="cellIs" dxfId="17520" priority="18497" stopIfTrue="1" operator="equal">
      <formula>"Baja"</formula>
    </cfRule>
  </conditionalFormatting>
  <conditionalFormatting sqref="AP72">
    <cfRule type="cellIs" dxfId="17519" priority="18496" stopIfTrue="1" operator="equal">
      <formula>"Media"</formula>
    </cfRule>
  </conditionalFormatting>
  <conditionalFormatting sqref="AP72">
    <cfRule type="cellIs" dxfId="17518" priority="18494" stopIfTrue="1" operator="equal">
      <formula>"Muy Alta"</formula>
    </cfRule>
  </conditionalFormatting>
  <conditionalFormatting sqref="AP72">
    <cfRule type="cellIs" dxfId="17517" priority="18498" stopIfTrue="1" operator="equal">
      <formula>"Muy Baja"</formula>
    </cfRule>
  </conditionalFormatting>
  <conditionalFormatting sqref="AP73">
    <cfRule type="cellIs" dxfId="17516" priority="18481" stopIfTrue="1" operator="equal">
      <formula>"Alta"</formula>
    </cfRule>
  </conditionalFormatting>
  <conditionalFormatting sqref="AP73">
    <cfRule type="cellIs" dxfId="17515" priority="18483" stopIfTrue="1" operator="equal">
      <formula>"Baja"</formula>
    </cfRule>
  </conditionalFormatting>
  <conditionalFormatting sqref="AP73">
    <cfRule type="cellIs" dxfId="17514" priority="18482" stopIfTrue="1" operator="equal">
      <formula>"Media"</formula>
    </cfRule>
  </conditionalFormatting>
  <conditionalFormatting sqref="AP73">
    <cfRule type="cellIs" dxfId="17513" priority="18480" stopIfTrue="1" operator="equal">
      <formula>"Muy Alta"</formula>
    </cfRule>
  </conditionalFormatting>
  <conditionalFormatting sqref="AP73">
    <cfRule type="cellIs" dxfId="17512" priority="18484" stopIfTrue="1" operator="equal">
      <formula>"Muy Baja"</formula>
    </cfRule>
  </conditionalFormatting>
  <conditionalFormatting sqref="V88:V89">
    <cfRule type="cellIs" dxfId="17511" priority="18127" stopIfTrue="1" operator="equal">
      <formula>"Alta"</formula>
    </cfRule>
  </conditionalFormatting>
  <conditionalFormatting sqref="V88:V89">
    <cfRule type="cellIs" dxfId="17510" priority="18129" stopIfTrue="1" operator="equal">
      <formula>"Baja"</formula>
    </cfRule>
  </conditionalFormatting>
  <conditionalFormatting sqref="V88:V89">
    <cfRule type="cellIs" dxfId="17509" priority="18128" stopIfTrue="1" operator="equal">
      <formula>"Media"</formula>
    </cfRule>
  </conditionalFormatting>
  <conditionalFormatting sqref="V88:V89">
    <cfRule type="cellIs" dxfId="17508" priority="18126" stopIfTrue="1" operator="equal">
      <formula>"Muy Alta"</formula>
    </cfRule>
  </conditionalFormatting>
  <conditionalFormatting sqref="V88:V89">
    <cfRule type="cellIs" dxfId="17507" priority="18130" stopIfTrue="1" operator="equal">
      <formula>"Muy Baja"</formula>
    </cfRule>
  </conditionalFormatting>
  <conditionalFormatting sqref="AW88">
    <cfRule type="containsText" dxfId="17506" priority="18085" operator="containsText" text="VALORAR">
      <formula>NOT(ISERROR(SEARCH("VALORAR",AW88)))</formula>
    </cfRule>
    <cfRule type="containsText" dxfId="17505" priority="18086" operator="containsText" text="Extrema">
      <formula>NOT(ISERROR(SEARCH("Extrema",AW88)))</formula>
    </cfRule>
    <cfRule type="containsText" dxfId="17504" priority="18087" operator="containsText" text="Alta">
      <formula>NOT(ISERROR(SEARCH("Alta",AW88)))</formula>
    </cfRule>
    <cfRule type="containsText" dxfId="17503" priority="18088" operator="containsText" text="Moderada">
      <formula>NOT(ISERROR(SEARCH("Moderada",AW88)))</formula>
    </cfRule>
    <cfRule type="containsText" dxfId="17502" priority="18089" operator="containsText" text="Baja">
      <formula>NOT(ISERROR(SEARCH("Baja",AW88)))</formula>
    </cfRule>
  </conditionalFormatting>
  <conditionalFormatting sqref="AW88">
    <cfRule type="containsText" dxfId="17501" priority="18090" operator="containsText" text="VALORAR">
      <formula>NOT(ISERROR(SEARCH("VALORAR",AW88)))</formula>
    </cfRule>
    <cfRule type="containsText" dxfId="17500" priority="18091" operator="containsText" text="Extrema">
      <formula>NOT(ISERROR(SEARCH("Extrema",AW88)))</formula>
    </cfRule>
    <cfRule type="containsText" dxfId="17499" priority="18092" operator="containsText" text="Alta">
      <formula>NOT(ISERROR(SEARCH("Alta",AW88)))</formula>
    </cfRule>
    <cfRule type="containsText" dxfId="17498" priority="18093" operator="containsText" text="Moderada">
      <formula>NOT(ISERROR(SEARCH("Moderada",AW88)))</formula>
    </cfRule>
    <cfRule type="containsText" dxfId="17497" priority="18094" operator="containsText" text="Baja">
      <formula>NOT(ISERROR(SEARCH("Baja",AW88)))</formula>
    </cfRule>
  </conditionalFormatting>
  <conditionalFormatting sqref="AP88">
    <cfRule type="cellIs" dxfId="17496" priority="18077" stopIfTrue="1" operator="equal">
      <formula>"Alta"</formula>
    </cfRule>
  </conditionalFormatting>
  <conditionalFormatting sqref="AP88">
    <cfRule type="cellIs" dxfId="17495" priority="18079" stopIfTrue="1" operator="equal">
      <formula>"Baja"</formula>
    </cfRule>
  </conditionalFormatting>
  <conditionalFormatting sqref="AP88">
    <cfRule type="cellIs" dxfId="17494" priority="18078" stopIfTrue="1" operator="equal">
      <formula>"Media"</formula>
    </cfRule>
  </conditionalFormatting>
  <conditionalFormatting sqref="AP88">
    <cfRule type="cellIs" dxfId="17493" priority="18076" stopIfTrue="1" operator="equal">
      <formula>"Muy Alta"</formula>
    </cfRule>
  </conditionalFormatting>
  <conditionalFormatting sqref="AP88">
    <cfRule type="cellIs" dxfId="17492" priority="18080" stopIfTrue="1" operator="equal">
      <formula>"Muy Baja"</formula>
    </cfRule>
  </conditionalFormatting>
  <conditionalFormatting sqref="AP89">
    <cfRule type="cellIs" dxfId="17491" priority="18063" stopIfTrue="1" operator="equal">
      <formula>"Alta"</formula>
    </cfRule>
  </conditionalFormatting>
  <conditionalFormatting sqref="AP89">
    <cfRule type="cellIs" dxfId="17490" priority="18065" stopIfTrue="1" operator="equal">
      <formula>"Baja"</formula>
    </cfRule>
  </conditionalFormatting>
  <conditionalFormatting sqref="AP89">
    <cfRule type="cellIs" dxfId="17489" priority="18064" stopIfTrue="1" operator="equal">
      <formula>"Media"</formula>
    </cfRule>
  </conditionalFormatting>
  <conditionalFormatting sqref="AP89">
    <cfRule type="cellIs" dxfId="17488" priority="18062" stopIfTrue="1" operator="equal">
      <formula>"Muy Alta"</formula>
    </cfRule>
  </conditionalFormatting>
  <conditionalFormatting sqref="AP89">
    <cfRule type="cellIs" dxfId="17487" priority="18066" stopIfTrue="1" operator="equal">
      <formula>"Muy Baja"</formula>
    </cfRule>
  </conditionalFormatting>
  <conditionalFormatting sqref="AE90:AE91">
    <cfRule type="containsText" dxfId="17486" priority="18015" operator="containsText" text="VALORAR">
      <formula>NOT(ISERROR(SEARCH("VALORAR",AE90)))</formula>
    </cfRule>
    <cfRule type="containsText" dxfId="17485" priority="18016" operator="containsText" text="Extrema">
      <formula>NOT(ISERROR(SEARCH("Extrema",AE90)))</formula>
    </cfRule>
    <cfRule type="containsText" dxfId="17484" priority="18017" operator="containsText" text="Alta">
      <formula>NOT(ISERROR(SEARCH("Alta",AE90)))</formula>
    </cfRule>
    <cfRule type="containsText" dxfId="17483" priority="18018" operator="containsText" text="Moderada">
      <formula>NOT(ISERROR(SEARCH("Moderada",AE90)))</formula>
    </cfRule>
    <cfRule type="containsText" dxfId="17482" priority="18019" operator="containsText" text="Baja">
      <formula>NOT(ISERROR(SEARCH("Baja",AE90)))</formula>
    </cfRule>
  </conditionalFormatting>
  <conditionalFormatting sqref="AE90:AE91">
    <cfRule type="containsText" dxfId="17481" priority="18020" operator="containsText" text="VALORAR">
      <formula>NOT(ISERROR(SEARCH("VALORAR",AE90)))</formula>
    </cfRule>
    <cfRule type="containsText" dxfId="17480" priority="18021" operator="containsText" text="Extrema">
      <formula>NOT(ISERROR(SEARCH("Extrema",AE90)))</formula>
    </cfRule>
    <cfRule type="containsText" dxfId="17479" priority="18022" operator="containsText" text="Alta">
      <formula>NOT(ISERROR(SEARCH("Alta",AE90)))</formula>
    </cfRule>
    <cfRule type="containsText" dxfId="17478" priority="18023" operator="containsText" text="Moderada">
      <formula>NOT(ISERROR(SEARCH("Moderada",AE90)))</formula>
    </cfRule>
    <cfRule type="containsText" dxfId="17477" priority="18024" operator="containsText" text="Baja">
      <formula>NOT(ISERROR(SEARCH("Baja",AE90)))</formula>
    </cfRule>
  </conditionalFormatting>
  <conditionalFormatting sqref="V90:V91">
    <cfRule type="cellIs" dxfId="17476" priority="18031" stopIfTrue="1" operator="equal">
      <formula>"Alta"</formula>
    </cfRule>
  </conditionalFormatting>
  <conditionalFormatting sqref="V90:V91">
    <cfRule type="cellIs" dxfId="17475" priority="18033" stopIfTrue="1" operator="equal">
      <formula>"Baja"</formula>
    </cfRule>
  </conditionalFormatting>
  <conditionalFormatting sqref="V90:V91">
    <cfRule type="cellIs" dxfId="17474" priority="18032" stopIfTrue="1" operator="equal">
      <formula>"Media"</formula>
    </cfRule>
  </conditionalFormatting>
  <conditionalFormatting sqref="V90:V91">
    <cfRule type="cellIs" dxfId="17473" priority="18030" stopIfTrue="1" operator="equal">
      <formula>"Muy Alta"</formula>
    </cfRule>
  </conditionalFormatting>
  <conditionalFormatting sqref="V90:V91">
    <cfRule type="cellIs" dxfId="17472" priority="18034" stopIfTrue="1" operator="equal">
      <formula>"Muy Baja"</formula>
    </cfRule>
  </conditionalFormatting>
  <conditionalFormatting sqref="AP91">
    <cfRule type="cellIs" dxfId="17471" priority="17977" stopIfTrue="1" operator="equal">
      <formula>"Alta"</formula>
    </cfRule>
  </conditionalFormatting>
  <conditionalFormatting sqref="AP91">
    <cfRule type="cellIs" dxfId="17470" priority="17979" stopIfTrue="1" operator="equal">
      <formula>"Baja"</formula>
    </cfRule>
  </conditionalFormatting>
  <conditionalFormatting sqref="AP91">
    <cfRule type="cellIs" dxfId="17469" priority="17978" stopIfTrue="1" operator="equal">
      <formula>"Media"</formula>
    </cfRule>
  </conditionalFormatting>
  <conditionalFormatting sqref="AP91">
    <cfRule type="cellIs" dxfId="17468" priority="17976" stopIfTrue="1" operator="equal">
      <formula>"Muy Alta"</formula>
    </cfRule>
  </conditionalFormatting>
  <conditionalFormatting sqref="AP91">
    <cfRule type="cellIs" dxfId="17467" priority="17980" stopIfTrue="1" operator="equal">
      <formula>"Muy Baja"</formula>
    </cfRule>
  </conditionalFormatting>
  <conditionalFormatting sqref="AE100:AE101">
    <cfRule type="containsText" dxfId="17466" priority="17943" operator="containsText" text="VALORAR">
      <formula>NOT(ISERROR(SEARCH("VALORAR",AE100)))</formula>
    </cfRule>
    <cfRule type="containsText" dxfId="17465" priority="17944" operator="containsText" text="Extrema">
      <formula>NOT(ISERROR(SEARCH("Extrema",AE100)))</formula>
    </cfRule>
    <cfRule type="containsText" dxfId="17464" priority="17945" operator="containsText" text="Alta">
      <formula>NOT(ISERROR(SEARCH("Alta",AE100)))</formula>
    </cfRule>
    <cfRule type="containsText" dxfId="17463" priority="17946" operator="containsText" text="Moderada">
      <formula>NOT(ISERROR(SEARCH("Moderada",AE100)))</formula>
    </cfRule>
    <cfRule type="containsText" dxfId="17462" priority="17947" operator="containsText" text="Baja">
      <formula>NOT(ISERROR(SEARCH("Baja",AE100)))</formula>
    </cfRule>
  </conditionalFormatting>
  <conditionalFormatting sqref="AE100:AE101">
    <cfRule type="containsText" dxfId="17461" priority="17948" operator="containsText" text="VALORAR">
      <formula>NOT(ISERROR(SEARCH("VALORAR",AE100)))</formula>
    </cfRule>
    <cfRule type="containsText" dxfId="17460" priority="17949" operator="containsText" text="Extrema">
      <formula>NOT(ISERROR(SEARCH("Extrema",AE100)))</formula>
    </cfRule>
    <cfRule type="containsText" dxfId="17459" priority="17950" operator="containsText" text="Alta">
      <formula>NOT(ISERROR(SEARCH("Alta",AE100)))</formula>
    </cfRule>
    <cfRule type="containsText" dxfId="17458" priority="17951" operator="containsText" text="Moderada">
      <formula>NOT(ISERROR(SEARCH("Moderada",AE100)))</formula>
    </cfRule>
    <cfRule type="containsText" dxfId="17457" priority="17952" operator="containsText" text="Baja">
      <formula>NOT(ISERROR(SEARCH("Baja",AE100)))</formula>
    </cfRule>
  </conditionalFormatting>
  <conditionalFormatting sqref="AP105">
    <cfRule type="cellIs" dxfId="17456" priority="17881" stopIfTrue="1" operator="equal">
      <formula>"Alta"</formula>
    </cfRule>
  </conditionalFormatting>
  <conditionalFormatting sqref="AP105">
    <cfRule type="cellIs" dxfId="17455" priority="17883" stopIfTrue="1" operator="equal">
      <formula>"Baja"</formula>
    </cfRule>
  </conditionalFormatting>
  <conditionalFormatting sqref="AP105">
    <cfRule type="cellIs" dxfId="17454" priority="17882" stopIfTrue="1" operator="equal">
      <formula>"Media"</formula>
    </cfRule>
  </conditionalFormatting>
  <conditionalFormatting sqref="AP105">
    <cfRule type="cellIs" dxfId="17453" priority="17880" stopIfTrue="1" operator="equal">
      <formula>"Muy Alta"</formula>
    </cfRule>
  </conditionalFormatting>
  <conditionalFormatting sqref="AP105">
    <cfRule type="cellIs" dxfId="17452" priority="17884" stopIfTrue="1" operator="equal">
      <formula>"Muy Baja"</formula>
    </cfRule>
  </conditionalFormatting>
  <conditionalFormatting sqref="AP102">
    <cfRule type="cellIs" dxfId="17451" priority="17823" stopIfTrue="1" operator="equal">
      <formula>"Alta"</formula>
    </cfRule>
  </conditionalFormatting>
  <conditionalFormatting sqref="AP102">
    <cfRule type="cellIs" dxfId="17450" priority="17825" stopIfTrue="1" operator="equal">
      <formula>"Baja"</formula>
    </cfRule>
  </conditionalFormatting>
  <conditionalFormatting sqref="AP102">
    <cfRule type="cellIs" dxfId="17449" priority="17824" stopIfTrue="1" operator="equal">
      <formula>"Media"</formula>
    </cfRule>
  </conditionalFormatting>
  <conditionalFormatting sqref="AP102">
    <cfRule type="cellIs" dxfId="17448" priority="17822" stopIfTrue="1" operator="equal">
      <formula>"Muy Alta"</formula>
    </cfRule>
  </conditionalFormatting>
  <conditionalFormatting sqref="AP102">
    <cfRule type="cellIs" dxfId="17447" priority="17826" stopIfTrue="1" operator="equal">
      <formula>"Muy Baja"</formula>
    </cfRule>
  </conditionalFormatting>
  <conditionalFormatting sqref="V100:V101">
    <cfRule type="cellIs" dxfId="17446" priority="17959" stopIfTrue="1" operator="equal">
      <formula>"Alta"</formula>
    </cfRule>
  </conditionalFormatting>
  <conditionalFormatting sqref="V100:V101">
    <cfRule type="cellIs" dxfId="17445" priority="17961" stopIfTrue="1" operator="equal">
      <formula>"Baja"</formula>
    </cfRule>
  </conditionalFormatting>
  <conditionalFormatting sqref="V100:V101">
    <cfRule type="cellIs" dxfId="17444" priority="17960" stopIfTrue="1" operator="equal">
      <formula>"Media"</formula>
    </cfRule>
  </conditionalFormatting>
  <conditionalFormatting sqref="V100:V101">
    <cfRule type="cellIs" dxfId="17443" priority="17958" stopIfTrue="1" operator="equal">
      <formula>"Muy Alta"</formula>
    </cfRule>
  </conditionalFormatting>
  <conditionalFormatting sqref="V100:V101">
    <cfRule type="cellIs" dxfId="17442" priority="17962" stopIfTrue="1" operator="equal">
      <formula>"Muy Baja"</formula>
    </cfRule>
  </conditionalFormatting>
  <conditionalFormatting sqref="AW100">
    <cfRule type="containsText" dxfId="17441" priority="17917" operator="containsText" text="VALORAR">
      <formula>NOT(ISERROR(SEARCH("VALORAR",AW100)))</formula>
    </cfRule>
    <cfRule type="containsText" dxfId="17440" priority="17918" operator="containsText" text="Extrema">
      <formula>NOT(ISERROR(SEARCH("Extrema",AW100)))</formula>
    </cfRule>
    <cfRule type="containsText" dxfId="17439" priority="17919" operator="containsText" text="Alta">
      <formula>NOT(ISERROR(SEARCH("Alta",AW100)))</formula>
    </cfRule>
    <cfRule type="containsText" dxfId="17438" priority="17920" operator="containsText" text="Moderada">
      <formula>NOT(ISERROR(SEARCH("Moderada",AW100)))</formula>
    </cfRule>
    <cfRule type="containsText" dxfId="17437" priority="17921" operator="containsText" text="Baja">
      <formula>NOT(ISERROR(SEARCH("Baja",AW100)))</formula>
    </cfRule>
  </conditionalFormatting>
  <conditionalFormatting sqref="AW100">
    <cfRule type="containsText" dxfId="17436" priority="17922" operator="containsText" text="VALORAR">
      <formula>NOT(ISERROR(SEARCH("VALORAR",AW100)))</formula>
    </cfRule>
    <cfRule type="containsText" dxfId="17435" priority="17923" operator="containsText" text="Extrema">
      <formula>NOT(ISERROR(SEARCH("Extrema",AW100)))</formula>
    </cfRule>
    <cfRule type="containsText" dxfId="17434" priority="17924" operator="containsText" text="Alta">
      <formula>NOT(ISERROR(SEARCH("Alta",AW100)))</formula>
    </cfRule>
    <cfRule type="containsText" dxfId="17433" priority="17925" operator="containsText" text="Moderada">
      <formula>NOT(ISERROR(SEARCH("Moderada",AW100)))</formula>
    </cfRule>
    <cfRule type="containsText" dxfId="17432" priority="17926" operator="containsText" text="Baja">
      <formula>NOT(ISERROR(SEARCH("Baja",AW100)))</formula>
    </cfRule>
  </conditionalFormatting>
  <conditionalFormatting sqref="AP100">
    <cfRule type="cellIs" dxfId="17431" priority="17909" stopIfTrue="1" operator="equal">
      <formula>"Alta"</formula>
    </cfRule>
  </conditionalFormatting>
  <conditionalFormatting sqref="AP100">
    <cfRule type="cellIs" dxfId="17430" priority="17911" stopIfTrue="1" operator="equal">
      <formula>"Baja"</formula>
    </cfRule>
  </conditionalFormatting>
  <conditionalFormatting sqref="AP100">
    <cfRule type="cellIs" dxfId="17429" priority="17910" stopIfTrue="1" operator="equal">
      <formula>"Media"</formula>
    </cfRule>
  </conditionalFormatting>
  <conditionalFormatting sqref="AP100">
    <cfRule type="cellIs" dxfId="17428" priority="17908" stopIfTrue="1" operator="equal">
      <formula>"Muy Alta"</formula>
    </cfRule>
  </conditionalFormatting>
  <conditionalFormatting sqref="AP100">
    <cfRule type="cellIs" dxfId="17427" priority="17912" stopIfTrue="1" operator="equal">
      <formula>"Muy Baja"</formula>
    </cfRule>
  </conditionalFormatting>
  <conditionalFormatting sqref="AP101">
    <cfRule type="cellIs" dxfId="17426" priority="17895" stopIfTrue="1" operator="equal">
      <formula>"Alta"</formula>
    </cfRule>
  </conditionalFormatting>
  <conditionalFormatting sqref="AP101">
    <cfRule type="cellIs" dxfId="17425" priority="17897" stopIfTrue="1" operator="equal">
      <formula>"Baja"</formula>
    </cfRule>
  </conditionalFormatting>
  <conditionalFormatting sqref="AP101">
    <cfRule type="cellIs" dxfId="17424" priority="17896" stopIfTrue="1" operator="equal">
      <formula>"Media"</formula>
    </cfRule>
  </conditionalFormatting>
  <conditionalFormatting sqref="AP101">
    <cfRule type="cellIs" dxfId="17423" priority="17894" stopIfTrue="1" operator="equal">
      <formula>"Muy Alta"</formula>
    </cfRule>
  </conditionalFormatting>
  <conditionalFormatting sqref="AP101">
    <cfRule type="cellIs" dxfId="17422" priority="17898" stopIfTrue="1" operator="equal">
      <formula>"Muy Baja"</formula>
    </cfRule>
  </conditionalFormatting>
  <conditionalFormatting sqref="AE102:AE103">
    <cfRule type="containsText" dxfId="17421" priority="17847" operator="containsText" text="VALORAR">
      <formula>NOT(ISERROR(SEARCH("VALORAR",AE102)))</formula>
    </cfRule>
    <cfRule type="containsText" dxfId="17420" priority="17848" operator="containsText" text="Extrema">
      <formula>NOT(ISERROR(SEARCH("Extrema",AE102)))</formula>
    </cfRule>
    <cfRule type="containsText" dxfId="17419" priority="17849" operator="containsText" text="Alta">
      <formula>NOT(ISERROR(SEARCH("Alta",AE102)))</formula>
    </cfRule>
    <cfRule type="containsText" dxfId="17418" priority="17850" operator="containsText" text="Moderada">
      <formula>NOT(ISERROR(SEARCH("Moderada",AE102)))</formula>
    </cfRule>
    <cfRule type="containsText" dxfId="17417" priority="17851" operator="containsText" text="Baja">
      <formula>NOT(ISERROR(SEARCH("Baja",AE102)))</formula>
    </cfRule>
  </conditionalFormatting>
  <conditionalFormatting sqref="AE102:AE103">
    <cfRule type="containsText" dxfId="17416" priority="17852" operator="containsText" text="VALORAR">
      <formula>NOT(ISERROR(SEARCH("VALORAR",AE102)))</formula>
    </cfRule>
    <cfRule type="containsText" dxfId="17415" priority="17853" operator="containsText" text="Extrema">
      <formula>NOT(ISERROR(SEARCH("Extrema",AE102)))</formula>
    </cfRule>
    <cfRule type="containsText" dxfId="17414" priority="17854" operator="containsText" text="Alta">
      <formula>NOT(ISERROR(SEARCH("Alta",AE102)))</formula>
    </cfRule>
    <cfRule type="containsText" dxfId="17413" priority="17855" operator="containsText" text="Moderada">
      <formula>NOT(ISERROR(SEARCH("Moderada",AE102)))</formula>
    </cfRule>
    <cfRule type="containsText" dxfId="17412" priority="17856" operator="containsText" text="Baja">
      <formula>NOT(ISERROR(SEARCH("Baja",AE102)))</formula>
    </cfRule>
  </conditionalFormatting>
  <conditionalFormatting sqref="V102:V103">
    <cfRule type="cellIs" dxfId="17411" priority="17863" stopIfTrue="1" operator="equal">
      <formula>"Alta"</formula>
    </cfRule>
  </conditionalFormatting>
  <conditionalFormatting sqref="V102:V103">
    <cfRule type="cellIs" dxfId="17410" priority="17865" stopIfTrue="1" operator="equal">
      <formula>"Baja"</formula>
    </cfRule>
  </conditionalFormatting>
  <conditionalFormatting sqref="V102:V103">
    <cfRule type="cellIs" dxfId="17409" priority="17864" stopIfTrue="1" operator="equal">
      <formula>"Media"</formula>
    </cfRule>
  </conditionalFormatting>
  <conditionalFormatting sqref="V102:V103">
    <cfRule type="cellIs" dxfId="17408" priority="17862" stopIfTrue="1" operator="equal">
      <formula>"Muy Alta"</formula>
    </cfRule>
  </conditionalFormatting>
  <conditionalFormatting sqref="V102:V103">
    <cfRule type="cellIs" dxfId="17407" priority="17866" stopIfTrue="1" operator="equal">
      <formula>"Muy Baja"</formula>
    </cfRule>
  </conditionalFormatting>
  <conditionalFormatting sqref="AP103">
    <cfRule type="cellIs" dxfId="17406" priority="17809" stopIfTrue="1" operator="equal">
      <formula>"Alta"</formula>
    </cfRule>
  </conditionalFormatting>
  <conditionalFormatting sqref="AP103">
    <cfRule type="cellIs" dxfId="17405" priority="17811" stopIfTrue="1" operator="equal">
      <formula>"Baja"</formula>
    </cfRule>
  </conditionalFormatting>
  <conditionalFormatting sqref="AP103">
    <cfRule type="cellIs" dxfId="17404" priority="17810" stopIfTrue="1" operator="equal">
      <formula>"Media"</formula>
    </cfRule>
  </conditionalFormatting>
  <conditionalFormatting sqref="AP103">
    <cfRule type="cellIs" dxfId="17403" priority="17808" stopIfTrue="1" operator="equal">
      <formula>"Muy Alta"</formula>
    </cfRule>
  </conditionalFormatting>
  <conditionalFormatting sqref="AP103">
    <cfRule type="cellIs" dxfId="17402" priority="17812" stopIfTrue="1" operator="equal">
      <formula>"Muy Baja"</formula>
    </cfRule>
  </conditionalFormatting>
  <conditionalFormatting sqref="AE94:AE95">
    <cfRule type="containsText" dxfId="17401" priority="17775" operator="containsText" text="VALORAR">
      <formula>NOT(ISERROR(SEARCH("VALORAR",AE94)))</formula>
    </cfRule>
    <cfRule type="containsText" dxfId="17400" priority="17776" operator="containsText" text="Extrema">
      <formula>NOT(ISERROR(SEARCH("Extrema",AE94)))</formula>
    </cfRule>
    <cfRule type="containsText" dxfId="17399" priority="17777" operator="containsText" text="Alta">
      <formula>NOT(ISERROR(SEARCH("Alta",AE94)))</formula>
    </cfRule>
    <cfRule type="containsText" dxfId="17398" priority="17778" operator="containsText" text="Moderada">
      <formula>NOT(ISERROR(SEARCH("Moderada",AE94)))</formula>
    </cfRule>
    <cfRule type="containsText" dxfId="17397" priority="17779" operator="containsText" text="Baja">
      <formula>NOT(ISERROR(SEARCH("Baja",AE94)))</formula>
    </cfRule>
  </conditionalFormatting>
  <conditionalFormatting sqref="AE94:AE95">
    <cfRule type="containsText" dxfId="17396" priority="17780" operator="containsText" text="VALORAR">
      <formula>NOT(ISERROR(SEARCH("VALORAR",AE94)))</formula>
    </cfRule>
    <cfRule type="containsText" dxfId="17395" priority="17781" operator="containsText" text="Extrema">
      <formula>NOT(ISERROR(SEARCH("Extrema",AE94)))</formula>
    </cfRule>
    <cfRule type="containsText" dxfId="17394" priority="17782" operator="containsText" text="Alta">
      <formula>NOT(ISERROR(SEARCH("Alta",AE94)))</formula>
    </cfRule>
    <cfRule type="containsText" dxfId="17393" priority="17783" operator="containsText" text="Moderada">
      <formula>NOT(ISERROR(SEARCH("Moderada",AE94)))</formula>
    </cfRule>
    <cfRule type="containsText" dxfId="17392" priority="17784" operator="containsText" text="Baja">
      <formula>NOT(ISERROR(SEARCH("Baja",AE94)))</formula>
    </cfRule>
  </conditionalFormatting>
  <conditionalFormatting sqref="AP99">
    <cfRule type="cellIs" dxfId="17391" priority="17713" stopIfTrue="1" operator="equal">
      <formula>"Alta"</formula>
    </cfRule>
  </conditionalFormatting>
  <conditionalFormatting sqref="AP99">
    <cfRule type="cellIs" dxfId="17390" priority="17715" stopIfTrue="1" operator="equal">
      <formula>"Baja"</formula>
    </cfRule>
  </conditionalFormatting>
  <conditionalFormatting sqref="AP99">
    <cfRule type="cellIs" dxfId="17389" priority="17714" stopIfTrue="1" operator="equal">
      <formula>"Media"</formula>
    </cfRule>
  </conditionalFormatting>
  <conditionalFormatting sqref="AP99">
    <cfRule type="cellIs" dxfId="17388" priority="17712" stopIfTrue="1" operator="equal">
      <formula>"Muy Alta"</formula>
    </cfRule>
  </conditionalFormatting>
  <conditionalFormatting sqref="AP99">
    <cfRule type="cellIs" dxfId="17387" priority="17716" stopIfTrue="1" operator="equal">
      <formula>"Muy Baja"</formula>
    </cfRule>
  </conditionalFormatting>
  <conditionalFormatting sqref="AP96">
    <cfRule type="cellIs" dxfId="17386" priority="17655" stopIfTrue="1" operator="equal">
      <formula>"Alta"</formula>
    </cfRule>
  </conditionalFormatting>
  <conditionalFormatting sqref="AP96">
    <cfRule type="cellIs" dxfId="17385" priority="17657" stopIfTrue="1" operator="equal">
      <formula>"Baja"</formula>
    </cfRule>
  </conditionalFormatting>
  <conditionalFormatting sqref="AP96">
    <cfRule type="cellIs" dxfId="17384" priority="17656" stopIfTrue="1" operator="equal">
      <formula>"Media"</formula>
    </cfRule>
  </conditionalFormatting>
  <conditionalFormatting sqref="AP96">
    <cfRule type="cellIs" dxfId="17383" priority="17654" stopIfTrue="1" operator="equal">
      <formula>"Muy Alta"</formula>
    </cfRule>
  </conditionalFormatting>
  <conditionalFormatting sqref="AP96">
    <cfRule type="cellIs" dxfId="17382" priority="17658" stopIfTrue="1" operator="equal">
      <formula>"Muy Baja"</formula>
    </cfRule>
  </conditionalFormatting>
  <conditionalFormatting sqref="V94:V95">
    <cfRule type="cellIs" dxfId="17381" priority="17791" stopIfTrue="1" operator="equal">
      <formula>"Alta"</formula>
    </cfRule>
  </conditionalFormatting>
  <conditionalFormatting sqref="V94:V95">
    <cfRule type="cellIs" dxfId="17380" priority="17793" stopIfTrue="1" operator="equal">
      <formula>"Baja"</formula>
    </cfRule>
  </conditionalFormatting>
  <conditionalFormatting sqref="V94:V95">
    <cfRule type="cellIs" dxfId="17379" priority="17792" stopIfTrue="1" operator="equal">
      <formula>"Media"</formula>
    </cfRule>
  </conditionalFormatting>
  <conditionalFormatting sqref="V94:V95">
    <cfRule type="cellIs" dxfId="17378" priority="17790" stopIfTrue="1" operator="equal">
      <formula>"Muy Alta"</formula>
    </cfRule>
  </conditionalFormatting>
  <conditionalFormatting sqref="V94:V95">
    <cfRule type="cellIs" dxfId="17377" priority="17794" stopIfTrue="1" operator="equal">
      <formula>"Muy Baja"</formula>
    </cfRule>
  </conditionalFormatting>
  <conditionalFormatting sqref="AW94">
    <cfRule type="containsText" dxfId="17376" priority="17749" operator="containsText" text="VALORAR">
      <formula>NOT(ISERROR(SEARCH("VALORAR",AW94)))</formula>
    </cfRule>
    <cfRule type="containsText" dxfId="17375" priority="17750" operator="containsText" text="Extrema">
      <formula>NOT(ISERROR(SEARCH("Extrema",AW94)))</formula>
    </cfRule>
    <cfRule type="containsText" dxfId="17374" priority="17751" operator="containsText" text="Alta">
      <formula>NOT(ISERROR(SEARCH("Alta",AW94)))</formula>
    </cfRule>
    <cfRule type="containsText" dxfId="17373" priority="17752" operator="containsText" text="Moderada">
      <formula>NOT(ISERROR(SEARCH("Moderada",AW94)))</formula>
    </cfRule>
    <cfRule type="containsText" dxfId="17372" priority="17753" operator="containsText" text="Baja">
      <formula>NOT(ISERROR(SEARCH("Baja",AW94)))</formula>
    </cfRule>
  </conditionalFormatting>
  <conditionalFormatting sqref="AW94">
    <cfRule type="containsText" dxfId="17371" priority="17754" operator="containsText" text="VALORAR">
      <formula>NOT(ISERROR(SEARCH("VALORAR",AW94)))</formula>
    </cfRule>
    <cfRule type="containsText" dxfId="17370" priority="17755" operator="containsText" text="Extrema">
      <formula>NOT(ISERROR(SEARCH("Extrema",AW94)))</formula>
    </cfRule>
    <cfRule type="containsText" dxfId="17369" priority="17756" operator="containsText" text="Alta">
      <formula>NOT(ISERROR(SEARCH("Alta",AW94)))</formula>
    </cfRule>
    <cfRule type="containsText" dxfId="17368" priority="17757" operator="containsText" text="Moderada">
      <formula>NOT(ISERROR(SEARCH("Moderada",AW94)))</formula>
    </cfRule>
    <cfRule type="containsText" dxfId="17367" priority="17758" operator="containsText" text="Baja">
      <formula>NOT(ISERROR(SEARCH("Baja",AW94)))</formula>
    </cfRule>
  </conditionalFormatting>
  <conditionalFormatting sqref="AP94">
    <cfRule type="cellIs" dxfId="17366" priority="17741" stopIfTrue="1" operator="equal">
      <formula>"Alta"</formula>
    </cfRule>
  </conditionalFormatting>
  <conditionalFormatting sqref="AP94">
    <cfRule type="cellIs" dxfId="17365" priority="17743" stopIfTrue="1" operator="equal">
      <formula>"Baja"</formula>
    </cfRule>
  </conditionalFormatting>
  <conditionalFormatting sqref="AP94">
    <cfRule type="cellIs" dxfId="17364" priority="17742" stopIfTrue="1" operator="equal">
      <formula>"Media"</formula>
    </cfRule>
  </conditionalFormatting>
  <conditionalFormatting sqref="AP94">
    <cfRule type="cellIs" dxfId="17363" priority="17740" stopIfTrue="1" operator="equal">
      <formula>"Muy Alta"</formula>
    </cfRule>
  </conditionalFormatting>
  <conditionalFormatting sqref="AP94">
    <cfRule type="cellIs" dxfId="17362" priority="17744" stopIfTrue="1" operator="equal">
      <formula>"Muy Baja"</formula>
    </cfRule>
  </conditionalFormatting>
  <conditionalFormatting sqref="AP95">
    <cfRule type="cellIs" dxfId="17361" priority="17727" stopIfTrue="1" operator="equal">
      <formula>"Alta"</formula>
    </cfRule>
  </conditionalFormatting>
  <conditionalFormatting sqref="AP95">
    <cfRule type="cellIs" dxfId="17360" priority="17729" stopIfTrue="1" operator="equal">
      <formula>"Baja"</formula>
    </cfRule>
  </conditionalFormatting>
  <conditionalFormatting sqref="AP95">
    <cfRule type="cellIs" dxfId="17359" priority="17728" stopIfTrue="1" operator="equal">
      <formula>"Media"</formula>
    </cfRule>
  </conditionalFormatting>
  <conditionalFormatting sqref="AP95">
    <cfRule type="cellIs" dxfId="17358" priority="17726" stopIfTrue="1" operator="equal">
      <formula>"Muy Alta"</formula>
    </cfRule>
  </conditionalFormatting>
  <conditionalFormatting sqref="AP95">
    <cfRule type="cellIs" dxfId="17357" priority="17730" stopIfTrue="1" operator="equal">
      <formula>"Muy Baja"</formula>
    </cfRule>
  </conditionalFormatting>
  <conditionalFormatting sqref="AE96:AE97">
    <cfRule type="containsText" dxfId="17356" priority="17679" operator="containsText" text="VALORAR">
      <formula>NOT(ISERROR(SEARCH("VALORAR",AE96)))</formula>
    </cfRule>
    <cfRule type="containsText" dxfId="17355" priority="17680" operator="containsText" text="Extrema">
      <formula>NOT(ISERROR(SEARCH("Extrema",AE96)))</formula>
    </cfRule>
    <cfRule type="containsText" dxfId="17354" priority="17681" operator="containsText" text="Alta">
      <formula>NOT(ISERROR(SEARCH("Alta",AE96)))</formula>
    </cfRule>
    <cfRule type="containsText" dxfId="17353" priority="17682" operator="containsText" text="Moderada">
      <formula>NOT(ISERROR(SEARCH("Moderada",AE96)))</formula>
    </cfRule>
    <cfRule type="containsText" dxfId="17352" priority="17683" operator="containsText" text="Baja">
      <formula>NOT(ISERROR(SEARCH("Baja",AE96)))</formula>
    </cfRule>
  </conditionalFormatting>
  <conditionalFormatting sqref="AE96:AE97">
    <cfRule type="containsText" dxfId="17351" priority="17684" operator="containsText" text="VALORAR">
      <formula>NOT(ISERROR(SEARCH("VALORAR",AE96)))</formula>
    </cfRule>
    <cfRule type="containsText" dxfId="17350" priority="17685" operator="containsText" text="Extrema">
      <formula>NOT(ISERROR(SEARCH("Extrema",AE96)))</formula>
    </cfRule>
    <cfRule type="containsText" dxfId="17349" priority="17686" operator="containsText" text="Alta">
      <formula>NOT(ISERROR(SEARCH("Alta",AE96)))</formula>
    </cfRule>
    <cfRule type="containsText" dxfId="17348" priority="17687" operator="containsText" text="Moderada">
      <formula>NOT(ISERROR(SEARCH("Moderada",AE96)))</formula>
    </cfRule>
    <cfRule type="containsText" dxfId="17347" priority="17688" operator="containsText" text="Baja">
      <formula>NOT(ISERROR(SEARCH("Baja",AE96)))</formula>
    </cfRule>
  </conditionalFormatting>
  <conditionalFormatting sqref="V96:V97">
    <cfRule type="cellIs" dxfId="17346" priority="17695" stopIfTrue="1" operator="equal">
      <formula>"Alta"</formula>
    </cfRule>
  </conditionalFormatting>
  <conditionalFormatting sqref="V96:V97">
    <cfRule type="cellIs" dxfId="17345" priority="17697" stopIfTrue="1" operator="equal">
      <formula>"Baja"</formula>
    </cfRule>
  </conditionalFormatting>
  <conditionalFormatting sqref="V96:V97">
    <cfRule type="cellIs" dxfId="17344" priority="17696" stopIfTrue="1" operator="equal">
      <formula>"Media"</formula>
    </cfRule>
  </conditionalFormatting>
  <conditionalFormatting sqref="V96:V97">
    <cfRule type="cellIs" dxfId="17343" priority="17694" stopIfTrue="1" operator="equal">
      <formula>"Muy Alta"</formula>
    </cfRule>
  </conditionalFormatting>
  <conditionalFormatting sqref="V96:V97">
    <cfRule type="cellIs" dxfId="17342" priority="17698" stopIfTrue="1" operator="equal">
      <formula>"Muy Baja"</formula>
    </cfRule>
  </conditionalFormatting>
  <conditionalFormatting sqref="AP97">
    <cfRule type="cellIs" dxfId="17341" priority="17641" stopIfTrue="1" operator="equal">
      <formula>"Alta"</formula>
    </cfRule>
  </conditionalFormatting>
  <conditionalFormatting sqref="AP97">
    <cfRule type="cellIs" dxfId="17340" priority="17643" stopIfTrue="1" operator="equal">
      <formula>"Baja"</formula>
    </cfRule>
  </conditionalFormatting>
  <conditionalFormatting sqref="AP97">
    <cfRule type="cellIs" dxfId="17339" priority="17642" stopIfTrue="1" operator="equal">
      <formula>"Media"</formula>
    </cfRule>
  </conditionalFormatting>
  <conditionalFormatting sqref="AP97">
    <cfRule type="cellIs" dxfId="17338" priority="17640" stopIfTrue="1" operator="equal">
      <formula>"Muy Alta"</formula>
    </cfRule>
  </conditionalFormatting>
  <conditionalFormatting sqref="AP97">
    <cfRule type="cellIs" dxfId="17337" priority="17644" stopIfTrue="1" operator="equal">
      <formula>"Muy Baja"</formula>
    </cfRule>
  </conditionalFormatting>
  <conditionalFormatting sqref="AP14">
    <cfRule type="cellIs" dxfId="17336" priority="17427" stopIfTrue="1" operator="equal">
      <formula>"Alta"</formula>
    </cfRule>
  </conditionalFormatting>
  <conditionalFormatting sqref="AP14">
    <cfRule type="cellIs" dxfId="17335" priority="17429" stopIfTrue="1" operator="equal">
      <formula>"Baja"</formula>
    </cfRule>
  </conditionalFormatting>
  <conditionalFormatting sqref="AP14">
    <cfRule type="cellIs" dxfId="17334" priority="17428" stopIfTrue="1" operator="equal">
      <formula>"Media"</formula>
    </cfRule>
  </conditionalFormatting>
  <conditionalFormatting sqref="AP14">
    <cfRule type="cellIs" dxfId="17333" priority="17426" stopIfTrue="1" operator="equal">
      <formula>"Muy Alta"</formula>
    </cfRule>
  </conditionalFormatting>
  <conditionalFormatting sqref="AP14">
    <cfRule type="cellIs" dxfId="17332" priority="17430" stopIfTrue="1" operator="equal">
      <formula>"Muy Baja"</formula>
    </cfRule>
  </conditionalFormatting>
  <conditionalFormatting sqref="AE20">
    <cfRule type="containsText" dxfId="17331" priority="17393" operator="containsText" text="VALORAR">
      <formula>NOT(ISERROR(SEARCH("VALORAR",AE20)))</formula>
    </cfRule>
    <cfRule type="containsText" dxfId="17330" priority="17394" operator="containsText" text="Extrema">
      <formula>NOT(ISERROR(SEARCH("Extrema",AE20)))</formula>
    </cfRule>
    <cfRule type="containsText" dxfId="17329" priority="17395" operator="containsText" text="Alta">
      <formula>NOT(ISERROR(SEARCH("Alta",AE20)))</formula>
    </cfRule>
    <cfRule type="containsText" dxfId="17328" priority="17396" operator="containsText" text="Moderada">
      <formula>NOT(ISERROR(SEARCH("Moderada",AE20)))</formula>
    </cfRule>
    <cfRule type="containsText" dxfId="17327" priority="17397" operator="containsText" text="Baja">
      <formula>NOT(ISERROR(SEARCH("Baja",AE20)))</formula>
    </cfRule>
  </conditionalFormatting>
  <conditionalFormatting sqref="AE20">
    <cfRule type="containsText" dxfId="17326" priority="17398" operator="containsText" text="VALORAR">
      <formula>NOT(ISERROR(SEARCH("VALORAR",AE20)))</formula>
    </cfRule>
    <cfRule type="containsText" dxfId="17325" priority="17399" operator="containsText" text="Extrema">
      <formula>NOT(ISERROR(SEARCH("Extrema",AE20)))</formula>
    </cfRule>
    <cfRule type="containsText" dxfId="17324" priority="17400" operator="containsText" text="Alta">
      <formula>NOT(ISERROR(SEARCH("Alta",AE20)))</formula>
    </cfRule>
    <cfRule type="containsText" dxfId="17323" priority="17401" operator="containsText" text="Moderada">
      <formula>NOT(ISERROR(SEARCH("Moderada",AE20)))</formula>
    </cfRule>
    <cfRule type="containsText" dxfId="17322" priority="17402" operator="containsText" text="Baja">
      <formula>NOT(ISERROR(SEARCH("Baja",AE20)))</formula>
    </cfRule>
  </conditionalFormatting>
  <conditionalFormatting sqref="V20">
    <cfRule type="cellIs" dxfId="17321" priority="17409" stopIfTrue="1" operator="equal">
      <formula>"Alta"</formula>
    </cfRule>
  </conditionalFormatting>
  <conditionalFormatting sqref="V20">
    <cfRule type="cellIs" dxfId="17320" priority="17411" stopIfTrue="1" operator="equal">
      <formula>"Baja"</formula>
    </cfRule>
  </conditionalFormatting>
  <conditionalFormatting sqref="V20">
    <cfRule type="cellIs" dxfId="17319" priority="17410" stopIfTrue="1" operator="equal">
      <formula>"Media"</formula>
    </cfRule>
  </conditionalFormatting>
  <conditionalFormatting sqref="V20">
    <cfRule type="cellIs" dxfId="17318" priority="17408" stopIfTrue="1" operator="equal">
      <formula>"Muy Alta"</formula>
    </cfRule>
  </conditionalFormatting>
  <conditionalFormatting sqref="V20">
    <cfRule type="cellIs" dxfId="17317" priority="17412" stopIfTrue="1" operator="equal">
      <formula>"Muy Baja"</formula>
    </cfRule>
  </conditionalFormatting>
  <conditionalFormatting sqref="AP20">
    <cfRule type="cellIs" dxfId="17316" priority="17369" stopIfTrue="1" operator="equal">
      <formula>"Alta"</formula>
    </cfRule>
  </conditionalFormatting>
  <conditionalFormatting sqref="AP20">
    <cfRule type="cellIs" dxfId="17315" priority="17371" stopIfTrue="1" operator="equal">
      <formula>"Baja"</formula>
    </cfRule>
  </conditionalFormatting>
  <conditionalFormatting sqref="AP20">
    <cfRule type="cellIs" dxfId="17314" priority="17370" stopIfTrue="1" operator="equal">
      <formula>"Media"</formula>
    </cfRule>
  </conditionalFormatting>
  <conditionalFormatting sqref="AP20">
    <cfRule type="cellIs" dxfId="17313" priority="17368" stopIfTrue="1" operator="equal">
      <formula>"Muy Alta"</formula>
    </cfRule>
  </conditionalFormatting>
  <conditionalFormatting sqref="AP20">
    <cfRule type="cellIs" dxfId="17312" priority="17372" stopIfTrue="1" operator="equal">
      <formula>"Muy Baja"</formula>
    </cfRule>
  </conditionalFormatting>
  <conditionalFormatting sqref="AP26">
    <cfRule type="cellIs" dxfId="17311" priority="17311" stopIfTrue="1" operator="equal">
      <formula>"Alta"</formula>
    </cfRule>
  </conditionalFormatting>
  <conditionalFormatting sqref="AP26">
    <cfRule type="cellIs" dxfId="17310" priority="17313" stopIfTrue="1" operator="equal">
      <formula>"Baja"</formula>
    </cfRule>
  </conditionalFormatting>
  <conditionalFormatting sqref="AP26">
    <cfRule type="cellIs" dxfId="17309" priority="17312" stopIfTrue="1" operator="equal">
      <formula>"Media"</formula>
    </cfRule>
  </conditionalFormatting>
  <conditionalFormatting sqref="AP26">
    <cfRule type="cellIs" dxfId="17308" priority="17310" stopIfTrue="1" operator="equal">
      <formula>"Muy Alta"</formula>
    </cfRule>
  </conditionalFormatting>
  <conditionalFormatting sqref="AP26">
    <cfRule type="cellIs" dxfId="17307" priority="17314" stopIfTrue="1" operator="equal">
      <formula>"Muy Baja"</formula>
    </cfRule>
  </conditionalFormatting>
  <conditionalFormatting sqref="AE26">
    <cfRule type="containsText" dxfId="17306" priority="17335" operator="containsText" text="VALORAR">
      <formula>NOT(ISERROR(SEARCH("VALORAR",AE26)))</formula>
    </cfRule>
    <cfRule type="containsText" dxfId="17305" priority="17336" operator="containsText" text="Extrema">
      <formula>NOT(ISERROR(SEARCH("Extrema",AE26)))</formula>
    </cfRule>
    <cfRule type="containsText" dxfId="17304" priority="17337" operator="containsText" text="Alta">
      <formula>NOT(ISERROR(SEARCH("Alta",AE26)))</formula>
    </cfRule>
    <cfRule type="containsText" dxfId="17303" priority="17338" operator="containsText" text="Moderada">
      <formula>NOT(ISERROR(SEARCH("Moderada",AE26)))</formula>
    </cfRule>
    <cfRule type="containsText" dxfId="17302" priority="17339" operator="containsText" text="Baja">
      <formula>NOT(ISERROR(SEARCH("Baja",AE26)))</formula>
    </cfRule>
  </conditionalFormatting>
  <conditionalFormatting sqref="AE26">
    <cfRule type="containsText" dxfId="17301" priority="17340" operator="containsText" text="VALORAR">
      <formula>NOT(ISERROR(SEARCH("VALORAR",AE26)))</formula>
    </cfRule>
    <cfRule type="containsText" dxfId="17300" priority="17341" operator="containsText" text="Extrema">
      <formula>NOT(ISERROR(SEARCH("Extrema",AE26)))</formula>
    </cfRule>
    <cfRule type="containsText" dxfId="17299" priority="17342" operator="containsText" text="Alta">
      <formula>NOT(ISERROR(SEARCH("Alta",AE26)))</formula>
    </cfRule>
    <cfRule type="containsText" dxfId="17298" priority="17343" operator="containsText" text="Moderada">
      <formula>NOT(ISERROR(SEARCH("Moderada",AE26)))</formula>
    </cfRule>
    <cfRule type="containsText" dxfId="17297" priority="17344" operator="containsText" text="Baja">
      <formula>NOT(ISERROR(SEARCH("Baja",AE26)))</formula>
    </cfRule>
  </conditionalFormatting>
  <conditionalFormatting sqref="V26">
    <cfRule type="cellIs" dxfId="17296" priority="17351" stopIfTrue="1" operator="equal">
      <formula>"Alta"</formula>
    </cfRule>
  </conditionalFormatting>
  <conditionalFormatting sqref="V26">
    <cfRule type="cellIs" dxfId="17295" priority="17353" stopIfTrue="1" operator="equal">
      <formula>"Baja"</formula>
    </cfRule>
  </conditionalFormatting>
  <conditionalFormatting sqref="V26">
    <cfRule type="cellIs" dxfId="17294" priority="17352" stopIfTrue="1" operator="equal">
      <formula>"Media"</formula>
    </cfRule>
  </conditionalFormatting>
  <conditionalFormatting sqref="V26">
    <cfRule type="cellIs" dxfId="17293" priority="17350" stopIfTrue="1" operator="equal">
      <formula>"Muy Alta"</formula>
    </cfRule>
  </conditionalFormatting>
  <conditionalFormatting sqref="V26">
    <cfRule type="cellIs" dxfId="17292" priority="17354" stopIfTrue="1" operator="equal">
      <formula>"Muy Baja"</formula>
    </cfRule>
  </conditionalFormatting>
  <conditionalFormatting sqref="AE32">
    <cfRule type="containsText" dxfId="17291" priority="17277" operator="containsText" text="VALORAR">
      <formula>NOT(ISERROR(SEARCH("VALORAR",AE32)))</formula>
    </cfRule>
    <cfRule type="containsText" dxfId="17290" priority="17278" operator="containsText" text="Extrema">
      <formula>NOT(ISERROR(SEARCH("Extrema",AE32)))</formula>
    </cfRule>
    <cfRule type="containsText" dxfId="17289" priority="17279" operator="containsText" text="Alta">
      <formula>NOT(ISERROR(SEARCH("Alta",AE32)))</formula>
    </cfRule>
    <cfRule type="containsText" dxfId="17288" priority="17280" operator="containsText" text="Moderada">
      <formula>NOT(ISERROR(SEARCH("Moderada",AE32)))</formula>
    </cfRule>
    <cfRule type="containsText" dxfId="17287" priority="17281" operator="containsText" text="Baja">
      <formula>NOT(ISERROR(SEARCH("Baja",AE32)))</formula>
    </cfRule>
  </conditionalFormatting>
  <conditionalFormatting sqref="AE32">
    <cfRule type="containsText" dxfId="17286" priority="17282" operator="containsText" text="VALORAR">
      <formula>NOT(ISERROR(SEARCH("VALORAR",AE32)))</formula>
    </cfRule>
    <cfRule type="containsText" dxfId="17285" priority="17283" operator="containsText" text="Extrema">
      <formula>NOT(ISERROR(SEARCH("Extrema",AE32)))</formula>
    </cfRule>
    <cfRule type="containsText" dxfId="17284" priority="17284" operator="containsText" text="Alta">
      <formula>NOT(ISERROR(SEARCH("Alta",AE32)))</formula>
    </cfRule>
    <cfRule type="containsText" dxfId="17283" priority="17285" operator="containsText" text="Moderada">
      <formula>NOT(ISERROR(SEARCH("Moderada",AE32)))</formula>
    </cfRule>
    <cfRule type="containsText" dxfId="17282" priority="17286" operator="containsText" text="Baja">
      <formula>NOT(ISERROR(SEARCH("Baja",AE32)))</formula>
    </cfRule>
  </conditionalFormatting>
  <conditionalFormatting sqref="V32">
    <cfRule type="cellIs" dxfId="17281" priority="17293" stopIfTrue="1" operator="equal">
      <formula>"Alta"</formula>
    </cfRule>
  </conditionalFormatting>
  <conditionalFormatting sqref="V32">
    <cfRule type="cellIs" dxfId="17280" priority="17295" stopIfTrue="1" operator="equal">
      <formula>"Baja"</formula>
    </cfRule>
  </conditionalFormatting>
  <conditionalFormatting sqref="V32">
    <cfRule type="cellIs" dxfId="17279" priority="17294" stopIfTrue="1" operator="equal">
      <formula>"Media"</formula>
    </cfRule>
  </conditionalFormatting>
  <conditionalFormatting sqref="V32">
    <cfRule type="cellIs" dxfId="17278" priority="17292" stopIfTrue="1" operator="equal">
      <formula>"Muy Alta"</formula>
    </cfRule>
  </conditionalFormatting>
  <conditionalFormatting sqref="V32">
    <cfRule type="cellIs" dxfId="17277" priority="17296" stopIfTrue="1" operator="equal">
      <formula>"Muy Baja"</formula>
    </cfRule>
  </conditionalFormatting>
  <conditionalFormatting sqref="AP32">
    <cfRule type="cellIs" dxfId="17276" priority="17253" stopIfTrue="1" operator="equal">
      <formula>"Alta"</formula>
    </cfRule>
  </conditionalFormatting>
  <conditionalFormatting sqref="AP32">
    <cfRule type="cellIs" dxfId="17275" priority="17255" stopIfTrue="1" operator="equal">
      <formula>"Baja"</formula>
    </cfRule>
  </conditionalFormatting>
  <conditionalFormatting sqref="AP32">
    <cfRule type="cellIs" dxfId="17274" priority="17254" stopIfTrue="1" operator="equal">
      <formula>"Media"</formula>
    </cfRule>
  </conditionalFormatting>
  <conditionalFormatting sqref="AP32">
    <cfRule type="cellIs" dxfId="17273" priority="17252" stopIfTrue="1" operator="equal">
      <formula>"Muy Alta"</formula>
    </cfRule>
  </conditionalFormatting>
  <conditionalFormatting sqref="AP32">
    <cfRule type="cellIs" dxfId="17272" priority="17256" stopIfTrue="1" operator="equal">
      <formula>"Muy Baja"</formula>
    </cfRule>
  </conditionalFormatting>
  <conditionalFormatting sqref="AE38">
    <cfRule type="containsText" dxfId="17271" priority="17219" operator="containsText" text="VALORAR">
      <formula>NOT(ISERROR(SEARCH("VALORAR",AE38)))</formula>
    </cfRule>
    <cfRule type="containsText" dxfId="17270" priority="17220" operator="containsText" text="Extrema">
      <formula>NOT(ISERROR(SEARCH("Extrema",AE38)))</formula>
    </cfRule>
    <cfRule type="containsText" dxfId="17269" priority="17221" operator="containsText" text="Alta">
      <formula>NOT(ISERROR(SEARCH("Alta",AE38)))</formula>
    </cfRule>
    <cfRule type="containsText" dxfId="17268" priority="17222" operator="containsText" text="Moderada">
      <formula>NOT(ISERROR(SEARCH("Moderada",AE38)))</formula>
    </cfRule>
    <cfRule type="containsText" dxfId="17267" priority="17223" operator="containsText" text="Baja">
      <formula>NOT(ISERROR(SEARCH("Baja",AE38)))</formula>
    </cfRule>
  </conditionalFormatting>
  <conditionalFormatting sqref="AE38">
    <cfRule type="containsText" dxfId="17266" priority="17224" operator="containsText" text="VALORAR">
      <formula>NOT(ISERROR(SEARCH("VALORAR",AE38)))</formula>
    </cfRule>
    <cfRule type="containsText" dxfId="17265" priority="17225" operator="containsText" text="Extrema">
      <formula>NOT(ISERROR(SEARCH("Extrema",AE38)))</formula>
    </cfRule>
    <cfRule type="containsText" dxfId="17264" priority="17226" operator="containsText" text="Alta">
      <formula>NOT(ISERROR(SEARCH("Alta",AE38)))</formula>
    </cfRule>
    <cfRule type="containsText" dxfId="17263" priority="17227" operator="containsText" text="Moderada">
      <formula>NOT(ISERROR(SEARCH("Moderada",AE38)))</formula>
    </cfRule>
    <cfRule type="containsText" dxfId="17262" priority="17228" operator="containsText" text="Baja">
      <formula>NOT(ISERROR(SEARCH("Baja",AE38)))</formula>
    </cfRule>
  </conditionalFormatting>
  <conditionalFormatting sqref="V38">
    <cfRule type="cellIs" dxfId="17261" priority="17235" stopIfTrue="1" operator="equal">
      <formula>"Alta"</formula>
    </cfRule>
  </conditionalFormatting>
  <conditionalFormatting sqref="V38">
    <cfRule type="cellIs" dxfId="17260" priority="17237" stopIfTrue="1" operator="equal">
      <formula>"Baja"</formula>
    </cfRule>
  </conditionalFormatting>
  <conditionalFormatting sqref="V38">
    <cfRule type="cellIs" dxfId="17259" priority="17236" stopIfTrue="1" operator="equal">
      <formula>"Media"</formula>
    </cfRule>
  </conditionalFormatting>
  <conditionalFormatting sqref="V38">
    <cfRule type="cellIs" dxfId="17258" priority="17234" stopIfTrue="1" operator="equal">
      <formula>"Muy Alta"</formula>
    </cfRule>
  </conditionalFormatting>
  <conditionalFormatting sqref="V38">
    <cfRule type="cellIs" dxfId="17257" priority="17238" stopIfTrue="1" operator="equal">
      <formula>"Muy Baja"</formula>
    </cfRule>
  </conditionalFormatting>
  <conditionalFormatting sqref="AP38">
    <cfRule type="cellIs" dxfId="17256" priority="17211" stopIfTrue="1" operator="equal">
      <formula>"Alta"</formula>
    </cfRule>
  </conditionalFormatting>
  <conditionalFormatting sqref="AP38">
    <cfRule type="cellIs" dxfId="17255" priority="17213" stopIfTrue="1" operator="equal">
      <formula>"Baja"</formula>
    </cfRule>
  </conditionalFormatting>
  <conditionalFormatting sqref="AP38">
    <cfRule type="cellIs" dxfId="17254" priority="17212" stopIfTrue="1" operator="equal">
      <formula>"Media"</formula>
    </cfRule>
  </conditionalFormatting>
  <conditionalFormatting sqref="AP38">
    <cfRule type="cellIs" dxfId="17253" priority="17210" stopIfTrue="1" operator="equal">
      <formula>"Muy Alta"</formula>
    </cfRule>
  </conditionalFormatting>
  <conditionalFormatting sqref="AP38">
    <cfRule type="cellIs" dxfId="17252" priority="17214" stopIfTrue="1" operator="equal">
      <formula>"Muy Baja"</formula>
    </cfRule>
  </conditionalFormatting>
  <conditionalFormatting sqref="AE44">
    <cfRule type="containsText" dxfId="17251" priority="17161" operator="containsText" text="VALORAR">
      <formula>NOT(ISERROR(SEARCH("VALORAR",AE44)))</formula>
    </cfRule>
    <cfRule type="containsText" dxfId="17250" priority="17162" operator="containsText" text="Extrema">
      <formula>NOT(ISERROR(SEARCH("Extrema",AE44)))</formula>
    </cfRule>
    <cfRule type="containsText" dxfId="17249" priority="17163" operator="containsText" text="Alta">
      <formula>NOT(ISERROR(SEARCH("Alta",AE44)))</formula>
    </cfRule>
    <cfRule type="containsText" dxfId="17248" priority="17164" operator="containsText" text="Moderada">
      <formula>NOT(ISERROR(SEARCH("Moderada",AE44)))</formula>
    </cfRule>
    <cfRule type="containsText" dxfId="17247" priority="17165" operator="containsText" text="Baja">
      <formula>NOT(ISERROR(SEARCH("Baja",AE44)))</formula>
    </cfRule>
  </conditionalFormatting>
  <conditionalFormatting sqref="AE44">
    <cfRule type="containsText" dxfId="17246" priority="17166" operator="containsText" text="VALORAR">
      <formula>NOT(ISERROR(SEARCH("VALORAR",AE44)))</formula>
    </cfRule>
    <cfRule type="containsText" dxfId="17245" priority="17167" operator="containsText" text="Extrema">
      <formula>NOT(ISERROR(SEARCH("Extrema",AE44)))</formula>
    </cfRule>
    <cfRule type="containsText" dxfId="17244" priority="17168" operator="containsText" text="Alta">
      <formula>NOT(ISERROR(SEARCH("Alta",AE44)))</formula>
    </cfRule>
    <cfRule type="containsText" dxfId="17243" priority="17169" operator="containsText" text="Moderada">
      <formula>NOT(ISERROR(SEARCH("Moderada",AE44)))</formula>
    </cfRule>
    <cfRule type="containsText" dxfId="17242" priority="17170" operator="containsText" text="Baja">
      <formula>NOT(ISERROR(SEARCH("Baja",AE44)))</formula>
    </cfRule>
  </conditionalFormatting>
  <conditionalFormatting sqref="V44">
    <cfRule type="cellIs" dxfId="17241" priority="17177" stopIfTrue="1" operator="equal">
      <formula>"Alta"</formula>
    </cfRule>
  </conditionalFormatting>
  <conditionalFormatting sqref="V44">
    <cfRule type="cellIs" dxfId="17240" priority="17179" stopIfTrue="1" operator="equal">
      <formula>"Baja"</formula>
    </cfRule>
  </conditionalFormatting>
  <conditionalFormatting sqref="V44">
    <cfRule type="cellIs" dxfId="17239" priority="17178" stopIfTrue="1" operator="equal">
      <formula>"Media"</formula>
    </cfRule>
  </conditionalFormatting>
  <conditionalFormatting sqref="V44">
    <cfRule type="cellIs" dxfId="17238" priority="17176" stopIfTrue="1" operator="equal">
      <formula>"Muy Alta"</formula>
    </cfRule>
  </conditionalFormatting>
  <conditionalFormatting sqref="V44">
    <cfRule type="cellIs" dxfId="17237" priority="17180" stopIfTrue="1" operator="equal">
      <formula>"Muy Baja"</formula>
    </cfRule>
  </conditionalFormatting>
  <conditionalFormatting sqref="AP44">
    <cfRule type="cellIs" dxfId="17236" priority="17153" stopIfTrue="1" operator="equal">
      <formula>"Alta"</formula>
    </cfRule>
  </conditionalFormatting>
  <conditionalFormatting sqref="AP44">
    <cfRule type="cellIs" dxfId="17235" priority="17155" stopIfTrue="1" operator="equal">
      <formula>"Baja"</formula>
    </cfRule>
  </conditionalFormatting>
  <conditionalFormatting sqref="AP44">
    <cfRule type="cellIs" dxfId="17234" priority="17154" stopIfTrue="1" operator="equal">
      <formula>"Media"</formula>
    </cfRule>
  </conditionalFormatting>
  <conditionalFormatting sqref="AP44">
    <cfRule type="cellIs" dxfId="17233" priority="17152" stopIfTrue="1" operator="equal">
      <formula>"Muy Alta"</formula>
    </cfRule>
  </conditionalFormatting>
  <conditionalFormatting sqref="AP44">
    <cfRule type="cellIs" dxfId="17232" priority="17156" stopIfTrue="1" operator="equal">
      <formula>"Muy Baja"</formula>
    </cfRule>
  </conditionalFormatting>
  <conditionalFormatting sqref="AE50">
    <cfRule type="containsText" dxfId="17231" priority="17103" operator="containsText" text="VALORAR">
      <formula>NOT(ISERROR(SEARCH("VALORAR",AE50)))</formula>
    </cfRule>
    <cfRule type="containsText" dxfId="17230" priority="17104" operator="containsText" text="Extrema">
      <formula>NOT(ISERROR(SEARCH("Extrema",AE50)))</formula>
    </cfRule>
    <cfRule type="containsText" dxfId="17229" priority="17105" operator="containsText" text="Alta">
      <formula>NOT(ISERROR(SEARCH("Alta",AE50)))</formula>
    </cfRule>
    <cfRule type="containsText" dxfId="17228" priority="17106" operator="containsText" text="Moderada">
      <formula>NOT(ISERROR(SEARCH("Moderada",AE50)))</formula>
    </cfRule>
    <cfRule type="containsText" dxfId="17227" priority="17107" operator="containsText" text="Baja">
      <formula>NOT(ISERROR(SEARCH("Baja",AE50)))</formula>
    </cfRule>
  </conditionalFormatting>
  <conditionalFormatting sqref="AE50">
    <cfRule type="containsText" dxfId="17226" priority="17108" operator="containsText" text="VALORAR">
      <formula>NOT(ISERROR(SEARCH("VALORAR",AE50)))</formula>
    </cfRule>
    <cfRule type="containsText" dxfId="17225" priority="17109" operator="containsText" text="Extrema">
      <formula>NOT(ISERROR(SEARCH("Extrema",AE50)))</formula>
    </cfRule>
    <cfRule type="containsText" dxfId="17224" priority="17110" operator="containsText" text="Alta">
      <formula>NOT(ISERROR(SEARCH("Alta",AE50)))</formula>
    </cfRule>
    <cfRule type="containsText" dxfId="17223" priority="17111" operator="containsText" text="Moderada">
      <formula>NOT(ISERROR(SEARCH("Moderada",AE50)))</formula>
    </cfRule>
    <cfRule type="containsText" dxfId="17222" priority="17112" operator="containsText" text="Baja">
      <formula>NOT(ISERROR(SEARCH("Baja",AE50)))</formula>
    </cfRule>
  </conditionalFormatting>
  <conditionalFormatting sqref="V50">
    <cfRule type="cellIs" dxfId="17221" priority="17119" stopIfTrue="1" operator="equal">
      <formula>"Alta"</formula>
    </cfRule>
  </conditionalFormatting>
  <conditionalFormatting sqref="V50">
    <cfRule type="cellIs" dxfId="17220" priority="17121" stopIfTrue="1" operator="equal">
      <formula>"Baja"</formula>
    </cfRule>
  </conditionalFormatting>
  <conditionalFormatting sqref="V50">
    <cfRule type="cellIs" dxfId="17219" priority="17120" stopIfTrue="1" operator="equal">
      <formula>"Media"</formula>
    </cfRule>
  </conditionalFormatting>
  <conditionalFormatting sqref="V50">
    <cfRule type="cellIs" dxfId="17218" priority="17118" stopIfTrue="1" operator="equal">
      <formula>"Muy Alta"</formula>
    </cfRule>
  </conditionalFormatting>
  <conditionalFormatting sqref="V50">
    <cfRule type="cellIs" dxfId="17217" priority="17122" stopIfTrue="1" operator="equal">
      <formula>"Muy Baja"</formula>
    </cfRule>
  </conditionalFormatting>
  <conditionalFormatting sqref="AP50">
    <cfRule type="cellIs" dxfId="17216" priority="17095" stopIfTrue="1" operator="equal">
      <formula>"Alta"</formula>
    </cfRule>
  </conditionalFormatting>
  <conditionalFormatting sqref="AP50">
    <cfRule type="cellIs" dxfId="17215" priority="17097" stopIfTrue="1" operator="equal">
      <formula>"Baja"</formula>
    </cfRule>
  </conditionalFormatting>
  <conditionalFormatting sqref="AP50">
    <cfRule type="cellIs" dxfId="17214" priority="17096" stopIfTrue="1" operator="equal">
      <formula>"Media"</formula>
    </cfRule>
  </conditionalFormatting>
  <conditionalFormatting sqref="AP50">
    <cfRule type="cellIs" dxfId="17213" priority="17094" stopIfTrue="1" operator="equal">
      <formula>"Muy Alta"</formula>
    </cfRule>
  </conditionalFormatting>
  <conditionalFormatting sqref="AP50">
    <cfRule type="cellIs" dxfId="17212" priority="17098" stopIfTrue="1" operator="equal">
      <formula>"Muy Baja"</formula>
    </cfRule>
  </conditionalFormatting>
  <conditionalFormatting sqref="AE56">
    <cfRule type="containsText" dxfId="17211" priority="17045" operator="containsText" text="VALORAR">
      <formula>NOT(ISERROR(SEARCH("VALORAR",AE56)))</formula>
    </cfRule>
    <cfRule type="containsText" dxfId="17210" priority="17046" operator="containsText" text="Extrema">
      <formula>NOT(ISERROR(SEARCH("Extrema",AE56)))</formula>
    </cfRule>
    <cfRule type="containsText" dxfId="17209" priority="17047" operator="containsText" text="Alta">
      <formula>NOT(ISERROR(SEARCH("Alta",AE56)))</formula>
    </cfRule>
    <cfRule type="containsText" dxfId="17208" priority="17048" operator="containsText" text="Moderada">
      <formula>NOT(ISERROR(SEARCH("Moderada",AE56)))</formula>
    </cfRule>
    <cfRule type="containsText" dxfId="17207" priority="17049" operator="containsText" text="Baja">
      <formula>NOT(ISERROR(SEARCH("Baja",AE56)))</formula>
    </cfRule>
  </conditionalFormatting>
  <conditionalFormatting sqref="AE56">
    <cfRule type="containsText" dxfId="17206" priority="17050" operator="containsText" text="VALORAR">
      <formula>NOT(ISERROR(SEARCH("VALORAR",AE56)))</formula>
    </cfRule>
    <cfRule type="containsText" dxfId="17205" priority="17051" operator="containsText" text="Extrema">
      <formula>NOT(ISERROR(SEARCH("Extrema",AE56)))</formula>
    </cfRule>
    <cfRule type="containsText" dxfId="17204" priority="17052" operator="containsText" text="Alta">
      <formula>NOT(ISERROR(SEARCH("Alta",AE56)))</formula>
    </cfRule>
    <cfRule type="containsText" dxfId="17203" priority="17053" operator="containsText" text="Moderada">
      <formula>NOT(ISERROR(SEARCH("Moderada",AE56)))</formula>
    </cfRule>
    <cfRule type="containsText" dxfId="17202" priority="17054" operator="containsText" text="Baja">
      <formula>NOT(ISERROR(SEARCH("Baja",AE56)))</formula>
    </cfRule>
  </conditionalFormatting>
  <conditionalFormatting sqref="V56">
    <cfRule type="cellIs" dxfId="17201" priority="17061" stopIfTrue="1" operator="equal">
      <formula>"Alta"</formula>
    </cfRule>
  </conditionalFormatting>
  <conditionalFormatting sqref="V56">
    <cfRule type="cellIs" dxfId="17200" priority="17063" stopIfTrue="1" operator="equal">
      <formula>"Baja"</formula>
    </cfRule>
  </conditionalFormatting>
  <conditionalFormatting sqref="V56">
    <cfRule type="cellIs" dxfId="17199" priority="17062" stopIfTrue="1" operator="equal">
      <formula>"Media"</formula>
    </cfRule>
  </conditionalFormatting>
  <conditionalFormatting sqref="V56">
    <cfRule type="cellIs" dxfId="17198" priority="17060" stopIfTrue="1" operator="equal">
      <formula>"Muy Alta"</formula>
    </cfRule>
  </conditionalFormatting>
  <conditionalFormatting sqref="V56">
    <cfRule type="cellIs" dxfId="17197" priority="17064" stopIfTrue="1" operator="equal">
      <formula>"Muy Baja"</formula>
    </cfRule>
  </conditionalFormatting>
  <conditionalFormatting sqref="AP56">
    <cfRule type="cellIs" dxfId="17196" priority="17021" stopIfTrue="1" operator="equal">
      <formula>"Alta"</formula>
    </cfRule>
  </conditionalFormatting>
  <conditionalFormatting sqref="AP56">
    <cfRule type="cellIs" dxfId="17195" priority="17023" stopIfTrue="1" operator="equal">
      <formula>"Baja"</formula>
    </cfRule>
  </conditionalFormatting>
  <conditionalFormatting sqref="AP56">
    <cfRule type="cellIs" dxfId="17194" priority="17022" stopIfTrue="1" operator="equal">
      <formula>"Media"</formula>
    </cfRule>
  </conditionalFormatting>
  <conditionalFormatting sqref="AP56">
    <cfRule type="cellIs" dxfId="17193" priority="17020" stopIfTrue="1" operator="equal">
      <formula>"Muy Alta"</formula>
    </cfRule>
  </conditionalFormatting>
  <conditionalFormatting sqref="AP56">
    <cfRule type="cellIs" dxfId="17192" priority="17024" stopIfTrue="1" operator="equal">
      <formula>"Muy Baja"</formula>
    </cfRule>
  </conditionalFormatting>
  <conditionalFormatting sqref="AE62">
    <cfRule type="containsText" dxfId="17191" priority="16987" operator="containsText" text="VALORAR">
      <formula>NOT(ISERROR(SEARCH("VALORAR",AE62)))</formula>
    </cfRule>
    <cfRule type="containsText" dxfId="17190" priority="16988" operator="containsText" text="Extrema">
      <formula>NOT(ISERROR(SEARCH("Extrema",AE62)))</formula>
    </cfRule>
    <cfRule type="containsText" dxfId="17189" priority="16989" operator="containsText" text="Alta">
      <formula>NOT(ISERROR(SEARCH("Alta",AE62)))</formula>
    </cfRule>
    <cfRule type="containsText" dxfId="17188" priority="16990" operator="containsText" text="Moderada">
      <formula>NOT(ISERROR(SEARCH("Moderada",AE62)))</formula>
    </cfRule>
    <cfRule type="containsText" dxfId="17187" priority="16991" operator="containsText" text="Baja">
      <formula>NOT(ISERROR(SEARCH("Baja",AE62)))</formula>
    </cfRule>
  </conditionalFormatting>
  <conditionalFormatting sqref="AE62">
    <cfRule type="containsText" dxfId="17186" priority="16992" operator="containsText" text="VALORAR">
      <formula>NOT(ISERROR(SEARCH("VALORAR",AE62)))</formula>
    </cfRule>
    <cfRule type="containsText" dxfId="17185" priority="16993" operator="containsText" text="Extrema">
      <formula>NOT(ISERROR(SEARCH("Extrema",AE62)))</formula>
    </cfRule>
    <cfRule type="containsText" dxfId="17184" priority="16994" operator="containsText" text="Alta">
      <formula>NOT(ISERROR(SEARCH("Alta",AE62)))</formula>
    </cfRule>
    <cfRule type="containsText" dxfId="17183" priority="16995" operator="containsText" text="Moderada">
      <formula>NOT(ISERROR(SEARCH("Moderada",AE62)))</formula>
    </cfRule>
    <cfRule type="containsText" dxfId="17182" priority="16996" operator="containsText" text="Baja">
      <formula>NOT(ISERROR(SEARCH("Baja",AE62)))</formula>
    </cfRule>
  </conditionalFormatting>
  <conditionalFormatting sqref="V62">
    <cfRule type="cellIs" dxfId="17181" priority="17003" stopIfTrue="1" operator="equal">
      <formula>"Alta"</formula>
    </cfRule>
  </conditionalFormatting>
  <conditionalFormatting sqref="V62">
    <cfRule type="cellIs" dxfId="17180" priority="17005" stopIfTrue="1" operator="equal">
      <formula>"Baja"</formula>
    </cfRule>
  </conditionalFormatting>
  <conditionalFormatting sqref="V62">
    <cfRule type="cellIs" dxfId="17179" priority="17004" stopIfTrue="1" operator="equal">
      <formula>"Media"</formula>
    </cfRule>
  </conditionalFormatting>
  <conditionalFormatting sqref="V62">
    <cfRule type="cellIs" dxfId="17178" priority="17002" stopIfTrue="1" operator="equal">
      <formula>"Muy Alta"</formula>
    </cfRule>
  </conditionalFormatting>
  <conditionalFormatting sqref="V62">
    <cfRule type="cellIs" dxfId="17177" priority="17006" stopIfTrue="1" operator="equal">
      <formula>"Muy Baja"</formula>
    </cfRule>
  </conditionalFormatting>
  <conditionalFormatting sqref="AP62">
    <cfRule type="cellIs" dxfId="17176" priority="16979" stopIfTrue="1" operator="equal">
      <formula>"Alta"</formula>
    </cfRule>
  </conditionalFormatting>
  <conditionalFormatting sqref="AP62">
    <cfRule type="cellIs" dxfId="17175" priority="16981" stopIfTrue="1" operator="equal">
      <formula>"Baja"</formula>
    </cfRule>
  </conditionalFormatting>
  <conditionalFormatting sqref="AP62">
    <cfRule type="cellIs" dxfId="17174" priority="16980" stopIfTrue="1" operator="equal">
      <formula>"Media"</formula>
    </cfRule>
  </conditionalFormatting>
  <conditionalFormatting sqref="AP62">
    <cfRule type="cellIs" dxfId="17173" priority="16978" stopIfTrue="1" operator="equal">
      <formula>"Muy Alta"</formula>
    </cfRule>
  </conditionalFormatting>
  <conditionalFormatting sqref="AP62">
    <cfRule type="cellIs" dxfId="17172" priority="16982" stopIfTrue="1" operator="equal">
      <formula>"Muy Baja"</formula>
    </cfRule>
  </conditionalFormatting>
  <conditionalFormatting sqref="AE68">
    <cfRule type="containsText" dxfId="17171" priority="16929" operator="containsText" text="VALORAR">
      <formula>NOT(ISERROR(SEARCH("VALORAR",AE68)))</formula>
    </cfRule>
    <cfRule type="containsText" dxfId="17170" priority="16930" operator="containsText" text="Extrema">
      <formula>NOT(ISERROR(SEARCH("Extrema",AE68)))</formula>
    </cfRule>
    <cfRule type="containsText" dxfId="17169" priority="16931" operator="containsText" text="Alta">
      <formula>NOT(ISERROR(SEARCH("Alta",AE68)))</formula>
    </cfRule>
    <cfRule type="containsText" dxfId="17168" priority="16932" operator="containsText" text="Moderada">
      <formula>NOT(ISERROR(SEARCH("Moderada",AE68)))</formula>
    </cfRule>
    <cfRule type="containsText" dxfId="17167" priority="16933" operator="containsText" text="Baja">
      <formula>NOT(ISERROR(SEARCH("Baja",AE68)))</formula>
    </cfRule>
  </conditionalFormatting>
  <conditionalFormatting sqref="AE68">
    <cfRule type="containsText" dxfId="17166" priority="16934" operator="containsText" text="VALORAR">
      <formula>NOT(ISERROR(SEARCH("VALORAR",AE68)))</formula>
    </cfRule>
    <cfRule type="containsText" dxfId="17165" priority="16935" operator="containsText" text="Extrema">
      <formula>NOT(ISERROR(SEARCH("Extrema",AE68)))</formula>
    </cfRule>
    <cfRule type="containsText" dxfId="17164" priority="16936" operator="containsText" text="Alta">
      <formula>NOT(ISERROR(SEARCH("Alta",AE68)))</formula>
    </cfRule>
    <cfRule type="containsText" dxfId="17163" priority="16937" operator="containsText" text="Moderada">
      <formula>NOT(ISERROR(SEARCH("Moderada",AE68)))</formula>
    </cfRule>
    <cfRule type="containsText" dxfId="17162" priority="16938" operator="containsText" text="Baja">
      <formula>NOT(ISERROR(SEARCH("Baja",AE68)))</formula>
    </cfRule>
  </conditionalFormatting>
  <conditionalFormatting sqref="V68">
    <cfRule type="cellIs" dxfId="17161" priority="16945" stopIfTrue="1" operator="equal">
      <formula>"Alta"</formula>
    </cfRule>
  </conditionalFormatting>
  <conditionalFormatting sqref="V68">
    <cfRule type="cellIs" dxfId="17160" priority="16947" stopIfTrue="1" operator="equal">
      <formula>"Baja"</formula>
    </cfRule>
  </conditionalFormatting>
  <conditionalFormatting sqref="V68">
    <cfRule type="cellIs" dxfId="17159" priority="16946" stopIfTrue="1" operator="equal">
      <formula>"Media"</formula>
    </cfRule>
  </conditionalFormatting>
  <conditionalFormatting sqref="V68">
    <cfRule type="cellIs" dxfId="17158" priority="16944" stopIfTrue="1" operator="equal">
      <formula>"Muy Alta"</formula>
    </cfRule>
  </conditionalFormatting>
  <conditionalFormatting sqref="V68">
    <cfRule type="cellIs" dxfId="17157" priority="16948" stopIfTrue="1" operator="equal">
      <formula>"Muy Baja"</formula>
    </cfRule>
  </conditionalFormatting>
  <conditionalFormatting sqref="AP68">
    <cfRule type="cellIs" dxfId="17156" priority="16921" stopIfTrue="1" operator="equal">
      <formula>"Alta"</formula>
    </cfRule>
  </conditionalFormatting>
  <conditionalFormatting sqref="AP68">
    <cfRule type="cellIs" dxfId="17155" priority="16923" stopIfTrue="1" operator="equal">
      <formula>"Baja"</formula>
    </cfRule>
  </conditionalFormatting>
  <conditionalFormatting sqref="AP68">
    <cfRule type="cellIs" dxfId="17154" priority="16922" stopIfTrue="1" operator="equal">
      <formula>"Media"</formula>
    </cfRule>
  </conditionalFormatting>
  <conditionalFormatting sqref="AP68">
    <cfRule type="cellIs" dxfId="17153" priority="16920" stopIfTrue="1" operator="equal">
      <formula>"Muy Alta"</formula>
    </cfRule>
  </conditionalFormatting>
  <conditionalFormatting sqref="AP68">
    <cfRule type="cellIs" dxfId="17152" priority="16924" stopIfTrue="1" operator="equal">
      <formula>"Muy Baja"</formula>
    </cfRule>
  </conditionalFormatting>
  <conditionalFormatting sqref="AE74">
    <cfRule type="containsText" dxfId="17151" priority="16871" operator="containsText" text="VALORAR">
      <formula>NOT(ISERROR(SEARCH("VALORAR",AE74)))</formula>
    </cfRule>
    <cfRule type="containsText" dxfId="17150" priority="16872" operator="containsText" text="Extrema">
      <formula>NOT(ISERROR(SEARCH("Extrema",AE74)))</formula>
    </cfRule>
    <cfRule type="containsText" dxfId="17149" priority="16873" operator="containsText" text="Alta">
      <formula>NOT(ISERROR(SEARCH("Alta",AE74)))</formula>
    </cfRule>
    <cfRule type="containsText" dxfId="17148" priority="16874" operator="containsText" text="Moderada">
      <formula>NOT(ISERROR(SEARCH("Moderada",AE74)))</formula>
    </cfRule>
    <cfRule type="containsText" dxfId="17147" priority="16875" operator="containsText" text="Baja">
      <formula>NOT(ISERROR(SEARCH("Baja",AE74)))</formula>
    </cfRule>
  </conditionalFormatting>
  <conditionalFormatting sqref="AE74">
    <cfRule type="containsText" dxfId="17146" priority="16876" operator="containsText" text="VALORAR">
      <formula>NOT(ISERROR(SEARCH("VALORAR",AE74)))</formula>
    </cfRule>
    <cfRule type="containsText" dxfId="17145" priority="16877" operator="containsText" text="Extrema">
      <formula>NOT(ISERROR(SEARCH("Extrema",AE74)))</formula>
    </cfRule>
    <cfRule type="containsText" dxfId="17144" priority="16878" operator="containsText" text="Alta">
      <formula>NOT(ISERROR(SEARCH("Alta",AE74)))</formula>
    </cfRule>
    <cfRule type="containsText" dxfId="17143" priority="16879" operator="containsText" text="Moderada">
      <formula>NOT(ISERROR(SEARCH("Moderada",AE74)))</formula>
    </cfRule>
    <cfRule type="containsText" dxfId="17142" priority="16880" operator="containsText" text="Baja">
      <formula>NOT(ISERROR(SEARCH("Baja",AE74)))</formula>
    </cfRule>
  </conditionalFormatting>
  <conditionalFormatting sqref="V74">
    <cfRule type="cellIs" dxfId="17141" priority="16887" stopIfTrue="1" operator="equal">
      <formula>"Alta"</formula>
    </cfRule>
  </conditionalFormatting>
  <conditionalFormatting sqref="V74">
    <cfRule type="cellIs" dxfId="17140" priority="16889" stopIfTrue="1" operator="equal">
      <formula>"Baja"</formula>
    </cfRule>
  </conditionalFormatting>
  <conditionalFormatting sqref="V74">
    <cfRule type="cellIs" dxfId="17139" priority="16888" stopIfTrue="1" operator="equal">
      <formula>"Media"</formula>
    </cfRule>
  </conditionalFormatting>
  <conditionalFormatting sqref="V74">
    <cfRule type="cellIs" dxfId="17138" priority="16886" stopIfTrue="1" operator="equal">
      <formula>"Muy Alta"</formula>
    </cfRule>
  </conditionalFormatting>
  <conditionalFormatting sqref="V74">
    <cfRule type="cellIs" dxfId="17137" priority="16890" stopIfTrue="1" operator="equal">
      <formula>"Muy Baja"</formula>
    </cfRule>
  </conditionalFormatting>
  <conditionalFormatting sqref="AP74">
    <cfRule type="cellIs" dxfId="17136" priority="16863" stopIfTrue="1" operator="equal">
      <formula>"Alta"</formula>
    </cfRule>
  </conditionalFormatting>
  <conditionalFormatting sqref="AP74">
    <cfRule type="cellIs" dxfId="17135" priority="16865" stopIfTrue="1" operator="equal">
      <formula>"Baja"</formula>
    </cfRule>
  </conditionalFormatting>
  <conditionalFormatting sqref="AP74">
    <cfRule type="cellIs" dxfId="17134" priority="16864" stopIfTrue="1" operator="equal">
      <formula>"Media"</formula>
    </cfRule>
  </conditionalFormatting>
  <conditionalFormatting sqref="AP74">
    <cfRule type="cellIs" dxfId="17133" priority="16862" stopIfTrue="1" operator="equal">
      <formula>"Muy Alta"</formula>
    </cfRule>
  </conditionalFormatting>
  <conditionalFormatting sqref="AP74">
    <cfRule type="cellIs" dxfId="17132" priority="16866" stopIfTrue="1" operator="equal">
      <formula>"Muy Baja"</formula>
    </cfRule>
  </conditionalFormatting>
  <conditionalFormatting sqref="AE80">
    <cfRule type="containsText" dxfId="17131" priority="16813" operator="containsText" text="VALORAR">
      <formula>NOT(ISERROR(SEARCH("VALORAR",AE80)))</formula>
    </cfRule>
    <cfRule type="containsText" dxfId="17130" priority="16814" operator="containsText" text="Extrema">
      <formula>NOT(ISERROR(SEARCH("Extrema",AE80)))</formula>
    </cfRule>
    <cfRule type="containsText" dxfId="17129" priority="16815" operator="containsText" text="Alta">
      <formula>NOT(ISERROR(SEARCH("Alta",AE80)))</formula>
    </cfRule>
    <cfRule type="containsText" dxfId="17128" priority="16816" operator="containsText" text="Moderada">
      <formula>NOT(ISERROR(SEARCH("Moderada",AE80)))</formula>
    </cfRule>
    <cfRule type="containsText" dxfId="17127" priority="16817" operator="containsText" text="Baja">
      <formula>NOT(ISERROR(SEARCH("Baja",AE80)))</formula>
    </cfRule>
  </conditionalFormatting>
  <conditionalFormatting sqref="AE80">
    <cfRule type="containsText" dxfId="17126" priority="16818" operator="containsText" text="VALORAR">
      <formula>NOT(ISERROR(SEARCH("VALORAR",AE80)))</formula>
    </cfRule>
    <cfRule type="containsText" dxfId="17125" priority="16819" operator="containsText" text="Extrema">
      <formula>NOT(ISERROR(SEARCH("Extrema",AE80)))</formula>
    </cfRule>
    <cfRule type="containsText" dxfId="17124" priority="16820" operator="containsText" text="Alta">
      <formula>NOT(ISERROR(SEARCH("Alta",AE80)))</formula>
    </cfRule>
    <cfRule type="containsText" dxfId="17123" priority="16821" operator="containsText" text="Moderada">
      <formula>NOT(ISERROR(SEARCH("Moderada",AE80)))</formula>
    </cfRule>
    <cfRule type="containsText" dxfId="17122" priority="16822" operator="containsText" text="Baja">
      <formula>NOT(ISERROR(SEARCH("Baja",AE80)))</formula>
    </cfRule>
  </conditionalFormatting>
  <conditionalFormatting sqref="V80">
    <cfRule type="cellIs" dxfId="17121" priority="16829" stopIfTrue="1" operator="equal">
      <formula>"Alta"</formula>
    </cfRule>
  </conditionalFormatting>
  <conditionalFormatting sqref="V80">
    <cfRule type="cellIs" dxfId="17120" priority="16831" stopIfTrue="1" operator="equal">
      <formula>"Baja"</formula>
    </cfRule>
  </conditionalFormatting>
  <conditionalFormatting sqref="V80">
    <cfRule type="cellIs" dxfId="17119" priority="16830" stopIfTrue="1" operator="equal">
      <formula>"Media"</formula>
    </cfRule>
  </conditionalFormatting>
  <conditionalFormatting sqref="V80">
    <cfRule type="cellIs" dxfId="17118" priority="16828" stopIfTrue="1" operator="equal">
      <formula>"Muy Alta"</formula>
    </cfRule>
  </conditionalFormatting>
  <conditionalFormatting sqref="V80">
    <cfRule type="cellIs" dxfId="17117" priority="16832" stopIfTrue="1" operator="equal">
      <formula>"Muy Baja"</formula>
    </cfRule>
  </conditionalFormatting>
  <conditionalFormatting sqref="AP80">
    <cfRule type="cellIs" dxfId="17116" priority="16789" stopIfTrue="1" operator="equal">
      <formula>"Alta"</formula>
    </cfRule>
  </conditionalFormatting>
  <conditionalFormatting sqref="AP80">
    <cfRule type="cellIs" dxfId="17115" priority="16791" stopIfTrue="1" operator="equal">
      <formula>"Baja"</formula>
    </cfRule>
  </conditionalFormatting>
  <conditionalFormatting sqref="AP80">
    <cfRule type="cellIs" dxfId="17114" priority="16790" stopIfTrue="1" operator="equal">
      <formula>"Media"</formula>
    </cfRule>
  </conditionalFormatting>
  <conditionalFormatting sqref="AP80">
    <cfRule type="cellIs" dxfId="17113" priority="16788" stopIfTrue="1" operator="equal">
      <formula>"Muy Alta"</formula>
    </cfRule>
  </conditionalFormatting>
  <conditionalFormatting sqref="AP80">
    <cfRule type="cellIs" dxfId="17112" priority="16792" stopIfTrue="1" operator="equal">
      <formula>"Muy Baja"</formula>
    </cfRule>
  </conditionalFormatting>
  <conditionalFormatting sqref="AE86">
    <cfRule type="containsText" dxfId="17111" priority="16755" operator="containsText" text="VALORAR">
      <formula>NOT(ISERROR(SEARCH("VALORAR",AE86)))</formula>
    </cfRule>
    <cfRule type="containsText" dxfId="17110" priority="16756" operator="containsText" text="Extrema">
      <formula>NOT(ISERROR(SEARCH("Extrema",AE86)))</formula>
    </cfRule>
    <cfRule type="containsText" dxfId="17109" priority="16757" operator="containsText" text="Alta">
      <formula>NOT(ISERROR(SEARCH("Alta",AE86)))</formula>
    </cfRule>
    <cfRule type="containsText" dxfId="17108" priority="16758" operator="containsText" text="Moderada">
      <formula>NOT(ISERROR(SEARCH("Moderada",AE86)))</formula>
    </cfRule>
    <cfRule type="containsText" dxfId="17107" priority="16759" operator="containsText" text="Baja">
      <formula>NOT(ISERROR(SEARCH("Baja",AE86)))</formula>
    </cfRule>
  </conditionalFormatting>
  <conditionalFormatting sqref="AE86">
    <cfRule type="containsText" dxfId="17106" priority="16760" operator="containsText" text="VALORAR">
      <formula>NOT(ISERROR(SEARCH("VALORAR",AE86)))</formula>
    </cfRule>
    <cfRule type="containsText" dxfId="17105" priority="16761" operator="containsText" text="Extrema">
      <formula>NOT(ISERROR(SEARCH("Extrema",AE86)))</formula>
    </cfRule>
    <cfRule type="containsText" dxfId="17104" priority="16762" operator="containsText" text="Alta">
      <formula>NOT(ISERROR(SEARCH("Alta",AE86)))</formula>
    </cfRule>
    <cfRule type="containsText" dxfId="17103" priority="16763" operator="containsText" text="Moderada">
      <formula>NOT(ISERROR(SEARCH("Moderada",AE86)))</formula>
    </cfRule>
    <cfRule type="containsText" dxfId="17102" priority="16764" operator="containsText" text="Baja">
      <formula>NOT(ISERROR(SEARCH("Baja",AE86)))</formula>
    </cfRule>
  </conditionalFormatting>
  <conditionalFormatting sqref="V86">
    <cfRule type="cellIs" dxfId="17101" priority="16771" stopIfTrue="1" operator="equal">
      <formula>"Alta"</formula>
    </cfRule>
  </conditionalFormatting>
  <conditionalFormatting sqref="V86">
    <cfRule type="cellIs" dxfId="17100" priority="16773" stopIfTrue="1" operator="equal">
      <formula>"Baja"</formula>
    </cfRule>
  </conditionalFormatting>
  <conditionalFormatting sqref="V86">
    <cfRule type="cellIs" dxfId="17099" priority="16772" stopIfTrue="1" operator="equal">
      <formula>"Media"</formula>
    </cfRule>
  </conditionalFormatting>
  <conditionalFormatting sqref="V86">
    <cfRule type="cellIs" dxfId="17098" priority="16770" stopIfTrue="1" operator="equal">
      <formula>"Muy Alta"</formula>
    </cfRule>
  </conditionalFormatting>
  <conditionalFormatting sqref="V86">
    <cfRule type="cellIs" dxfId="17097" priority="16774" stopIfTrue="1" operator="equal">
      <formula>"Muy Baja"</formula>
    </cfRule>
  </conditionalFormatting>
  <conditionalFormatting sqref="AP86">
    <cfRule type="cellIs" dxfId="17096" priority="16731" stopIfTrue="1" operator="equal">
      <formula>"Alta"</formula>
    </cfRule>
  </conditionalFormatting>
  <conditionalFormatting sqref="AP86">
    <cfRule type="cellIs" dxfId="17095" priority="16733" stopIfTrue="1" operator="equal">
      <formula>"Baja"</formula>
    </cfRule>
  </conditionalFormatting>
  <conditionalFormatting sqref="AP86">
    <cfRule type="cellIs" dxfId="17094" priority="16732" stopIfTrue="1" operator="equal">
      <formula>"Media"</formula>
    </cfRule>
  </conditionalFormatting>
  <conditionalFormatting sqref="AP86">
    <cfRule type="cellIs" dxfId="17093" priority="16730" stopIfTrue="1" operator="equal">
      <formula>"Muy Alta"</formula>
    </cfRule>
  </conditionalFormatting>
  <conditionalFormatting sqref="AP86">
    <cfRule type="cellIs" dxfId="17092" priority="16734" stopIfTrue="1" operator="equal">
      <formula>"Muy Baja"</formula>
    </cfRule>
  </conditionalFormatting>
  <conditionalFormatting sqref="AE92">
    <cfRule type="containsText" dxfId="17091" priority="16697" operator="containsText" text="VALORAR">
      <formula>NOT(ISERROR(SEARCH("VALORAR",AE92)))</formula>
    </cfRule>
    <cfRule type="containsText" dxfId="17090" priority="16698" operator="containsText" text="Extrema">
      <formula>NOT(ISERROR(SEARCH("Extrema",AE92)))</formula>
    </cfRule>
    <cfRule type="containsText" dxfId="17089" priority="16699" operator="containsText" text="Alta">
      <formula>NOT(ISERROR(SEARCH("Alta",AE92)))</formula>
    </cfRule>
    <cfRule type="containsText" dxfId="17088" priority="16700" operator="containsText" text="Moderada">
      <formula>NOT(ISERROR(SEARCH("Moderada",AE92)))</formula>
    </cfRule>
    <cfRule type="containsText" dxfId="17087" priority="16701" operator="containsText" text="Baja">
      <formula>NOT(ISERROR(SEARCH("Baja",AE92)))</formula>
    </cfRule>
  </conditionalFormatting>
  <conditionalFormatting sqref="AE92">
    <cfRule type="containsText" dxfId="17086" priority="16702" operator="containsText" text="VALORAR">
      <formula>NOT(ISERROR(SEARCH("VALORAR",AE92)))</formula>
    </cfRule>
    <cfRule type="containsText" dxfId="17085" priority="16703" operator="containsText" text="Extrema">
      <formula>NOT(ISERROR(SEARCH("Extrema",AE92)))</formula>
    </cfRule>
    <cfRule type="containsText" dxfId="17084" priority="16704" operator="containsText" text="Alta">
      <formula>NOT(ISERROR(SEARCH("Alta",AE92)))</formula>
    </cfRule>
    <cfRule type="containsText" dxfId="17083" priority="16705" operator="containsText" text="Moderada">
      <formula>NOT(ISERROR(SEARCH("Moderada",AE92)))</formula>
    </cfRule>
    <cfRule type="containsText" dxfId="17082" priority="16706" operator="containsText" text="Baja">
      <formula>NOT(ISERROR(SEARCH("Baja",AE92)))</formula>
    </cfRule>
  </conditionalFormatting>
  <conditionalFormatting sqref="V92">
    <cfRule type="cellIs" dxfId="17081" priority="16713" stopIfTrue="1" operator="equal">
      <formula>"Alta"</formula>
    </cfRule>
  </conditionalFormatting>
  <conditionalFormatting sqref="V92">
    <cfRule type="cellIs" dxfId="17080" priority="16715" stopIfTrue="1" operator="equal">
      <formula>"Baja"</formula>
    </cfRule>
  </conditionalFormatting>
  <conditionalFormatting sqref="V92">
    <cfRule type="cellIs" dxfId="17079" priority="16714" stopIfTrue="1" operator="equal">
      <formula>"Media"</formula>
    </cfRule>
  </conditionalFormatting>
  <conditionalFormatting sqref="V92">
    <cfRule type="cellIs" dxfId="17078" priority="16712" stopIfTrue="1" operator="equal">
      <formula>"Muy Alta"</formula>
    </cfRule>
  </conditionalFormatting>
  <conditionalFormatting sqref="V92">
    <cfRule type="cellIs" dxfId="17077" priority="16716" stopIfTrue="1" operator="equal">
      <formula>"Muy Baja"</formula>
    </cfRule>
  </conditionalFormatting>
  <conditionalFormatting sqref="AP92">
    <cfRule type="cellIs" dxfId="17076" priority="16673" stopIfTrue="1" operator="equal">
      <formula>"Alta"</formula>
    </cfRule>
  </conditionalFormatting>
  <conditionalFormatting sqref="AP92">
    <cfRule type="cellIs" dxfId="17075" priority="16675" stopIfTrue="1" operator="equal">
      <formula>"Baja"</formula>
    </cfRule>
  </conditionalFormatting>
  <conditionalFormatting sqref="AP92">
    <cfRule type="cellIs" dxfId="17074" priority="16674" stopIfTrue="1" operator="equal">
      <formula>"Media"</formula>
    </cfRule>
  </conditionalFormatting>
  <conditionalFormatting sqref="AP92">
    <cfRule type="cellIs" dxfId="17073" priority="16672" stopIfTrue="1" operator="equal">
      <formula>"Muy Alta"</formula>
    </cfRule>
  </conditionalFormatting>
  <conditionalFormatting sqref="AP92">
    <cfRule type="cellIs" dxfId="17072" priority="16676" stopIfTrue="1" operator="equal">
      <formula>"Muy Baja"</formula>
    </cfRule>
  </conditionalFormatting>
  <conditionalFormatting sqref="AE98">
    <cfRule type="containsText" dxfId="17071" priority="16639" operator="containsText" text="VALORAR">
      <formula>NOT(ISERROR(SEARCH("VALORAR",AE98)))</formula>
    </cfRule>
    <cfRule type="containsText" dxfId="17070" priority="16640" operator="containsText" text="Extrema">
      <formula>NOT(ISERROR(SEARCH("Extrema",AE98)))</formula>
    </cfRule>
    <cfRule type="containsText" dxfId="17069" priority="16641" operator="containsText" text="Alta">
      <formula>NOT(ISERROR(SEARCH("Alta",AE98)))</formula>
    </cfRule>
    <cfRule type="containsText" dxfId="17068" priority="16642" operator="containsText" text="Moderada">
      <formula>NOT(ISERROR(SEARCH("Moderada",AE98)))</formula>
    </cfRule>
    <cfRule type="containsText" dxfId="17067" priority="16643" operator="containsText" text="Baja">
      <formula>NOT(ISERROR(SEARCH("Baja",AE98)))</formula>
    </cfRule>
  </conditionalFormatting>
  <conditionalFormatting sqref="AE98">
    <cfRule type="containsText" dxfId="17066" priority="16644" operator="containsText" text="VALORAR">
      <formula>NOT(ISERROR(SEARCH("VALORAR",AE98)))</formula>
    </cfRule>
    <cfRule type="containsText" dxfId="17065" priority="16645" operator="containsText" text="Extrema">
      <formula>NOT(ISERROR(SEARCH("Extrema",AE98)))</formula>
    </cfRule>
    <cfRule type="containsText" dxfId="17064" priority="16646" operator="containsText" text="Alta">
      <formula>NOT(ISERROR(SEARCH("Alta",AE98)))</formula>
    </cfRule>
    <cfRule type="containsText" dxfId="17063" priority="16647" operator="containsText" text="Moderada">
      <formula>NOT(ISERROR(SEARCH("Moderada",AE98)))</formula>
    </cfRule>
    <cfRule type="containsText" dxfId="17062" priority="16648" operator="containsText" text="Baja">
      <formula>NOT(ISERROR(SEARCH("Baja",AE98)))</formula>
    </cfRule>
  </conditionalFormatting>
  <conditionalFormatting sqref="V98">
    <cfRule type="cellIs" dxfId="17061" priority="16655" stopIfTrue="1" operator="equal">
      <formula>"Alta"</formula>
    </cfRule>
  </conditionalFormatting>
  <conditionalFormatting sqref="V98">
    <cfRule type="cellIs" dxfId="17060" priority="16657" stopIfTrue="1" operator="equal">
      <formula>"Baja"</formula>
    </cfRule>
  </conditionalFormatting>
  <conditionalFormatting sqref="V98">
    <cfRule type="cellIs" dxfId="17059" priority="16656" stopIfTrue="1" operator="equal">
      <formula>"Media"</formula>
    </cfRule>
  </conditionalFormatting>
  <conditionalFormatting sqref="V98">
    <cfRule type="cellIs" dxfId="17058" priority="16654" stopIfTrue="1" operator="equal">
      <formula>"Muy Alta"</formula>
    </cfRule>
  </conditionalFormatting>
  <conditionalFormatting sqref="V98">
    <cfRule type="cellIs" dxfId="17057" priority="16658" stopIfTrue="1" operator="equal">
      <formula>"Muy Baja"</formula>
    </cfRule>
  </conditionalFormatting>
  <conditionalFormatting sqref="AP98">
    <cfRule type="cellIs" dxfId="17056" priority="16615" stopIfTrue="1" operator="equal">
      <formula>"Alta"</formula>
    </cfRule>
  </conditionalFormatting>
  <conditionalFormatting sqref="AP98">
    <cfRule type="cellIs" dxfId="17055" priority="16617" stopIfTrue="1" operator="equal">
      <formula>"Baja"</formula>
    </cfRule>
  </conditionalFormatting>
  <conditionalFormatting sqref="AP98">
    <cfRule type="cellIs" dxfId="17054" priority="16616" stopIfTrue="1" operator="equal">
      <formula>"Media"</formula>
    </cfRule>
  </conditionalFormatting>
  <conditionalFormatting sqref="AP98">
    <cfRule type="cellIs" dxfId="17053" priority="16614" stopIfTrue="1" operator="equal">
      <formula>"Muy Alta"</formula>
    </cfRule>
  </conditionalFormatting>
  <conditionalFormatting sqref="AP98">
    <cfRule type="cellIs" dxfId="17052" priority="16618" stopIfTrue="1" operator="equal">
      <formula>"Muy Baja"</formula>
    </cfRule>
  </conditionalFormatting>
  <conditionalFormatting sqref="AE104">
    <cfRule type="containsText" dxfId="17051" priority="16581" operator="containsText" text="VALORAR">
      <formula>NOT(ISERROR(SEARCH("VALORAR",AE104)))</formula>
    </cfRule>
    <cfRule type="containsText" dxfId="17050" priority="16582" operator="containsText" text="Extrema">
      <formula>NOT(ISERROR(SEARCH("Extrema",AE104)))</formula>
    </cfRule>
    <cfRule type="containsText" dxfId="17049" priority="16583" operator="containsText" text="Alta">
      <formula>NOT(ISERROR(SEARCH("Alta",AE104)))</formula>
    </cfRule>
    <cfRule type="containsText" dxfId="17048" priority="16584" operator="containsText" text="Moderada">
      <formula>NOT(ISERROR(SEARCH("Moderada",AE104)))</formula>
    </cfRule>
    <cfRule type="containsText" dxfId="17047" priority="16585" operator="containsText" text="Baja">
      <formula>NOT(ISERROR(SEARCH("Baja",AE104)))</formula>
    </cfRule>
  </conditionalFormatting>
  <conditionalFormatting sqref="AE104">
    <cfRule type="containsText" dxfId="17046" priority="16586" operator="containsText" text="VALORAR">
      <formula>NOT(ISERROR(SEARCH("VALORAR",AE104)))</formula>
    </cfRule>
    <cfRule type="containsText" dxfId="17045" priority="16587" operator="containsText" text="Extrema">
      <formula>NOT(ISERROR(SEARCH("Extrema",AE104)))</formula>
    </cfRule>
    <cfRule type="containsText" dxfId="17044" priority="16588" operator="containsText" text="Alta">
      <formula>NOT(ISERROR(SEARCH("Alta",AE104)))</formula>
    </cfRule>
    <cfRule type="containsText" dxfId="17043" priority="16589" operator="containsText" text="Moderada">
      <formula>NOT(ISERROR(SEARCH("Moderada",AE104)))</formula>
    </cfRule>
    <cfRule type="containsText" dxfId="17042" priority="16590" operator="containsText" text="Baja">
      <formula>NOT(ISERROR(SEARCH("Baja",AE104)))</formula>
    </cfRule>
  </conditionalFormatting>
  <conditionalFormatting sqref="V104">
    <cfRule type="cellIs" dxfId="17041" priority="16597" stopIfTrue="1" operator="equal">
      <formula>"Alta"</formula>
    </cfRule>
  </conditionalFormatting>
  <conditionalFormatting sqref="V104">
    <cfRule type="cellIs" dxfId="17040" priority="16599" stopIfTrue="1" operator="equal">
      <formula>"Baja"</formula>
    </cfRule>
  </conditionalFormatting>
  <conditionalFormatting sqref="V104">
    <cfRule type="cellIs" dxfId="17039" priority="16598" stopIfTrue="1" operator="equal">
      <formula>"Media"</formula>
    </cfRule>
  </conditionalFormatting>
  <conditionalFormatting sqref="V104">
    <cfRule type="cellIs" dxfId="17038" priority="16596" stopIfTrue="1" operator="equal">
      <formula>"Muy Alta"</formula>
    </cfRule>
  </conditionalFormatting>
  <conditionalFormatting sqref="V104">
    <cfRule type="cellIs" dxfId="17037" priority="16600" stopIfTrue="1" operator="equal">
      <formula>"Muy Baja"</formula>
    </cfRule>
  </conditionalFormatting>
  <conditionalFormatting sqref="AP104">
    <cfRule type="cellIs" dxfId="17036" priority="16557" stopIfTrue="1" operator="equal">
      <formula>"Alta"</formula>
    </cfRule>
  </conditionalFormatting>
  <conditionalFormatting sqref="AP104">
    <cfRule type="cellIs" dxfId="17035" priority="16559" stopIfTrue="1" operator="equal">
      <formula>"Baja"</formula>
    </cfRule>
  </conditionalFormatting>
  <conditionalFormatting sqref="AP104">
    <cfRule type="cellIs" dxfId="17034" priority="16558" stopIfTrue="1" operator="equal">
      <formula>"Media"</formula>
    </cfRule>
  </conditionalFormatting>
  <conditionalFormatting sqref="AP104">
    <cfRule type="cellIs" dxfId="17033" priority="16556" stopIfTrue="1" operator="equal">
      <formula>"Muy Alta"</formula>
    </cfRule>
  </conditionalFormatting>
  <conditionalFormatting sqref="AP104">
    <cfRule type="cellIs" dxfId="17032" priority="16560" stopIfTrue="1" operator="equal">
      <formula>"Muy Baja"</formula>
    </cfRule>
  </conditionalFormatting>
  <conditionalFormatting sqref="AE112:AE113">
    <cfRule type="containsText" dxfId="17031" priority="16411" operator="containsText" text="VALORAR">
      <formula>NOT(ISERROR(SEARCH("VALORAR",AE112)))</formula>
    </cfRule>
    <cfRule type="containsText" dxfId="17030" priority="16412" operator="containsText" text="Extrema">
      <formula>NOT(ISERROR(SEARCH("Extrema",AE112)))</formula>
    </cfRule>
    <cfRule type="containsText" dxfId="17029" priority="16413" operator="containsText" text="Alta">
      <formula>NOT(ISERROR(SEARCH("Alta",AE112)))</formula>
    </cfRule>
    <cfRule type="containsText" dxfId="17028" priority="16414" operator="containsText" text="Moderada">
      <formula>NOT(ISERROR(SEARCH("Moderada",AE112)))</formula>
    </cfRule>
    <cfRule type="containsText" dxfId="17027" priority="16415" operator="containsText" text="Baja">
      <formula>NOT(ISERROR(SEARCH("Baja",AE112)))</formula>
    </cfRule>
  </conditionalFormatting>
  <conditionalFormatting sqref="AE112:AE113">
    <cfRule type="containsText" dxfId="17026" priority="16416" operator="containsText" text="VALORAR">
      <formula>NOT(ISERROR(SEARCH("VALORAR",AE112)))</formula>
    </cfRule>
    <cfRule type="containsText" dxfId="17025" priority="16417" operator="containsText" text="Extrema">
      <formula>NOT(ISERROR(SEARCH("Extrema",AE112)))</formula>
    </cfRule>
    <cfRule type="containsText" dxfId="17024" priority="16418" operator="containsText" text="Alta">
      <formula>NOT(ISERROR(SEARCH("Alta",AE112)))</formula>
    </cfRule>
    <cfRule type="containsText" dxfId="17023" priority="16419" operator="containsText" text="Moderada">
      <formula>NOT(ISERROR(SEARCH("Moderada",AE112)))</formula>
    </cfRule>
    <cfRule type="containsText" dxfId="17022" priority="16420" operator="containsText" text="Baja">
      <formula>NOT(ISERROR(SEARCH("Baja",AE112)))</formula>
    </cfRule>
  </conditionalFormatting>
  <conditionalFormatting sqref="AP117">
    <cfRule type="cellIs" dxfId="17021" priority="16365" stopIfTrue="1" operator="equal">
      <formula>"Alta"</formula>
    </cfRule>
  </conditionalFormatting>
  <conditionalFormatting sqref="AP117">
    <cfRule type="cellIs" dxfId="17020" priority="16367" stopIfTrue="1" operator="equal">
      <formula>"Baja"</formula>
    </cfRule>
  </conditionalFormatting>
  <conditionalFormatting sqref="AP117">
    <cfRule type="cellIs" dxfId="17019" priority="16366" stopIfTrue="1" operator="equal">
      <formula>"Media"</formula>
    </cfRule>
  </conditionalFormatting>
  <conditionalFormatting sqref="AP117">
    <cfRule type="cellIs" dxfId="17018" priority="16364" stopIfTrue="1" operator="equal">
      <formula>"Muy Alta"</formula>
    </cfRule>
  </conditionalFormatting>
  <conditionalFormatting sqref="AP117">
    <cfRule type="cellIs" dxfId="17017" priority="16368" stopIfTrue="1" operator="equal">
      <formula>"Muy Baja"</formula>
    </cfRule>
  </conditionalFormatting>
  <conditionalFormatting sqref="AP114">
    <cfRule type="cellIs" dxfId="17016" priority="16323" stopIfTrue="1" operator="equal">
      <formula>"Alta"</formula>
    </cfRule>
  </conditionalFormatting>
  <conditionalFormatting sqref="AP114">
    <cfRule type="cellIs" dxfId="17015" priority="16325" stopIfTrue="1" operator="equal">
      <formula>"Baja"</formula>
    </cfRule>
  </conditionalFormatting>
  <conditionalFormatting sqref="AP114">
    <cfRule type="cellIs" dxfId="17014" priority="16324" stopIfTrue="1" operator="equal">
      <formula>"Media"</formula>
    </cfRule>
  </conditionalFormatting>
  <conditionalFormatting sqref="AP114">
    <cfRule type="cellIs" dxfId="17013" priority="16322" stopIfTrue="1" operator="equal">
      <formula>"Muy Alta"</formula>
    </cfRule>
  </conditionalFormatting>
  <conditionalFormatting sqref="AP114">
    <cfRule type="cellIs" dxfId="17012" priority="16326" stopIfTrue="1" operator="equal">
      <formula>"Muy Baja"</formula>
    </cfRule>
  </conditionalFormatting>
  <conditionalFormatting sqref="V112:V113">
    <cfRule type="cellIs" dxfId="17011" priority="16427" stopIfTrue="1" operator="equal">
      <formula>"Alta"</formula>
    </cfRule>
  </conditionalFormatting>
  <conditionalFormatting sqref="V112:V113">
    <cfRule type="cellIs" dxfId="17010" priority="16429" stopIfTrue="1" operator="equal">
      <formula>"Baja"</formula>
    </cfRule>
  </conditionalFormatting>
  <conditionalFormatting sqref="V112:V113">
    <cfRule type="cellIs" dxfId="17009" priority="16428" stopIfTrue="1" operator="equal">
      <formula>"Media"</formula>
    </cfRule>
  </conditionalFormatting>
  <conditionalFormatting sqref="V112:V113">
    <cfRule type="cellIs" dxfId="17008" priority="16426" stopIfTrue="1" operator="equal">
      <formula>"Muy Alta"</formula>
    </cfRule>
  </conditionalFormatting>
  <conditionalFormatting sqref="V112:V113">
    <cfRule type="cellIs" dxfId="17007" priority="16430" stopIfTrue="1" operator="equal">
      <formula>"Muy Baja"</formula>
    </cfRule>
  </conditionalFormatting>
  <conditionalFormatting sqref="AW112">
    <cfRule type="containsText" dxfId="17006" priority="16401" operator="containsText" text="VALORAR">
      <formula>NOT(ISERROR(SEARCH("VALORAR",AW112)))</formula>
    </cfRule>
    <cfRule type="containsText" dxfId="17005" priority="16402" operator="containsText" text="Extrema">
      <formula>NOT(ISERROR(SEARCH("Extrema",AW112)))</formula>
    </cfRule>
    <cfRule type="containsText" dxfId="17004" priority="16403" operator="containsText" text="Alta">
      <formula>NOT(ISERROR(SEARCH("Alta",AW112)))</formula>
    </cfRule>
    <cfRule type="containsText" dxfId="17003" priority="16404" operator="containsText" text="Moderada">
      <formula>NOT(ISERROR(SEARCH("Moderada",AW112)))</formula>
    </cfRule>
    <cfRule type="containsText" dxfId="17002" priority="16405" operator="containsText" text="Baja">
      <formula>NOT(ISERROR(SEARCH("Baja",AW112)))</formula>
    </cfRule>
  </conditionalFormatting>
  <conditionalFormatting sqref="AW112">
    <cfRule type="containsText" dxfId="17001" priority="16406" operator="containsText" text="VALORAR">
      <formula>NOT(ISERROR(SEARCH("VALORAR",AW112)))</formula>
    </cfRule>
    <cfRule type="containsText" dxfId="17000" priority="16407" operator="containsText" text="Extrema">
      <formula>NOT(ISERROR(SEARCH("Extrema",AW112)))</formula>
    </cfRule>
    <cfRule type="containsText" dxfId="16999" priority="16408" operator="containsText" text="Alta">
      <formula>NOT(ISERROR(SEARCH("Alta",AW112)))</formula>
    </cfRule>
    <cfRule type="containsText" dxfId="16998" priority="16409" operator="containsText" text="Moderada">
      <formula>NOT(ISERROR(SEARCH("Moderada",AW112)))</formula>
    </cfRule>
    <cfRule type="containsText" dxfId="16997" priority="16410" operator="containsText" text="Baja">
      <formula>NOT(ISERROR(SEARCH("Baja",AW112)))</formula>
    </cfRule>
  </conditionalFormatting>
  <conditionalFormatting sqref="AP112">
    <cfRule type="cellIs" dxfId="16996" priority="16393" stopIfTrue="1" operator="equal">
      <formula>"Alta"</formula>
    </cfRule>
  </conditionalFormatting>
  <conditionalFormatting sqref="AP112">
    <cfRule type="cellIs" dxfId="16995" priority="16395" stopIfTrue="1" operator="equal">
      <formula>"Baja"</formula>
    </cfRule>
  </conditionalFormatting>
  <conditionalFormatting sqref="AP112">
    <cfRule type="cellIs" dxfId="16994" priority="16394" stopIfTrue="1" operator="equal">
      <formula>"Media"</formula>
    </cfRule>
  </conditionalFormatting>
  <conditionalFormatting sqref="AP112">
    <cfRule type="cellIs" dxfId="16993" priority="16392" stopIfTrue="1" operator="equal">
      <formula>"Muy Alta"</formula>
    </cfRule>
  </conditionalFormatting>
  <conditionalFormatting sqref="AP112">
    <cfRule type="cellIs" dxfId="16992" priority="16396" stopIfTrue="1" operator="equal">
      <formula>"Muy Baja"</formula>
    </cfRule>
  </conditionalFormatting>
  <conditionalFormatting sqref="AP113">
    <cfRule type="cellIs" dxfId="16991" priority="16379" stopIfTrue="1" operator="equal">
      <formula>"Alta"</formula>
    </cfRule>
  </conditionalFormatting>
  <conditionalFormatting sqref="AP113">
    <cfRule type="cellIs" dxfId="16990" priority="16381" stopIfTrue="1" operator="equal">
      <formula>"Baja"</formula>
    </cfRule>
  </conditionalFormatting>
  <conditionalFormatting sqref="AP113">
    <cfRule type="cellIs" dxfId="16989" priority="16380" stopIfTrue="1" operator="equal">
      <formula>"Media"</formula>
    </cfRule>
  </conditionalFormatting>
  <conditionalFormatting sqref="AP113">
    <cfRule type="cellIs" dxfId="16988" priority="16378" stopIfTrue="1" operator="equal">
      <formula>"Muy Alta"</formula>
    </cfRule>
  </conditionalFormatting>
  <conditionalFormatting sqref="AP113">
    <cfRule type="cellIs" dxfId="16987" priority="16382" stopIfTrue="1" operator="equal">
      <formula>"Muy Baja"</formula>
    </cfRule>
  </conditionalFormatting>
  <conditionalFormatting sqref="AE114:AE115">
    <cfRule type="containsText" dxfId="16986" priority="16331" operator="containsText" text="VALORAR">
      <formula>NOT(ISERROR(SEARCH("VALORAR",AE114)))</formula>
    </cfRule>
    <cfRule type="containsText" dxfId="16985" priority="16332" operator="containsText" text="Extrema">
      <formula>NOT(ISERROR(SEARCH("Extrema",AE114)))</formula>
    </cfRule>
    <cfRule type="containsText" dxfId="16984" priority="16333" operator="containsText" text="Alta">
      <formula>NOT(ISERROR(SEARCH("Alta",AE114)))</formula>
    </cfRule>
    <cfRule type="containsText" dxfId="16983" priority="16334" operator="containsText" text="Moderada">
      <formula>NOT(ISERROR(SEARCH("Moderada",AE114)))</formula>
    </cfRule>
    <cfRule type="containsText" dxfId="16982" priority="16335" operator="containsText" text="Baja">
      <formula>NOT(ISERROR(SEARCH("Baja",AE114)))</formula>
    </cfRule>
  </conditionalFormatting>
  <conditionalFormatting sqref="AE114:AE115">
    <cfRule type="containsText" dxfId="16981" priority="16336" operator="containsText" text="VALORAR">
      <formula>NOT(ISERROR(SEARCH("VALORAR",AE114)))</formula>
    </cfRule>
    <cfRule type="containsText" dxfId="16980" priority="16337" operator="containsText" text="Extrema">
      <formula>NOT(ISERROR(SEARCH("Extrema",AE114)))</formula>
    </cfRule>
    <cfRule type="containsText" dxfId="16979" priority="16338" operator="containsText" text="Alta">
      <formula>NOT(ISERROR(SEARCH("Alta",AE114)))</formula>
    </cfRule>
    <cfRule type="containsText" dxfId="16978" priority="16339" operator="containsText" text="Moderada">
      <formula>NOT(ISERROR(SEARCH("Moderada",AE114)))</formula>
    </cfRule>
    <cfRule type="containsText" dxfId="16977" priority="16340" operator="containsText" text="Baja">
      <formula>NOT(ISERROR(SEARCH("Baja",AE114)))</formula>
    </cfRule>
  </conditionalFormatting>
  <conditionalFormatting sqref="V114:V115">
    <cfRule type="cellIs" dxfId="16976" priority="16347" stopIfTrue="1" operator="equal">
      <formula>"Alta"</formula>
    </cfRule>
  </conditionalFormatting>
  <conditionalFormatting sqref="V114:V115">
    <cfRule type="cellIs" dxfId="16975" priority="16349" stopIfTrue="1" operator="equal">
      <formula>"Baja"</formula>
    </cfRule>
  </conditionalFormatting>
  <conditionalFormatting sqref="V114:V115">
    <cfRule type="cellIs" dxfId="16974" priority="16348" stopIfTrue="1" operator="equal">
      <formula>"Media"</formula>
    </cfRule>
  </conditionalFormatting>
  <conditionalFormatting sqref="V114:V115">
    <cfRule type="cellIs" dxfId="16973" priority="16346" stopIfTrue="1" operator="equal">
      <formula>"Muy Alta"</formula>
    </cfRule>
  </conditionalFormatting>
  <conditionalFormatting sqref="V114:V115">
    <cfRule type="cellIs" dxfId="16972" priority="16350" stopIfTrue="1" operator="equal">
      <formula>"Muy Baja"</formula>
    </cfRule>
  </conditionalFormatting>
  <conditionalFormatting sqref="AP115">
    <cfRule type="cellIs" dxfId="16971" priority="16309" stopIfTrue="1" operator="equal">
      <formula>"Alta"</formula>
    </cfRule>
  </conditionalFormatting>
  <conditionalFormatting sqref="AP115">
    <cfRule type="cellIs" dxfId="16970" priority="16311" stopIfTrue="1" operator="equal">
      <formula>"Baja"</formula>
    </cfRule>
  </conditionalFormatting>
  <conditionalFormatting sqref="AP115">
    <cfRule type="cellIs" dxfId="16969" priority="16310" stopIfTrue="1" operator="equal">
      <formula>"Media"</formula>
    </cfRule>
  </conditionalFormatting>
  <conditionalFormatting sqref="AP115">
    <cfRule type="cellIs" dxfId="16968" priority="16308" stopIfTrue="1" operator="equal">
      <formula>"Muy Alta"</formula>
    </cfRule>
  </conditionalFormatting>
  <conditionalFormatting sqref="AP115">
    <cfRule type="cellIs" dxfId="16967" priority="16312" stopIfTrue="1" operator="equal">
      <formula>"Muy Baja"</formula>
    </cfRule>
  </conditionalFormatting>
  <conditionalFormatting sqref="AE116">
    <cfRule type="containsText" dxfId="16966" priority="16275" operator="containsText" text="VALORAR">
      <formula>NOT(ISERROR(SEARCH("VALORAR",AE116)))</formula>
    </cfRule>
    <cfRule type="containsText" dxfId="16965" priority="16276" operator="containsText" text="Extrema">
      <formula>NOT(ISERROR(SEARCH("Extrema",AE116)))</formula>
    </cfRule>
    <cfRule type="containsText" dxfId="16964" priority="16277" operator="containsText" text="Alta">
      <formula>NOT(ISERROR(SEARCH("Alta",AE116)))</formula>
    </cfRule>
    <cfRule type="containsText" dxfId="16963" priority="16278" operator="containsText" text="Moderada">
      <formula>NOT(ISERROR(SEARCH("Moderada",AE116)))</formula>
    </cfRule>
    <cfRule type="containsText" dxfId="16962" priority="16279" operator="containsText" text="Baja">
      <formula>NOT(ISERROR(SEARCH("Baja",AE116)))</formula>
    </cfRule>
  </conditionalFormatting>
  <conditionalFormatting sqref="AE116">
    <cfRule type="containsText" dxfId="16961" priority="16280" operator="containsText" text="VALORAR">
      <formula>NOT(ISERROR(SEARCH("VALORAR",AE116)))</formula>
    </cfRule>
    <cfRule type="containsText" dxfId="16960" priority="16281" operator="containsText" text="Extrema">
      <formula>NOT(ISERROR(SEARCH("Extrema",AE116)))</formula>
    </cfRule>
    <cfRule type="containsText" dxfId="16959" priority="16282" operator="containsText" text="Alta">
      <formula>NOT(ISERROR(SEARCH("Alta",AE116)))</formula>
    </cfRule>
    <cfRule type="containsText" dxfId="16958" priority="16283" operator="containsText" text="Moderada">
      <formula>NOT(ISERROR(SEARCH("Moderada",AE116)))</formula>
    </cfRule>
    <cfRule type="containsText" dxfId="16957" priority="16284" operator="containsText" text="Baja">
      <formula>NOT(ISERROR(SEARCH("Baja",AE116)))</formula>
    </cfRule>
  </conditionalFormatting>
  <conditionalFormatting sqref="V116">
    <cfRule type="cellIs" dxfId="16956" priority="16291" stopIfTrue="1" operator="equal">
      <formula>"Alta"</formula>
    </cfRule>
  </conditionalFormatting>
  <conditionalFormatting sqref="V116">
    <cfRule type="cellIs" dxfId="16955" priority="16293" stopIfTrue="1" operator="equal">
      <formula>"Baja"</formula>
    </cfRule>
  </conditionalFormatting>
  <conditionalFormatting sqref="V116">
    <cfRule type="cellIs" dxfId="16954" priority="16292" stopIfTrue="1" operator="equal">
      <formula>"Media"</formula>
    </cfRule>
  </conditionalFormatting>
  <conditionalFormatting sqref="V116">
    <cfRule type="cellIs" dxfId="16953" priority="16290" stopIfTrue="1" operator="equal">
      <formula>"Muy Alta"</formula>
    </cfRule>
  </conditionalFormatting>
  <conditionalFormatting sqref="V116">
    <cfRule type="cellIs" dxfId="16952" priority="16294" stopIfTrue="1" operator="equal">
      <formula>"Muy Baja"</formula>
    </cfRule>
  </conditionalFormatting>
  <conditionalFormatting sqref="AP116">
    <cfRule type="cellIs" dxfId="16951" priority="16267" stopIfTrue="1" operator="equal">
      <formula>"Alta"</formula>
    </cfRule>
  </conditionalFormatting>
  <conditionalFormatting sqref="AP116">
    <cfRule type="cellIs" dxfId="16950" priority="16269" stopIfTrue="1" operator="equal">
      <formula>"Baja"</formula>
    </cfRule>
  </conditionalFormatting>
  <conditionalFormatting sqref="AP116">
    <cfRule type="cellIs" dxfId="16949" priority="16268" stopIfTrue="1" operator="equal">
      <formula>"Media"</formula>
    </cfRule>
  </conditionalFormatting>
  <conditionalFormatting sqref="AP116">
    <cfRule type="cellIs" dxfId="16948" priority="16266" stopIfTrue="1" operator="equal">
      <formula>"Muy Alta"</formula>
    </cfRule>
  </conditionalFormatting>
  <conditionalFormatting sqref="AP116">
    <cfRule type="cellIs" dxfId="16947" priority="16270" stopIfTrue="1" operator="equal">
      <formula>"Muy Baja"</formula>
    </cfRule>
  </conditionalFormatting>
  <conditionalFormatting sqref="AE106:AE107">
    <cfRule type="containsText" dxfId="16946" priority="16219" operator="containsText" text="VALORAR">
      <formula>NOT(ISERROR(SEARCH("VALORAR",AE106)))</formula>
    </cfRule>
    <cfRule type="containsText" dxfId="16945" priority="16220" operator="containsText" text="Extrema">
      <formula>NOT(ISERROR(SEARCH("Extrema",AE106)))</formula>
    </cfRule>
    <cfRule type="containsText" dxfId="16944" priority="16221" operator="containsText" text="Alta">
      <formula>NOT(ISERROR(SEARCH("Alta",AE106)))</formula>
    </cfRule>
    <cfRule type="containsText" dxfId="16943" priority="16222" operator="containsText" text="Moderada">
      <formula>NOT(ISERROR(SEARCH("Moderada",AE106)))</formula>
    </cfRule>
    <cfRule type="containsText" dxfId="16942" priority="16223" operator="containsText" text="Baja">
      <formula>NOT(ISERROR(SEARCH("Baja",AE106)))</formula>
    </cfRule>
  </conditionalFormatting>
  <conditionalFormatting sqref="AE106:AE107">
    <cfRule type="containsText" dxfId="16941" priority="16224" operator="containsText" text="VALORAR">
      <formula>NOT(ISERROR(SEARCH("VALORAR",AE106)))</formula>
    </cfRule>
    <cfRule type="containsText" dxfId="16940" priority="16225" operator="containsText" text="Extrema">
      <formula>NOT(ISERROR(SEARCH("Extrema",AE106)))</formula>
    </cfRule>
    <cfRule type="containsText" dxfId="16939" priority="16226" operator="containsText" text="Alta">
      <formula>NOT(ISERROR(SEARCH("Alta",AE106)))</formula>
    </cfRule>
    <cfRule type="containsText" dxfId="16938" priority="16227" operator="containsText" text="Moderada">
      <formula>NOT(ISERROR(SEARCH("Moderada",AE106)))</formula>
    </cfRule>
    <cfRule type="containsText" dxfId="16937" priority="16228" operator="containsText" text="Baja">
      <formula>NOT(ISERROR(SEARCH("Baja",AE106)))</formula>
    </cfRule>
  </conditionalFormatting>
  <conditionalFormatting sqref="AP111">
    <cfRule type="cellIs" dxfId="16936" priority="16173" stopIfTrue="1" operator="equal">
      <formula>"Alta"</formula>
    </cfRule>
  </conditionalFormatting>
  <conditionalFormatting sqref="AP111">
    <cfRule type="cellIs" dxfId="16935" priority="16175" stopIfTrue="1" operator="equal">
      <formula>"Baja"</formula>
    </cfRule>
  </conditionalFormatting>
  <conditionalFormatting sqref="AP111">
    <cfRule type="cellIs" dxfId="16934" priority="16174" stopIfTrue="1" operator="equal">
      <formula>"Media"</formula>
    </cfRule>
  </conditionalFormatting>
  <conditionalFormatting sqref="AP111">
    <cfRule type="cellIs" dxfId="16933" priority="16172" stopIfTrue="1" operator="equal">
      <formula>"Muy Alta"</formula>
    </cfRule>
  </conditionalFormatting>
  <conditionalFormatting sqref="AP111">
    <cfRule type="cellIs" dxfId="16932" priority="16176" stopIfTrue="1" operator="equal">
      <formula>"Muy Baja"</formula>
    </cfRule>
  </conditionalFormatting>
  <conditionalFormatting sqref="AP108">
    <cfRule type="cellIs" dxfId="16931" priority="16131" stopIfTrue="1" operator="equal">
      <formula>"Alta"</formula>
    </cfRule>
  </conditionalFormatting>
  <conditionalFormatting sqref="AP108">
    <cfRule type="cellIs" dxfId="16930" priority="16133" stopIfTrue="1" operator="equal">
      <formula>"Baja"</formula>
    </cfRule>
  </conditionalFormatting>
  <conditionalFormatting sqref="AP108">
    <cfRule type="cellIs" dxfId="16929" priority="16132" stopIfTrue="1" operator="equal">
      <formula>"Media"</formula>
    </cfRule>
  </conditionalFormatting>
  <conditionalFormatting sqref="AP108">
    <cfRule type="cellIs" dxfId="16928" priority="16130" stopIfTrue="1" operator="equal">
      <formula>"Muy Alta"</formula>
    </cfRule>
  </conditionalFormatting>
  <conditionalFormatting sqref="AP108">
    <cfRule type="cellIs" dxfId="16927" priority="16134" stopIfTrue="1" operator="equal">
      <formula>"Muy Baja"</formula>
    </cfRule>
  </conditionalFormatting>
  <conditionalFormatting sqref="V106:V107">
    <cfRule type="cellIs" dxfId="16926" priority="16235" stopIfTrue="1" operator="equal">
      <formula>"Alta"</formula>
    </cfRule>
  </conditionalFormatting>
  <conditionalFormatting sqref="V106:V107">
    <cfRule type="cellIs" dxfId="16925" priority="16237" stopIfTrue="1" operator="equal">
      <formula>"Baja"</formula>
    </cfRule>
  </conditionalFormatting>
  <conditionalFormatting sqref="V106:V107">
    <cfRule type="cellIs" dxfId="16924" priority="16236" stopIfTrue="1" operator="equal">
      <formula>"Media"</formula>
    </cfRule>
  </conditionalFormatting>
  <conditionalFormatting sqref="V106:V107">
    <cfRule type="cellIs" dxfId="16923" priority="16234" stopIfTrue="1" operator="equal">
      <formula>"Muy Alta"</formula>
    </cfRule>
  </conditionalFormatting>
  <conditionalFormatting sqref="V106:V107">
    <cfRule type="cellIs" dxfId="16922" priority="16238" stopIfTrue="1" operator="equal">
      <formula>"Muy Baja"</formula>
    </cfRule>
  </conditionalFormatting>
  <conditionalFormatting sqref="AW106">
    <cfRule type="containsText" dxfId="16921" priority="16209" operator="containsText" text="VALORAR">
      <formula>NOT(ISERROR(SEARCH("VALORAR",AW106)))</formula>
    </cfRule>
    <cfRule type="containsText" dxfId="16920" priority="16210" operator="containsText" text="Extrema">
      <formula>NOT(ISERROR(SEARCH("Extrema",AW106)))</formula>
    </cfRule>
    <cfRule type="containsText" dxfId="16919" priority="16211" operator="containsText" text="Alta">
      <formula>NOT(ISERROR(SEARCH("Alta",AW106)))</formula>
    </cfRule>
    <cfRule type="containsText" dxfId="16918" priority="16212" operator="containsText" text="Moderada">
      <formula>NOT(ISERROR(SEARCH("Moderada",AW106)))</formula>
    </cfRule>
    <cfRule type="containsText" dxfId="16917" priority="16213" operator="containsText" text="Baja">
      <formula>NOT(ISERROR(SEARCH("Baja",AW106)))</formula>
    </cfRule>
  </conditionalFormatting>
  <conditionalFormatting sqref="AW106">
    <cfRule type="containsText" dxfId="16916" priority="16214" operator="containsText" text="VALORAR">
      <formula>NOT(ISERROR(SEARCH("VALORAR",AW106)))</formula>
    </cfRule>
    <cfRule type="containsText" dxfId="16915" priority="16215" operator="containsText" text="Extrema">
      <formula>NOT(ISERROR(SEARCH("Extrema",AW106)))</formula>
    </cfRule>
    <cfRule type="containsText" dxfId="16914" priority="16216" operator="containsText" text="Alta">
      <formula>NOT(ISERROR(SEARCH("Alta",AW106)))</formula>
    </cfRule>
    <cfRule type="containsText" dxfId="16913" priority="16217" operator="containsText" text="Moderada">
      <formula>NOT(ISERROR(SEARCH("Moderada",AW106)))</formula>
    </cfRule>
    <cfRule type="containsText" dxfId="16912" priority="16218" operator="containsText" text="Baja">
      <formula>NOT(ISERROR(SEARCH("Baja",AW106)))</formula>
    </cfRule>
  </conditionalFormatting>
  <conditionalFormatting sqref="AP106">
    <cfRule type="cellIs" dxfId="16911" priority="16201" stopIfTrue="1" operator="equal">
      <formula>"Alta"</formula>
    </cfRule>
  </conditionalFormatting>
  <conditionalFormatting sqref="AP106">
    <cfRule type="cellIs" dxfId="16910" priority="16203" stopIfTrue="1" operator="equal">
      <formula>"Baja"</formula>
    </cfRule>
  </conditionalFormatting>
  <conditionalFormatting sqref="AP106">
    <cfRule type="cellIs" dxfId="16909" priority="16202" stopIfTrue="1" operator="equal">
      <formula>"Media"</formula>
    </cfRule>
  </conditionalFormatting>
  <conditionalFormatting sqref="AP106">
    <cfRule type="cellIs" dxfId="16908" priority="16200" stopIfTrue="1" operator="equal">
      <formula>"Muy Alta"</formula>
    </cfRule>
  </conditionalFormatting>
  <conditionalFormatting sqref="AP106">
    <cfRule type="cellIs" dxfId="16907" priority="16204" stopIfTrue="1" operator="equal">
      <formula>"Muy Baja"</formula>
    </cfRule>
  </conditionalFormatting>
  <conditionalFormatting sqref="AP107">
    <cfRule type="cellIs" dxfId="16906" priority="16187" stopIfTrue="1" operator="equal">
      <formula>"Alta"</formula>
    </cfRule>
  </conditionalFormatting>
  <conditionalFormatting sqref="AP107">
    <cfRule type="cellIs" dxfId="16905" priority="16189" stopIfTrue="1" operator="equal">
      <formula>"Baja"</formula>
    </cfRule>
  </conditionalFormatting>
  <conditionalFormatting sqref="AP107">
    <cfRule type="cellIs" dxfId="16904" priority="16188" stopIfTrue="1" operator="equal">
      <formula>"Media"</formula>
    </cfRule>
  </conditionalFormatting>
  <conditionalFormatting sqref="AP107">
    <cfRule type="cellIs" dxfId="16903" priority="16186" stopIfTrue="1" operator="equal">
      <formula>"Muy Alta"</formula>
    </cfRule>
  </conditionalFormatting>
  <conditionalFormatting sqref="AP107">
    <cfRule type="cellIs" dxfId="16902" priority="16190" stopIfTrue="1" operator="equal">
      <formula>"Muy Baja"</formula>
    </cfRule>
  </conditionalFormatting>
  <conditionalFormatting sqref="AE108:AE109">
    <cfRule type="containsText" dxfId="16901" priority="16139" operator="containsText" text="VALORAR">
      <formula>NOT(ISERROR(SEARCH("VALORAR",AE108)))</formula>
    </cfRule>
    <cfRule type="containsText" dxfId="16900" priority="16140" operator="containsText" text="Extrema">
      <formula>NOT(ISERROR(SEARCH("Extrema",AE108)))</formula>
    </cfRule>
    <cfRule type="containsText" dxfId="16899" priority="16141" operator="containsText" text="Alta">
      <formula>NOT(ISERROR(SEARCH("Alta",AE108)))</formula>
    </cfRule>
    <cfRule type="containsText" dxfId="16898" priority="16142" operator="containsText" text="Moderada">
      <formula>NOT(ISERROR(SEARCH("Moderada",AE108)))</formula>
    </cfRule>
    <cfRule type="containsText" dxfId="16897" priority="16143" operator="containsText" text="Baja">
      <formula>NOT(ISERROR(SEARCH("Baja",AE108)))</formula>
    </cfRule>
  </conditionalFormatting>
  <conditionalFormatting sqref="AE108:AE109">
    <cfRule type="containsText" dxfId="16896" priority="16144" operator="containsText" text="VALORAR">
      <formula>NOT(ISERROR(SEARCH("VALORAR",AE108)))</formula>
    </cfRule>
    <cfRule type="containsText" dxfId="16895" priority="16145" operator="containsText" text="Extrema">
      <formula>NOT(ISERROR(SEARCH("Extrema",AE108)))</formula>
    </cfRule>
    <cfRule type="containsText" dxfId="16894" priority="16146" operator="containsText" text="Alta">
      <formula>NOT(ISERROR(SEARCH("Alta",AE108)))</formula>
    </cfRule>
    <cfRule type="containsText" dxfId="16893" priority="16147" operator="containsText" text="Moderada">
      <formula>NOT(ISERROR(SEARCH("Moderada",AE108)))</formula>
    </cfRule>
    <cfRule type="containsText" dxfId="16892" priority="16148" operator="containsText" text="Baja">
      <formula>NOT(ISERROR(SEARCH("Baja",AE108)))</formula>
    </cfRule>
  </conditionalFormatting>
  <conditionalFormatting sqref="V108:V109">
    <cfRule type="cellIs" dxfId="16891" priority="16155" stopIfTrue="1" operator="equal">
      <formula>"Alta"</formula>
    </cfRule>
  </conditionalFormatting>
  <conditionalFormatting sqref="V108:V109">
    <cfRule type="cellIs" dxfId="16890" priority="16157" stopIfTrue="1" operator="equal">
      <formula>"Baja"</formula>
    </cfRule>
  </conditionalFormatting>
  <conditionalFormatting sqref="V108:V109">
    <cfRule type="cellIs" dxfId="16889" priority="16156" stopIfTrue="1" operator="equal">
      <formula>"Media"</formula>
    </cfRule>
  </conditionalFormatting>
  <conditionalFormatting sqref="V108:V109">
    <cfRule type="cellIs" dxfId="16888" priority="16154" stopIfTrue="1" operator="equal">
      <formula>"Muy Alta"</formula>
    </cfRule>
  </conditionalFormatting>
  <conditionalFormatting sqref="V108:V109">
    <cfRule type="cellIs" dxfId="16887" priority="16158" stopIfTrue="1" operator="equal">
      <formula>"Muy Baja"</formula>
    </cfRule>
  </conditionalFormatting>
  <conditionalFormatting sqref="AP109">
    <cfRule type="cellIs" dxfId="16886" priority="16117" stopIfTrue="1" operator="equal">
      <formula>"Alta"</formula>
    </cfRule>
  </conditionalFormatting>
  <conditionalFormatting sqref="AP109">
    <cfRule type="cellIs" dxfId="16885" priority="16119" stopIfTrue="1" operator="equal">
      <formula>"Baja"</formula>
    </cfRule>
  </conditionalFormatting>
  <conditionalFormatting sqref="AP109">
    <cfRule type="cellIs" dxfId="16884" priority="16118" stopIfTrue="1" operator="equal">
      <formula>"Media"</formula>
    </cfRule>
  </conditionalFormatting>
  <conditionalFormatting sqref="AP109">
    <cfRule type="cellIs" dxfId="16883" priority="16116" stopIfTrue="1" operator="equal">
      <formula>"Muy Alta"</formula>
    </cfRule>
  </conditionalFormatting>
  <conditionalFormatting sqref="AP109">
    <cfRule type="cellIs" dxfId="16882" priority="16120" stopIfTrue="1" operator="equal">
      <formula>"Muy Baja"</formula>
    </cfRule>
  </conditionalFormatting>
  <conditionalFormatting sqref="AE110">
    <cfRule type="containsText" dxfId="16881" priority="16083" operator="containsText" text="VALORAR">
      <formula>NOT(ISERROR(SEARCH("VALORAR",AE110)))</formula>
    </cfRule>
    <cfRule type="containsText" dxfId="16880" priority="16084" operator="containsText" text="Extrema">
      <formula>NOT(ISERROR(SEARCH("Extrema",AE110)))</formula>
    </cfRule>
    <cfRule type="containsText" dxfId="16879" priority="16085" operator="containsText" text="Alta">
      <formula>NOT(ISERROR(SEARCH("Alta",AE110)))</formula>
    </cfRule>
    <cfRule type="containsText" dxfId="16878" priority="16086" operator="containsText" text="Moderada">
      <formula>NOT(ISERROR(SEARCH("Moderada",AE110)))</formula>
    </cfRule>
    <cfRule type="containsText" dxfId="16877" priority="16087" operator="containsText" text="Baja">
      <formula>NOT(ISERROR(SEARCH("Baja",AE110)))</formula>
    </cfRule>
  </conditionalFormatting>
  <conditionalFormatting sqref="AE110">
    <cfRule type="containsText" dxfId="16876" priority="16088" operator="containsText" text="VALORAR">
      <formula>NOT(ISERROR(SEARCH("VALORAR",AE110)))</formula>
    </cfRule>
    <cfRule type="containsText" dxfId="16875" priority="16089" operator="containsText" text="Extrema">
      <formula>NOT(ISERROR(SEARCH("Extrema",AE110)))</formula>
    </cfRule>
    <cfRule type="containsText" dxfId="16874" priority="16090" operator="containsText" text="Alta">
      <formula>NOT(ISERROR(SEARCH("Alta",AE110)))</formula>
    </cfRule>
    <cfRule type="containsText" dxfId="16873" priority="16091" operator="containsText" text="Moderada">
      <formula>NOT(ISERROR(SEARCH("Moderada",AE110)))</formula>
    </cfRule>
    <cfRule type="containsText" dxfId="16872" priority="16092" operator="containsText" text="Baja">
      <formula>NOT(ISERROR(SEARCH("Baja",AE110)))</formula>
    </cfRule>
  </conditionalFormatting>
  <conditionalFormatting sqref="V110">
    <cfRule type="cellIs" dxfId="16871" priority="16099" stopIfTrue="1" operator="equal">
      <formula>"Alta"</formula>
    </cfRule>
  </conditionalFormatting>
  <conditionalFormatting sqref="V110">
    <cfRule type="cellIs" dxfId="16870" priority="16101" stopIfTrue="1" operator="equal">
      <formula>"Baja"</formula>
    </cfRule>
  </conditionalFormatting>
  <conditionalFormatting sqref="V110">
    <cfRule type="cellIs" dxfId="16869" priority="16100" stopIfTrue="1" operator="equal">
      <formula>"Media"</formula>
    </cfRule>
  </conditionalFormatting>
  <conditionalFormatting sqref="V110">
    <cfRule type="cellIs" dxfId="16868" priority="16098" stopIfTrue="1" operator="equal">
      <formula>"Muy Alta"</formula>
    </cfRule>
  </conditionalFormatting>
  <conditionalFormatting sqref="V110">
    <cfRule type="cellIs" dxfId="16867" priority="16102" stopIfTrue="1" operator="equal">
      <formula>"Muy Baja"</formula>
    </cfRule>
  </conditionalFormatting>
  <conditionalFormatting sqref="AP110">
    <cfRule type="cellIs" dxfId="16866" priority="16075" stopIfTrue="1" operator="equal">
      <formula>"Alta"</formula>
    </cfRule>
  </conditionalFormatting>
  <conditionalFormatting sqref="AP110">
    <cfRule type="cellIs" dxfId="16865" priority="16077" stopIfTrue="1" operator="equal">
      <formula>"Baja"</formula>
    </cfRule>
  </conditionalFormatting>
  <conditionalFormatting sqref="AP110">
    <cfRule type="cellIs" dxfId="16864" priority="16076" stopIfTrue="1" operator="equal">
      <formula>"Media"</formula>
    </cfRule>
  </conditionalFormatting>
  <conditionalFormatting sqref="AP110">
    <cfRule type="cellIs" dxfId="16863" priority="16074" stopIfTrue="1" operator="equal">
      <formula>"Muy Alta"</formula>
    </cfRule>
  </conditionalFormatting>
  <conditionalFormatting sqref="AP110">
    <cfRule type="cellIs" dxfId="16862" priority="16078" stopIfTrue="1" operator="equal">
      <formula>"Muy Baja"</formula>
    </cfRule>
  </conditionalFormatting>
  <conditionalFormatting sqref="AE118:AE119">
    <cfRule type="containsText" dxfId="16861" priority="16027" operator="containsText" text="VALORAR">
      <formula>NOT(ISERROR(SEARCH("VALORAR",AE118)))</formula>
    </cfRule>
    <cfRule type="containsText" dxfId="16860" priority="16028" operator="containsText" text="Extrema">
      <formula>NOT(ISERROR(SEARCH("Extrema",AE118)))</formula>
    </cfRule>
    <cfRule type="containsText" dxfId="16859" priority="16029" operator="containsText" text="Alta">
      <formula>NOT(ISERROR(SEARCH("Alta",AE118)))</formula>
    </cfRule>
    <cfRule type="containsText" dxfId="16858" priority="16030" operator="containsText" text="Moderada">
      <formula>NOT(ISERROR(SEARCH("Moderada",AE118)))</formula>
    </cfRule>
    <cfRule type="containsText" dxfId="16857" priority="16031" operator="containsText" text="Baja">
      <formula>NOT(ISERROR(SEARCH("Baja",AE118)))</formula>
    </cfRule>
  </conditionalFormatting>
  <conditionalFormatting sqref="AE118:AE119">
    <cfRule type="containsText" dxfId="16856" priority="16032" operator="containsText" text="VALORAR">
      <formula>NOT(ISERROR(SEARCH("VALORAR",AE118)))</formula>
    </cfRule>
    <cfRule type="containsText" dxfId="16855" priority="16033" operator="containsText" text="Extrema">
      <formula>NOT(ISERROR(SEARCH("Extrema",AE118)))</formula>
    </cfRule>
    <cfRule type="containsText" dxfId="16854" priority="16034" operator="containsText" text="Alta">
      <formula>NOT(ISERROR(SEARCH("Alta",AE118)))</formula>
    </cfRule>
    <cfRule type="containsText" dxfId="16853" priority="16035" operator="containsText" text="Moderada">
      <formula>NOT(ISERROR(SEARCH("Moderada",AE118)))</formula>
    </cfRule>
    <cfRule type="containsText" dxfId="16852" priority="16036" operator="containsText" text="Baja">
      <formula>NOT(ISERROR(SEARCH("Baja",AE118)))</formula>
    </cfRule>
  </conditionalFormatting>
  <conditionalFormatting sqref="AP123">
    <cfRule type="cellIs" dxfId="16851" priority="15981" stopIfTrue="1" operator="equal">
      <formula>"Alta"</formula>
    </cfRule>
  </conditionalFormatting>
  <conditionalFormatting sqref="AP123">
    <cfRule type="cellIs" dxfId="16850" priority="15983" stopIfTrue="1" operator="equal">
      <formula>"Baja"</formula>
    </cfRule>
  </conditionalFormatting>
  <conditionalFormatting sqref="AP123">
    <cfRule type="cellIs" dxfId="16849" priority="15982" stopIfTrue="1" operator="equal">
      <formula>"Media"</formula>
    </cfRule>
  </conditionalFormatting>
  <conditionalFormatting sqref="AP123">
    <cfRule type="cellIs" dxfId="16848" priority="15980" stopIfTrue="1" operator="equal">
      <formula>"Muy Alta"</formula>
    </cfRule>
  </conditionalFormatting>
  <conditionalFormatting sqref="AP123">
    <cfRule type="cellIs" dxfId="16847" priority="15984" stopIfTrue="1" operator="equal">
      <formula>"Muy Baja"</formula>
    </cfRule>
  </conditionalFormatting>
  <conditionalFormatting sqref="AP120">
    <cfRule type="cellIs" dxfId="16846" priority="15939" stopIfTrue="1" operator="equal">
      <formula>"Alta"</formula>
    </cfRule>
  </conditionalFormatting>
  <conditionalFormatting sqref="AP120">
    <cfRule type="cellIs" dxfId="16845" priority="15941" stopIfTrue="1" operator="equal">
      <formula>"Baja"</formula>
    </cfRule>
  </conditionalFormatting>
  <conditionalFormatting sqref="AP120">
    <cfRule type="cellIs" dxfId="16844" priority="15940" stopIfTrue="1" operator="equal">
      <formula>"Media"</formula>
    </cfRule>
  </conditionalFormatting>
  <conditionalFormatting sqref="AP120">
    <cfRule type="cellIs" dxfId="16843" priority="15938" stopIfTrue="1" operator="equal">
      <formula>"Muy Alta"</formula>
    </cfRule>
  </conditionalFormatting>
  <conditionalFormatting sqref="AP120">
    <cfRule type="cellIs" dxfId="16842" priority="15942" stopIfTrue="1" operator="equal">
      <formula>"Muy Baja"</formula>
    </cfRule>
  </conditionalFormatting>
  <conditionalFormatting sqref="V118:V119">
    <cfRule type="cellIs" dxfId="16841" priority="16043" stopIfTrue="1" operator="equal">
      <formula>"Alta"</formula>
    </cfRule>
  </conditionalFormatting>
  <conditionalFormatting sqref="V118:V119">
    <cfRule type="cellIs" dxfId="16840" priority="16045" stopIfTrue="1" operator="equal">
      <formula>"Baja"</formula>
    </cfRule>
  </conditionalFormatting>
  <conditionalFormatting sqref="V118:V119">
    <cfRule type="cellIs" dxfId="16839" priority="16044" stopIfTrue="1" operator="equal">
      <formula>"Media"</formula>
    </cfRule>
  </conditionalFormatting>
  <conditionalFormatting sqref="V118:V119">
    <cfRule type="cellIs" dxfId="16838" priority="16042" stopIfTrue="1" operator="equal">
      <formula>"Muy Alta"</formula>
    </cfRule>
  </conditionalFormatting>
  <conditionalFormatting sqref="V118:V119">
    <cfRule type="cellIs" dxfId="16837" priority="16046" stopIfTrue="1" operator="equal">
      <formula>"Muy Baja"</formula>
    </cfRule>
  </conditionalFormatting>
  <conditionalFormatting sqref="AW118">
    <cfRule type="containsText" dxfId="16836" priority="16017" operator="containsText" text="VALORAR">
      <formula>NOT(ISERROR(SEARCH("VALORAR",AW118)))</formula>
    </cfRule>
    <cfRule type="containsText" dxfId="16835" priority="16018" operator="containsText" text="Extrema">
      <formula>NOT(ISERROR(SEARCH("Extrema",AW118)))</formula>
    </cfRule>
    <cfRule type="containsText" dxfId="16834" priority="16019" operator="containsText" text="Alta">
      <formula>NOT(ISERROR(SEARCH("Alta",AW118)))</formula>
    </cfRule>
    <cfRule type="containsText" dxfId="16833" priority="16020" operator="containsText" text="Moderada">
      <formula>NOT(ISERROR(SEARCH("Moderada",AW118)))</formula>
    </cfRule>
    <cfRule type="containsText" dxfId="16832" priority="16021" operator="containsText" text="Baja">
      <formula>NOT(ISERROR(SEARCH("Baja",AW118)))</formula>
    </cfRule>
  </conditionalFormatting>
  <conditionalFormatting sqref="AW118">
    <cfRule type="containsText" dxfId="16831" priority="16022" operator="containsText" text="VALORAR">
      <formula>NOT(ISERROR(SEARCH("VALORAR",AW118)))</formula>
    </cfRule>
    <cfRule type="containsText" dxfId="16830" priority="16023" operator="containsText" text="Extrema">
      <formula>NOT(ISERROR(SEARCH("Extrema",AW118)))</formula>
    </cfRule>
    <cfRule type="containsText" dxfId="16829" priority="16024" operator="containsText" text="Alta">
      <formula>NOT(ISERROR(SEARCH("Alta",AW118)))</formula>
    </cfRule>
    <cfRule type="containsText" dxfId="16828" priority="16025" operator="containsText" text="Moderada">
      <formula>NOT(ISERROR(SEARCH("Moderada",AW118)))</formula>
    </cfRule>
    <cfRule type="containsText" dxfId="16827" priority="16026" operator="containsText" text="Baja">
      <formula>NOT(ISERROR(SEARCH("Baja",AW118)))</formula>
    </cfRule>
  </conditionalFormatting>
  <conditionalFormatting sqref="AP118">
    <cfRule type="cellIs" dxfId="16826" priority="16009" stopIfTrue="1" operator="equal">
      <formula>"Alta"</formula>
    </cfRule>
  </conditionalFormatting>
  <conditionalFormatting sqref="AP118">
    <cfRule type="cellIs" dxfId="16825" priority="16011" stopIfTrue="1" operator="equal">
      <formula>"Baja"</formula>
    </cfRule>
  </conditionalFormatting>
  <conditionalFormatting sqref="AP118">
    <cfRule type="cellIs" dxfId="16824" priority="16010" stopIfTrue="1" operator="equal">
      <formula>"Media"</formula>
    </cfRule>
  </conditionalFormatting>
  <conditionalFormatting sqref="AP118">
    <cfRule type="cellIs" dxfId="16823" priority="16008" stopIfTrue="1" operator="equal">
      <formula>"Muy Alta"</formula>
    </cfRule>
  </conditionalFormatting>
  <conditionalFormatting sqref="AP118">
    <cfRule type="cellIs" dxfId="16822" priority="16012" stopIfTrue="1" operator="equal">
      <formula>"Muy Baja"</formula>
    </cfRule>
  </conditionalFormatting>
  <conditionalFormatting sqref="AP119">
    <cfRule type="cellIs" dxfId="16821" priority="15995" stopIfTrue="1" operator="equal">
      <formula>"Alta"</formula>
    </cfRule>
  </conditionalFormatting>
  <conditionalFormatting sqref="AP119">
    <cfRule type="cellIs" dxfId="16820" priority="15997" stopIfTrue="1" operator="equal">
      <formula>"Baja"</formula>
    </cfRule>
  </conditionalFormatting>
  <conditionalFormatting sqref="AP119">
    <cfRule type="cellIs" dxfId="16819" priority="15996" stopIfTrue="1" operator="equal">
      <formula>"Media"</formula>
    </cfRule>
  </conditionalFormatting>
  <conditionalFormatting sqref="AP119">
    <cfRule type="cellIs" dxfId="16818" priority="15994" stopIfTrue="1" operator="equal">
      <formula>"Muy Alta"</formula>
    </cfRule>
  </conditionalFormatting>
  <conditionalFormatting sqref="AP119">
    <cfRule type="cellIs" dxfId="16817" priority="15998" stopIfTrue="1" operator="equal">
      <formula>"Muy Baja"</formula>
    </cfRule>
  </conditionalFormatting>
  <conditionalFormatting sqref="AE120:AE121">
    <cfRule type="containsText" dxfId="16816" priority="15947" operator="containsText" text="VALORAR">
      <formula>NOT(ISERROR(SEARCH("VALORAR",AE120)))</formula>
    </cfRule>
    <cfRule type="containsText" dxfId="16815" priority="15948" operator="containsText" text="Extrema">
      <formula>NOT(ISERROR(SEARCH("Extrema",AE120)))</formula>
    </cfRule>
    <cfRule type="containsText" dxfId="16814" priority="15949" operator="containsText" text="Alta">
      <formula>NOT(ISERROR(SEARCH("Alta",AE120)))</formula>
    </cfRule>
    <cfRule type="containsText" dxfId="16813" priority="15950" operator="containsText" text="Moderada">
      <formula>NOT(ISERROR(SEARCH("Moderada",AE120)))</formula>
    </cfRule>
    <cfRule type="containsText" dxfId="16812" priority="15951" operator="containsText" text="Baja">
      <formula>NOT(ISERROR(SEARCH("Baja",AE120)))</formula>
    </cfRule>
  </conditionalFormatting>
  <conditionalFormatting sqref="AE120:AE121">
    <cfRule type="containsText" dxfId="16811" priority="15952" operator="containsText" text="VALORAR">
      <formula>NOT(ISERROR(SEARCH("VALORAR",AE120)))</formula>
    </cfRule>
    <cfRule type="containsText" dxfId="16810" priority="15953" operator="containsText" text="Extrema">
      <formula>NOT(ISERROR(SEARCH("Extrema",AE120)))</formula>
    </cfRule>
    <cfRule type="containsText" dxfId="16809" priority="15954" operator="containsText" text="Alta">
      <formula>NOT(ISERROR(SEARCH("Alta",AE120)))</formula>
    </cfRule>
    <cfRule type="containsText" dxfId="16808" priority="15955" operator="containsText" text="Moderada">
      <formula>NOT(ISERROR(SEARCH("Moderada",AE120)))</formula>
    </cfRule>
    <cfRule type="containsText" dxfId="16807" priority="15956" operator="containsText" text="Baja">
      <formula>NOT(ISERROR(SEARCH("Baja",AE120)))</formula>
    </cfRule>
  </conditionalFormatting>
  <conditionalFormatting sqref="V120:V121">
    <cfRule type="cellIs" dxfId="16806" priority="15963" stopIfTrue="1" operator="equal">
      <formula>"Alta"</formula>
    </cfRule>
  </conditionalFormatting>
  <conditionalFormatting sqref="V120:V121">
    <cfRule type="cellIs" dxfId="16805" priority="15965" stopIfTrue="1" operator="equal">
      <formula>"Baja"</formula>
    </cfRule>
  </conditionalFormatting>
  <conditionalFormatting sqref="V120:V121">
    <cfRule type="cellIs" dxfId="16804" priority="15964" stopIfTrue="1" operator="equal">
      <formula>"Media"</formula>
    </cfRule>
  </conditionalFormatting>
  <conditionalFormatting sqref="V120:V121">
    <cfRule type="cellIs" dxfId="16803" priority="15962" stopIfTrue="1" operator="equal">
      <formula>"Muy Alta"</formula>
    </cfRule>
  </conditionalFormatting>
  <conditionalFormatting sqref="V120:V121">
    <cfRule type="cellIs" dxfId="16802" priority="15966" stopIfTrue="1" operator="equal">
      <formula>"Muy Baja"</formula>
    </cfRule>
  </conditionalFormatting>
  <conditionalFormatting sqref="AP121">
    <cfRule type="cellIs" dxfId="16801" priority="15925" stopIfTrue="1" operator="equal">
      <formula>"Alta"</formula>
    </cfRule>
  </conditionalFormatting>
  <conditionalFormatting sqref="AP121">
    <cfRule type="cellIs" dxfId="16800" priority="15927" stopIfTrue="1" operator="equal">
      <formula>"Baja"</formula>
    </cfRule>
  </conditionalFormatting>
  <conditionalFormatting sqref="AP121">
    <cfRule type="cellIs" dxfId="16799" priority="15926" stopIfTrue="1" operator="equal">
      <formula>"Media"</formula>
    </cfRule>
  </conditionalFormatting>
  <conditionalFormatting sqref="AP121">
    <cfRule type="cellIs" dxfId="16798" priority="15924" stopIfTrue="1" operator="equal">
      <formula>"Muy Alta"</formula>
    </cfRule>
  </conditionalFormatting>
  <conditionalFormatting sqref="AP121">
    <cfRule type="cellIs" dxfId="16797" priority="15928" stopIfTrue="1" operator="equal">
      <formula>"Muy Baja"</formula>
    </cfRule>
  </conditionalFormatting>
  <conditionalFormatting sqref="AE122">
    <cfRule type="containsText" dxfId="16796" priority="15891" operator="containsText" text="VALORAR">
      <formula>NOT(ISERROR(SEARCH("VALORAR",AE122)))</formula>
    </cfRule>
    <cfRule type="containsText" dxfId="16795" priority="15892" operator="containsText" text="Extrema">
      <formula>NOT(ISERROR(SEARCH("Extrema",AE122)))</formula>
    </cfRule>
    <cfRule type="containsText" dxfId="16794" priority="15893" operator="containsText" text="Alta">
      <formula>NOT(ISERROR(SEARCH("Alta",AE122)))</formula>
    </cfRule>
    <cfRule type="containsText" dxfId="16793" priority="15894" operator="containsText" text="Moderada">
      <formula>NOT(ISERROR(SEARCH("Moderada",AE122)))</formula>
    </cfRule>
    <cfRule type="containsText" dxfId="16792" priority="15895" operator="containsText" text="Baja">
      <formula>NOT(ISERROR(SEARCH("Baja",AE122)))</formula>
    </cfRule>
  </conditionalFormatting>
  <conditionalFormatting sqref="AE122">
    <cfRule type="containsText" dxfId="16791" priority="15896" operator="containsText" text="VALORAR">
      <formula>NOT(ISERROR(SEARCH("VALORAR",AE122)))</formula>
    </cfRule>
    <cfRule type="containsText" dxfId="16790" priority="15897" operator="containsText" text="Extrema">
      <formula>NOT(ISERROR(SEARCH("Extrema",AE122)))</formula>
    </cfRule>
    <cfRule type="containsText" dxfId="16789" priority="15898" operator="containsText" text="Alta">
      <formula>NOT(ISERROR(SEARCH("Alta",AE122)))</formula>
    </cfRule>
    <cfRule type="containsText" dxfId="16788" priority="15899" operator="containsText" text="Moderada">
      <formula>NOT(ISERROR(SEARCH("Moderada",AE122)))</formula>
    </cfRule>
    <cfRule type="containsText" dxfId="16787" priority="15900" operator="containsText" text="Baja">
      <formula>NOT(ISERROR(SEARCH("Baja",AE122)))</formula>
    </cfRule>
  </conditionalFormatting>
  <conditionalFormatting sqref="V122">
    <cfRule type="cellIs" dxfId="16786" priority="15907" stopIfTrue="1" operator="equal">
      <formula>"Alta"</formula>
    </cfRule>
  </conditionalFormatting>
  <conditionalFormatting sqref="V122">
    <cfRule type="cellIs" dxfId="16785" priority="15909" stopIfTrue="1" operator="equal">
      <formula>"Baja"</formula>
    </cfRule>
  </conditionalFormatting>
  <conditionalFormatting sqref="V122">
    <cfRule type="cellIs" dxfId="16784" priority="15908" stopIfTrue="1" operator="equal">
      <formula>"Media"</formula>
    </cfRule>
  </conditionalFormatting>
  <conditionalFormatting sqref="V122">
    <cfRule type="cellIs" dxfId="16783" priority="15906" stopIfTrue="1" operator="equal">
      <formula>"Muy Alta"</formula>
    </cfRule>
  </conditionalFormatting>
  <conditionalFormatting sqref="V122">
    <cfRule type="cellIs" dxfId="16782" priority="15910" stopIfTrue="1" operator="equal">
      <formula>"Muy Baja"</formula>
    </cfRule>
  </conditionalFormatting>
  <conditionalFormatting sqref="AP122">
    <cfRule type="cellIs" dxfId="16781" priority="15883" stopIfTrue="1" operator="equal">
      <formula>"Alta"</formula>
    </cfRule>
  </conditionalFormatting>
  <conditionalFormatting sqref="AP122">
    <cfRule type="cellIs" dxfId="16780" priority="15885" stopIfTrue="1" operator="equal">
      <formula>"Baja"</formula>
    </cfRule>
  </conditionalFormatting>
  <conditionalFormatting sqref="AP122">
    <cfRule type="cellIs" dxfId="16779" priority="15884" stopIfTrue="1" operator="equal">
      <formula>"Media"</formula>
    </cfRule>
  </conditionalFormatting>
  <conditionalFormatting sqref="AP122">
    <cfRule type="cellIs" dxfId="16778" priority="15882" stopIfTrue="1" operator="equal">
      <formula>"Muy Alta"</formula>
    </cfRule>
  </conditionalFormatting>
  <conditionalFormatting sqref="AP122">
    <cfRule type="cellIs" dxfId="16777" priority="15886" stopIfTrue="1" operator="equal">
      <formula>"Muy Baja"</formula>
    </cfRule>
  </conditionalFormatting>
  <conditionalFormatting sqref="AE124:AE125">
    <cfRule type="containsText" dxfId="16776" priority="15835" operator="containsText" text="VALORAR">
      <formula>NOT(ISERROR(SEARCH("VALORAR",AE124)))</formula>
    </cfRule>
    <cfRule type="containsText" dxfId="16775" priority="15836" operator="containsText" text="Extrema">
      <formula>NOT(ISERROR(SEARCH("Extrema",AE124)))</formula>
    </cfRule>
    <cfRule type="containsText" dxfId="16774" priority="15837" operator="containsText" text="Alta">
      <formula>NOT(ISERROR(SEARCH("Alta",AE124)))</formula>
    </cfRule>
    <cfRule type="containsText" dxfId="16773" priority="15838" operator="containsText" text="Moderada">
      <formula>NOT(ISERROR(SEARCH("Moderada",AE124)))</formula>
    </cfRule>
    <cfRule type="containsText" dxfId="16772" priority="15839" operator="containsText" text="Baja">
      <formula>NOT(ISERROR(SEARCH("Baja",AE124)))</formula>
    </cfRule>
  </conditionalFormatting>
  <conditionalFormatting sqref="AE124:AE125">
    <cfRule type="containsText" dxfId="16771" priority="15840" operator="containsText" text="VALORAR">
      <formula>NOT(ISERROR(SEARCH("VALORAR",AE124)))</formula>
    </cfRule>
    <cfRule type="containsText" dxfId="16770" priority="15841" operator="containsText" text="Extrema">
      <formula>NOT(ISERROR(SEARCH("Extrema",AE124)))</formula>
    </cfRule>
    <cfRule type="containsText" dxfId="16769" priority="15842" operator="containsText" text="Alta">
      <formula>NOT(ISERROR(SEARCH("Alta",AE124)))</formula>
    </cfRule>
    <cfRule type="containsText" dxfId="16768" priority="15843" operator="containsText" text="Moderada">
      <formula>NOT(ISERROR(SEARCH("Moderada",AE124)))</formula>
    </cfRule>
    <cfRule type="containsText" dxfId="16767" priority="15844" operator="containsText" text="Baja">
      <formula>NOT(ISERROR(SEARCH("Baja",AE124)))</formula>
    </cfRule>
  </conditionalFormatting>
  <conditionalFormatting sqref="AP129">
    <cfRule type="cellIs" dxfId="16766" priority="15789" stopIfTrue="1" operator="equal">
      <formula>"Alta"</formula>
    </cfRule>
  </conditionalFormatting>
  <conditionalFormatting sqref="AP129">
    <cfRule type="cellIs" dxfId="16765" priority="15791" stopIfTrue="1" operator="equal">
      <formula>"Baja"</formula>
    </cfRule>
  </conditionalFormatting>
  <conditionalFormatting sqref="AP129">
    <cfRule type="cellIs" dxfId="16764" priority="15790" stopIfTrue="1" operator="equal">
      <formula>"Media"</formula>
    </cfRule>
  </conditionalFormatting>
  <conditionalFormatting sqref="AP129">
    <cfRule type="cellIs" dxfId="16763" priority="15788" stopIfTrue="1" operator="equal">
      <formula>"Muy Alta"</formula>
    </cfRule>
  </conditionalFormatting>
  <conditionalFormatting sqref="AP129">
    <cfRule type="cellIs" dxfId="16762" priority="15792" stopIfTrue="1" operator="equal">
      <formula>"Muy Baja"</formula>
    </cfRule>
  </conditionalFormatting>
  <conditionalFormatting sqref="AP126">
    <cfRule type="cellIs" dxfId="16761" priority="15747" stopIfTrue="1" operator="equal">
      <formula>"Alta"</formula>
    </cfRule>
  </conditionalFormatting>
  <conditionalFormatting sqref="AP126">
    <cfRule type="cellIs" dxfId="16760" priority="15749" stopIfTrue="1" operator="equal">
      <formula>"Baja"</formula>
    </cfRule>
  </conditionalFormatting>
  <conditionalFormatting sqref="AP126">
    <cfRule type="cellIs" dxfId="16759" priority="15748" stopIfTrue="1" operator="equal">
      <formula>"Media"</formula>
    </cfRule>
  </conditionalFormatting>
  <conditionalFormatting sqref="AP126">
    <cfRule type="cellIs" dxfId="16758" priority="15746" stopIfTrue="1" operator="equal">
      <formula>"Muy Alta"</formula>
    </cfRule>
  </conditionalFormatting>
  <conditionalFormatting sqref="AP126">
    <cfRule type="cellIs" dxfId="16757" priority="15750" stopIfTrue="1" operator="equal">
      <formula>"Muy Baja"</formula>
    </cfRule>
  </conditionalFormatting>
  <conditionalFormatting sqref="V124:V125">
    <cfRule type="cellIs" dxfId="16756" priority="15851" stopIfTrue="1" operator="equal">
      <formula>"Alta"</formula>
    </cfRule>
  </conditionalFormatting>
  <conditionalFormatting sqref="V124:V125">
    <cfRule type="cellIs" dxfId="16755" priority="15853" stopIfTrue="1" operator="equal">
      <formula>"Baja"</formula>
    </cfRule>
  </conditionalFormatting>
  <conditionalFormatting sqref="V124:V125">
    <cfRule type="cellIs" dxfId="16754" priority="15852" stopIfTrue="1" operator="equal">
      <formula>"Media"</formula>
    </cfRule>
  </conditionalFormatting>
  <conditionalFormatting sqref="V124:V125">
    <cfRule type="cellIs" dxfId="16753" priority="15850" stopIfTrue="1" operator="equal">
      <formula>"Muy Alta"</formula>
    </cfRule>
  </conditionalFormatting>
  <conditionalFormatting sqref="V124:V125">
    <cfRule type="cellIs" dxfId="16752" priority="15854" stopIfTrue="1" operator="equal">
      <formula>"Muy Baja"</formula>
    </cfRule>
  </conditionalFormatting>
  <conditionalFormatting sqref="AW124">
    <cfRule type="containsText" dxfId="16751" priority="15825" operator="containsText" text="VALORAR">
      <formula>NOT(ISERROR(SEARCH("VALORAR",AW124)))</formula>
    </cfRule>
    <cfRule type="containsText" dxfId="16750" priority="15826" operator="containsText" text="Extrema">
      <formula>NOT(ISERROR(SEARCH("Extrema",AW124)))</formula>
    </cfRule>
    <cfRule type="containsText" dxfId="16749" priority="15827" operator="containsText" text="Alta">
      <formula>NOT(ISERROR(SEARCH("Alta",AW124)))</formula>
    </cfRule>
    <cfRule type="containsText" dxfId="16748" priority="15828" operator="containsText" text="Moderada">
      <formula>NOT(ISERROR(SEARCH("Moderada",AW124)))</formula>
    </cfRule>
    <cfRule type="containsText" dxfId="16747" priority="15829" operator="containsText" text="Baja">
      <formula>NOT(ISERROR(SEARCH("Baja",AW124)))</formula>
    </cfRule>
  </conditionalFormatting>
  <conditionalFormatting sqref="AW124">
    <cfRule type="containsText" dxfId="16746" priority="15830" operator="containsText" text="VALORAR">
      <formula>NOT(ISERROR(SEARCH("VALORAR",AW124)))</formula>
    </cfRule>
    <cfRule type="containsText" dxfId="16745" priority="15831" operator="containsText" text="Extrema">
      <formula>NOT(ISERROR(SEARCH("Extrema",AW124)))</formula>
    </cfRule>
    <cfRule type="containsText" dxfId="16744" priority="15832" operator="containsText" text="Alta">
      <formula>NOT(ISERROR(SEARCH("Alta",AW124)))</formula>
    </cfRule>
    <cfRule type="containsText" dxfId="16743" priority="15833" operator="containsText" text="Moderada">
      <formula>NOT(ISERROR(SEARCH("Moderada",AW124)))</formula>
    </cfRule>
    <cfRule type="containsText" dxfId="16742" priority="15834" operator="containsText" text="Baja">
      <formula>NOT(ISERROR(SEARCH("Baja",AW124)))</formula>
    </cfRule>
  </conditionalFormatting>
  <conditionalFormatting sqref="AP124">
    <cfRule type="cellIs" dxfId="16741" priority="15817" stopIfTrue="1" operator="equal">
      <formula>"Alta"</formula>
    </cfRule>
  </conditionalFormatting>
  <conditionalFormatting sqref="AP124">
    <cfRule type="cellIs" dxfId="16740" priority="15819" stopIfTrue="1" operator="equal">
      <formula>"Baja"</formula>
    </cfRule>
  </conditionalFormatting>
  <conditionalFormatting sqref="AP124">
    <cfRule type="cellIs" dxfId="16739" priority="15818" stopIfTrue="1" operator="equal">
      <formula>"Media"</formula>
    </cfRule>
  </conditionalFormatting>
  <conditionalFormatting sqref="AP124">
    <cfRule type="cellIs" dxfId="16738" priority="15816" stopIfTrue="1" operator="equal">
      <formula>"Muy Alta"</formula>
    </cfRule>
  </conditionalFormatting>
  <conditionalFormatting sqref="AP124">
    <cfRule type="cellIs" dxfId="16737" priority="15820" stopIfTrue="1" operator="equal">
      <formula>"Muy Baja"</formula>
    </cfRule>
  </conditionalFormatting>
  <conditionalFormatting sqref="AP125">
    <cfRule type="cellIs" dxfId="16736" priority="15803" stopIfTrue="1" operator="equal">
      <formula>"Alta"</formula>
    </cfRule>
  </conditionalFormatting>
  <conditionalFormatting sqref="AP125">
    <cfRule type="cellIs" dxfId="16735" priority="15805" stopIfTrue="1" operator="equal">
      <formula>"Baja"</formula>
    </cfRule>
  </conditionalFormatting>
  <conditionalFormatting sqref="AP125">
    <cfRule type="cellIs" dxfId="16734" priority="15804" stopIfTrue="1" operator="equal">
      <formula>"Media"</formula>
    </cfRule>
  </conditionalFormatting>
  <conditionalFormatting sqref="AP125">
    <cfRule type="cellIs" dxfId="16733" priority="15802" stopIfTrue="1" operator="equal">
      <formula>"Muy Alta"</formula>
    </cfRule>
  </conditionalFormatting>
  <conditionalFormatting sqref="AP125">
    <cfRule type="cellIs" dxfId="16732" priority="15806" stopIfTrue="1" operator="equal">
      <formula>"Muy Baja"</formula>
    </cfRule>
  </conditionalFormatting>
  <conditionalFormatting sqref="AE126:AE127">
    <cfRule type="containsText" dxfId="16731" priority="15755" operator="containsText" text="VALORAR">
      <formula>NOT(ISERROR(SEARCH("VALORAR",AE126)))</formula>
    </cfRule>
    <cfRule type="containsText" dxfId="16730" priority="15756" operator="containsText" text="Extrema">
      <formula>NOT(ISERROR(SEARCH("Extrema",AE126)))</formula>
    </cfRule>
    <cfRule type="containsText" dxfId="16729" priority="15757" operator="containsText" text="Alta">
      <formula>NOT(ISERROR(SEARCH("Alta",AE126)))</formula>
    </cfRule>
    <cfRule type="containsText" dxfId="16728" priority="15758" operator="containsText" text="Moderada">
      <formula>NOT(ISERROR(SEARCH("Moderada",AE126)))</formula>
    </cfRule>
    <cfRule type="containsText" dxfId="16727" priority="15759" operator="containsText" text="Baja">
      <formula>NOT(ISERROR(SEARCH("Baja",AE126)))</formula>
    </cfRule>
  </conditionalFormatting>
  <conditionalFormatting sqref="AE126:AE127">
    <cfRule type="containsText" dxfId="16726" priority="15760" operator="containsText" text="VALORAR">
      <formula>NOT(ISERROR(SEARCH("VALORAR",AE126)))</formula>
    </cfRule>
    <cfRule type="containsText" dxfId="16725" priority="15761" operator="containsText" text="Extrema">
      <formula>NOT(ISERROR(SEARCH("Extrema",AE126)))</formula>
    </cfRule>
    <cfRule type="containsText" dxfId="16724" priority="15762" operator="containsText" text="Alta">
      <formula>NOT(ISERROR(SEARCH("Alta",AE126)))</formula>
    </cfRule>
    <cfRule type="containsText" dxfId="16723" priority="15763" operator="containsText" text="Moderada">
      <formula>NOT(ISERROR(SEARCH("Moderada",AE126)))</formula>
    </cfRule>
    <cfRule type="containsText" dxfId="16722" priority="15764" operator="containsText" text="Baja">
      <formula>NOT(ISERROR(SEARCH("Baja",AE126)))</formula>
    </cfRule>
  </conditionalFormatting>
  <conditionalFormatting sqref="V126:V127">
    <cfRule type="cellIs" dxfId="16721" priority="15771" stopIfTrue="1" operator="equal">
      <formula>"Alta"</formula>
    </cfRule>
  </conditionalFormatting>
  <conditionalFormatting sqref="V126:V127">
    <cfRule type="cellIs" dxfId="16720" priority="15773" stopIfTrue="1" operator="equal">
      <formula>"Baja"</formula>
    </cfRule>
  </conditionalFormatting>
  <conditionalFormatting sqref="V126:V127">
    <cfRule type="cellIs" dxfId="16719" priority="15772" stopIfTrue="1" operator="equal">
      <formula>"Media"</formula>
    </cfRule>
  </conditionalFormatting>
  <conditionalFormatting sqref="V126:V127">
    <cfRule type="cellIs" dxfId="16718" priority="15770" stopIfTrue="1" operator="equal">
      <formula>"Muy Alta"</formula>
    </cfRule>
  </conditionalFormatting>
  <conditionalFormatting sqref="V126:V127">
    <cfRule type="cellIs" dxfId="16717" priority="15774" stopIfTrue="1" operator="equal">
      <formula>"Muy Baja"</formula>
    </cfRule>
  </conditionalFormatting>
  <conditionalFormatting sqref="AP127">
    <cfRule type="cellIs" dxfId="16716" priority="15733" stopIfTrue="1" operator="equal">
      <formula>"Alta"</formula>
    </cfRule>
  </conditionalFormatting>
  <conditionalFormatting sqref="AP127">
    <cfRule type="cellIs" dxfId="16715" priority="15735" stopIfTrue="1" operator="equal">
      <formula>"Baja"</formula>
    </cfRule>
  </conditionalFormatting>
  <conditionalFormatting sqref="AP127">
    <cfRule type="cellIs" dxfId="16714" priority="15734" stopIfTrue="1" operator="equal">
      <formula>"Media"</formula>
    </cfRule>
  </conditionalFormatting>
  <conditionalFormatting sqref="AP127">
    <cfRule type="cellIs" dxfId="16713" priority="15732" stopIfTrue="1" operator="equal">
      <formula>"Muy Alta"</formula>
    </cfRule>
  </conditionalFormatting>
  <conditionalFormatting sqref="AP127">
    <cfRule type="cellIs" dxfId="16712" priority="15736" stopIfTrue="1" operator="equal">
      <formula>"Muy Baja"</formula>
    </cfRule>
  </conditionalFormatting>
  <conditionalFormatting sqref="AE128">
    <cfRule type="containsText" dxfId="16711" priority="15699" operator="containsText" text="VALORAR">
      <formula>NOT(ISERROR(SEARCH("VALORAR",AE128)))</formula>
    </cfRule>
    <cfRule type="containsText" dxfId="16710" priority="15700" operator="containsText" text="Extrema">
      <formula>NOT(ISERROR(SEARCH("Extrema",AE128)))</formula>
    </cfRule>
    <cfRule type="containsText" dxfId="16709" priority="15701" operator="containsText" text="Alta">
      <formula>NOT(ISERROR(SEARCH("Alta",AE128)))</formula>
    </cfRule>
    <cfRule type="containsText" dxfId="16708" priority="15702" operator="containsText" text="Moderada">
      <formula>NOT(ISERROR(SEARCH("Moderada",AE128)))</formula>
    </cfRule>
    <cfRule type="containsText" dxfId="16707" priority="15703" operator="containsText" text="Baja">
      <formula>NOT(ISERROR(SEARCH("Baja",AE128)))</formula>
    </cfRule>
  </conditionalFormatting>
  <conditionalFormatting sqref="AE128">
    <cfRule type="containsText" dxfId="16706" priority="15704" operator="containsText" text="VALORAR">
      <formula>NOT(ISERROR(SEARCH("VALORAR",AE128)))</formula>
    </cfRule>
    <cfRule type="containsText" dxfId="16705" priority="15705" operator="containsText" text="Extrema">
      <formula>NOT(ISERROR(SEARCH("Extrema",AE128)))</formula>
    </cfRule>
    <cfRule type="containsText" dxfId="16704" priority="15706" operator="containsText" text="Alta">
      <formula>NOT(ISERROR(SEARCH("Alta",AE128)))</formula>
    </cfRule>
    <cfRule type="containsText" dxfId="16703" priority="15707" operator="containsText" text="Moderada">
      <formula>NOT(ISERROR(SEARCH("Moderada",AE128)))</formula>
    </cfRule>
    <cfRule type="containsText" dxfId="16702" priority="15708" operator="containsText" text="Baja">
      <formula>NOT(ISERROR(SEARCH("Baja",AE128)))</formula>
    </cfRule>
  </conditionalFormatting>
  <conditionalFormatting sqref="V128">
    <cfRule type="cellIs" dxfId="16701" priority="15715" stopIfTrue="1" operator="equal">
      <formula>"Alta"</formula>
    </cfRule>
  </conditionalFormatting>
  <conditionalFormatting sqref="V128">
    <cfRule type="cellIs" dxfId="16700" priority="15717" stopIfTrue="1" operator="equal">
      <formula>"Baja"</formula>
    </cfRule>
  </conditionalFormatting>
  <conditionalFormatting sqref="V128">
    <cfRule type="cellIs" dxfId="16699" priority="15716" stopIfTrue="1" operator="equal">
      <formula>"Media"</formula>
    </cfRule>
  </conditionalFormatting>
  <conditionalFormatting sqref="V128">
    <cfRule type="cellIs" dxfId="16698" priority="15714" stopIfTrue="1" operator="equal">
      <formula>"Muy Alta"</formula>
    </cfRule>
  </conditionalFormatting>
  <conditionalFormatting sqref="V128">
    <cfRule type="cellIs" dxfId="16697" priority="15718" stopIfTrue="1" operator="equal">
      <formula>"Muy Baja"</formula>
    </cfRule>
  </conditionalFormatting>
  <conditionalFormatting sqref="AP128">
    <cfRule type="cellIs" dxfId="16696" priority="15691" stopIfTrue="1" operator="equal">
      <formula>"Alta"</formula>
    </cfRule>
  </conditionalFormatting>
  <conditionalFormatting sqref="AP128">
    <cfRule type="cellIs" dxfId="16695" priority="15693" stopIfTrue="1" operator="equal">
      <formula>"Baja"</formula>
    </cfRule>
  </conditionalFormatting>
  <conditionalFormatting sqref="AP128">
    <cfRule type="cellIs" dxfId="16694" priority="15692" stopIfTrue="1" operator="equal">
      <formula>"Media"</formula>
    </cfRule>
  </conditionalFormatting>
  <conditionalFormatting sqref="AP128">
    <cfRule type="cellIs" dxfId="16693" priority="15690" stopIfTrue="1" operator="equal">
      <formula>"Muy Alta"</formula>
    </cfRule>
  </conditionalFormatting>
  <conditionalFormatting sqref="AP128">
    <cfRule type="cellIs" dxfId="16692" priority="15694" stopIfTrue="1" operator="equal">
      <formula>"Muy Baja"</formula>
    </cfRule>
  </conditionalFormatting>
  <conditionalFormatting sqref="AE142:AE143">
    <cfRule type="containsText" dxfId="16691" priority="15507" operator="containsText" text="VALORAR">
      <formula>NOT(ISERROR(SEARCH("VALORAR",AE142)))</formula>
    </cfRule>
    <cfRule type="containsText" dxfId="16690" priority="15508" operator="containsText" text="Extrema">
      <formula>NOT(ISERROR(SEARCH("Extrema",AE142)))</formula>
    </cfRule>
    <cfRule type="containsText" dxfId="16689" priority="15509" operator="containsText" text="Alta">
      <formula>NOT(ISERROR(SEARCH("Alta",AE142)))</formula>
    </cfRule>
    <cfRule type="containsText" dxfId="16688" priority="15510" operator="containsText" text="Moderada">
      <formula>NOT(ISERROR(SEARCH("Moderada",AE142)))</formula>
    </cfRule>
    <cfRule type="containsText" dxfId="16687" priority="15511" operator="containsText" text="Baja">
      <formula>NOT(ISERROR(SEARCH("Baja",AE142)))</formula>
    </cfRule>
  </conditionalFormatting>
  <conditionalFormatting sqref="AE142:AE143">
    <cfRule type="containsText" dxfId="16686" priority="15512" operator="containsText" text="VALORAR">
      <formula>NOT(ISERROR(SEARCH("VALORAR",AE142)))</formula>
    </cfRule>
    <cfRule type="containsText" dxfId="16685" priority="15513" operator="containsText" text="Extrema">
      <formula>NOT(ISERROR(SEARCH("Extrema",AE142)))</formula>
    </cfRule>
    <cfRule type="containsText" dxfId="16684" priority="15514" operator="containsText" text="Alta">
      <formula>NOT(ISERROR(SEARCH("Alta",AE142)))</formula>
    </cfRule>
    <cfRule type="containsText" dxfId="16683" priority="15515" operator="containsText" text="Moderada">
      <formula>NOT(ISERROR(SEARCH("Moderada",AE142)))</formula>
    </cfRule>
    <cfRule type="containsText" dxfId="16682" priority="15516" operator="containsText" text="Baja">
      <formula>NOT(ISERROR(SEARCH("Baja",AE142)))</formula>
    </cfRule>
  </conditionalFormatting>
  <conditionalFormatting sqref="AP147">
    <cfRule type="cellIs" dxfId="16681" priority="15461" stopIfTrue="1" operator="equal">
      <formula>"Alta"</formula>
    </cfRule>
  </conditionalFormatting>
  <conditionalFormatting sqref="AP147">
    <cfRule type="cellIs" dxfId="16680" priority="15463" stopIfTrue="1" operator="equal">
      <formula>"Baja"</formula>
    </cfRule>
  </conditionalFormatting>
  <conditionalFormatting sqref="AP147">
    <cfRule type="cellIs" dxfId="16679" priority="15462" stopIfTrue="1" operator="equal">
      <formula>"Media"</formula>
    </cfRule>
  </conditionalFormatting>
  <conditionalFormatting sqref="AP147">
    <cfRule type="cellIs" dxfId="16678" priority="15460" stopIfTrue="1" operator="equal">
      <formula>"Muy Alta"</formula>
    </cfRule>
  </conditionalFormatting>
  <conditionalFormatting sqref="AP147">
    <cfRule type="cellIs" dxfId="16677" priority="15464" stopIfTrue="1" operator="equal">
      <formula>"Muy Baja"</formula>
    </cfRule>
  </conditionalFormatting>
  <conditionalFormatting sqref="AP144">
    <cfRule type="cellIs" dxfId="16676" priority="15419" stopIfTrue="1" operator="equal">
      <formula>"Alta"</formula>
    </cfRule>
  </conditionalFormatting>
  <conditionalFormatting sqref="AP144">
    <cfRule type="cellIs" dxfId="16675" priority="15421" stopIfTrue="1" operator="equal">
      <formula>"Baja"</formula>
    </cfRule>
  </conditionalFormatting>
  <conditionalFormatting sqref="AP144">
    <cfRule type="cellIs" dxfId="16674" priority="15420" stopIfTrue="1" operator="equal">
      <formula>"Media"</formula>
    </cfRule>
  </conditionalFormatting>
  <conditionalFormatting sqref="AP144">
    <cfRule type="cellIs" dxfId="16673" priority="15418" stopIfTrue="1" operator="equal">
      <formula>"Muy Alta"</formula>
    </cfRule>
  </conditionalFormatting>
  <conditionalFormatting sqref="AP144">
    <cfRule type="cellIs" dxfId="16672" priority="15422" stopIfTrue="1" operator="equal">
      <formula>"Muy Baja"</formula>
    </cfRule>
  </conditionalFormatting>
  <conditionalFormatting sqref="V142:V143">
    <cfRule type="cellIs" dxfId="16671" priority="15523" stopIfTrue="1" operator="equal">
      <formula>"Alta"</formula>
    </cfRule>
  </conditionalFormatting>
  <conditionalFormatting sqref="V142:V143">
    <cfRule type="cellIs" dxfId="16670" priority="15525" stopIfTrue="1" operator="equal">
      <formula>"Baja"</formula>
    </cfRule>
  </conditionalFormatting>
  <conditionalFormatting sqref="V142:V143">
    <cfRule type="cellIs" dxfId="16669" priority="15524" stopIfTrue="1" operator="equal">
      <formula>"Media"</formula>
    </cfRule>
  </conditionalFormatting>
  <conditionalFormatting sqref="V142:V143">
    <cfRule type="cellIs" dxfId="16668" priority="15522" stopIfTrue="1" operator="equal">
      <formula>"Muy Alta"</formula>
    </cfRule>
  </conditionalFormatting>
  <conditionalFormatting sqref="V142:V143">
    <cfRule type="cellIs" dxfId="16667" priority="15526" stopIfTrue="1" operator="equal">
      <formula>"Muy Baja"</formula>
    </cfRule>
  </conditionalFormatting>
  <conditionalFormatting sqref="AE148:AE149">
    <cfRule type="containsText" dxfId="16666" priority="15371" operator="containsText" text="VALORAR">
      <formula>NOT(ISERROR(SEARCH("VALORAR",AE148)))</formula>
    </cfRule>
    <cfRule type="containsText" dxfId="16665" priority="15372" operator="containsText" text="Extrema">
      <formula>NOT(ISERROR(SEARCH("Extrema",AE148)))</formula>
    </cfRule>
    <cfRule type="containsText" dxfId="16664" priority="15373" operator="containsText" text="Alta">
      <formula>NOT(ISERROR(SEARCH("Alta",AE148)))</formula>
    </cfRule>
    <cfRule type="containsText" dxfId="16663" priority="15374" operator="containsText" text="Moderada">
      <formula>NOT(ISERROR(SEARCH("Moderada",AE148)))</formula>
    </cfRule>
    <cfRule type="containsText" dxfId="16662" priority="15375" operator="containsText" text="Baja">
      <formula>NOT(ISERROR(SEARCH("Baja",AE148)))</formula>
    </cfRule>
  </conditionalFormatting>
  <conditionalFormatting sqref="AE148:AE149">
    <cfRule type="containsText" dxfId="16661" priority="15376" operator="containsText" text="VALORAR">
      <formula>NOT(ISERROR(SEARCH("VALORAR",AE148)))</formula>
    </cfRule>
    <cfRule type="containsText" dxfId="16660" priority="15377" operator="containsText" text="Extrema">
      <formula>NOT(ISERROR(SEARCH("Extrema",AE148)))</formula>
    </cfRule>
    <cfRule type="containsText" dxfId="16659" priority="15378" operator="containsText" text="Alta">
      <formula>NOT(ISERROR(SEARCH("Alta",AE148)))</formula>
    </cfRule>
    <cfRule type="containsText" dxfId="16658" priority="15379" operator="containsText" text="Moderada">
      <formula>NOT(ISERROR(SEARCH("Moderada",AE148)))</formula>
    </cfRule>
    <cfRule type="containsText" dxfId="16657" priority="15380" operator="containsText" text="Baja">
      <formula>NOT(ISERROR(SEARCH("Baja",AE148)))</formula>
    </cfRule>
  </conditionalFormatting>
  <conditionalFormatting sqref="AW142">
    <cfRule type="containsText" dxfId="16656" priority="15497" operator="containsText" text="VALORAR">
      <formula>NOT(ISERROR(SEARCH("VALORAR",AW142)))</formula>
    </cfRule>
    <cfRule type="containsText" dxfId="16655" priority="15498" operator="containsText" text="Extrema">
      <formula>NOT(ISERROR(SEARCH("Extrema",AW142)))</formula>
    </cfRule>
    <cfRule type="containsText" dxfId="16654" priority="15499" operator="containsText" text="Alta">
      <formula>NOT(ISERROR(SEARCH("Alta",AW142)))</formula>
    </cfRule>
    <cfRule type="containsText" dxfId="16653" priority="15500" operator="containsText" text="Moderada">
      <formula>NOT(ISERROR(SEARCH("Moderada",AW142)))</formula>
    </cfRule>
    <cfRule type="containsText" dxfId="16652" priority="15501" operator="containsText" text="Baja">
      <formula>NOT(ISERROR(SEARCH("Baja",AW142)))</formula>
    </cfRule>
  </conditionalFormatting>
  <conditionalFormatting sqref="AW142">
    <cfRule type="containsText" dxfId="16651" priority="15502" operator="containsText" text="VALORAR">
      <formula>NOT(ISERROR(SEARCH("VALORAR",AW142)))</formula>
    </cfRule>
    <cfRule type="containsText" dxfId="16650" priority="15503" operator="containsText" text="Extrema">
      <formula>NOT(ISERROR(SEARCH("Extrema",AW142)))</formula>
    </cfRule>
    <cfRule type="containsText" dxfId="16649" priority="15504" operator="containsText" text="Alta">
      <formula>NOT(ISERROR(SEARCH("Alta",AW142)))</formula>
    </cfRule>
    <cfRule type="containsText" dxfId="16648" priority="15505" operator="containsText" text="Moderada">
      <formula>NOT(ISERROR(SEARCH("Moderada",AW142)))</formula>
    </cfRule>
    <cfRule type="containsText" dxfId="16647" priority="15506" operator="containsText" text="Baja">
      <formula>NOT(ISERROR(SEARCH("Baja",AW142)))</formula>
    </cfRule>
  </conditionalFormatting>
  <conditionalFormatting sqref="AP142">
    <cfRule type="cellIs" dxfId="16646" priority="15489" stopIfTrue="1" operator="equal">
      <formula>"Alta"</formula>
    </cfRule>
  </conditionalFormatting>
  <conditionalFormatting sqref="AP142">
    <cfRule type="cellIs" dxfId="16645" priority="15491" stopIfTrue="1" operator="equal">
      <formula>"Baja"</formula>
    </cfRule>
  </conditionalFormatting>
  <conditionalFormatting sqref="AP142">
    <cfRule type="cellIs" dxfId="16644" priority="15490" stopIfTrue="1" operator="equal">
      <formula>"Media"</formula>
    </cfRule>
  </conditionalFormatting>
  <conditionalFormatting sqref="AP142">
    <cfRule type="cellIs" dxfId="16643" priority="15488" stopIfTrue="1" operator="equal">
      <formula>"Muy Alta"</formula>
    </cfRule>
  </conditionalFormatting>
  <conditionalFormatting sqref="AP142">
    <cfRule type="cellIs" dxfId="16642" priority="15492" stopIfTrue="1" operator="equal">
      <formula>"Muy Baja"</formula>
    </cfRule>
  </conditionalFormatting>
  <conditionalFormatting sqref="AP143">
    <cfRule type="cellIs" dxfId="16641" priority="15475" stopIfTrue="1" operator="equal">
      <formula>"Alta"</formula>
    </cfRule>
  </conditionalFormatting>
  <conditionalFormatting sqref="AP143">
    <cfRule type="cellIs" dxfId="16640" priority="15477" stopIfTrue="1" operator="equal">
      <formula>"Baja"</formula>
    </cfRule>
  </conditionalFormatting>
  <conditionalFormatting sqref="AP143">
    <cfRule type="cellIs" dxfId="16639" priority="15476" stopIfTrue="1" operator="equal">
      <formula>"Media"</formula>
    </cfRule>
  </conditionalFormatting>
  <conditionalFormatting sqref="AP143">
    <cfRule type="cellIs" dxfId="16638" priority="15474" stopIfTrue="1" operator="equal">
      <formula>"Muy Alta"</formula>
    </cfRule>
  </conditionalFormatting>
  <conditionalFormatting sqref="AP143">
    <cfRule type="cellIs" dxfId="16637" priority="15478" stopIfTrue="1" operator="equal">
      <formula>"Muy Baja"</formula>
    </cfRule>
  </conditionalFormatting>
  <conditionalFormatting sqref="AP153">
    <cfRule type="cellIs" dxfId="16636" priority="15325" stopIfTrue="1" operator="equal">
      <formula>"Alta"</formula>
    </cfRule>
  </conditionalFormatting>
  <conditionalFormatting sqref="AP153">
    <cfRule type="cellIs" dxfId="16635" priority="15327" stopIfTrue="1" operator="equal">
      <formula>"Baja"</formula>
    </cfRule>
  </conditionalFormatting>
  <conditionalFormatting sqref="AP153">
    <cfRule type="cellIs" dxfId="16634" priority="15326" stopIfTrue="1" operator="equal">
      <formula>"Media"</formula>
    </cfRule>
  </conditionalFormatting>
  <conditionalFormatting sqref="AP153">
    <cfRule type="cellIs" dxfId="16633" priority="15324" stopIfTrue="1" operator="equal">
      <formula>"Muy Alta"</formula>
    </cfRule>
  </conditionalFormatting>
  <conditionalFormatting sqref="AP153">
    <cfRule type="cellIs" dxfId="16632" priority="15328" stopIfTrue="1" operator="equal">
      <formula>"Muy Baja"</formula>
    </cfRule>
  </conditionalFormatting>
  <conditionalFormatting sqref="AE144:AE145">
    <cfRule type="containsText" dxfId="16631" priority="15427" operator="containsText" text="VALORAR">
      <formula>NOT(ISERROR(SEARCH("VALORAR",AE144)))</formula>
    </cfRule>
    <cfRule type="containsText" dxfId="16630" priority="15428" operator="containsText" text="Extrema">
      <formula>NOT(ISERROR(SEARCH("Extrema",AE144)))</formula>
    </cfRule>
    <cfRule type="containsText" dxfId="16629" priority="15429" operator="containsText" text="Alta">
      <formula>NOT(ISERROR(SEARCH("Alta",AE144)))</formula>
    </cfRule>
    <cfRule type="containsText" dxfId="16628" priority="15430" operator="containsText" text="Moderada">
      <formula>NOT(ISERROR(SEARCH("Moderada",AE144)))</formula>
    </cfRule>
    <cfRule type="containsText" dxfId="16627" priority="15431" operator="containsText" text="Baja">
      <formula>NOT(ISERROR(SEARCH("Baja",AE144)))</formula>
    </cfRule>
  </conditionalFormatting>
  <conditionalFormatting sqref="AE144:AE145">
    <cfRule type="containsText" dxfId="16626" priority="15432" operator="containsText" text="VALORAR">
      <formula>NOT(ISERROR(SEARCH("VALORAR",AE144)))</formula>
    </cfRule>
    <cfRule type="containsText" dxfId="16625" priority="15433" operator="containsText" text="Extrema">
      <formula>NOT(ISERROR(SEARCH("Extrema",AE144)))</formula>
    </cfRule>
    <cfRule type="containsText" dxfId="16624" priority="15434" operator="containsText" text="Alta">
      <formula>NOT(ISERROR(SEARCH("Alta",AE144)))</formula>
    </cfRule>
    <cfRule type="containsText" dxfId="16623" priority="15435" operator="containsText" text="Moderada">
      <formula>NOT(ISERROR(SEARCH("Moderada",AE144)))</formula>
    </cfRule>
    <cfRule type="containsText" dxfId="16622" priority="15436" operator="containsText" text="Baja">
      <formula>NOT(ISERROR(SEARCH("Baja",AE144)))</formula>
    </cfRule>
  </conditionalFormatting>
  <conditionalFormatting sqref="V144:V145">
    <cfRule type="cellIs" dxfId="16621" priority="15443" stopIfTrue="1" operator="equal">
      <formula>"Alta"</formula>
    </cfRule>
  </conditionalFormatting>
  <conditionalFormatting sqref="V144:V145">
    <cfRule type="cellIs" dxfId="16620" priority="15445" stopIfTrue="1" operator="equal">
      <formula>"Baja"</formula>
    </cfRule>
  </conditionalFormatting>
  <conditionalFormatting sqref="V144:V145">
    <cfRule type="cellIs" dxfId="16619" priority="15444" stopIfTrue="1" operator="equal">
      <formula>"Media"</formula>
    </cfRule>
  </conditionalFormatting>
  <conditionalFormatting sqref="V144:V145">
    <cfRule type="cellIs" dxfId="16618" priority="15442" stopIfTrue="1" operator="equal">
      <formula>"Muy Alta"</formula>
    </cfRule>
  </conditionalFormatting>
  <conditionalFormatting sqref="V144:V145">
    <cfRule type="cellIs" dxfId="16617" priority="15446" stopIfTrue="1" operator="equal">
      <formula>"Muy Baja"</formula>
    </cfRule>
  </conditionalFormatting>
  <conditionalFormatting sqref="AP150">
    <cfRule type="cellIs" dxfId="16616" priority="15283" stopIfTrue="1" operator="equal">
      <formula>"Alta"</formula>
    </cfRule>
  </conditionalFormatting>
  <conditionalFormatting sqref="AP150">
    <cfRule type="cellIs" dxfId="16615" priority="15285" stopIfTrue="1" operator="equal">
      <formula>"Baja"</formula>
    </cfRule>
  </conditionalFormatting>
  <conditionalFormatting sqref="AP150">
    <cfRule type="cellIs" dxfId="16614" priority="15284" stopIfTrue="1" operator="equal">
      <formula>"Media"</formula>
    </cfRule>
  </conditionalFormatting>
  <conditionalFormatting sqref="AP150">
    <cfRule type="cellIs" dxfId="16613" priority="15282" stopIfTrue="1" operator="equal">
      <formula>"Muy Alta"</formula>
    </cfRule>
  </conditionalFormatting>
  <conditionalFormatting sqref="AP150">
    <cfRule type="cellIs" dxfId="16612" priority="15286" stopIfTrue="1" operator="equal">
      <formula>"Muy Baja"</formula>
    </cfRule>
  </conditionalFormatting>
  <conditionalFormatting sqref="AP145">
    <cfRule type="cellIs" dxfId="16611" priority="15405" stopIfTrue="1" operator="equal">
      <formula>"Alta"</formula>
    </cfRule>
  </conditionalFormatting>
  <conditionalFormatting sqref="AP145">
    <cfRule type="cellIs" dxfId="16610" priority="15407" stopIfTrue="1" operator="equal">
      <formula>"Baja"</formula>
    </cfRule>
  </conditionalFormatting>
  <conditionalFormatting sqref="AP145">
    <cfRule type="cellIs" dxfId="16609" priority="15406" stopIfTrue="1" operator="equal">
      <formula>"Media"</formula>
    </cfRule>
  </conditionalFormatting>
  <conditionalFormatting sqref="AP145">
    <cfRule type="cellIs" dxfId="16608" priority="15404" stopIfTrue="1" operator="equal">
      <formula>"Muy Alta"</formula>
    </cfRule>
  </conditionalFormatting>
  <conditionalFormatting sqref="AP145">
    <cfRule type="cellIs" dxfId="16607" priority="15408" stopIfTrue="1" operator="equal">
      <formula>"Muy Baja"</formula>
    </cfRule>
  </conditionalFormatting>
  <conditionalFormatting sqref="V148:V149">
    <cfRule type="cellIs" dxfId="16606" priority="15387" stopIfTrue="1" operator="equal">
      <formula>"Alta"</formula>
    </cfRule>
  </conditionalFormatting>
  <conditionalFormatting sqref="V148:V149">
    <cfRule type="cellIs" dxfId="16605" priority="15389" stopIfTrue="1" operator="equal">
      <formula>"Baja"</formula>
    </cfRule>
  </conditionalFormatting>
  <conditionalFormatting sqref="V148:V149">
    <cfRule type="cellIs" dxfId="16604" priority="15388" stopIfTrue="1" operator="equal">
      <formula>"Media"</formula>
    </cfRule>
  </conditionalFormatting>
  <conditionalFormatting sqref="V148:V149">
    <cfRule type="cellIs" dxfId="16603" priority="15386" stopIfTrue="1" operator="equal">
      <formula>"Muy Alta"</formula>
    </cfRule>
  </conditionalFormatting>
  <conditionalFormatting sqref="V148:V149">
    <cfRule type="cellIs" dxfId="16602" priority="15390" stopIfTrue="1" operator="equal">
      <formula>"Muy Baja"</formula>
    </cfRule>
  </conditionalFormatting>
  <conditionalFormatting sqref="AE154:AE155">
    <cfRule type="containsText" dxfId="16601" priority="15235" operator="containsText" text="VALORAR">
      <formula>NOT(ISERROR(SEARCH("VALORAR",AE154)))</formula>
    </cfRule>
    <cfRule type="containsText" dxfId="16600" priority="15236" operator="containsText" text="Extrema">
      <formula>NOT(ISERROR(SEARCH("Extrema",AE154)))</formula>
    </cfRule>
    <cfRule type="containsText" dxfId="16599" priority="15237" operator="containsText" text="Alta">
      <formula>NOT(ISERROR(SEARCH("Alta",AE154)))</formula>
    </cfRule>
    <cfRule type="containsText" dxfId="16598" priority="15238" operator="containsText" text="Moderada">
      <formula>NOT(ISERROR(SEARCH("Moderada",AE154)))</formula>
    </cfRule>
    <cfRule type="containsText" dxfId="16597" priority="15239" operator="containsText" text="Baja">
      <formula>NOT(ISERROR(SEARCH("Baja",AE154)))</formula>
    </cfRule>
  </conditionalFormatting>
  <conditionalFormatting sqref="AE154:AE155">
    <cfRule type="containsText" dxfId="16596" priority="15240" operator="containsText" text="VALORAR">
      <formula>NOT(ISERROR(SEARCH("VALORAR",AE154)))</formula>
    </cfRule>
    <cfRule type="containsText" dxfId="16595" priority="15241" operator="containsText" text="Extrema">
      <formula>NOT(ISERROR(SEARCH("Extrema",AE154)))</formula>
    </cfRule>
    <cfRule type="containsText" dxfId="16594" priority="15242" operator="containsText" text="Alta">
      <formula>NOT(ISERROR(SEARCH("Alta",AE154)))</formula>
    </cfRule>
    <cfRule type="containsText" dxfId="16593" priority="15243" operator="containsText" text="Moderada">
      <formula>NOT(ISERROR(SEARCH("Moderada",AE154)))</formula>
    </cfRule>
    <cfRule type="containsText" dxfId="16592" priority="15244" operator="containsText" text="Baja">
      <formula>NOT(ISERROR(SEARCH("Baja",AE154)))</formula>
    </cfRule>
  </conditionalFormatting>
  <conditionalFormatting sqref="AW148">
    <cfRule type="containsText" dxfId="16591" priority="15361" operator="containsText" text="VALORAR">
      <formula>NOT(ISERROR(SEARCH("VALORAR",AW148)))</formula>
    </cfRule>
    <cfRule type="containsText" dxfId="16590" priority="15362" operator="containsText" text="Extrema">
      <formula>NOT(ISERROR(SEARCH("Extrema",AW148)))</formula>
    </cfRule>
    <cfRule type="containsText" dxfId="16589" priority="15363" operator="containsText" text="Alta">
      <formula>NOT(ISERROR(SEARCH("Alta",AW148)))</formula>
    </cfRule>
    <cfRule type="containsText" dxfId="16588" priority="15364" operator="containsText" text="Moderada">
      <formula>NOT(ISERROR(SEARCH("Moderada",AW148)))</formula>
    </cfRule>
    <cfRule type="containsText" dxfId="16587" priority="15365" operator="containsText" text="Baja">
      <formula>NOT(ISERROR(SEARCH("Baja",AW148)))</formula>
    </cfRule>
  </conditionalFormatting>
  <conditionalFormatting sqref="AW148">
    <cfRule type="containsText" dxfId="16586" priority="15366" operator="containsText" text="VALORAR">
      <formula>NOT(ISERROR(SEARCH("VALORAR",AW148)))</formula>
    </cfRule>
    <cfRule type="containsText" dxfId="16585" priority="15367" operator="containsText" text="Extrema">
      <formula>NOT(ISERROR(SEARCH("Extrema",AW148)))</formula>
    </cfRule>
    <cfRule type="containsText" dxfId="16584" priority="15368" operator="containsText" text="Alta">
      <formula>NOT(ISERROR(SEARCH("Alta",AW148)))</formula>
    </cfRule>
    <cfRule type="containsText" dxfId="16583" priority="15369" operator="containsText" text="Moderada">
      <formula>NOT(ISERROR(SEARCH("Moderada",AW148)))</formula>
    </cfRule>
    <cfRule type="containsText" dxfId="16582" priority="15370" operator="containsText" text="Baja">
      <formula>NOT(ISERROR(SEARCH("Baja",AW148)))</formula>
    </cfRule>
  </conditionalFormatting>
  <conditionalFormatting sqref="AP148">
    <cfRule type="cellIs" dxfId="16581" priority="15353" stopIfTrue="1" operator="equal">
      <formula>"Alta"</formula>
    </cfRule>
  </conditionalFormatting>
  <conditionalFormatting sqref="AP148">
    <cfRule type="cellIs" dxfId="16580" priority="15355" stopIfTrue="1" operator="equal">
      <formula>"Baja"</formula>
    </cfRule>
  </conditionalFormatting>
  <conditionalFormatting sqref="AP148">
    <cfRule type="cellIs" dxfId="16579" priority="15354" stopIfTrue="1" operator="equal">
      <formula>"Media"</formula>
    </cfRule>
  </conditionalFormatting>
  <conditionalFormatting sqref="AP148">
    <cfRule type="cellIs" dxfId="16578" priority="15352" stopIfTrue="1" operator="equal">
      <formula>"Muy Alta"</formula>
    </cfRule>
  </conditionalFormatting>
  <conditionalFormatting sqref="AP148">
    <cfRule type="cellIs" dxfId="16577" priority="15356" stopIfTrue="1" operator="equal">
      <formula>"Muy Baja"</formula>
    </cfRule>
  </conditionalFormatting>
  <conditionalFormatting sqref="AP149">
    <cfRule type="cellIs" dxfId="16576" priority="15339" stopIfTrue="1" operator="equal">
      <formula>"Alta"</formula>
    </cfRule>
  </conditionalFormatting>
  <conditionalFormatting sqref="AP149">
    <cfRule type="cellIs" dxfId="16575" priority="15341" stopIfTrue="1" operator="equal">
      <formula>"Baja"</formula>
    </cfRule>
  </conditionalFormatting>
  <conditionalFormatting sqref="AP149">
    <cfRule type="cellIs" dxfId="16574" priority="15340" stopIfTrue="1" operator="equal">
      <formula>"Media"</formula>
    </cfRule>
  </conditionalFormatting>
  <conditionalFormatting sqref="AP149">
    <cfRule type="cellIs" dxfId="16573" priority="15338" stopIfTrue="1" operator="equal">
      <formula>"Muy Alta"</formula>
    </cfRule>
  </conditionalFormatting>
  <conditionalFormatting sqref="AP149">
    <cfRule type="cellIs" dxfId="16572" priority="15342" stopIfTrue="1" operator="equal">
      <formula>"Muy Baja"</formula>
    </cfRule>
  </conditionalFormatting>
  <conditionalFormatting sqref="AP159">
    <cfRule type="cellIs" dxfId="16571" priority="15189" stopIfTrue="1" operator="equal">
      <formula>"Alta"</formula>
    </cfRule>
  </conditionalFormatting>
  <conditionalFormatting sqref="AP159">
    <cfRule type="cellIs" dxfId="16570" priority="15191" stopIfTrue="1" operator="equal">
      <formula>"Baja"</formula>
    </cfRule>
  </conditionalFormatting>
  <conditionalFormatting sqref="AP159">
    <cfRule type="cellIs" dxfId="16569" priority="15190" stopIfTrue="1" operator="equal">
      <formula>"Media"</formula>
    </cfRule>
  </conditionalFormatting>
  <conditionalFormatting sqref="AP159">
    <cfRule type="cellIs" dxfId="16568" priority="15188" stopIfTrue="1" operator="equal">
      <formula>"Muy Alta"</formula>
    </cfRule>
  </conditionalFormatting>
  <conditionalFormatting sqref="AP159">
    <cfRule type="cellIs" dxfId="16567" priority="15192" stopIfTrue="1" operator="equal">
      <formula>"Muy Baja"</formula>
    </cfRule>
  </conditionalFormatting>
  <conditionalFormatting sqref="AE150:AE151">
    <cfRule type="containsText" dxfId="16566" priority="15291" operator="containsText" text="VALORAR">
      <formula>NOT(ISERROR(SEARCH("VALORAR",AE150)))</formula>
    </cfRule>
    <cfRule type="containsText" dxfId="16565" priority="15292" operator="containsText" text="Extrema">
      <formula>NOT(ISERROR(SEARCH("Extrema",AE150)))</formula>
    </cfRule>
    <cfRule type="containsText" dxfId="16564" priority="15293" operator="containsText" text="Alta">
      <formula>NOT(ISERROR(SEARCH("Alta",AE150)))</formula>
    </cfRule>
    <cfRule type="containsText" dxfId="16563" priority="15294" operator="containsText" text="Moderada">
      <formula>NOT(ISERROR(SEARCH("Moderada",AE150)))</formula>
    </cfRule>
    <cfRule type="containsText" dxfId="16562" priority="15295" operator="containsText" text="Baja">
      <formula>NOT(ISERROR(SEARCH("Baja",AE150)))</formula>
    </cfRule>
  </conditionalFormatting>
  <conditionalFormatting sqref="AE150:AE151">
    <cfRule type="containsText" dxfId="16561" priority="15296" operator="containsText" text="VALORAR">
      <formula>NOT(ISERROR(SEARCH("VALORAR",AE150)))</formula>
    </cfRule>
    <cfRule type="containsText" dxfId="16560" priority="15297" operator="containsText" text="Extrema">
      <formula>NOT(ISERROR(SEARCH("Extrema",AE150)))</formula>
    </cfRule>
    <cfRule type="containsText" dxfId="16559" priority="15298" operator="containsText" text="Alta">
      <formula>NOT(ISERROR(SEARCH("Alta",AE150)))</formula>
    </cfRule>
    <cfRule type="containsText" dxfId="16558" priority="15299" operator="containsText" text="Moderada">
      <formula>NOT(ISERROR(SEARCH("Moderada",AE150)))</formula>
    </cfRule>
    <cfRule type="containsText" dxfId="16557" priority="15300" operator="containsText" text="Baja">
      <formula>NOT(ISERROR(SEARCH("Baja",AE150)))</formula>
    </cfRule>
  </conditionalFormatting>
  <conditionalFormatting sqref="V150:V151">
    <cfRule type="cellIs" dxfId="16556" priority="15307" stopIfTrue="1" operator="equal">
      <formula>"Alta"</formula>
    </cfRule>
  </conditionalFormatting>
  <conditionalFormatting sqref="V150:V151">
    <cfRule type="cellIs" dxfId="16555" priority="15309" stopIfTrue="1" operator="equal">
      <formula>"Baja"</formula>
    </cfRule>
  </conditionalFormatting>
  <conditionalFormatting sqref="V150:V151">
    <cfRule type="cellIs" dxfId="16554" priority="15308" stopIfTrue="1" operator="equal">
      <formula>"Media"</formula>
    </cfRule>
  </conditionalFormatting>
  <conditionalFormatting sqref="V150:V151">
    <cfRule type="cellIs" dxfId="16553" priority="15306" stopIfTrue="1" operator="equal">
      <formula>"Muy Alta"</formula>
    </cfRule>
  </conditionalFormatting>
  <conditionalFormatting sqref="V150:V151">
    <cfRule type="cellIs" dxfId="16552" priority="15310" stopIfTrue="1" operator="equal">
      <formula>"Muy Baja"</formula>
    </cfRule>
  </conditionalFormatting>
  <conditionalFormatting sqref="AP156">
    <cfRule type="cellIs" dxfId="16551" priority="15147" stopIfTrue="1" operator="equal">
      <formula>"Alta"</formula>
    </cfRule>
  </conditionalFormatting>
  <conditionalFormatting sqref="AP156">
    <cfRule type="cellIs" dxfId="16550" priority="15149" stopIfTrue="1" operator="equal">
      <formula>"Baja"</formula>
    </cfRule>
  </conditionalFormatting>
  <conditionalFormatting sqref="AP156">
    <cfRule type="cellIs" dxfId="16549" priority="15148" stopIfTrue="1" operator="equal">
      <formula>"Media"</formula>
    </cfRule>
  </conditionalFormatting>
  <conditionalFormatting sqref="AP156">
    <cfRule type="cellIs" dxfId="16548" priority="15146" stopIfTrue="1" operator="equal">
      <formula>"Muy Alta"</formula>
    </cfRule>
  </conditionalFormatting>
  <conditionalFormatting sqref="AP156">
    <cfRule type="cellIs" dxfId="16547" priority="15150" stopIfTrue="1" operator="equal">
      <formula>"Muy Baja"</formula>
    </cfRule>
  </conditionalFormatting>
  <conditionalFormatting sqref="AP151">
    <cfRule type="cellIs" dxfId="16546" priority="15269" stopIfTrue="1" operator="equal">
      <formula>"Alta"</formula>
    </cfRule>
  </conditionalFormatting>
  <conditionalFormatting sqref="AP151">
    <cfRule type="cellIs" dxfId="16545" priority="15271" stopIfTrue="1" operator="equal">
      <formula>"Baja"</formula>
    </cfRule>
  </conditionalFormatting>
  <conditionalFormatting sqref="AP151">
    <cfRule type="cellIs" dxfId="16544" priority="15270" stopIfTrue="1" operator="equal">
      <formula>"Media"</formula>
    </cfRule>
  </conditionalFormatting>
  <conditionalFormatting sqref="AP151">
    <cfRule type="cellIs" dxfId="16543" priority="15268" stopIfTrue="1" operator="equal">
      <formula>"Muy Alta"</formula>
    </cfRule>
  </conditionalFormatting>
  <conditionalFormatting sqref="AP151">
    <cfRule type="cellIs" dxfId="16542" priority="15272" stopIfTrue="1" operator="equal">
      <formula>"Muy Baja"</formula>
    </cfRule>
  </conditionalFormatting>
  <conditionalFormatting sqref="V136:V137">
    <cfRule type="cellIs" dxfId="16541" priority="15659" stopIfTrue="1" operator="equal">
      <formula>"Alta"</formula>
    </cfRule>
  </conditionalFormatting>
  <conditionalFormatting sqref="V136:V137">
    <cfRule type="cellIs" dxfId="16540" priority="15661" stopIfTrue="1" operator="equal">
      <formula>"Baja"</formula>
    </cfRule>
  </conditionalFormatting>
  <conditionalFormatting sqref="V136:V137">
    <cfRule type="cellIs" dxfId="16539" priority="15660" stopIfTrue="1" operator="equal">
      <formula>"Media"</formula>
    </cfRule>
  </conditionalFormatting>
  <conditionalFormatting sqref="V136:V137">
    <cfRule type="cellIs" dxfId="16538" priority="15658" stopIfTrue="1" operator="equal">
      <formula>"Muy Alta"</formula>
    </cfRule>
  </conditionalFormatting>
  <conditionalFormatting sqref="V136:V137">
    <cfRule type="cellIs" dxfId="16537" priority="15662" stopIfTrue="1" operator="equal">
      <formula>"Muy Baja"</formula>
    </cfRule>
  </conditionalFormatting>
  <conditionalFormatting sqref="AE136:AE137">
    <cfRule type="containsText" dxfId="16536" priority="15643" operator="containsText" text="VALORAR">
      <formula>NOT(ISERROR(SEARCH("VALORAR",AE136)))</formula>
    </cfRule>
    <cfRule type="containsText" dxfId="16535" priority="15644" operator="containsText" text="Extrema">
      <formula>NOT(ISERROR(SEARCH("Extrema",AE136)))</formula>
    </cfRule>
    <cfRule type="containsText" dxfId="16534" priority="15645" operator="containsText" text="Alta">
      <formula>NOT(ISERROR(SEARCH("Alta",AE136)))</formula>
    </cfRule>
    <cfRule type="containsText" dxfId="16533" priority="15646" operator="containsText" text="Moderada">
      <formula>NOT(ISERROR(SEARCH("Moderada",AE136)))</formula>
    </cfRule>
    <cfRule type="containsText" dxfId="16532" priority="15647" operator="containsText" text="Baja">
      <formula>NOT(ISERROR(SEARCH("Baja",AE136)))</formula>
    </cfRule>
  </conditionalFormatting>
  <conditionalFormatting sqref="AE136:AE137">
    <cfRule type="containsText" dxfId="16531" priority="15648" operator="containsText" text="VALORAR">
      <formula>NOT(ISERROR(SEARCH("VALORAR",AE136)))</formula>
    </cfRule>
    <cfRule type="containsText" dxfId="16530" priority="15649" operator="containsText" text="Extrema">
      <formula>NOT(ISERROR(SEARCH("Extrema",AE136)))</formula>
    </cfRule>
    <cfRule type="containsText" dxfId="16529" priority="15650" operator="containsText" text="Alta">
      <formula>NOT(ISERROR(SEARCH("Alta",AE136)))</formula>
    </cfRule>
    <cfRule type="containsText" dxfId="16528" priority="15651" operator="containsText" text="Moderada">
      <formula>NOT(ISERROR(SEARCH("Moderada",AE136)))</formula>
    </cfRule>
    <cfRule type="containsText" dxfId="16527" priority="15652" operator="containsText" text="Baja">
      <formula>NOT(ISERROR(SEARCH("Baja",AE136)))</formula>
    </cfRule>
  </conditionalFormatting>
  <conditionalFormatting sqref="AW136">
    <cfRule type="containsText" dxfId="16526" priority="15633" operator="containsText" text="VALORAR">
      <formula>NOT(ISERROR(SEARCH("VALORAR",AW136)))</formula>
    </cfRule>
    <cfRule type="containsText" dxfId="16525" priority="15634" operator="containsText" text="Extrema">
      <formula>NOT(ISERROR(SEARCH("Extrema",AW136)))</formula>
    </cfRule>
    <cfRule type="containsText" dxfId="16524" priority="15635" operator="containsText" text="Alta">
      <formula>NOT(ISERROR(SEARCH("Alta",AW136)))</formula>
    </cfRule>
    <cfRule type="containsText" dxfId="16523" priority="15636" operator="containsText" text="Moderada">
      <formula>NOT(ISERROR(SEARCH("Moderada",AW136)))</formula>
    </cfRule>
    <cfRule type="containsText" dxfId="16522" priority="15637" operator="containsText" text="Baja">
      <formula>NOT(ISERROR(SEARCH("Baja",AW136)))</formula>
    </cfRule>
  </conditionalFormatting>
  <conditionalFormatting sqref="AW136">
    <cfRule type="containsText" dxfId="16521" priority="15638" operator="containsText" text="VALORAR">
      <formula>NOT(ISERROR(SEARCH("VALORAR",AW136)))</formula>
    </cfRule>
    <cfRule type="containsText" dxfId="16520" priority="15639" operator="containsText" text="Extrema">
      <formula>NOT(ISERROR(SEARCH("Extrema",AW136)))</formula>
    </cfRule>
    <cfRule type="containsText" dxfId="16519" priority="15640" operator="containsText" text="Alta">
      <formula>NOT(ISERROR(SEARCH("Alta",AW136)))</formula>
    </cfRule>
    <cfRule type="containsText" dxfId="16518" priority="15641" operator="containsText" text="Moderada">
      <formula>NOT(ISERROR(SEARCH("Moderada",AW136)))</formula>
    </cfRule>
    <cfRule type="containsText" dxfId="16517" priority="15642" operator="containsText" text="Baja">
      <formula>NOT(ISERROR(SEARCH("Baja",AW136)))</formula>
    </cfRule>
  </conditionalFormatting>
  <conditionalFormatting sqref="AP136">
    <cfRule type="cellIs" dxfId="16516" priority="15625" stopIfTrue="1" operator="equal">
      <formula>"Alta"</formula>
    </cfRule>
  </conditionalFormatting>
  <conditionalFormatting sqref="AP136">
    <cfRule type="cellIs" dxfId="16515" priority="15627" stopIfTrue="1" operator="equal">
      <formula>"Baja"</formula>
    </cfRule>
  </conditionalFormatting>
  <conditionalFormatting sqref="AP136">
    <cfRule type="cellIs" dxfId="16514" priority="15626" stopIfTrue="1" operator="equal">
      <formula>"Media"</formula>
    </cfRule>
  </conditionalFormatting>
  <conditionalFormatting sqref="AP136">
    <cfRule type="cellIs" dxfId="16513" priority="15624" stopIfTrue="1" operator="equal">
      <formula>"Muy Alta"</formula>
    </cfRule>
  </conditionalFormatting>
  <conditionalFormatting sqref="AP136">
    <cfRule type="cellIs" dxfId="16512" priority="15628" stopIfTrue="1" operator="equal">
      <formula>"Muy Baja"</formula>
    </cfRule>
  </conditionalFormatting>
  <conditionalFormatting sqref="AP137">
    <cfRule type="cellIs" dxfId="16511" priority="15611" stopIfTrue="1" operator="equal">
      <formula>"Alta"</formula>
    </cfRule>
  </conditionalFormatting>
  <conditionalFormatting sqref="AP137">
    <cfRule type="cellIs" dxfId="16510" priority="15613" stopIfTrue="1" operator="equal">
      <formula>"Baja"</formula>
    </cfRule>
  </conditionalFormatting>
  <conditionalFormatting sqref="AP137">
    <cfRule type="cellIs" dxfId="16509" priority="15612" stopIfTrue="1" operator="equal">
      <formula>"Media"</formula>
    </cfRule>
  </conditionalFormatting>
  <conditionalFormatting sqref="AP137">
    <cfRule type="cellIs" dxfId="16508" priority="15610" stopIfTrue="1" operator="equal">
      <formula>"Muy Alta"</formula>
    </cfRule>
  </conditionalFormatting>
  <conditionalFormatting sqref="AP137">
    <cfRule type="cellIs" dxfId="16507" priority="15614" stopIfTrue="1" operator="equal">
      <formula>"Muy Baja"</formula>
    </cfRule>
  </conditionalFormatting>
  <conditionalFormatting sqref="AP141">
    <cfRule type="cellIs" dxfId="16506" priority="15597" stopIfTrue="1" operator="equal">
      <formula>"Alta"</formula>
    </cfRule>
  </conditionalFormatting>
  <conditionalFormatting sqref="AP141">
    <cfRule type="cellIs" dxfId="16505" priority="15599" stopIfTrue="1" operator="equal">
      <formula>"Baja"</formula>
    </cfRule>
  </conditionalFormatting>
  <conditionalFormatting sqref="AP141">
    <cfRule type="cellIs" dxfId="16504" priority="15598" stopIfTrue="1" operator="equal">
      <formula>"Media"</formula>
    </cfRule>
  </conditionalFormatting>
  <conditionalFormatting sqref="AP141">
    <cfRule type="cellIs" dxfId="16503" priority="15596" stopIfTrue="1" operator="equal">
      <formula>"Muy Alta"</formula>
    </cfRule>
  </conditionalFormatting>
  <conditionalFormatting sqref="AP141">
    <cfRule type="cellIs" dxfId="16502" priority="15600" stopIfTrue="1" operator="equal">
      <formula>"Muy Baja"</formula>
    </cfRule>
  </conditionalFormatting>
  <conditionalFormatting sqref="AE138:AE139">
    <cfRule type="containsText" dxfId="16501" priority="15563" operator="containsText" text="VALORAR">
      <formula>NOT(ISERROR(SEARCH("VALORAR",AE138)))</formula>
    </cfRule>
    <cfRule type="containsText" dxfId="16500" priority="15564" operator="containsText" text="Extrema">
      <formula>NOT(ISERROR(SEARCH("Extrema",AE138)))</formula>
    </cfRule>
    <cfRule type="containsText" dxfId="16499" priority="15565" operator="containsText" text="Alta">
      <formula>NOT(ISERROR(SEARCH("Alta",AE138)))</formula>
    </cfRule>
    <cfRule type="containsText" dxfId="16498" priority="15566" operator="containsText" text="Moderada">
      <formula>NOT(ISERROR(SEARCH("Moderada",AE138)))</formula>
    </cfRule>
    <cfRule type="containsText" dxfId="16497" priority="15567" operator="containsText" text="Baja">
      <formula>NOT(ISERROR(SEARCH("Baja",AE138)))</formula>
    </cfRule>
  </conditionalFormatting>
  <conditionalFormatting sqref="AE138:AE139">
    <cfRule type="containsText" dxfId="16496" priority="15568" operator="containsText" text="VALORAR">
      <formula>NOT(ISERROR(SEARCH("VALORAR",AE138)))</formula>
    </cfRule>
    <cfRule type="containsText" dxfId="16495" priority="15569" operator="containsText" text="Extrema">
      <formula>NOT(ISERROR(SEARCH("Extrema",AE138)))</formula>
    </cfRule>
    <cfRule type="containsText" dxfId="16494" priority="15570" operator="containsText" text="Alta">
      <formula>NOT(ISERROR(SEARCH("Alta",AE138)))</formula>
    </cfRule>
    <cfRule type="containsText" dxfId="16493" priority="15571" operator="containsText" text="Moderada">
      <formula>NOT(ISERROR(SEARCH("Moderada",AE138)))</formula>
    </cfRule>
    <cfRule type="containsText" dxfId="16492" priority="15572" operator="containsText" text="Baja">
      <formula>NOT(ISERROR(SEARCH("Baja",AE138)))</formula>
    </cfRule>
  </conditionalFormatting>
  <conditionalFormatting sqref="V138:V139">
    <cfRule type="cellIs" dxfId="16491" priority="15579" stopIfTrue="1" operator="equal">
      <formula>"Alta"</formula>
    </cfRule>
  </conditionalFormatting>
  <conditionalFormatting sqref="V138:V139">
    <cfRule type="cellIs" dxfId="16490" priority="15581" stopIfTrue="1" operator="equal">
      <formula>"Baja"</formula>
    </cfRule>
  </conditionalFormatting>
  <conditionalFormatting sqref="V138:V139">
    <cfRule type="cellIs" dxfId="16489" priority="15580" stopIfTrue="1" operator="equal">
      <formula>"Media"</formula>
    </cfRule>
  </conditionalFormatting>
  <conditionalFormatting sqref="V138:V139">
    <cfRule type="cellIs" dxfId="16488" priority="15578" stopIfTrue="1" operator="equal">
      <formula>"Muy Alta"</formula>
    </cfRule>
  </conditionalFormatting>
  <conditionalFormatting sqref="V138:V139">
    <cfRule type="cellIs" dxfId="16487" priority="15582" stopIfTrue="1" operator="equal">
      <formula>"Muy Baja"</formula>
    </cfRule>
  </conditionalFormatting>
  <conditionalFormatting sqref="AP138">
    <cfRule type="cellIs" dxfId="16486" priority="15555" stopIfTrue="1" operator="equal">
      <formula>"Alta"</formula>
    </cfRule>
  </conditionalFormatting>
  <conditionalFormatting sqref="AP138">
    <cfRule type="cellIs" dxfId="16485" priority="15557" stopIfTrue="1" operator="equal">
      <formula>"Baja"</formula>
    </cfRule>
  </conditionalFormatting>
  <conditionalFormatting sqref="AP138">
    <cfRule type="cellIs" dxfId="16484" priority="15556" stopIfTrue="1" operator="equal">
      <formula>"Media"</formula>
    </cfRule>
  </conditionalFormatting>
  <conditionalFormatting sqref="AP138">
    <cfRule type="cellIs" dxfId="16483" priority="15554" stopIfTrue="1" operator="equal">
      <formula>"Muy Alta"</formula>
    </cfRule>
  </conditionalFormatting>
  <conditionalFormatting sqref="AP138">
    <cfRule type="cellIs" dxfId="16482" priority="15558" stopIfTrue="1" operator="equal">
      <formula>"Muy Baja"</formula>
    </cfRule>
  </conditionalFormatting>
  <conditionalFormatting sqref="AP139">
    <cfRule type="cellIs" dxfId="16481" priority="15541" stopIfTrue="1" operator="equal">
      <formula>"Alta"</formula>
    </cfRule>
  </conditionalFormatting>
  <conditionalFormatting sqref="AP139">
    <cfRule type="cellIs" dxfId="16480" priority="15543" stopIfTrue="1" operator="equal">
      <formula>"Baja"</formula>
    </cfRule>
  </conditionalFormatting>
  <conditionalFormatting sqref="AP139">
    <cfRule type="cellIs" dxfId="16479" priority="15542" stopIfTrue="1" operator="equal">
      <formula>"Media"</formula>
    </cfRule>
  </conditionalFormatting>
  <conditionalFormatting sqref="AP139">
    <cfRule type="cellIs" dxfId="16478" priority="15540" stopIfTrue="1" operator="equal">
      <formula>"Muy Alta"</formula>
    </cfRule>
  </conditionalFormatting>
  <conditionalFormatting sqref="AP139">
    <cfRule type="cellIs" dxfId="16477" priority="15544" stopIfTrue="1" operator="equal">
      <formula>"Muy Baja"</formula>
    </cfRule>
  </conditionalFormatting>
  <conditionalFormatting sqref="V154:V155">
    <cfRule type="cellIs" dxfId="16476" priority="15251" stopIfTrue="1" operator="equal">
      <formula>"Alta"</formula>
    </cfRule>
  </conditionalFormatting>
  <conditionalFormatting sqref="V154:V155">
    <cfRule type="cellIs" dxfId="16475" priority="15253" stopIfTrue="1" operator="equal">
      <formula>"Baja"</formula>
    </cfRule>
  </conditionalFormatting>
  <conditionalFormatting sqref="V154:V155">
    <cfRule type="cellIs" dxfId="16474" priority="15252" stopIfTrue="1" operator="equal">
      <formula>"Media"</formula>
    </cfRule>
  </conditionalFormatting>
  <conditionalFormatting sqref="V154:V155">
    <cfRule type="cellIs" dxfId="16473" priority="15250" stopIfTrue="1" operator="equal">
      <formula>"Muy Alta"</formula>
    </cfRule>
  </conditionalFormatting>
  <conditionalFormatting sqref="V154:V155">
    <cfRule type="cellIs" dxfId="16472" priority="15254" stopIfTrue="1" operator="equal">
      <formula>"Muy Baja"</formula>
    </cfRule>
  </conditionalFormatting>
  <conditionalFormatting sqref="AW154">
    <cfRule type="containsText" dxfId="16471" priority="15225" operator="containsText" text="VALORAR">
      <formula>NOT(ISERROR(SEARCH("VALORAR",AW154)))</formula>
    </cfRule>
    <cfRule type="containsText" dxfId="16470" priority="15226" operator="containsText" text="Extrema">
      <formula>NOT(ISERROR(SEARCH("Extrema",AW154)))</formula>
    </cfRule>
    <cfRule type="containsText" dxfId="16469" priority="15227" operator="containsText" text="Alta">
      <formula>NOT(ISERROR(SEARCH("Alta",AW154)))</formula>
    </cfRule>
    <cfRule type="containsText" dxfId="16468" priority="15228" operator="containsText" text="Moderada">
      <formula>NOT(ISERROR(SEARCH("Moderada",AW154)))</formula>
    </cfRule>
    <cfRule type="containsText" dxfId="16467" priority="15229" operator="containsText" text="Baja">
      <formula>NOT(ISERROR(SEARCH("Baja",AW154)))</formula>
    </cfRule>
  </conditionalFormatting>
  <conditionalFormatting sqref="AW154">
    <cfRule type="containsText" dxfId="16466" priority="15230" operator="containsText" text="VALORAR">
      <formula>NOT(ISERROR(SEARCH("VALORAR",AW154)))</formula>
    </cfRule>
    <cfRule type="containsText" dxfId="16465" priority="15231" operator="containsText" text="Extrema">
      <formula>NOT(ISERROR(SEARCH("Extrema",AW154)))</formula>
    </cfRule>
    <cfRule type="containsText" dxfId="16464" priority="15232" operator="containsText" text="Alta">
      <formula>NOT(ISERROR(SEARCH("Alta",AW154)))</formula>
    </cfRule>
    <cfRule type="containsText" dxfId="16463" priority="15233" operator="containsText" text="Moderada">
      <formula>NOT(ISERROR(SEARCH("Moderada",AW154)))</formula>
    </cfRule>
    <cfRule type="containsText" dxfId="16462" priority="15234" operator="containsText" text="Baja">
      <formula>NOT(ISERROR(SEARCH("Baja",AW154)))</formula>
    </cfRule>
  </conditionalFormatting>
  <conditionalFormatting sqref="AP154">
    <cfRule type="cellIs" dxfId="16461" priority="15217" stopIfTrue="1" operator="equal">
      <formula>"Alta"</formula>
    </cfRule>
  </conditionalFormatting>
  <conditionalFormatting sqref="AP154">
    <cfRule type="cellIs" dxfId="16460" priority="15219" stopIfTrue="1" operator="equal">
      <formula>"Baja"</formula>
    </cfRule>
  </conditionalFormatting>
  <conditionalFormatting sqref="AP154">
    <cfRule type="cellIs" dxfId="16459" priority="15218" stopIfTrue="1" operator="equal">
      <formula>"Media"</formula>
    </cfRule>
  </conditionalFormatting>
  <conditionalFormatting sqref="AP154">
    <cfRule type="cellIs" dxfId="16458" priority="15216" stopIfTrue="1" operator="equal">
      <formula>"Muy Alta"</formula>
    </cfRule>
  </conditionalFormatting>
  <conditionalFormatting sqref="AP154">
    <cfRule type="cellIs" dxfId="16457" priority="15220" stopIfTrue="1" operator="equal">
      <formula>"Muy Baja"</formula>
    </cfRule>
  </conditionalFormatting>
  <conditionalFormatting sqref="AP155">
    <cfRule type="cellIs" dxfId="16456" priority="15203" stopIfTrue="1" operator="equal">
      <formula>"Alta"</formula>
    </cfRule>
  </conditionalFormatting>
  <conditionalFormatting sqref="AP155">
    <cfRule type="cellIs" dxfId="16455" priority="15205" stopIfTrue="1" operator="equal">
      <formula>"Baja"</formula>
    </cfRule>
  </conditionalFormatting>
  <conditionalFormatting sqref="AP155">
    <cfRule type="cellIs" dxfId="16454" priority="15204" stopIfTrue="1" operator="equal">
      <formula>"Media"</formula>
    </cfRule>
  </conditionalFormatting>
  <conditionalFormatting sqref="AP155">
    <cfRule type="cellIs" dxfId="16453" priority="15202" stopIfTrue="1" operator="equal">
      <formula>"Muy Alta"</formula>
    </cfRule>
  </conditionalFormatting>
  <conditionalFormatting sqref="AP155">
    <cfRule type="cellIs" dxfId="16452" priority="15206" stopIfTrue="1" operator="equal">
      <formula>"Muy Baja"</formula>
    </cfRule>
  </conditionalFormatting>
  <conditionalFormatting sqref="AE156:AE157">
    <cfRule type="containsText" dxfId="16451" priority="15155" operator="containsText" text="VALORAR">
      <formula>NOT(ISERROR(SEARCH("VALORAR",AE156)))</formula>
    </cfRule>
    <cfRule type="containsText" dxfId="16450" priority="15156" operator="containsText" text="Extrema">
      <formula>NOT(ISERROR(SEARCH("Extrema",AE156)))</formula>
    </cfRule>
    <cfRule type="containsText" dxfId="16449" priority="15157" operator="containsText" text="Alta">
      <formula>NOT(ISERROR(SEARCH("Alta",AE156)))</formula>
    </cfRule>
    <cfRule type="containsText" dxfId="16448" priority="15158" operator="containsText" text="Moderada">
      <formula>NOT(ISERROR(SEARCH("Moderada",AE156)))</formula>
    </cfRule>
    <cfRule type="containsText" dxfId="16447" priority="15159" operator="containsText" text="Baja">
      <formula>NOT(ISERROR(SEARCH("Baja",AE156)))</formula>
    </cfRule>
  </conditionalFormatting>
  <conditionalFormatting sqref="AE156:AE157">
    <cfRule type="containsText" dxfId="16446" priority="15160" operator="containsText" text="VALORAR">
      <formula>NOT(ISERROR(SEARCH("VALORAR",AE156)))</formula>
    </cfRule>
    <cfRule type="containsText" dxfId="16445" priority="15161" operator="containsText" text="Extrema">
      <formula>NOT(ISERROR(SEARCH("Extrema",AE156)))</formula>
    </cfRule>
    <cfRule type="containsText" dxfId="16444" priority="15162" operator="containsText" text="Alta">
      <formula>NOT(ISERROR(SEARCH("Alta",AE156)))</formula>
    </cfRule>
    <cfRule type="containsText" dxfId="16443" priority="15163" operator="containsText" text="Moderada">
      <formula>NOT(ISERROR(SEARCH("Moderada",AE156)))</formula>
    </cfRule>
    <cfRule type="containsText" dxfId="16442" priority="15164" operator="containsText" text="Baja">
      <formula>NOT(ISERROR(SEARCH("Baja",AE156)))</formula>
    </cfRule>
  </conditionalFormatting>
  <conditionalFormatting sqref="V156:V157">
    <cfRule type="cellIs" dxfId="16441" priority="15171" stopIfTrue="1" operator="equal">
      <formula>"Alta"</formula>
    </cfRule>
  </conditionalFormatting>
  <conditionalFormatting sqref="V156:V157">
    <cfRule type="cellIs" dxfId="16440" priority="15173" stopIfTrue="1" operator="equal">
      <formula>"Baja"</formula>
    </cfRule>
  </conditionalFormatting>
  <conditionalFormatting sqref="V156:V157">
    <cfRule type="cellIs" dxfId="16439" priority="15172" stopIfTrue="1" operator="equal">
      <formula>"Media"</formula>
    </cfRule>
  </conditionalFormatting>
  <conditionalFormatting sqref="V156:V157">
    <cfRule type="cellIs" dxfId="16438" priority="15170" stopIfTrue="1" operator="equal">
      <formula>"Muy Alta"</formula>
    </cfRule>
  </conditionalFormatting>
  <conditionalFormatting sqref="V156:V157">
    <cfRule type="cellIs" dxfId="16437" priority="15174" stopIfTrue="1" operator="equal">
      <formula>"Muy Baja"</formula>
    </cfRule>
  </conditionalFormatting>
  <conditionalFormatting sqref="AP157">
    <cfRule type="cellIs" dxfId="16436" priority="15133" stopIfTrue="1" operator="equal">
      <formula>"Alta"</formula>
    </cfRule>
  </conditionalFormatting>
  <conditionalFormatting sqref="AP157">
    <cfRule type="cellIs" dxfId="16435" priority="15135" stopIfTrue="1" operator="equal">
      <formula>"Baja"</formula>
    </cfRule>
  </conditionalFormatting>
  <conditionalFormatting sqref="AP157">
    <cfRule type="cellIs" dxfId="16434" priority="15134" stopIfTrue="1" operator="equal">
      <formula>"Media"</formula>
    </cfRule>
  </conditionalFormatting>
  <conditionalFormatting sqref="AP157">
    <cfRule type="cellIs" dxfId="16433" priority="15132" stopIfTrue="1" operator="equal">
      <formula>"Muy Alta"</formula>
    </cfRule>
  </conditionalFormatting>
  <conditionalFormatting sqref="AP157">
    <cfRule type="cellIs" dxfId="16432" priority="15136" stopIfTrue="1" operator="equal">
      <formula>"Muy Baja"</formula>
    </cfRule>
  </conditionalFormatting>
  <conditionalFormatting sqref="AE166:AE167">
    <cfRule type="containsText" dxfId="16431" priority="15099" operator="containsText" text="VALORAR">
      <formula>NOT(ISERROR(SEARCH("VALORAR",AE166)))</formula>
    </cfRule>
    <cfRule type="containsText" dxfId="16430" priority="15100" operator="containsText" text="Extrema">
      <formula>NOT(ISERROR(SEARCH("Extrema",AE166)))</formula>
    </cfRule>
    <cfRule type="containsText" dxfId="16429" priority="15101" operator="containsText" text="Alta">
      <formula>NOT(ISERROR(SEARCH("Alta",AE166)))</formula>
    </cfRule>
    <cfRule type="containsText" dxfId="16428" priority="15102" operator="containsText" text="Moderada">
      <formula>NOT(ISERROR(SEARCH("Moderada",AE166)))</formula>
    </cfRule>
    <cfRule type="containsText" dxfId="16427" priority="15103" operator="containsText" text="Baja">
      <formula>NOT(ISERROR(SEARCH("Baja",AE166)))</formula>
    </cfRule>
  </conditionalFormatting>
  <conditionalFormatting sqref="AE166:AE167">
    <cfRule type="containsText" dxfId="16426" priority="15104" operator="containsText" text="VALORAR">
      <formula>NOT(ISERROR(SEARCH("VALORAR",AE166)))</formula>
    </cfRule>
    <cfRule type="containsText" dxfId="16425" priority="15105" operator="containsText" text="Extrema">
      <formula>NOT(ISERROR(SEARCH("Extrema",AE166)))</formula>
    </cfRule>
    <cfRule type="containsText" dxfId="16424" priority="15106" operator="containsText" text="Alta">
      <formula>NOT(ISERROR(SEARCH("Alta",AE166)))</formula>
    </cfRule>
    <cfRule type="containsText" dxfId="16423" priority="15107" operator="containsText" text="Moderada">
      <formula>NOT(ISERROR(SEARCH("Moderada",AE166)))</formula>
    </cfRule>
    <cfRule type="containsText" dxfId="16422" priority="15108" operator="containsText" text="Baja">
      <formula>NOT(ISERROR(SEARCH("Baja",AE166)))</formula>
    </cfRule>
  </conditionalFormatting>
  <conditionalFormatting sqref="AP171">
    <cfRule type="cellIs" dxfId="16421" priority="15053" stopIfTrue="1" operator="equal">
      <formula>"Alta"</formula>
    </cfRule>
  </conditionalFormatting>
  <conditionalFormatting sqref="AP171">
    <cfRule type="cellIs" dxfId="16420" priority="15055" stopIfTrue="1" operator="equal">
      <formula>"Baja"</formula>
    </cfRule>
  </conditionalFormatting>
  <conditionalFormatting sqref="AP171">
    <cfRule type="cellIs" dxfId="16419" priority="15054" stopIfTrue="1" operator="equal">
      <formula>"Media"</formula>
    </cfRule>
  </conditionalFormatting>
  <conditionalFormatting sqref="AP171">
    <cfRule type="cellIs" dxfId="16418" priority="15052" stopIfTrue="1" operator="equal">
      <formula>"Muy Alta"</formula>
    </cfRule>
  </conditionalFormatting>
  <conditionalFormatting sqref="AP171">
    <cfRule type="cellIs" dxfId="16417" priority="15056" stopIfTrue="1" operator="equal">
      <formula>"Muy Baja"</formula>
    </cfRule>
  </conditionalFormatting>
  <conditionalFormatting sqref="AP168">
    <cfRule type="cellIs" dxfId="16416" priority="15011" stopIfTrue="1" operator="equal">
      <formula>"Alta"</formula>
    </cfRule>
  </conditionalFormatting>
  <conditionalFormatting sqref="AP168">
    <cfRule type="cellIs" dxfId="16415" priority="15013" stopIfTrue="1" operator="equal">
      <formula>"Baja"</formula>
    </cfRule>
  </conditionalFormatting>
  <conditionalFormatting sqref="AP168">
    <cfRule type="cellIs" dxfId="16414" priority="15012" stopIfTrue="1" operator="equal">
      <formula>"Media"</formula>
    </cfRule>
  </conditionalFormatting>
  <conditionalFormatting sqref="AP168">
    <cfRule type="cellIs" dxfId="16413" priority="15010" stopIfTrue="1" operator="equal">
      <formula>"Muy Alta"</formula>
    </cfRule>
  </conditionalFormatting>
  <conditionalFormatting sqref="AP168">
    <cfRule type="cellIs" dxfId="16412" priority="15014" stopIfTrue="1" operator="equal">
      <formula>"Muy Baja"</formula>
    </cfRule>
  </conditionalFormatting>
  <conditionalFormatting sqref="V166:V167">
    <cfRule type="cellIs" dxfId="16411" priority="15115" stopIfTrue="1" operator="equal">
      <formula>"Alta"</formula>
    </cfRule>
  </conditionalFormatting>
  <conditionalFormatting sqref="V166:V167">
    <cfRule type="cellIs" dxfId="16410" priority="15117" stopIfTrue="1" operator="equal">
      <formula>"Baja"</formula>
    </cfRule>
  </conditionalFormatting>
  <conditionalFormatting sqref="V166:V167">
    <cfRule type="cellIs" dxfId="16409" priority="15116" stopIfTrue="1" operator="equal">
      <formula>"Media"</formula>
    </cfRule>
  </conditionalFormatting>
  <conditionalFormatting sqref="V166:V167">
    <cfRule type="cellIs" dxfId="16408" priority="15114" stopIfTrue="1" operator="equal">
      <formula>"Muy Alta"</formula>
    </cfRule>
  </conditionalFormatting>
  <conditionalFormatting sqref="V166:V167">
    <cfRule type="cellIs" dxfId="16407" priority="15118" stopIfTrue="1" operator="equal">
      <formula>"Muy Baja"</formula>
    </cfRule>
  </conditionalFormatting>
  <conditionalFormatting sqref="AW166">
    <cfRule type="containsText" dxfId="16406" priority="15089" operator="containsText" text="VALORAR">
      <formula>NOT(ISERROR(SEARCH("VALORAR",AW166)))</formula>
    </cfRule>
    <cfRule type="containsText" dxfId="16405" priority="15090" operator="containsText" text="Extrema">
      <formula>NOT(ISERROR(SEARCH("Extrema",AW166)))</formula>
    </cfRule>
    <cfRule type="containsText" dxfId="16404" priority="15091" operator="containsText" text="Alta">
      <formula>NOT(ISERROR(SEARCH("Alta",AW166)))</formula>
    </cfRule>
    <cfRule type="containsText" dxfId="16403" priority="15092" operator="containsText" text="Moderada">
      <formula>NOT(ISERROR(SEARCH("Moderada",AW166)))</formula>
    </cfRule>
    <cfRule type="containsText" dxfId="16402" priority="15093" operator="containsText" text="Baja">
      <formula>NOT(ISERROR(SEARCH("Baja",AW166)))</formula>
    </cfRule>
  </conditionalFormatting>
  <conditionalFormatting sqref="AW166">
    <cfRule type="containsText" dxfId="16401" priority="15094" operator="containsText" text="VALORAR">
      <formula>NOT(ISERROR(SEARCH("VALORAR",AW166)))</formula>
    </cfRule>
    <cfRule type="containsText" dxfId="16400" priority="15095" operator="containsText" text="Extrema">
      <formula>NOT(ISERROR(SEARCH("Extrema",AW166)))</formula>
    </cfRule>
    <cfRule type="containsText" dxfId="16399" priority="15096" operator="containsText" text="Alta">
      <formula>NOT(ISERROR(SEARCH("Alta",AW166)))</formula>
    </cfRule>
    <cfRule type="containsText" dxfId="16398" priority="15097" operator="containsText" text="Moderada">
      <formula>NOT(ISERROR(SEARCH("Moderada",AW166)))</formula>
    </cfRule>
    <cfRule type="containsText" dxfId="16397" priority="15098" operator="containsText" text="Baja">
      <formula>NOT(ISERROR(SEARCH("Baja",AW166)))</formula>
    </cfRule>
  </conditionalFormatting>
  <conditionalFormatting sqref="AP166">
    <cfRule type="cellIs" dxfId="16396" priority="15081" stopIfTrue="1" operator="equal">
      <formula>"Alta"</formula>
    </cfRule>
  </conditionalFormatting>
  <conditionalFormatting sqref="AP166">
    <cfRule type="cellIs" dxfId="16395" priority="15083" stopIfTrue="1" operator="equal">
      <formula>"Baja"</formula>
    </cfRule>
  </conditionalFormatting>
  <conditionalFormatting sqref="AP166">
    <cfRule type="cellIs" dxfId="16394" priority="15082" stopIfTrue="1" operator="equal">
      <formula>"Media"</formula>
    </cfRule>
  </conditionalFormatting>
  <conditionalFormatting sqref="AP166">
    <cfRule type="cellIs" dxfId="16393" priority="15080" stopIfTrue="1" operator="equal">
      <formula>"Muy Alta"</formula>
    </cfRule>
  </conditionalFormatting>
  <conditionalFormatting sqref="AP166">
    <cfRule type="cellIs" dxfId="16392" priority="15084" stopIfTrue="1" operator="equal">
      <formula>"Muy Baja"</formula>
    </cfRule>
  </conditionalFormatting>
  <conditionalFormatting sqref="AP167">
    <cfRule type="cellIs" dxfId="16391" priority="15067" stopIfTrue="1" operator="equal">
      <formula>"Alta"</formula>
    </cfRule>
  </conditionalFormatting>
  <conditionalFormatting sqref="AP167">
    <cfRule type="cellIs" dxfId="16390" priority="15069" stopIfTrue="1" operator="equal">
      <formula>"Baja"</formula>
    </cfRule>
  </conditionalFormatting>
  <conditionalFormatting sqref="AP167">
    <cfRule type="cellIs" dxfId="16389" priority="15068" stopIfTrue="1" operator="equal">
      <formula>"Media"</formula>
    </cfRule>
  </conditionalFormatting>
  <conditionalFormatting sqref="AP167">
    <cfRule type="cellIs" dxfId="16388" priority="15066" stopIfTrue="1" operator="equal">
      <formula>"Muy Alta"</formula>
    </cfRule>
  </conditionalFormatting>
  <conditionalFormatting sqref="AP167">
    <cfRule type="cellIs" dxfId="16387" priority="15070" stopIfTrue="1" operator="equal">
      <formula>"Muy Baja"</formula>
    </cfRule>
  </conditionalFormatting>
  <conditionalFormatting sqref="AE168:AE169">
    <cfRule type="containsText" dxfId="16386" priority="15019" operator="containsText" text="VALORAR">
      <formula>NOT(ISERROR(SEARCH("VALORAR",AE168)))</formula>
    </cfRule>
    <cfRule type="containsText" dxfId="16385" priority="15020" operator="containsText" text="Extrema">
      <formula>NOT(ISERROR(SEARCH("Extrema",AE168)))</formula>
    </cfRule>
    <cfRule type="containsText" dxfId="16384" priority="15021" operator="containsText" text="Alta">
      <formula>NOT(ISERROR(SEARCH("Alta",AE168)))</formula>
    </cfRule>
    <cfRule type="containsText" dxfId="16383" priority="15022" operator="containsText" text="Moderada">
      <formula>NOT(ISERROR(SEARCH("Moderada",AE168)))</formula>
    </cfRule>
    <cfRule type="containsText" dxfId="16382" priority="15023" operator="containsText" text="Baja">
      <formula>NOT(ISERROR(SEARCH("Baja",AE168)))</formula>
    </cfRule>
  </conditionalFormatting>
  <conditionalFormatting sqref="AE168:AE169">
    <cfRule type="containsText" dxfId="16381" priority="15024" operator="containsText" text="VALORAR">
      <formula>NOT(ISERROR(SEARCH("VALORAR",AE168)))</formula>
    </cfRule>
    <cfRule type="containsText" dxfId="16380" priority="15025" operator="containsText" text="Extrema">
      <formula>NOT(ISERROR(SEARCH("Extrema",AE168)))</formula>
    </cfRule>
    <cfRule type="containsText" dxfId="16379" priority="15026" operator="containsText" text="Alta">
      <formula>NOT(ISERROR(SEARCH("Alta",AE168)))</formula>
    </cfRule>
    <cfRule type="containsText" dxfId="16378" priority="15027" operator="containsText" text="Moderada">
      <formula>NOT(ISERROR(SEARCH("Moderada",AE168)))</formula>
    </cfRule>
    <cfRule type="containsText" dxfId="16377" priority="15028" operator="containsText" text="Baja">
      <formula>NOT(ISERROR(SEARCH("Baja",AE168)))</formula>
    </cfRule>
  </conditionalFormatting>
  <conditionalFormatting sqref="V168:V169">
    <cfRule type="cellIs" dxfId="16376" priority="15035" stopIfTrue="1" operator="equal">
      <formula>"Alta"</formula>
    </cfRule>
  </conditionalFormatting>
  <conditionalFormatting sqref="V168:V169">
    <cfRule type="cellIs" dxfId="16375" priority="15037" stopIfTrue="1" operator="equal">
      <formula>"Baja"</formula>
    </cfRule>
  </conditionalFormatting>
  <conditionalFormatting sqref="V168:V169">
    <cfRule type="cellIs" dxfId="16374" priority="15036" stopIfTrue="1" operator="equal">
      <formula>"Media"</formula>
    </cfRule>
  </conditionalFormatting>
  <conditionalFormatting sqref="V168:V169">
    <cfRule type="cellIs" dxfId="16373" priority="15034" stopIfTrue="1" operator="equal">
      <formula>"Muy Alta"</formula>
    </cfRule>
  </conditionalFormatting>
  <conditionalFormatting sqref="V168:V169">
    <cfRule type="cellIs" dxfId="16372" priority="15038" stopIfTrue="1" operator="equal">
      <formula>"Muy Baja"</formula>
    </cfRule>
  </conditionalFormatting>
  <conditionalFormatting sqref="AP169">
    <cfRule type="cellIs" dxfId="16371" priority="14997" stopIfTrue="1" operator="equal">
      <formula>"Alta"</formula>
    </cfRule>
  </conditionalFormatting>
  <conditionalFormatting sqref="AP169">
    <cfRule type="cellIs" dxfId="16370" priority="14999" stopIfTrue="1" operator="equal">
      <formula>"Baja"</formula>
    </cfRule>
  </conditionalFormatting>
  <conditionalFormatting sqref="AP169">
    <cfRule type="cellIs" dxfId="16369" priority="14998" stopIfTrue="1" operator="equal">
      <formula>"Media"</formula>
    </cfRule>
  </conditionalFormatting>
  <conditionalFormatting sqref="AP169">
    <cfRule type="cellIs" dxfId="16368" priority="14996" stopIfTrue="1" operator="equal">
      <formula>"Muy Alta"</formula>
    </cfRule>
  </conditionalFormatting>
  <conditionalFormatting sqref="AP169">
    <cfRule type="cellIs" dxfId="16367" priority="15000" stopIfTrue="1" operator="equal">
      <formula>"Muy Baja"</formula>
    </cfRule>
  </conditionalFormatting>
  <conditionalFormatting sqref="AE160:AE161">
    <cfRule type="containsText" dxfId="16366" priority="14963" operator="containsText" text="VALORAR">
      <formula>NOT(ISERROR(SEARCH("VALORAR",AE160)))</formula>
    </cfRule>
    <cfRule type="containsText" dxfId="16365" priority="14964" operator="containsText" text="Extrema">
      <formula>NOT(ISERROR(SEARCH("Extrema",AE160)))</formula>
    </cfRule>
    <cfRule type="containsText" dxfId="16364" priority="14965" operator="containsText" text="Alta">
      <formula>NOT(ISERROR(SEARCH("Alta",AE160)))</formula>
    </cfRule>
    <cfRule type="containsText" dxfId="16363" priority="14966" operator="containsText" text="Moderada">
      <formula>NOT(ISERROR(SEARCH("Moderada",AE160)))</formula>
    </cfRule>
    <cfRule type="containsText" dxfId="16362" priority="14967" operator="containsText" text="Baja">
      <formula>NOT(ISERROR(SEARCH("Baja",AE160)))</formula>
    </cfRule>
  </conditionalFormatting>
  <conditionalFormatting sqref="AE160:AE161">
    <cfRule type="containsText" dxfId="16361" priority="14968" operator="containsText" text="VALORAR">
      <formula>NOT(ISERROR(SEARCH("VALORAR",AE160)))</formula>
    </cfRule>
    <cfRule type="containsText" dxfId="16360" priority="14969" operator="containsText" text="Extrema">
      <formula>NOT(ISERROR(SEARCH("Extrema",AE160)))</formula>
    </cfRule>
    <cfRule type="containsText" dxfId="16359" priority="14970" operator="containsText" text="Alta">
      <formula>NOT(ISERROR(SEARCH("Alta",AE160)))</formula>
    </cfRule>
    <cfRule type="containsText" dxfId="16358" priority="14971" operator="containsText" text="Moderada">
      <formula>NOT(ISERROR(SEARCH("Moderada",AE160)))</formula>
    </cfRule>
    <cfRule type="containsText" dxfId="16357" priority="14972" operator="containsText" text="Baja">
      <formula>NOT(ISERROR(SEARCH("Baja",AE160)))</formula>
    </cfRule>
  </conditionalFormatting>
  <conditionalFormatting sqref="AP165">
    <cfRule type="cellIs" dxfId="16356" priority="14917" stopIfTrue="1" operator="equal">
      <formula>"Alta"</formula>
    </cfRule>
  </conditionalFormatting>
  <conditionalFormatting sqref="AP165">
    <cfRule type="cellIs" dxfId="16355" priority="14919" stopIfTrue="1" operator="equal">
      <formula>"Baja"</formula>
    </cfRule>
  </conditionalFormatting>
  <conditionalFormatting sqref="AP165">
    <cfRule type="cellIs" dxfId="16354" priority="14918" stopIfTrue="1" operator="equal">
      <formula>"Media"</formula>
    </cfRule>
  </conditionalFormatting>
  <conditionalFormatting sqref="AP165">
    <cfRule type="cellIs" dxfId="16353" priority="14916" stopIfTrue="1" operator="equal">
      <formula>"Muy Alta"</formula>
    </cfRule>
  </conditionalFormatting>
  <conditionalFormatting sqref="AP165">
    <cfRule type="cellIs" dxfId="16352" priority="14920" stopIfTrue="1" operator="equal">
      <formula>"Muy Baja"</formula>
    </cfRule>
  </conditionalFormatting>
  <conditionalFormatting sqref="AP162">
    <cfRule type="cellIs" dxfId="16351" priority="14875" stopIfTrue="1" operator="equal">
      <formula>"Alta"</formula>
    </cfRule>
  </conditionalFormatting>
  <conditionalFormatting sqref="AP162">
    <cfRule type="cellIs" dxfId="16350" priority="14877" stopIfTrue="1" operator="equal">
      <formula>"Baja"</formula>
    </cfRule>
  </conditionalFormatting>
  <conditionalFormatting sqref="AP162">
    <cfRule type="cellIs" dxfId="16349" priority="14876" stopIfTrue="1" operator="equal">
      <formula>"Media"</formula>
    </cfRule>
  </conditionalFormatting>
  <conditionalFormatting sqref="AP162">
    <cfRule type="cellIs" dxfId="16348" priority="14874" stopIfTrue="1" operator="equal">
      <formula>"Muy Alta"</formula>
    </cfRule>
  </conditionalFormatting>
  <conditionalFormatting sqref="AP162">
    <cfRule type="cellIs" dxfId="16347" priority="14878" stopIfTrue="1" operator="equal">
      <formula>"Muy Baja"</formula>
    </cfRule>
  </conditionalFormatting>
  <conditionalFormatting sqref="V160:V161">
    <cfRule type="cellIs" dxfId="16346" priority="14979" stopIfTrue="1" operator="equal">
      <formula>"Alta"</formula>
    </cfRule>
  </conditionalFormatting>
  <conditionalFormatting sqref="V160:V161">
    <cfRule type="cellIs" dxfId="16345" priority="14981" stopIfTrue="1" operator="equal">
      <formula>"Baja"</formula>
    </cfRule>
  </conditionalFormatting>
  <conditionalFormatting sqref="V160:V161">
    <cfRule type="cellIs" dxfId="16344" priority="14980" stopIfTrue="1" operator="equal">
      <formula>"Media"</formula>
    </cfRule>
  </conditionalFormatting>
  <conditionalFormatting sqref="V160:V161">
    <cfRule type="cellIs" dxfId="16343" priority="14978" stopIfTrue="1" operator="equal">
      <formula>"Muy Alta"</formula>
    </cfRule>
  </conditionalFormatting>
  <conditionalFormatting sqref="V160:V161">
    <cfRule type="cellIs" dxfId="16342" priority="14982" stopIfTrue="1" operator="equal">
      <formula>"Muy Baja"</formula>
    </cfRule>
  </conditionalFormatting>
  <conditionalFormatting sqref="AW160">
    <cfRule type="containsText" dxfId="16341" priority="14953" operator="containsText" text="VALORAR">
      <formula>NOT(ISERROR(SEARCH("VALORAR",AW160)))</formula>
    </cfRule>
    <cfRule type="containsText" dxfId="16340" priority="14954" operator="containsText" text="Extrema">
      <formula>NOT(ISERROR(SEARCH("Extrema",AW160)))</formula>
    </cfRule>
    <cfRule type="containsText" dxfId="16339" priority="14955" operator="containsText" text="Alta">
      <formula>NOT(ISERROR(SEARCH("Alta",AW160)))</formula>
    </cfRule>
    <cfRule type="containsText" dxfId="16338" priority="14956" operator="containsText" text="Moderada">
      <formula>NOT(ISERROR(SEARCH("Moderada",AW160)))</formula>
    </cfRule>
    <cfRule type="containsText" dxfId="16337" priority="14957" operator="containsText" text="Baja">
      <formula>NOT(ISERROR(SEARCH("Baja",AW160)))</formula>
    </cfRule>
  </conditionalFormatting>
  <conditionalFormatting sqref="AW160">
    <cfRule type="containsText" dxfId="16336" priority="14958" operator="containsText" text="VALORAR">
      <formula>NOT(ISERROR(SEARCH("VALORAR",AW160)))</formula>
    </cfRule>
    <cfRule type="containsText" dxfId="16335" priority="14959" operator="containsText" text="Extrema">
      <formula>NOT(ISERROR(SEARCH("Extrema",AW160)))</formula>
    </cfRule>
    <cfRule type="containsText" dxfId="16334" priority="14960" operator="containsText" text="Alta">
      <formula>NOT(ISERROR(SEARCH("Alta",AW160)))</formula>
    </cfRule>
    <cfRule type="containsText" dxfId="16333" priority="14961" operator="containsText" text="Moderada">
      <formula>NOT(ISERROR(SEARCH("Moderada",AW160)))</formula>
    </cfRule>
    <cfRule type="containsText" dxfId="16332" priority="14962" operator="containsText" text="Baja">
      <formula>NOT(ISERROR(SEARCH("Baja",AW160)))</formula>
    </cfRule>
  </conditionalFormatting>
  <conditionalFormatting sqref="AP160">
    <cfRule type="cellIs" dxfId="16331" priority="14945" stopIfTrue="1" operator="equal">
      <formula>"Alta"</formula>
    </cfRule>
  </conditionalFormatting>
  <conditionalFormatting sqref="AP160">
    <cfRule type="cellIs" dxfId="16330" priority="14947" stopIfTrue="1" operator="equal">
      <formula>"Baja"</formula>
    </cfRule>
  </conditionalFormatting>
  <conditionalFormatting sqref="AP160">
    <cfRule type="cellIs" dxfId="16329" priority="14946" stopIfTrue="1" operator="equal">
      <formula>"Media"</formula>
    </cfRule>
  </conditionalFormatting>
  <conditionalFormatting sqref="AP160">
    <cfRule type="cellIs" dxfId="16328" priority="14944" stopIfTrue="1" operator="equal">
      <formula>"Muy Alta"</formula>
    </cfRule>
  </conditionalFormatting>
  <conditionalFormatting sqref="AP160">
    <cfRule type="cellIs" dxfId="16327" priority="14948" stopIfTrue="1" operator="equal">
      <formula>"Muy Baja"</formula>
    </cfRule>
  </conditionalFormatting>
  <conditionalFormatting sqref="AP161">
    <cfRule type="cellIs" dxfId="16326" priority="14931" stopIfTrue="1" operator="equal">
      <formula>"Alta"</formula>
    </cfRule>
  </conditionalFormatting>
  <conditionalFormatting sqref="AP161">
    <cfRule type="cellIs" dxfId="16325" priority="14933" stopIfTrue="1" operator="equal">
      <formula>"Baja"</formula>
    </cfRule>
  </conditionalFormatting>
  <conditionalFormatting sqref="AP161">
    <cfRule type="cellIs" dxfId="16324" priority="14932" stopIfTrue="1" operator="equal">
      <formula>"Media"</formula>
    </cfRule>
  </conditionalFormatting>
  <conditionalFormatting sqref="AP161">
    <cfRule type="cellIs" dxfId="16323" priority="14930" stopIfTrue="1" operator="equal">
      <formula>"Muy Alta"</formula>
    </cfRule>
  </conditionalFormatting>
  <conditionalFormatting sqref="AP161">
    <cfRule type="cellIs" dxfId="16322" priority="14934" stopIfTrue="1" operator="equal">
      <formula>"Muy Baja"</formula>
    </cfRule>
  </conditionalFormatting>
  <conditionalFormatting sqref="AE162:AE163">
    <cfRule type="containsText" dxfId="16321" priority="14883" operator="containsText" text="VALORAR">
      <formula>NOT(ISERROR(SEARCH("VALORAR",AE162)))</formula>
    </cfRule>
    <cfRule type="containsText" dxfId="16320" priority="14884" operator="containsText" text="Extrema">
      <formula>NOT(ISERROR(SEARCH("Extrema",AE162)))</formula>
    </cfRule>
    <cfRule type="containsText" dxfId="16319" priority="14885" operator="containsText" text="Alta">
      <formula>NOT(ISERROR(SEARCH("Alta",AE162)))</formula>
    </cfRule>
    <cfRule type="containsText" dxfId="16318" priority="14886" operator="containsText" text="Moderada">
      <formula>NOT(ISERROR(SEARCH("Moderada",AE162)))</formula>
    </cfRule>
    <cfRule type="containsText" dxfId="16317" priority="14887" operator="containsText" text="Baja">
      <formula>NOT(ISERROR(SEARCH("Baja",AE162)))</formula>
    </cfRule>
  </conditionalFormatting>
  <conditionalFormatting sqref="AE162:AE163">
    <cfRule type="containsText" dxfId="16316" priority="14888" operator="containsText" text="VALORAR">
      <formula>NOT(ISERROR(SEARCH("VALORAR",AE162)))</formula>
    </cfRule>
    <cfRule type="containsText" dxfId="16315" priority="14889" operator="containsText" text="Extrema">
      <formula>NOT(ISERROR(SEARCH("Extrema",AE162)))</formula>
    </cfRule>
    <cfRule type="containsText" dxfId="16314" priority="14890" operator="containsText" text="Alta">
      <formula>NOT(ISERROR(SEARCH("Alta",AE162)))</formula>
    </cfRule>
    <cfRule type="containsText" dxfId="16313" priority="14891" operator="containsText" text="Moderada">
      <formula>NOT(ISERROR(SEARCH("Moderada",AE162)))</formula>
    </cfRule>
    <cfRule type="containsText" dxfId="16312" priority="14892" operator="containsText" text="Baja">
      <formula>NOT(ISERROR(SEARCH("Baja",AE162)))</formula>
    </cfRule>
  </conditionalFormatting>
  <conditionalFormatting sqref="V162:V163">
    <cfRule type="cellIs" dxfId="16311" priority="14899" stopIfTrue="1" operator="equal">
      <formula>"Alta"</formula>
    </cfRule>
  </conditionalFormatting>
  <conditionalFormatting sqref="V162:V163">
    <cfRule type="cellIs" dxfId="16310" priority="14901" stopIfTrue="1" operator="equal">
      <formula>"Baja"</formula>
    </cfRule>
  </conditionalFormatting>
  <conditionalFormatting sqref="V162:V163">
    <cfRule type="cellIs" dxfId="16309" priority="14900" stopIfTrue="1" operator="equal">
      <formula>"Media"</formula>
    </cfRule>
  </conditionalFormatting>
  <conditionalFormatting sqref="V162:V163">
    <cfRule type="cellIs" dxfId="16308" priority="14898" stopIfTrue="1" operator="equal">
      <formula>"Muy Alta"</formula>
    </cfRule>
  </conditionalFormatting>
  <conditionalFormatting sqref="V162:V163">
    <cfRule type="cellIs" dxfId="16307" priority="14902" stopIfTrue="1" operator="equal">
      <formula>"Muy Baja"</formula>
    </cfRule>
  </conditionalFormatting>
  <conditionalFormatting sqref="AP163">
    <cfRule type="cellIs" dxfId="16306" priority="14861" stopIfTrue="1" operator="equal">
      <formula>"Alta"</formula>
    </cfRule>
  </conditionalFormatting>
  <conditionalFormatting sqref="AP163">
    <cfRule type="cellIs" dxfId="16305" priority="14863" stopIfTrue="1" operator="equal">
      <formula>"Baja"</formula>
    </cfRule>
  </conditionalFormatting>
  <conditionalFormatting sqref="AP163">
    <cfRule type="cellIs" dxfId="16304" priority="14862" stopIfTrue="1" operator="equal">
      <formula>"Media"</formula>
    </cfRule>
  </conditionalFormatting>
  <conditionalFormatting sqref="AP163">
    <cfRule type="cellIs" dxfId="16303" priority="14860" stopIfTrue="1" operator="equal">
      <formula>"Muy Alta"</formula>
    </cfRule>
  </conditionalFormatting>
  <conditionalFormatting sqref="AP163">
    <cfRule type="cellIs" dxfId="16302" priority="14864" stopIfTrue="1" operator="equal">
      <formula>"Muy Baja"</formula>
    </cfRule>
  </conditionalFormatting>
  <conditionalFormatting sqref="AE140">
    <cfRule type="containsText" dxfId="16301" priority="14827" operator="containsText" text="VALORAR">
      <formula>NOT(ISERROR(SEARCH("VALORAR",AE140)))</formula>
    </cfRule>
    <cfRule type="containsText" dxfId="16300" priority="14828" operator="containsText" text="Extrema">
      <formula>NOT(ISERROR(SEARCH("Extrema",AE140)))</formula>
    </cfRule>
    <cfRule type="containsText" dxfId="16299" priority="14829" operator="containsText" text="Alta">
      <formula>NOT(ISERROR(SEARCH("Alta",AE140)))</formula>
    </cfRule>
    <cfRule type="containsText" dxfId="16298" priority="14830" operator="containsText" text="Moderada">
      <formula>NOT(ISERROR(SEARCH("Moderada",AE140)))</formula>
    </cfRule>
    <cfRule type="containsText" dxfId="16297" priority="14831" operator="containsText" text="Baja">
      <formula>NOT(ISERROR(SEARCH("Baja",AE140)))</formula>
    </cfRule>
  </conditionalFormatting>
  <conditionalFormatting sqref="AE140">
    <cfRule type="containsText" dxfId="16296" priority="14832" operator="containsText" text="VALORAR">
      <formula>NOT(ISERROR(SEARCH("VALORAR",AE140)))</formula>
    </cfRule>
    <cfRule type="containsText" dxfId="16295" priority="14833" operator="containsText" text="Extrema">
      <formula>NOT(ISERROR(SEARCH("Extrema",AE140)))</formula>
    </cfRule>
    <cfRule type="containsText" dxfId="16294" priority="14834" operator="containsText" text="Alta">
      <formula>NOT(ISERROR(SEARCH("Alta",AE140)))</formula>
    </cfRule>
    <cfRule type="containsText" dxfId="16293" priority="14835" operator="containsText" text="Moderada">
      <formula>NOT(ISERROR(SEARCH("Moderada",AE140)))</formula>
    </cfRule>
    <cfRule type="containsText" dxfId="16292" priority="14836" operator="containsText" text="Baja">
      <formula>NOT(ISERROR(SEARCH("Baja",AE140)))</formula>
    </cfRule>
  </conditionalFormatting>
  <conditionalFormatting sqref="V140">
    <cfRule type="cellIs" dxfId="16291" priority="14843" stopIfTrue="1" operator="equal">
      <formula>"Alta"</formula>
    </cfRule>
  </conditionalFormatting>
  <conditionalFormatting sqref="V140">
    <cfRule type="cellIs" dxfId="16290" priority="14845" stopIfTrue="1" operator="equal">
      <formula>"Baja"</formula>
    </cfRule>
  </conditionalFormatting>
  <conditionalFormatting sqref="V140">
    <cfRule type="cellIs" dxfId="16289" priority="14844" stopIfTrue="1" operator="equal">
      <formula>"Media"</formula>
    </cfRule>
  </conditionalFormatting>
  <conditionalFormatting sqref="V140">
    <cfRule type="cellIs" dxfId="16288" priority="14842" stopIfTrue="1" operator="equal">
      <formula>"Muy Alta"</formula>
    </cfRule>
  </conditionalFormatting>
  <conditionalFormatting sqref="V140">
    <cfRule type="cellIs" dxfId="16287" priority="14846" stopIfTrue="1" operator="equal">
      <formula>"Muy Baja"</formula>
    </cfRule>
  </conditionalFormatting>
  <conditionalFormatting sqref="AP140">
    <cfRule type="cellIs" dxfId="16286" priority="14819" stopIfTrue="1" operator="equal">
      <formula>"Alta"</formula>
    </cfRule>
  </conditionalFormatting>
  <conditionalFormatting sqref="AP140">
    <cfRule type="cellIs" dxfId="16285" priority="14821" stopIfTrue="1" operator="equal">
      <formula>"Baja"</formula>
    </cfRule>
  </conditionalFormatting>
  <conditionalFormatting sqref="AP140">
    <cfRule type="cellIs" dxfId="16284" priority="14820" stopIfTrue="1" operator="equal">
      <formula>"Media"</formula>
    </cfRule>
  </conditionalFormatting>
  <conditionalFormatting sqref="AP140">
    <cfRule type="cellIs" dxfId="16283" priority="14818" stopIfTrue="1" operator="equal">
      <formula>"Muy Alta"</formula>
    </cfRule>
  </conditionalFormatting>
  <conditionalFormatting sqref="AP140">
    <cfRule type="cellIs" dxfId="16282" priority="14822" stopIfTrue="1" operator="equal">
      <formula>"Muy Baja"</formula>
    </cfRule>
  </conditionalFormatting>
  <conditionalFormatting sqref="AE146">
    <cfRule type="containsText" dxfId="16281" priority="14785" operator="containsText" text="VALORAR">
      <formula>NOT(ISERROR(SEARCH("VALORAR",AE146)))</formula>
    </cfRule>
    <cfRule type="containsText" dxfId="16280" priority="14786" operator="containsText" text="Extrema">
      <formula>NOT(ISERROR(SEARCH("Extrema",AE146)))</formula>
    </cfRule>
    <cfRule type="containsText" dxfId="16279" priority="14787" operator="containsText" text="Alta">
      <formula>NOT(ISERROR(SEARCH("Alta",AE146)))</formula>
    </cfRule>
    <cfRule type="containsText" dxfId="16278" priority="14788" operator="containsText" text="Moderada">
      <formula>NOT(ISERROR(SEARCH("Moderada",AE146)))</formula>
    </cfRule>
    <cfRule type="containsText" dxfId="16277" priority="14789" operator="containsText" text="Baja">
      <formula>NOT(ISERROR(SEARCH("Baja",AE146)))</formula>
    </cfRule>
  </conditionalFormatting>
  <conditionalFormatting sqref="AE146">
    <cfRule type="containsText" dxfId="16276" priority="14790" operator="containsText" text="VALORAR">
      <formula>NOT(ISERROR(SEARCH("VALORAR",AE146)))</formula>
    </cfRule>
    <cfRule type="containsText" dxfId="16275" priority="14791" operator="containsText" text="Extrema">
      <formula>NOT(ISERROR(SEARCH("Extrema",AE146)))</formula>
    </cfRule>
    <cfRule type="containsText" dxfId="16274" priority="14792" operator="containsText" text="Alta">
      <formula>NOT(ISERROR(SEARCH("Alta",AE146)))</formula>
    </cfRule>
    <cfRule type="containsText" dxfId="16273" priority="14793" operator="containsText" text="Moderada">
      <formula>NOT(ISERROR(SEARCH("Moderada",AE146)))</formula>
    </cfRule>
    <cfRule type="containsText" dxfId="16272" priority="14794" operator="containsText" text="Baja">
      <formula>NOT(ISERROR(SEARCH("Baja",AE146)))</formula>
    </cfRule>
  </conditionalFormatting>
  <conditionalFormatting sqref="V146">
    <cfRule type="cellIs" dxfId="16271" priority="14801" stopIfTrue="1" operator="equal">
      <formula>"Alta"</formula>
    </cfRule>
  </conditionalFormatting>
  <conditionalFormatting sqref="V146">
    <cfRule type="cellIs" dxfId="16270" priority="14803" stopIfTrue="1" operator="equal">
      <formula>"Baja"</formula>
    </cfRule>
  </conditionalFormatting>
  <conditionalFormatting sqref="V146">
    <cfRule type="cellIs" dxfId="16269" priority="14802" stopIfTrue="1" operator="equal">
      <formula>"Media"</formula>
    </cfRule>
  </conditionalFormatting>
  <conditionalFormatting sqref="V146">
    <cfRule type="cellIs" dxfId="16268" priority="14800" stopIfTrue="1" operator="equal">
      <formula>"Muy Alta"</formula>
    </cfRule>
  </conditionalFormatting>
  <conditionalFormatting sqref="V146">
    <cfRule type="cellIs" dxfId="16267" priority="14804" stopIfTrue="1" operator="equal">
      <formula>"Muy Baja"</formula>
    </cfRule>
  </conditionalFormatting>
  <conditionalFormatting sqref="AP146">
    <cfRule type="cellIs" dxfId="16266" priority="14777" stopIfTrue="1" operator="equal">
      <formula>"Alta"</formula>
    </cfRule>
  </conditionalFormatting>
  <conditionalFormatting sqref="AP146">
    <cfRule type="cellIs" dxfId="16265" priority="14779" stopIfTrue="1" operator="equal">
      <formula>"Baja"</formula>
    </cfRule>
  </conditionalFormatting>
  <conditionalFormatting sqref="AP146">
    <cfRule type="cellIs" dxfId="16264" priority="14778" stopIfTrue="1" operator="equal">
      <formula>"Media"</formula>
    </cfRule>
  </conditionalFormatting>
  <conditionalFormatting sqref="AP146">
    <cfRule type="cellIs" dxfId="16263" priority="14776" stopIfTrue="1" operator="equal">
      <formula>"Muy Alta"</formula>
    </cfRule>
  </conditionalFormatting>
  <conditionalFormatting sqref="AP146">
    <cfRule type="cellIs" dxfId="16262" priority="14780" stopIfTrue="1" operator="equal">
      <formula>"Muy Baja"</formula>
    </cfRule>
  </conditionalFormatting>
  <conditionalFormatting sqref="AE152">
    <cfRule type="containsText" dxfId="16261" priority="14743" operator="containsText" text="VALORAR">
      <formula>NOT(ISERROR(SEARCH("VALORAR",AE152)))</formula>
    </cfRule>
    <cfRule type="containsText" dxfId="16260" priority="14744" operator="containsText" text="Extrema">
      <formula>NOT(ISERROR(SEARCH("Extrema",AE152)))</formula>
    </cfRule>
    <cfRule type="containsText" dxfId="16259" priority="14745" operator="containsText" text="Alta">
      <formula>NOT(ISERROR(SEARCH("Alta",AE152)))</formula>
    </cfRule>
    <cfRule type="containsText" dxfId="16258" priority="14746" operator="containsText" text="Moderada">
      <formula>NOT(ISERROR(SEARCH("Moderada",AE152)))</formula>
    </cfRule>
    <cfRule type="containsText" dxfId="16257" priority="14747" operator="containsText" text="Baja">
      <formula>NOT(ISERROR(SEARCH("Baja",AE152)))</formula>
    </cfRule>
  </conditionalFormatting>
  <conditionalFormatting sqref="AE152">
    <cfRule type="containsText" dxfId="16256" priority="14748" operator="containsText" text="VALORAR">
      <formula>NOT(ISERROR(SEARCH("VALORAR",AE152)))</formula>
    </cfRule>
    <cfRule type="containsText" dxfId="16255" priority="14749" operator="containsText" text="Extrema">
      <formula>NOT(ISERROR(SEARCH("Extrema",AE152)))</formula>
    </cfRule>
    <cfRule type="containsText" dxfId="16254" priority="14750" operator="containsText" text="Alta">
      <formula>NOT(ISERROR(SEARCH("Alta",AE152)))</formula>
    </cfRule>
    <cfRule type="containsText" dxfId="16253" priority="14751" operator="containsText" text="Moderada">
      <formula>NOT(ISERROR(SEARCH("Moderada",AE152)))</formula>
    </cfRule>
    <cfRule type="containsText" dxfId="16252" priority="14752" operator="containsText" text="Baja">
      <formula>NOT(ISERROR(SEARCH("Baja",AE152)))</formula>
    </cfRule>
  </conditionalFormatting>
  <conditionalFormatting sqref="V152">
    <cfRule type="cellIs" dxfId="16251" priority="14759" stopIfTrue="1" operator="equal">
      <formula>"Alta"</formula>
    </cfRule>
  </conditionalFormatting>
  <conditionalFormatting sqref="V152">
    <cfRule type="cellIs" dxfId="16250" priority="14761" stopIfTrue="1" operator="equal">
      <formula>"Baja"</formula>
    </cfRule>
  </conditionalFormatting>
  <conditionalFormatting sqref="V152">
    <cfRule type="cellIs" dxfId="16249" priority="14760" stopIfTrue="1" operator="equal">
      <formula>"Media"</formula>
    </cfRule>
  </conditionalFormatting>
  <conditionalFormatting sqref="V152">
    <cfRule type="cellIs" dxfId="16248" priority="14758" stopIfTrue="1" operator="equal">
      <formula>"Muy Alta"</formula>
    </cfRule>
  </conditionalFormatting>
  <conditionalFormatting sqref="V152">
    <cfRule type="cellIs" dxfId="16247" priority="14762" stopIfTrue="1" operator="equal">
      <formula>"Muy Baja"</formula>
    </cfRule>
  </conditionalFormatting>
  <conditionalFormatting sqref="AP152">
    <cfRule type="cellIs" dxfId="16246" priority="14735" stopIfTrue="1" operator="equal">
      <formula>"Alta"</formula>
    </cfRule>
  </conditionalFormatting>
  <conditionalFormatting sqref="AP152">
    <cfRule type="cellIs" dxfId="16245" priority="14737" stopIfTrue="1" operator="equal">
      <formula>"Baja"</formula>
    </cfRule>
  </conditionalFormatting>
  <conditionalFormatting sqref="AP152">
    <cfRule type="cellIs" dxfId="16244" priority="14736" stopIfTrue="1" operator="equal">
      <formula>"Media"</formula>
    </cfRule>
  </conditionalFormatting>
  <conditionalFormatting sqref="AP152">
    <cfRule type="cellIs" dxfId="16243" priority="14734" stopIfTrue="1" operator="equal">
      <formula>"Muy Alta"</formula>
    </cfRule>
  </conditionalFormatting>
  <conditionalFormatting sqref="AP152">
    <cfRule type="cellIs" dxfId="16242" priority="14738" stopIfTrue="1" operator="equal">
      <formula>"Muy Baja"</formula>
    </cfRule>
  </conditionalFormatting>
  <conditionalFormatting sqref="AE158">
    <cfRule type="containsText" dxfId="16241" priority="14701" operator="containsText" text="VALORAR">
      <formula>NOT(ISERROR(SEARCH("VALORAR",AE158)))</formula>
    </cfRule>
    <cfRule type="containsText" dxfId="16240" priority="14702" operator="containsText" text="Extrema">
      <formula>NOT(ISERROR(SEARCH("Extrema",AE158)))</formula>
    </cfRule>
    <cfRule type="containsText" dxfId="16239" priority="14703" operator="containsText" text="Alta">
      <formula>NOT(ISERROR(SEARCH("Alta",AE158)))</formula>
    </cfRule>
    <cfRule type="containsText" dxfId="16238" priority="14704" operator="containsText" text="Moderada">
      <formula>NOT(ISERROR(SEARCH("Moderada",AE158)))</formula>
    </cfRule>
    <cfRule type="containsText" dxfId="16237" priority="14705" operator="containsText" text="Baja">
      <formula>NOT(ISERROR(SEARCH("Baja",AE158)))</formula>
    </cfRule>
  </conditionalFormatting>
  <conditionalFormatting sqref="AE158">
    <cfRule type="containsText" dxfId="16236" priority="14706" operator="containsText" text="VALORAR">
      <formula>NOT(ISERROR(SEARCH("VALORAR",AE158)))</formula>
    </cfRule>
    <cfRule type="containsText" dxfId="16235" priority="14707" operator="containsText" text="Extrema">
      <formula>NOT(ISERROR(SEARCH("Extrema",AE158)))</formula>
    </cfRule>
    <cfRule type="containsText" dxfId="16234" priority="14708" operator="containsText" text="Alta">
      <formula>NOT(ISERROR(SEARCH("Alta",AE158)))</formula>
    </cfRule>
    <cfRule type="containsText" dxfId="16233" priority="14709" operator="containsText" text="Moderada">
      <formula>NOT(ISERROR(SEARCH("Moderada",AE158)))</formula>
    </cfRule>
    <cfRule type="containsText" dxfId="16232" priority="14710" operator="containsText" text="Baja">
      <formula>NOT(ISERROR(SEARCH("Baja",AE158)))</formula>
    </cfRule>
  </conditionalFormatting>
  <conditionalFormatting sqref="V158">
    <cfRule type="cellIs" dxfId="16231" priority="14717" stopIfTrue="1" operator="equal">
      <formula>"Alta"</formula>
    </cfRule>
  </conditionalFormatting>
  <conditionalFormatting sqref="V158">
    <cfRule type="cellIs" dxfId="16230" priority="14719" stopIfTrue="1" operator="equal">
      <formula>"Baja"</formula>
    </cfRule>
  </conditionalFormatting>
  <conditionalFormatting sqref="V158">
    <cfRule type="cellIs" dxfId="16229" priority="14718" stopIfTrue="1" operator="equal">
      <formula>"Media"</formula>
    </cfRule>
  </conditionalFormatting>
  <conditionalFormatting sqref="V158">
    <cfRule type="cellIs" dxfId="16228" priority="14716" stopIfTrue="1" operator="equal">
      <formula>"Muy Alta"</formula>
    </cfRule>
  </conditionalFormatting>
  <conditionalFormatting sqref="V158">
    <cfRule type="cellIs" dxfId="16227" priority="14720" stopIfTrue="1" operator="equal">
      <formula>"Muy Baja"</formula>
    </cfRule>
  </conditionalFormatting>
  <conditionalFormatting sqref="AP158">
    <cfRule type="cellIs" dxfId="16226" priority="14693" stopIfTrue="1" operator="equal">
      <formula>"Alta"</formula>
    </cfRule>
  </conditionalFormatting>
  <conditionalFormatting sqref="AP158">
    <cfRule type="cellIs" dxfId="16225" priority="14695" stopIfTrue="1" operator="equal">
      <formula>"Baja"</formula>
    </cfRule>
  </conditionalFormatting>
  <conditionalFormatting sqref="AP158">
    <cfRule type="cellIs" dxfId="16224" priority="14694" stopIfTrue="1" operator="equal">
      <formula>"Media"</formula>
    </cfRule>
  </conditionalFormatting>
  <conditionalFormatting sqref="AP158">
    <cfRule type="cellIs" dxfId="16223" priority="14692" stopIfTrue="1" operator="equal">
      <formula>"Muy Alta"</formula>
    </cfRule>
  </conditionalFormatting>
  <conditionalFormatting sqref="AP158">
    <cfRule type="cellIs" dxfId="16222" priority="14696" stopIfTrue="1" operator="equal">
      <formula>"Muy Baja"</formula>
    </cfRule>
  </conditionalFormatting>
  <conditionalFormatting sqref="AE164">
    <cfRule type="containsText" dxfId="16221" priority="14659" operator="containsText" text="VALORAR">
      <formula>NOT(ISERROR(SEARCH("VALORAR",AE164)))</formula>
    </cfRule>
    <cfRule type="containsText" dxfId="16220" priority="14660" operator="containsText" text="Extrema">
      <formula>NOT(ISERROR(SEARCH("Extrema",AE164)))</formula>
    </cfRule>
    <cfRule type="containsText" dxfId="16219" priority="14661" operator="containsText" text="Alta">
      <formula>NOT(ISERROR(SEARCH("Alta",AE164)))</formula>
    </cfRule>
    <cfRule type="containsText" dxfId="16218" priority="14662" operator="containsText" text="Moderada">
      <formula>NOT(ISERROR(SEARCH("Moderada",AE164)))</formula>
    </cfRule>
    <cfRule type="containsText" dxfId="16217" priority="14663" operator="containsText" text="Baja">
      <formula>NOT(ISERROR(SEARCH("Baja",AE164)))</formula>
    </cfRule>
  </conditionalFormatting>
  <conditionalFormatting sqref="AE164">
    <cfRule type="containsText" dxfId="16216" priority="14664" operator="containsText" text="VALORAR">
      <formula>NOT(ISERROR(SEARCH("VALORAR",AE164)))</formula>
    </cfRule>
    <cfRule type="containsText" dxfId="16215" priority="14665" operator="containsText" text="Extrema">
      <formula>NOT(ISERROR(SEARCH("Extrema",AE164)))</formula>
    </cfRule>
    <cfRule type="containsText" dxfId="16214" priority="14666" operator="containsText" text="Alta">
      <formula>NOT(ISERROR(SEARCH("Alta",AE164)))</formula>
    </cfRule>
    <cfRule type="containsText" dxfId="16213" priority="14667" operator="containsText" text="Moderada">
      <formula>NOT(ISERROR(SEARCH("Moderada",AE164)))</formula>
    </cfRule>
    <cfRule type="containsText" dxfId="16212" priority="14668" operator="containsText" text="Baja">
      <formula>NOT(ISERROR(SEARCH("Baja",AE164)))</formula>
    </cfRule>
  </conditionalFormatting>
  <conditionalFormatting sqref="V164">
    <cfRule type="cellIs" dxfId="16211" priority="14675" stopIfTrue="1" operator="equal">
      <formula>"Alta"</formula>
    </cfRule>
  </conditionalFormatting>
  <conditionalFormatting sqref="V164">
    <cfRule type="cellIs" dxfId="16210" priority="14677" stopIfTrue="1" operator="equal">
      <formula>"Baja"</formula>
    </cfRule>
  </conditionalFormatting>
  <conditionalFormatting sqref="V164">
    <cfRule type="cellIs" dxfId="16209" priority="14676" stopIfTrue="1" operator="equal">
      <formula>"Media"</formula>
    </cfRule>
  </conditionalFormatting>
  <conditionalFormatting sqref="V164">
    <cfRule type="cellIs" dxfId="16208" priority="14674" stopIfTrue="1" operator="equal">
      <formula>"Muy Alta"</formula>
    </cfRule>
  </conditionalFormatting>
  <conditionalFormatting sqref="V164">
    <cfRule type="cellIs" dxfId="16207" priority="14678" stopIfTrue="1" operator="equal">
      <formula>"Muy Baja"</formula>
    </cfRule>
  </conditionalFormatting>
  <conditionalFormatting sqref="AP164">
    <cfRule type="cellIs" dxfId="16206" priority="14651" stopIfTrue="1" operator="equal">
      <formula>"Alta"</formula>
    </cfRule>
  </conditionalFormatting>
  <conditionalFormatting sqref="AP164">
    <cfRule type="cellIs" dxfId="16205" priority="14653" stopIfTrue="1" operator="equal">
      <formula>"Baja"</formula>
    </cfRule>
  </conditionalFormatting>
  <conditionalFormatting sqref="AP164">
    <cfRule type="cellIs" dxfId="16204" priority="14652" stopIfTrue="1" operator="equal">
      <formula>"Media"</formula>
    </cfRule>
  </conditionalFormatting>
  <conditionalFormatting sqref="AP164">
    <cfRule type="cellIs" dxfId="16203" priority="14650" stopIfTrue="1" operator="equal">
      <formula>"Muy Alta"</formula>
    </cfRule>
  </conditionalFormatting>
  <conditionalFormatting sqref="AP164">
    <cfRule type="cellIs" dxfId="16202" priority="14654" stopIfTrue="1" operator="equal">
      <formula>"Muy Baja"</formula>
    </cfRule>
  </conditionalFormatting>
  <conditionalFormatting sqref="AE170">
    <cfRule type="containsText" dxfId="16201" priority="14617" operator="containsText" text="VALORAR">
      <formula>NOT(ISERROR(SEARCH("VALORAR",AE170)))</formula>
    </cfRule>
    <cfRule type="containsText" dxfId="16200" priority="14618" operator="containsText" text="Extrema">
      <formula>NOT(ISERROR(SEARCH("Extrema",AE170)))</formula>
    </cfRule>
    <cfRule type="containsText" dxfId="16199" priority="14619" operator="containsText" text="Alta">
      <formula>NOT(ISERROR(SEARCH("Alta",AE170)))</formula>
    </cfRule>
    <cfRule type="containsText" dxfId="16198" priority="14620" operator="containsText" text="Moderada">
      <formula>NOT(ISERROR(SEARCH("Moderada",AE170)))</formula>
    </cfRule>
    <cfRule type="containsText" dxfId="16197" priority="14621" operator="containsText" text="Baja">
      <formula>NOT(ISERROR(SEARCH("Baja",AE170)))</formula>
    </cfRule>
  </conditionalFormatting>
  <conditionalFormatting sqref="AE170">
    <cfRule type="containsText" dxfId="16196" priority="14622" operator="containsText" text="VALORAR">
      <formula>NOT(ISERROR(SEARCH("VALORAR",AE170)))</formula>
    </cfRule>
    <cfRule type="containsText" dxfId="16195" priority="14623" operator="containsText" text="Extrema">
      <formula>NOT(ISERROR(SEARCH("Extrema",AE170)))</formula>
    </cfRule>
    <cfRule type="containsText" dxfId="16194" priority="14624" operator="containsText" text="Alta">
      <formula>NOT(ISERROR(SEARCH("Alta",AE170)))</formula>
    </cfRule>
    <cfRule type="containsText" dxfId="16193" priority="14625" operator="containsText" text="Moderada">
      <formula>NOT(ISERROR(SEARCH("Moderada",AE170)))</formula>
    </cfRule>
    <cfRule type="containsText" dxfId="16192" priority="14626" operator="containsText" text="Baja">
      <formula>NOT(ISERROR(SEARCH("Baja",AE170)))</formula>
    </cfRule>
  </conditionalFormatting>
  <conditionalFormatting sqref="V170">
    <cfRule type="cellIs" dxfId="16191" priority="14633" stopIfTrue="1" operator="equal">
      <formula>"Alta"</formula>
    </cfRule>
  </conditionalFormatting>
  <conditionalFormatting sqref="V170">
    <cfRule type="cellIs" dxfId="16190" priority="14635" stopIfTrue="1" operator="equal">
      <formula>"Baja"</formula>
    </cfRule>
  </conditionalFormatting>
  <conditionalFormatting sqref="V170">
    <cfRule type="cellIs" dxfId="16189" priority="14634" stopIfTrue="1" operator="equal">
      <formula>"Media"</formula>
    </cfRule>
  </conditionalFormatting>
  <conditionalFormatting sqref="V170">
    <cfRule type="cellIs" dxfId="16188" priority="14632" stopIfTrue="1" operator="equal">
      <formula>"Muy Alta"</formula>
    </cfRule>
  </conditionalFormatting>
  <conditionalFormatting sqref="V170">
    <cfRule type="cellIs" dxfId="16187" priority="14636" stopIfTrue="1" operator="equal">
      <formula>"Muy Baja"</formula>
    </cfRule>
  </conditionalFormatting>
  <conditionalFormatting sqref="AP170">
    <cfRule type="cellIs" dxfId="16186" priority="14609" stopIfTrue="1" operator="equal">
      <formula>"Alta"</formula>
    </cfRule>
  </conditionalFormatting>
  <conditionalFormatting sqref="AP170">
    <cfRule type="cellIs" dxfId="16185" priority="14611" stopIfTrue="1" operator="equal">
      <formula>"Baja"</formula>
    </cfRule>
  </conditionalFormatting>
  <conditionalFormatting sqref="AP170">
    <cfRule type="cellIs" dxfId="16184" priority="14610" stopIfTrue="1" operator="equal">
      <formula>"Media"</formula>
    </cfRule>
  </conditionalFormatting>
  <conditionalFormatting sqref="AP170">
    <cfRule type="cellIs" dxfId="16183" priority="14608" stopIfTrue="1" operator="equal">
      <formula>"Muy Alta"</formula>
    </cfRule>
  </conditionalFormatting>
  <conditionalFormatting sqref="AP170">
    <cfRule type="cellIs" dxfId="16182" priority="14612" stopIfTrue="1" operator="equal">
      <formula>"Muy Baja"</formula>
    </cfRule>
  </conditionalFormatting>
  <conditionalFormatting sqref="AE178:AE179">
    <cfRule type="containsText" dxfId="16181" priority="14547" operator="containsText" text="VALORAR">
      <formula>NOT(ISERROR(SEARCH("VALORAR",AE178)))</formula>
    </cfRule>
    <cfRule type="containsText" dxfId="16180" priority="14548" operator="containsText" text="Extrema">
      <formula>NOT(ISERROR(SEARCH("Extrema",AE178)))</formula>
    </cfRule>
    <cfRule type="containsText" dxfId="16179" priority="14549" operator="containsText" text="Alta">
      <formula>NOT(ISERROR(SEARCH("Alta",AE178)))</formula>
    </cfRule>
    <cfRule type="containsText" dxfId="16178" priority="14550" operator="containsText" text="Moderada">
      <formula>NOT(ISERROR(SEARCH("Moderada",AE178)))</formula>
    </cfRule>
    <cfRule type="containsText" dxfId="16177" priority="14551" operator="containsText" text="Baja">
      <formula>NOT(ISERROR(SEARCH("Baja",AE178)))</formula>
    </cfRule>
  </conditionalFormatting>
  <conditionalFormatting sqref="AE178:AE179">
    <cfRule type="containsText" dxfId="16176" priority="14552" operator="containsText" text="VALORAR">
      <formula>NOT(ISERROR(SEARCH("VALORAR",AE178)))</formula>
    </cfRule>
    <cfRule type="containsText" dxfId="16175" priority="14553" operator="containsText" text="Extrema">
      <formula>NOT(ISERROR(SEARCH("Extrema",AE178)))</formula>
    </cfRule>
    <cfRule type="containsText" dxfId="16174" priority="14554" operator="containsText" text="Alta">
      <formula>NOT(ISERROR(SEARCH("Alta",AE178)))</formula>
    </cfRule>
    <cfRule type="containsText" dxfId="16173" priority="14555" operator="containsText" text="Moderada">
      <formula>NOT(ISERROR(SEARCH("Moderada",AE178)))</formula>
    </cfRule>
    <cfRule type="containsText" dxfId="16172" priority="14556" operator="containsText" text="Baja">
      <formula>NOT(ISERROR(SEARCH("Baja",AE178)))</formula>
    </cfRule>
  </conditionalFormatting>
  <conditionalFormatting sqref="AP183">
    <cfRule type="cellIs" dxfId="16171" priority="14501" stopIfTrue="1" operator="equal">
      <formula>"Alta"</formula>
    </cfRule>
  </conditionalFormatting>
  <conditionalFormatting sqref="AP183">
    <cfRule type="cellIs" dxfId="16170" priority="14503" stopIfTrue="1" operator="equal">
      <formula>"Baja"</formula>
    </cfRule>
  </conditionalFormatting>
  <conditionalFormatting sqref="AP183">
    <cfRule type="cellIs" dxfId="16169" priority="14502" stopIfTrue="1" operator="equal">
      <formula>"Media"</formula>
    </cfRule>
  </conditionalFormatting>
  <conditionalFormatting sqref="AP183">
    <cfRule type="cellIs" dxfId="16168" priority="14500" stopIfTrue="1" operator="equal">
      <formula>"Muy Alta"</formula>
    </cfRule>
  </conditionalFormatting>
  <conditionalFormatting sqref="AP183">
    <cfRule type="cellIs" dxfId="16167" priority="14504" stopIfTrue="1" operator="equal">
      <formula>"Muy Baja"</formula>
    </cfRule>
  </conditionalFormatting>
  <conditionalFormatting sqref="AP180">
    <cfRule type="cellIs" dxfId="16166" priority="14459" stopIfTrue="1" operator="equal">
      <formula>"Alta"</formula>
    </cfRule>
  </conditionalFormatting>
  <conditionalFormatting sqref="AP180">
    <cfRule type="cellIs" dxfId="16165" priority="14461" stopIfTrue="1" operator="equal">
      <formula>"Baja"</formula>
    </cfRule>
  </conditionalFormatting>
  <conditionalFormatting sqref="AP180">
    <cfRule type="cellIs" dxfId="16164" priority="14460" stopIfTrue="1" operator="equal">
      <formula>"Media"</formula>
    </cfRule>
  </conditionalFormatting>
  <conditionalFormatting sqref="AP180">
    <cfRule type="cellIs" dxfId="16163" priority="14458" stopIfTrue="1" operator="equal">
      <formula>"Muy Alta"</formula>
    </cfRule>
  </conditionalFormatting>
  <conditionalFormatting sqref="AP180">
    <cfRule type="cellIs" dxfId="16162" priority="14462" stopIfTrue="1" operator="equal">
      <formula>"Muy Baja"</formula>
    </cfRule>
  </conditionalFormatting>
  <conditionalFormatting sqref="V178:V179">
    <cfRule type="cellIs" dxfId="16161" priority="14563" stopIfTrue="1" operator="equal">
      <formula>"Alta"</formula>
    </cfRule>
  </conditionalFormatting>
  <conditionalFormatting sqref="V178:V179">
    <cfRule type="cellIs" dxfId="16160" priority="14565" stopIfTrue="1" operator="equal">
      <formula>"Baja"</formula>
    </cfRule>
  </conditionalFormatting>
  <conditionalFormatting sqref="V178:V179">
    <cfRule type="cellIs" dxfId="16159" priority="14564" stopIfTrue="1" operator="equal">
      <formula>"Media"</formula>
    </cfRule>
  </conditionalFormatting>
  <conditionalFormatting sqref="V178:V179">
    <cfRule type="cellIs" dxfId="16158" priority="14562" stopIfTrue="1" operator="equal">
      <formula>"Muy Alta"</formula>
    </cfRule>
  </conditionalFormatting>
  <conditionalFormatting sqref="V178:V179">
    <cfRule type="cellIs" dxfId="16157" priority="14566" stopIfTrue="1" operator="equal">
      <formula>"Muy Baja"</formula>
    </cfRule>
  </conditionalFormatting>
  <conditionalFormatting sqref="AW178">
    <cfRule type="containsText" dxfId="16156" priority="14537" operator="containsText" text="VALORAR">
      <formula>NOT(ISERROR(SEARCH("VALORAR",AW178)))</formula>
    </cfRule>
    <cfRule type="containsText" dxfId="16155" priority="14538" operator="containsText" text="Extrema">
      <formula>NOT(ISERROR(SEARCH("Extrema",AW178)))</formula>
    </cfRule>
    <cfRule type="containsText" dxfId="16154" priority="14539" operator="containsText" text="Alta">
      <formula>NOT(ISERROR(SEARCH("Alta",AW178)))</formula>
    </cfRule>
    <cfRule type="containsText" dxfId="16153" priority="14540" operator="containsText" text="Moderada">
      <formula>NOT(ISERROR(SEARCH("Moderada",AW178)))</formula>
    </cfRule>
    <cfRule type="containsText" dxfId="16152" priority="14541" operator="containsText" text="Baja">
      <formula>NOT(ISERROR(SEARCH("Baja",AW178)))</formula>
    </cfRule>
  </conditionalFormatting>
  <conditionalFormatting sqref="AW178">
    <cfRule type="containsText" dxfId="16151" priority="14542" operator="containsText" text="VALORAR">
      <formula>NOT(ISERROR(SEARCH("VALORAR",AW178)))</formula>
    </cfRule>
    <cfRule type="containsText" dxfId="16150" priority="14543" operator="containsText" text="Extrema">
      <formula>NOT(ISERROR(SEARCH("Extrema",AW178)))</formula>
    </cfRule>
    <cfRule type="containsText" dxfId="16149" priority="14544" operator="containsText" text="Alta">
      <formula>NOT(ISERROR(SEARCH("Alta",AW178)))</formula>
    </cfRule>
    <cfRule type="containsText" dxfId="16148" priority="14545" operator="containsText" text="Moderada">
      <formula>NOT(ISERROR(SEARCH("Moderada",AW178)))</formula>
    </cfRule>
    <cfRule type="containsText" dxfId="16147" priority="14546" operator="containsText" text="Baja">
      <formula>NOT(ISERROR(SEARCH("Baja",AW178)))</formula>
    </cfRule>
  </conditionalFormatting>
  <conditionalFormatting sqref="AP178">
    <cfRule type="cellIs" dxfId="16146" priority="14529" stopIfTrue="1" operator="equal">
      <formula>"Alta"</formula>
    </cfRule>
  </conditionalFormatting>
  <conditionalFormatting sqref="AP178">
    <cfRule type="cellIs" dxfId="16145" priority="14531" stopIfTrue="1" operator="equal">
      <formula>"Baja"</formula>
    </cfRule>
  </conditionalFormatting>
  <conditionalFormatting sqref="AP178">
    <cfRule type="cellIs" dxfId="16144" priority="14530" stopIfTrue="1" operator="equal">
      <formula>"Media"</formula>
    </cfRule>
  </conditionalFormatting>
  <conditionalFormatting sqref="AP178">
    <cfRule type="cellIs" dxfId="16143" priority="14528" stopIfTrue="1" operator="equal">
      <formula>"Muy Alta"</formula>
    </cfRule>
  </conditionalFormatting>
  <conditionalFormatting sqref="AP178">
    <cfRule type="cellIs" dxfId="16142" priority="14532" stopIfTrue="1" operator="equal">
      <formula>"Muy Baja"</formula>
    </cfRule>
  </conditionalFormatting>
  <conditionalFormatting sqref="AP179">
    <cfRule type="cellIs" dxfId="16141" priority="14515" stopIfTrue="1" operator="equal">
      <formula>"Alta"</formula>
    </cfRule>
  </conditionalFormatting>
  <conditionalFormatting sqref="AP179">
    <cfRule type="cellIs" dxfId="16140" priority="14517" stopIfTrue="1" operator="equal">
      <formula>"Baja"</formula>
    </cfRule>
  </conditionalFormatting>
  <conditionalFormatting sqref="AP179">
    <cfRule type="cellIs" dxfId="16139" priority="14516" stopIfTrue="1" operator="equal">
      <formula>"Media"</formula>
    </cfRule>
  </conditionalFormatting>
  <conditionalFormatting sqref="AP179">
    <cfRule type="cellIs" dxfId="16138" priority="14514" stopIfTrue="1" operator="equal">
      <formula>"Muy Alta"</formula>
    </cfRule>
  </conditionalFormatting>
  <conditionalFormatting sqref="AP179">
    <cfRule type="cellIs" dxfId="16137" priority="14518" stopIfTrue="1" operator="equal">
      <formula>"Muy Baja"</formula>
    </cfRule>
  </conditionalFormatting>
  <conditionalFormatting sqref="AE180:AE181">
    <cfRule type="containsText" dxfId="16136" priority="14467" operator="containsText" text="VALORAR">
      <formula>NOT(ISERROR(SEARCH("VALORAR",AE180)))</formula>
    </cfRule>
    <cfRule type="containsText" dxfId="16135" priority="14468" operator="containsText" text="Extrema">
      <formula>NOT(ISERROR(SEARCH("Extrema",AE180)))</formula>
    </cfRule>
    <cfRule type="containsText" dxfId="16134" priority="14469" operator="containsText" text="Alta">
      <formula>NOT(ISERROR(SEARCH("Alta",AE180)))</formula>
    </cfRule>
    <cfRule type="containsText" dxfId="16133" priority="14470" operator="containsText" text="Moderada">
      <formula>NOT(ISERROR(SEARCH("Moderada",AE180)))</formula>
    </cfRule>
    <cfRule type="containsText" dxfId="16132" priority="14471" operator="containsText" text="Baja">
      <formula>NOT(ISERROR(SEARCH("Baja",AE180)))</formula>
    </cfRule>
  </conditionalFormatting>
  <conditionalFormatting sqref="AE180:AE181">
    <cfRule type="containsText" dxfId="16131" priority="14472" operator="containsText" text="VALORAR">
      <formula>NOT(ISERROR(SEARCH("VALORAR",AE180)))</formula>
    </cfRule>
    <cfRule type="containsText" dxfId="16130" priority="14473" operator="containsText" text="Extrema">
      <formula>NOT(ISERROR(SEARCH("Extrema",AE180)))</formula>
    </cfRule>
    <cfRule type="containsText" dxfId="16129" priority="14474" operator="containsText" text="Alta">
      <formula>NOT(ISERROR(SEARCH("Alta",AE180)))</formula>
    </cfRule>
    <cfRule type="containsText" dxfId="16128" priority="14475" operator="containsText" text="Moderada">
      <formula>NOT(ISERROR(SEARCH("Moderada",AE180)))</formula>
    </cfRule>
    <cfRule type="containsText" dxfId="16127" priority="14476" operator="containsText" text="Baja">
      <formula>NOT(ISERROR(SEARCH("Baja",AE180)))</formula>
    </cfRule>
  </conditionalFormatting>
  <conditionalFormatting sqref="V180:V181">
    <cfRule type="cellIs" dxfId="16126" priority="14483" stopIfTrue="1" operator="equal">
      <formula>"Alta"</formula>
    </cfRule>
  </conditionalFormatting>
  <conditionalFormatting sqref="V180:V181">
    <cfRule type="cellIs" dxfId="16125" priority="14485" stopIfTrue="1" operator="equal">
      <formula>"Baja"</formula>
    </cfRule>
  </conditionalFormatting>
  <conditionalFormatting sqref="V180:V181">
    <cfRule type="cellIs" dxfId="16124" priority="14484" stopIfTrue="1" operator="equal">
      <formula>"Media"</formula>
    </cfRule>
  </conditionalFormatting>
  <conditionalFormatting sqref="V180:V181">
    <cfRule type="cellIs" dxfId="16123" priority="14482" stopIfTrue="1" operator="equal">
      <formula>"Muy Alta"</formula>
    </cfRule>
  </conditionalFormatting>
  <conditionalFormatting sqref="V180:V181">
    <cfRule type="cellIs" dxfId="16122" priority="14486" stopIfTrue="1" operator="equal">
      <formula>"Muy Baja"</formula>
    </cfRule>
  </conditionalFormatting>
  <conditionalFormatting sqref="AP181">
    <cfRule type="cellIs" dxfId="16121" priority="14445" stopIfTrue="1" operator="equal">
      <formula>"Alta"</formula>
    </cfRule>
  </conditionalFormatting>
  <conditionalFormatting sqref="AP181">
    <cfRule type="cellIs" dxfId="16120" priority="14447" stopIfTrue="1" operator="equal">
      <formula>"Baja"</formula>
    </cfRule>
  </conditionalFormatting>
  <conditionalFormatting sqref="AP181">
    <cfRule type="cellIs" dxfId="16119" priority="14446" stopIfTrue="1" operator="equal">
      <formula>"Media"</formula>
    </cfRule>
  </conditionalFormatting>
  <conditionalFormatting sqref="AP181">
    <cfRule type="cellIs" dxfId="16118" priority="14444" stopIfTrue="1" operator="equal">
      <formula>"Muy Alta"</formula>
    </cfRule>
  </conditionalFormatting>
  <conditionalFormatting sqref="AP181">
    <cfRule type="cellIs" dxfId="16117" priority="14448" stopIfTrue="1" operator="equal">
      <formula>"Muy Baja"</formula>
    </cfRule>
  </conditionalFormatting>
  <conditionalFormatting sqref="AE182">
    <cfRule type="containsText" dxfId="16116" priority="14411" operator="containsText" text="VALORAR">
      <formula>NOT(ISERROR(SEARCH("VALORAR",AE182)))</formula>
    </cfRule>
    <cfRule type="containsText" dxfId="16115" priority="14412" operator="containsText" text="Extrema">
      <formula>NOT(ISERROR(SEARCH("Extrema",AE182)))</formula>
    </cfRule>
    <cfRule type="containsText" dxfId="16114" priority="14413" operator="containsText" text="Alta">
      <formula>NOT(ISERROR(SEARCH("Alta",AE182)))</formula>
    </cfRule>
    <cfRule type="containsText" dxfId="16113" priority="14414" operator="containsText" text="Moderada">
      <formula>NOT(ISERROR(SEARCH("Moderada",AE182)))</formula>
    </cfRule>
    <cfRule type="containsText" dxfId="16112" priority="14415" operator="containsText" text="Baja">
      <formula>NOT(ISERROR(SEARCH("Baja",AE182)))</formula>
    </cfRule>
  </conditionalFormatting>
  <conditionalFormatting sqref="AE182">
    <cfRule type="containsText" dxfId="16111" priority="14416" operator="containsText" text="VALORAR">
      <formula>NOT(ISERROR(SEARCH("VALORAR",AE182)))</formula>
    </cfRule>
    <cfRule type="containsText" dxfId="16110" priority="14417" operator="containsText" text="Extrema">
      <formula>NOT(ISERROR(SEARCH("Extrema",AE182)))</formula>
    </cfRule>
    <cfRule type="containsText" dxfId="16109" priority="14418" operator="containsText" text="Alta">
      <formula>NOT(ISERROR(SEARCH("Alta",AE182)))</formula>
    </cfRule>
    <cfRule type="containsText" dxfId="16108" priority="14419" operator="containsText" text="Moderada">
      <formula>NOT(ISERROR(SEARCH("Moderada",AE182)))</formula>
    </cfRule>
    <cfRule type="containsText" dxfId="16107" priority="14420" operator="containsText" text="Baja">
      <formula>NOT(ISERROR(SEARCH("Baja",AE182)))</formula>
    </cfRule>
  </conditionalFormatting>
  <conditionalFormatting sqref="V182">
    <cfRule type="cellIs" dxfId="16106" priority="14427" stopIfTrue="1" operator="equal">
      <formula>"Alta"</formula>
    </cfRule>
  </conditionalFormatting>
  <conditionalFormatting sqref="V182">
    <cfRule type="cellIs" dxfId="16105" priority="14429" stopIfTrue="1" operator="equal">
      <formula>"Baja"</formula>
    </cfRule>
  </conditionalFormatting>
  <conditionalFormatting sqref="V182">
    <cfRule type="cellIs" dxfId="16104" priority="14428" stopIfTrue="1" operator="equal">
      <formula>"Media"</formula>
    </cfRule>
  </conditionalFormatting>
  <conditionalFormatting sqref="V182">
    <cfRule type="cellIs" dxfId="16103" priority="14426" stopIfTrue="1" operator="equal">
      <formula>"Muy Alta"</formula>
    </cfRule>
  </conditionalFormatting>
  <conditionalFormatting sqref="V182">
    <cfRule type="cellIs" dxfId="16102" priority="14430" stopIfTrue="1" operator="equal">
      <formula>"Muy Baja"</formula>
    </cfRule>
  </conditionalFormatting>
  <conditionalFormatting sqref="AP182">
    <cfRule type="cellIs" dxfId="16101" priority="14403" stopIfTrue="1" operator="equal">
      <formula>"Alta"</formula>
    </cfRule>
  </conditionalFormatting>
  <conditionalFormatting sqref="AP182">
    <cfRule type="cellIs" dxfId="16100" priority="14405" stopIfTrue="1" operator="equal">
      <formula>"Baja"</formula>
    </cfRule>
  </conditionalFormatting>
  <conditionalFormatting sqref="AP182">
    <cfRule type="cellIs" dxfId="16099" priority="14404" stopIfTrue="1" operator="equal">
      <formula>"Media"</formula>
    </cfRule>
  </conditionalFormatting>
  <conditionalFormatting sqref="AP182">
    <cfRule type="cellIs" dxfId="16098" priority="14402" stopIfTrue="1" operator="equal">
      <formula>"Muy Alta"</formula>
    </cfRule>
  </conditionalFormatting>
  <conditionalFormatting sqref="AP182">
    <cfRule type="cellIs" dxfId="16097" priority="14406" stopIfTrue="1" operator="equal">
      <formula>"Muy Baja"</formula>
    </cfRule>
  </conditionalFormatting>
  <conditionalFormatting sqref="AE172:AE173">
    <cfRule type="containsText" dxfId="16096" priority="14355" operator="containsText" text="VALORAR">
      <formula>NOT(ISERROR(SEARCH("VALORAR",AE172)))</formula>
    </cfRule>
    <cfRule type="containsText" dxfId="16095" priority="14356" operator="containsText" text="Extrema">
      <formula>NOT(ISERROR(SEARCH("Extrema",AE172)))</formula>
    </cfRule>
    <cfRule type="containsText" dxfId="16094" priority="14357" operator="containsText" text="Alta">
      <formula>NOT(ISERROR(SEARCH("Alta",AE172)))</formula>
    </cfRule>
    <cfRule type="containsText" dxfId="16093" priority="14358" operator="containsText" text="Moderada">
      <formula>NOT(ISERROR(SEARCH("Moderada",AE172)))</formula>
    </cfRule>
    <cfRule type="containsText" dxfId="16092" priority="14359" operator="containsText" text="Baja">
      <formula>NOT(ISERROR(SEARCH("Baja",AE172)))</formula>
    </cfRule>
  </conditionalFormatting>
  <conditionalFormatting sqref="AE172:AE173">
    <cfRule type="containsText" dxfId="16091" priority="14360" operator="containsText" text="VALORAR">
      <formula>NOT(ISERROR(SEARCH("VALORAR",AE172)))</formula>
    </cfRule>
    <cfRule type="containsText" dxfId="16090" priority="14361" operator="containsText" text="Extrema">
      <formula>NOT(ISERROR(SEARCH("Extrema",AE172)))</formula>
    </cfRule>
    <cfRule type="containsText" dxfId="16089" priority="14362" operator="containsText" text="Alta">
      <formula>NOT(ISERROR(SEARCH("Alta",AE172)))</formula>
    </cfRule>
    <cfRule type="containsText" dxfId="16088" priority="14363" operator="containsText" text="Moderada">
      <formula>NOT(ISERROR(SEARCH("Moderada",AE172)))</formula>
    </cfRule>
    <cfRule type="containsText" dxfId="16087" priority="14364" operator="containsText" text="Baja">
      <formula>NOT(ISERROR(SEARCH("Baja",AE172)))</formula>
    </cfRule>
  </conditionalFormatting>
  <conditionalFormatting sqref="AP177">
    <cfRule type="cellIs" dxfId="16086" priority="14309" stopIfTrue="1" operator="equal">
      <formula>"Alta"</formula>
    </cfRule>
  </conditionalFormatting>
  <conditionalFormatting sqref="AP177">
    <cfRule type="cellIs" dxfId="16085" priority="14311" stopIfTrue="1" operator="equal">
      <formula>"Baja"</formula>
    </cfRule>
  </conditionalFormatting>
  <conditionalFormatting sqref="AP177">
    <cfRule type="cellIs" dxfId="16084" priority="14310" stopIfTrue="1" operator="equal">
      <formula>"Media"</formula>
    </cfRule>
  </conditionalFormatting>
  <conditionalFormatting sqref="AP177">
    <cfRule type="cellIs" dxfId="16083" priority="14308" stopIfTrue="1" operator="equal">
      <formula>"Muy Alta"</formula>
    </cfRule>
  </conditionalFormatting>
  <conditionalFormatting sqref="AP177">
    <cfRule type="cellIs" dxfId="16082" priority="14312" stopIfTrue="1" operator="equal">
      <formula>"Muy Baja"</formula>
    </cfRule>
  </conditionalFormatting>
  <conditionalFormatting sqref="AP174">
    <cfRule type="cellIs" dxfId="16081" priority="14267" stopIfTrue="1" operator="equal">
      <formula>"Alta"</formula>
    </cfRule>
  </conditionalFormatting>
  <conditionalFormatting sqref="AP174">
    <cfRule type="cellIs" dxfId="16080" priority="14269" stopIfTrue="1" operator="equal">
      <formula>"Baja"</formula>
    </cfRule>
  </conditionalFormatting>
  <conditionalFormatting sqref="AP174">
    <cfRule type="cellIs" dxfId="16079" priority="14268" stopIfTrue="1" operator="equal">
      <formula>"Media"</formula>
    </cfRule>
  </conditionalFormatting>
  <conditionalFormatting sqref="AP174">
    <cfRule type="cellIs" dxfId="16078" priority="14266" stopIfTrue="1" operator="equal">
      <formula>"Muy Alta"</formula>
    </cfRule>
  </conditionalFormatting>
  <conditionalFormatting sqref="AP174">
    <cfRule type="cellIs" dxfId="16077" priority="14270" stopIfTrue="1" operator="equal">
      <formula>"Muy Baja"</formula>
    </cfRule>
  </conditionalFormatting>
  <conditionalFormatting sqref="V172:V173">
    <cfRule type="cellIs" dxfId="16076" priority="14371" stopIfTrue="1" operator="equal">
      <formula>"Alta"</formula>
    </cfRule>
  </conditionalFormatting>
  <conditionalFormatting sqref="V172:V173">
    <cfRule type="cellIs" dxfId="16075" priority="14373" stopIfTrue="1" operator="equal">
      <formula>"Baja"</formula>
    </cfRule>
  </conditionalFormatting>
  <conditionalFormatting sqref="V172:V173">
    <cfRule type="cellIs" dxfId="16074" priority="14372" stopIfTrue="1" operator="equal">
      <formula>"Media"</formula>
    </cfRule>
  </conditionalFormatting>
  <conditionalFormatting sqref="V172:V173">
    <cfRule type="cellIs" dxfId="16073" priority="14370" stopIfTrue="1" operator="equal">
      <formula>"Muy Alta"</formula>
    </cfRule>
  </conditionalFormatting>
  <conditionalFormatting sqref="V172:V173">
    <cfRule type="cellIs" dxfId="16072" priority="14374" stopIfTrue="1" operator="equal">
      <formula>"Muy Baja"</formula>
    </cfRule>
  </conditionalFormatting>
  <conditionalFormatting sqref="AW172">
    <cfRule type="containsText" dxfId="16071" priority="14345" operator="containsText" text="VALORAR">
      <formula>NOT(ISERROR(SEARCH("VALORAR",AW172)))</formula>
    </cfRule>
    <cfRule type="containsText" dxfId="16070" priority="14346" operator="containsText" text="Extrema">
      <formula>NOT(ISERROR(SEARCH("Extrema",AW172)))</formula>
    </cfRule>
    <cfRule type="containsText" dxfId="16069" priority="14347" operator="containsText" text="Alta">
      <formula>NOT(ISERROR(SEARCH("Alta",AW172)))</formula>
    </cfRule>
    <cfRule type="containsText" dxfId="16068" priority="14348" operator="containsText" text="Moderada">
      <formula>NOT(ISERROR(SEARCH("Moderada",AW172)))</formula>
    </cfRule>
    <cfRule type="containsText" dxfId="16067" priority="14349" operator="containsText" text="Baja">
      <formula>NOT(ISERROR(SEARCH("Baja",AW172)))</formula>
    </cfRule>
  </conditionalFormatting>
  <conditionalFormatting sqref="AW172">
    <cfRule type="containsText" dxfId="16066" priority="14350" operator="containsText" text="VALORAR">
      <formula>NOT(ISERROR(SEARCH("VALORAR",AW172)))</formula>
    </cfRule>
    <cfRule type="containsText" dxfId="16065" priority="14351" operator="containsText" text="Extrema">
      <formula>NOT(ISERROR(SEARCH("Extrema",AW172)))</formula>
    </cfRule>
    <cfRule type="containsText" dxfId="16064" priority="14352" operator="containsText" text="Alta">
      <formula>NOT(ISERROR(SEARCH("Alta",AW172)))</formula>
    </cfRule>
    <cfRule type="containsText" dxfId="16063" priority="14353" operator="containsText" text="Moderada">
      <formula>NOT(ISERROR(SEARCH("Moderada",AW172)))</formula>
    </cfRule>
    <cfRule type="containsText" dxfId="16062" priority="14354" operator="containsText" text="Baja">
      <formula>NOT(ISERROR(SEARCH("Baja",AW172)))</formula>
    </cfRule>
  </conditionalFormatting>
  <conditionalFormatting sqref="AP172">
    <cfRule type="cellIs" dxfId="16061" priority="14337" stopIfTrue="1" operator="equal">
      <formula>"Alta"</formula>
    </cfRule>
  </conditionalFormatting>
  <conditionalFormatting sqref="AP172">
    <cfRule type="cellIs" dxfId="16060" priority="14339" stopIfTrue="1" operator="equal">
      <formula>"Baja"</formula>
    </cfRule>
  </conditionalFormatting>
  <conditionalFormatting sqref="AP172">
    <cfRule type="cellIs" dxfId="16059" priority="14338" stopIfTrue="1" operator="equal">
      <formula>"Media"</formula>
    </cfRule>
  </conditionalFormatting>
  <conditionalFormatting sqref="AP172">
    <cfRule type="cellIs" dxfId="16058" priority="14336" stopIfTrue="1" operator="equal">
      <formula>"Muy Alta"</formula>
    </cfRule>
  </conditionalFormatting>
  <conditionalFormatting sqref="AP172">
    <cfRule type="cellIs" dxfId="16057" priority="14340" stopIfTrue="1" operator="equal">
      <formula>"Muy Baja"</formula>
    </cfRule>
  </conditionalFormatting>
  <conditionalFormatting sqref="AP173">
    <cfRule type="cellIs" dxfId="16056" priority="14323" stopIfTrue="1" operator="equal">
      <formula>"Alta"</formula>
    </cfRule>
  </conditionalFormatting>
  <conditionalFormatting sqref="AP173">
    <cfRule type="cellIs" dxfId="16055" priority="14325" stopIfTrue="1" operator="equal">
      <formula>"Baja"</formula>
    </cfRule>
  </conditionalFormatting>
  <conditionalFormatting sqref="AP173">
    <cfRule type="cellIs" dxfId="16054" priority="14324" stopIfTrue="1" operator="equal">
      <formula>"Media"</formula>
    </cfRule>
  </conditionalFormatting>
  <conditionalFormatting sqref="AP173">
    <cfRule type="cellIs" dxfId="16053" priority="14322" stopIfTrue="1" operator="equal">
      <formula>"Muy Alta"</formula>
    </cfRule>
  </conditionalFormatting>
  <conditionalFormatting sqref="AP173">
    <cfRule type="cellIs" dxfId="16052" priority="14326" stopIfTrue="1" operator="equal">
      <formula>"Muy Baja"</formula>
    </cfRule>
  </conditionalFormatting>
  <conditionalFormatting sqref="AE174:AE175">
    <cfRule type="containsText" dxfId="16051" priority="14275" operator="containsText" text="VALORAR">
      <formula>NOT(ISERROR(SEARCH("VALORAR",AE174)))</formula>
    </cfRule>
    <cfRule type="containsText" dxfId="16050" priority="14276" operator="containsText" text="Extrema">
      <formula>NOT(ISERROR(SEARCH("Extrema",AE174)))</formula>
    </cfRule>
    <cfRule type="containsText" dxfId="16049" priority="14277" operator="containsText" text="Alta">
      <formula>NOT(ISERROR(SEARCH("Alta",AE174)))</formula>
    </cfRule>
    <cfRule type="containsText" dxfId="16048" priority="14278" operator="containsText" text="Moderada">
      <formula>NOT(ISERROR(SEARCH("Moderada",AE174)))</formula>
    </cfRule>
    <cfRule type="containsText" dxfId="16047" priority="14279" operator="containsText" text="Baja">
      <formula>NOT(ISERROR(SEARCH("Baja",AE174)))</formula>
    </cfRule>
  </conditionalFormatting>
  <conditionalFormatting sqref="AE174:AE175">
    <cfRule type="containsText" dxfId="16046" priority="14280" operator="containsText" text="VALORAR">
      <formula>NOT(ISERROR(SEARCH("VALORAR",AE174)))</formula>
    </cfRule>
    <cfRule type="containsText" dxfId="16045" priority="14281" operator="containsText" text="Extrema">
      <formula>NOT(ISERROR(SEARCH("Extrema",AE174)))</formula>
    </cfRule>
    <cfRule type="containsText" dxfId="16044" priority="14282" operator="containsText" text="Alta">
      <formula>NOT(ISERROR(SEARCH("Alta",AE174)))</formula>
    </cfRule>
    <cfRule type="containsText" dxfId="16043" priority="14283" operator="containsText" text="Moderada">
      <formula>NOT(ISERROR(SEARCH("Moderada",AE174)))</formula>
    </cfRule>
    <cfRule type="containsText" dxfId="16042" priority="14284" operator="containsText" text="Baja">
      <formula>NOT(ISERROR(SEARCH("Baja",AE174)))</formula>
    </cfRule>
  </conditionalFormatting>
  <conditionalFormatting sqref="V174:V175">
    <cfRule type="cellIs" dxfId="16041" priority="14291" stopIfTrue="1" operator="equal">
      <formula>"Alta"</formula>
    </cfRule>
  </conditionalFormatting>
  <conditionalFormatting sqref="V174:V175">
    <cfRule type="cellIs" dxfId="16040" priority="14293" stopIfTrue="1" operator="equal">
      <formula>"Baja"</formula>
    </cfRule>
  </conditionalFormatting>
  <conditionalFormatting sqref="V174:V175">
    <cfRule type="cellIs" dxfId="16039" priority="14292" stopIfTrue="1" operator="equal">
      <formula>"Media"</formula>
    </cfRule>
  </conditionalFormatting>
  <conditionalFormatting sqref="V174:V175">
    <cfRule type="cellIs" dxfId="16038" priority="14290" stopIfTrue="1" operator="equal">
      <formula>"Muy Alta"</formula>
    </cfRule>
  </conditionalFormatting>
  <conditionalFormatting sqref="V174:V175">
    <cfRule type="cellIs" dxfId="16037" priority="14294" stopIfTrue="1" operator="equal">
      <formula>"Muy Baja"</formula>
    </cfRule>
  </conditionalFormatting>
  <conditionalFormatting sqref="AP175">
    <cfRule type="cellIs" dxfId="16036" priority="14253" stopIfTrue="1" operator="equal">
      <formula>"Alta"</formula>
    </cfRule>
  </conditionalFormatting>
  <conditionalFormatting sqref="AP175">
    <cfRule type="cellIs" dxfId="16035" priority="14255" stopIfTrue="1" operator="equal">
      <formula>"Baja"</formula>
    </cfRule>
  </conditionalFormatting>
  <conditionalFormatting sqref="AP175">
    <cfRule type="cellIs" dxfId="16034" priority="14254" stopIfTrue="1" operator="equal">
      <formula>"Media"</formula>
    </cfRule>
  </conditionalFormatting>
  <conditionalFormatting sqref="AP175">
    <cfRule type="cellIs" dxfId="16033" priority="14252" stopIfTrue="1" operator="equal">
      <formula>"Muy Alta"</formula>
    </cfRule>
  </conditionalFormatting>
  <conditionalFormatting sqref="AP175">
    <cfRule type="cellIs" dxfId="16032" priority="14256" stopIfTrue="1" operator="equal">
      <formula>"Muy Baja"</formula>
    </cfRule>
  </conditionalFormatting>
  <conditionalFormatting sqref="AE176">
    <cfRule type="containsText" dxfId="16031" priority="14219" operator="containsText" text="VALORAR">
      <formula>NOT(ISERROR(SEARCH("VALORAR",AE176)))</formula>
    </cfRule>
    <cfRule type="containsText" dxfId="16030" priority="14220" operator="containsText" text="Extrema">
      <formula>NOT(ISERROR(SEARCH("Extrema",AE176)))</formula>
    </cfRule>
    <cfRule type="containsText" dxfId="16029" priority="14221" operator="containsText" text="Alta">
      <formula>NOT(ISERROR(SEARCH("Alta",AE176)))</formula>
    </cfRule>
    <cfRule type="containsText" dxfId="16028" priority="14222" operator="containsText" text="Moderada">
      <formula>NOT(ISERROR(SEARCH("Moderada",AE176)))</formula>
    </cfRule>
    <cfRule type="containsText" dxfId="16027" priority="14223" operator="containsText" text="Baja">
      <formula>NOT(ISERROR(SEARCH("Baja",AE176)))</formula>
    </cfRule>
  </conditionalFormatting>
  <conditionalFormatting sqref="AE176">
    <cfRule type="containsText" dxfId="16026" priority="14224" operator="containsText" text="VALORAR">
      <formula>NOT(ISERROR(SEARCH("VALORAR",AE176)))</formula>
    </cfRule>
    <cfRule type="containsText" dxfId="16025" priority="14225" operator="containsText" text="Extrema">
      <formula>NOT(ISERROR(SEARCH("Extrema",AE176)))</formula>
    </cfRule>
    <cfRule type="containsText" dxfId="16024" priority="14226" operator="containsText" text="Alta">
      <formula>NOT(ISERROR(SEARCH("Alta",AE176)))</formula>
    </cfRule>
    <cfRule type="containsText" dxfId="16023" priority="14227" operator="containsText" text="Moderada">
      <formula>NOT(ISERROR(SEARCH("Moderada",AE176)))</formula>
    </cfRule>
    <cfRule type="containsText" dxfId="16022" priority="14228" operator="containsText" text="Baja">
      <formula>NOT(ISERROR(SEARCH("Baja",AE176)))</formula>
    </cfRule>
  </conditionalFormatting>
  <conditionalFormatting sqref="V176">
    <cfRule type="cellIs" dxfId="16021" priority="14235" stopIfTrue="1" operator="equal">
      <formula>"Alta"</formula>
    </cfRule>
  </conditionalFormatting>
  <conditionalFormatting sqref="V176">
    <cfRule type="cellIs" dxfId="16020" priority="14237" stopIfTrue="1" operator="equal">
      <formula>"Baja"</formula>
    </cfRule>
  </conditionalFormatting>
  <conditionalFormatting sqref="V176">
    <cfRule type="cellIs" dxfId="16019" priority="14236" stopIfTrue="1" operator="equal">
      <formula>"Media"</formula>
    </cfRule>
  </conditionalFormatting>
  <conditionalFormatting sqref="V176">
    <cfRule type="cellIs" dxfId="16018" priority="14234" stopIfTrue="1" operator="equal">
      <formula>"Muy Alta"</formula>
    </cfRule>
  </conditionalFormatting>
  <conditionalFormatting sqref="V176">
    <cfRule type="cellIs" dxfId="16017" priority="14238" stopIfTrue="1" operator="equal">
      <formula>"Muy Baja"</formula>
    </cfRule>
  </conditionalFormatting>
  <conditionalFormatting sqref="AP176">
    <cfRule type="cellIs" dxfId="16016" priority="14211" stopIfTrue="1" operator="equal">
      <formula>"Alta"</formula>
    </cfRule>
  </conditionalFormatting>
  <conditionalFormatting sqref="AP176">
    <cfRule type="cellIs" dxfId="16015" priority="14213" stopIfTrue="1" operator="equal">
      <formula>"Baja"</formula>
    </cfRule>
  </conditionalFormatting>
  <conditionalFormatting sqref="AP176">
    <cfRule type="cellIs" dxfId="16014" priority="14212" stopIfTrue="1" operator="equal">
      <formula>"Media"</formula>
    </cfRule>
  </conditionalFormatting>
  <conditionalFormatting sqref="AP176">
    <cfRule type="cellIs" dxfId="16013" priority="14210" stopIfTrue="1" operator="equal">
      <formula>"Muy Alta"</formula>
    </cfRule>
  </conditionalFormatting>
  <conditionalFormatting sqref="AP176">
    <cfRule type="cellIs" dxfId="16012" priority="14214" stopIfTrue="1" operator="equal">
      <formula>"Muy Baja"</formula>
    </cfRule>
  </conditionalFormatting>
  <conditionalFormatting sqref="AE184:AE185">
    <cfRule type="containsText" dxfId="16011" priority="14163" operator="containsText" text="VALORAR">
      <formula>NOT(ISERROR(SEARCH("VALORAR",AE184)))</formula>
    </cfRule>
    <cfRule type="containsText" dxfId="16010" priority="14164" operator="containsText" text="Extrema">
      <formula>NOT(ISERROR(SEARCH("Extrema",AE184)))</formula>
    </cfRule>
    <cfRule type="containsText" dxfId="16009" priority="14165" operator="containsText" text="Alta">
      <formula>NOT(ISERROR(SEARCH("Alta",AE184)))</formula>
    </cfRule>
    <cfRule type="containsText" dxfId="16008" priority="14166" operator="containsText" text="Moderada">
      <formula>NOT(ISERROR(SEARCH("Moderada",AE184)))</formula>
    </cfRule>
    <cfRule type="containsText" dxfId="16007" priority="14167" operator="containsText" text="Baja">
      <formula>NOT(ISERROR(SEARCH("Baja",AE184)))</formula>
    </cfRule>
  </conditionalFormatting>
  <conditionalFormatting sqref="AE184:AE185">
    <cfRule type="containsText" dxfId="16006" priority="14168" operator="containsText" text="VALORAR">
      <formula>NOT(ISERROR(SEARCH("VALORAR",AE184)))</formula>
    </cfRule>
    <cfRule type="containsText" dxfId="16005" priority="14169" operator="containsText" text="Extrema">
      <formula>NOT(ISERROR(SEARCH("Extrema",AE184)))</formula>
    </cfRule>
    <cfRule type="containsText" dxfId="16004" priority="14170" operator="containsText" text="Alta">
      <formula>NOT(ISERROR(SEARCH("Alta",AE184)))</formula>
    </cfRule>
    <cfRule type="containsText" dxfId="16003" priority="14171" operator="containsText" text="Moderada">
      <formula>NOT(ISERROR(SEARCH("Moderada",AE184)))</formula>
    </cfRule>
    <cfRule type="containsText" dxfId="16002" priority="14172" operator="containsText" text="Baja">
      <formula>NOT(ISERROR(SEARCH("Baja",AE184)))</formula>
    </cfRule>
  </conditionalFormatting>
  <conditionalFormatting sqref="AP189">
    <cfRule type="cellIs" dxfId="16001" priority="14117" stopIfTrue="1" operator="equal">
      <formula>"Alta"</formula>
    </cfRule>
  </conditionalFormatting>
  <conditionalFormatting sqref="AP189">
    <cfRule type="cellIs" dxfId="16000" priority="14119" stopIfTrue="1" operator="equal">
      <formula>"Baja"</formula>
    </cfRule>
  </conditionalFormatting>
  <conditionalFormatting sqref="AP189">
    <cfRule type="cellIs" dxfId="15999" priority="14118" stopIfTrue="1" operator="equal">
      <formula>"Media"</formula>
    </cfRule>
  </conditionalFormatting>
  <conditionalFormatting sqref="AP189">
    <cfRule type="cellIs" dxfId="15998" priority="14116" stopIfTrue="1" operator="equal">
      <formula>"Muy Alta"</formula>
    </cfRule>
  </conditionalFormatting>
  <conditionalFormatting sqref="AP189">
    <cfRule type="cellIs" dxfId="15997" priority="14120" stopIfTrue="1" operator="equal">
      <formula>"Muy Baja"</formula>
    </cfRule>
  </conditionalFormatting>
  <conditionalFormatting sqref="AP186">
    <cfRule type="cellIs" dxfId="15996" priority="14075" stopIfTrue="1" operator="equal">
      <formula>"Alta"</formula>
    </cfRule>
  </conditionalFormatting>
  <conditionalFormatting sqref="AP186">
    <cfRule type="cellIs" dxfId="15995" priority="14077" stopIfTrue="1" operator="equal">
      <formula>"Baja"</formula>
    </cfRule>
  </conditionalFormatting>
  <conditionalFormatting sqref="AP186">
    <cfRule type="cellIs" dxfId="15994" priority="14076" stopIfTrue="1" operator="equal">
      <formula>"Media"</formula>
    </cfRule>
  </conditionalFormatting>
  <conditionalFormatting sqref="AP186">
    <cfRule type="cellIs" dxfId="15993" priority="14074" stopIfTrue="1" operator="equal">
      <formula>"Muy Alta"</formula>
    </cfRule>
  </conditionalFormatting>
  <conditionalFormatting sqref="AP186">
    <cfRule type="cellIs" dxfId="15992" priority="14078" stopIfTrue="1" operator="equal">
      <formula>"Muy Baja"</formula>
    </cfRule>
  </conditionalFormatting>
  <conditionalFormatting sqref="V184:V185">
    <cfRule type="cellIs" dxfId="15991" priority="14179" stopIfTrue="1" operator="equal">
      <formula>"Alta"</formula>
    </cfRule>
  </conditionalFormatting>
  <conditionalFormatting sqref="V184:V185">
    <cfRule type="cellIs" dxfId="15990" priority="14181" stopIfTrue="1" operator="equal">
      <formula>"Baja"</formula>
    </cfRule>
  </conditionalFormatting>
  <conditionalFormatting sqref="V184:V185">
    <cfRule type="cellIs" dxfId="15989" priority="14180" stopIfTrue="1" operator="equal">
      <formula>"Media"</formula>
    </cfRule>
  </conditionalFormatting>
  <conditionalFormatting sqref="V184:V185">
    <cfRule type="cellIs" dxfId="15988" priority="14178" stopIfTrue="1" operator="equal">
      <formula>"Muy Alta"</formula>
    </cfRule>
  </conditionalFormatting>
  <conditionalFormatting sqref="V184:V185">
    <cfRule type="cellIs" dxfId="15987" priority="14182" stopIfTrue="1" operator="equal">
      <formula>"Muy Baja"</formula>
    </cfRule>
  </conditionalFormatting>
  <conditionalFormatting sqref="AW184">
    <cfRule type="containsText" dxfId="15986" priority="14153" operator="containsText" text="VALORAR">
      <formula>NOT(ISERROR(SEARCH("VALORAR",AW184)))</formula>
    </cfRule>
    <cfRule type="containsText" dxfId="15985" priority="14154" operator="containsText" text="Extrema">
      <formula>NOT(ISERROR(SEARCH("Extrema",AW184)))</formula>
    </cfRule>
    <cfRule type="containsText" dxfId="15984" priority="14155" operator="containsText" text="Alta">
      <formula>NOT(ISERROR(SEARCH("Alta",AW184)))</formula>
    </cfRule>
    <cfRule type="containsText" dxfId="15983" priority="14156" operator="containsText" text="Moderada">
      <formula>NOT(ISERROR(SEARCH("Moderada",AW184)))</formula>
    </cfRule>
    <cfRule type="containsText" dxfId="15982" priority="14157" operator="containsText" text="Baja">
      <formula>NOT(ISERROR(SEARCH("Baja",AW184)))</formula>
    </cfRule>
  </conditionalFormatting>
  <conditionalFormatting sqref="AW184">
    <cfRule type="containsText" dxfId="15981" priority="14158" operator="containsText" text="VALORAR">
      <formula>NOT(ISERROR(SEARCH("VALORAR",AW184)))</formula>
    </cfRule>
    <cfRule type="containsText" dxfId="15980" priority="14159" operator="containsText" text="Extrema">
      <formula>NOT(ISERROR(SEARCH("Extrema",AW184)))</formula>
    </cfRule>
    <cfRule type="containsText" dxfId="15979" priority="14160" operator="containsText" text="Alta">
      <formula>NOT(ISERROR(SEARCH("Alta",AW184)))</formula>
    </cfRule>
    <cfRule type="containsText" dxfId="15978" priority="14161" operator="containsText" text="Moderada">
      <formula>NOT(ISERROR(SEARCH("Moderada",AW184)))</formula>
    </cfRule>
    <cfRule type="containsText" dxfId="15977" priority="14162" operator="containsText" text="Baja">
      <formula>NOT(ISERROR(SEARCH("Baja",AW184)))</formula>
    </cfRule>
  </conditionalFormatting>
  <conditionalFormatting sqref="AP184">
    <cfRule type="cellIs" dxfId="15976" priority="14145" stopIfTrue="1" operator="equal">
      <formula>"Alta"</formula>
    </cfRule>
  </conditionalFormatting>
  <conditionalFormatting sqref="AP184">
    <cfRule type="cellIs" dxfId="15975" priority="14147" stopIfTrue="1" operator="equal">
      <formula>"Baja"</formula>
    </cfRule>
  </conditionalFormatting>
  <conditionalFormatting sqref="AP184">
    <cfRule type="cellIs" dxfId="15974" priority="14146" stopIfTrue="1" operator="equal">
      <formula>"Media"</formula>
    </cfRule>
  </conditionalFormatting>
  <conditionalFormatting sqref="AP184">
    <cfRule type="cellIs" dxfId="15973" priority="14144" stopIfTrue="1" operator="equal">
      <formula>"Muy Alta"</formula>
    </cfRule>
  </conditionalFormatting>
  <conditionalFormatting sqref="AP184">
    <cfRule type="cellIs" dxfId="15972" priority="14148" stopIfTrue="1" operator="equal">
      <formula>"Muy Baja"</formula>
    </cfRule>
  </conditionalFormatting>
  <conditionalFormatting sqref="AP185">
    <cfRule type="cellIs" dxfId="15971" priority="14131" stopIfTrue="1" operator="equal">
      <formula>"Alta"</formula>
    </cfRule>
  </conditionalFormatting>
  <conditionalFormatting sqref="AP185">
    <cfRule type="cellIs" dxfId="15970" priority="14133" stopIfTrue="1" operator="equal">
      <formula>"Baja"</formula>
    </cfRule>
  </conditionalFormatting>
  <conditionalFormatting sqref="AP185">
    <cfRule type="cellIs" dxfId="15969" priority="14132" stopIfTrue="1" operator="equal">
      <formula>"Media"</formula>
    </cfRule>
  </conditionalFormatting>
  <conditionalFormatting sqref="AP185">
    <cfRule type="cellIs" dxfId="15968" priority="14130" stopIfTrue="1" operator="equal">
      <formula>"Muy Alta"</formula>
    </cfRule>
  </conditionalFormatting>
  <conditionalFormatting sqref="AP185">
    <cfRule type="cellIs" dxfId="15967" priority="14134" stopIfTrue="1" operator="equal">
      <formula>"Muy Baja"</formula>
    </cfRule>
  </conditionalFormatting>
  <conditionalFormatting sqref="AE186:AE187">
    <cfRule type="containsText" dxfId="15966" priority="14083" operator="containsText" text="VALORAR">
      <formula>NOT(ISERROR(SEARCH("VALORAR",AE186)))</formula>
    </cfRule>
    <cfRule type="containsText" dxfId="15965" priority="14084" operator="containsText" text="Extrema">
      <formula>NOT(ISERROR(SEARCH("Extrema",AE186)))</formula>
    </cfRule>
    <cfRule type="containsText" dxfId="15964" priority="14085" operator="containsText" text="Alta">
      <formula>NOT(ISERROR(SEARCH("Alta",AE186)))</formula>
    </cfRule>
    <cfRule type="containsText" dxfId="15963" priority="14086" operator="containsText" text="Moderada">
      <formula>NOT(ISERROR(SEARCH("Moderada",AE186)))</formula>
    </cfRule>
    <cfRule type="containsText" dxfId="15962" priority="14087" operator="containsText" text="Baja">
      <formula>NOT(ISERROR(SEARCH("Baja",AE186)))</formula>
    </cfRule>
  </conditionalFormatting>
  <conditionalFormatting sqref="AE186:AE187">
    <cfRule type="containsText" dxfId="15961" priority="14088" operator="containsText" text="VALORAR">
      <formula>NOT(ISERROR(SEARCH("VALORAR",AE186)))</formula>
    </cfRule>
    <cfRule type="containsText" dxfId="15960" priority="14089" operator="containsText" text="Extrema">
      <formula>NOT(ISERROR(SEARCH("Extrema",AE186)))</formula>
    </cfRule>
    <cfRule type="containsText" dxfId="15959" priority="14090" operator="containsText" text="Alta">
      <formula>NOT(ISERROR(SEARCH("Alta",AE186)))</formula>
    </cfRule>
    <cfRule type="containsText" dxfId="15958" priority="14091" operator="containsText" text="Moderada">
      <formula>NOT(ISERROR(SEARCH("Moderada",AE186)))</formula>
    </cfRule>
    <cfRule type="containsText" dxfId="15957" priority="14092" operator="containsText" text="Baja">
      <formula>NOT(ISERROR(SEARCH("Baja",AE186)))</formula>
    </cfRule>
  </conditionalFormatting>
  <conditionalFormatting sqref="V186:V187">
    <cfRule type="cellIs" dxfId="15956" priority="14099" stopIfTrue="1" operator="equal">
      <formula>"Alta"</formula>
    </cfRule>
  </conditionalFormatting>
  <conditionalFormatting sqref="V186:V187">
    <cfRule type="cellIs" dxfId="15955" priority="14101" stopIfTrue="1" operator="equal">
      <formula>"Baja"</formula>
    </cfRule>
  </conditionalFormatting>
  <conditionalFormatting sqref="V186:V187">
    <cfRule type="cellIs" dxfId="15954" priority="14100" stopIfTrue="1" operator="equal">
      <formula>"Media"</formula>
    </cfRule>
  </conditionalFormatting>
  <conditionalFormatting sqref="V186:V187">
    <cfRule type="cellIs" dxfId="15953" priority="14098" stopIfTrue="1" operator="equal">
      <formula>"Muy Alta"</formula>
    </cfRule>
  </conditionalFormatting>
  <conditionalFormatting sqref="V186:V187">
    <cfRule type="cellIs" dxfId="15952" priority="14102" stopIfTrue="1" operator="equal">
      <formula>"Muy Baja"</formula>
    </cfRule>
  </conditionalFormatting>
  <conditionalFormatting sqref="AP187">
    <cfRule type="cellIs" dxfId="15951" priority="14061" stopIfTrue="1" operator="equal">
      <formula>"Alta"</formula>
    </cfRule>
  </conditionalFormatting>
  <conditionalFormatting sqref="AP187">
    <cfRule type="cellIs" dxfId="15950" priority="14063" stopIfTrue="1" operator="equal">
      <formula>"Baja"</formula>
    </cfRule>
  </conditionalFormatting>
  <conditionalFormatting sqref="AP187">
    <cfRule type="cellIs" dxfId="15949" priority="14062" stopIfTrue="1" operator="equal">
      <formula>"Media"</formula>
    </cfRule>
  </conditionalFormatting>
  <conditionalFormatting sqref="AP187">
    <cfRule type="cellIs" dxfId="15948" priority="14060" stopIfTrue="1" operator="equal">
      <formula>"Muy Alta"</formula>
    </cfRule>
  </conditionalFormatting>
  <conditionalFormatting sqref="AP187">
    <cfRule type="cellIs" dxfId="15947" priority="14064" stopIfTrue="1" operator="equal">
      <formula>"Muy Baja"</formula>
    </cfRule>
  </conditionalFormatting>
  <conditionalFormatting sqref="AE188">
    <cfRule type="containsText" dxfId="15946" priority="14027" operator="containsText" text="VALORAR">
      <formula>NOT(ISERROR(SEARCH("VALORAR",AE188)))</formula>
    </cfRule>
    <cfRule type="containsText" dxfId="15945" priority="14028" operator="containsText" text="Extrema">
      <formula>NOT(ISERROR(SEARCH("Extrema",AE188)))</formula>
    </cfRule>
    <cfRule type="containsText" dxfId="15944" priority="14029" operator="containsText" text="Alta">
      <formula>NOT(ISERROR(SEARCH("Alta",AE188)))</formula>
    </cfRule>
    <cfRule type="containsText" dxfId="15943" priority="14030" operator="containsText" text="Moderada">
      <formula>NOT(ISERROR(SEARCH("Moderada",AE188)))</formula>
    </cfRule>
    <cfRule type="containsText" dxfId="15942" priority="14031" operator="containsText" text="Baja">
      <formula>NOT(ISERROR(SEARCH("Baja",AE188)))</formula>
    </cfRule>
  </conditionalFormatting>
  <conditionalFormatting sqref="AE188">
    <cfRule type="containsText" dxfId="15941" priority="14032" operator="containsText" text="VALORAR">
      <formula>NOT(ISERROR(SEARCH("VALORAR",AE188)))</formula>
    </cfRule>
    <cfRule type="containsText" dxfId="15940" priority="14033" operator="containsText" text="Extrema">
      <formula>NOT(ISERROR(SEARCH("Extrema",AE188)))</formula>
    </cfRule>
    <cfRule type="containsText" dxfId="15939" priority="14034" operator="containsText" text="Alta">
      <formula>NOT(ISERROR(SEARCH("Alta",AE188)))</formula>
    </cfRule>
    <cfRule type="containsText" dxfId="15938" priority="14035" operator="containsText" text="Moderada">
      <formula>NOT(ISERROR(SEARCH("Moderada",AE188)))</formula>
    </cfRule>
    <cfRule type="containsText" dxfId="15937" priority="14036" operator="containsText" text="Baja">
      <formula>NOT(ISERROR(SEARCH("Baja",AE188)))</formula>
    </cfRule>
  </conditionalFormatting>
  <conditionalFormatting sqref="V188">
    <cfRule type="cellIs" dxfId="15936" priority="14043" stopIfTrue="1" operator="equal">
      <formula>"Alta"</formula>
    </cfRule>
  </conditionalFormatting>
  <conditionalFormatting sqref="V188">
    <cfRule type="cellIs" dxfId="15935" priority="14045" stopIfTrue="1" operator="equal">
      <formula>"Baja"</formula>
    </cfRule>
  </conditionalFormatting>
  <conditionalFormatting sqref="V188">
    <cfRule type="cellIs" dxfId="15934" priority="14044" stopIfTrue="1" operator="equal">
      <formula>"Media"</formula>
    </cfRule>
  </conditionalFormatting>
  <conditionalFormatting sqref="V188">
    <cfRule type="cellIs" dxfId="15933" priority="14042" stopIfTrue="1" operator="equal">
      <formula>"Muy Alta"</formula>
    </cfRule>
  </conditionalFormatting>
  <conditionalFormatting sqref="V188">
    <cfRule type="cellIs" dxfId="15932" priority="14046" stopIfTrue="1" operator="equal">
      <formula>"Muy Baja"</formula>
    </cfRule>
  </conditionalFormatting>
  <conditionalFormatting sqref="AP188">
    <cfRule type="cellIs" dxfId="15931" priority="14019" stopIfTrue="1" operator="equal">
      <formula>"Alta"</formula>
    </cfRule>
  </conditionalFormatting>
  <conditionalFormatting sqref="AP188">
    <cfRule type="cellIs" dxfId="15930" priority="14021" stopIfTrue="1" operator="equal">
      <formula>"Baja"</formula>
    </cfRule>
  </conditionalFormatting>
  <conditionalFormatting sqref="AP188">
    <cfRule type="cellIs" dxfId="15929" priority="14020" stopIfTrue="1" operator="equal">
      <formula>"Media"</formula>
    </cfRule>
  </conditionalFormatting>
  <conditionalFormatting sqref="AP188">
    <cfRule type="cellIs" dxfId="15928" priority="14018" stopIfTrue="1" operator="equal">
      <formula>"Muy Alta"</formula>
    </cfRule>
  </conditionalFormatting>
  <conditionalFormatting sqref="AP188">
    <cfRule type="cellIs" dxfId="15927" priority="14022" stopIfTrue="1" operator="equal">
      <formula>"Muy Baja"</formula>
    </cfRule>
  </conditionalFormatting>
  <conditionalFormatting sqref="AE190:AE191">
    <cfRule type="containsText" dxfId="15926" priority="13971" operator="containsText" text="VALORAR">
      <formula>NOT(ISERROR(SEARCH("VALORAR",AE190)))</formula>
    </cfRule>
    <cfRule type="containsText" dxfId="15925" priority="13972" operator="containsText" text="Extrema">
      <formula>NOT(ISERROR(SEARCH("Extrema",AE190)))</formula>
    </cfRule>
    <cfRule type="containsText" dxfId="15924" priority="13973" operator="containsText" text="Alta">
      <formula>NOT(ISERROR(SEARCH("Alta",AE190)))</formula>
    </cfRule>
    <cfRule type="containsText" dxfId="15923" priority="13974" operator="containsText" text="Moderada">
      <formula>NOT(ISERROR(SEARCH("Moderada",AE190)))</formula>
    </cfRule>
    <cfRule type="containsText" dxfId="15922" priority="13975" operator="containsText" text="Baja">
      <formula>NOT(ISERROR(SEARCH("Baja",AE190)))</formula>
    </cfRule>
  </conditionalFormatting>
  <conditionalFormatting sqref="AE190:AE191">
    <cfRule type="containsText" dxfId="15921" priority="13976" operator="containsText" text="VALORAR">
      <formula>NOT(ISERROR(SEARCH("VALORAR",AE190)))</formula>
    </cfRule>
    <cfRule type="containsText" dxfId="15920" priority="13977" operator="containsText" text="Extrema">
      <formula>NOT(ISERROR(SEARCH("Extrema",AE190)))</formula>
    </cfRule>
    <cfRule type="containsText" dxfId="15919" priority="13978" operator="containsText" text="Alta">
      <formula>NOT(ISERROR(SEARCH("Alta",AE190)))</formula>
    </cfRule>
    <cfRule type="containsText" dxfId="15918" priority="13979" operator="containsText" text="Moderada">
      <formula>NOT(ISERROR(SEARCH("Moderada",AE190)))</formula>
    </cfRule>
    <cfRule type="containsText" dxfId="15917" priority="13980" operator="containsText" text="Baja">
      <formula>NOT(ISERROR(SEARCH("Baja",AE190)))</formula>
    </cfRule>
  </conditionalFormatting>
  <conditionalFormatting sqref="AP195">
    <cfRule type="cellIs" dxfId="15916" priority="13925" stopIfTrue="1" operator="equal">
      <formula>"Alta"</formula>
    </cfRule>
  </conditionalFormatting>
  <conditionalFormatting sqref="AP195">
    <cfRule type="cellIs" dxfId="15915" priority="13927" stopIfTrue="1" operator="equal">
      <formula>"Baja"</formula>
    </cfRule>
  </conditionalFormatting>
  <conditionalFormatting sqref="AP195">
    <cfRule type="cellIs" dxfId="15914" priority="13926" stopIfTrue="1" operator="equal">
      <formula>"Media"</formula>
    </cfRule>
  </conditionalFormatting>
  <conditionalFormatting sqref="AP195">
    <cfRule type="cellIs" dxfId="15913" priority="13924" stopIfTrue="1" operator="equal">
      <formula>"Muy Alta"</formula>
    </cfRule>
  </conditionalFormatting>
  <conditionalFormatting sqref="AP195">
    <cfRule type="cellIs" dxfId="15912" priority="13928" stopIfTrue="1" operator="equal">
      <formula>"Muy Baja"</formula>
    </cfRule>
  </conditionalFormatting>
  <conditionalFormatting sqref="AP192">
    <cfRule type="cellIs" dxfId="15911" priority="13883" stopIfTrue="1" operator="equal">
      <formula>"Alta"</formula>
    </cfRule>
  </conditionalFormatting>
  <conditionalFormatting sqref="AP192">
    <cfRule type="cellIs" dxfId="15910" priority="13885" stopIfTrue="1" operator="equal">
      <formula>"Baja"</formula>
    </cfRule>
  </conditionalFormatting>
  <conditionalFormatting sqref="AP192">
    <cfRule type="cellIs" dxfId="15909" priority="13884" stopIfTrue="1" operator="equal">
      <formula>"Media"</formula>
    </cfRule>
  </conditionalFormatting>
  <conditionalFormatting sqref="AP192">
    <cfRule type="cellIs" dxfId="15908" priority="13882" stopIfTrue="1" operator="equal">
      <formula>"Muy Alta"</formula>
    </cfRule>
  </conditionalFormatting>
  <conditionalFormatting sqref="AP192">
    <cfRule type="cellIs" dxfId="15907" priority="13886" stopIfTrue="1" operator="equal">
      <formula>"Muy Baja"</formula>
    </cfRule>
  </conditionalFormatting>
  <conditionalFormatting sqref="V190:V191">
    <cfRule type="cellIs" dxfId="15906" priority="13987" stopIfTrue="1" operator="equal">
      <formula>"Alta"</formula>
    </cfRule>
  </conditionalFormatting>
  <conditionalFormatting sqref="V190:V191">
    <cfRule type="cellIs" dxfId="15905" priority="13989" stopIfTrue="1" operator="equal">
      <formula>"Baja"</formula>
    </cfRule>
  </conditionalFormatting>
  <conditionalFormatting sqref="V190:V191">
    <cfRule type="cellIs" dxfId="15904" priority="13988" stopIfTrue="1" operator="equal">
      <formula>"Media"</formula>
    </cfRule>
  </conditionalFormatting>
  <conditionalFormatting sqref="V190:V191">
    <cfRule type="cellIs" dxfId="15903" priority="13986" stopIfTrue="1" operator="equal">
      <formula>"Muy Alta"</formula>
    </cfRule>
  </conditionalFormatting>
  <conditionalFormatting sqref="V190:V191">
    <cfRule type="cellIs" dxfId="15902" priority="13990" stopIfTrue="1" operator="equal">
      <formula>"Muy Baja"</formula>
    </cfRule>
  </conditionalFormatting>
  <conditionalFormatting sqref="AW190">
    <cfRule type="containsText" dxfId="15901" priority="13961" operator="containsText" text="VALORAR">
      <formula>NOT(ISERROR(SEARCH("VALORAR",AW190)))</formula>
    </cfRule>
    <cfRule type="containsText" dxfId="15900" priority="13962" operator="containsText" text="Extrema">
      <formula>NOT(ISERROR(SEARCH("Extrema",AW190)))</formula>
    </cfRule>
    <cfRule type="containsText" dxfId="15899" priority="13963" operator="containsText" text="Alta">
      <formula>NOT(ISERROR(SEARCH("Alta",AW190)))</formula>
    </cfRule>
    <cfRule type="containsText" dxfId="15898" priority="13964" operator="containsText" text="Moderada">
      <formula>NOT(ISERROR(SEARCH("Moderada",AW190)))</formula>
    </cfRule>
    <cfRule type="containsText" dxfId="15897" priority="13965" operator="containsText" text="Baja">
      <formula>NOT(ISERROR(SEARCH("Baja",AW190)))</formula>
    </cfRule>
  </conditionalFormatting>
  <conditionalFormatting sqref="AW190">
    <cfRule type="containsText" dxfId="15896" priority="13966" operator="containsText" text="VALORAR">
      <formula>NOT(ISERROR(SEARCH("VALORAR",AW190)))</formula>
    </cfRule>
    <cfRule type="containsText" dxfId="15895" priority="13967" operator="containsText" text="Extrema">
      <formula>NOT(ISERROR(SEARCH("Extrema",AW190)))</formula>
    </cfRule>
    <cfRule type="containsText" dxfId="15894" priority="13968" operator="containsText" text="Alta">
      <formula>NOT(ISERROR(SEARCH("Alta",AW190)))</formula>
    </cfRule>
    <cfRule type="containsText" dxfId="15893" priority="13969" operator="containsText" text="Moderada">
      <formula>NOT(ISERROR(SEARCH("Moderada",AW190)))</formula>
    </cfRule>
    <cfRule type="containsText" dxfId="15892" priority="13970" operator="containsText" text="Baja">
      <formula>NOT(ISERROR(SEARCH("Baja",AW190)))</formula>
    </cfRule>
  </conditionalFormatting>
  <conditionalFormatting sqref="AP190">
    <cfRule type="cellIs" dxfId="15891" priority="13953" stopIfTrue="1" operator="equal">
      <formula>"Alta"</formula>
    </cfRule>
  </conditionalFormatting>
  <conditionalFormatting sqref="AP190">
    <cfRule type="cellIs" dxfId="15890" priority="13955" stopIfTrue="1" operator="equal">
      <formula>"Baja"</formula>
    </cfRule>
  </conditionalFormatting>
  <conditionalFormatting sqref="AP190">
    <cfRule type="cellIs" dxfId="15889" priority="13954" stopIfTrue="1" operator="equal">
      <formula>"Media"</formula>
    </cfRule>
  </conditionalFormatting>
  <conditionalFormatting sqref="AP190">
    <cfRule type="cellIs" dxfId="15888" priority="13952" stopIfTrue="1" operator="equal">
      <formula>"Muy Alta"</formula>
    </cfRule>
  </conditionalFormatting>
  <conditionalFormatting sqref="AP190">
    <cfRule type="cellIs" dxfId="15887" priority="13956" stopIfTrue="1" operator="equal">
      <formula>"Muy Baja"</formula>
    </cfRule>
  </conditionalFormatting>
  <conditionalFormatting sqref="AP191">
    <cfRule type="cellIs" dxfId="15886" priority="13939" stopIfTrue="1" operator="equal">
      <formula>"Alta"</formula>
    </cfRule>
  </conditionalFormatting>
  <conditionalFormatting sqref="AP191">
    <cfRule type="cellIs" dxfId="15885" priority="13941" stopIfTrue="1" operator="equal">
      <formula>"Baja"</formula>
    </cfRule>
  </conditionalFormatting>
  <conditionalFormatting sqref="AP191">
    <cfRule type="cellIs" dxfId="15884" priority="13940" stopIfTrue="1" operator="equal">
      <formula>"Media"</formula>
    </cfRule>
  </conditionalFormatting>
  <conditionalFormatting sqref="AP191">
    <cfRule type="cellIs" dxfId="15883" priority="13938" stopIfTrue="1" operator="equal">
      <formula>"Muy Alta"</formula>
    </cfRule>
  </conditionalFormatting>
  <conditionalFormatting sqref="AP191">
    <cfRule type="cellIs" dxfId="15882" priority="13942" stopIfTrue="1" operator="equal">
      <formula>"Muy Baja"</formula>
    </cfRule>
  </conditionalFormatting>
  <conditionalFormatting sqref="AE192:AE193">
    <cfRule type="containsText" dxfId="15881" priority="13891" operator="containsText" text="VALORAR">
      <formula>NOT(ISERROR(SEARCH("VALORAR",AE192)))</formula>
    </cfRule>
    <cfRule type="containsText" dxfId="15880" priority="13892" operator="containsText" text="Extrema">
      <formula>NOT(ISERROR(SEARCH("Extrema",AE192)))</formula>
    </cfRule>
    <cfRule type="containsText" dxfId="15879" priority="13893" operator="containsText" text="Alta">
      <formula>NOT(ISERROR(SEARCH("Alta",AE192)))</formula>
    </cfRule>
    <cfRule type="containsText" dxfId="15878" priority="13894" operator="containsText" text="Moderada">
      <formula>NOT(ISERROR(SEARCH("Moderada",AE192)))</formula>
    </cfRule>
    <cfRule type="containsText" dxfId="15877" priority="13895" operator="containsText" text="Baja">
      <formula>NOT(ISERROR(SEARCH("Baja",AE192)))</formula>
    </cfRule>
  </conditionalFormatting>
  <conditionalFormatting sqref="AE192:AE193">
    <cfRule type="containsText" dxfId="15876" priority="13896" operator="containsText" text="VALORAR">
      <formula>NOT(ISERROR(SEARCH("VALORAR",AE192)))</formula>
    </cfRule>
    <cfRule type="containsText" dxfId="15875" priority="13897" operator="containsText" text="Extrema">
      <formula>NOT(ISERROR(SEARCH("Extrema",AE192)))</formula>
    </cfRule>
    <cfRule type="containsText" dxfId="15874" priority="13898" operator="containsText" text="Alta">
      <formula>NOT(ISERROR(SEARCH("Alta",AE192)))</formula>
    </cfRule>
    <cfRule type="containsText" dxfId="15873" priority="13899" operator="containsText" text="Moderada">
      <formula>NOT(ISERROR(SEARCH("Moderada",AE192)))</formula>
    </cfRule>
    <cfRule type="containsText" dxfId="15872" priority="13900" operator="containsText" text="Baja">
      <formula>NOT(ISERROR(SEARCH("Baja",AE192)))</formula>
    </cfRule>
  </conditionalFormatting>
  <conditionalFormatting sqref="V192:V193">
    <cfRule type="cellIs" dxfId="15871" priority="13907" stopIfTrue="1" operator="equal">
      <formula>"Alta"</formula>
    </cfRule>
  </conditionalFormatting>
  <conditionalFormatting sqref="V192:V193">
    <cfRule type="cellIs" dxfId="15870" priority="13909" stopIfTrue="1" operator="equal">
      <formula>"Baja"</formula>
    </cfRule>
  </conditionalFormatting>
  <conditionalFormatting sqref="V192:V193">
    <cfRule type="cellIs" dxfId="15869" priority="13908" stopIfTrue="1" operator="equal">
      <formula>"Media"</formula>
    </cfRule>
  </conditionalFormatting>
  <conditionalFormatting sqref="V192:V193">
    <cfRule type="cellIs" dxfId="15868" priority="13906" stopIfTrue="1" operator="equal">
      <formula>"Muy Alta"</formula>
    </cfRule>
  </conditionalFormatting>
  <conditionalFormatting sqref="V192:V193">
    <cfRule type="cellIs" dxfId="15867" priority="13910" stopIfTrue="1" operator="equal">
      <formula>"Muy Baja"</formula>
    </cfRule>
  </conditionalFormatting>
  <conditionalFormatting sqref="AP193">
    <cfRule type="cellIs" dxfId="15866" priority="13869" stopIfTrue="1" operator="equal">
      <formula>"Alta"</formula>
    </cfRule>
  </conditionalFormatting>
  <conditionalFormatting sqref="AP193">
    <cfRule type="cellIs" dxfId="15865" priority="13871" stopIfTrue="1" operator="equal">
      <formula>"Baja"</formula>
    </cfRule>
  </conditionalFormatting>
  <conditionalFormatting sqref="AP193">
    <cfRule type="cellIs" dxfId="15864" priority="13870" stopIfTrue="1" operator="equal">
      <formula>"Media"</formula>
    </cfRule>
  </conditionalFormatting>
  <conditionalFormatting sqref="AP193">
    <cfRule type="cellIs" dxfId="15863" priority="13868" stopIfTrue="1" operator="equal">
      <formula>"Muy Alta"</formula>
    </cfRule>
  </conditionalFormatting>
  <conditionalFormatting sqref="AP193">
    <cfRule type="cellIs" dxfId="15862" priority="13872" stopIfTrue="1" operator="equal">
      <formula>"Muy Baja"</formula>
    </cfRule>
  </conditionalFormatting>
  <conditionalFormatting sqref="AE194">
    <cfRule type="containsText" dxfId="15861" priority="13835" operator="containsText" text="VALORAR">
      <formula>NOT(ISERROR(SEARCH("VALORAR",AE194)))</formula>
    </cfRule>
    <cfRule type="containsText" dxfId="15860" priority="13836" operator="containsText" text="Extrema">
      <formula>NOT(ISERROR(SEARCH("Extrema",AE194)))</formula>
    </cfRule>
    <cfRule type="containsText" dxfId="15859" priority="13837" operator="containsText" text="Alta">
      <formula>NOT(ISERROR(SEARCH("Alta",AE194)))</formula>
    </cfRule>
    <cfRule type="containsText" dxfId="15858" priority="13838" operator="containsText" text="Moderada">
      <formula>NOT(ISERROR(SEARCH("Moderada",AE194)))</formula>
    </cfRule>
    <cfRule type="containsText" dxfId="15857" priority="13839" operator="containsText" text="Baja">
      <formula>NOT(ISERROR(SEARCH("Baja",AE194)))</formula>
    </cfRule>
  </conditionalFormatting>
  <conditionalFormatting sqref="AE194">
    <cfRule type="containsText" dxfId="15856" priority="13840" operator="containsText" text="VALORAR">
      <formula>NOT(ISERROR(SEARCH("VALORAR",AE194)))</formula>
    </cfRule>
    <cfRule type="containsText" dxfId="15855" priority="13841" operator="containsText" text="Extrema">
      <formula>NOT(ISERROR(SEARCH("Extrema",AE194)))</formula>
    </cfRule>
    <cfRule type="containsText" dxfId="15854" priority="13842" operator="containsText" text="Alta">
      <formula>NOT(ISERROR(SEARCH("Alta",AE194)))</formula>
    </cfRule>
    <cfRule type="containsText" dxfId="15853" priority="13843" operator="containsText" text="Moderada">
      <formula>NOT(ISERROR(SEARCH("Moderada",AE194)))</formula>
    </cfRule>
    <cfRule type="containsText" dxfId="15852" priority="13844" operator="containsText" text="Baja">
      <formula>NOT(ISERROR(SEARCH("Baja",AE194)))</formula>
    </cfRule>
  </conditionalFormatting>
  <conditionalFormatting sqref="V194">
    <cfRule type="cellIs" dxfId="15851" priority="13851" stopIfTrue="1" operator="equal">
      <formula>"Alta"</formula>
    </cfRule>
  </conditionalFormatting>
  <conditionalFormatting sqref="V194">
    <cfRule type="cellIs" dxfId="15850" priority="13853" stopIfTrue="1" operator="equal">
      <formula>"Baja"</formula>
    </cfRule>
  </conditionalFormatting>
  <conditionalFormatting sqref="V194">
    <cfRule type="cellIs" dxfId="15849" priority="13852" stopIfTrue="1" operator="equal">
      <formula>"Media"</formula>
    </cfRule>
  </conditionalFormatting>
  <conditionalFormatting sqref="V194">
    <cfRule type="cellIs" dxfId="15848" priority="13850" stopIfTrue="1" operator="equal">
      <formula>"Muy Alta"</formula>
    </cfRule>
  </conditionalFormatting>
  <conditionalFormatting sqref="V194">
    <cfRule type="cellIs" dxfId="15847" priority="13854" stopIfTrue="1" operator="equal">
      <formula>"Muy Baja"</formula>
    </cfRule>
  </conditionalFormatting>
  <conditionalFormatting sqref="AP194">
    <cfRule type="cellIs" dxfId="15846" priority="13827" stopIfTrue="1" operator="equal">
      <formula>"Alta"</formula>
    </cfRule>
  </conditionalFormatting>
  <conditionalFormatting sqref="AP194">
    <cfRule type="cellIs" dxfId="15845" priority="13829" stopIfTrue="1" operator="equal">
      <formula>"Baja"</formula>
    </cfRule>
  </conditionalFormatting>
  <conditionalFormatting sqref="AP194">
    <cfRule type="cellIs" dxfId="15844" priority="13828" stopIfTrue="1" operator="equal">
      <formula>"Media"</formula>
    </cfRule>
  </conditionalFormatting>
  <conditionalFormatting sqref="AP194">
    <cfRule type="cellIs" dxfId="15843" priority="13826" stopIfTrue="1" operator="equal">
      <formula>"Muy Alta"</formula>
    </cfRule>
  </conditionalFormatting>
  <conditionalFormatting sqref="AP194">
    <cfRule type="cellIs" dxfId="15842" priority="13830" stopIfTrue="1" operator="equal">
      <formula>"Muy Baja"</formula>
    </cfRule>
  </conditionalFormatting>
  <conditionalFormatting sqref="AE202:AE203">
    <cfRule type="containsText" dxfId="15841" priority="13643" operator="containsText" text="VALORAR">
      <formula>NOT(ISERROR(SEARCH("VALORAR",AE202)))</formula>
    </cfRule>
    <cfRule type="containsText" dxfId="15840" priority="13644" operator="containsText" text="Extrema">
      <formula>NOT(ISERROR(SEARCH("Extrema",AE202)))</formula>
    </cfRule>
    <cfRule type="containsText" dxfId="15839" priority="13645" operator="containsText" text="Alta">
      <formula>NOT(ISERROR(SEARCH("Alta",AE202)))</formula>
    </cfRule>
    <cfRule type="containsText" dxfId="15838" priority="13646" operator="containsText" text="Moderada">
      <formula>NOT(ISERROR(SEARCH("Moderada",AE202)))</formula>
    </cfRule>
    <cfRule type="containsText" dxfId="15837" priority="13647" operator="containsText" text="Baja">
      <formula>NOT(ISERROR(SEARCH("Baja",AE202)))</formula>
    </cfRule>
  </conditionalFormatting>
  <conditionalFormatting sqref="AE202:AE203">
    <cfRule type="containsText" dxfId="15836" priority="13648" operator="containsText" text="VALORAR">
      <formula>NOT(ISERROR(SEARCH("VALORAR",AE202)))</formula>
    </cfRule>
    <cfRule type="containsText" dxfId="15835" priority="13649" operator="containsText" text="Extrema">
      <formula>NOT(ISERROR(SEARCH("Extrema",AE202)))</formula>
    </cfRule>
    <cfRule type="containsText" dxfId="15834" priority="13650" operator="containsText" text="Alta">
      <formula>NOT(ISERROR(SEARCH("Alta",AE202)))</formula>
    </cfRule>
    <cfRule type="containsText" dxfId="15833" priority="13651" operator="containsText" text="Moderada">
      <formula>NOT(ISERROR(SEARCH("Moderada",AE202)))</formula>
    </cfRule>
    <cfRule type="containsText" dxfId="15832" priority="13652" operator="containsText" text="Baja">
      <formula>NOT(ISERROR(SEARCH("Baja",AE202)))</formula>
    </cfRule>
  </conditionalFormatting>
  <conditionalFormatting sqref="AP207">
    <cfRule type="cellIs" dxfId="15831" priority="13597" stopIfTrue="1" operator="equal">
      <formula>"Alta"</formula>
    </cfRule>
  </conditionalFormatting>
  <conditionalFormatting sqref="AP207">
    <cfRule type="cellIs" dxfId="15830" priority="13599" stopIfTrue="1" operator="equal">
      <formula>"Baja"</formula>
    </cfRule>
  </conditionalFormatting>
  <conditionalFormatting sqref="AP207">
    <cfRule type="cellIs" dxfId="15829" priority="13598" stopIfTrue="1" operator="equal">
      <formula>"Media"</formula>
    </cfRule>
  </conditionalFormatting>
  <conditionalFormatting sqref="AP207">
    <cfRule type="cellIs" dxfId="15828" priority="13596" stopIfTrue="1" operator="equal">
      <formula>"Muy Alta"</formula>
    </cfRule>
  </conditionalFormatting>
  <conditionalFormatting sqref="AP207">
    <cfRule type="cellIs" dxfId="15827" priority="13600" stopIfTrue="1" operator="equal">
      <formula>"Muy Baja"</formula>
    </cfRule>
  </conditionalFormatting>
  <conditionalFormatting sqref="AP204">
    <cfRule type="cellIs" dxfId="15826" priority="13555" stopIfTrue="1" operator="equal">
      <formula>"Alta"</formula>
    </cfRule>
  </conditionalFormatting>
  <conditionalFormatting sqref="AP204">
    <cfRule type="cellIs" dxfId="15825" priority="13557" stopIfTrue="1" operator="equal">
      <formula>"Baja"</formula>
    </cfRule>
  </conditionalFormatting>
  <conditionalFormatting sqref="AP204">
    <cfRule type="cellIs" dxfId="15824" priority="13556" stopIfTrue="1" operator="equal">
      <formula>"Media"</formula>
    </cfRule>
  </conditionalFormatting>
  <conditionalFormatting sqref="AP204">
    <cfRule type="cellIs" dxfId="15823" priority="13554" stopIfTrue="1" operator="equal">
      <formula>"Muy Alta"</formula>
    </cfRule>
  </conditionalFormatting>
  <conditionalFormatting sqref="AP204">
    <cfRule type="cellIs" dxfId="15822" priority="13558" stopIfTrue="1" operator="equal">
      <formula>"Muy Baja"</formula>
    </cfRule>
  </conditionalFormatting>
  <conditionalFormatting sqref="V202:V203">
    <cfRule type="cellIs" dxfId="15821" priority="13659" stopIfTrue="1" operator="equal">
      <formula>"Alta"</formula>
    </cfRule>
  </conditionalFormatting>
  <conditionalFormatting sqref="V202:V203">
    <cfRule type="cellIs" dxfId="15820" priority="13661" stopIfTrue="1" operator="equal">
      <formula>"Baja"</formula>
    </cfRule>
  </conditionalFormatting>
  <conditionalFormatting sqref="V202:V203">
    <cfRule type="cellIs" dxfId="15819" priority="13660" stopIfTrue="1" operator="equal">
      <formula>"Media"</formula>
    </cfRule>
  </conditionalFormatting>
  <conditionalFormatting sqref="V202:V203">
    <cfRule type="cellIs" dxfId="15818" priority="13658" stopIfTrue="1" operator="equal">
      <formula>"Muy Alta"</formula>
    </cfRule>
  </conditionalFormatting>
  <conditionalFormatting sqref="V202:V203">
    <cfRule type="cellIs" dxfId="15817" priority="13662" stopIfTrue="1" operator="equal">
      <formula>"Muy Baja"</formula>
    </cfRule>
  </conditionalFormatting>
  <conditionalFormatting sqref="AE208:AE209">
    <cfRule type="containsText" dxfId="15816" priority="13507" operator="containsText" text="VALORAR">
      <formula>NOT(ISERROR(SEARCH("VALORAR",AE208)))</formula>
    </cfRule>
    <cfRule type="containsText" dxfId="15815" priority="13508" operator="containsText" text="Extrema">
      <formula>NOT(ISERROR(SEARCH("Extrema",AE208)))</formula>
    </cfRule>
    <cfRule type="containsText" dxfId="15814" priority="13509" operator="containsText" text="Alta">
      <formula>NOT(ISERROR(SEARCH("Alta",AE208)))</formula>
    </cfRule>
    <cfRule type="containsText" dxfId="15813" priority="13510" operator="containsText" text="Moderada">
      <formula>NOT(ISERROR(SEARCH("Moderada",AE208)))</formula>
    </cfRule>
    <cfRule type="containsText" dxfId="15812" priority="13511" operator="containsText" text="Baja">
      <formula>NOT(ISERROR(SEARCH("Baja",AE208)))</formula>
    </cfRule>
  </conditionalFormatting>
  <conditionalFormatting sqref="AE208:AE209">
    <cfRule type="containsText" dxfId="15811" priority="13512" operator="containsText" text="VALORAR">
      <formula>NOT(ISERROR(SEARCH("VALORAR",AE208)))</formula>
    </cfRule>
    <cfRule type="containsText" dxfId="15810" priority="13513" operator="containsText" text="Extrema">
      <formula>NOT(ISERROR(SEARCH("Extrema",AE208)))</formula>
    </cfRule>
    <cfRule type="containsText" dxfId="15809" priority="13514" operator="containsText" text="Alta">
      <formula>NOT(ISERROR(SEARCH("Alta",AE208)))</formula>
    </cfRule>
    <cfRule type="containsText" dxfId="15808" priority="13515" operator="containsText" text="Moderada">
      <formula>NOT(ISERROR(SEARCH("Moderada",AE208)))</formula>
    </cfRule>
    <cfRule type="containsText" dxfId="15807" priority="13516" operator="containsText" text="Baja">
      <formula>NOT(ISERROR(SEARCH("Baja",AE208)))</formula>
    </cfRule>
  </conditionalFormatting>
  <conditionalFormatting sqref="AW202">
    <cfRule type="containsText" dxfId="15806" priority="13633" operator="containsText" text="VALORAR">
      <formula>NOT(ISERROR(SEARCH("VALORAR",AW202)))</formula>
    </cfRule>
    <cfRule type="containsText" dxfId="15805" priority="13634" operator="containsText" text="Extrema">
      <formula>NOT(ISERROR(SEARCH("Extrema",AW202)))</formula>
    </cfRule>
    <cfRule type="containsText" dxfId="15804" priority="13635" operator="containsText" text="Alta">
      <formula>NOT(ISERROR(SEARCH("Alta",AW202)))</formula>
    </cfRule>
    <cfRule type="containsText" dxfId="15803" priority="13636" operator="containsText" text="Moderada">
      <formula>NOT(ISERROR(SEARCH("Moderada",AW202)))</formula>
    </cfRule>
    <cfRule type="containsText" dxfId="15802" priority="13637" operator="containsText" text="Baja">
      <formula>NOT(ISERROR(SEARCH("Baja",AW202)))</formula>
    </cfRule>
  </conditionalFormatting>
  <conditionalFormatting sqref="AW202">
    <cfRule type="containsText" dxfId="15801" priority="13638" operator="containsText" text="VALORAR">
      <formula>NOT(ISERROR(SEARCH("VALORAR",AW202)))</formula>
    </cfRule>
    <cfRule type="containsText" dxfId="15800" priority="13639" operator="containsText" text="Extrema">
      <formula>NOT(ISERROR(SEARCH("Extrema",AW202)))</formula>
    </cfRule>
    <cfRule type="containsText" dxfId="15799" priority="13640" operator="containsText" text="Alta">
      <formula>NOT(ISERROR(SEARCH("Alta",AW202)))</formula>
    </cfRule>
    <cfRule type="containsText" dxfId="15798" priority="13641" operator="containsText" text="Moderada">
      <formula>NOT(ISERROR(SEARCH("Moderada",AW202)))</formula>
    </cfRule>
    <cfRule type="containsText" dxfId="15797" priority="13642" operator="containsText" text="Baja">
      <formula>NOT(ISERROR(SEARCH("Baja",AW202)))</formula>
    </cfRule>
  </conditionalFormatting>
  <conditionalFormatting sqref="AP202">
    <cfRule type="cellIs" dxfId="15796" priority="13625" stopIfTrue="1" operator="equal">
      <formula>"Alta"</formula>
    </cfRule>
  </conditionalFormatting>
  <conditionalFormatting sqref="AP202">
    <cfRule type="cellIs" dxfId="15795" priority="13627" stopIfTrue="1" operator="equal">
      <formula>"Baja"</formula>
    </cfRule>
  </conditionalFormatting>
  <conditionalFormatting sqref="AP202">
    <cfRule type="cellIs" dxfId="15794" priority="13626" stopIfTrue="1" operator="equal">
      <formula>"Media"</formula>
    </cfRule>
  </conditionalFormatting>
  <conditionalFormatting sqref="AP202">
    <cfRule type="cellIs" dxfId="15793" priority="13624" stopIfTrue="1" operator="equal">
      <formula>"Muy Alta"</formula>
    </cfRule>
  </conditionalFormatting>
  <conditionalFormatting sqref="AP202">
    <cfRule type="cellIs" dxfId="15792" priority="13628" stopIfTrue="1" operator="equal">
      <formula>"Muy Baja"</formula>
    </cfRule>
  </conditionalFormatting>
  <conditionalFormatting sqref="AP203">
    <cfRule type="cellIs" dxfId="15791" priority="13611" stopIfTrue="1" operator="equal">
      <formula>"Alta"</formula>
    </cfRule>
  </conditionalFormatting>
  <conditionalFormatting sqref="AP203">
    <cfRule type="cellIs" dxfId="15790" priority="13613" stopIfTrue="1" operator="equal">
      <formula>"Baja"</formula>
    </cfRule>
  </conditionalFormatting>
  <conditionalFormatting sqref="AP203">
    <cfRule type="cellIs" dxfId="15789" priority="13612" stopIfTrue="1" operator="equal">
      <formula>"Media"</formula>
    </cfRule>
  </conditionalFormatting>
  <conditionalFormatting sqref="AP203">
    <cfRule type="cellIs" dxfId="15788" priority="13610" stopIfTrue="1" operator="equal">
      <formula>"Muy Alta"</formula>
    </cfRule>
  </conditionalFormatting>
  <conditionalFormatting sqref="AP203">
    <cfRule type="cellIs" dxfId="15787" priority="13614" stopIfTrue="1" operator="equal">
      <formula>"Muy Baja"</formula>
    </cfRule>
  </conditionalFormatting>
  <conditionalFormatting sqref="AP213">
    <cfRule type="cellIs" dxfId="15786" priority="13461" stopIfTrue="1" operator="equal">
      <formula>"Alta"</formula>
    </cfRule>
  </conditionalFormatting>
  <conditionalFormatting sqref="AP213">
    <cfRule type="cellIs" dxfId="15785" priority="13463" stopIfTrue="1" operator="equal">
      <formula>"Baja"</formula>
    </cfRule>
  </conditionalFormatting>
  <conditionalFormatting sqref="AP213">
    <cfRule type="cellIs" dxfId="15784" priority="13462" stopIfTrue="1" operator="equal">
      <formula>"Media"</formula>
    </cfRule>
  </conditionalFormatting>
  <conditionalFormatting sqref="AP213">
    <cfRule type="cellIs" dxfId="15783" priority="13460" stopIfTrue="1" operator="equal">
      <formula>"Muy Alta"</formula>
    </cfRule>
  </conditionalFormatting>
  <conditionalFormatting sqref="AP213">
    <cfRule type="cellIs" dxfId="15782" priority="13464" stopIfTrue="1" operator="equal">
      <formula>"Muy Baja"</formula>
    </cfRule>
  </conditionalFormatting>
  <conditionalFormatting sqref="AE204:AE205">
    <cfRule type="containsText" dxfId="15781" priority="13563" operator="containsText" text="VALORAR">
      <formula>NOT(ISERROR(SEARCH("VALORAR",AE204)))</formula>
    </cfRule>
    <cfRule type="containsText" dxfId="15780" priority="13564" operator="containsText" text="Extrema">
      <formula>NOT(ISERROR(SEARCH("Extrema",AE204)))</formula>
    </cfRule>
    <cfRule type="containsText" dxfId="15779" priority="13565" operator="containsText" text="Alta">
      <formula>NOT(ISERROR(SEARCH("Alta",AE204)))</formula>
    </cfRule>
    <cfRule type="containsText" dxfId="15778" priority="13566" operator="containsText" text="Moderada">
      <formula>NOT(ISERROR(SEARCH("Moderada",AE204)))</formula>
    </cfRule>
    <cfRule type="containsText" dxfId="15777" priority="13567" operator="containsText" text="Baja">
      <formula>NOT(ISERROR(SEARCH("Baja",AE204)))</formula>
    </cfRule>
  </conditionalFormatting>
  <conditionalFormatting sqref="AE204:AE205">
    <cfRule type="containsText" dxfId="15776" priority="13568" operator="containsText" text="VALORAR">
      <formula>NOT(ISERROR(SEARCH("VALORAR",AE204)))</formula>
    </cfRule>
    <cfRule type="containsText" dxfId="15775" priority="13569" operator="containsText" text="Extrema">
      <formula>NOT(ISERROR(SEARCH("Extrema",AE204)))</formula>
    </cfRule>
    <cfRule type="containsText" dxfId="15774" priority="13570" operator="containsText" text="Alta">
      <formula>NOT(ISERROR(SEARCH("Alta",AE204)))</formula>
    </cfRule>
    <cfRule type="containsText" dxfId="15773" priority="13571" operator="containsText" text="Moderada">
      <formula>NOT(ISERROR(SEARCH("Moderada",AE204)))</formula>
    </cfRule>
    <cfRule type="containsText" dxfId="15772" priority="13572" operator="containsText" text="Baja">
      <formula>NOT(ISERROR(SEARCH("Baja",AE204)))</formula>
    </cfRule>
  </conditionalFormatting>
  <conditionalFormatting sqref="V204:V205">
    <cfRule type="cellIs" dxfId="15771" priority="13579" stopIfTrue="1" operator="equal">
      <formula>"Alta"</formula>
    </cfRule>
  </conditionalFormatting>
  <conditionalFormatting sqref="V204:V205">
    <cfRule type="cellIs" dxfId="15770" priority="13581" stopIfTrue="1" operator="equal">
      <formula>"Baja"</formula>
    </cfRule>
  </conditionalFormatting>
  <conditionalFormatting sqref="V204:V205">
    <cfRule type="cellIs" dxfId="15769" priority="13580" stopIfTrue="1" operator="equal">
      <formula>"Media"</formula>
    </cfRule>
  </conditionalFormatting>
  <conditionalFormatting sqref="V204:V205">
    <cfRule type="cellIs" dxfId="15768" priority="13578" stopIfTrue="1" operator="equal">
      <formula>"Muy Alta"</formula>
    </cfRule>
  </conditionalFormatting>
  <conditionalFormatting sqref="V204:V205">
    <cfRule type="cellIs" dxfId="15767" priority="13582" stopIfTrue="1" operator="equal">
      <formula>"Muy Baja"</formula>
    </cfRule>
  </conditionalFormatting>
  <conditionalFormatting sqref="AP210">
    <cfRule type="cellIs" dxfId="15766" priority="13419" stopIfTrue="1" operator="equal">
      <formula>"Alta"</formula>
    </cfRule>
  </conditionalFormatting>
  <conditionalFormatting sqref="AP210">
    <cfRule type="cellIs" dxfId="15765" priority="13421" stopIfTrue="1" operator="equal">
      <formula>"Baja"</formula>
    </cfRule>
  </conditionalFormatting>
  <conditionalFormatting sqref="AP210">
    <cfRule type="cellIs" dxfId="15764" priority="13420" stopIfTrue="1" operator="equal">
      <formula>"Media"</formula>
    </cfRule>
  </conditionalFormatting>
  <conditionalFormatting sqref="AP210">
    <cfRule type="cellIs" dxfId="15763" priority="13418" stopIfTrue="1" operator="equal">
      <formula>"Muy Alta"</formula>
    </cfRule>
  </conditionalFormatting>
  <conditionalFormatting sqref="AP210">
    <cfRule type="cellIs" dxfId="15762" priority="13422" stopIfTrue="1" operator="equal">
      <formula>"Muy Baja"</formula>
    </cfRule>
  </conditionalFormatting>
  <conditionalFormatting sqref="AP205">
    <cfRule type="cellIs" dxfId="15761" priority="13541" stopIfTrue="1" operator="equal">
      <formula>"Alta"</formula>
    </cfRule>
  </conditionalFormatting>
  <conditionalFormatting sqref="AP205">
    <cfRule type="cellIs" dxfId="15760" priority="13543" stopIfTrue="1" operator="equal">
      <formula>"Baja"</formula>
    </cfRule>
  </conditionalFormatting>
  <conditionalFormatting sqref="AP205">
    <cfRule type="cellIs" dxfId="15759" priority="13542" stopIfTrue="1" operator="equal">
      <formula>"Media"</formula>
    </cfRule>
  </conditionalFormatting>
  <conditionalFormatting sqref="AP205">
    <cfRule type="cellIs" dxfId="15758" priority="13540" stopIfTrue="1" operator="equal">
      <formula>"Muy Alta"</formula>
    </cfRule>
  </conditionalFormatting>
  <conditionalFormatting sqref="AP205">
    <cfRule type="cellIs" dxfId="15757" priority="13544" stopIfTrue="1" operator="equal">
      <formula>"Muy Baja"</formula>
    </cfRule>
  </conditionalFormatting>
  <conditionalFormatting sqref="V208:V209">
    <cfRule type="cellIs" dxfId="15756" priority="13523" stopIfTrue="1" operator="equal">
      <formula>"Alta"</formula>
    </cfRule>
  </conditionalFormatting>
  <conditionalFormatting sqref="V208:V209">
    <cfRule type="cellIs" dxfId="15755" priority="13525" stopIfTrue="1" operator="equal">
      <formula>"Baja"</formula>
    </cfRule>
  </conditionalFormatting>
  <conditionalFormatting sqref="V208:V209">
    <cfRule type="cellIs" dxfId="15754" priority="13524" stopIfTrue="1" operator="equal">
      <formula>"Media"</formula>
    </cfRule>
  </conditionalFormatting>
  <conditionalFormatting sqref="V208:V209">
    <cfRule type="cellIs" dxfId="15753" priority="13522" stopIfTrue="1" operator="equal">
      <formula>"Muy Alta"</formula>
    </cfRule>
  </conditionalFormatting>
  <conditionalFormatting sqref="V208:V209">
    <cfRule type="cellIs" dxfId="15752" priority="13526" stopIfTrue="1" operator="equal">
      <formula>"Muy Baja"</formula>
    </cfRule>
  </conditionalFormatting>
  <conditionalFormatting sqref="AE214:AE215">
    <cfRule type="containsText" dxfId="15751" priority="13371" operator="containsText" text="VALORAR">
      <formula>NOT(ISERROR(SEARCH("VALORAR",AE214)))</formula>
    </cfRule>
    <cfRule type="containsText" dxfId="15750" priority="13372" operator="containsText" text="Extrema">
      <formula>NOT(ISERROR(SEARCH("Extrema",AE214)))</formula>
    </cfRule>
    <cfRule type="containsText" dxfId="15749" priority="13373" operator="containsText" text="Alta">
      <formula>NOT(ISERROR(SEARCH("Alta",AE214)))</formula>
    </cfRule>
    <cfRule type="containsText" dxfId="15748" priority="13374" operator="containsText" text="Moderada">
      <formula>NOT(ISERROR(SEARCH("Moderada",AE214)))</formula>
    </cfRule>
    <cfRule type="containsText" dxfId="15747" priority="13375" operator="containsText" text="Baja">
      <formula>NOT(ISERROR(SEARCH("Baja",AE214)))</formula>
    </cfRule>
  </conditionalFormatting>
  <conditionalFormatting sqref="AE214:AE215">
    <cfRule type="containsText" dxfId="15746" priority="13376" operator="containsText" text="VALORAR">
      <formula>NOT(ISERROR(SEARCH("VALORAR",AE214)))</formula>
    </cfRule>
    <cfRule type="containsText" dxfId="15745" priority="13377" operator="containsText" text="Extrema">
      <formula>NOT(ISERROR(SEARCH("Extrema",AE214)))</formula>
    </cfRule>
    <cfRule type="containsText" dxfId="15744" priority="13378" operator="containsText" text="Alta">
      <formula>NOT(ISERROR(SEARCH("Alta",AE214)))</formula>
    </cfRule>
    <cfRule type="containsText" dxfId="15743" priority="13379" operator="containsText" text="Moderada">
      <formula>NOT(ISERROR(SEARCH("Moderada",AE214)))</formula>
    </cfRule>
    <cfRule type="containsText" dxfId="15742" priority="13380" operator="containsText" text="Baja">
      <formula>NOT(ISERROR(SEARCH("Baja",AE214)))</formula>
    </cfRule>
  </conditionalFormatting>
  <conditionalFormatting sqref="AW208">
    <cfRule type="containsText" dxfId="15741" priority="13497" operator="containsText" text="VALORAR">
      <formula>NOT(ISERROR(SEARCH("VALORAR",AW208)))</formula>
    </cfRule>
    <cfRule type="containsText" dxfId="15740" priority="13498" operator="containsText" text="Extrema">
      <formula>NOT(ISERROR(SEARCH("Extrema",AW208)))</formula>
    </cfRule>
    <cfRule type="containsText" dxfId="15739" priority="13499" operator="containsText" text="Alta">
      <formula>NOT(ISERROR(SEARCH("Alta",AW208)))</formula>
    </cfRule>
    <cfRule type="containsText" dxfId="15738" priority="13500" operator="containsText" text="Moderada">
      <formula>NOT(ISERROR(SEARCH("Moderada",AW208)))</formula>
    </cfRule>
    <cfRule type="containsText" dxfId="15737" priority="13501" operator="containsText" text="Baja">
      <formula>NOT(ISERROR(SEARCH("Baja",AW208)))</formula>
    </cfRule>
  </conditionalFormatting>
  <conditionalFormatting sqref="AW208">
    <cfRule type="containsText" dxfId="15736" priority="13502" operator="containsText" text="VALORAR">
      <formula>NOT(ISERROR(SEARCH("VALORAR",AW208)))</formula>
    </cfRule>
    <cfRule type="containsText" dxfId="15735" priority="13503" operator="containsText" text="Extrema">
      <formula>NOT(ISERROR(SEARCH("Extrema",AW208)))</formula>
    </cfRule>
    <cfRule type="containsText" dxfId="15734" priority="13504" operator="containsText" text="Alta">
      <formula>NOT(ISERROR(SEARCH("Alta",AW208)))</formula>
    </cfRule>
    <cfRule type="containsText" dxfId="15733" priority="13505" operator="containsText" text="Moderada">
      <formula>NOT(ISERROR(SEARCH("Moderada",AW208)))</formula>
    </cfRule>
    <cfRule type="containsText" dxfId="15732" priority="13506" operator="containsText" text="Baja">
      <formula>NOT(ISERROR(SEARCH("Baja",AW208)))</formula>
    </cfRule>
  </conditionalFormatting>
  <conditionalFormatting sqref="AP208">
    <cfRule type="cellIs" dxfId="15731" priority="13489" stopIfTrue="1" operator="equal">
      <formula>"Alta"</formula>
    </cfRule>
  </conditionalFormatting>
  <conditionalFormatting sqref="AP208">
    <cfRule type="cellIs" dxfId="15730" priority="13491" stopIfTrue="1" operator="equal">
      <formula>"Baja"</formula>
    </cfRule>
  </conditionalFormatting>
  <conditionalFormatting sqref="AP208">
    <cfRule type="cellIs" dxfId="15729" priority="13490" stopIfTrue="1" operator="equal">
      <formula>"Media"</formula>
    </cfRule>
  </conditionalFormatting>
  <conditionalFormatting sqref="AP208">
    <cfRule type="cellIs" dxfId="15728" priority="13488" stopIfTrue="1" operator="equal">
      <formula>"Muy Alta"</formula>
    </cfRule>
  </conditionalFormatting>
  <conditionalFormatting sqref="AP208">
    <cfRule type="cellIs" dxfId="15727" priority="13492" stopIfTrue="1" operator="equal">
      <formula>"Muy Baja"</formula>
    </cfRule>
  </conditionalFormatting>
  <conditionalFormatting sqref="AP209">
    <cfRule type="cellIs" dxfId="15726" priority="13475" stopIfTrue="1" operator="equal">
      <formula>"Alta"</formula>
    </cfRule>
  </conditionalFormatting>
  <conditionalFormatting sqref="AP209">
    <cfRule type="cellIs" dxfId="15725" priority="13477" stopIfTrue="1" operator="equal">
      <formula>"Baja"</formula>
    </cfRule>
  </conditionalFormatting>
  <conditionalFormatting sqref="AP209">
    <cfRule type="cellIs" dxfId="15724" priority="13476" stopIfTrue="1" operator="equal">
      <formula>"Media"</formula>
    </cfRule>
  </conditionalFormatting>
  <conditionalFormatting sqref="AP209">
    <cfRule type="cellIs" dxfId="15723" priority="13474" stopIfTrue="1" operator="equal">
      <formula>"Muy Alta"</formula>
    </cfRule>
  </conditionalFormatting>
  <conditionalFormatting sqref="AP209">
    <cfRule type="cellIs" dxfId="15722" priority="13478" stopIfTrue="1" operator="equal">
      <formula>"Muy Baja"</formula>
    </cfRule>
  </conditionalFormatting>
  <conditionalFormatting sqref="AP219">
    <cfRule type="cellIs" dxfId="15721" priority="13325" stopIfTrue="1" operator="equal">
      <formula>"Alta"</formula>
    </cfRule>
  </conditionalFormatting>
  <conditionalFormatting sqref="AP219">
    <cfRule type="cellIs" dxfId="15720" priority="13327" stopIfTrue="1" operator="equal">
      <formula>"Baja"</formula>
    </cfRule>
  </conditionalFormatting>
  <conditionalFormatting sqref="AP219">
    <cfRule type="cellIs" dxfId="15719" priority="13326" stopIfTrue="1" operator="equal">
      <formula>"Media"</formula>
    </cfRule>
  </conditionalFormatting>
  <conditionalFormatting sqref="AP219">
    <cfRule type="cellIs" dxfId="15718" priority="13324" stopIfTrue="1" operator="equal">
      <formula>"Muy Alta"</formula>
    </cfRule>
  </conditionalFormatting>
  <conditionalFormatting sqref="AP219">
    <cfRule type="cellIs" dxfId="15717" priority="13328" stopIfTrue="1" operator="equal">
      <formula>"Muy Baja"</formula>
    </cfRule>
  </conditionalFormatting>
  <conditionalFormatting sqref="AE210:AE211">
    <cfRule type="containsText" dxfId="15716" priority="13427" operator="containsText" text="VALORAR">
      <formula>NOT(ISERROR(SEARCH("VALORAR",AE210)))</formula>
    </cfRule>
    <cfRule type="containsText" dxfId="15715" priority="13428" operator="containsText" text="Extrema">
      <formula>NOT(ISERROR(SEARCH("Extrema",AE210)))</formula>
    </cfRule>
    <cfRule type="containsText" dxfId="15714" priority="13429" operator="containsText" text="Alta">
      <formula>NOT(ISERROR(SEARCH("Alta",AE210)))</formula>
    </cfRule>
    <cfRule type="containsText" dxfId="15713" priority="13430" operator="containsText" text="Moderada">
      <formula>NOT(ISERROR(SEARCH("Moderada",AE210)))</formula>
    </cfRule>
    <cfRule type="containsText" dxfId="15712" priority="13431" operator="containsText" text="Baja">
      <formula>NOT(ISERROR(SEARCH("Baja",AE210)))</formula>
    </cfRule>
  </conditionalFormatting>
  <conditionalFormatting sqref="AE210:AE211">
    <cfRule type="containsText" dxfId="15711" priority="13432" operator="containsText" text="VALORAR">
      <formula>NOT(ISERROR(SEARCH("VALORAR",AE210)))</formula>
    </cfRule>
    <cfRule type="containsText" dxfId="15710" priority="13433" operator="containsText" text="Extrema">
      <formula>NOT(ISERROR(SEARCH("Extrema",AE210)))</formula>
    </cfRule>
    <cfRule type="containsText" dxfId="15709" priority="13434" operator="containsText" text="Alta">
      <formula>NOT(ISERROR(SEARCH("Alta",AE210)))</formula>
    </cfRule>
    <cfRule type="containsText" dxfId="15708" priority="13435" operator="containsText" text="Moderada">
      <formula>NOT(ISERROR(SEARCH("Moderada",AE210)))</formula>
    </cfRule>
    <cfRule type="containsText" dxfId="15707" priority="13436" operator="containsText" text="Baja">
      <formula>NOT(ISERROR(SEARCH("Baja",AE210)))</formula>
    </cfRule>
  </conditionalFormatting>
  <conditionalFormatting sqref="V210:V211">
    <cfRule type="cellIs" dxfId="15706" priority="13443" stopIfTrue="1" operator="equal">
      <formula>"Alta"</formula>
    </cfRule>
  </conditionalFormatting>
  <conditionalFormatting sqref="V210:V211">
    <cfRule type="cellIs" dxfId="15705" priority="13445" stopIfTrue="1" operator="equal">
      <formula>"Baja"</formula>
    </cfRule>
  </conditionalFormatting>
  <conditionalFormatting sqref="V210:V211">
    <cfRule type="cellIs" dxfId="15704" priority="13444" stopIfTrue="1" operator="equal">
      <formula>"Media"</formula>
    </cfRule>
  </conditionalFormatting>
  <conditionalFormatting sqref="V210:V211">
    <cfRule type="cellIs" dxfId="15703" priority="13442" stopIfTrue="1" operator="equal">
      <formula>"Muy Alta"</formula>
    </cfRule>
  </conditionalFormatting>
  <conditionalFormatting sqref="V210:V211">
    <cfRule type="cellIs" dxfId="15702" priority="13446" stopIfTrue="1" operator="equal">
      <formula>"Muy Baja"</formula>
    </cfRule>
  </conditionalFormatting>
  <conditionalFormatting sqref="AP216">
    <cfRule type="cellIs" dxfId="15701" priority="13283" stopIfTrue="1" operator="equal">
      <formula>"Alta"</formula>
    </cfRule>
  </conditionalFormatting>
  <conditionalFormatting sqref="AP216">
    <cfRule type="cellIs" dxfId="15700" priority="13285" stopIfTrue="1" operator="equal">
      <formula>"Baja"</formula>
    </cfRule>
  </conditionalFormatting>
  <conditionalFormatting sqref="AP216">
    <cfRule type="cellIs" dxfId="15699" priority="13284" stopIfTrue="1" operator="equal">
      <formula>"Media"</formula>
    </cfRule>
  </conditionalFormatting>
  <conditionalFormatting sqref="AP216">
    <cfRule type="cellIs" dxfId="15698" priority="13282" stopIfTrue="1" operator="equal">
      <formula>"Muy Alta"</formula>
    </cfRule>
  </conditionalFormatting>
  <conditionalFormatting sqref="AP216">
    <cfRule type="cellIs" dxfId="15697" priority="13286" stopIfTrue="1" operator="equal">
      <formula>"Muy Baja"</formula>
    </cfRule>
  </conditionalFormatting>
  <conditionalFormatting sqref="AP211">
    <cfRule type="cellIs" dxfId="15696" priority="13405" stopIfTrue="1" operator="equal">
      <formula>"Alta"</formula>
    </cfRule>
  </conditionalFormatting>
  <conditionalFormatting sqref="AP211">
    <cfRule type="cellIs" dxfId="15695" priority="13407" stopIfTrue="1" operator="equal">
      <formula>"Baja"</formula>
    </cfRule>
  </conditionalFormatting>
  <conditionalFormatting sqref="AP211">
    <cfRule type="cellIs" dxfId="15694" priority="13406" stopIfTrue="1" operator="equal">
      <formula>"Media"</formula>
    </cfRule>
  </conditionalFormatting>
  <conditionalFormatting sqref="AP211">
    <cfRule type="cellIs" dxfId="15693" priority="13404" stopIfTrue="1" operator="equal">
      <formula>"Muy Alta"</formula>
    </cfRule>
  </conditionalFormatting>
  <conditionalFormatting sqref="AP211">
    <cfRule type="cellIs" dxfId="15692" priority="13408" stopIfTrue="1" operator="equal">
      <formula>"Muy Baja"</formula>
    </cfRule>
  </conditionalFormatting>
  <conditionalFormatting sqref="V196:V197">
    <cfRule type="cellIs" dxfId="15691" priority="13795" stopIfTrue="1" operator="equal">
      <formula>"Alta"</formula>
    </cfRule>
  </conditionalFormatting>
  <conditionalFormatting sqref="V196:V197">
    <cfRule type="cellIs" dxfId="15690" priority="13797" stopIfTrue="1" operator="equal">
      <formula>"Baja"</formula>
    </cfRule>
  </conditionalFormatting>
  <conditionalFormatting sqref="V196:V197">
    <cfRule type="cellIs" dxfId="15689" priority="13796" stopIfTrue="1" operator="equal">
      <formula>"Media"</formula>
    </cfRule>
  </conditionalFormatting>
  <conditionalFormatting sqref="V196:V197">
    <cfRule type="cellIs" dxfId="15688" priority="13794" stopIfTrue="1" operator="equal">
      <formula>"Muy Alta"</formula>
    </cfRule>
  </conditionalFormatting>
  <conditionalFormatting sqref="V196:V197">
    <cfRule type="cellIs" dxfId="15687" priority="13798" stopIfTrue="1" operator="equal">
      <formula>"Muy Baja"</formula>
    </cfRule>
  </conditionalFormatting>
  <conditionalFormatting sqref="AE196:AE197">
    <cfRule type="containsText" dxfId="15686" priority="13779" operator="containsText" text="VALORAR">
      <formula>NOT(ISERROR(SEARCH("VALORAR",AE196)))</formula>
    </cfRule>
    <cfRule type="containsText" dxfId="15685" priority="13780" operator="containsText" text="Extrema">
      <formula>NOT(ISERROR(SEARCH("Extrema",AE196)))</formula>
    </cfRule>
    <cfRule type="containsText" dxfId="15684" priority="13781" operator="containsText" text="Alta">
      <formula>NOT(ISERROR(SEARCH("Alta",AE196)))</formula>
    </cfRule>
    <cfRule type="containsText" dxfId="15683" priority="13782" operator="containsText" text="Moderada">
      <formula>NOT(ISERROR(SEARCH("Moderada",AE196)))</formula>
    </cfRule>
    <cfRule type="containsText" dxfId="15682" priority="13783" operator="containsText" text="Baja">
      <formula>NOT(ISERROR(SEARCH("Baja",AE196)))</formula>
    </cfRule>
  </conditionalFormatting>
  <conditionalFormatting sqref="AE196:AE197">
    <cfRule type="containsText" dxfId="15681" priority="13784" operator="containsText" text="VALORAR">
      <formula>NOT(ISERROR(SEARCH("VALORAR",AE196)))</formula>
    </cfRule>
    <cfRule type="containsText" dxfId="15680" priority="13785" operator="containsText" text="Extrema">
      <formula>NOT(ISERROR(SEARCH("Extrema",AE196)))</formula>
    </cfRule>
    <cfRule type="containsText" dxfId="15679" priority="13786" operator="containsText" text="Alta">
      <formula>NOT(ISERROR(SEARCH("Alta",AE196)))</formula>
    </cfRule>
    <cfRule type="containsText" dxfId="15678" priority="13787" operator="containsText" text="Moderada">
      <formula>NOT(ISERROR(SEARCH("Moderada",AE196)))</formula>
    </cfRule>
    <cfRule type="containsText" dxfId="15677" priority="13788" operator="containsText" text="Baja">
      <formula>NOT(ISERROR(SEARCH("Baja",AE196)))</formula>
    </cfRule>
  </conditionalFormatting>
  <conditionalFormatting sqref="AW196">
    <cfRule type="containsText" dxfId="15676" priority="13769" operator="containsText" text="VALORAR">
      <formula>NOT(ISERROR(SEARCH("VALORAR",AW196)))</formula>
    </cfRule>
    <cfRule type="containsText" dxfId="15675" priority="13770" operator="containsText" text="Extrema">
      <formula>NOT(ISERROR(SEARCH("Extrema",AW196)))</formula>
    </cfRule>
    <cfRule type="containsText" dxfId="15674" priority="13771" operator="containsText" text="Alta">
      <formula>NOT(ISERROR(SEARCH("Alta",AW196)))</formula>
    </cfRule>
    <cfRule type="containsText" dxfId="15673" priority="13772" operator="containsText" text="Moderada">
      <formula>NOT(ISERROR(SEARCH("Moderada",AW196)))</formula>
    </cfRule>
    <cfRule type="containsText" dxfId="15672" priority="13773" operator="containsText" text="Baja">
      <formula>NOT(ISERROR(SEARCH("Baja",AW196)))</formula>
    </cfRule>
  </conditionalFormatting>
  <conditionalFormatting sqref="AW196">
    <cfRule type="containsText" dxfId="15671" priority="13774" operator="containsText" text="VALORAR">
      <formula>NOT(ISERROR(SEARCH("VALORAR",AW196)))</formula>
    </cfRule>
    <cfRule type="containsText" dxfId="15670" priority="13775" operator="containsText" text="Extrema">
      <formula>NOT(ISERROR(SEARCH("Extrema",AW196)))</formula>
    </cfRule>
    <cfRule type="containsText" dxfId="15669" priority="13776" operator="containsText" text="Alta">
      <formula>NOT(ISERROR(SEARCH("Alta",AW196)))</formula>
    </cfRule>
    <cfRule type="containsText" dxfId="15668" priority="13777" operator="containsText" text="Moderada">
      <formula>NOT(ISERROR(SEARCH("Moderada",AW196)))</formula>
    </cfRule>
    <cfRule type="containsText" dxfId="15667" priority="13778" operator="containsText" text="Baja">
      <formula>NOT(ISERROR(SEARCH("Baja",AW196)))</formula>
    </cfRule>
  </conditionalFormatting>
  <conditionalFormatting sqref="AP196">
    <cfRule type="cellIs" dxfId="15666" priority="13761" stopIfTrue="1" operator="equal">
      <formula>"Alta"</formula>
    </cfRule>
  </conditionalFormatting>
  <conditionalFormatting sqref="AP196">
    <cfRule type="cellIs" dxfId="15665" priority="13763" stopIfTrue="1" operator="equal">
      <formula>"Baja"</formula>
    </cfRule>
  </conditionalFormatting>
  <conditionalFormatting sqref="AP196">
    <cfRule type="cellIs" dxfId="15664" priority="13762" stopIfTrue="1" operator="equal">
      <formula>"Media"</formula>
    </cfRule>
  </conditionalFormatting>
  <conditionalFormatting sqref="AP196">
    <cfRule type="cellIs" dxfId="15663" priority="13760" stopIfTrue="1" operator="equal">
      <formula>"Muy Alta"</formula>
    </cfRule>
  </conditionalFormatting>
  <conditionalFormatting sqref="AP196">
    <cfRule type="cellIs" dxfId="15662" priority="13764" stopIfTrue="1" operator="equal">
      <formula>"Muy Baja"</formula>
    </cfRule>
  </conditionalFormatting>
  <conditionalFormatting sqref="AP197">
    <cfRule type="cellIs" dxfId="15661" priority="13747" stopIfTrue="1" operator="equal">
      <formula>"Alta"</formula>
    </cfRule>
  </conditionalFormatting>
  <conditionalFormatting sqref="AP197">
    <cfRule type="cellIs" dxfId="15660" priority="13749" stopIfTrue="1" operator="equal">
      <formula>"Baja"</formula>
    </cfRule>
  </conditionalFormatting>
  <conditionalFormatting sqref="AP197">
    <cfRule type="cellIs" dxfId="15659" priority="13748" stopIfTrue="1" operator="equal">
      <formula>"Media"</formula>
    </cfRule>
  </conditionalFormatting>
  <conditionalFormatting sqref="AP197">
    <cfRule type="cellIs" dxfId="15658" priority="13746" stopIfTrue="1" operator="equal">
      <formula>"Muy Alta"</formula>
    </cfRule>
  </conditionalFormatting>
  <conditionalFormatting sqref="AP197">
    <cfRule type="cellIs" dxfId="15657" priority="13750" stopIfTrue="1" operator="equal">
      <formula>"Muy Baja"</formula>
    </cfRule>
  </conditionalFormatting>
  <conditionalFormatting sqref="AP201">
    <cfRule type="cellIs" dxfId="15656" priority="13733" stopIfTrue="1" operator="equal">
      <formula>"Alta"</formula>
    </cfRule>
  </conditionalFormatting>
  <conditionalFormatting sqref="AP201">
    <cfRule type="cellIs" dxfId="15655" priority="13735" stopIfTrue="1" operator="equal">
      <formula>"Baja"</formula>
    </cfRule>
  </conditionalFormatting>
  <conditionalFormatting sqref="AP201">
    <cfRule type="cellIs" dxfId="15654" priority="13734" stopIfTrue="1" operator="equal">
      <formula>"Media"</formula>
    </cfRule>
  </conditionalFormatting>
  <conditionalFormatting sqref="AP201">
    <cfRule type="cellIs" dxfId="15653" priority="13732" stopIfTrue="1" operator="equal">
      <formula>"Muy Alta"</formula>
    </cfRule>
  </conditionalFormatting>
  <conditionalFormatting sqref="AP201">
    <cfRule type="cellIs" dxfId="15652" priority="13736" stopIfTrue="1" operator="equal">
      <formula>"Muy Baja"</formula>
    </cfRule>
  </conditionalFormatting>
  <conditionalFormatting sqref="AE198:AE199">
    <cfRule type="containsText" dxfId="15651" priority="13699" operator="containsText" text="VALORAR">
      <formula>NOT(ISERROR(SEARCH("VALORAR",AE198)))</formula>
    </cfRule>
    <cfRule type="containsText" dxfId="15650" priority="13700" operator="containsText" text="Extrema">
      <formula>NOT(ISERROR(SEARCH("Extrema",AE198)))</formula>
    </cfRule>
    <cfRule type="containsText" dxfId="15649" priority="13701" operator="containsText" text="Alta">
      <formula>NOT(ISERROR(SEARCH("Alta",AE198)))</formula>
    </cfRule>
    <cfRule type="containsText" dxfId="15648" priority="13702" operator="containsText" text="Moderada">
      <formula>NOT(ISERROR(SEARCH("Moderada",AE198)))</formula>
    </cfRule>
    <cfRule type="containsText" dxfId="15647" priority="13703" operator="containsText" text="Baja">
      <formula>NOT(ISERROR(SEARCH("Baja",AE198)))</formula>
    </cfRule>
  </conditionalFormatting>
  <conditionalFormatting sqref="AE198:AE199">
    <cfRule type="containsText" dxfId="15646" priority="13704" operator="containsText" text="VALORAR">
      <formula>NOT(ISERROR(SEARCH("VALORAR",AE198)))</formula>
    </cfRule>
    <cfRule type="containsText" dxfId="15645" priority="13705" operator="containsText" text="Extrema">
      <formula>NOT(ISERROR(SEARCH("Extrema",AE198)))</formula>
    </cfRule>
    <cfRule type="containsText" dxfId="15644" priority="13706" operator="containsText" text="Alta">
      <formula>NOT(ISERROR(SEARCH("Alta",AE198)))</formula>
    </cfRule>
    <cfRule type="containsText" dxfId="15643" priority="13707" operator="containsText" text="Moderada">
      <formula>NOT(ISERROR(SEARCH("Moderada",AE198)))</formula>
    </cfRule>
    <cfRule type="containsText" dxfId="15642" priority="13708" operator="containsText" text="Baja">
      <formula>NOT(ISERROR(SEARCH("Baja",AE198)))</formula>
    </cfRule>
  </conditionalFormatting>
  <conditionalFormatting sqref="V198:V199">
    <cfRule type="cellIs" dxfId="15641" priority="13715" stopIfTrue="1" operator="equal">
      <formula>"Alta"</formula>
    </cfRule>
  </conditionalFormatting>
  <conditionalFormatting sqref="V198:V199">
    <cfRule type="cellIs" dxfId="15640" priority="13717" stopIfTrue="1" operator="equal">
      <formula>"Baja"</formula>
    </cfRule>
  </conditionalFormatting>
  <conditionalFormatting sqref="V198:V199">
    <cfRule type="cellIs" dxfId="15639" priority="13716" stopIfTrue="1" operator="equal">
      <formula>"Media"</formula>
    </cfRule>
  </conditionalFormatting>
  <conditionalFormatting sqref="V198:V199">
    <cfRule type="cellIs" dxfId="15638" priority="13714" stopIfTrue="1" operator="equal">
      <formula>"Muy Alta"</formula>
    </cfRule>
  </conditionalFormatting>
  <conditionalFormatting sqref="V198:V199">
    <cfRule type="cellIs" dxfId="15637" priority="13718" stopIfTrue="1" operator="equal">
      <formula>"Muy Baja"</formula>
    </cfRule>
  </conditionalFormatting>
  <conditionalFormatting sqref="AP198">
    <cfRule type="cellIs" dxfId="15636" priority="13691" stopIfTrue="1" operator="equal">
      <formula>"Alta"</formula>
    </cfRule>
  </conditionalFormatting>
  <conditionalFormatting sqref="AP198">
    <cfRule type="cellIs" dxfId="15635" priority="13693" stopIfTrue="1" operator="equal">
      <formula>"Baja"</formula>
    </cfRule>
  </conditionalFormatting>
  <conditionalFormatting sqref="AP198">
    <cfRule type="cellIs" dxfId="15634" priority="13692" stopIfTrue="1" operator="equal">
      <formula>"Media"</formula>
    </cfRule>
  </conditionalFormatting>
  <conditionalFormatting sqref="AP198">
    <cfRule type="cellIs" dxfId="15633" priority="13690" stopIfTrue="1" operator="equal">
      <formula>"Muy Alta"</formula>
    </cfRule>
  </conditionalFormatting>
  <conditionalFormatting sqref="AP198">
    <cfRule type="cellIs" dxfId="15632" priority="13694" stopIfTrue="1" operator="equal">
      <formula>"Muy Baja"</formula>
    </cfRule>
  </conditionalFormatting>
  <conditionalFormatting sqref="AP199">
    <cfRule type="cellIs" dxfId="15631" priority="13677" stopIfTrue="1" operator="equal">
      <formula>"Alta"</formula>
    </cfRule>
  </conditionalFormatting>
  <conditionalFormatting sqref="AP199">
    <cfRule type="cellIs" dxfId="15630" priority="13679" stopIfTrue="1" operator="equal">
      <formula>"Baja"</formula>
    </cfRule>
  </conditionalFormatting>
  <conditionalFormatting sqref="AP199">
    <cfRule type="cellIs" dxfId="15629" priority="13678" stopIfTrue="1" operator="equal">
      <formula>"Media"</formula>
    </cfRule>
  </conditionalFormatting>
  <conditionalFormatting sqref="AP199">
    <cfRule type="cellIs" dxfId="15628" priority="13676" stopIfTrue="1" operator="equal">
      <formula>"Muy Alta"</formula>
    </cfRule>
  </conditionalFormatting>
  <conditionalFormatting sqref="AP199">
    <cfRule type="cellIs" dxfId="15627" priority="13680" stopIfTrue="1" operator="equal">
      <formula>"Muy Baja"</formula>
    </cfRule>
  </conditionalFormatting>
  <conditionalFormatting sqref="V214:V215">
    <cfRule type="cellIs" dxfId="15626" priority="13387" stopIfTrue="1" operator="equal">
      <formula>"Alta"</formula>
    </cfRule>
  </conditionalFormatting>
  <conditionalFormatting sqref="V214:V215">
    <cfRule type="cellIs" dxfId="15625" priority="13389" stopIfTrue="1" operator="equal">
      <formula>"Baja"</formula>
    </cfRule>
  </conditionalFormatting>
  <conditionalFormatting sqref="V214:V215">
    <cfRule type="cellIs" dxfId="15624" priority="13388" stopIfTrue="1" operator="equal">
      <formula>"Media"</formula>
    </cfRule>
  </conditionalFormatting>
  <conditionalFormatting sqref="V214:V215">
    <cfRule type="cellIs" dxfId="15623" priority="13386" stopIfTrue="1" operator="equal">
      <formula>"Muy Alta"</formula>
    </cfRule>
  </conditionalFormatting>
  <conditionalFormatting sqref="V214:V215">
    <cfRule type="cellIs" dxfId="15622" priority="13390" stopIfTrue="1" operator="equal">
      <formula>"Muy Baja"</formula>
    </cfRule>
  </conditionalFormatting>
  <conditionalFormatting sqref="AW214">
    <cfRule type="containsText" dxfId="15621" priority="13361" operator="containsText" text="VALORAR">
      <formula>NOT(ISERROR(SEARCH("VALORAR",AW214)))</formula>
    </cfRule>
    <cfRule type="containsText" dxfId="15620" priority="13362" operator="containsText" text="Extrema">
      <formula>NOT(ISERROR(SEARCH("Extrema",AW214)))</formula>
    </cfRule>
    <cfRule type="containsText" dxfId="15619" priority="13363" operator="containsText" text="Alta">
      <formula>NOT(ISERROR(SEARCH("Alta",AW214)))</formula>
    </cfRule>
    <cfRule type="containsText" dxfId="15618" priority="13364" operator="containsText" text="Moderada">
      <formula>NOT(ISERROR(SEARCH("Moderada",AW214)))</formula>
    </cfRule>
    <cfRule type="containsText" dxfId="15617" priority="13365" operator="containsText" text="Baja">
      <formula>NOT(ISERROR(SEARCH("Baja",AW214)))</formula>
    </cfRule>
  </conditionalFormatting>
  <conditionalFormatting sqref="AW214">
    <cfRule type="containsText" dxfId="15616" priority="13366" operator="containsText" text="VALORAR">
      <formula>NOT(ISERROR(SEARCH("VALORAR",AW214)))</formula>
    </cfRule>
    <cfRule type="containsText" dxfId="15615" priority="13367" operator="containsText" text="Extrema">
      <formula>NOT(ISERROR(SEARCH("Extrema",AW214)))</formula>
    </cfRule>
    <cfRule type="containsText" dxfId="15614" priority="13368" operator="containsText" text="Alta">
      <formula>NOT(ISERROR(SEARCH("Alta",AW214)))</formula>
    </cfRule>
    <cfRule type="containsText" dxfId="15613" priority="13369" operator="containsText" text="Moderada">
      <formula>NOT(ISERROR(SEARCH("Moderada",AW214)))</formula>
    </cfRule>
    <cfRule type="containsText" dxfId="15612" priority="13370" operator="containsText" text="Baja">
      <formula>NOT(ISERROR(SEARCH("Baja",AW214)))</formula>
    </cfRule>
  </conditionalFormatting>
  <conditionalFormatting sqref="AP214">
    <cfRule type="cellIs" dxfId="15611" priority="13353" stopIfTrue="1" operator="equal">
      <formula>"Alta"</formula>
    </cfRule>
  </conditionalFormatting>
  <conditionalFormatting sqref="AP214">
    <cfRule type="cellIs" dxfId="15610" priority="13355" stopIfTrue="1" operator="equal">
      <formula>"Baja"</formula>
    </cfRule>
  </conditionalFormatting>
  <conditionalFormatting sqref="AP214">
    <cfRule type="cellIs" dxfId="15609" priority="13354" stopIfTrue="1" operator="equal">
      <formula>"Media"</formula>
    </cfRule>
  </conditionalFormatting>
  <conditionalFormatting sqref="AP214">
    <cfRule type="cellIs" dxfId="15608" priority="13352" stopIfTrue="1" operator="equal">
      <formula>"Muy Alta"</formula>
    </cfRule>
  </conditionalFormatting>
  <conditionalFormatting sqref="AP214">
    <cfRule type="cellIs" dxfId="15607" priority="13356" stopIfTrue="1" operator="equal">
      <formula>"Muy Baja"</formula>
    </cfRule>
  </conditionalFormatting>
  <conditionalFormatting sqref="AP215">
    <cfRule type="cellIs" dxfId="15606" priority="13339" stopIfTrue="1" operator="equal">
      <formula>"Alta"</formula>
    </cfRule>
  </conditionalFormatting>
  <conditionalFormatting sqref="AP215">
    <cfRule type="cellIs" dxfId="15605" priority="13341" stopIfTrue="1" operator="equal">
      <formula>"Baja"</formula>
    </cfRule>
  </conditionalFormatting>
  <conditionalFormatting sqref="AP215">
    <cfRule type="cellIs" dxfId="15604" priority="13340" stopIfTrue="1" operator="equal">
      <formula>"Media"</formula>
    </cfRule>
  </conditionalFormatting>
  <conditionalFormatting sqref="AP215">
    <cfRule type="cellIs" dxfId="15603" priority="13338" stopIfTrue="1" operator="equal">
      <formula>"Muy Alta"</formula>
    </cfRule>
  </conditionalFormatting>
  <conditionalFormatting sqref="AP215">
    <cfRule type="cellIs" dxfId="15602" priority="13342" stopIfTrue="1" operator="equal">
      <formula>"Muy Baja"</formula>
    </cfRule>
  </conditionalFormatting>
  <conditionalFormatting sqref="AE216:AE217">
    <cfRule type="containsText" dxfId="15601" priority="13291" operator="containsText" text="VALORAR">
      <formula>NOT(ISERROR(SEARCH("VALORAR",AE216)))</formula>
    </cfRule>
    <cfRule type="containsText" dxfId="15600" priority="13292" operator="containsText" text="Extrema">
      <formula>NOT(ISERROR(SEARCH("Extrema",AE216)))</formula>
    </cfRule>
    <cfRule type="containsText" dxfId="15599" priority="13293" operator="containsText" text="Alta">
      <formula>NOT(ISERROR(SEARCH("Alta",AE216)))</formula>
    </cfRule>
    <cfRule type="containsText" dxfId="15598" priority="13294" operator="containsText" text="Moderada">
      <formula>NOT(ISERROR(SEARCH("Moderada",AE216)))</formula>
    </cfRule>
    <cfRule type="containsText" dxfId="15597" priority="13295" operator="containsText" text="Baja">
      <formula>NOT(ISERROR(SEARCH("Baja",AE216)))</formula>
    </cfRule>
  </conditionalFormatting>
  <conditionalFormatting sqref="AE216:AE217">
    <cfRule type="containsText" dxfId="15596" priority="13296" operator="containsText" text="VALORAR">
      <formula>NOT(ISERROR(SEARCH("VALORAR",AE216)))</formula>
    </cfRule>
    <cfRule type="containsText" dxfId="15595" priority="13297" operator="containsText" text="Extrema">
      <formula>NOT(ISERROR(SEARCH("Extrema",AE216)))</formula>
    </cfRule>
    <cfRule type="containsText" dxfId="15594" priority="13298" operator="containsText" text="Alta">
      <formula>NOT(ISERROR(SEARCH("Alta",AE216)))</formula>
    </cfRule>
    <cfRule type="containsText" dxfId="15593" priority="13299" operator="containsText" text="Moderada">
      <formula>NOT(ISERROR(SEARCH("Moderada",AE216)))</formula>
    </cfRule>
    <cfRule type="containsText" dxfId="15592" priority="13300" operator="containsText" text="Baja">
      <formula>NOT(ISERROR(SEARCH("Baja",AE216)))</formula>
    </cfRule>
  </conditionalFormatting>
  <conditionalFormatting sqref="V216:V217">
    <cfRule type="cellIs" dxfId="15591" priority="13307" stopIfTrue="1" operator="equal">
      <formula>"Alta"</formula>
    </cfRule>
  </conditionalFormatting>
  <conditionalFormatting sqref="V216:V217">
    <cfRule type="cellIs" dxfId="15590" priority="13309" stopIfTrue="1" operator="equal">
      <formula>"Baja"</formula>
    </cfRule>
  </conditionalFormatting>
  <conditionalFormatting sqref="V216:V217">
    <cfRule type="cellIs" dxfId="15589" priority="13308" stopIfTrue="1" operator="equal">
      <formula>"Media"</formula>
    </cfRule>
  </conditionalFormatting>
  <conditionalFormatting sqref="V216:V217">
    <cfRule type="cellIs" dxfId="15588" priority="13306" stopIfTrue="1" operator="equal">
      <formula>"Muy Alta"</formula>
    </cfRule>
  </conditionalFormatting>
  <conditionalFormatting sqref="V216:V217">
    <cfRule type="cellIs" dxfId="15587" priority="13310" stopIfTrue="1" operator="equal">
      <formula>"Muy Baja"</formula>
    </cfRule>
  </conditionalFormatting>
  <conditionalFormatting sqref="AP217">
    <cfRule type="cellIs" dxfId="15586" priority="13269" stopIfTrue="1" operator="equal">
      <formula>"Alta"</formula>
    </cfRule>
  </conditionalFormatting>
  <conditionalFormatting sqref="AP217">
    <cfRule type="cellIs" dxfId="15585" priority="13271" stopIfTrue="1" operator="equal">
      <formula>"Baja"</formula>
    </cfRule>
  </conditionalFormatting>
  <conditionalFormatting sqref="AP217">
    <cfRule type="cellIs" dxfId="15584" priority="13270" stopIfTrue="1" operator="equal">
      <formula>"Media"</formula>
    </cfRule>
  </conditionalFormatting>
  <conditionalFormatting sqref="AP217">
    <cfRule type="cellIs" dxfId="15583" priority="13268" stopIfTrue="1" operator="equal">
      <formula>"Muy Alta"</formula>
    </cfRule>
  </conditionalFormatting>
  <conditionalFormatting sqref="AP217">
    <cfRule type="cellIs" dxfId="15582" priority="13272" stopIfTrue="1" operator="equal">
      <formula>"Muy Baja"</formula>
    </cfRule>
  </conditionalFormatting>
  <conditionalFormatting sqref="AE232:AE233">
    <cfRule type="containsText" dxfId="15581" priority="13235" operator="containsText" text="VALORAR">
      <formula>NOT(ISERROR(SEARCH("VALORAR",AE232)))</formula>
    </cfRule>
    <cfRule type="containsText" dxfId="15580" priority="13236" operator="containsText" text="Extrema">
      <formula>NOT(ISERROR(SEARCH("Extrema",AE232)))</formula>
    </cfRule>
    <cfRule type="containsText" dxfId="15579" priority="13237" operator="containsText" text="Alta">
      <formula>NOT(ISERROR(SEARCH("Alta",AE232)))</formula>
    </cfRule>
    <cfRule type="containsText" dxfId="15578" priority="13238" operator="containsText" text="Moderada">
      <formula>NOT(ISERROR(SEARCH("Moderada",AE232)))</formula>
    </cfRule>
    <cfRule type="containsText" dxfId="15577" priority="13239" operator="containsText" text="Baja">
      <formula>NOT(ISERROR(SEARCH("Baja",AE232)))</formula>
    </cfRule>
  </conditionalFormatting>
  <conditionalFormatting sqref="AE232:AE233">
    <cfRule type="containsText" dxfId="15576" priority="13240" operator="containsText" text="VALORAR">
      <formula>NOT(ISERROR(SEARCH("VALORAR",AE232)))</formula>
    </cfRule>
    <cfRule type="containsText" dxfId="15575" priority="13241" operator="containsText" text="Extrema">
      <formula>NOT(ISERROR(SEARCH("Extrema",AE232)))</formula>
    </cfRule>
    <cfRule type="containsText" dxfId="15574" priority="13242" operator="containsText" text="Alta">
      <formula>NOT(ISERROR(SEARCH("Alta",AE232)))</formula>
    </cfRule>
    <cfRule type="containsText" dxfId="15573" priority="13243" operator="containsText" text="Moderada">
      <formula>NOT(ISERROR(SEARCH("Moderada",AE232)))</formula>
    </cfRule>
    <cfRule type="containsText" dxfId="15572" priority="13244" operator="containsText" text="Baja">
      <formula>NOT(ISERROR(SEARCH("Baja",AE232)))</formula>
    </cfRule>
  </conditionalFormatting>
  <conditionalFormatting sqref="AP237">
    <cfRule type="cellIs" dxfId="15571" priority="13189" stopIfTrue="1" operator="equal">
      <formula>"Alta"</formula>
    </cfRule>
  </conditionalFormatting>
  <conditionalFormatting sqref="AP237">
    <cfRule type="cellIs" dxfId="15570" priority="13191" stopIfTrue="1" operator="equal">
      <formula>"Baja"</formula>
    </cfRule>
  </conditionalFormatting>
  <conditionalFormatting sqref="AP237">
    <cfRule type="cellIs" dxfId="15569" priority="13190" stopIfTrue="1" operator="equal">
      <formula>"Media"</formula>
    </cfRule>
  </conditionalFormatting>
  <conditionalFormatting sqref="AP237">
    <cfRule type="cellIs" dxfId="15568" priority="13188" stopIfTrue="1" operator="equal">
      <formula>"Muy Alta"</formula>
    </cfRule>
  </conditionalFormatting>
  <conditionalFormatting sqref="AP237">
    <cfRule type="cellIs" dxfId="15567" priority="13192" stopIfTrue="1" operator="equal">
      <formula>"Muy Baja"</formula>
    </cfRule>
  </conditionalFormatting>
  <conditionalFormatting sqref="AP234">
    <cfRule type="cellIs" dxfId="15566" priority="13147" stopIfTrue="1" operator="equal">
      <formula>"Alta"</formula>
    </cfRule>
  </conditionalFormatting>
  <conditionalFormatting sqref="AP234">
    <cfRule type="cellIs" dxfId="15565" priority="13149" stopIfTrue="1" operator="equal">
      <formula>"Baja"</formula>
    </cfRule>
  </conditionalFormatting>
  <conditionalFormatting sqref="AP234">
    <cfRule type="cellIs" dxfId="15564" priority="13148" stopIfTrue="1" operator="equal">
      <formula>"Media"</formula>
    </cfRule>
  </conditionalFormatting>
  <conditionalFormatting sqref="AP234">
    <cfRule type="cellIs" dxfId="15563" priority="13146" stopIfTrue="1" operator="equal">
      <formula>"Muy Alta"</formula>
    </cfRule>
  </conditionalFormatting>
  <conditionalFormatting sqref="AP234">
    <cfRule type="cellIs" dxfId="15562" priority="13150" stopIfTrue="1" operator="equal">
      <formula>"Muy Baja"</formula>
    </cfRule>
  </conditionalFormatting>
  <conditionalFormatting sqref="V232:V233">
    <cfRule type="cellIs" dxfId="15561" priority="13251" stopIfTrue="1" operator="equal">
      <formula>"Alta"</formula>
    </cfRule>
  </conditionalFormatting>
  <conditionalFormatting sqref="V232:V233">
    <cfRule type="cellIs" dxfId="15560" priority="13253" stopIfTrue="1" operator="equal">
      <formula>"Baja"</formula>
    </cfRule>
  </conditionalFormatting>
  <conditionalFormatting sqref="V232:V233">
    <cfRule type="cellIs" dxfId="15559" priority="13252" stopIfTrue="1" operator="equal">
      <formula>"Media"</formula>
    </cfRule>
  </conditionalFormatting>
  <conditionalFormatting sqref="V232:V233">
    <cfRule type="cellIs" dxfId="15558" priority="13250" stopIfTrue="1" operator="equal">
      <formula>"Muy Alta"</formula>
    </cfRule>
  </conditionalFormatting>
  <conditionalFormatting sqref="V232:V233">
    <cfRule type="cellIs" dxfId="15557" priority="13254" stopIfTrue="1" operator="equal">
      <formula>"Muy Baja"</formula>
    </cfRule>
  </conditionalFormatting>
  <conditionalFormatting sqref="AW232">
    <cfRule type="containsText" dxfId="15556" priority="13225" operator="containsText" text="VALORAR">
      <formula>NOT(ISERROR(SEARCH("VALORAR",AW232)))</formula>
    </cfRule>
    <cfRule type="containsText" dxfId="15555" priority="13226" operator="containsText" text="Extrema">
      <formula>NOT(ISERROR(SEARCH("Extrema",AW232)))</formula>
    </cfRule>
    <cfRule type="containsText" dxfId="15554" priority="13227" operator="containsText" text="Alta">
      <formula>NOT(ISERROR(SEARCH("Alta",AW232)))</formula>
    </cfRule>
    <cfRule type="containsText" dxfId="15553" priority="13228" operator="containsText" text="Moderada">
      <formula>NOT(ISERROR(SEARCH("Moderada",AW232)))</formula>
    </cfRule>
    <cfRule type="containsText" dxfId="15552" priority="13229" operator="containsText" text="Baja">
      <formula>NOT(ISERROR(SEARCH("Baja",AW232)))</formula>
    </cfRule>
  </conditionalFormatting>
  <conditionalFormatting sqref="AW232">
    <cfRule type="containsText" dxfId="15551" priority="13230" operator="containsText" text="VALORAR">
      <formula>NOT(ISERROR(SEARCH("VALORAR",AW232)))</formula>
    </cfRule>
    <cfRule type="containsText" dxfId="15550" priority="13231" operator="containsText" text="Extrema">
      <formula>NOT(ISERROR(SEARCH("Extrema",AW232)))</formula>
    </cfRule>
    <cfRule type="containsText" dxfId="15549" priority="13232" operator="containsText" text="Alta">
      <formula>NOT(ISERROR(SEARCH("Alta",AW232)))</formula>
    </cfRule>
    <cfRule type="containsText" dxfId="15548" priority="13233" operator="containsText" text="Moderada">
      <formula>NOT(ISERROR(SEARCH("Moderada",AW232)))</formula>
    </cfRule>
    <cfRule type="containsText" dxfId="15547" priority="13234" operator="containsText" text="Baja">
      <formula>NOT(ISERROR(SEARCH("Baja",AW232)))</formula>
    </cfRule>
  </conditionalFormatting>
  <conditionalFormatting sqref="AP232">
    <cfRule type="cellIs" dxfId="15546" priority="13217" stopIfTrue="1" operator="equal">
      <formula>"Alta"</formula>
    </cfRule>
  </conditionalFormatting>
  <conditionalFormatting sqref="AP232">
    <cfRule type="cellIs" dxfId="15545" priority="13219" stopIfTrue="1" operator="equal">
      <formula>"Baja"</formula>
    </cfRule>
  </conditionalFormatting>
  <conditionalFormatting sqref="AP232">
    <cfRule type="cellIs" dxfId="15544" priority="13218" stopIfTrue="1" operator="equal">
      <formula>"Media"</formula>
    </cfRule>
  </conditionalFormatting>
  <conditionalFormatting sqref="AP232">
    <cfRule type="cellIs" dxfId="15543" priority="13216" stopIfTrue="1" operator="equal">
      <formula>"Muy Alta"</formula>
    </cfRule>
  </conditionalFormatting>
  <conditionalFormatting sqref="AP232">
    <cfRule type="cellIs" dxfId="15542" priority="13220" stopIfTrue="1" operator="equal">
      <formula>"Muy Baja"</formula>
    </cfRule>
  </conditionalFormatting>
  <conditionalFormatting sqref="AP233">
    <cfRule type="cellIs" dxfId="15541" priority="13203" stopIfTrue="1" operator="equal">
      <formula>"Alta"</formula>
    </cfRule>
  </conditionalFormatting>
  <conditionalFormatting sqref="AP233">
    <cfRule type="cellIs" dxfId="15540" priority="13205" stopIfTrue="1" operator="equal">
      <formula>"Baja"</formula>
    </cfRule>
  </conditionalFormatting>
  <conditionalFormatting sqref="AP233">
    <cfRule type="cellIs" dxfId="15539" priority="13204" stopIfTrue="1" operator="equal">
      <formula>"Media"</formula>
    </cfRule>
  </conditionalFormatting>
  <conditionalFormatting sqref="AP233">
    <cfRule type="cellIs" dxfId="15538" priority="13202" stopIfTrue="1" operator="equal">
      <formula>"Muy Alta"</formula>
    </cfRule>
  </conditionalFormatting>
  <conditionalFormatting sqref="AP233">
    <cfRule type="cellIs" dxfId="15537" priority="13206" stopIfTrue="1" operator="equal">
      <formula>"Muy Baja"</formula>
    </cfRule>
  </conditionalFormatting>
  <conditionalFormatting sqref="AE234:AE235">
    <cfRule type="containsText" dxfId="15536" priority="13155" operator="containsText" text="VALORAR">
      <formula>NOT(ISERROR(SEARCH("VALORAR",AE234)))</formula>
    </cfRule>
    <cfRule type="containsText" dxfId="15535" priority="13156" operator="containsText" text="Extrema">
      <formula>NOT(ISERROR(SEARCH("Extrema",AE234)))</formula>
    </cfRule>
    <cfRule type="containsText" dxfId="15534" priority="13157" operator="containsText" text="Alta">
      <formula>NOT(ISERROR(SEARCH("Alta",AE234)))</formula>
    </cfRule>
    <cfRule type="containsText" dxfId="15533" priority="13158" operator="containsText" text="Moderada">
      <formula>NOT(ISERROR(SEARCH("Moderada",AE234)))</formula>
    </cfRule>
    <cfRule type="containsText" dxfId="15532" priority="13159" operator="containsText" text="Baja">
      <formula>NOT(ISERROR(SEARCH("Baja",AE234)))</formula>
    </cfRule>
  </conditionalFormatting>
  <conditionalFormatting sqref="AE234:AE235">
    <cfRule type="containsText" dxfId="15531" priority="13160" operator="containsText" text="VALORAR">
      <formula>NOT(ISERROR(SEARCH("VALORAR",AE234)))</formula>
    </cfRule>
    <cfRule type="containsText" dxfId="15530" priority="13161" operator="containsText" text="Extrema">
      <formula>NOT(ISERROR(SEARCH("Extrema",AE234)))</formula>
    </cfRule>
    <cfRule type="containsText" dxfId="15529" priority="13162" operator="containsText" text="Alta">
      <formula>NOT(ISERROR(SEARCH("Alta",AE234)))</formula>
    </cfRule>
    <cfRule type="containsText" dxfId="15528" priority="13163" operator="containsText" text="Moderada">
      <formula>NOT(ISERROR(SEARCH("Moderada",AE234)))</formula>
    </cfRule>
    <cfRule type="containsText" dxfId="15527" priority="13164" operator="containsText" text="Baja">
      <formula>NOT(ISERROR(SEARCH("Baja",AE234)))</formula>
    </cfRule>
  </conditionalFormatting>
  <conditionalFormatting sqref="V234:V235">
    <cfRule type="cellIs" dxfId="15526" priority="13171" stopIfTrue="1" operator="equal">
      <formula>"Alta"</formula>
    </cfRule>
  </conditionalFormatting>
  <conditionalFormatting sqref="V234:V235">
    <cfRule type="cellIs" dxfId="15525" priority="13173" stopIfTrue="1" operator="equal">
      <formula>"Baja"</formula>
    </cfRule>
  </conditionalFormatting>
  <conditionalFormatting sqref="V234:V235">
    <cfRule type="cellIs" dxfId="15524" priority="13172" stopIfTrue="1" operator="equal">
      <formula>"Media"</formula>
    </cfRule>
  </conditionalFormatting>
  <conditionalFormatting sqref="V234:V235">
    <cfRule type="cellIs" dxfId="15523" priority="13170" stopIfTrue="1" operator="equal">
      <formula>"Muy Alta"</formula>
    </cfRule>
  </conditionalFormatting>
  <conditionalFormatting sqref="V234:V235">
    <cfRule type="cellIs" dxfId="15522" priority="13174" stopIfTrue="1" operator="equal">
      <formula>"Muy Baja"</formula>
    </cfRule>
  </conditionalFormatting>
  <conditionalFormatting sqref="AP235">
    <cfRule type="cellIs" dxfId="15521" priority="13133" stopIfTrue="1" operator="equal">
      <formula>"Alta"</formula>
    </cfRule>
  </conditionalFormatting>
  <conditionalFormatting sqref="AP235">
    <cfRule type="cellIs" dxfId="15520" priority="13135" stopIfTrue="1" operator="equal">
      <formula>"Baja"</formula>
    </cfRule>
  </conditionalFormatting>
  <conditionalFormatting sqref="AP235">
    <cfRule type="cellIs" dxfId="15519" priority="13134" stopIfTrue="1" operator="equal">
      <formula>"Media"</formula>
    </cfRule>
  </conditionalFormatting>
  <conditionalFormatting sqref="AP235">
    <cfRule type="cellIs" dxfId="15518" priority="13132" stopIfTrue="1" operator="equal">
      <formula>"Muy Alta"</formula>
    </cfRule>
  </conditionalFormatting>
  <conditionalFormatting sqref="AP235">
    <cfRule type="cellIs" dxfId="15517" priority="13136" stopIfTrue="1" operator="equal">
      <formula>"Muy Baja"</formula>
    </cfRule>
  </conditionalFormatting>
  <conditionalFormatting sqref="AE220:AE221">
    <cfRule type="containsText" dxfId="15516" priority="13099" operator="containsText" text="VALORAR">
      <formula>NOT(ISERROR(SEARCH("VALORAR",AE220)))</formula>
    </cfRule>
    <cfRule type="containsText" dxfId="15515" priority="13100" operator="containsText" text="Extrema">
      <formula>NOT(ISERROR(SEARCH("Extrema",AE220)))</formula>
    </cfRule>
    <cfRule type="containsText" dxfId="15514" priority="13101" operator="containsText" text="Alta">
      <formula>NOT(ISERROR(SEARCH("Alta",AE220)))</formula>
    </cfRule>
    <cfRule type="containsText" dxfId="15513" priority="13102" operator="containsText" text="Moderada">
      <formula>NOT(ISERROR(SEARCH("Moderada",AE220)))</formula>
    </cfRule>
    <cfRule type="containsText" dxfId="15512" priority="13103" operator="containsText" text="Baja">
      <formula>NOT(ISERROR(SEARCH("Baja",AE220)))</formula>
    </cfRule>
  </conditionalFormatting>
  <conditionalFormatting sqref="AE220:AE221">
    <cfRule type="containsText" dxfId="15511" priority="13104" operator="containsText" text="VALORAR">
      <formula>NOT(ISERROR(SEARCH("VALORAR",AE220)))</formula>
    </cfRule>
    <cfRule type="containsText" dxfId="15510" priority="13105" operator="containsText" text="Extrema">
      <formula>NOT(ISERROR(SEARCH("Extrema",AE220)))</formula>
    </cfRule>
    <cfRule type="containsText" dxfId="15509" priority="13106" operator="containsText" text="Alta">
      <formula>NOT(ISERROR(SEARCH("Alta",AE220)))</formula>
    </cfRule>
    <cfRule type="containsText" dxfId="15508" priority="13107" operator="containsText" text="Moderada">
      <formula>NOT(ISERROR(SEARCH("Moderada",AE220)))</formula>
    </cfRule>
    <cfRule type="containsText" dxfId="15507" priority="13108" operator="containsText" text="Baja">
      <formula>NOT(ISERROR(SEARCH("Baja",AE220)))</formula>
    </cfRule>
  </conditionalFormatting>
  <conditionalFormatting sqref="AP225 AP231">
    <cfRule type="cellIs" dxfId="15506" priority="13053" stopIfTrue="1" operator="equal">
      <formula>"Alta"</formula>
    </cfRule>
  </conditionalFormatting>
  <conditionalFormatting sqref="AP225 AP231">
    <cfRule type="cellIs" dxfId="15505" priority="13055" stopIfTrue="1" operator="equal">
      <formula>"Baja"</formula>
    </cfRule>
  </conditionalFormatting>
  <conditionalFormatting sqref="AP225 AP231">
    <cfRule type="cellIs" dxfId="15504" priority="13054" stopIfTrue="1" operator="equal">
      <formula>"Media"</formula>
    </cfRule>
  </conditionalFormatting>
  <conditionalFormatting sqref="AP225 AP231">
    <cfRule type="cellIs" dxfId="15503" priority="13052" stopIfTrue="1" operator="equal">
      <formula>"Muy Alta"</formula>
    </cfRule>
  </conditionalFormatting>
  <conditionalFormatting sqref="AP225 AP231">
    <cfRule type="cellIs" dxfId="15502" priority="13056" stopIfTrue="1" operator="equal">
      <formula>"Muy Baja"</formula>
    </cfRule>
  </conditionalFormatting>
  <conditionalFormatting sqref="AP222">
    <cfRule type="cellIs" dxfId="15501" priority="13011" stopIfTrue="1" operator="equal">
      <formula>"Alta"</formula>
    </cfRule>
  </conditionalFormatting>
  <conditionalFormatting sqref="AP222">
    <cfRule type="cellIs" dxfId="15500" priority="13013" stopIfTrue="1" operator="equal">
      <formula>"Baja"</formula>
    </cfRule>
  </conditionalFormatting>
  <conditionalFormatting sqref="AP222">
    <cfRule type="cellIs" dxfId="15499" priority="13012" stopIfTrue="1" operator="equal">
      <formula>"Media"</formula>
    </cfRule>
  </conditionalFormatting>
  <conditionalFormatting sqref="AP222">
    <cfRule type="cellIs" dxfId="15498" priority="13010" stopIfTrue="1" operator="equal">
      <formula>"Muy Alta"</formula>
    </cfRule>
  </conditionalFormatting>
  <conditionalFormatting sqref="AP222">
    <cfRule type="cellIs" dxfId="15497" priority="13014" stopIfTrue="1" operator="equal">
      <formula>"Muy Baja"</formula>
    </cfRule>
  </conditionalFormatting>
  <conditionalFormatting sqref="V220:V221">
    <cfRule type="cellIs" dxfId="15496" priority="13115" stopIfTrue="1" operator="equal">
      <formula>"Alta"</formula>
    </cfRule>
  </conditionalFormatting>
  <conditionalFormatting sqref="V220:V221">
    <cfRule type="cellIs" dxfId="15495" priority="13117" stopIfTrue="1" operator="equal">
      <formula>"Baja"</formula>
    </cfRule>
  </conditionalFormatting>
  <conditionalFormatting sqref="V220:V221">
    <cfRule type="cellIs" dxfId="15494" priority="13116" stopIfTrue="1" operator="equal">
      <formula>"Media"</formula>
    </cfRule>
  </conditionalFormatting>
  <conditionalFormatting sqref="V220:V221">
    <cfRule type="cellIs" dxfId="15493" priority="13114" stopIfTrue="1" operator="equal">
      <formula>"Muy Alta"</formula>
    </cfRule>
  </conditionalFormatting>
  <conditionalFormatting sqref="V220:V221">
    <cfRule type="cellIs" dxfId="15492" priority="13118" stopIfTrue="1" operator="equal">
      <formula>"Muy Baja"</formula>
    </cfRule>
  </conditionalFormatting>
  <conditionalFormatting sqref="AW220">
    <cfRule type="containsText" dxfId="15491" priority="13089" operator="containsText" text="VALORAR">
      <formula>NOT(ISERROR(SEARCH("VALORAR",AW220)))</formula>
    </cfRule>
    <cfRule type="containsText" dxfId="15490" priority="13090" operator="containsText" text="Extrema">
      <formula>NOT(ISERROR(SEARCH("Extrema",AW220)))</formula>
    </cfRule>
    <cfRule type="containsText" dxfId="15489" priority="13091" operator="containsText" text="Alta">
      <formula>NOT(ISERROR(SEARCH("Alta",AW220)))</formula>
    </cfRule>
    <cfRule type="containsText" dxfId="15488" priority="13092" operator="containsText" text="Moderada">
      <formula>NOT(ISERROR(SEARCH("Moderada",AW220)))</formula>
    </cfRule>
    <cfRule type="containsText" dxfId="15487" priority="13093" operator="containsText" text="Baja">
      <formula>NOT(ISERROR(SEARCH("Baja",AW220)))</formula>
    </cfRule>
  </conditionalFormatting>
  <conditionalFormatting sqref="AW220">
    <cfRule type="containsText" dxfId="15486" priority="13094" operator="containsText" text="VALORAR">
      <formula>NOT(ISERROR(SEARCH("VALORAR",AW220)))</formula>
    </cfRule>
    <cfRule type="containsText" dxfId="15485" priority="13095" operator="containsText" text="Extrema">
      <formula>NOT(ISERROR(SEARCH("Extrema",AW220)))</formula>
    </cfRule>
    <cfRule type="containsText" dxfId="15484" priority="13096" operator="containsText" text="Alta">
      <formula>NOT(ISERROR(SEARCH("Alta",AW220)))</formula>
    </cfRule>
    <cfRule type="containsText" dxfId="15483" priority="13097" operator="containsText" text="Moderada">
      <formula>NOT(ISERROR(SEARCH("Moderada",AW220)))</formula>
    </cfRule>
    <cfRule type="containsText" dxfId="15482" priority="13098" operator="containsText" text="Baja">
      <formula>NOT(ISERROR(SEARCH("Baja",AW220)))</formula>
    </cfRule>
  </conditionalFormatting>
  <conditionalFormatting sqref="AP220">
    <cfRule type="cellIs" dxfId="15481" priority="13081" stopIfTrue="1" operator="equal">
      <formula>"Alta"</formula>
    </cfRule>
  </conditionalFormatting>
  <conditionalFormatting sqref="AP220">
    <cfRule type="cellIs" dxfId="15480" priority="13083" stopIfTrue="1" operator="equal">
      <formula>"Baja"</formula>
    </cfRule>
  </conditionalFormatting>
  <conditionalFormatting sqref="AP220">
    <cfRule type="cellIs" dxfId="15479" priority="13082" stopIfTrue="1" operator="equal">
      <formula>"Media"</formula>
    </cfRule>
  </conditionalFormatting>
  <conditionalFormatting sqref="AP220">
    <cfRule type="cellIs" dxfId="15478" priority="13080" stopIfTrue="1" operator="equal">
      <formula>"Muy Alta"</formula>
    </cfRule>
  </conditionalFormatting>
  <conditionalFormatting sqref="AP220">
    <cfRule type="cellIs" dxfId="15477" priority="13084" stopIfTrue="1" operator="equal">
      <formula>"Muy Baja"</formula>
    </cfRule>
  </conditionalFormatting>
  <conditionalFormatting sqref="AP221">
    <cfRule type="cellIs" dxfId="15476" priority="13067" stopIfTrue="1" operator="equal">
      <formula>"Alta"</formula>
    </cfRule>
  </conditionalFormatting>
  <conditionalFormatting sqref="AP221">
    <cfRule type="cellIs" dxfId="15475" priority="13069" stopIfTrue="1" operator="equal">
      <formula>"Baja"</formula>
    </cfRule>
  </conditionalFormatting>
  <conditionalFormatting sqref="AP221">
    <cfRule type="cellIs" dxfId="15474" priority="13068" stopIfTrue="1" operator="equal">
      <formula>"Media"</formula>
    </cfRule>
  </conditionalFormatting>
  <conditionalFormatting sqref="AP221">
    <cfRule type="cellIs" dxfId="15473" priority="13066" stopIfTrue="1" operator="equal">
      <formula>"Muy Alta"</formula>
    </cfRule>
  </conditionalFormatting>
  <conditionalFormatting sqref="AP221">
    <cfRule type="cellIs" dxfId="15472" priority="13070" stopIfTrue="1" operator="equal">
      <formula>"Muy Baja"</formula>
    </cfRule>
  </conditionalFormatting>
  <conditionalFormatting sqref="AE222:AE223">
    <cfRule type="containsText" dxfId="15471" priority="13019" operator="containsText" text="VALORAR">
      <formula>NOT(ISERROR(SEARCH("VALORAR",AE222)))</formula>
    </cfRule>
    <cfRule type="containsText" dxfId="15470" priority="13020" operator="containsText" text="Extrema">
      <formula>NOT(ISERROR(SEARCH("Extrema",AE222)))</formula>
    </cfRule>
    <cfRule type="containsText" dxfId="15469" priority="13021" operator="containsText" text="Alta">
      <formula>NOT(ISERROR(SEARCH("Alta",AE222)))</formula>
    </cfRule>
    <cfRule type="containsText" dxfId="15468" priority="13022" operator="containsText" text="Moderada">
      <formula>NOT(ISERROR(SEARCH("Moderada",AE222)))</formula>
    </cfRule>
    <cfRule type="containsText" dxfId="15467" priority="13023" operator="containsText" text="Baja">
      <formula>NOT(ISERROR(SEARCH("Baja",AE222)))</formula>
    </cfRule>
  </conditionalFormatting>
  <conditionalFormatting sqref="AE222:AE223">
    <cfRule type="containsText" dxfId="15466" priority="13024" operator="containsText" text="VALORAR">
      <formula>NOT(ISERROR(SEARCH("VALORAR",AE222)))</formula>
    </cfRule>
    <cfRule type="containsText" dxfId="15465" priority="13025" operator="containsText" text="Extrema">
      <formula>NOT(ISERROR(SEARCH("Extrema",AE222)))</formula>
    </cfRule>
    <cfRule type="containsText" dxfId="15464" priority="13026" operator="containsText" text="Alta">
      <formula>NOT(ISERROR(SEARCH("Alta",AE222)))</formula>
    </cfRule>
    <cfRule type="containsText" dxfId="15463" priority="13027" operator="containsText" text="Moderada">
      <formula>NOT(ISERROR(SEARCH("Moderada",AE222)))</formula>
    </cfRule>
    <cfRule type="containsText" dxfId="15462" priority="13028" operator="containsText" text="Baja">
      <formula>NOT(ISERROR(SEARCH("Baja",AE222)))</formula>
    </cfRule>
  </conditionalFormatting>
  <conditionalFormatting sqref="V222:V223">
    <cfRule type="cellIs" dxfId="15461" priority="13035" stopIfTrue="1" operator="equal">
      <formula>"Alta"</formula>
    </cfRule>
  </conditionalFormatting>
  <conditionalFormatting sqref="V222:V223">
    <cfRule type="cellIs" dxfId="15460" priority="13037" stopIfTrue="1" operator="equal">
      <formula>"Baja"</formula>
    </cfRule>
  </conditionalFormatting>
  <conditionalFormatting sqref="V222:V223">
    <cfRule type="cellIs" dxfId="15459" priority="13036" stopIfTrue="1" operator="equal">
      <formula>"Media"</formula>
    </cfRule>
  </conditionalFormatting>
  <conditionalFormatting sqref="V222:V223">
    <cfRule type="cellIs" dxfId="15458" priority="13034" stopIfTrue="1" operator="equal">
      <formula>"Muy Alta"</formula>
    </cfRule>
  </conditionalFormatting>
  <conditionalFormatting sqref="V222:V223">
    <cfRule type="cellIs" dxfId="15457" priority="13038" stopIfTrue="1" operator="equal">
      <formula>"Muy Baja"</formula>
    </cfRule>
  </conditionalFormatting>
  <conditionalFormatting sqref="AP223">
    <cfRule type="cellIs" dxfId="15456" priority="12997" stopIfTrue="1" operator="equal">
      <formula>"Alta"</formula>
    </cfRule>
  </conditionalFormatting>
  <conditionalFormatting sqref="AP223">
    <cfRule type="cellIs" dxfId="15455" priority="12999" stopIfTrue="1" operator="equal">
      <formula>"Baja"</formula>
    </cfRule>
  </conditionalFormatting>
  <conditionalFormatting sqref="AP223">
    <cfRule type="cellIs" dxfId="15454" priority="12998" stopIfTrue="1" operator="equal">
      <formula>"Media"</formula>
    </cfRule>
  </conditionalFormatting>
  <conditionalFormatting sqref="AP223">
    <cfRule type="cellIs" dxfId="15453" priority="12996" stopIfTrue="1" operator="equal">
      <formula>"Muy Alta"</formula>
    </cfRule>
  </conditionalFormatting>
  <conditionalFormatting sqref="AP223">
    <cfRule type="cellIs" dxfId="15452" priority="13000" stopIfTrue="1" operator="equal">
      <formula>"Muy Baja"</formula>
    </cfRule>
  </conditionalFormatting>
  <conditionalFormatting sqref="AE200">
    <cfRule type="containsText" dxfId="15451" priority="12963" operator="containsText" text="VALORAR">
      <formula>NOT(ISERROR(SEARCH("VALORAR",AE200)))</formula>
    </cfRule>
    <cfRule type="containsText" dxfId="15450" priority="12964" operator="containsText" text="Extrema">
      <formula>NOT(ISERROR(SEARCH("Extrema",AE200)))</formula>
    </cfRule>
    <cfRule type="containsText" dxfId="15449" priority="12965" operator="containsText" text="Alta">
      <formula>NOT(ISERROR(SEARCH("Alta",AE200)))</formula>
    </cfRule>
    <cfRule type="containsText" dxfId="15448" priority="12966" operator="containsText" text="Moderada">
      <formula>NOT(ISERROR(SEARCH("Moderada",AE200)))</formula>
    </cfRule>
    <cfRule type="containsText" dxfId="15447" priority="12967" operator="containsText" text="Baja">
      <formula>NOT(ISERROR(SEARCH("Baja",AE200)))</formula>
    </cfRule>
  </conditionalFormatting>
  <conditionalFormatting sqref="AE200">
    <cfRule type="containsText" dxfId="15446" priority="12968" operator="containsText" text="VALORAR">
      <formula>NOT(ISERROR(SEARCH("VALORAR",AE200)))</formula>
    </cfRule>
    <cfRule type="containsText" dxfId="15445" priority="12969" operator="containsText" text="Extrema">
      <formula>NOT(ISERROR(SEARCH("Extrema",AE200)))</formula>
    </cfRule>
    <cfRule type="containsText" dxfId="15444" priority="12970" operator="containsText" text="Alta">
      <formula>NOT(ISERROR(SEARCH("Alta",AE200)))</formula>
    </cfRule>
    <cfRule type="containsText" dxfId="15443" priority="12971" operator="containsText" text="Moderada">
      <formula>NOT(ISERROR(SEARCH("Moderada",AE200)))</formula>
    </cfRule>
    <cfRule type="containsText" dxfId="15442" priority="12972" operator="containsText" text="Baja">
      <formula>NOT(ISERROR(SEARCH("Baja",AE200)))</formula>
    </cfRule>
  </conditionalFormatting>
  <conditionalFormatting sqref="V200">
    <cfRule type="cellIs" dxfId="15441" priority="12979" stopIfTrue="1" operator="equal">
      <formula>"Alta"</formula>
    </cfRule>
  </conditionalFormatting>
  <conditionalFormatting sqref="V200">
    <cfRule type="cellIs" dxfId="15440" priority="12981" stopIfTrue="1" operator="equal">
      <formula>"Baja"</formula>
    </cfRule>
  </conditionalFormatting>
  <conditionalFormatting sqref="V200">
    <cfRule type="cellIs" dxfId="15439" priority="12980" stopIfTrue="1" operator="equal">
      <formula>"Media"</formula>
    </cfRule>
  </conditionalFormatting>
  <conditionalFormatting sqref="V200">
    <cfRule type="cellIs" dxfId="15438" priority="12978" stopIfTrue="1" operator="equal">
      <formula>"Muy Alta"</formula>
    </cfRule>
  </conditionalFormatting>
  <conditionalFormatting sqref="V200">
    <cfRule type="cellIs" dxfId="15437" priority="12982" stopIfTrue="1" operator="equal">
      <formula>"Muy Baja"</formula>
    </cfRule>
  </conditionalFormatting>
  <conditionalFormatting sqref="AP200">
    <cfRule type="cellIs" dxfId="15436" priority="12955" stopIfTrue="1" operator="equal">
      <formula>"Alta"</formula>
    </cfRule>
  </conditionalFormatting>
  <conditionalFormatting sqref="AP200">
    <cfRule type="cellIs" dxfId="15435" priority="12957" stopIfTrue="1" operator="equal">
      <formula>"Baja"</formula>
    </cfRule>
  </conditionalFormatting>
  <conditionalFormatting sqref="AP200">
    <cfRule type="cellIs" dxfId="15434" priority="12956" stopIfTrue="1" operator="equal">
      <formula>"Media"</formula>
    </cfRule>
  </conditionalFormatting>
  <conditionalFormatting sqref="AP200">
    <cfRule type="cellIs" dxfId="15433" priority="12954" stopIfTrue="1" operator="equal">
      <formula>"Muy Alta"</formula>
    </cfRule>
  </conditionalFormatting>
  <conditionalFormatting sqref="AP200">
    <cfRule type="cellIs" dxfId="15432" priority="12958" stopIfTrue="1" operator="equal">
      <formula>"Muy Baja"</formula>
    </cfRule>
  </conditionalFormatting>
  <conditionalFormatting sqref="AE206">
    <cfRule type="containsText" dxfId="15431" priority="12921" operator="containsText" text="VALORAR">
      <formula>NOT(ISERROR(SEARCH("VALORAR",AE206)))</formula>
    </cfRule>
    <cfRule type="containsText" dxfId="15430" priority="12922" operator="containsText" text="Extrema">
      <formula>NOT(ISERROR(SEARCH("Extrema",AE206)))</formula>
    </cfRule>
    <cfRule type="containsText" dxfId="15429" priority="12923" operator="containsText" text="Alta">
      <formula>NOT(ISERROR(SEARCH("Alta",AE206)))</formula>
    </cfRule>
    <cfRule type="containsText" dxfId="15428" priority="12924" operator="containsText" text="Moderada">
      <formula>NOT(ISERROR(SEARCH("Moderada",AE206)))</formula>
    </cfRule>
    <cfRule type="containsText" dxfId="15427" priority="12925" operator="containsText" text="Baja">
      <formula>NOT(ISERROR(SEARCH("Baja",AE206)))</formula>
    </cfRule>
  </conditionalFormatting>
  <conditionalFormatting sqref="AE206">
    <cfRule type="containsText" dxfId="15426" priority="12926" operator="containsText" text="VALORAR">
      <formula>NOT(ISERROR(SEARCH("VALORAR",AE206)))</formula>
    </cfRule>
    <cfRule type="containsText" dxfId="15425" priority="12927" operator="containsText" text="Extrema">
      <formula>NOT(ISERROR(SEARCH("Extrema",AE206)))</formula>
    </cfRule>
    <cfRule type="containsText" dxfId="15424" priority="12928" operator="containsText" text="Alta">
      <formula>NOT(ISERROR(SEARCH("Alta",AE206)))</formula>
    </cfRule>
    <cfRule type="containsText" dxfId="15423" priority="12929" operator="containsText" text="Moderada">
      <formula>NOT(ISERROR(SEARCH("Moderada",AE206)))</formula>
    </cfRule>
    <cfRule type="containsText" dxfId="15422" priority="12930" operator="containsText" text="Baja">
      <formula>NOT(ISERROR(SEARCH("Baja",AE206)))</formula>
    </cfRule>
  </conditionalFormatting>
  <conditionalFormatting sqref="V206">
    <cfRule type="cellIs" dxfId="15421" priority="12937" stopIfTrue="1" operator="equal">
      <formula>"Alta"</formula>
    </cfRule>
  </conditionalFormatting>
  <conditionalFormatting sqref="V206">
    <cfRule type="cellIs" dxfId="15420" priority="12939" stopIfTrue="1" operator="equal">
      <formula>"Baja"</formula>
    </cfRule>
  </conditionalFormatting>
  <conditionalFormatting sqref="V206">
    <cfRule type="cellIs" dxfId="15419" priority="12938" stopIfTrue="1" operator="equal">
      <formula>"Media"</formula>
    </cfRule>
  </conditionalFormatting>
  <conditionalFormatting sqref="V206">
    <cfRule type="cellIs" dxfId="15418" priority="12936" stopIfTrue="1" operator="equal">
      <formula>"Muy Alta"</formula>
    </cfRule>
  </conditionalFormatting>
  <conditionalFormatting sqref="V206">
    <cfRule type="cellIs" dxfId="15417" priority="12940" stopIfTrue="1" operator="equal">
      <formula>"Muy Baja"</formula>
    </cfRule>
  </conditionalFormatting>
  <conditionalFormatting sqref="AP206">
    <cfRule type="cellIs" dxfId="15416" priority="12913" stopIfTrue="1" operator="equal">
      <formula>"Alta"</formula>
    </cfRule>
  </conditionalFormatting>
  <conditionalFormatting sqref="AP206">
    <cfRule type="cellIs" dxfId="15415" priority="12915" stopIfTrue="1" operator="equal">
      <formula>"Baja"</formula>
    </cfRule>
  </conditionalFormatting>
  <conditionalFormatting sqref="AP206">
    <cfRule type="cellIs" dxfId="15414" priority="12914" stopIfTrue="1" operator="equal">
      <formula>"Media"</formula>
    </cfRule>
  </conditionalFormatting>
  <conditionalFormatting sqref="AP206">
    <cfRule type="cellIs" dxfId="15413" priority="12912" stopIfTrue="1" operator="equal">
      <formula>"Muy Alta"</formula>
    </cfRule>
  </conditionalFormatting>
  <conditionalFormatting sqref="AP206">
    <cfRule type="cellIs" dxfId="15412" priority="12916" stopIfTrue="1" operator="equal">
      <formula>"Muy Baja"</formula>
    </cfRule>
  </conditionalFormatting>
  <conditionalFormatting sqref="AE212">
    <cfRule type="containsText" dxfId="15411" priority="12879" operator="containsText" text="VALORAR">
      <formula>NOT(ISERROR(SEARCH("VALORAR",AE212)))</formula>
    </cfRule>
    <cfRule type="containsText" dxfId="15410" priority="12880" operator="containsText" text="Extrema">
      <formula>NOT(ISERROR(SEARCH("Extrema",AE212)))</formula>
    </cfRule>
    <cfRule type="containsText" dxfId="15409" priority="12881" operator="containsText" text="Alta">
      <formula>NOT(ISERROR(SEARCH("Alta",AE212)))</formula>
    </cfRule>
    <cfRule type="containsText" dxfId="15408" priority="12882" operator="containsText" text="Moderada">
      <formula>NOT(ISERROR(SEARCH("Moderada",AE212)))</formula>
    </cfRule>
    <cfRule type="containsText" dxfId="15407" priority="12883" operator="containsText" text="Baja">
      <formula>NOT(ISERROR(SEARCH("Baja",AE212)))</formula>
    </cfRule>
  </conditionalFormatting>
  <conditionalFormatting sqref="AE212">
    <cfRule type="containsText" dxfId="15406" priority="12884" operator="containsText" text="VALORAR">
      <formula>NOT(ISERROR(SEARCH("VALORAR",AE212)))</formula>
    </cfRule>
    <cfRule type="containsText" dxfId="15405" priority="12885" operator="containsText" text="Extrema">
      <formula>NOT(ISERROR(SEARCH("Extrema",AE212)))</formula>
    </cfRule>
    <cfRule type="containsText" dxfId="15404" priority="12886" operator="containsText" text="Alta">
      <formula>NOT(ISERROR(SEARCH("Alta",AE212)))</formula>
    </cfRule>
    <cfRule type="containsText" dxfId="15403" priority="12887" operator="containsText" text="Moderada">
      <formula>NOT(ISERROR(SEARCH("Moderada",AE212)))</formula>
    </cfRule>
    <cfRule type="containsText" dxfId="15402" priority="12888" operator="containsText" text="Baja">
      <formula>NOT(ISERROR(SEARCH("Baja",AE212)))</formula>
    </cfRule>
  </conditionalFormatting>
  <conditionalFormatting sqref="V212">
    <cfRule type="cellIs" dxfId="15401" priority="12895" stopIfTrue="1" operator="equal">
      <formula>"Alta"</formula>
    </cfRule>
  </conditionalFormatting>
  <conditionalFormatting sqref="V212">
    <cfRule type="cellIs" dxfId="15400" priority="12897" stopIfTrue="1" operator="equal">
      <formula>"Baja"</formula>
    </cfRule>
  </conditionalFormatting>
  <conditionalFormatting sqref="V212">
    <cfRule type="cellIs" dxfId="15399" priority="12896" stopIfTrue="1" operator="equal">
      <formula>"Media"</formula>
    </cfRule>
  </conditionalFormatting>
  <conditionalFormatting sqref="V212">
    <cfRule type="cellIs" dxfId="15398" priority="12894" stopIfTrue="1" operator="equal">
      <formula>"Muy Alta"</formula>
    </cfRule>
  </conditionalFormatting>
  <conditionalFormatting sqref="V212">
    <cfRule type="cellIs" dxfId="15397" priority="12898" stopIfTrue="1" operator="equal">
      <formula>"Muy Baja"</formula>
    </cfRule>
  </conditionalFormatting>
  <conditionalFormatting sqref="AP212">
    <cfRule type="cellIs" dxfId="15396" priority="12871" stopIfTrue="1" operator="equal">
      <formula>"Alta"</formula>
    </cfRule>
  </conditionalFormatting>
  <conditionalFormatting sqref="AP212">
    <cfRule type="cellIs" dxfId="15395" priority="12873" stopIfTrue="1" operator="equal">
      <formula>"Baja"</formula>
    </cfRule>
  </conditionalFormatting>
  <conditionalFormatting sqref="AP212">
    <cfRule type="cellIs" dxfId="15394" priority="12872" stopIfTrue="1" operator="equal">
      <formula>"Media"</formula>
    </cfRule>
  </conditionalFormatting>
  <conditionalFormatting sqref="AP212">
    <cfRule type="cellIs" dxfId="15393" priority="12870" stopIfTrue="1" operator="equal">
      <formula>"Muy Alta"</formula>
    </cfRule>
  </conditionalFormatting>
  <conditionalFormatting sqref="AP212">
    <cfRule type="cellIs" dxfId="15392" priority="12874" stopIfTrue="1" operator="equal">
      <formula>"Muy Baja"</formula>
    </cfRule>
  </conditionalFormatting>
  <conditionalFormatting sqref="AE218">
    <cfRule type="containsText" dxfId="15391" priority="12837" operator="containsText" text="VALORAR">
      <formula>NOT(ISERROR(SEARCH("VALORAR",AE218)))</formula>
    </cfRule>
    <cfRule type="containsText" dxfId="15390" priority="12838" operator="containsText" text="Extrema">
      <formula>NOT(ISERROR(SEARCH("Extrema",AE218)))</formula>
    </cfRule>
    <cfRule type="containsText" dxfId="15389" priority="12839" operator="containsText" text="Alta">
      <formula>NOT(ISERROR(SEARCH("Alta",AE218)))</formula>
    </cfRule>
    <cfRule type="containsText" dxfId="15388" priority="12840" operator="containsText" text="Moderada">
      <formula>NOT(ISERROR(SEARCH("Moderada",AE218)))</formula>
    </cfRule>
    <cfRule type="containsText" dxfId="15387" priority="12841" operator="containsText" text="Baja">
      <formula>NOT(ISERROR(SEARCH("Baja",AE218)))</formula>
    </cfRule>
  </conditionalFormatting>
  <conditionalFormatting sqref="AE218">
    <cfRule type="containsText" dxfId="15386" priority="12842" operator="containsText" text="VALORAR">
      <formula>NOT(ISERROR(SEARCH("VALORAR",AE218)))</formula>
    </cfRule>
    <cfRule type="containsText" dxfId="15385" priority="12843" operator="containsText" text="Extrema">
      <formula>NOT(ISERROR(SEARCH("Extrema",AE218)))</formula>
    </cfRule>
    <cfRule type="containsText" dxfId="15384" priority="12844" operator="containsText" text="Alta">
      <formula>NOT(ISERROR(SEARCH("Alta",AE218)))</formula>
    </cfRule>
    <cfRule type="containsText" dxfId="15383" priority="12845" operator="containsText" text="Moderada">
      <formula>NOT(ISERROR(SEARCH("Moderada",AE218)))</formula>
    </cfRule>
    <cfRule type="containsText" dxfId="15382" priority="12846" operator="containsText" text="Baja">
      <formula>NOT(ISERROR(SEARCH("Baja",AE218)))</formula>
    </cfRule>
  </conditionalFormatting>
  <conditionalFormatting sqref="V218">
    <cfRule type="cellIs" dxfId="15381" priority="12853" stopIfTrue="1" operator="equal">
      <formula>"Alta"</formula>
    </cfRule>
  </conditionalFormatting>
  <conditionalFormatting sqref="V218">
    <cfRule type="cellIs" dxfId="15380" priority="12855" stopIfTrue="1" operator="equal">
      <formula>"Baja"</formula>
    </cfRule>
  </conditionalFormatting>
  <conditionalFormatting sqref="V218">
    <cfRule type="cellIs" dxfId="15379" priority="12854" stopIfTrue="1" operator="equal">
      <formula>"Media"</formula>
    </cfRule>
  </conditionalFormatting>
  <conditionalFormatting sqref="V218">
    <cfRule type="cellIs" dxfId="15378" priority="12852" stopIfTrue="1" operator="equal">
      <formula>"Muy Alta"</formula>
    </cfRule>
  </conditionalFormatting>
  <conditionalFormatting sqref="V218">
    <cfRule type="cellIs" dxfId="15377" priority="12856" stopIfTrue="1" operator="equal">
      <formula>"Muy Baja"</formula>
    </cfRule>
  </conditionalFormatting>
  <conditionalFormatting sqref="AP218">
    <cfRule type="cellIs" dxfId="15376" priority="12829" stopIfTrue="1" operator="equal">
      <formula>"Alta"</formula>
    </cfRule>
  </conditionalFormatting>
  <conditionalFormatting sqref="AP218">
    <cfRule type="cellIs" dxfId="15375" priority="12831" stopIfTrue="1" operator="equal">
      <formula>"Baja"</formula>
    </cfRule>
  </conditionalFormatting>
  <conditionalFormatting sqref="AP218">
    <cfRule type="cellIs" dxfId="15374" priority="12830" stopIfTrue="1" operator="equal">
      <formula>"Media"</formula>
    </cfRule>
  </conditionalFormatting>
  <conditionalFormatting sqref="AP218">
    <cfRule type="cellIs" dxfId="15373" priority="12828" stopIfTrue="1" operator="equal">
      <formula>"Muy Alta"</formula>
    </cfRule>
  </conditionalFormatting>
  <conditionalFormatting sqref="AP218">
    <cfRule type="cellIs" dxfId="15372" priority="12832" stopIfTrue="1" operator="equal">
      <formula>"Muy Baja"</formula>
    </cfRule>
  </conditionalFormatting>
  <conditionalFormatting sqref="AE224">
    <cfRule type="containsText" dxfId="15371" priority="12795" operator="containsText" text="VALORAR">
      <formula>NOT(ISERROR(SEARCH("VALORAR",AE224)))</formula>
    </cfRule>
    <cfRule type="containsText" dxfId="15370" priority="12796" operator="containsText" text="Extrema">
      <formula>NOT(ISERROR(SEARCH("Extrema",AE224)))</formula>
    </cfRule>
    <cfRule type="containsText" dxfId="15369" priority="12797" operator="containsText" text="Alta">
      <formula>NOT(ISERROR(SEARCH("Alta",AE224)))</formula>
    </cfRule>
    <cfRule type="containsText" dxfId="15368" priority="12798" operator="containsText" text="Moderada">
      <formula>NOT(ISERROR(SEARCH("Moderada",AE224)))</formula>
    </cfRule>
    <cfRule type="containsText" dxfId="15367" priority="12799" operator="containsText" text="Baja">
      <formula>NOT(ISERROR(SEARCH("Baja",AE224)))</formula>
    </cfRule>
  </conditionalFormatting>
  <conditionalFormatting sqref="AE224">
    <cfRule type="containsText" dxfId="15366" priority="12800" operator="containsText" text="VALORAR">
      <formula>NOT(ISERROR(SEARCH("VALORAR",AE224)))</formula>
    </cfRule>
    <cfRule type="containsText" dxfId="15365" priority="12801" operator="containsText" text="Extrema">
      <formula>NOT(ISERROR(SEARCH("Extrema",AE224)))</formula>
    </cfRule>
    <cfRule type="containsText" dxfId="15364" priority="12802" operator="containsText" text="Alta">
      <formula>NOT(ISERROR(SEARCH("Alta",AE224)))</formula>
    </cfRule>
    <cfRule type="containsText" dxfId="15363" priority="12803" operator="containsText" text="Moderada">
      <formula>NOT(ISERROR(SEARCH("Moderada",AE224)))</formula>
    </cfRule>
    <cfRule type="containsText" dxfId="15362" priority="12804" operator="containsText" text="Baja">
      <formula>NOT(ISERROR(SEARCH("Baja",AE224)))</formula>
    </cfRule>
  </conditionalFormatting>
  <conditionalFormatting sqref="V224">
    <cfRule type="cellIs" dxfId="15361" priority="12811" stopIfTrue="1" operator="equal">
      <formula>"Alta"</formula>
    </cfRule>
  </conditionalFormatting>
  <conditionalFormatting sqref="V224">
    <cfRule type="cellIs" dxfId="15360" priority="12813" stopIfTrue="1" operator="equal">
      <formula>"Baja"</formula>
    </cfRule>
  </conditionalFormatting>
  <conditionalFormatting sqref="V224">
    <cfRule type="cellIs" dxfId="15359" priority="12812" stopIfTrue="1" operator="equal">
      <formula>"Media"</formula>
    </cfRule>
  </conditionalFormatting>
  <conditionalFormatting sqref="V224">
    <cfRule type="cellIs" dxfId="15358" priority="12810" stopIfTrue="1" operator="equal">
      <formula>"Muy Alta"</formula>
    </cfRule>
  </conditionalFormatting>
  <conditionalFormatting sqref="V224">
    <cfRule type="cellIs" dxfId="15357" priority="12814" stopIfTrue="1" operator="equal">
      <formula>"Muy Baja"</formula>
    </cfRule>
  </conditionalFormatting>
  <conditionalFormatting sqref="AP224">
    <cfRule type="cellIs" dxfId="15356" priority="12787" stopIfTrue="1" operator="equal">
      <formula>"Alta"</formula>
    </cfRule>
  </conditionalFormatting>
  <conditionalFormatting sqref="AP224">
    <cfRule type="cellIs" dxfId="15355" priority="12789" stopIfTrue="1" operator="equal">
      <formula>"Baja"</formula>
    </cfRule>
  </conditionalFormatting>
  <conditionalFormatting sqref="AP224">
    <cfRule type="cellIs" dxfId="15354" priority="12788" stopIfTrue="1" operator="equal">
      <formula>"Media"</formula>
    </cfRule>
  </conditionalFormatting>
  <conditionalFormatting sqref="AP224">
    <cfRule type="cellIs" dxfId="15353" priority="12786" stopIfTrue="1" operator="equal">
      <formula>"Muy Alta"</formula>
    </cfRule>
  </conditionalFormatting>
  <conditionalFormatting sqref="AP224">
    <cfRule type="cellIs" dxfId="15352" priority="12790" stopIfTrue="1" operator="equal">
      <formula>"Muy Baja"</formula>
    </cfRule>
  </conditionalFormatting>
  <conditionalFormatting sqref="AE236">
    <cfRule type="containsText" dxfId="15351" priority="12753" operator="containsText" text="VALORAR">
      <formula>NOT(ISERROR(SEARCH("VALORAR",AE236)))</formula>
    </cfRule>
    <cfRule type="containsText" dxfId="15350" priority="12754" operator="containsText" text="Extrema">
      <formula>NOT(ISERROR(SEARCH("Extrema",AE236)))</formula>
    </cfRule>
    <cfRule type="containsText" dxfId="15349" priority="12755" operator="containsText" text="Alta">
      <formula>NOT(ISERROR(SEARCH("Alta",AE236)))</formula>
    </cfRule>
    <cfRule type="containsText" dxfId="15348" priority="12756" operator="containsText" text="Moderada">
      <formula>NOT(ISERROR(SEARCH("Moderada",AE236)))</formula>
    </cfRule>
    <cfRule type="containsText" dxfId="15347" priority="12757" operator="containsText" text="Baja">
      <formula>NOT(ISERROR(SEARCH("Baja",AE236)))</formula>
    </cfRule>
  </conditionalFormatting>
  <conditionalFormatting sqref="AE236">
    <cfRule type="containsText" dxfId="15346" priority="12758" operator="containsText" text="VALORAR">
      <formula>NOT(ISERROR(SEARCH("VALORAR",AE236)))</formula>
    </cfRule>
    <cfRule type="containsText" dxfId="15345" priority="12759" operator="containsText" text="Extrema">
      <formula>NOT(ISERROR(SEARCH("Extrema",AE236)))</formula>
    </cfRule>
    <cfRule type="containsText" dxfId="15344" priority="12760" operator="containsText" text="Alta">
      <formula>NOT(ISERROR(SEARCH("Alta",AE236)))</formula>
    </cfRule>
    <cfRule type="containsText" dxfId="15343" priority="12761" operator="containsText" text="Moderada">
      <formula>NOT(ISERROR(SEARCH("Moderada",AE236)))</formula>
    </cfRule>
    <cfRule type="containsText" dxfId="15342" priority="12762" operator="containsText" text="Baja">
      <formula>NOT(ISERROR(SEARCH("Baja",AE236)))</formula>
    </cfRule>
  </conditionalFormatting>
  <conditionalFormatting sqref="V236">
    <cfRule type="cellIs" dxfId="15341" priority="12769" stopIfTrue="1" operator="equal">
      <formula>"Alta"</formula>
    </cfRule>
  </conditionalFormatting>
  <conditionalFormatting sqref="V236">
    <cfRule type="cellIs" dxfId="15340" priority="12771" stopIfTrue="1" operator="equal">
      <formula>"Baja"</formula>
    </cfRule>
  </conditionalFormatting>
  <conditionalFormatting sqref="V236">
    <cfRule type="cellIs" dxfId="15339" priority="12770" stopIfTrue="1" operator="equal">
      <formula>"Media"</formula>
    </cfRule>
  </conditionalFormatting>
  <conditionalFormatting sqref="V236">
    <cfRule type="cellIs" dxfId="15338" priority="12768" stopIfTrue="1" operator="equal">
      <formula>"Muy Alta"</formula>
    </cfRule>
  </conditionalFormatting>
  <conditionalFormatting sqref="V236">
    <cfRule type="cellIs" dxfId="15337" priority="12772" stopIfTrue="1" operator="equal">
      <formula>"Muy Baja"</formula>
    </cfRule>
  </conditionalFormatting>
  <conditionalFormatting sqref="AP236">
    <cfRule type="cellIs" dxfId="15336" priority="12745" stopIfTrue="1" operator="equal">
      <formula>"Alta"</formula>
    </cfRule>
  </conditionalFormatting>
  <conditionalFormatting sqref="AP236">
    <cfRule type="cellIs" dxfId="15335" priority="12747" stopIfTrue="1" operator="equal">
      <formula>"Baja"</formula>
    </cfRule>
  </conditionalFormatting>
  <conditionalFormatting sqref="AP236">
    <cfRule type="cellIs" dxfId="15334" priority="12746" stopIfTrue="1" operator="equal">
      <formula>"Media"</formula>
    </cfRule>
  </conditionalFormatting>
  <conditionalFormatting sqref="AP236">
    <cfRule type="cellIs" dxfId="15333" priority="12744" stopIfTrue="1" operator="equal">
      <formula>"Muy Alta"</formula>
    </cfRule>
  </conditionalFormatting>
  <conditionalFormatting sqref="AP236">
    <cfRule type="cellIs" dxfId="15332" priority="12748" stopIfTrue="1" operator="equal">
      <formula>"Muy Baja"</formula>
    </cfRule>
  </conditionalFormatting>
  <conditionalFormatting sqref="AE244:AE245">
    <cfRule type="containsText" dxfId="15331" priority="12683" operator="containsText" text="VALORAR">
      <formula>NOT(ISERROR(SEARCH("VALORAR",AE244)))</formula>
    </cfRule>
    <cfRule type="containsText" dxfId="15330" priority="12684" operator="containsText" text="Extrema">
      <formula>NOT(ISERROR(SEARCH("Extrema",AE244)))</formula>
    </cfRule>
    <cfRule type="containsText" dxfId="15329" priority="12685" operator="containsText" text="Alta">
      <formula>NOT(ISERROR(SEARCH("Alta",AE244)))</formula>
    </cfRule>
    <cfRule type="containsText" dxfId="15328" priority="12686" operator="containsText" text="Moderada">
      <formula>NOT(ISERROR(SEARCH("Moderada",AE244)))</formula>
    </cfRule>
    <cfRule type="containsText" dxfId="15327" priority="12687" operator="containsText" text="Baja">
      <formula>NOT(ISERROR(SEARCH("Baja",AE244)))</formula>
    </cfRule>
  </conditionalFormatting>
  <conditionalFormatting sqref="AE244:AE245">
    <cfRule type="containsText" dxfId="15326" priority="12688" operator="containsText" text="VALORAR">
      <formula>NOT(ISERROR(SEARCH("VALORAR",AE244)))</formula>
    </cfRule>
    <cfRule type="containsText" dxfId="15325" priority="12689" operator="containsText" text="Extrema">
      <formula>NOT(ISERROR(SEARCH("Extrema",AE244)))</formula>
    </cfRule>
    <cfRule type="containsText" dxfId="15324" priority="12690" operator="containsText" text="Alta">
      <formula>NOT(ISERROR(SEARCH("Alta",AE244)))</formula>
    </cfRule>
    <cfRule type="containsText" dxfId="15323" priority="12691" operator="containsText" text="Moderada">
      <formula>NOT(ISERROR(SEARCH("Moderada",AE244)))</formula>
    </cfRule>
    <cfRule type="containsText" dxfId="15322" priority="12692" operator="containsText" text="Baja">
      <formula>NOT(ISERROR(SEARCH("Baja",AE244)))</formula>
    </cfRule>
  </conditionalFormatting>
  <conditionalFormatting sqref="AP249">
    <cfRule type="cellIs" dxfId="15321" priority="12637" stopIfTrue="1" operator="equal">
      <formula>"Alta"</formula>
    </cfRule>
  </conditionalFormatting>
  <conditionalFormatting sqref="AP249">
    <cfRule type="cellIs" dxfId="15320" priority="12639" stopIfTrue="1" operator="equal">
      <formula>"Baja"</formula>
    </cfRule>
  </conditionalFormatting>
  <conditionalFormatting sqref="AP249">
    <cfRule type="cellIs" dxfId="15319" priority="12638" stopIfTrue="1" operator="equal">
      <formula>"Media"</formula>
    </cfRule>
  </conditionalFormatting>
  <conditionalFormatting sqref="AP249">
    <cfRule type="cellIs" dxfId="15318" priority="12636" stopIfTrue="1" operator="equal">
      <formula>"Muy Alta"</formula>
    </cfRule>
  </conditionalFormatting>
  <conditionalFormatting sqref="AP249">
    <cfRule type="cellIs" dxfId="15317" priority="12640" stopIfTrue="1" operator="equal">
      <formula>"Muy Baja"</formula>
    </cfRule>
  </conditionalFormatting>
  <conditionalFormatting sqref="AP246">
    <cfRule type="cellIs" dxfId="15316" priority="12595" stopIfTrue="1" operator="equal">
      <formula>"Alta"</formula>
    </cfRule>
  </conditionalFormatting>
  <conditionalFormatting sqref="AP246">
    <cfRule type="cellIs" dxfId="15315" priority="12597" stopIfTrue="1" operator="equal">
      <formula>"Baja"</formula>
    </cfRule>
  </conditionalFormatting>
  <conditionalFormatting sqref="AP246">
    <cfRule type="cellIs" dxfId="15314" priority="12596" stopIfTrue="1" operator="equal">
      <formula>"Media"</formula>
    </cfRule>
  </conditionalFormatting>
  <conditionalFormatting sqref="AP246">
    <cfRule type="cellIs" dxfId="15313" priority="12594" stopIfTrue="1" operator="equal">
      <formula>"Muy Alta"</formula>
    </cfRule>
  </conditionalFormatting>
  <conditionalFormatting sqref="AP246">
    <cfRule type="cellIs" dxfId="15312" priority="12598" stopIfTrue="1" operator="equal">
      <formula>"Muy Baja"</formula>
    </cfRule>
  </conditionalFormatting>
  <conditionalFormatting sqref="V244:V245">
    <cfRule type="cellIs" dxfId="15311" priority="12699" stopIfTrue="1" operator="equal">
      <formula>"Alta"</formula>
    </cfRule>
  </conditionalFormatting>
  <conditionalFormatting sqref="V244:V245">
    <cfRule type="cellIs" dxfId="15310" priority="12701" stopIfTrue="1" operator="equal">
      <formula>"Baja"</formula>
    </cfRule>
  </conditionalFormatting>
  <conditionalFormatting sqref="V244:V245">
    <cfRule type="cellIs" dxfId="15309" priority="12700" stopIfTrue="1" operator="equal">
      <formula>"Media"</formula>
    </cfRule>
  </conditionalFormatting>
  <conditionalFormatting sqref="V244:V245">
    <cfRule type="cellIs" dxfId="15308" priority="12698" stopIfTrue="1" operator="equal">
      <formula>"Muy Alta"</formula>
    </cfRule>
  </conditionalFormatting>
  <conditionalFormatting sqref="V244:V245">
    <cfRule type="cellIs" dxfId="15307" priority="12702" stopIfTrue="1" operator="equal">
      <formula>"Muy Baja"</formula>
    </cfRule>
  </conditionalFormatting>
  <conditionalFormatting sqref="AW244">
    <cfRule type="containsText" dxfId="15306" priority="12673" operator="containsText" text="VALORAR">
      <formula>NOT(ISERROR(SEARCH("VALORAR",AW244)))</formula>
    </cfRule>
    <cfRule type="containsText" dxfId="15305" priority="12674" operator="containsText" text="Extrema">
      <formula>NOT(ISERROR(SEARCH("Extrema",AW244)))</formula>
    </cfRule>
    <cfRule type="containsText" dxfId="15304" priority="12675" operator="containsText" text="Alta">
      <formula>NOT(ISERROR(SEARCH("Alta",AW244)))</formula>
    </cfRule>
    <cfRule type="containsText" dxfId="15303" priority="12676" operator="containsText" text="Moderada">
      <formula>NOT(ISERROR(SEARCH("Moderada",AW244)))</formula>
    </cfRule>
    <cfRule type="containsText" dxfId="15302" priority="12677" operator="containsText" text="Baja">
      <formula>NOT(ISERROR(SEARCH("Baja",AW244)))</formula>
    </cfRule>
  </conditionalFormatting>
  <conditionalFormatting sqref="AW244">
    <cfRule type="containsText" dxfId="15301" priority="12678" operator="containsText" text="VALORAR">
      <formula>NOT(ISERROR(SEARCH("VALORAR",AW244)))</formula>
    </cfRule>
    <cfRule type="containsText" dxfId="15300" priority="12679" operator="containsText" text="Extrema">
      <formula>NOT(ISERROR(SEARCH("Extrema",AW244)))</formula>
    </cfRule>
    <cfRule type="containsText" dxfId="15299" priority="12680" operator="containsText" text="Alta">
      <formula>NOT(ISERROR(SEARCH("Alta",AW244)))</formula>
    </cfRule>
    <cfRule type="containsText" dxfId="15298" priority="12681" operator="containsText" text="Moderada">
      <formula>NOT(ISERROR(SEARCH("Moderada",AW244)))</formula>
    </cfRule>
    <cfRule type="containsText" dxfId="15297" priority="12682" operator="containsText" text="Baja">
      <formula>NOT(ISERROR(SEARCH("Baja",AW244)))</formula>
    </cfRule>
  </conditionalFormatting>
  <conditionalFormatting sqref="AP244">
    <cfRule type="cellIs" dxfId="15296" priority="12665" stopIfTrue="1" operator="equal">
      <formula>"Alta"</formula>
    </cfRule>
  </conditionalFormatting>
  <conditionalFormatting sqref="AP244">
    <cfRule type="cellIs" dxfId="15295" priority="12667" stopIfTrue="1" operator="equal">
      <formula>"Baja"</formula>
    </cfRule>
  </conditionalFormatting>
  <conditionalFormatting sqref="AP244">
    <cfRule type="cellIs" dxfId="15294" priority="12666" stopIfTrue="1" operator="equal">
      <formula>"Media"</formula>
    </cfRule>
  </conditionalFormatting>
  <conditionalFormatting sqref="AP244">
    <cfRule type="cellIs" dxfId="15293" priority="12664" stopIfTrue="1" operator="equal">
      <formula>"Muy Alta"</formula>
    </cfRule>
  </conditionalFormatting>
  <conditionalFormatting sqref="AP244">
    <cfRule type="cellIs" dxfId="15292" priority="12668" stopIfTrue="1" operator="equal">
      <formula>"Muy Baja"</formula>
    </cfRule>
  </conditionalFormatting>
  <conditionalFormatting sqref="AP245">
    <cfRule type="cellIs" dxfId="15291" priority="12651" stopIfTrue="1" operator="equal">
      <formula>"Alta"</formula>
    </cfRule>
  </conditionalFormatting>
  <conditionalFormatting sqref="AP245">
    <cfRule type="cellIs" dxfId="15290" priority="12653" stopIfTrue="1" operator="equal">
      <formula>"Baja"</formula>
    </cfRule>
  </conditionalFormatting>
  <conditionalFormatting sqref="AP245">
    <cfRule type="cellIs" dxfId="15289" priority="12652" stopIfTrue="1" operator="equal">
      <formula>"Media"</formula>
    </cfRule>
  </conditionalFormatting>
  <conditionalFormatting sqref="AP245">
    <cfRule type="cellIs" dxfId="15288" priority="12650" stopIfTrue="1" operator="equal">
      <formula>"Muy Alta"</formula>
    </cfRule>
  </conditionalFormatting>
  <conditionalFormatting sqref="AP245">
    <cfRule type="cellIs" dxfId="15287" priority="12654" stopIfTrue="1" operator="equal">
      <formula>"Muy Baja"</formula>
    </cfRule>
  </conditionalFormatting>
  <conditionalFormatting sqref="AE246:AE247">
    <cfRule type="containsText" dxfId="15286" priority="12603" operator="containsText" text="VALORAR">
      <formula>NOT(ISERROR(SEARCH("VALORAR",AE246)))</formula>
    </cfRule>
    <cfRule type="containsText" dxfId="15285" priority="12604" operator="containsText" text="Extrema">
      <formula>NOT(ISERROR(SEARCH("Extrema",AE246)))</formula>
    </cfRule>
    <cfRule type="containsText" dxfId="15284" priority="12605" operator="containsText" text="Alta">
      <formula>NOT(ISERROR(SEARCH("Alta",AE246)))</formula>
    </cfRule>
    <cfRule type="containsText" dxfId="15283" priority="12606" operator="containsText" text="Moderada">
      <formula>NOT(ISERROR(SEARCH("Moderada",AE246)))</formula>
    </cfRule>
    <cfRule type="containsText" dxfId="15282" priority="12607" operator="containsText" text="Baja">
      <formula>NOT(ISERROR(SEARCH("Baja",AE246)))</formula>
    </cfRule>
  </conditionalFormatting>
  <conditionalFormatting sqref="AE246:AE247">
    <cfRule type="containsText" dxfId="15281" priority="12608" operator="containsText" text="VALORAR">
      <formula>NOT(ISERROR(SEARCH("VALORAR",AE246)))</formula>
    </cfRule>
    <cfRule type="containsText" dxfId="15280" priority="12609" operator="containsText" text="Extrema">
      <formula>NOT(ISERROR(SEARCH("Extrema",AE246)))</formula>
    </cfRule>
    <cfRule type="containsText" dxfId="15279" priority="12610" operator="containsText" text="Alta">
      <formula>NOT(ISERROR(SEARCH("Alta",AE246)))</formula>
    </cfRule>
    <cfRule type="containsText" dxfId="15278" priority="12611" operator="containsText" text="Moderada">
      <formula>NOT(ISERROR(SEARCH("Moderada",AE246)))</formula>
    </cfRule>
    <cfRule type="containsText" dxfId="15277" priority="12612" operator="containsText" text="Baja">
      <formula>NOT(ISERROR(SEARCH("Baja",AE246)))</formula>
    </cfRule>
  </conditionalFormatting>
  <conditionalFormatting sqref="V246:V247">
    <cfRule type="cellIs" dxfId="15276" priority="12619" stopIfTrue="1" operator="equal">
      <formula>"Alta"</formula>
    </cfRule>
  </conditionalFormatting>
  <conditionalFormatting sqref="V246:V247">
    <cfRule type="cellIs" dxfId="15275" priority="12621" stopIfTrue="1" operator="equal">
      <formula>"Baja"</formula>
    </cfRule>
  </conditionalFormatting>
  <conditionalFormatting sqref="V246:V247">
    <cfRule type="cellIs" dxfId="15274" priority="12620" stopIfTrue="1" operator="equal">
      <formula>"Media"</formula>
    </cfRule>
  </conditionalFormatting>
  <conditionalFormatting sqref="V246:V247">
    <cfRule type="cellIs" dxfId="15273" priority="12618" stopIfTrue="1" operator="equal">
      <formula>"Muy Alta"</formula>
    </cfRule>
  </conditionalFormatting>
  <conditionalFormatting sqref="V246:V247">
    <cfRule type="cellIs" dxfId="15272" priority="12622" stopIfTrue="1" operator="equal">
      <formula>"Muy Baja"</formula>
    </cfRule>
  </conditionalFormatting>
  <conditionalFormatting sqref="AP247">
    <cfRule type="cellIs" dxfId="15271" priority="12581" stopIfTrue="1" operator="equal">
      <formula>"Alta"</formula>
    </cfRule>
  </conditionalFormatting>
  <conditionalFormatting sqref="AP247">
    <cfRule type="cellIs" dxfId="15270" priority="12583" stopIfTrue="1" operator="equal">
      <formula>"Baja"</formula>
    </cfRule>
  </conditionalFormatting>
  <conditionalFormatting sqref="AP247">
    <cfRule type="cellIs" dxfId="15269" priority="12582" stopIfTrue="1" operator="equal">
      <formula>"Media"</formula>
    </cfRule>
  </conditionalFormatting>
  <conditionalFormatting sqref="AP247">
    <cfRule type="cellIs" dxfId="15268" priority="12580" stopIfTrue="1" operator="equal">
      <formula>"Muy Alta"</formula>
    </cfRule>
  </conditionalFormatting>
  <conditionalFormatting sqref="AP247">
    <cfRule type="cellIs" dxfId="15267" priority="12584" stopIfTrue="1" operator="equal">
      <formula>"Muy Baja"</formula>
    </cfRule>
  </conditionalFormatting>
  <conditionalFormatting sqref="AE248">
    <cfRule type="containsText" dxfId="15266" priority="12547" operator="containsText" text="VALORAR">
      <formula>NOT(ISERROR(SEARCH("VALORAR",AE248)))</formula>
    </cfRule>
    <cfRule type="containsText" dxfId="15265" priority="12548" operator="containsText" text="Extrema">
      <formula>NOT(ISERROR(SEARCH("Extrema",AE248)))</formula>
    </cfRule>
    <cfRule type="containsText" dxfId="15264" priority="12549" operator="containsText" text="Alta">
      <formula>NOT(ISERROR(SEARCH("Alta",AE248)))</formula>
    </cfRule>
    <cfRule type="containsText" dxfId="15263" priority="12550" operator="containsText" text="Moderada">
      <formula>NOT(ISERROR(SEARCH("Moderada",AE248)))</formula>
    </cfRule>
    <cfRule type="containsText" dxfId="15262" priority="12551" operator="containsText" text="Baja">
      <formula>NOT(ISERROR(SEARCH("Baja",AE248)))</formula>
    </cfRule>
  </conditionalFormatting>
  <conditionalFormatting sqref="AE248">
    <cfRule type="containsText" dxfId="15261" priority="12552" operator="containsText" text="VALORAR">
      <formula>NOT(ISERROR(SEARCH("VALORAR",AE248)))</formula>
    </cfRule>
    <cfRule type="containsText" dxfId="15260" priority="12553" operator="containsText" text="Extrema">
      <formula>NOT(ISERROR(SEARCH("Extrema",AE248)))</formula>
    </cfRule>
    <cfRule type="containsText" dxfId="15259" priority="12554" operator="containsText" text="Alta">
      <formula>NOT(ISERROR(SEARCH("Alta",AE248)))</formula>
    </cfRule>
    <cfRule type="containsText" dxfId="15258" priority="12555" operator="containsText" text="Moderada">
      <formula>NOT(ISERROR(SEARCH("Moderada",AE248)))</formula>
    </cfRule>
    <cfRule type="containsText" dxfId="15257" priority="12556" operator="containsText" text="Baja">
      <formula>NOT(ISERROR(SEARCH("Baja",AE248)))</formula>
    </cfRule>
  </conditionalFormatting>
  <conditionalFormatting sqref="V248">
    <cfRule type="cellIs" dxfId="15256" priority="12563" stopIfTrue="1" operator="equal">
      <formula>"Alta"</formula>
    </cfRule>
  </conditionalFormatting>
  <conditionalFormatting sqref="V248">
    <cfRule type="cellIs" dxfId="15255" priority="12565" stopIfTrue="1" operator="equal">
      <formula>"Baja"</formula>
    </cfRule>
  </conditionalFormatting>
  <conditionalFormatting sqref="V248">
    <cfRule type="cellIs" dxfId="15254" priority="12564" stopIfTrue="1" operator="equal">
      <formula>"Media"</formula>
    </cfRule>
  </conditionalFormatting>
  <conditionalFormatting sqref="V248">
    <cfRule type="cellIs" dxfId="15253" priority="12562" stopIfTrue="1" operator="equal">
      <formula>"Muy Alta"</formula>
    </cfRule>
  </conditionalFormatting>
  <conditionalFormatting sqref="V248">
    <cfRule type="cellIs" dxfId="15252" priority="12566" stopIfTrue="1" operator="equal">
      <formula>"Muy Baja"</formula>
    </cfRule>
  </conditionalFormatting>
  <conditionalFormatting sqref="AP248">
    <cfRule type="cellIs" dxfId="15251" priority="12539" stopIfTrue="1" operator="equal">
      <formula>"Alta"</formula>
    </cfRule>
  </conditionalFormatting>
  <conditionalFormatting sqref="AP248">
    <cfRule type="cellIs" dxfId="15250" priority="12541" stopIfTrue="1" operator="equal">
      <formula>"Baja"</formula>
    </cfRule>
  </conditionalFormatting>
  <conditionalFormatting sqref="AP248">
    <cfRule type="cellIs" dxfId="15249" priority="12540" stopIfTrue="1" operator="equal">
      <formula>"Media"</formula>
    </cfRule>
  </conditionalFormatting>
  <conditionalFormatting sqref="AP248">
    <cfRule type="cellIs" dxfId="15248" priority="12538" stopIfTrue="1" operator="equal">
      <formula>"Muy Alta"</formula>
    </cfRule>
  </conditionalFormatting>
  <conditionalFormatting sqref="AP248">
    <cfRule type="cellIs" dxfId="15247" priority="12542" stopIfTrue="1" operator="equal">
      <formula>"Muy Baja"</formula>
    </cfRule>
  </conditionalFormatting>
  <conditionalFormatting sqref="AE238:AE239">
    <cfRule type="containsText" dxfId="15246" priority="12491" operator="containsText" text="VALORAR">
      <formula>NOT(ISERROR(SEARCH("VALORAR",AE238)))</formula>
    </cfRule>
    <cfRule type="containsText" dxfId="15245" priority="12492" operator="containsText" text="Extrema">
      <formula>NOT(ISERROR(SEARCH("Extrema",AE238)))</formula>
    </cfRule>
    <cfRule type="containsText" dxfId="15244" priority="12493" operator="containsText" text="Alta">
      <formula>NOT(ISERROR(SEARCH("Alta",AE238)))</formula>
    </cfRule>
    <cfRule type="containsText" dxfId="15243" priority="12494" operator="containsText" text="Moderada">
      <formula>NOT(ISERROR(SEARCH("Moderada",AE238)))</formula>
    </cfRule>
    <cfRule type="containsText" dxfId="15242" priority="12495" operator="containsText" text="Baja">
      <formula>NOT(ISERROR(SEARCH("Baja",AE238)))</formula>
    </cfRule>
  </conditionalFormatting>
  <conditionalFormatting sqref="AE238:AE239">
    <cfRule type="containsText" dxfId="15241" priority="12496" operator="containsText" text="VALORAR">
      <formula>NOT(ISERROR(SEARCH("VALORAR",AE238)))</formula>
    </cfRule>
    <cfRule type="containsText" dxfId="15240" priority="12497" operator="containsText" text="Extrema">
      <formula>NOT(ISERROR(SEARCH("Extrema",AE238)))</formula>
    </cfRule>
    <cfRule type="containsText" dxfId="15239" priority="12498" operator="containsText" text="Alta">
      <formula>NOT(ISERROR(SEARCH("Alta",AE238)))</formula>
    </cfRule>
    <cfRule type="containsText" dxfId="15238" priority="12499" operator="containsText" text="Moderada">
      <formula>NOT(ISERROR(SEARCH("Moderada",AE238)))</formula>
    </cfRule>
    <cfRule type="containsText" dxfId="15237" priority="12500" operator="containsText" text="Baja">
      <formula>NOT(ISERROR(SEARCH("Baja",AE238)))</formula>
    </cfRule>
  </conditionalFormatting>
  <conditionalFormatting sqref="AP243">
    <cfRule type="cellIs" dxfId="15236" priority="12445" stopIfTrue="1" operator="equal">
      <formula>"Alta"</formula>
    </cfRule>
  </conditionalFormatting>
  <conditionalFormatting sqref="AP243">
    <cfRule type="cellIs" dxfId="15235" priority="12447" stopIfTrue="1" operator="equal">
      <formula>"Baja"</formula>
    </cfRule>
  </conditionalFormatting>
  <conditionalFormatting sqref="AP243">
    <cfRule type="cellIs" dxfId="15234" priority="12446" stopIfTrue="1" operator="equal">
      <formula>"Media"</formula>
    </cfRule>
  </conditionalFormatting>
  <conditionalFormatting sqref="AP243">
    <cfRule type="cellIs" dxfId="15233" priority="12444" stopIfTrue="1" operator="equal">
      <formula>"Muy Alta"</formula>
    </cfRule>
  </conditionalFormatting>
  <conditionalFormatting sqref="AP243">
    <cfRule type="cellIs" dxfId="15232" priority="12448" stopIfTrue="1" operator="equal">
      <formula>"Muy Baja"</formula>
    </cfRule>
  </conditionalFormatting>
  <conditionalFormatting sqref="AP240">
    <cfRule type="cellIs" dxfId="15231" priority="12403" stopIfTrue="1" operator="equal">
      <formula>"Alta"</formula>
    </cfRule>
  </conditionalFormatting>
  <conditionalFormatting sqref="AP240">
    <cfRule type="cellIs" dxfId="15230" priority="12405" stopIfTrue="1" operator="equal">
      <formula>"Baja"</formula>
    </cfRule>
  </conditionalFormatting>
  <conditionalFormatting sqref="AP240">
    <cfRule type="cellIs" dxfId="15229" priority="12404" stopIfTrue="1" operator="equal">
      <formula>"Media"</formula>
    </cfRule>
  </conditionalFormatting>
  <conditionalFormatting sqref="AP240">
    <cfRule type="cellIs" dxfId="15228" priority="12402" stopIfTrue="1" operator="equal">
      <formula>"Muy Alta"</formula>
    </cfRule>
  </conditionalFormatting>
  <conditionalFormatting sqref="AP240">
    <cfRule type="cellIs" dxfId="15227" priority="12406" stopIfTrue="1" operator="equal">
      <formula>"Muy Baja"</formula>
    </cfRule>
  </conditionalFormatting>
  <conditionalFormatting sqref="V238:V239">
    <cfRule type="cellIs" dxfId="15226" priority="12507" stopIfTrue="1" operator="equal">
      <formula>"Alta"</formula>
    </cfRule>
  </conditionalFormatting>
  <conditionalFormatting sqref="V238:V239">
    <cfRule type="cellIs" dxfId="15225" priority="12509" stopIfTrue="1" operator="equal">
      <formula>"Baja"</formula>
    </cfRule>
  </conditionalFormatting>
  <conditionalFormatting sqref="V238:V239">
    <cfRule type="cellIs" dxfId="15224" priority="12508" stopIfTrue="1" operator="equal">
      <formula>"Media"</formula>
    </cfRule>
  </conditionalFormatting>
  <conditionalFormatting sqref="V238:V239">
    <cfRule type="cellIs" dxfId="15223" priority="12506" stopIfTrue="1" operator="equal">
      <formula>"Muy Alta"</formula>
    </cfRule>
  </conditionalFormatting>
  <conditionalFormatting sqref="V238:V239">
    <cfRule type="cellIs" dxfId="15222" priority="12510" stopIfTrue="1" operator="equal">
      <formula>"Muy Baja"</formula>
    </cfRule>
  </conditionalFormatting>
  <conditionalFormatting sqref="AW238">
    <cfRule type="containsText" dxfId="15221" priority="12481" operator="containsText" text="VALORAR">
      <formula>NOT(ISERROR(SEARCH("VALORAR",AW238)))</formula>
    </cfRule>
    <cfRule type="containsText" dxfId="15220" priority="12482" operator="containsText" text="Extrema">
      <formula>NOT(ISERROR(SEARCH("Extrema",AW238)))</formula>
    </cfRule>
    <cfRule type="containsText" dxfId="15219" priority="12483" operator="containsText" text="Alta">
      <formula>NOT(ISERROR(SEARCH("Alta",AW238)))</formula>
    </cfRule>
    <cfRule type="containsText" dxfId="15218" priority="12484" operator="containsText" text="Moderada">
      <formula>NOT(ISERROR(SEARCH("Moderada",AW238)))</formula>
    </cfRule>
    <cfRule type="containsText" dxfId="15217" priority="12485" operator="containsText" text="Baja">
      <formula>NOT(ISERROR(SEARCH("Baja",AW238)))</formula>
    </cfRule>
  </conditionalFormatting>
  <conditionalFormatting sqref="AW238">
    <cfRule type="containsText" dxfId="15216" priority="12486" operator="containsText" text="VALORAR">
      <formula>NOT(ISERROR(SEARCH("VALORAR",AW238)))</formula>
    </cfRule>
    <cfRule type="containsText" dxfId="15215" priority="12487" operator="containsText" text="Extrema">
      <formula>NOT(ISERROR(SEARCH("Extrema",AW238)))</formula>
    </cfRule>
    <cfRule type="containsText" dxfId="15214" priority="12488" operator="containsText" text="Alta">
      <formula>NOT(ISERROR(SEARCH("Alta",AW238)))</formula>
    </cfRule>
    <cfRule type="containsText" dxfId="15213" priority="12489" operator="containsText" text="Moderada">
      <formula>NOT(ISERROR(SEARCH("Moderada",AW238)))</formula>
    </cfRule>
    <cfRule type="containsText" dxfId="15212" priority="12490" operator="containsText" text="Baja">
      <formula>NOT(ISERROR(SEARCH("Baja",AW238)))</formula>
    </cfRule>
  </conditionalFormatting>
  <conditionalFormatting sqref="AP238">
    <cfRule type="cellIs" dxfId="15211" priority="12473" stopIfTrue="1" operator="equal">
      <formula>"Alta"</formula>
    </cfRule>
  </conditionalFormatting>
  <conditionalFormatting sqref="AP238">
    <cfRule type="cellIs" dxfId="15210" priority="12475" stopIfTrue="1" operator="equal">
      <formula>"Baja"</formula>
    </cfRule>
  </conditionalFormatting>
  <conditionalFormatting sqref="AP238">
    <cfRule type="cellIs" dxfId="15209" priority="12474" stopIfTrue="1" operator="equal">
      <formula>"Media"</formula>
    </cfRule>
  </conditionalFormatting>
  <conditionalFormatting sqref="AP238">
    <cfRule type="cellIs" dxfId="15208" priority="12472" stopIfTrue="1" operator="equal">
      <formula>"Muy Alta"</formula>
    </cfRule>
  </conditionalFormatting>
  <conditionalFormatting sqref="AP238">
    <cfRule type="cellIs" dxfId="15207" priority="12476" stopIfTrue="1" operator="equal">
      <formula>"Muy Baja"</formula>
    </cfRule>
  </conditionalFormatting>
  <conditionalFormatting sqref="AP239">
    <cfRule type="cellIs" dxfId="15206" priority="12459" stopIfTrue="1" operator="equal">
      <formula>"Alta"</formula>
    </cfRule>
  </conditionalFormatting>
  <conditionalFormatting sqref="AP239">
    <cfRule type="cellIs" dxfId="15205" priority="12461" stopIfTrue="1" operator="equal">
      <formula>"Baja"</formula>
    </cfRule>
  </conditionalFormatting>
  <conditionalFormatting sqref="AP239">
    <cfRule type="cellIs" dxfId="15204" priority="12460" stopIfTrue="1" operator="equal">
      <formula>"Media"</formula>
    </cfRule>
  </conditionalFormatting>
  <conditionalFormatting sqref="AP239">
    <cfRule type="cellIs" dxfId="15203" priority="12458" stopIfTrue="1" operator="equal">
      <formula>"Muy Alta"</formula>
    </cfRule>
  </conditionalFormatting>
  <conditionalFormatting sqref="AP239">
    <cfRule type="cellIs" dxfId="15202" priority="12462" stopIfTrue="1" operator="equal">
      <formula>"Muy Baja"</formula>
    </cfRule>
  </conditionalFormatting>
  <conditionalFormatting sqref="AE240:AE241">
    <cfRule type="containsText" dxfId="15201" priority="12411" operator="containsText" text="VALORAR">
      <formula>NOT(ISERROR(SEARCH("VALORAR",AE240)))</formula>
    </cfRule>
    <cfRule type="containsText" dxfId="15200" priority="12412" operator="containsText" text="Extrema">
      <formula>NOT(ISERROR(SEARCH("Extrema",AE240)))</formula>
    </cfRule>
    <cfRule type="containsText" dxfId="15199" priority="12413" operator="containsText" text="Alta">
      <formula>NOT(ISERROR(SEARCH("Alta",AE240)))</formula>
    </cfRule>
    <cfRule type="containsText" dxfId="15198" priority="12414" operator="containsText" text="Moderada">
      <formula>NOT(ISERROR(SEARCH("Moderada",AE240)))</formula>
    </cfRule>
    <cfRule type="containsText" dxfId="15197" priority="12415" operator="containsText" text="Baja">
      <formula>NOT(ISERROR(SEARCH("Baja",AE240)))</formula>
    </cfRule>
  </conditionalFormatting>
  <conditionalFormatting sqref="AE240:AE241">
    <cfRule type="containsText" dxfId="15196" priority="12416" operator="containsText" text="VALORAR">
      <formula>NOT(ISERROR(SEARCH("VALORAR",AE240)))</formula>
    </cfRule>
    <cfRule type="containsText" dxfId="15195" priority="12417" operator="containsText" text="Extrema">
      <formula>NOT(ISERROR(SEARCH("Extrema",AE240)))</formula>
    </cfRule>
    <cfRule type="containsText" dxfId="15194" priority="12418" operator="containsText" text="Alta">
      <formula>NOT(ISERROR(SEARCH("Alta",AE240)))</formula>
    </cfRule>
    <cfRule type="containsText" dxfId="15193" priority="12419" operator="containsText" text="Moderada">
      <formula>NOT(ISERROR(SEARCH("Moderada",AE240)))</formula>
    </cfRule>
    <cfRule type="containsText" dxfId="15192" priority="12420" operator="containsText" text="Baja">
      <formula>NOT(ISERROR(SEARCH("Baja",AE240)))</formula>
    </cfRule>
  </conditionalFormatting>
  <conditionalFormatting sqref="V240:V241">
    <cfRule type="cellIs" dxfId="15191" priority="12427" stopIfTrue="1" operator="equal">
      <formula>"Alta"</formula>
    </cfRule>
  </conditionalFormatting>
  <conditionalFormatting sqref="V240:V241">
    <cfRule type="cellIs" dxfId="15190" priority="12429" stopIfTrue="1" operator="equal">
      <formula>"Baja"</formula>
    </cfRule>
  </conditionalFormatting>
  <conditionalFormatting sqref="V240:V241">
    <cfRule type="cellIs" dxfId="15189" priority="12428" stopIfTrue="1" operator="equal">
      <formula>"Media"</formula>
    </cfRule>
  </conditionalFormatting>
  <conditionalFormatting sqref="V240:V241">
    <cfRule type="cellIs" dxfId="15188" priority="12426" stopIfTrue="1" operator="equal">
      <formula>"Muy Alta"</formula>
    </cfRule>
  </conditionalFormatting>
  <conditionalFormatting sqref="V240:V241">
    <cfRule type="cellIs" dxfId="15187" priority="12430" stopIfTrue="1" operator="equal">
      <formula>"Muy Baja"</formula>
    </cfRule>
  </conditionalFormatting>
  <conditionalFormatting sqref="AP241">
    <cfRule type="cellIs" dxfId="15186" priority="12389" stopIfTrue="1" operator="equal">
      <formula>"Alta"</formula>
    </cfRule>
  </conditionalFormatting>
  <conditionalFormatting sqref="AP241">
    <cfRule type="cellIs" dxfId="15185" priority="12391" stopIfTrue="1" operator="equal">
      <formula>"Baja"</formula>
    </cfRule>
  </conditionalFormatting>
  <conditionalFormatting sqref="AP241">
    <cfRule type="cellIs" dxfId="15184" priority="12390" stopIfTrue="1" operator="equal">
      <formula>"Media"</formula>
    </cfRule>
  </conditionalFormatting>
  <conditionalFormatting sqref="AP241">
    <cfRule type="cellIs" dxfId="15183" priority="12388" stopIfTrue="1" operator="equal">
      <formula>"Muy Alta"</formula>
    </cfRule>
  </conditionalFormatting>
  <conditionalFormatting sqref="AP241">
    <cfRule type="cellIs" dxfId="15182" priority="12392" stopIfTrue="1" operator="equal">
      <formula>"Muy Baja"</formula>
    </cfRule>
  </conditionalFormatting>
  <conditionalFormatting sqref="AE242">
    <cfRule type="containsText" dxfId="15181" priority="12355" operator="containsText" text="VALORAR">
      <formula>NOT(ISERROR(SEARCH("VALORAR",AE242)))</formula>
    </cfRule>
    <cfRule type="containsText" dxfId="15180" priority="12356" operator="containsText" text="Extrema">
      <formula>NOT(ISERROR(SEARCH("Extrema",AE242)))</formula>
    </cfRule>
    <cfRule type="containsText" dxfId="15179" priority="12357" operator="containsText" text="Alta">
      <formula>NOT(ISERROR(SEARCH("Alta",AE242)))</formula>
    </cfRule>
    <cfRule type="containsText" dxfId="15178" priority="12358" operator="containsText" text="Moderada">
      <formula>NOT(ISERROR(SEARCH("Moderada",AE242)))</formula>
    </cfRule>
    <cfRule type="containsText" dxfId="15177" priority="12359" operator="containsText" text="Baja">
      <formula>NOT(ISERROR(SEARCH("Baja",AE242)))</formula>
    </cfRule>
  </conditionalFormatting>
  <conditionalFormatting sqref="AE242">
    <cfRule type="containsText" dxfId="15176" priority="12360" operator="containsText" text="VALORAR">
      <formula>NOT(ISERROR(SEARCH("VALORAR",AE242)))</formula>
    </cfRule>
    <cfRule type="containsText" dxfId="15175" priority="12361" operator="containsText" text="Extrema">
      <formula>NOT(ISERROR(SEARCH("Extrema",AE242)))</formula>
    </cfRule>
    <cfRule type="containsText" dxfId="15174" priority="12362" operator="containsText" text="Alta">
      <formula>NOT(ISERROR(SEARCH("Alta",AE242)))</formula>
    </cfRule>
    <cfRule type="containsText" dxfId="15173" priority="12363" operator="containsText" text="Moderada">
      <formula>NOT(ISERROR(SEARCH("Moderada",AE242)))</formula>
    </cfRule>
    <cfRule type="containsText" dxfId="15172" priority="12364" operator="containsText" text="Baja">
      <formula>NOT(ISERROR(SEARCH("Baja",AE242)))</formula>
    </cfRule>
  </conditionalFormatting>
  <conditionalFormatting sqref="V242">
    <cfRule type="cellIs" dxfId="15171" priority="12371" stopIfTrue="1" operator="equal">
      <formula>"Alta"</formula>
    </cfRule>
  </conditionalFormatting>
  <conditionalFormatting sqref="V242">
    <cfRule type="cellIs" dxfId="15170" priority="12373" stopIfTrue="1" operator="equal">
      <formula>"Baja"</formula>
    </cfRule>
  </conditionalFormatting>
  <conditionalFormatting sqref="V242">
    <cfRule type="cellIs" dxfId="15169" priority="12372" stopIfTrue="1" operator="equal">
      <formula>"Media"</formula>
    </cfRule>
  </conditionalFormatting>
  <conditionalFormatting sqref="V242">
    <cfRule type="cellIs" dxfId="15168" priority="12370" stopIfTrue="1" operator="equal">
      <formula>"Muy Alta"</formula>
    </cfRule>
  </conditionalFormatting>
  <conditionalFormatting sqref="V242">
    <cfRule type="cellIs" dxfId="15167" priority="12374" stopIfTrue="1" operator="equal">
      <formula>"Muy Baja"</formula>
    </cfRule>
  </conditionalFormatting>
  <conditionalFormatting sqref="AP242">
    <cfRule type="cellIs" dxfId="15166" priority="12347" stopIfTrue="1" operator="equal">
      <formula>"Alta"</formula>
    </cfRule>
  </conditionalFormatting>
  <conditionalFormatting sqref="AP242">
    <cfRule type="cellIs" dxfId="15165" priority="12349" stopIfTrue="1" operator="equal">
      <formula>"Baja"</formula>
    </cfRule>
  </conditionalFormatting>
  <conditionalFormatting sqref="AP242">
    <cfRule type="cellIs" dxfId="15164" priority="12348" stopIfTrue="1" operator="equal">
      <formula>"Media"</formula>
    </cfRule>
  </conditionalFormatting>
  <conditionalFormatting sqref="AP242">
    <cfRule type="cellIs" dxfId="15163" priority="12346" stopIfTrue="1" operator="equal">
      <formula>"Muy Alta"</formula>
    </cfRule>
  </conditionalFormatting>
  <conditionalFormatting sqref="AP242">
    <cfRule type="cellIs" dxfId="15162" priority="12350" stopIfTrue="1" operator="equal">
      <formula>"Muy Baja"</formula>
    </cfRule>
  </conditionalFormatting>
  <conditionalFormatting sqref="AE250:AE251">
    <cfRule type="containsText" dxfId="15161" priority="12299" operator="containsText" text="VALORAR">
      <formula>NOT(ISERROR(SEARCH("VALORAR",AE250)))</formula>
    </cfRule>
    <cfRule type="containsText" dxfId="15160" priority="12300" operator="containsText" text="Extrema">
      <formula>NOT(ISERROR(SEARCH("Extrema",AE250)))</formula>
    </cfRule>
    <cfRule type="containsText" dxfId="15159" priority="12301" operator="containsText" text="Alta">
      <formula>NOT(ISERROR(SEARCH("Alta",AE250)))</formula>
    </cfRule>
    <cfRule type="containsText" dxfId="15158" priority="12302" operator="containsText" text="Moderada">
      <formula>NOT(ISERROR(SEARCH("Moderada",AE250)))</formula>
    </cfRule>
    <cfRule type="containsText" dxfId="15157" priority="12303" operator="containsText" text="Baja">
      <formula>NOT(ISERROR(SEARCH("Baja",AE250)))</formula>
    </cfRule>
  </conditionalFormatting>
  <conditionalFormatting sqref="AE250:AE251">
    <cfRule type="containsText" dxfId="15156" priority="12304" operator="containsText" text="VALORAR">
      <formula>NOT(ISERROR(SEARCH("VALORAR",AE250)))</formula>
    </cfRule>
    <cfRule type="containsText" dxfId="15155" priority="12305" operator="containsText" text="Extrema">
      <formula>NOT(ISERROR(SEARCH("Extrema",AE250)))</formula>
    </cfRule>
    <cfRule type="containsText" dxfId="15154" priority="12306" operator="containsText" text="Alta">
      <formula>NOT(ISERROR(SEARCH("Alta",AE250)))</formula>
    </cfRule>
    <cfRule type="containsText" dxfId="15153" priority="12307" operator="containsText" text="Moderada">
      <formula>NOT(ISERROR(SEARCH("Moderada",AE250)))</formula>
    </cfRule>
    <cfRule type="containsText" dxfId="15152" priority="12308" operator="containsText" text="Baja">
      <formula>NOT(ISERROR(SEARCH("Baja",AE250)))</formula>
    </cfRule>
  </conditionalFormatting>
  <conditionalFormatting sqref="AP255">
    <cfRule type="cellIs" dxfId="15151" priority="12253" stopIfTrue="1" operator="equal">
      <formula>"Alta"</formula>
    </cfRule>
  </conditionalFormatting>
  <conditionalFormatting sqref="AP255">
    <cfRule type="cellIs" dxfId="15150" priority="12255" stopIfTrue="1" operator="equal">
      <formula>"Baja"</formula>
    </cfRule>
  </conditionalFormatting>
  <conditionalFormatting sqref="AP255">
    <cfRule type="cellIs" dxfId="15149" priority="12254" stopIfTrue="1" operator="equal">
      <formula>"Media"</formula>
    </cfRule>
  </conditionalFormatting>
  <conditionalFormatting sqref="AP255">
    <cfRule type="cellIs" dxfId="15148" priority="12252" stopIfTrue="1" operator="equal">
      <formula>"Muy Alta"</formula>
    </cfRule>
  </conditionalFormatting>
  <conditionalFormatting sqref="AP255">
    <cfRule type="cellIs" dxfId="15147" priority="12256" stopIfTrue="1" operator="equal">
      <formula>"Muy Baja"</formula>
    </cfRule>
  </conditionalFormatting>
  <conditionalFormatting sqref="AP252">
    <cfRule type="cellIs" dxfId="15146" priority="12211" stopIfTrue="1" operator="equal">
      <formula>"Alta"</formula>
    </cfRule>
  </conditionalFormatting>
  <conditionalFormatting sqref="AP252">
    <cfRule type="cellIs" dxfId="15145" priority="12213" stopIfTrue="1" operator="equal">
      <formula>"Baja"</formula>
    </cfRule>
  </conditionalFormatting>
  <conditionalFormatting sqref="AP252">
    <cfRule type="cellIs" dxfId="15144" priority="12212" stopIfTrue="1" operator="equal">
      <formula>"Media"</formula>
    </cfRule>
  </conditionalFormatting>
  <conditionalFormatting sqref="AP252">
    <cfRule type="cellIs" dxfId="15143" priority="12210" stopIfTrue="1" operator="equal">
      <formula>"Muy Alta"</formula>
    </cfRule>
  </conditionalFormatting>
  <conditionalFormatting sqref="AP252">
    <cfRule type="cellIs" dxfId="15142" priority="12214" stopIfTrue="1" operator="equal">
      <formula>"Muy Baja"</formula>
    </cfRule>
  </conditionalFormatting>
  <conditionalFormatting sqref="V250:V251">
    <cfRule type="cellIs" dxfId="15141" priority="12315" stopIfTrue="1" operator="equal">
      <formula>"Alta"</formula>
    </cfRule>
  </conditionalFormatting>
  <conditionalFormatting sqref="V250:V251">
    <cfRule type="cellIs" dxfId="15140" priority="12317" stopIfTrue="1" operator="equal">
      <formula>"Baja"</formula>
    </cfRule>
  </conditionalFormatting>
  <conditionalFormatting sqref="V250:V251">
    <cfRule type="cellIs" dxfId="15139" priority="12316" stopIfTrue="1" operator="equal">
      <formula>"Media"</formula>
    </cfRule>
  </conditionalFormatting>
  <conditionalFormatting sqref="V250:V251">
    <cfRule type="cellIs" dxfId="15138" priority="12314" stopIfTrue="1" operator="equal">
      <formula>"Muy Alta"</formula>
    </cfRule>
  </conditionalFormatting>
  <conditionalFormatting sqref="V250:V251">
    <cfRule type="cellIs" dxfId="15137" priority="12318" stopIfTrue="1" operator="equal">
      <formula>"Muy Baja"</formula>
    </cfRule>
  </conditionalFormatting>
  <conditionalFormatting sqref="AW250">
    <cfRule type="containsText" dxfId="15136" priority="12289" operator="containsText" text="VALORAR">
      <formula>NOT(ISERROR(SEARCH("VALORAR",AW250)))</formula>
    </cfRule>
    <cfRule type="containsText" dxfId="15135" priority="12290" operator="containsText" text="Extrema">
      <formula>NOT(ISERROR(SEARCH("Extrema",AW250)))</formula>
    </cfRule>
    <cfRule type="containsText" dxfId="15134" priority="12291" operator="containsText" text="Alta">
      <formula>NOT(ISERROR(SEARCH("Alta",AW250)))</formula>
    </cfRule>
    <cfRule type="containsText" dxfId="15133" priority="12292" operator="containsText" text="Moderada">
      <formula>NOT(ISERROR(SEARCH("Moderada",AW250)))</formula>
    </cfRule>
    <cfRule type="containsText" dxfId="15132" priority="12293" operator="containsText" text="Baja">
      <formula>NOT(ISERROR(SEARCH("Baja",AW250)))</formula>
    </cfRule>
  </conditionalFormatting>
  <conditionalFormatting sqref="AW250">
    <cfRule type="containsText" dxfId="15131" priority="12294" operator="containsText" text="VALORAR">
      <formula>NOT(ISERROR(SEARCH("VALORAR",AW250)))</formula>
    </cfRule>
    <cfRule type="containsText" dxfId="15130" priority="12295" operator="containsText" text="Extrema">
      <formula>NOT(ISERROR(SEARCH("Extrema",AW250)))</formula>
    </cfRule>
    <cfRule type="containsText" dxfId="15129" priority="12296" operator="containsText" text="Alta">
      <formula>NOT(ISERROR(SEARCH("Alta",AW250)))</formula>
    </cfRule>
    <cfRule type="containsText" dxfId="15128" priority="12297" operator="containsText" text="Moderada">
      <formula>NOT(ISERROR(SEARCH("Moderada",AW250)))</formula>
    </cfRule>
    <cfRule type="containsText" dxfId="15127" priority="12298" operator="containsText" text="Baja">
      <formula>NOT(ISERROR(SEARCH("Baja",AW250)))</formula>
    </cfRule>
  </conditionalFormatting>
  <conditionalFormatting sqref="AP250">
    <cfRule type="cellIs" dxfId="15126" priority="12281" stopIfTrue="1" operator="equal">
      <formula>"Alta"</formula>
    </cfRule>
  </conditionalFormatting>
  <conditionalFormatting sqref="AP250">
    <cfRule type="cellIs" dxfId="15125" priority="12283" stopIfTrue="1" operator="equal">
      <formula>"Baja"</formula>
    </cfRule>
  </conditionalFormatting>
  <conditionalFormatting sqref="AP250">
    <cfRule type="cellIs" dxfId="15124" priority="12282" stopIfTrue="1" operator="equal">
      <formula>"Media"</formula>
    </cfRule>
  </conditionalFormatting>
  <conditionalFormatting sqref="AP250">
    <cfRule type="cellIs" dxfId="15123" priority="12280" stopIfTrue="1" operator="equal">
      <formula>"Muy Alta"</formula>
    </cfRule>
  </conditionalFormatting>
  <conditionalFormatting sqref="AP250">
    <cfRule type="cellIs" dxfId="15122" priority="12284" stopIfTrue="1" operator="equal">
      <formula>"Muy Baja"</formula>
    </cfRule>
  </conditionalFormatting>
  <conditionalFormatting sqref="AP251">
    <cfRule type="cellIs" dxfId="15121" priority="12267" stopIfTrue="1" operator="equal">
      <formula>"Alta"</formula>
    </cfRule>
  </conditionalFormatting>
  <conditionalFormatting sqref="AP251">
    <cfRule type="cellIs" dxfId="15120" priority="12269" stopIfTrue="1" operator="equal">
      <formula>"Baja"</formula>
    </cfRule>
  </conditionalFormatting>
  <conditionalFormatting sqref="AP251">
    <cfRule type="cellIs" dxfId="15119" priority="12268" stopIfTrue="1" operator="equal">
      <formula>"Media"</formula>
    </cfRule>
  </conditionalFormatting>
  <conditionalFormatting sqref="AP251">
    <cfRule type="cellIs" dxfId="15118" priority="12266" stopIfTrue="1" operator="equal">
      <formula>"Muy Alta"</formula>
    </cfRule>
  </conditionalFormatting>
  <conditionalFormatting sqref="AP251">
    <cfRule type="cellIs" dxfId="15117" priority="12270" stopIfTrue="1" operator="equal">
      <formula>"Muy Baja"</formula>
    </cfRule>
  </conditionalFormatting>
  <conditionalFormatting sqref="AE252:AE253">
    <cfRule type="containsText" dxfId="15116" priority="12219" operator="containsText" text="VALORAR">
      <formula>NOT(ISERROR(SEARCH("VALORAR",AE252)))</formula>
    </cfRule>
    <cfRule type="containsText" dxfId="15115" priority="12220" operator="containsText" text="Extrema">
      <formula>NOT(ISERROR(SEARCH("Extrema",AE252)))</formula>
    </cfRule>
    <cfRule type="containsText" dxfId="15114" priority="12221" operator="containsText" text="Alta">
      <formula>NOT(ISERROR(SEARCH("Alta",AE252)))</formula>
    </cfRule>
    <cfRule type="containsText" dxfId="15113" priority="12222" operator="containsText" text="Moderada">
      <formula>NOT(ISERROR(SEARCH("Moderada",AE252)))</formula>
    </cfRule>
    <cfRule type="containsText" dxfId="15112" priority="12223" operator="containsText" text="Baja">
      <formula>NOT(ISERROR(SEARCH("Baja",AE252)))</formula>
    </cfRule>
  </conditionalFormatting>
  <conditionalFormatting sqref="AE252:AE253">
    <cfRule type="containsText" dxfId="15111" priority="12224" operator="containsText" text="VALORAR">
      <formula>NOT(ISERROR(SEARCH("VALORAR",AE252)))</formula>
    </cfRule>
    <cfRule type="containsText" dxfId="15110" priority="12225" operator="containsText" text="Extrema">
      <formula>NOT(ISERROR(SEARCH("Extrema",AE252)))</formula>
    </cfRule>
    <cfRule type="containsText" dxfId="15109" priority="12226" operator="containsText" text="Alta">
      <formula>NOT(ISERROR(SEARCH("Alta",AE252)))</formula>
    </cfRule>
    <cfRule type="containsText" dxfId="15108" priority="12227" operator="containsText" text="Moderada">
      <formula>NOT(ISERROR(SEARCH("Moderada",AE252)))</formula>
    </cfRule>
    <cfRule type="containsText" dxfId="15107" priority="12228" operator="containsText" text="Baja">
      <formula>NOT(ISERROR(SEARCH("Baja",AE252)))</formula>
    </cfRule>
  </conditionalFormatting>
  <conditionalFormatting sqref="V252:V253">
    <cfRule type="cellIs" dxfId="15106" priority="12235" stopIfTrue="1" operator="equal">
      <formula>"Alta"</formula>
    </cfRule>
  </conditionalFormatting>
  <conditionalFormatting sqref="V252:V253">
    <cfRule type="cellIs" dxfId="15105" priority="12237" stopIfTrue="1" operator="equal">
      <formula>"Baja"</formula>
    </cfRule>
  </conditionalFormatting>
  <conditionalFormatting sqref="V252:V253">
    <cfRule type="cellIs" dxfId="15104" priority="12236" stopIfTrue="1" operator="equal">
      <formula>"Media"</formula>
    </cfRule>
  </conditionalFormatting>
  <conditionalFormatting sqref="V252:V253">
    <cfRule type="cellIs" dxfId="15103" priority="12234" stopIfTrue="1" operator="equal">
      <formula>"Muy Alta"</formula>
    </cfRule>
  </conditionalFormatting>
  <conditionalFormatting sqref="V252:V253">
    <cfRule type="cellIs" dxfId="15102" priority="12238" stopIfTrue="1" operator="equal">
      <formula>"Muy Baja"</formula>
    </cfRule>
  </conditionalFormatting>
  <conditionalFormatting sqref="AP253">
    <cfRule type="cellIs" dxfId="15101" priority="12197" stopIfTrue="1" operator="equal">
      <formula>"Alta"</formula>
    </cfRule>
  </conditionalFormatting>
  <conditionalFormatting sqref="AP253">
    <cfRule type="cellIs" dxfId="15100" priority="12199" stopIfTrue="1" operator="equal">
      <formula>"Baja"</formula>
    </cfRule>
  </conditionalFormatting>
  <conditionalFormatting sqref="AP253">
    <cfRule type="cellIs" dxfId="15099" priority="12198" stopIfTrue="1" operator="equal">
      <formula>"Media"</formula>
    </cfRule>
  </conditionalFormatting>
  <conditionalFormatting sqref="AP253">
    <cfRule type="cellIs" dxfId="15098" priority="12196" stopIfTrue="1" operator="equal">
      <formula>"Muy Alta"</formula>
    </cfRule>
  </conditionalFormatting>
  <conditionalFormatting sqref="AP253">
    <cfRule type="cellIs" dxfId="15097" priority="12200" stopIfTrue="1" operator="equal">
      <formula>"Muy Baja"</formula>
    </cfRule>
  </conditionalFormatting>
  <conditionalFormatting sqref="AE254">
    <cfRule type="containsText" dxfId="15096" priority="12163" operator="containsText" text="VALORAR">
      <formula>NOT(ISERROR(SEARCH("VALORAR",AE254)))</formula>
    </cfRule>
    <cfRule type="containsText" dxfId="15095" priority="12164" operator="containsText" text="Extrema">
      <formula>NOT(ISERROR(SEARCH("Extrema",AE254)))</formula>
    </cfRule>
    <cfRule type="containsText" dxfId="15094" priority="12165" operator="containsText" text="Alta">
      <formula>NOT(ISERROR(SEARCH("Alta",AE254)))</formula>
    </cfRule>
    <cfRule type="containsText" dxfId="15093" priority="12166" operator="containsText" text="Moderada">
      <formula>NOT(ISERROR(SEARCH("Moderada",AE254)))</formula>
    </cfRule>
    <cfRule type="containsText" dxfId="15092" priority="12167" operator="containsText" text="Baja">
      <formula>NOT(ISERROR(SEARCH("Baja",AE254)))</formula>
    </cfRule>
  </conditionalFormatting>
  <conditionalFormatting sqref="AE254">
    <cfRule type="containsText" dxfId="15091" priority="12168" operator="containsText" text="VALORAR">
      <formula>NOT(ISERROR(SEARCH("VALORAR",AE254)))</formula>
    </cfRule>
    <cfRule type="containsText" dxfId="15090" priority="12169" operator="containsText" text="Extrema">
      <formula>NOT(ISERROR(SEARCH("Extrema",AE254)))</formula>
    </cfRule>
    <cfRule type="containsText" dxfId="15089" priority="12170" operator="containsText" text="Alta">
      <formula>NOT(ISERROR(SEARCH("Alta",AE254)))</formula>
    </cfRule>
    <cfRule type="containsText" dxfId="15088" priority="12171" operator="containsText" text="Moderada">
      <formula>NOT(ISERROR(SEARCH("Moderada",AE254)))</formula>
    </cfRule>
    <cfRule type="containsText" dxfId="15087" priority="12172" operator="containsText" text="Baja">
      <formula>NOT(ISERROR(SEARCH("Baja",AE254)))</formula>
    </cfRule>
  </conditionalFormatting>
  <conditionalFormatting sqref="V254">
    <cfRule type="cellIs" dxfId="15086" priority="12179" stopIfTrue="1" operator="equal">
      <formula>"Alta"</formula>
    </cfRule>
  </conditionalFormatting>
  <conditionalFormatting sqref="V254">
    <cfRule type="cellIs" dxfId="15085" priority="12181" stopIfTrue="1" operator="equal">
      <formula>"Baja"</formula>
    </cfRule>
  </conditionalFormatting>
  <conditionalFormatting sqref="V254">
    <cfRule type="cellIs" dxfId="15084" priority="12180" stopIfTrue="1" operator="equal">
      <formula>"Media"</formula>
    </cfRule>
  </conditionalFormatting>
  <conditionalFormatting sqref="V254">
    <cfRule type="cellIs" dxfId="15083" priority="12178" stopIfTrue="1" operator="equal">
      <formula>"Muy Alta"</formula>
    </cfRule>
  </conditionalFormatting>
  <conditionalFormatting sqref="V254">
    <cfRule type="cellIs" dxfId="15082" priority="12182" stopIfTrue="1" operator="equal">
      <formula>"Muy Baja"</formula>
    </cfRule>
  </conditionalFormatting>
  <conditionalFormatting sqref="AP254">
    <cfRule type="cellIs" dxfId="15081" priority="12155" stopIfTrue="1" operator="equal">
      <formula>"Alta"</formula>
    </cfRule>
  </conditionalFormatting>
  <conditionalFormatting sqref="AP254">
    <cfRule type="cellIs" dxfId="15080" priority="12157" stopIfTrue="1" operator="equal">
      <formula>"Baja"</formula>
    </cfRule>
  </conditionalFormatting>
  <conditionalFormatting sqref="AP254">
    <cfRule type="cellIs" dxfId="15079" priority="12156" stopIfTrue="1" operator="equal">
      <formula>"Media"</formula>
    </cfRule>
  </conditionalFormatting>
  <conditionalFormatting sqref="AP254">
    <cfRule type="cellIs" dxfId="15078" priority="12154" stopIfTrue="1" operator="equal">
      <formula>"Muy Alta"</formula>
    </cfRule>
  </conditionalFormatting>
  <conditionalFormatting sqref="AP254">
    <cfRule type="cellIs" dxfId="15077" priority="12158" stopIfTrue="1" operator="equal">
      <formula>"Muy Baja"</formula>
    </cfRule>
  </conditionalFormatting>
  <conditionalFormatting sqref="AE256:AE257">
    <cfRule type="containsText" dxfId="15076" priority="12107" operator="containsText" text="VALORAR">
      <formula>NOT(ISERROR(SEARCH("VALORAR",AE256)))</formula>
    </cfRule>
    <cfRule type="containsText" dxfId="15075" priority="12108" operator="containsText" text="Extrema">
      <formula>NOT(ISERROR(SEARCH("Extrema",AE256)))</formula>
    </cfRule>
    <cfRule type="containsText" dxfId="15074" priority="12109" operator="containsText" text="Alta">
      <formula>NOT(ISERROR(SEARCH("Alta",AE256)))</formula>
    </cfRule>
    <cfRule type="containsText" dxfId="15073" priority="12110" operator="containsText" text="Moderada">
      <formula>NOT(ISERROR(SEARCH("Moderada",AE256)))</formula>
    </cfRule>
    <cfRule type="containsText" dxfId="15072" priority="12111" operator="containsText" text="Baja">
      <formula>NOT(ISERROR(SEARCH("Baja",AE256)))</formula>
    </cfRule>
  </conditionalFormatting>
  <conditionalFormatting sqref="AE256:AE257">
    <cfRule type="containsText" dxfId="15071" priority="12112" operator="containsText" text="VALORAR">
      <formula>NOT(ISERROR(SEARCH("VALORAR",AE256)))</formula>
    </cfRule>
    <cfRule type="containsText" dxfId="15070" priority="12113" operator="containsText" text="Extrema">
      <formula>NOT(ISERROR(SEARCH("Extrema",AE256)))</formula>
    </cfRule>
    <cfRule type="containsText" dxfId="15069" priority="12114" operator="containsText" text="Alta">
      <formula>NOT(ISERROR(SEARCH("Alta",AE256)))</formula>
    </cfRule>
    <cfRule type="containsText" dxfId="15068" priority="12115" operator="containsText" text="Moderada">
      <formula>NOT(ISERROR(SEARCH("Moderada",AE256)))</formula>
    </cfRule>
    <cfRule type="containsText" dxfId="15067" priority="12116" operator="containsText" text="Baja">
      <formula>NOT(ISERROR(SEARCH("Baja",AE256)))</formula>
    </cfRule>
  </conditionalFormatting>
  <conditionalFormatting sqref="AP261">
    <cfRule type="cellIs" dxfId="15066" priority="12061" stopIfTrue="1" operator="equal">
      <formula>"Alta"</formula>
    </cfRule>
  </conditionalFormatting>
  <conditionalFormatting sqref="AP261">
    <cfRule type="cellIs" dxfId="15065" priority="12063" stopIfTrue="1" operator="equal">
      <formula>"Baja"</formula>
    </cfRule>
  </conditionalFormatting>
  <conditionalFormatting sqref="AP261">
    <cfRule type="cellIs" dxfId="15064" priority="12062" stopIfTrue="1" operator="equal">
      <formula>"Media"</formula>
    </cfRule>
  </conditionalFormatting>
  <conditionalFormatting sqref="AP261">
    <cfRule type="cellIs" dxfId="15063" priority="12060" stopIfTrue="1" operator="equal">
      <formula>"Muy Alta"</formula>
    </cfRule>
  </conditionalFormatting>
  <conditionalFormatting sqref="AP261">
    <cfRule type="cellIs" dxfId="15062" priority="12064" stopIfTrue="1" operator="equal">
      <formula>"Muy Baja"</formula>
    </cfRule>
  </conditionalFormatting>
  <conditionalFormatting sqref="AP258">
    <cfRule type="cellIs" dxfId="15061" priority="12019" stopIfTrue="1" operator="equal">
      <formula>"Alta"</formula>
    </cfRule>
  </conditionalFormatting>
  <conditionalFormatting sqref="AP258">
    <cfRule type="cellIs" dxfId="15060" priority="12021" stopIfTrue="1" operator="equal">
      <formula>"Baja"</formula>
    </cfRule>
  </conditionalFormatting>
  <conditionalFormatting sqref="AP258">
    <cfRule type="cellIs" dxfId="15059" priority="12020" stopIfTrue="1" operator="equal">
      <formula>"Media"</formula>
    </cfRule>
  </conditionalFormatting>
  <conditionalFormatting sqref="AP258">
    <cfRule type="cellIs" dxfId="15058" priority="12018" stopIfTrue="1" operator="equal">
      <formula>"Muy Alta"</formula>
    </cfRule>
  </conditionalFormatting>
  <conditionalFormatting sqref="AP258">
    <cfRule type="cellIs" dxfId="15057" priority="12022" stopIfTrue="1" operator="equal">
      <formula>"Muy Baja"</formula>
    </cfRule>
  </conditionalFormatting>
  <conditionalFormatting sqref="V256:V257">
    <cfRule type="cellIs" dxfId="15056" priority="12123" stopIfTrue="1" operator="equal">
      <formula>"Alta"</formula>
    </cfRule>
  </conditionalFormatting>
  <conditionalFormatting sqref="V256:V257">
    <cfRule type="cellIs" dxfId="15055" priority="12125" stopIfTrue="1" operator="equal">
      <formula>"Baja"</formula>
    </cfRule>
  </conditionalFormatting>
  <conditionalFormatting sqref="V256:V257">
    <cfRule type="cellIs" dxfId="15054" priority="12124" stopIfTrue="1" operator="equal">
      <formula>"Media"</formula>
    </cfRule>
  </conditionalFormatting>
  <conditionalFormatting sqref="V256:V257">
    <cfRule type="cellIs" dxfId="15053" priority="12122" stopIfTrue="1" operator="equal">
      <formula>"Muy Alta"</formula>
    </cfRule>
  </conditionalFormatting>
  <conditionalFormatting sqref="V256:V257">
    <cfRule type="cellIs" dxfId="15052" priority="12126" stopIfTrue="1" operator="equal">
      <formula>"Muy Baja"</formula>
    </cfRule>
  </conditionalFormatting>
  <conditionalFormatting sqref="AW256">
    <cfRule type="containsText" dxfId="15051" priority="12097" operator="containsText" text="VALORAR">
      <formula>NOT(ISERROR(SEARCH("VALORAR",AW256)))</formula>
    </cfRule>
    <cfRule type="containsText" dxfId="15050" priority="12098" operator="containsText" text="Extrema">
      <formula>NOT(ISERROR(SEARCH("Extrema",AW256)))</formula>
    </cfRule>
    <cfRule type="containsText" dxfId="15049" priority="12099" operator="containsText" text="Alta">
      <formula>NOT(ISERROR(SEARCH("Alta",AW256)))</formula>
    </cfRule>
    <cfRule type="containsText" dxfId="15048" priority="12100" operator="containsText" text="Moderada">
      <formula>NOT(ISERROR(SEARCH("Moderada",AW256)))</formula>
    </cfRule>
    <cfRule type="containsText" dxfId="15047" priority="12101" operator="containsText" text="Baja">
      <formula>NOT(ISERROR(SEARCH("Baja",AW256)))</formula>
    </cfRule>
  </conditionalFormatting>
  <conditionalFormatting sqref="AW256">
    <cfRule type="containsText" dxfId="15046" priority="12102" operator="containsText" text="VALORAR">
      <formula>NOT(ISERROR(SEARCH("VALORAR",AW256)))</formula>
    </cfRule>
    <cfRule type="containsText" dxfId="15045" priority="12103" operator="containsText" text="Extrema">
      <formula>NOT(ISERROR(SEARCH("Extrema",AW256)))</formula>
    </cfRule>
    <cfRule type="containsText" dxfId="15044" priority="12104" operator="containsText" text="Alta">
      <formula>NOT(ISERROR(SEARCH("Alta",AW256)))</formula>
    </cfRule>
    <cfRule type="containsText" dxfId="15043" priority="12105" operator="containsText" text="Moderada">
      <formula>NOT(ISERROR(SEARCH("Moderada",AW256)))</formula>
    </cfRule>
    <cfRule type="containsText" dxfId="15042" priority="12106" operator="containsText" text="Baja">
      <formula>NOT(ISERROR(SEARCH("Baja",AW256)))</formula>
    </cfRule>
  </conditionalFormatting>
  <conditionalFormatting sqref="AP256">
    <cfRule type="cellIs" dxfId="15041" priority="12089" stopIfTrue="1" operator="equal">
      <formula>"Alta"</formula>
    </cfRule>
  </conditionalFormatting>
  <conditionalFormatting sqref="AP256">
    <cfRule type="cellIs" dxfId="15040" priority="12091" stopIfTrue="1" operator="equal">
      <formula>"Baja"</formula>
    </cfRule>
  </conditionalFormatting>
  <conditionalFormatting sqref="AP256">
    <cfRule type="cellIs" dxfId="15039" priority="12090" stopIfTrue="1" operator="equal">
      <formula>"Media"</formula>
    </cfRule>
  </conditionalFormatting>
  <conditionalFormatting sqref="AP256">
    <cfRule type="cellIs" dxfId="15038" priority="12088" stopIfTrue="1" operator="equal">
      <formula>"Muy Alta"</formula>
    </cfRule>
  </conditionalFormatting>
  <conditionalFormatting sqref="AP256">
    <cfRule type="cellIs" dxfId="15037" priority="12092" stopIfTrue="1" operator="equal">
      <formula>"Muy Baja"</formula>
    </cfRule>
  </conditionalFormatting>
  <conditionalFormatting sqref="AP257">
    <cfRule type="cellIs" dxfId="15036" priority="12075" stopIfTrue="1" operator="equal">
      <formula>"Alta"</formula>
    </cfRule>
  </conditionalFormatting>
  <conditionalFormatting sqref="AP257">
    <cfRule type="cellIs" dxfId="15035" priority="12077" stopIfTrue="1" operator="equal">
      <formula>"Baja"</formula>
    </cfRule>
  </conditionalFormatting>
  <conditionalFormatting sqref="AP257">
    <cfRule type="cellIs" dxfId="15034" priority="12076" stopIfTrue="1" operator="equal">
      <formula>"Media"</formula>
    </cfRule>
  </conditionalFormatting>
  <conditionalFormatting sqref="AP257">
    <cfRule type="cellIs" dxfId="15033" priority="12074" stopIfTrue="1" operator="equal">
      <formula>"Muy Alta"</formula>
    </cfRule>
  </conditionalFormatting>
  <conditionalFormatting sqref="AP257">
    <cfRule type="cellIs" dxfId="15032" priority="12078" stopIfTrue="1" operator="equal">
      <formula>"Muy Baja"</formula>
    </cfRule>
  </conditionalFormatting>
  <conditionalFormatting sqref="AE258:AE259">
    <cfRule type="containsText" dxfId="15031" priority="12027" operator="containsText" text="VALORAR">
      <formula>NOT(ISERROR(SEARCH("VALORAR",AE258)))</formula>
    </cfRule>
    <cfRule type="containsText" dxfId="15030" priority="12028" operator="containsText" text="Extrema">
      <formula>NOT(ISERROR(SEARCH("Extrema",AE258)))</formula>
    </cfRule>
    <cfRule type="containsText" dxfId="15029" priority="12029" operator="containsText" text="Alta">
      <formula>NOT(ISERROR(SEARCH("Alta",AE258)))</formula>
    </cfRule>
    <cfRule type="containsText" dxfId="15028" priority="12030" operator="containsText" text="Moderada">
      <formula>NOT(ISERROR(SEARCH("Moderada",AE258)))</formula>
    </cfRule>
    <cfRule type="containsText" dxfId="15027" priority="12031" operator="containsText" text="Baja">
      <formula>NOT(ISERROR(SEARCH("Baja",AE258)))</formula>
    </cfRule>
  </conditionalFormatting>
  <conditionalFormatting sqref="AE258:AE259">
    <cfRule type="containsText" dxfId="15026" priority="12032" operator="containsText" text="VALORAR">
      <formula>NOT(ISERROR(SEARCH("VALORAR",AE258)))</formula>
    </cfRule>
    <cfRule type="containsText" dxfId="15025" priority="12033" operator="containsText" text="Extrema">
      <formula>NOT(ISERROR(SEARCH("Extrema",AE258)))</formula>
    </cfRule>
    <cfRule type="containsText" dxfId="15024" priority="12034" operator="containsText" text="Alta">
      <formula>NOT(ISERROR(SEARCH("Alta",AE258)))</formula>
    </cfRule>
    <cfRule type="containsText" dxfId="15023" priority="12035" operator="containsText" text="Moderada">
      <formula>NOT(ISERROR(SEARCH("Moderada",AE258)))</formula>
    </cfRule>
    <cfRule type="containsText" dxfId="15022" priority="12036" operator="containsText" text="Baja">
      <formula>NOT(ISERROR(SEARCH("Baja",AE258)))</formula>
    </cfRule>
  </conditionalFormatting>
  <conditionalFormatting sqref="V258:V259">
    <cfRule type="cellIs" dxfId="15021" priority="12043" stopIfTrue="1" operator="equal">
      <formula>"Alta"</formula>
    </cfRule>
  </conditionalFormatting>
  <conditionalFormatting sqref="V258:V259">
    <cfRule type="cellIs" dxfId="15020" priority="12045" stopIfTrue="1" operator="equal">
      <formula>"Baja"</formula>
    </cfRule>
  </conditionalFormatting>
  <conditionalFormatting sqref="V258:V259">
    <cfRule type="cellIs" dxfId="15019" priority="12044" stopIfTrue="1" operator="equal">
      <formula>"Media"</formula>
    </cfRule>
  </conditionalFormatting>
  <conditionalFormatting sqref="V258:V259">
    <cfRule type="cellIs" dxfId="15018" priority="12042" stopIfTrue="1" operator="equal">
      <formula>"Muy Alta"</formula>
    </cfRule>
  </conditionalFormatting>
  <conditionalFormatting sqref="V258:V259">
    <cfRule type="cellIs" dxfId="15017" priority="12046" stopIfTrue="1" operator="equal">
      <formula>"Muy Baja"</formula>
    </cfRule>
  </conditionalFormatting>
  <conditionalFormatting sqref="AP259">
    <cfRule type="cellIs" dxfId="15016" priority="12005" stopIfTrue="1" operator="equal">
      <formula>"Alta"</formula>
    </cfRule>
  </conditionalFormatting>
  <conditionalFormatting sqref="AP259">
    <cfRule type="cellIs" dxfId="15015" priority="12007" stopIfTrue="1" operator="equal">
      <formula>"Baja"</formula>
    </cfRule>
  </conditionalFormatting>
  <conditionalFormatting sqref="AP259">
    <cfRule type="cellIs" dxfId="15014" priority="12006" stopIfTrue="1" operator="equal">
      <formula>"Media"</formula>
    </cfRule>
  </conditionalFormatting>
  <conditionalFormatting sqref="AP259">
    <cfRule type="cellIs" dxfId="15013" priority="12004" stopIfTrue="1" operator="equal">
      <formula>"Muy Alta"</formula>
    </cfRule>
  </conditionalFormatting>
  <conditionalFormatting sqref="AP259">
    <cfRule type="cellIs" dxfId="15012" priority="12008" stopIfTrue="1" operator="equal">
      <formula>"Muy Baja"</formula>
    </cfRule>
  </conditionalFormatting>
  <conditionalFormatting sqref="AE260">
    <cfRule type="containsText" dxfId="15011" priority="11971" operator="containsText" text="VALORAR">
      <formula>NOT(ISERROR(SEARCH("VALORAR",AE260)))</formula>
    </cfRule>
    <cfRule type="containsText" dxfId="15010" priority="11972" operator="containsText" text="Extrema">
      <formula>NOT(ISERROR(SEARCH("Extrema",AE260)))</formula>
    </cfRule>
    <cfRule type="containsText" dxfId="15009" priority="11973" operator="containsText" text="Alta">
      <formula>NOT(ISERROR(SEARCH("Alta",AE260)))</formula>
    </cfRule>
    <cfRule type="containsText" dxfId="15008" priority="11974" operator="containsText" text="Moderada">
      <formula>NOT(ISERROR(SEARCH("Moderada",AE260)))</formula>
    </cfRule>
    <cfRule type="containsText" dxfId="15007" priority="11975" operator="containsText" text="Baja">
      <formula>NOT(ISERROR(SEARCH("Baja",AE260)))</formula>
    </cfRule>
  </conditionalFormatting>
  <conditionalFormatting sqref="AE260">
    <cfRule type="containsText" dxfId="15006" priority="11976" operator="containsText" text="VALORAR">
      <formula>NOT(ISERROR(SEARCH("VALORAR",AE260)))</formula>
    </cfRule>
    <cfRule type="containsText" dxfId="15005" priority="11977" operator="containsText" text="Extrema">
      <formula>NOT(ISERROR(SEARCH("Extrema",AE260)))</formula>
    </cfRule>
    <cfRule type="containsText" dxfId="15004" priority="11978" operator="containsText" text="Alta">
      <formula>NOT(ISERROR(SEARCH("Alta",AE260)))</formula>
    </cfRule>
    <cfRule type="containsText" dxfId="15003" priority="11979" operator="containsText" text="Moderada">
      <formula>NOT(ISERROR(SEARCH("Moderada",AE260)))</formula>
    </cfRule>
    <cfRule type="containsText" dxfId="15002" priority="11980" operator="containsText" text="Baja">
      <formula>NOT(ISERROR(SEARCH("Baja",AE260)))</formula>
    </cfRule>
  </conditionalFormatting>
  <conditionalFormatting sqref="V260">
    <cfRule type="cellIs" dxfId="15001" priority="11987" stopIfTrue="1" operator="equal">
      <formula>"Alta"</formula>
    </cfRule>
  </conditionalFormatting>
  <conditionalFormatting sqref="V260">
    <cfRule type="cellIs" dxfId="15000" priority="11989" stopIfTrue="1" operator="equal">
      <formula>"Baja"</formula>
    </cfRule>
  </conditionalFormatting>
  <conditionalFormatting sqref="V260">
    <cfRule type="cellIs" dxfId="14999" priority="11988" stopIfTrue="1" operator="equal">
      <formula>"Media"</formula>
    </cfRule>
  </conditionalFormatting>
  <conditionalFormatting sqref="V260">
    <cfRule type="cellIs" dxfId="14998" priority="11986" stopIfTrue="1" operator="equal">
      <formula>"Muy Alta"</formula>
    </cfRule>
  </conditionalFormatting>
  <conditionalFormatting sqref="V260">
    <cfRule type="cellIs" dxfId="14997" priority="11990" stopIfTrue="1" operator="equal">
      <formula>"Muy Baja"</formula>
    </cfRule>
  </conditionalFormatting>
  <conditionalFormatting sqref="AP260">
    <cfRule type="cellIs" dxfId="14996" priority="11963" stopIfTrue="1" operator="equal">
      <formula>"Alta"</formula>
    </cfRule>
  </conditionalFormatting>
  <conditionalFormatting sqref="AP260">
    <cfRule type="cellIs" dxfId="14995" priority="11965" stopIfTrue="1" operator="equal">
      <formula>"Baja"</formula>
    </cfRule>
  </conditionalFormatting>
  <conditionalFormatting sqref="AP260">
    <cfRule type="cellIs" dxfId="14994" priority="11964" stopIfTrue="1" operator="equal">
      <formula>"Media"</formula>
    </cfRule>
  </conditionalFormatting>
  <conditionalFormatting sqref="AP260">
    <cfRule type="cellIs" dxfId="14993" priority="11962" stopIfTrue="1" operator="equal">
      <formula>"Muy Alta"</formula>
    </cfRule>
  </conditionalFormatting>
  <conditionalFormatting sqref="AP260">
    <cfRule type="cellIs" dxfId="14992" priority="11966" stopIfTrue="1" operator="equal">
      <formula>"Muy Baja"</formula>
    </cfRule>
  </conditionalFormatting>
  <conditionalFormatting sqref="AE268:AE269">
    <cfRule type="containsText" dxfId="14991" priority="11779" operator="containsText" text="VALORAR">
      <formula>NOT(ISERROR(SEARCH("VALORAR",AE268)))</formula>
    </cfRule>
    <cfRule type="containsText" dxfId="14990" priority="11780" operator="containsText" text="Extrema">
      <formula>NOT(ISERROR(SEARCH("Extrema",AE268)))</formula>
    </cfRule>
    <cfRule type="containsText" dxfId="14989" priority="11781" operator="containsText" text="Alta">
      <formula>NOT(ISERROR(SEARCH("Alta",AE268)))</formula>
    </cfRule>
    <cfRule type="containsText" dxfId="14988" priority="11782" operator="containsText" text="Moderada">
      <formula>NOT(ISERROR(SEARCH("Moderada",AE268)))</formula>
    </cfRule>
    <cfRule type="containsText" dxfId="14987" priority="11783" operator="containsText" text="Baja">
      <formula>NOT(ISERROR(SEARCH("Baja",AE268)))</formula>
    </cfRule>
  </conditionalFormatting>
  <conditionalFormatting sqref="AE268:AE269">
    <cfRule type="containsText" dxfId="14986" priority="11784" operator="containsText" text="VALORAR">
      <formula>NOT(ISERROR(SEARCH("VALORAR",AE268)))</formula>
    </cfRule>
    <cfRule type="containsText" dxfId="14985" priority="11785" operator="containsText" text="Extrema">
      <formula>NOT(ISERROR(SEARCH("Extrema",AE268)))</formula>
    </cfRule>
    <cfRule type="containsText" dxfId="14984" priority="11786" operator="containsText" text="Alta">
      <formula>NOT(ISERROR(SEARCH("Alta",AE268)))</formula>
    </cfRule>
    <cfRule type="containsText" dxfId="14983" priority="11787" operator="containsText" text="Moderada">
      <formula>NOT(ISERROR(SEARCH("Moderada",AE268)))</formula>
    </cfRule>
    <cfRule type="containsText" dxfId="14982" priority="11788" operator="containsText" text="Baja">
      <formula>NOT(ISERROR(SEARCH("Baja",AE268)))</formula>
    </cfRule>
  </conditionalFormatting>
  <conditionalFormatting sqref="AP273">
    <cfRule type="cellIs" dxfId="14981" priority="11733" stopIfTrue="1" operator="equal">
      <formula>"Alta"</formula>
    </cfRule>
  </conditionalFormatting>
  <conditionalFormatting sqref="AP273">
    <cfRule type="cellIs" dxfId="14980" priority="11735" stopIfTrue="1" operator="equal">
      <formula>"Baja"</formula>
    </cfRule>
  </conditionalFormatting>
  <conditionalFormatting sqref="AP273">
    <cfRule type="cellIs" dxfId="14979" priority="11734" stopIfTrue="1" operator="equal">
      <formula>"Media"</formula>
    </cfRule>
  </conditionalFormatting>
  <conditionalFormatting sqref="AP273">
    <cfRule type="cellIs" dxfId="14978" priority="11732" stopIfTrue="1" operator="equal">
      <formula>"Muy Alta"</formula>
    </cfRule>
  </conditionalFormatting>
  <conditionalFormatting sqref="AP273">
    <cfRule type="cellIs" dxfId="14977" priority="11736" stopIfTrue="1" operator="equal">
      <formula>"Muy Baja"</formula>
    </cfRule>
  </conditionalFormatting>
  <conditionalFormatting sqref="AP270">
    <cfRule type="cellIs" dxfId="14976" priority="11691" stopIfTrue="1" operator="equal">
      <formula>"Alta"</formula>
    </cfRule>
  </conditionalFormatting>
  <conditionalFormatting sqref="AP270">
    <cfRule type="cellIs" dxfId="14975" priority="11693" stopIfTrue="1" operator="equal">
      <formula>"Baja"</formula>
    </cfRule>
  </conditionalFormatting>
  <conditionalFormatting sqref="AP270">
    <cfRule type="cellIs" dxfId="14974" priority="11692" stopIfTrue="1" operator="equal">
      <formula>"Media"</formula>
    </cfRule>
  </conditionalFormatting>
  <conditionalFormatting sqref="AP270">
    <cfRule type="cellIs" dxfId="14973" priority="11690" stopIfTrue="1" operator="equal">
      <formula>"Muy Alta"</formula>
    </cfRule>
  </conditionalFormatting>
  <conditionalFormatting sqref="AP270">
    <cfRule type="cellIs" dxfId="14972" priority="11694" stopIfTrue="1" operator="equal">
      <formula>"Muy Baja"</formula>
    </cfRule>
  </conditionalFormatting>
  <conditionalFormatting sqref="V268:V269">
    <cfRule type="cellIs" dxfId="14971" priority="11795" stopIfTrue="1" operator="equal">
      <formula>"Alta"</formula>
    </cfRule>
  </conditionalFormatting>
  <conditionalFormatting sqref="V268:V269">
    <cfRule type="cellIs" dxfId="14970" priority="11797" stopIfTrue="1" operator="equal">
      <formula>"Baja"</formula>
    </cfRule>
  </conditionalFormatting>
  <conditionalFormatting sqref="V268:V269">
    <cfRule type="cellIs" dxfId="14969" priority="11796" stopIfTrue="1" operator="equal">
      <formula>"Media"</formula>
    </cfRule>
  </conditionalFormatting>
  <conditionalFormatting sqref="V268:V269">
    <cfRule type="cellIs" dxfId="14968" priority="11794" stopIfTrue="1" operator="equal">
      <formula>"Muy Alta"</formula>
    </cfRule>
  </conditionalFormatting>
  <conditionalFormatting sqref="V268:V269">
    <cfRule type="cellIs" dxfId="14967" priority="11798" stopIfTrue="1" operator="equal">
      <formula>"Muy Baja"</formula>
    </cfRule>
  </conditionalFormatting>
  <conditionalFormatting sqref="AE274:AE275">
    <cfRule type="containsText" dxfId="14966" priority="11643" operator="containsText" text="VALORAR">
      <formula>NOT(ISERROR(SEARCH("VALORAR",AE274)))</formula>
    </cfRule>
    <cfRule type="containsText" dxfId="14965" priority="11644" operator="containsText" text="Extrema">
      <formula>NOT(ISERROR(SEARCH("Extrema",AE274)))</formula>
    </cfRule>
    <cfRule type="containsText" dxfId="14964" priority="11645" operator="containsText" text="Alta">
      <formula>NOT(ISERROR(SEARCH("Alta",AE274)))</formula>
    </cfRule>
    <cfRule type="containsText" dxfId="14963" priority="11646" operator="containsText" text="Moderada">
      <formula>NOT(ISERROR(SEARCH("Moderada",AE274)))</formula>
    </cfRule>
    <cfRule type="containsText" dxfId="14962" priority="11647" operator="containsText" text="Baja">
      <formula>NOT(ISERROR(SEARCH("Baja",AE274)))</formula>
    </cfRule>
  </conditionalFormatting>
  <conditionalFormatting sqref="AE274:AE275">
    <cfRule type="containsText" dxfId="14961" priority="11648" operator="containsText" text="VALORAR">
      <formula>NOT(ISERROR(SEARCH("VALORAR",AE274)))</formula>
    </cfRule>
    <cfRule type="containsText" dxfId="14960" priority="11649" operator="containsText" text="Extrema">
      <formula>NOT(ISERROR(SEARCH("Extrema",AE274)))</formula>
    </cfRule>
    <cfRule type="containsText" dxfId="14959" priority="11650" operator="containsText" text="Alta">
      <formula>NOT(ISERROR(SEARCH("Alta",AE274)))</formula>
    </cfRule>
    <cfRule type="containsText" dxfId="14958" priority="11651" operator="containsText" text="Moderada">
      <formula>NOT(ISERROR(SEARCH("Moderada",AE274)))</formula>
    </cfRule>
    <cfRule type="containsText" dxfId="14957" priority="11652" operator="containsText" text="Baja">
      <formula>NOT(ISERROR(SEARCH("Baja",AE274)))</formula>
    </cfRule>
  </conditionalFormatting>
  <conditionalFormatting sqref="AW268">
    <cfRule type="containsText" dxfId="14956" priority="11769" operator="containsText" text="VALORAR">
      <formula>NOT(ISERROR(SEARCH("VALORAR",AW268)))</formula>
    </cfRule>
    <cfRule type="containsText" dxfId="14955" priority="11770" operator="containsText" text="Extrema">
      <formula>NOT(ISERROR(SEARCH("Extrema",AW268)))</formula>
    </cfRule>
    <cfRule type="containsText" dxfId="14954" priority="11771" operator="containsText" text="Alta">
      <formula>NOT(ISERROR(SEARCH("Alta",AW268)))</formula>
    </cfRule>
    <cfRule type="containsText" dxfId="14953" priority="11772" operator="containsText" text="Moderada">
      <formula>NOT(ISERROR(SEARCH("Moderada",AW268)))</formula>
    </cfRule>
    <cfRule type="containsText" dxfId="14952" priority="11773" operator="containsText" text="Baja">
      <formula>NOT(ISERROR(SEARCH("Baja",AW268)))</formula>
    </cfRule>
  </conditionalFormatting>
  <conditionalFormatting sqref="AW268">
    <cfRule type="containsText" dxfId="14951" priority="11774" operator="containsText" text="VALORAR">
      <formula>NOT(ISERROR(SEARCH("VALORAR",AW268)))</formula>
    </cfRule>
    <cfRule type="containsText" dxfId="14950" priority="11775" operator="containsText" text="Extrema">
      <formula>NOT(ISERROR(SEARCH("Extrema",AW268)))</formula>
    </cfRule>
    <cfRule type="containsText" dxfId="14949" priority="11776" operator="containsText" text="Alta">
      <formula>NOT(ISERROR(SEARCH("Alta",AW268)))</formula>
    </cfRule>
    <cfRule type="containsText" dxfId="14948" priority="11777" operator="containsText" text="Moderada">
      <formula>NOT(ISERROR(SEARCH("Moderada",AW268)))</formula>
    </cfRule>
    <cfRule type="containsText" dxfId="14947" priority="11778" operator="containsText" text="Baja">
      <formula>NOT(ISERROR(SEARCH("Baja",AW268)))</formula>
    </cfRule>
  </conditionalFormatting>
  <conditionalFormatting sqref="AP268">
    <cfRule type="cellIs" dxfId="14946" priority="11761" stopIfTrue="1" operator="equal">
      <formula>"Alta"</formula>
    </cfRule>
  </conditionalFormatting>
  <conditionalFormatting sqref="AP268">
    <cfRule type="cellIs" dxfId="14945" priority="11763" stopIfTrue="1" operator="equal">
      <formula>"Baja"</formula>
    </cfRule>
  </conditionalFormatting>
  <conditionalFormatting sqref="AP268">
    <cfRule type="cellIs" dxfId="14944" priority="11762" stopIfTrue="1" operator="equal">
      <formula>"Media"</formula>
    </cfRule>
  </conditionalFormatting>
  <conditionalFormatting sqref="AP268">
    <cfRule type="cellIs" dxfId="14943" priority="11760" stopIfTrue="1" operator="equal">
      <formula>"Muy Alta"</formula>
    </cfRule>
  </conditionalFormatting>
  <conditionalFormatting sqref="AP268">
    <cfRule type="cellIs" dxfId="14942" priority="11764" stopIfTrue="1" operator="equal">
      <formula>"Muy Baja"</formula>
    </cfRule>
  </conditionalFormatting>
  <conditionalFormatting sqref="AP269">
    <cfRule type="cellIs" dxfId="14941" priority="11747" stopIfTrue="1" operator="equal">
      <formula>"Alta"</formula>
    </cfRule>
  </conditionalFormatting>
  <conditionalFormatting sqref="AP269">
    <cfRule type="cellIs" dxfId="14940" priority="11749" stopIfTrue="1" operator="equal">
      <formula>"Baja"</formula>
    </cfRule>
  </conditionalFormatting>
  <conditionalFormatting sqref="AP269">
    <cfRule type="cellIs" dxfId="14939" priority="11748" stopIfTrue="1" operator="equal">
      <formula>"Media"</formula>
    </cfRule>
  </conditionalFormatting>
  <conditionalFormatting sqref="AP269">
    <cfRule type="cellIs" dxfId="14938" priority="11746" stopIfTrue="1" operator="equal">
      <formula>"Muy Alta"</formula>
    </cfRule>
  </conditionalFormatting>
  <conditionalFormatting sqref="AP269">
    <cfRule type="cellIs" dxfId="14937" priority="11750" stopIfTrue="1" operator="equal">
      <formula>"Muy Baja"</formula>
    </cfRule>
  </conditionalFormatting>
  <conditionalFormatting sqref="AP279">
    <cfRule type="cellIs" dxfId="14936" priority="11597" stopIfTrue="1" operator="equal">
      <formula>"Alta"</formula>
    </cfRule>
  </conditionalFormatting>
  <conditionalFormatting sqref="AP279">
    <cfRule type="cellIs" dxfId="14935" priority="11599" stopIfTrue="1" operator="equal">
      <formula>"Baja"</formula>
    </cfRule>
  </conditionalFormatting>
  <conditionalFormatting sqref="AP279">
    <cfRule type="cellIs" dxfId="14934" priority="11598" stopIfTrue="1" operator="equal">
      <formula>"Media"</formula>
    </cfRule>
  </conditionalFormatting>
  <conditionalFormatting sqref="AP279">
    <cfRule type="cellIs" dxfId="14933" priority="11596" stopIfTrue="1" operator="equal">
      <formula>"Muy Alta"</formula>
    </cfRule>
  </conditionalFormatting>
  <conditionalFormatting sqref="AP279">
    <cfRule type="cellIs" dxfId="14932" priority="11600" stopIfTrue="1" operator="equal">
      <formula>"Muy Baja"</formula>
    </cfRule>
  </conditionalFormatting>
  <conditionalFormatting sqref="AE270:AE271">
    <cfRule type="containsText" dxfId="14931" priority="11699" operator="containsText" text="VALORAR">
      <formula>NOT(ISERROR(SEARCH("VALORAR",AE270)))</formula>
    </cfRule>
    <cfRule type="containsText" dxfId="14930" priority="11700" operator="containsText" text="Extrema">
      <formula>NOT(ISERROR(SEARCH("Extrema",AE270)))</formula>
    </cfRule>
    <cfRule type="containsText" dxfId="14929" priority="11701" operator="containsText" text="Alta">
      <formula>NOT(ISERROR(SEARCH("Alta",AE270)))</formula>
    </cfRule>
    <cfRule type="containsText" dxfId="14928" priority="11702" operator="containsText" text="Moderada">
      <formula>NOT(ISERROR(SEARCH("Moderada",AE270)))</formula>
    </cfRule>
    <cfRule type="containsText" dxfId="14927" priority="11703" operator="containsText" text="Baja">
      <formula>NOT(ISERROR(SEARCH("Baja",AE270)))</formula>
    </cfRule>
  </conditionalFormatting>
  <conditionalFormatting sqref="AE270:AE271">
    <cfRule type="containsText" dxfId="14926" priority="11704" operator="containsText" text="VALORAR">
      <formula>NOT(ISERROR(SEARCH("VALORAR",AE270)))</formula>
    </cfRule>
    <cfRule type="containsText" dxfId="14925" priority="11705" operator="containsText" text="Extrema">
      <formula>NOT(ISERROR(SEARCH("Extrema",AE270)))</formula>
    </cfRule>
    <cfRule type="containsText" dxfId="14924" priority="11706" operator="containsText" text="Alta">
      <formula>NOT(ISERROR(SEARCH("Alta",AE270)))</formula>
    </cfRule>
    <cfRule type="containsText" dxfId="14923" priority="11707" operator="containsText" text="Moderada">
      <formula>NOT(ISERROR(SEARCH("Moderada",AE270)))</formula>
    </cfRule>
    <cfRule type="containsText" dxfId="14922" priority="11708" operator="containsText" text="Baja">
      <formula>NOT(ISERROR(SEARCH("Baja",AE270)))</formula>
    </cfRule>
  </conditionalFormatting>
  <conditionalFormatting sqref="V270:V271">
    <cfRule type="cellIs" dxfId="14921" priority="11715" stopIfTrue="1" operator="equal">
      <formula>"Alta"</formula>
    </cfRule>
  </conditionalFormatting>
  <conditionalFormatting sqref="V270:V271">
    <cfRule type="cellIs" dxfId="14920" priority="11717" stopIfTrue="1" operator="equal">
      <formula>"Baja"</formula>
    </cfRule>
  </conditionalFormatting>
  <conditionalFormatting sqref="V270:V271">
    <cfRule type="cellIs" dxfId="14919" priority="11716" stopIfTrue="1" operator="equal">
      <formula>"Media"</formula>
    </cfRule>
  </conditionalFormatting>
  <conditionalFormatting sqref="V270:V271">
    <cfRule type="cellIs" dxfId="14918" priority="11714" stopIfTrue="1" operator="equal">
      <formula>"Muy Alta"</formula>
    </cfRule>
  </conditionalFormatting>
  <conditionalFormatting sqref="V270:V271">
    <cfRule type="cellIs" dxfId="14917" priority="11718" stopIfTrue="1" operator="equal">
      <formula>"Muy Baja"</formula>
    </cfRule>
  </conditionalFormatting>
  <conditionalFormatting sqref="AP276">
    <cfRule type="cellIs" dxfId="14916" priority="11555" stopIfTrue="1" operator="equal">
      <formula>"Alta"</formula>
    </cfRule>
  </conditionalFormatting>
  <conditionalFormatting sqref="AP276">
    <cfRule type="cellIs" dxfId="14915" priority="11557" stopIfTrue="1" operator="equal">
      <formula>"Baja"</formula>
    </cfRule>
  </conditionalFormatting>
  <conditionalFormatting sqref="AP276">
    <cfRule type="cellIs" dxfId="14914" priority="11556" stopIfTrue="1" operator="equal">
      <formula>"Media"</formula>
    </cfRule>
  </conditionalFormatting>
  <conditionalFormatting sqref="AP276">
    <cfRule type="cellIs" dxfId="14913" priority="11554" stopIfTrue="1" operator="equal">
      <formula>"Muy Alta"</formula>
    </cfRule>
  </conditionalFormatting>
  <conditionalFormatting sqref="AP276">
    <cfRule type="cellIs" dxfId="14912" priority="11558" stopIfTrue="1" operator="equal">
      <formula>"Muy Baja"</formula>
    </cfRule>
  </conditionalFormatting>
  <conditionalFormatting sqref="AP271">
    <cfRule type="cellIs" dxfId="14911" priority="11677" stopIfTrue="1" operator="equal">
      <formula>"Alta"</formula>
    </cfRule>
  </conditionalFormatting>
  <conditionalFormatting sqref="AP271">
    <cfRule type="cellIs" dxfId="14910" priority="11679" stopIfTrue="1" operator="equal">
      <formula>"Baja"</formula>
    </cfRule>
  </conditionalFormatting>
  <conditionalFormatting sqref="AP271">
    <cfRule type="cellIs" dxfId="14909" priority="11678" stopIfTrue="1" operator="equal">
      <formula>"Media"</formula>
    </cfRule>
  </conditionalFormatting>
  <conditionalFormatting sqref="AP271">
    <cfRule type="cellIs" dxfId="14908" priority="11676" stopIfTrue="1" operator="equal">
      <formula>"Muy Alta"</formula>
    </cfRule>
  </conditionalFormatting>
  <conditionalFormatting sqref="AP271">
    <cfRule type="cellIs" dxfId="14907" priority="11680" stopIfTrue="1" operator="equal">
      <formula>"Muy Baja"</formula>
    </cfRule>
  </conditionalFormatting>
  <conditionalFormatting sqref="V274:V275">
    <cfRule type="cellIs" dxfId="14906" priority="11659" stopIfTrue="1" operator="equal">
      <formula>"Alta"</formula>
    </cfRule>
  </conditionalFormatting>
  <conditionalFormatting sqref="V274:V275">
    <cfRule type="cellIs" dxfId="14905" priority="11661" stopIfTrue="1" operator="equal">
      <formula>"Baja"</formula>
    </cfRule>
  </conditionalFormatting>
  <conditionalFormatting sqref="V274:V275">
    <cfRule type="cellIs" dxfId="14904" priority="11660" stopIfTrue="1" operator="equal">
      <formula>"Media"</formula>
    </cfRule>
  </conditionalFormatting>
  <conditionalFormatting sqref="V274:V275">
    <cfRule type="cellIs" dxfId="14903" priority="11658" stopIfTrue="1" operator="equal">
      <formula>"Muy Alta"</formula>
    </cfRule>
  </conditionalFormatting>
  <conditionalFormatting sqref="V274:V275">
    <cfRule type="cellIs" dxfId="14902" priority="11662" stopIfTrue="1" operator="equal">
      <formula>"Muy Baja"</formula>
    </cfRule>
  </conditionalFormatting>
  <conditionalFormatting sqref="AE280:AE281">
    <cfRule type="containsText" dxfId="14901" priority="11507" operator="containsText" text="VALORAR">
      <formula>NOT(ISERROR(SEARCH("VALORAR",AE280)))</formula>
    </cfRule>
    <cfRule type="containsText" dxfId="14900" priority="11508" operator="containsText" text="Extrema">
      <formula>NOT(ISERROR(SEARCH("Extrema",AE280)))</formula>
    </cfRule>
    <cfRule type="containsText" dxfId="14899" priority="11509" operator="containsText" text="Alta">
      <formula>NOT(ISERROR(SEARCH("Alta",AE280)))</formula>
    </cfRule>
    <cfRule type="containsText" dxfId="14898" priority="11510" operator="containsText" text="Moderada">
      <formula>NOT(ISERROR(SEARCH("Moderada",AE280)))</formula>
    </cfRule>
    <cfRule type="containsText" dxfId="14897" priority="11511" operator="containsText" text="Baja">
      <formula>NOT(ISERROR(SEARCH("Baja",AE280)))</formula>
    </cfRule>
  </conditionalFormatting>
  <conditionalFormatting sqref="AE280:AE281">
    <cfRule type="containsText" dxfId="14896" priority="11512" operator="containsText" text="VALORAR">
      <formula>NOT(ISERROR(SEARCH("VALORAR",AE280)))</formula>
    </cfRule>
    <cfRule type="containsText" dxfId="14895" priority="11513" operator="containsText" text="Extrema">
      <formula>NOT(ISERROR(SEARCH("Extrema",AE280)))</formula>
    </cfRule>
    <cfRule type="containsText" dxfId="14894" priority="11514" operator="containsText" text="Alta">
      <formula>NOT(ISERROR(SEARCH("Alta",AE280)))</formula>
    </cfRule>
    <cfRule type="containsText" dxfId="14893" priority="11515" operator="containsText" text="Moderada">
      <formula>NOT(ISERROR(SEARCH("Moderada",AE280)))</formula>
    </cfRule>
    <cfRule type="containsText" dxfId="14892" priority="11516" operator="containsText" text="Baja">
      <formula>NOT(ISERROR(SEARCH("Baja",AE280)))</formula>
    </cfRule>
  </conditionalFormatting>
  <conditionalFormatting sqref="AW274">
    <cfRule type="containsText" dxfId="14891" priority="11633" operator="containsText" text="VALORAR">
      <formula>NOT(ISERROR(SEARCH("VALORAR",AW274)))</formula>
    </cfRule>
    <cfRule type="containsText" dxfId="14890" priority="11634" operator="containsText" text="Extrema">
      <formula>NOT(ISERROR(SEARCH("Extrema",AW274)))</formula>
    </cfRule>
    <cfRule type="containsText" dxfId="14889" priority="11635" operator="containsText" text="Alta">
      <formula>NOT(ISERROR(SEARCH("Alta",AW274)))</formula>
    </cfRule>
    <cfRule type="containsText" dxfId="14888" priority="11636" operator="containsText" text="Moderada">
      <formula>NOT(ISERROR(SEARCH("Moderada",AW274)))</formula>
    </cfRule>
    <cfRule type="containsText" dxfId="14887" priority="11637" operator="containsText" text="Baja">
      <formula>NOT(ISERROR(SEARCH("Baja",AW274)))</formula>
    </cfRule>
  </conditionalFormatting>
  <conditionalFormatting sqref="AW274">
    <cfRule type="containsText" dxfId="14886" priority="11638" operator="containsText" text="VALORAR">
      <formula>NOT(ISERROR(SEARCH("VALORAR",AW274)))</formula>
    </cfRule>
    <cfRule type="containsText" dxfId="14885" priority="11639" operator="containsText" text="Extrema">
      <formula>NOT(ISERROR(SEARCH("Extrema",AW274)))</formula>
    </cfRule>
    <cfRule type="containsText" dxfId="14884" priority="11640" operator="containsText" text="Alta">
      <formula>NOT(ISERROR(SEARCH("Alta",AW274)))</formula>
    </cfRule>
    <cfRule type="containsText" dxfId="14883" priority="11641" operator="containsText" text="Moderada">
      <formula>NOT(ISERROR(SEARCH("Moderada",AW274)))</formula>
    </cfRule>
    <cfRule type="containsText" dxfId="14882" priority="11642" operator="containsText" text="Baja">
      <formula>NOT(ISERROR(SEARCH("Baja",AW274)))</formula>
    </cfRule>
  </conditionalFormatting>
  <conditionalFormatting sqref="AP274">
    <cfRule type="cellIs" dxfId="14881" priority="11625" stopIfTrue="1" operator="equal">
      <formula>"Alta"</formula>
    </cfRule>
  </conditionalFormatting>
  <conditionalFormatting sqref="AP274">
    <cfRule type="cellIs" dxfId="14880" priority="11627" stopIfTrue="1" operator="equal">
      <formula>"Baja"</formula>
    </cfRule>
  </conditionalFormatting>
  <conditionalFormatting sqref="AP274">
    <cfRule type="cellIs" dxfId="14879" priority="11626" stopIfTrue="1" operator="equal">
      <formula>"Media"</formula>
    </cfRule>
  </conditionalFormatting>
  <conditionalFormatting sqref="AP274">
    <cfRule type="cellIs" dxfId="14878" priority="11624" stopIfTrue="1" operator="equal">
      <formula>"Muy Alta"</formula>
    </cfRule>
  </conditionalFormatting>
  <conditionalFormatting sqref="AP274">
    <cfRule type="cellIs" dxfId="14877" priority="11628" stopIfTrue="1" operator="equal">
      <formula>"Muy Baja"</formula>
    </cfRule>
  </conditionalFormatting>
  <conditionalFormatting sqref="AP275">
    <cfRule type="cellIs" dxfId="14876" priority="11611" stopIfTrue="1" operator="equal">
      <formula>"Alta"</formula>
    </cfRule>
  </conditionalFormatting>
  <conditionalFormatting sqref="AP275">
    <cfRule type="cellIs" dxfId="14875" priority="11613" stopIfTrue="1" operator="equal">
      <formula>"Baja"</formula>
    </cfRule>
  </conditionalFormatting>
  <conditionalFormatting sqref="AP275">
    <cfRule type="cellIs" dxfId="14874" priority="11612" stopIfTrue="1" operator="equal">
      <formula>"Media"</formula>
    </cfRule>
  </conditionalFormatting>
  <conditionalFormatting sqref="AP275">
    <cfRule type="cellIs" dxfId="14873" priority="11610" stopIfTrue="1" operator="equal">
      <formula>"Muy Alta"</formula>
    </cfRule>
  </conditionalFormatting>
  <conditionalFormatting sqref="AP275">
    <cfRule type="cellIs" dxfId="14872" priority="11614" stopIfTrue="1" operator="equal">
      <formula>"Muy Baja"</formula>
    </cfRule>
  </conditionalFormatting>
  <conditionalFormatting sqref="AP285">
    <cfRule type="cellIs" dxfId="14871" priority="11461" stopIfTrue="1" operator="equal">
      <formula>"Alta"</formula>
    </cfRule>
  </conditionalFormatting>
  <conditionalFormatting sqref="AP285">
    <cfRule type="cellIs" dxfId="14870" priority="11463" stopIfTrue="1" operator="equal">
      <formula>"Baja"</formula>
    </cfRule>
  </conditionalFormatting>
  <conditionalFormatting sqref="AP285">
    <cfRule type="cellIs" dxfId="14869" priority="11462" stopIfTrue="1" operator="equal">
      <formula>"Media"</formula>
    </cfRule>
  </conditionalFormatting>
  <conditionalFormatting sqref="AP285">
    <cfRule type="cellIs" dxfId="14868" priority="11460" stopIfTrue="1" operator="equal">
      <formula>"Muy Alta"</formula>
    </cfRule>
  </conditionalFormatting>
  <conditionalFormatting sqref="AP285">
    <cfRule type="cellIs" dxfId="14867" priority="11464" stopIfTrue="1" operator="equal">
      <formula>"Muy Baja"</formula>
    </cfRule>
  </conditionalFormatting>
  <conditionalFormatting sqref="AE276:AE277">
    <cfRule type="containsText" dxfId="14866" priority="11563" operator="containsText" text="VALORAR">
      <formula>NOT(ISERROR(SEARCH("VALORAR",AE276)))</formula>
    </cfRule>
    <cfRule type="containsText" dxfId="14865" priority="11564" operator="containsText" text="Extrema">
      <formula>NOT(ISERROR(SEARCH("Extrema",AE276)))</formula>
    </cfRule>
    <cfRule type="containsText" dxfId="14864" priority="11565" operator="containsText" text="Alta">
      <formula>NOT(ISERROR(SEARCH("Alta",AE276)))</formula>
    </cfRule>
    <cfRule type="containsText" dxfId="14863" priority="11566" operator="containsText" text="Moderada">
      <formula>NOT(ISERROR(SEARCH("Moderada",AE276)))</formula>
    </cfRule>
    <cfRule type="containsText" dxfId="14862" priority="11567" operator="containsText" text="Baja">
      <formula>NOT(ISERROR(SEARCH("Baja",AE276)))</formula>
    </cfRule>
  </conditionalFormatting>
  <conditionalFormatting sqref="AE276:AE277">
    <cfRule type="containsText" dxfId="14861" priority="11568" operator="containsText" text="VALORAR">
      <formula>NOT(ISERROR(SEARCH("VALORAR",AE276)))</formula>
    </cfRule>
    <cfRule type="containsText" dxfId="14860" priority="11569" operator="containsText" text="Extrema">
      <formula>NOT(ISERROR(SEARCH("Extrema",AE276)))</formula>
    </cfRule>
    <cfRule type="containsText" dxfId="14859" priority="11570" operator="containsText" text="Alta">
      <formula>NOT(ISERROR(SEARCH("Alta",AE276)))</formula>
    </cfRule>
    <cfRule type="containsText" dxfId="14858" priority="11571" operator="containsText" text="Moderada">
      <formula>NOT(ISERROR(SEARCH("Moderada",AE276)))</formula>
    </cfRule>
    <cfRule type="containsText" dxfId="14857" priority="11572" operator="containsText" text="Baja">
      <formula>NOT(ISERROR(SEARCH("Baja",AE276)))</formula>
    </cfRule>
  </conditionalFormatting>
  <conditionalFormatting sqref="V276:V277">
    <cfRule type="cellIs" dxfId="14856" priority="11579" stopIfTrue="1" operator="equal">
      <formula>"Alta"</formula>
    </cfRule>
  </conditionalFormatting>
  <conditionalFormatting sqref="V276:V277">
    <cfRule type="cellIs" dxfId="14855" priority="11581" stopIfTrue="1" operator="equal">
      <formula>"Baja"</formula>
    </cfRule>
  </conditionalFormatting>
  <conditionalFormatting sqref="V276:V277">
    <cfRule type="cellIs" dxfId="14854" priority="11580" stopIfTrue="1" operator="equal">
      <formula>"Media"</formula>
    </cfRule>
  </conditionalFormatting>
  <conditionalFormatting sqref="V276:V277">
    <cfRule type="cellIs" dxfId="14853" priority="11578" stopIfTrue="1" operator="equal">
      <formula>"Muy Alta"</formula>
    </cfRule>
  </conditionalFormatting>
  <conditionalFormatting sqref="V276:V277">
    <cfRule type="cellIs" dxfId="14852" priority="11582" stopIfTrue="1" operator="equal">
      <formula>"Muy Baja"</formula>
    </cfRule>
  </conditionalFormatting>
  <conditionalFormatting sqref="AP282">
    <cfRule type="cellIs" dxfId="14851" priority="11419" stopIfTrue="1" operator="equal">
      <formula>"Alta"</formula>
    </cfRule>
  </conditionalFormatting>
  <conditionalFormatting sqref="AP282">
    <cfRule type="cellIs" dxfId="14850" priority="11421" stopIfTrue="1" operator="equal">
      <formula>"Baja"</formula>
    </cfRule>
  </conditionalFormatting>
  <conditionalFormatting sqref="AP282">
    <cfRule type="cellIs" dxfId="14849" priority="11420" stopIfTrue="1" operator="equal">
      <formula>"Media"</formula>
    </cfRule>
  </conditionalFormatting>
  <conditionalFormatting sqref="AP282">
    <cfRule type="cellIs" dxfId="14848" priority="11418" stopIfTrue="1" operator="equal">
      <formula>"Muy Alta"</formula>
    </cfRule>
  </conditionalFormatting>
  <conditionalFormatting sqref="AP282">
    <cfRule type="cellIs" dxfId="14847" priority="11422" stopIfTrue="1" operator="equal">
      <formula>"Muy Baja"</formula>
    </cfRule>
  </conditionalFormatting>
  <conditionalFormatting sqref="AP277">
    <cfRule type="cellIs" dxfId="14846" priority="11541" stopIfTrue="1" operator="equal">
      <formula>"Alta"</formula>
    </cfRule>
  </conditionalFormatting>
  <conditionalFormatting sqref="AP277">
    <cfRule type="cellIs" dxfId="14845" priority="11543" stopIfTrue="1" operator="equal">
      <formula>"Baja"</formula>
    </cfRule>
  </conditionalFormatting>
  <conditionalFormatting sqref="AP277">
    <cfRule type="cellIs" dxfId="14844" priority="11542" stopIfTrue="1" operator="equal">
      <formula>"Media"</formula>
    </cfRule>
  </conditionalFormatting>
  <conditionalFormatting sqref="AP277">
    <cfRule type="cellIs" dxfId="14843" priority="11540" stopIfTrue="1" operator="equal">
      <formula>"Muy Alta"</formula>
    </cfRule>
  </conditionalFormatting>
  <conditionalFormatting sqref="AP277">
    <cfRule type="cellIs" dxfId="14842" priority="11544" stopIfTrue="1" operator="equal">
      <formula>"Muy Baja"</formula>
    </cfRule>
  </conditionalFormatting>
  <conditionalFormatting sqref="V262:V263">
    <cfRule type="cellIs" dxfId="14841" priority="11931" stopIfTrue="1" operator="equal">
      <formula>"Alta"</formula>
    </cfRule>
  </conditionalFormatting>
  <conditionalFormatting sqref="V262:V263">
    <cfRule type="cellIs" dxfId="14840" priority="11933" stopIfTrue="1" operator="equal">
      <formula>"Baja"</formula>
    </cfRule>
  </conditionalFormatting>
  <conditionalFormatting sqref="V262:V263">
    <cfRule type="cellIs" dxfId="14839" priority="11932" stopIfTrue="1" operator="equal">
      <formula>"Media"</formula>
    </cfRule>
  </conditionalFormatting>
  <conditionalFormatting sqref="V262:V263">
    <cfRule type="cellIs" dxfId="14838" priority="11930" stopIfTrue="1" operator="equal">
      <formula>"Muy Alta"</formula>
    </cfRule>
  </conditionalFormatting>
  <conditionalFormatting sqref="V262:V263">
    <cfRule type="cellIs" dxfId="14837" priority="11934" stopIfTrue="1" operator="equal">
      <formula>"Muy Baja"</formula>
    </cfRule>
  </conditionalFormatting>
  <conditionalFormatting sqref="AE262:AE263">
    <cfRule type="containsText" dxfId="14836" priority="11915" operator="containsText" text="VALORAR">
      <formula>NOT(ISERROR(SEARCH("VALORAR",AE262)))</formula>
    </cfRule>
    <cfRule type="containsText" dxfId="14835" priority="11916" operator="containsText" text="Extrema">
      <formula>NOT(ISERROR(SEARCH("Extrema",AE262)))</formula>
    </cfRule>
    <cfRule type="containsText" dxfId="14834" priority="11917" operator="containsText" text="Alta">
      <formula>NOT(ISERROR(SEARCH("Alta",AE262)))</formula>
    </cfRule>
    <cfRule type="containsText" dxfId="14833" priority="11918" operator="containsText" text="Moderada">
      <formula>NOT(ISERROR(SEARCH("Moderada",AE262)))</formula>
    </cfRule>
    <cfRule type="containsText" dxfId="14832" priority="11919" operator="containsText" text="Baja">
      <formula>NOT(ISERROR(SEARCH("Baja",AE262)))</formula>
    </cfRule>
  </conditionalFormatting>
  <conditionalFormatting sqref="AE262:AE263">
    <cfRule type="containsText" dxfId="14831" priority="11920" operator="containsText" text="VALORAR">
      <formula>NOT(ISERROR(SEARCH("VALORAR",AE262)))</formula>
    </cfRule>
    <cfRule type="containsText" dxfId="14830" priority="11921" operator="containsText" text="Extrema">
      <formula>NOT(ISERROR(SEARCH("Extrema",AE262)))</formula>
    </cfRule>
    <cfRule type="containsText" dxfId="14829" priority="11922" operator="containsText" text="Alta">
      <formula>NOT(ISERROR(SEARCH("Alta",AE262)))</formula>
    </cfRule>
    <cfRule type="containsText" dxfId="14828" priority="11923" operator="containsText" text="Moderada">
      <formula>NOT(ISERROR(SEARCH("Moderada",AE262)))</formula>
    </cfRule>
    <cfRule type="containsText" dxfId="14827" priority="11924" operator="containsText" text="Baja">
      <formula>NOT(ISERROR(SEARCH("Baja",AE262)))</formula>
    </cfRule>
  </conditionalFormatting>
  <conditionalFormatting sqref="AW262">
    <cfRule type="containsText" dxfId="14826" priority="11905" operator="containsText" text="VALORAR">
      <formula>NOT(ISERROR(SEARCH("VALORAR",AW262)))</formula>
    </cfRule>
    <cfRule type="containsText" dxfId="14825" priority="11906" operator="containsText" text="Extrema">
      <formula>NOT(ISERROR(SEARCH("Extrema",AW262)))</formula>
    </cfRule>
    <cfRule type="containsText" dxfId="14824" priority="11907" operator="containsText" text="Alta">
      <formula>NOT(ISERROR(SEARCH("Alta",AW262)))</formula>
    </cfRule>
    <cfRule type="containsText" dxfId="14823" priority="11908" operator="containsText" text="Moderada">
      <formula>NOT(ISERROR(SEARCH("Moderada",AW262)))</formula>
    </cfRule>
    <cfRule type="containsText" dxfId="14822" priority="11909" operator="containsText" text="Baja">
      <formula>NOT(ISERROR(SEARCH("Baja",AW262)))</formula>
    </cfRule>
  </conditionalFormatting>
  <conditionalFormatting sqref="AW262">
    <cfRule type="containsText" dxfId="14821" priority="11910" operator="containsText" text="VALORAR">
      <formula>NOT(ISERROR(SEARCH("VALORAR",AW262)))</formula>
    </cfRule>
    <cfRule type="containsText" dxfId="14820" priority="11911" operator="containsText" text="Extrema">
      <formula>NOT(ISERROR(SEARCH("Extrema",AW262)))</formula>
    </cfRule>
    <cfRule type="containsText" dxfId="14819" priority="11912" operator="containsText" text="Alta">
      <formula>NOT(ISERROR(SEARCH("Alta",AW262)))</formula>
    </cfRule>
    <cfRule type="containsText" dxfId="14818" priority="11913" operator="containsText" text="Moderada">
      <formula>NOT(ISERROR(SEARCH("Moderada",AW262)))</formula>
    </cfRule>
    <cfRule type="containsText" dxfId="14817" priority="11914" operator="containsText" text="Baja">
      <formula>NOT(ISERROR(SEARCH("Baja",AW262)))</formula>
    </cfRule>
  </conditionalFormatting>
  <conditionalFormatting sqref="AP262">
    <cfRule type="cellIs" dxfId="14816" priority="11897" stopIfTrue="1" operator="equal">
      <formula>"Alta"</formula>
    </cfRule>
  </conditionalFormatting>
  <conditionalFormatting sqref="AP262">
    <cfRule type="cellIs" dxfId="14815" priority="11899" stopIfTrue="1" operator="equal">
      <formula>"Baja"</formula>
    </cfRule>
  </conditionalFormatting>
  <conditionalFormatting sqref="AP262">
    <cfRule type="cellIs" dxfId="14814" priority="11898" stopIfTrue="1" operator="equal">
      <formula>"Media"</formula>
    </cfRule>
  </conditionalFormatting>
  <conditionalFormatting sqref="AP262">
    <cfRule type="cellIs" dxfId="14813" priority="11896" stopIfTrue="1" operator="equal">
      <formula>"Muy Alta"</formula>
    </cfRule>
  </conditionalFormatting>
  <conditionalFormatting sqref="AP262">
    <cfRule type="cellIs" dxfId="14812" priority="11900" stopIfTrue="1" operator="equal">
      <formula>"Muy Baja"</formula>
    </cfRule>
  </conditionalFormatting>
  <conditionalFormatting sqref="AP263">
    <cfRule type="cellIs" dxfId="14811" priority="11883" stopIfTrue="1" operator="equal">
      <formula>"Alta"</formula>
    </cfRule>
  </conditionalFormatting>
  <conditionalFormatting sqref="AP263">
    <cfRule type="cellIs" dxfId="14810" priority="11885" stopIfTrue="1" operator="equal">
      <formula>"Baja"</formula>
    </cfRule>
  </conditionalFormatting>
  <conditionalFormatting sqref="AP263">
    <cfRule type="cellIs" dxfId="14809" priority="11884" stopIfTrue="1" operator="equal">
      <formula>"Media"</formula>
    </cfRule>
  </conditionalFormatting>
  <conditionalFormatting sqref="AP263">
    <cfRule type="cellIs" dxfId="14808" priority="11882" stopIfTrue="1" operator="equal">
      <formula>"Muy Alta"</formula>
    </cfRule>
  </conditionalFormatting>
  <conditionalFormatting sqref="AP263">
    <cfRule type="cellIs" dxfId="14807" priority="11886" stopIfTrue="1" operator="equal">
      <formula>"Muy Baja"</formula>
    </cfRule>
  </conditionalFormatting>
  <conditionalFormatting sqref="AP267">
    <cfRule type="cellIs" dxfId="14806" priority="11869" stopIfTrue="1" operator="equal">
      <formula>"Alta"</formula>
    </cfRule>
  </conditionalFormatting>
  <conditionalFormatting sqref="AP267">
    <cfRule type="cellIs" dxfId="14805" priority="11871" stopIfTrue="1" operator="equal">
      <formula>"Baja"</formula>
    </cfRule>
  </conditionalFormatting>
  <conditionalFormatting sqref="AP267">
    <cfRule type="cellIs" dxfId="14804" priority="11870" stopIfTrue="1" operator="equal">
      <formula>"Media"</formula>
    </cfRule>
  </conditionalFormatting>
  <conditionalFormatting sqref="AP267">
    <cfRule type="cellIs" dxfId="14803" priority="11868" stopIfTrue="1" operator="equal">
      <formula>"Muy Alta"</formula>
    </cfRule>
  </conditionalFormatting>
  <conditionalFormatting sqref="AP267">
    <cfRule type="cellIs" dxfId="14802" priority="11872" stopIfTrue="1" operator="equal">
      <formula>"Muy Baja"</formula>
    </cfRule>
  </conditionalFormatting>
  <conditionalFormatting sqref="AE264:AE265">
    <cfRule type="containsText" dxfId="14801" priority="11835" operator="containsText" text="VALORAR">
      <formula>NOT(ISERROR(SEARCH("VALORAR",AE264)))</formula>
    </cfRule>
    <cfRule type="containsText" dxfId="14800" priority="11836" operator="containsText" text="Extrema">
      <formula>NOT(ISERROR(SEARCH("Extrema",AE264)))</formula>
    </cfRule>
    <cfRule type="containsText" dxfId="14799" priority="11837" operator="containsText" text="Alta">
      <formula>NOT(ISERROR(SEARCH("Alta",AE264)))</formula>
    </cfRule>
    <cfRule type="containsText" dxfId="14798" priority="11838" operator="containsText" text="Moderada">
      <formula>NOT(ISERROR(SEARCH("Moderada",AE264)))</formula>
    </cfRule>
    <cfRule type="containsText" dxfId="14797" priority="11839" operator="containsText" text="Baja">
      <formula>NOT(ISERROR(SEARCH("Baja",AE264)))</formula>
    </cfRule>
  </conditionalFormatting>
  <conditionalFormatting sqref="AE264:AE265">
    <cfRule type="containsText" dxfId="14796" priority="11840" operator="containsText" text="VALORAR">
      <formula>NOT(ISERROR(SEARCH("VALORAR",AE264)))</formula>
    </cfRule>
    <cfRule type="containsText" dxfId="14795" priority="11841" operator="containsText" text="Extrema">
      <formula>NOT(ISERROR(SEARCH("Extrema",AE264)))</formula>
    </cfRule>
    <cfRule type="containsText" dxfId="14794" priority="11842" operator="containsText" text="Alta">
      <formula>NOT(ISERROR(SEARCH("Alta",AE264)))</formula>
    </cfRule>
    <cfRule type="containsText" dxfId="14793" priority="11843" operator="containsText" text="Moderada">
      <formula>NOT(ISERROR(SEARCH("Moderada",AE264)))</formula>
    </cfRule>
    <cfRule type="containsText" dxfId="14792" priority="11844" operator="containsText" text="Baja">
      <formula>NOT(ISERROR(SEARCH("Baja",AE264)))</formula>
    </cfRule>
  </conditionalFormatting>
  <conditionalFormatting sqref="V264:V265">
    <cfRule type="cellIs" dxfId="14791" priority="11851" stopIfTrue="1" operator="equal">
      <formula>"Alta"</formula>
    </cfRule>
  </conditionalFormatting>
  <conditionalFormatting sqref="V264:V265">
    <cfRule type="cellIs" dxfId="14790" priority="11853" stopIfTrue="1" operator="equal">
      <formula>"Baja"</formula>
    </cfRule>
  </conditionalFormatting>
  <conditionalFormatting sqref="V264:V265">
    <cfRule type="cellIs" dxfId="14789" priority="11852" stopIfTrue="1" operator="equal">
      <formula>"Media"</formula>
    </cfRule>
  </conditionalFormatting>
  <conditionalFormatting sqref="V264:V265">
    <cfRule type="cellIs" dxfId="14788" priority="11850" stopIfTrue="1" operator="equal">
      <formula>"Muy Alta"</formula>
    </cfRule>
  </conditionalFormatting>
  <conditionalFormatting sqref="V264:V265">
    <cfRule type="cellIs" dxfId="14787" priority="11854" stopIfTrue="1" operator="equal">
      <formula>"Muy Baja"</formula>
    </cfRule>
  </conditionalFormatting>
  <conditionalFormatting sqref="AP264">
    <cfRule type="cellIs" dxfId="14786" priority="11827" stopIfTrue="1" operator="equal">
      <formula>"Alta"</formula>
    </cfRule>
  </conditionalFormatting>
  <conditionalFormatting sqref="AP264">
    <cfRule type="cellIs" dxfId="14785" priority="11829" stopIfTrue="1" operator="equal">
      <formula>"Baja"</formula>
    </cfRule>
  </conditionalFormatting>
  <conditionalFormatting sqref="AP264">
    <cfRule type="cellIs" dxfId="14784" priority="11828" stopIfTrue="1" operator="equal">
      <formula>"Media"</formula>
    </cfRule>
  </conditionalFormatting>
  <conditionalFormatting sqref="AP264">
    <cfRule type="cellIs" dxfId="14783" priority="11826" stopIfTrue="1" operator="equal">
      <formula>"Muy Alta"</formula>
    </cfRule>
  </conditionalFormatting>
  <conditionalFormatting sqref="AP264">
    <cfRule type="cellIs" dxfId="14782" priority="11830" stopIfTrue="1" operator="equal">
      <formula>"Muy Baja"</formula>
    </cfRule>
  </conditionalFormatting>
  <conditionalFormatting sqref="AP265">
    <cfRule type="cellIs" dxfId="14781" priority="11813" stopIfTrue="1" operator="equal">
      <formula>"Alta"</formula>
    </cfRule>
  </conditionalFormatting>
  <conditionalFormatting sqref="AP265">
    <cfRule type="cellIs" dxfId="14780" priority="11815" stopIfTrue="1" operator="equal">
      <formula>"Baja"</formula>
    </cfRule>
  </conditionalFormatting>
  <conditionalFormatting sqref="AP265">
    <cfRule type="cellIs" dxfId="14779" priority="11814" stopIfTrue="1" operator="equal">
      <formula>"Media"</formula>
    </cfRule>
  </conditionalFormatting>
  <conditionalFormatting sqref="AP265">
    <cfRule type="cellIs" dxfId="14778" priority="11812" stopIfTrue="1" operator="equal">
      <formula>"Muy Alta"</formula>
    </cfRule>
  </conditionalFormatting>
  <conditionalFormatting sqref="AP265">
    <cfRule type="cellIs" dxfId="14777" priority="11816" stopIfTrue="1" operator="equal">
      <formula>"Muy Baja"</formula>
    </cfRule>
  </conditionalFormatting>
  <conditionalFormatting sqref="V280:V281">
    <cfRule type="cellIs" dxfId="14776" priority="11523" stopIfTrue="1" operator="equal">
      <formula>"Alta"</formula>
    </cfRule>
  </conditionalFormatting>
  <conditionalFormatting sqref="V280:V281">
    <cfRule type="cellIs" dxfId="14775" priority="11525" stopIfTrue="1" operator="equal">
      <formula>"Baja"</formula>
    </cfRule>
  </conditionalFormatting>
  <conditionalFormatting sqref="V280:V281">
    <cfRule type="cellIs" dxfId="14774" priority="11524" stopIfTrue="1" operator="equal">
      <formula>"Media"</formula>
    </cfRule>
  </conditionalFormatting>
  <conditionalFormatting sqref="V280:V281">
    <cfRule type="cellIs" dxfId="14773" priority="11522" stopIfTrue="1" operator="equal">
      <formula>"Muy Alta"</formula>
    </cfRule>
  </conditionalFormatting>
  <conditionalFormatting sqref="V280:V281">
    <cfRule type="cellIs" dxfId="14772" priority="11526" stopIfTrue="1" operator="equal">
      <formula>"Muy Baja"</formula>
    </cfRule>
  </conditionalFormatting>
  <conditionalFormatting sqref="AW280">
    <cfRule type="containsText" dxfId="14771" priority="11497" operator="containsText" text="VALORAR">
      <formula>NOT(ISERROR(SEARCH("VALORAR",AW280)))</formula>
    </cfRule>
    <cfRule type="containsText" dxfId="14770" priority="11498" operator="containsText" text="Extrema">
      <formula>NOT(ISERROR(SEARCH("Extrema",AW280)))</formula>
    </cfRule>
    <cfRule type="containsText" dxfId="14769" priority="11499" operator="containsText" text="Alta">
      <formula>NOT(ISERROR(SEARCH("Alta",AW280)))</formula>
    </cfRule>
    <cfRule type="containsText" dxfId="14768" priority="11500" operator="containsText" text="Moderada">
      <formula>NOT(ISERROR(SEARCH("Moderada",AW280)))</formula>
    </cfRule>
    <cfRule type="containsText" dxfId="14767" priority="11501" operator="containsText" text="Baja">
      <formula>NOT(ISERROR(SEARCH("Baja",AW280)))</formula>
    </cfRule>
  </conditionalFormatting>
  <conditionalFormatting sqref="AW280">
    <cfRule type="containsText" dxfId="14766" priority="11502" operator="containsText" text="VALORAR">
      <formula>NOT(ISERROR(SEARCH("VALORAR",AW280)))</formula>
    </cfRule>
    <cfRule type="containsText" dxfId="14765" priority="11503" operator="containsText" text="Extrema">
      <formula>NOT(ISERROR(SEARCH("Extrema",AW280)))</formula>
    </cfRule>
    <cfRule type="containsText" dxfId="14764" priority="11504" operator="containsText" text="Alta">
      <formula>NOT(ISERROR(SEARCH("Alta",AW280)))</formula>
    </cfRule>
    <cfRule type="containsText" dxfId="14763" priority="11505" operator="containsText" text="Moderada">
      <formula>NOT(ISERROR(SEARCH("Moderada",AW280)))</formula>
    </cfRule>
    <cfRule type="containsText" dxfId="14762" priority="11506" operator="containsText" text="Baja">
      <formula>NOT(ISERROR(SEARCH("Baja",AW280)))</formula>
    </cfRule>
  </conditionalFormatting>
  <conditionalFormatting sqref="AP280">
    <cfRule type="cellIs" dxfId="14761" priority="11489" stopIfTrue="1" operator="equal">
      <formula>"Alta"</formula>
    </cfRule>
  </conditionalFormatting>
  <conditionalFormatting sqref="AP280">
    <cfRule type="cellIs" dxfId="14760" priority="11491" stopIfTrue="1" operator="equal">
      <formula>"Baja"</formula>
    </cfRule>
  </conditionalFormatting>
  <conditionalFormatting sqref="AP280">
    <cfRule type="cellIs" dxfId="14759" priority="11490" stopIfTrue="1" operator="equal">
      <formula>"Media"</formula>
    </cfRule>
  </conditionalFormatting>
  <conditionalFormatting sqref="AP280">
    <cfRule type="cellIs" dxfId="14758" priority="11488" stopIfTrue="1" operator="equal">
      <formula>"Muy Alta"</formula>
    </cfRule>
  </conditionalFormatting>
  <conditionalFormatting sqref="AP280">
    <cfRule type="cellIs" dxfId="14757" priority="11492" stopIfTrue="1" operator="equal">
      <formula>"Muy Baja"</formula>
    </cfRule>
  </conditionalFormatting>
  <conditionalFormatting sqref="AP281">
    <cfRule type="cellIs" dxfId="14756" priority="11475" stopIfTrue="1" operator="equal">
      <formula>"Alta"</formula>
    </cfRule>
  </conditionalFormatting>
  <conditionalFormatting sqref="AP281">
    <cfRule type="cellIs" dxfId="14755" priority="11477" stopIfTrue="1" operator="equal">
      <formula>"Baja"</formula>
    </cfRule>
  </conditionalFormatting>
  <conditionalFormatting sqref="AP281">
    <cfRule type="cellIs" dxfId="14754" priority="11476" stopIfTrue="1" operator="equal">
      <formula>"Media"</formula>
    </cfRule>
  </conditionalFormatting>
  <conditionalFormatting sqref="AP281">
    <cfRule type="cellIs" dxfId="14753" priority="11474" stopIfTrue="1" operator="equal">
      <formula>"Muy Alta"</formula>
    </cfRule>
  </conditionalFormatting>
  <conditionalFormatting sqref="AP281">
    <cfRule type="cellIs" dxfId="14752" priority="11478" stopIfTrue="1" operator="equal">
      <formula>"Muy Baja"</formula>
    </cfRule>
  </conditionalFormatting>
  <conditionalFormatting sqref="AE282:AE283">
    <cfRule type="containsText" dxfId="14751" priority="11427" operator="containsText" text="VALORAR">
      <formula>NOT(ISERROR(SEARCH("VALORAR",AE282)))</formula>
    </cfRule>
    <cfRule type="containsText" dxfId="14750" priority="11428" operator="containsText" text="Extrema">
      <formula>NOT(ISERROR(SEARCH("Extrema",AE282)))</formula>
    </cfRule>
    <cfRule type="containsText" dxfId="14749" priority="11429" operator="containsText" text="Alta">
      <formula>NOT(ISERROR(SEARCH("Alta",AE282)))</formula>
    </cfRule>
    <cfRule type="containsText" dxfId="14748" priority="11430" operator="containsText" text="Moderada">
      <formula>NOT(ISERROR(SEARCH("Moderada",AE282)))</formula>
    </cfRule>
    <cfRule type="containsText" dxfId="14747" priority="11431" operator="containsText" text="Baja">
      <formula>NOT(ISERROR(SEARCH("Baja",AE282)))</formula>
    </cfRule>
  </conditionalFormatting>
  <conditionalFormatting sqref="AE282:AE283">
    <cfRule type="containsText" dxfId="14746" priority="11432" operator="containsText" text="VALORAR">
      <formula>NOT(ISERROR(SEARCH("VALORAR",AE282)))</formula>
    </cfRule>
    <cfRule type="containsText" dxfId="14745" priority="11433" operator="containsText" text="Extrema">
      <formula>NOT(ISERROR(SEARCH("Extrema",AE282)))</formula>
    </cfRule>
    <cfRule type="containsText" dxfId="14744" priority="11434" operator="containsText" text="Alta">
      <formula>NOT(ISERROR(SEARCH("Alta",AE282)))</formula>
    </cfRule>
    <cfRule type="containsText" dxfId="14743" priority="11435" operator="containsText" text="Moderada">
      <formula>NOT(ISERROR(SEARCH("Moderada",AE282)))</formula>
    </cfRule>
    <cfRule type="containsText" dxfId="14742" priority="11436" operator="containsText" text="Baja">
      <formula>NOT(ISERROR(SEARCH("Baja",AE282)))</formula>
    </cfRule>
  </conditionalFormatting>
  <conditionalFormatting sqref="V282:V283">
    <cfRule type="cellIs" dxfId="14741" priority="11443" stopIfTrue="1" operator="equal">
      <formula>"Alta"</formula>
    </cfRule>
  </conditionalFormatting>
  <conditionalFormatting sqref="V282:V283">
    <cfRule type="cellIs" dxfId="14740" priority="11445" stopIfTrue="1" operator="equal">
      <formula>"Baja"</formula>
    </cfRule>
  </conditionalFormatting>
  <conditionalFormatting sqref="V282:V283">
    <cfRule type="cellIs" dxfId="14739" priority="11444" stopIfTrue="1" operator="equal">
      <formula>"Media"</formula>
    </cfRule>
  </conditionalFormatting>
  <conditionalFormatting sqref="V282:V283">
    <cfRule type="cellIs" dxfId="14738" priority="11442" stopIfTrue="1" operator="equal">
      <formula>"Muy Alta"</formula>
    </cfRule>
  </conditionalFormatting>
  <conditionalFormatting sqref="V282:V283">
    <cfRule type="cellIs" dxfId="14737" priority="11446" stopIfTrue="1" operator="equal">
      <formula>"Muy Baja"</formula>
    </cfRule>
  </conditionalFormatting>
  <conditionalFormatting sqref="AP283">
    <cfRule type="cellIs" dxfId="14736" priority="11405" stopIfTrue="1" operator="equal">
      <formula>"Alta"</formula>
    </cfRule>
  </conditionalFormatting>
  <conditionalFormatting sqref="AP283">
    <cfRule type="cellIs" dxfId="14735" priority="11407" stopIfTrue="1" operator="equal">
      <formula>"Baja"</formula>
    </cfRule>
  </conditionalFormatting>
  <conditionalFormatting sqref="AP283">
    <cfRule type="cellIs" dxfId="14734" priority="11406" stopIfTrue="1" operator="equal">
      <formula>"Media"</formula>
    </cfRule>
  </conditionalFormatting>
  <conditionalFormatting sqref="AP283">
    <cfRule type="cellIs" dxfId="14733" priority="11404" stopIfTrue="1" operator="equal">
      <formula>"Muy Alta"</formula>
    </cfRule>
  </conditionalFormatting>
  <conditionalFormatting sqref="AP283">
    <cfRule type="cellIs" dxfId="14732" priority="11408" stopIfTrue="1" operator="equal">
      <formula>"Muy Baja"</formula>
    </cfRule>
  </conditionalFormatting>
  <conditionalFormatting sqref="AE292:AE293">
    <cfRule type="containsText" dxfId="14731" priority="11371" operator="containsText" text="VALORAR">
      <formula>NOT(ISERROR(SEARCH("VALORAR",AE292)))</formula>
    </cfRule>
    <cfRule type="containsText" dxfId="14730" priority="11372" operator="containsText" text="Extrema">
      <formula>NOT(ISERROR(SEARCH("Extrema",AE292)))</formula>
    </cfRule>
    <cfRule type="containsText" dxfId="14729" priority="11373" operator="containsText" text="Alta">
      <formula>NOT(ISERROR(SEARCH("Alta",AE292)))</formula>
    </cfRule>
    <cfRule type="containsText" dxfId="14728" priority="11374" operator="containsText" text="Moderada">
      <formula>NOT(ISERROR(SEARCH("Moderada",AE292)))</formula>
    </cfRule>
    <cfRule type="containsText" dxfId="14727" priority="11375" operator="containsText" text="Baja">
      <formula>NOT(ISERROR(SEARCH("Baja",AE292)))</formula>
    </cfRule>
  </conditionalFormatting>
  <conditionalFormatting sqref="AE292:AE293">
    <cfRule type="containsText" dxfId="14726" priority="11376" operator="containsText" text="VALORAR">
      <formula>NOT(ISERROR(SEARCH("VALORAR",AE292)))</formula>
    </cfRule>
    <cfRule type="containsText" dxfId="14725" priority="11377" operator="containsText" text="Extrema">
      <formula>NOT(ISERROR(SEARCH("Extrema",AE292)))</formula>
    </cfRule>
    <cfRule type="containsText" dxfId="14724" priority="11378" operator="containsText" text="Alta">
      <formula>NOT(ISERROR(SEARCH("Alta",AE292)))</formula>
    </cfRule>
    <cfRule type="containsText" dxfId="14723" priority="11379" operator="containsText" text="Moderada">
      <formula>NOT(ISERROR(SEARCH("Moderada",AE292)))</formula>
    </cfRule>
    <cfRule type="containsText" dxfId="14722" priority="11380" operator="containsText" text="Baja">
      <formula>NOT(ISERROR(SEARCH("Baja",AE292)))</formula>
    </cfRule>
  </conditionalFormatting>
  <conditionalFormatting sqref="AP297">
    <cfRule type="cellIs" dxfId="14721" priority="11325" stopIfTrue="1" operator="equal">
      <formula>"Alta"</formula>
    </cfRule>
  </conditionalFormatting>
  <conditionalFormatting sqref="AP297">
    <cfRule type="cellIs" dxfId="14720" priority="11327" stopIfTrue="1" operator="equal">
      <formula>"Baja"</formula>
    </cfRule>
  </conditionalFormatting>
  <conditionalFormatting sqref="AP297">
    <cfRule type="cellIs" dxfId="14719" priority="11326" stopIfTrue="1" operator="equal">
      <formula>"Media"</formula>
    </cfRule>
  </conditionalFormatting>
  <conditionalFormatting sqref="AP297">
    <cfRule type="cellIs" dxfId="14718" priority="11324" stopIfTrue="1" operator="equal">
      <formula>"Muy Alta"</formula>
    </cfRule>
  </conditionalFormatting>
  <conditionalFormatting sqref="AP297">
    <cfRule type="cellIs" dxfId="14717" priority="11328" stopIfTrue="1" operator="equal">
      <formula>"Muy Baja"</formula>
    </cfRule>
  </conditionalFormatting>
  <conditionalFormatting sqref="AP294">
    <cfRule type="cellIs" dxfId="14716" priority="11283" stopIfTrue="1" operator="equal">
      <formula>"Alta"</formula>
    </cfRule>
  </conditionalFormatting>
  <conditionalFormatting sqref="AP294">
    <cfRule type="cellIs" dxfId="14715" priority="11285" stopIfTrue="1" operator="equal">
      <formula>"Baja"</formula>
    </cfRule>
  </conditionalFormatting>
  <conditionalFormatting sqref="AP294">
    <cfRule type="cellIs" dxfId="14714" priority="11284" stopIfTrue="1" operator="equal">
      <formula>"Media"</formula>
    </cfRule>
  </conditionalFormatting>
  <conditionalFormatting sqref="AP294">
    <cfRule type="cellIs" dxfId="14713" priority="11282" stopIfTrue="1" operator="equal">
      <formula>"Muy Alta"</formula>
    </cfRule>
  </conditionalFormatting>
  <conditionalFormatting sqref="AP294">
    <cfRule type="cellIs" dxfId="14712" priority="11286" stopIfTrue="1" operator="equal">
      <formula>"Muy Baja"</formula>
    </cfRule>
  </conditionalFormatting>
  <conditionalFormatting sqref="V292:V293">
    <cfRule type="cellIs" dxfId="14711" priority="11387" stopIfTrue="1" operator="equal">
      <formula>"Alta"</formula>
    </cfRule>
  </conditionalFormatting>
  <conditionalFormatting sqref="V292:V293">
    <cfRule type="cellIs" dxfId="14710" priority="11389" stopIfTrue="1" operator="equal">
      <formula>"Baja"</formula>
    </cfRule>
  </conditionalFormatting>
  <conditionalFormatting sqref="V292:V293">
    <cfRule type="cellIs" dxfId="14709" priority="11388" stopIfTrue="1" operator="equal">
      <formula>"Media"</formula>
    </cfRule>
  </conditionalFormatting>
  <conditionalFormatting sqref="V292:V293">
    <cfRule type="cellIs" dxfId="14708" priority="11386" stopIfTrue="1" operator="equal">
      <formula>"Muy Alta"</formula>
    </cfRule>
  </conditionalFormatting>
  <conditionalFormatting sqref="V292:V293">
    <cfRule type="cellIs" dxfId="14707" priority="11390" stopIfTrue="1" operator="equal">
      <formula>"Muy Baja"</formula>
    </cfRule>
  </conditionalFormatting>
  <conditionalFormatting sqref="AW292">
    <cfRule type="containsText" dxfId="14706" priority="11361" operator="containsText" text="VALORAR">
      <formula>NOT(ISERROR(SEARCH("VALORAR",AW292)))</formula>
    </cfRule>
    <cfRule type="containsText" dxfId="14705" priority="11362" operator="containsText" text="Extrema">
      <formula>NOT(ISERROR(SEARCH("Extrema",AW292)))</formula>
    </cfRule>
    <cfRule type="containsText" dxfId="14704" priority="11363" operator="containsText" text="Alta">
      <formula>NOT(ISERROR(SEARCH("Alta",AW292)))</formula>
    </cfRule>
    <cfRule type="containsText" dxfId="14703" priority="11364" operator="containsText" text="Moderada">
      <formula>NOT(ISERROR(SEARCH("Moderada",AW292)))</formula>
    </cfRule>
    <cfRule type="containsText" dxfId="14702" priority="11365" operator="containsText" text="Baja">
      <formula>NOT(ISERROR(SEARCH("Baja",AW292)))</formula>
    </cfRule>
  </conditionalFormatting>
  <conditionalFormatting sqref="AW292">
    <cfRule type="containsText" dxfId="14701" priority="11366" operator="containsText" text="VALORAR">
      <formula>NOT(ISERROR(SEARCH("VALORAR",AW292)))</formula>
    </cfRule>
    <cfRule type="containsText" dxfId="14700" priority="11367" operator="containsText" text="Extrema">
      <formula>NOT(ISERROR(SEARCH("Extrema",AW292)))</formula>
    </cfRule>
    <cfRule type="containsText" dxfId="14699" priority="11368" operator="containsText" text="Alta">
      <formula>NOT(ISERROR(SEARCH("Alta",AW292)))</formula>
    </cfRule>
    <cfRule type="containsText" dxfId="14698" priority="11369" operator="containsText" text="Moderada">
      <formula>NOT(ISERROR(SEARCH("Moderada",AW292)))</formula>
    </cfRule>
    <cfRule type="containsText" dxfId="14697" priority="11370" operator="containsText" text="Baja">
      <formula>NOT(ISERROR(SEARCH("Baja",AW292)))</formula>
    </cfRule>
  </conditionalFormatting>
  <conditionalFormatting sqref="AP292">
    <cfRule type="cellIs" dxfId="14696" priority="11353" stopIfTrue="1" operator="equal">
      <formula>"Alta"</formula>
    </cfRule>
  </conditionalFormatting>
  <conditionalFormatting sqref="AP292">
    <cfRule type="cellIs" dxfId="14695" priority="11355" stopIfTrue="1" operator="equal">
      <formula>"Baja"</formula>
    </cfRule>
  </conditionalFormatting>
  <conditionalFormatting sqref="AP292">
    <cfRule type="cellIs" dxfId="14694" priority="11354" stopIfTrue="1" operator="equal">
      <formula>"Media"</formula>
    </cfRule>
  </conditionalFormatting>
  <conditionalFormatting sqref="AP292">
    <cfRule type="cellIs" dxfId="14693" priority="11352" stopIfTrue="1" operator="equal">
      <formula>"Muy Alta"</formula>
    </cfRule>
  </conditionalFormatting>
  <conditionalFormatting sqref="AP292">
    <cfRule type="cellIs" dxfId="14692" priority="11356" stopIfTrue="1" operator="equal">
      <formula>"Muy Baja"</formula>
    </cfRule>
  </conditionalFormatting>
  <conditionalFormatting sqref="AP293">
    <cfRule type="cellIs" dxfId="14691" priority="11339" stopIfTrue="1" operator="equal">
      <formula>"Alta"</formula>
    </cfRule>
  </conditionalFormatting>
  <conditionalFormatting sqref="AP293">
    <cfRule type="cellIs" dxfId="14690" priority="11341" stopIfTrue="1" operator="equal">
      <formula>"Baja"</formula>
    </cfRule>
  </conditionalFormatting>
  <conditionalFormatting sqref="AP293">
    <cfRule type="cellIs" dxfId="14689" priority="11340" stopIfTrue="1" operator="equal">
      <formula>"Media"</formula>
    </cfRule>
  </conditionalFormatting>
  <conditionalFormatting sqref="AP293">
    <cfRule type="cellIs" dxfId="14688" priority="11338" stopIfTrue="1" operator="equal">
      <formula>"Muy Alta"</formula>
    </cfRule>
  </conditionalFormatting>
  <conditionalFormatting sqref="AP293">
    <cfRule type="cellIs" dxfId="14687" priority="11342" stopIfTrue="1" operator="equal">
      <formula>"Muy Baja"</formula>
    </cfRule>
  </conditionalFormatting>
  <conditionalFormatting sqref="AE294:AE295">
    <cfRule type="containsText" dxfId="14686" priority="11291" operator="containsText" text="VALORAR">
      <formula>NOT(ISERROR(SEARCH("VALORAR",AE294)))</formula>
    </cfRule>
    <cfRule type="containsText" dxfId="14685" priority="11292" operator="containsText" text="Extrema">
      <formula>NOT(ISERROR(SEARCH("Extrema",AE294)))</formula>
    </cfRule>
    <cfRule type="containsText" dxfId="14684" priority="11293" operator="containsText" text="Alta">
      <formula>NOT(ISERROR(SEARCH("Alta",AE294)))</formula>
    </cfRule>
    <cfRule type="containsText" dxfId="14683" priority="11294" operator="containsText" text="Moderada">
      <formula>NOT(ISERROR(SEARCH("Moderada",AE294)))</formula>
    </cfRule>
    <cfRule type="containsText" dxfId="14682" priority="11295" operator="containsText" text="Baja">
      <formula>NOT(ISERROR(SEARCH("Baja",AE294)))</formula>
    </cfRule>
  </conditionalFormatting>
  <conditionalFormatting sqref="AE294:AE295">
    <cfRule type="containsText" dxfId="14681" priority="11296" operator="containsText" text="VALORAR">
      <formula>NOT(ISERROR(SEARCH("VALORAR",AE294)))</formula>
    </cfRule>
    <cfRule type="containsText" dxfId="14680" priority="11297" operator="containsText" text="Extrema">
      <formula>NOT(ISERROR(SEARCH("Extrema",AE294)))</formula>
    </cfRule>
    <cfRule type="containsText" dxfId="14679" priority="11298" operator="containsText" text="Alta">
      <formula>NOT(ISERROR(SEARCH("Alta",AE294)))</formula>
    </cfRule>
    <cfRule type="containsText" dxfId="14678" priority="11299" operator="containsText" text="Moderada">
      <formula>NOT(ISERROR(SEARCH("Moderada",AE294)))</formula>
    </cfRule>
    <cfRule type="containsText" dxfId="14677" priority="11300" operator="containsText" text="Baja">
      <formula>NOT(ISERROR(SEARCH("Baja",AE294)))</formula>
    </cfRule>
  </conditionalFormatting>
  <conditionalFormatting sqref="V294:V295">
    <cfRule type="cellIs" dxfId="14676" priority="11307" stopIfTrue="1" operator="equal">
      <formula>"Alta"</formula>
    </cfRule>
  </conditionalFormatting>
  <conditionalFormatting sqref="V294:V295">
    <cfRule type="cellIs" dxfId="14675" priority="11309" stopIfTrue="1" operator="equal">
      <formula>"Baja"</formula>
    </cfRule>
  </conditionalFormatting>
  <conditionalFormatting sqref="V294:V295">
    <cfRule type="cellIs" dxfId="14674" priority="11308" stopIfTrue="1" operator="equal">
      <formula>"Media"</formula>
    </cfRule>
  </conditionalFormatting>
  <conditionalFormatting sqref="V294:V295">
    <cfRule type="cellIs" dxfId="14673" priority="11306" stopIfTrue="1" operator="equal">
      <formula>"Muy Alta"</formula>
    </cfRule>
  </conditionalFormatting>
  <conditionalFormatting sqref="V294:V295">
    <cfRule type="cellIs" dxfId="14672" priority="11310" stopIfTrue="1" operator="equal">
      <formula>"Muy Baja"</formula>
    </cfRule>
  </conditionalFormatting>
  <conditionalFormatting sqref="AP295">
    <cfRule type="cellIs" dxfId="14671" priority="11269" stopIfTrue="1" operator="equal">
      <formula>"Alta"</formula>
    </cfRule>
  </conditionalFormatting>
  <conditionalFormatting sqref="AP295">
    <cfRule type="cellIs" dxfId="14670" priority="11271" stopIfTrue="1" operator="equal">
      <formula>"Baja"</formula>
    </cfRule>
  </conditionalFormatting>
  <conditionalFormatting sqref="AP295">
    <cfRule type="cellIs" dxfId="14669" priority="11270" stopIfTrue="1" operator="equal">
      <formula>"Media"</formula>
    </cfRule>
  </conditionalFormatting>
  <conditionalFormatting sqref="AP295">
    <cfRule type="cellIs" dxfId="14668" priority="11268" stopIfTrue="1" operator="equal">
      <formula>"Muy Alta"</formula>
    </cfRule>
  </conditionalFormatting>
  <conditionalFormatting sqref="AP295">
    <cfRule type="cellIs" dxfId="14667" priority="11272" stopIfTrue="1" operator="equal">
      <formula>"Muy Baja"</formula>
    </cfRule>
  </conditionalFormatting>
  <conditionalFormatting sqref="AE286:AE287">
    <cfRule type="containsText" dxfId="14666" priority="11235" operator="containsText" text="VALORAR">
      <formula>NOT(ISERROR(SEARCH("VALORAR",AE286)))</formula>
    </cfRule>
    <cfRule type="containsText" dxfId="14665" priority="11236" operator="containsText" text="Extrema">
      <formula>NOT(ISERROR(SEARCH("Extrema",AE286)))</formula>
    </cfRule>
    <cfRule type="containsText" dxfId="14664" priority="11237" operator="containsText" text="Alta">
      <formula>NOT(ISERROR(SEARCH("Alta",AE286)))</formula>
    </cfRule>
    <cfRule type="containsText" dxfId="14663" priority="11238" operator="containsText" text="Moderada">
      <formula>NOT(ISERROR(SEARCH("Moderada",AE286)))</formula>
    </cfRule>
    <cfRule type="containsText" dxfId="14662" priority="11239" operator="containsText" text="Baja">
      <formula>NOT(ISERROR(SEARCH("Baja",AE286)))</formula>
    </cfRule>
  </conditionalFormatting>
  <conditionalFormatting sqref="AE286:AE287">
    <cfRule type="containsText" dxfId="14661" priority="11240" operator="containsText" text="VALORAR">
      <formula>NOT(ISERROR(SEARCH("VALORAR",AE286)))</formula>
    </cfRule>
    <cfRule type="containsText" dxfId="14660" priority="11241" operator="containsText" text="Extrema">
      <formula>NOT(ISERROR(SEARCH("Extrema",AE286)))</formula>
    </cfRule>
    <cfRule type="containsText" dxfId="14659" priority="11242" operator="containsText" text="Alta">
      <formula>NOT(ISERROR(SEARCH("Alta",AE286)))</formula>
    </cfRule>
    <cfRule type="containsText" dxfId="14658" priority="11243" operator="containsText" text="Moderada">
      <formula>NOT(ISERROR(SEARCH("Moderada",AE286)))</formula>
    </cfRule>
    <cfRule type="containsText" dxfId="14657" priority="11244" operator="containsText" text="Baja">
      <formula>NOT(ISERROR(SEARCH("Baja",AE286)))</formula>
    </cfRule>
  </conditionalFormatting>
  <conditionalFormatting sqref="AP291">
    <cfRule type="cellIs" dxfId="14656" priority="11189" stopIfTrue="1" operator="equal">
      <formula>"Alta"</formula>
    </cfRule>
  </conditionalFormatting>
  <conditionalFormatting sqref="AP291">
    <cfRule type="cellIs" dxfId="14655" priority="11191" stopIfTrue="1" operator="equal">
      <formula>"Baja"</formula>
    </cfRule>
  </conditionalFormatting>
  <conditionalFormatting sqref="AP291">
    <cfRule type="cellIs" dxfId="14654" priority="11190" stopIfTrue="1" operator="equal">
      <formula>"Media"</formula>
    </cfRule>
  </conditionalFormatting>
  <conditionalFormatting sqref="AP291">
    <cfRule type="cellIs" dxfId="14653" priority="11188" stopIfTrue="1" operator="equal">
      <formula>"Muy Alta"</formula>
    </cfRule>
  </conditionalFormatting>
  <conditionalFormatting sqref="AP291">
    <cfRule type="cellIs" dxfId="14652" priority="11192" stopIfTrue="1" operator="equal">
      <formula>"Muy Baja"</formula>
    </cfRule>
  </conditionalFormatting>
  <conditionalFormatting sqref="AP288">
    <cfRule type="cellIs" dxfId="14651" priority="11147" stopIfTrue="1" operator="equal">
      <formula>"Alta"</formula>
    </cfRule>
  </conditionalFormatting>
  <conditionalFormatting sqref="AP288">
    <cfRule type="cellIs" dxfId="14650" priority="11149" stopIfTrue="1" operator="equal">
      <formula>"Baja"</formula>
    </cfRule>
  </conditionalFormatting>
  <conditionalFormatting sqref="AP288">
    <cfRule type="cellIs" dxfId="14649" priority="11148" stopIfTrue="1" operator="equal">
      <formula>"Media"</formula>
    </cfRule>
  </conditionalFormatting>
  <conditionalFormatting sqref="AP288">
    <cfRule type="cellIs" dxfId="14648" priority="11146" stopIfTrue="1" operator="equal">
      <formula>"Muy Alta"</formula>
    </cfRule>
  </conditionalFormatting>
  <conditionalFormatting sqref="AP288">
    <cfRule type="cellIs" dxfId="14647" priority="11150" stopIfTrue="1" operator="equal">
      <formula>"Muy Baja"</formula>
    </cfRule>
  </conditionalFormatting>
  <conditionalFormatting sqref="V286:V287">
    <cfRule type="cellIs" dxfId="14646" priority="11251" stopIfTrue="1" operator="equal">
      <formula>"Alta"</formula>
    </cfRule>
  </conditionalFormatting>
  <conditionalFormatting sqref="V286:V287">
    <cfRule type="cellIs" dxfId="14645" priority="11253" stopIfTrue="1" operator="equal">
      <formula>"Baja"</formula>
    </cfRule>
  </conditionalFormatting>
  <conditionalFormatting sqref="V286:V287">
    <cfRule type="cellIs" dxfId="14644" priority="11252" stopIfTrue="1" operator="equal">
      <formula>"Media"</formula>
    </cfRule>
  </conditionalFormatting>
  <conditionalFormatting sqref="V286:V287">
    <cfRule type="cellIs" dxfId="14643" priority="11250" stopIfTrue="1" operator="equal">
      <formula>"Muy Alta"</formula>
    </cfRule>
  </conditionalFormatting>
  <conditionalFormatting sqref="V286:V287">
    <cfRule type="cellIs" dxfId="14642" priority="11254" stopIfTrue="1" operator="equal">
      <formula>"Muy Baja"</formula>
    </cfRule>
  </conditionalFormatting>
  <conditionalFormatting sqref="AW286">
    <cfRule type="containsText" dxfId="14641" priority="11225" operator="containsText" text="VALORAR">
      <formula>NOT(ISERROR(SEARCH("VALORAR",AW286)))</formula>
    </cfRule>
    <cfRule type="containsText" dxfId="14640" priority="11226" operator="containsText" text="Extrema">
      <formula>NOT(ISERROR(SEARCH("Extrema",AW286)))</formula>
    </cfRule>
    <cfRule type="containsText" dxfId="14639" priority="11227" operator="containsText" text="Alta">
      <formula>NOT(ISERROR(SEARCH("Alta",AW286)))</formula>
    </cfRule>
    <cfRule type="containsText" dxfId="14638" priority="11228" operator="containsText" text="Moderada">
      <formula>NOT(ISERROR(SEARCH("Moderada",AW286)))</formula>
    </cfRule>
    <cfRule type="containsText" dxfId="14637" priority="11229" operator="containsText" text="Baja">
      <formula>NOT(ISERROR(SEARCH("Baja",AW286)))</formula>
    </cfRule>
  </conditionalFormatting>
  <conditionalFormatting sqref="AW286">
    <cfRule type="containsText" dxfId="14636" priority="11230" operator="containsText" text="VALORAR">
      <formula>NOT(ISERROR(SEARCH("VALORAR",AW286)))</formula>
    </cfRule>
    <cfRule type="containsText" dxfId="14635" priority="11231" operator="containsText" text="Extrema">
      <formula>NOT(ISERROR(SEARCH("Extrema",AW286)))</formula>
    </cfRule>
    <cfRule type="containsText" dxfId="14634" priority="11232" operator="containsText" text="Alta">
      <formula>NOT(ISERROR(SEARCH("Alta",AW286)))</formula>
    </cfRule>
    <cfRule type="containsText" dxfId="14633" priority="11233" operator="containsText" text="Moderada">
      <formula>NOT(ISERROR(SEARCH("Moderada",AW286)))</formula>
    </cfRule>
    <cfRule type="containsText" dxfId="14632" priority="11234" operator="containsText" text="Baja">
      <formula>NOT(ISERROR(SEARCH("Baja",AW286)))</formula>
    </cfRule>
  </conditionalFormatting>
  <conditionalFormatting sqref="AP286">
    <cfRule type="cellIs" dxfId="14631" priority="11217" stopIfTrue="1" operator="equal">
      <formula>"Alta"</formula>
    </cfRule>
  </conditionalFormatting>
  <conditionalFormatting sqref="AP286">
    <cfRule type="cellIs" dxfId="14630" priority="11219" stopIfTrue="1" operator="equal">
      <formula>"Baja"</formula>
    </cfRule>
  </conditionalFormatting>
  <conditionalFormatting sqref="AP286">
    <cfRule type="cellIs" dxfId="14629" priority="11218" stopIfTrue="1" operator="equal">
      <formula>"Media"</formula>
    </cfRule>
  </conditionalFormatting>
  <conditionalFormatting sqref="AP286">
    <cfRule type="cellIs" dxfId="14628" priority="11216" stopIfTrue="1" operator="equal">
      <formula>"Muy Alta"</formula>
    </cfRule>
  </conditionalFormatting>
  <conditionalFormatting sqref="AP286">
    <cfRule type="cellIs" dxfId="14627" priority="11220" stopIfTrue="1" operator="equal">
      <formula>"Muy Baja"</formula>
    </cfRule>
  </conditionalFormatting>
  <conditionalFormatting sqref="AP287">
    <cfRule type="cellIs" dxfId="14626" priority="11203" stopIfTrue="1" operator="equal">
      <formula>"Alta"</formula>
    </cfRule>
  </conditionalFormatting>
  <conditionalFormatting sqref="AP287">
    <cfRule type="cellIs" dxfId="14625" priority="11205" stopIfTrue="1" operator="equal">
      <formula>"Baja"</formula>
    </cfRule>
  </conditionalFormatting>
  <conditionalFormatting sqref="AP287">
    <cfRule type="cellIs" dxfId="14624" priority="11204" stopIfTrue="1" operator="equal">
      <formula>"Media"</formula>
    </cfRule>
  </conditionalFormatting>
  <conditionalFormatting sqref="AP287">
    <cfRule type="cellIs" dxfId="14623" priority="11202" stopIfTrue="1" operator="equal">
      <formula>"Muy Alta"</formula>
    </cfRule>
  </conditionalFormatting>
  <conditionalFormatting sqref="AP287">
    <cfRule type="cellIs" dxfId="14622" priority="11206" stopIfTrue="1" operator="equal">
      <formula>"Muy Baja"</formula>
    </cfRule>
  </conditionalFormatting>
  <conditionalFormatting sqref="AE288:AE289">
    <cfRule type="containsText" dxfId="14621" priority="11155" operator="containsText" text="VALORAR">
      <formula>NOT(ISERROR(SEARCH("VALORAR",AE288)))</formula>
    </cfRule>
    <cfRule type="containsText" dxfId="14620" priority="11156" operator="containsText" text="Extrema">
      <formula>NOT(ISERROR(SEARCH("Extrema",AE288)))</formula>
    </cfRule>
    <cfRule type="containsText" dxfId="14619" priority="11157" operator="containsText" text="Alta">
      <formula>NOT(ISERROR(SEARCH("Alta",AE288)))</formula>
    </cfRule>
    <cfRule type="containsText" dxfId="14618" priority="11158" operator="containsText" text="Moderada">
      <formula>NOT(ISERROR(SEARCH("Moderada",AE288)))</formula>
    </cfRule>
    <cfRule type="containsText" dxfId="14617" priority="11159" operator="containsText" text="Baja">
      <formula>NOT(ISERROR(SEARCH("Baja",AE288)))</formula>
    </cfRule>
  </conditionalFormatting>
  <conditionalFormatting sqref="AE288:AE289">
    <cfRule type="containsText" dxfId="14616" priority="11160" operator="containsText" text="VALORAR">
      <formula>NOT(ISERROR(SEARCH("VALORAR",AE288)))</formula>
    </cfRule>
    <cfRule type="containsText" dxfId="14615" priority="11161" operator="containsText" text="Extrema">
      <formula>NOT(ISERROR(SEARCH("Extrema",AE288)))</formula>
    </cfRule>
    <cfRule type="containsText" dxfId="14614" priority="11162" operator="containsText" text="Alta">
      <formula>NOT(ISERROR(SEARCH("Alta",AE288)))</formula>
    </cfRule>
    <cfRule type="containsText" dxfId="14613" priority="11163" operator="containsText" text="Moderada">
      <formula>NOT(ISERROR(SEARCH("Moderada",AE288)))</formula>
    </cfRule>
    <cfRule type="containsText" dxfId="14612" priority="11164" operator="containsText" text="Baja">
      <formula>NOT(ISERROR(SEARCH("Baja",AE288)))</formula>
    </cfRule>
  </conditionalFormatting>
  <conditionalFormatting sqref="V288:V289">
    <cfRule type="cellIs" dxfId="14611" priority="11171" stopIfTrue="1" operator="equal">
      <formula>"Alta"</formula>
    </cfRule>
  </conditionalFormatting>
  <conditionalFormatting sqref="V288:V289">
    <cfRule type="cellIs" dxfId="14610" priority="11173" stopIfTrue="1" operator="equal">
      <formula>"Baja"</formula>
    </cfRule>
  </conditionalFormatting>
  <conditionalFormatting sqref="V288:V289">
    <cfRule type="cellIs" dxfId="14609" priority="11172" stopIfTrue="1" operator="equal">
      <formula>"Media"</formula>
    </cfRule>
  </conditionalFormatting>
  <conditionalFormatting sqref="V288:V289">
    <cfRule type="cellIs" dxfId="14608" priority="11170" stopIfTrue="1" operator="equal">
      <formula>"Muy Alta"</formula>
    </cfRule>
  </conditionalFormatting>
  <conditionalFormatting sqref="V288:V289">
    <cfRule type="cellIs" dxfId="14607" priority="11174" stopIfTrue="1" operator="equal">
      <formula>"Muy Baja"</formula>
    </cfRule>
  </conditionalFormatting>
  <conditionalFormatting sqref="AP289">
    <cfRule type="cellIs" dxfId="14606" priority="11133" stopIfTrue="1" operator="equal">
      <formula>"Alta"</formula>
    </cfRule>
  </conditionalFormatting>
  <conditionalFormatting sqref="AP289">
    <cfRule type="cellIs" dxfId="14605" priority="11135" stopIfTrue="1" operator="equal">
      <formula>"Baja"</formula>
    </cfRule>
  </conditionalFormatting>
  <conditionalFormatting sqref="AP289">
    <cfRule type="cellIs" dxfId="14604" priority="11134" stopIfTrue="1" operator="equal">
      <formula>"Media"</formula>
    </cfRule>
  </conditionalFormatting>
  <conditionalFormatting sqref="AP289">
    <cfRule type="cellIs" dxfId="14603" priority="11132" stopIfTrue="1" operator="equal">
      <formula>"Muy Alta"</formula>
    </cfRule>
  </conditionalFormatting>
  <conditionalFormatting sqref="AP289">
    <cfRule type="cellIs" dxfId="14602" priority="11136" stopIfTrue="1" operator="equal">
      <formula>"Muy Baja"</formula>
    </cfRule>
  </conditionalFormatting>
  <conditionalFormatting sqref="AE266">
    <cfRule type="containsText" dxfId="14601" priority="11099" operator="containsText" text="VALORAR">
      <formula>NOT(ISERROR(SEARCH("VALORAR",AE266)))</formula>
    </cfRule>
    <cfRule type="containsText" dxfId="14600" priority="11100" operator="containsText" text="Extrema">
      <formula>NOT(ISERROR(SEARCH("Extrema",AE266)))</formula>
    </cfRule>
    <cfRule type="containsText" dxfId="14599" priority="11101" operator="containsText" text="Alta">
      <formula>NOT(ISERROR(SEARCH("Alta",AE266)))</formula>
    </cfRule>
    <cfRule type="containsText" dxfId="14598" priority="11102" operator="containsText" text="Moderada">
      <formula>NOT(ISERROR(SEARCH("Moderada",AE266)))</formula>
    </cfRule>
    <cfRule type="containsText" dxfId="14597" priority="11103" operator="containsText" text="Baja">
      <formula>NOT(ISERROR(SEARCH("Baja",AE266)))</formula>
    </cfRule>
  </conditionalFormatting>
  <conditionalFormatting sqref="AE266">
    <cfRule type="containsText" dxfId="14596" priority="11104" operator="containsText" text="VALORAR">
      <formula>NOT(ISERROR(SEARCH("VALORAR",AE266)))</formula>
    </cfRule>
    <cfRule type="containsText" dxfId="14595" priority="11105" operator="containsText" text="Extrema">
      <formula>NOT(ISERROR(SEARCH("Extrema",AE266)))</formula>
    </cfRule>
    <cfRule type="containsText" dxfId="14594" priority="11106" operator="containsText" text="Alta">
      <formula>NOT(ISERROR(SEARCH("Alta",AE266)))</formula>
    </cfRule>
    <cfRule type="containsText" dxfId="14593" priority="11107" operator="containsText" text="Moderada">
      <formula>NOT(ISERROR(SEARCH("Moderada",AE266)))</formula>
    </cfRule>
    <cfRule type="containsText" dxfId="14592" priority="11108" operator="containsText" text="Baja">
      <formula>NOT(ISERROR(SEARCH("Baja",AE266)))</formula>
    </cfRule>
  </conditionalFormatting>
  <conditionalFormatting sqref="V266">
    <cfRule type="cellIs" dxfId="14591" priority="11115" stopIfTrue="1" operator="equal">
      <formula>"Alta"</formula>
    </cfRule>
  </conditionalFormatting>
  <conditionalFormatting sqref="V266">
    <cfRule type="cellIs" dxfId="14590" priority="11117" stopIfTrue="1" operator="equal">
      <formula>"Baja"</formula>
    </cfRule>
  </conditionalFormatting>
  <conditionalFormatting sqref="V266">
    <cfRule type="cellIs" dxfId="14589" priority="11116" stopIfTrue="1" operator="equal">
      <formula>"Media"</formula>
    </cfRule>
  </conditionalFormatting>
  <conditionalFormatting sqref="V266">
    <cfRule type="cellIs" dxfId="14588" priority="11114" stopIfTrue="1" operator="equal">
      <formula>"Muy Alta"</formula>
    </cfRule>
  </conditionalFormatting>
  <conditionalFormatting sqref="V266">
    <cfRule type="cellIs" dxfId="14587" priority="11118" stopIfTrue="1" operator="equal">
      <formula>"Muy Baja"</formula>
    </cfRule>
  </conditionalFormatting>
  <conditionalFormatting sqref="AP266">
    <cfRule type="cellIs" dxfId="14586" priority="11091" stopIfTrue="1" operator="equal">
      <formula>"Alta"</formula>
    </cfRule>
  </conditionalFormatting>
  <conditionalFormatting sqref="AP266">
    <cfRule type="cellIs" dxfId="14585" priority="11093" stopIfTrue="1" operator="equal">
      <formula>"Baja"</formula>
    </cfRule>
  </conditionalFormatting>
  <conditionalFormatting sqref="AP266">
    <cfRule type="cellIs" dxfId="14584" priority="11092" stopIfTrue="1" operator="equal">
      <formula>"Media"</formula>
    </cfRule>
  </conditionalFormatting>
  <conditionalFormatting sqref="AP266">
    <cfRule type="cellIs" dxfId="14583" priority="11090" stopIfTrue="1" operator="equal">
      <formula>"Muy Alta"</formula>
    </cfRule>
  </conditionalFormatting>
  <conditionalFormatting sqref="AP266">
    <cfRule type="cellIs" dxfId="14582" priority="11094" stopIfTrue="1" operator="equal">
      <formula>"Muy Baja"</formula>
    </cfRule>
  </conditionalFormatting>
  <conditionalFormatting sqref="AE272">
    <cfRule type="containsText" dxfId="14581" priority="11057" operator="containsText" text="VALORAR">
      <formula>NOT(ISERROR(SEARCH("VALORAR",AE272)))</formula>
    </cfRule>
    <cfRule type="containsText" dxfId="14580" priority="11058" operator="containsText" text="Extrema">
      <formula>NOT(ISERROR(SEARCH("Extrema",AE272)))</formula>
    </cfRule>
    <cfRule type="containsText" dxfId="14579" priority="11059" operator="containsText" text="Alta">
      <formula>NOT(ISERROR(SEARCH("Alta",AE272)))</formula>
    </cfRule>
    <cfRule type="containsText" dxfId="14578" priority="11060" operator="containsText" text="Moderada">
      <formula>NOT(ISERROR(SEARCH("Moderada",AE272)))</formula>
    </cfRule>
    <cfRule type="containsText" dxfId="14577" priority="11061" operator="containsText" text="Baja">
      <formula>NOT(ISERROR(SEARCH("Baja",AE272)))</formula>
    </cfRule>
  </conditionalFormatting>
  <conditionalFormatting sqref="AE272">
    <cfRule type="containsText" dxfId="14576" priority="11062" operator="containsText" text="VALORAR">
      <formula>NOT(ISERROR(SEARCH("VALORAR",AE272)))</formula>
    </cfRule>
    <cfRule type="containsText" dxfId="14575" priority="11063" operator="containsText" text="Extrema">
      <formula>NOT(ISERROR(SEARCH("Extrema",AE272)))</formula>
    </cfRule>
    <cfRule type="containsText" dxfId="14574" priority="11064" operator="containsText" text="Alta">
      <formula>NOT(ISERROR(SEARCH("Alta",AE272)))</formula>
    </cfRule>
    <cfRule type="containsText" dxfId="14573" priority="11065" operator="containsText" text="Moderada">
      <formula>NOT(ISERROR(SEARCH("Moderada",AE272)))</formula>
    </cfRule>
    <cfRule type="containsText" dxfId="14572" priority="11066" operator="containsText" text="Baja">
      <formula>NOT(ISERROR(SEARCH("Baja",AE272)))</formula>
    </cfRule>
  </conditionalFormatting>
  <conditionalFormatting sqref="V272">
    <cfRule type="cellIs" dxfId="14571" priority="11073" stopIfTrue="1" operator="equal">
      <formula>"Alta"</formula>
    </cfRule>
  </conditionalFormatting>
  <conditionalFormatting sqref="V272">
    <cfRule type="cellIs" dxfId="14570" priority="11075" stopIfTrue="1" operator="equal">
      <formula>"Baja"</formula>
    </cfRule>
  </conditionalFormatting>
  <conditionalFormatting sqref="V272">
    <cfRule type="cellIs" dxfId="14569" priority="11074" stopIfTrue="1" operator="equal">
      <formula>"Media"</formula>
    </cfRule>
  </conditionalFormatting>
  <conditionalFormatting sqref="V272">
    <cfRule type="cellIs" dxfId="14568" priority="11072" stopIfTrue="1" operator="equal">
      <formula>"Muy Alta"</formula>
    </cfRule>
  </conditionalFormatting>
  <conditionalFormatting sqref="V272">
    <cfRule type="cellIs" dxfId="14567" priority="11076" stopIfTrue="1" operator="equal">
      <formula>"Muy Baja"</formula>
    </cfRule>
  </conditionalFormatting>
  <conditionalFormatting sqref="AP272">
    <cfRule type="cellIs" dxfId="14566" priority="11049" stopIfTrue="1" operator="equal">
      <formula>"Alta"</formula>
    </cfRule>
  </conditionalFormatting>
  <conditionalFormatting sqref="AP272">
    <cfRule type="cellIs" dxfId="14565" priority="11051" stopIfTrue="1" operator="equal">
      <formula>"Baja"</formula>
    </cfRule>
  </conditionalFormatting>
  <conditionalFormatting sqref="AP272">
    <cfRule type="cellIs" dxfId="14564" priority="11050" stopIfTrue="1" operator="equal">
      <formula>"Media"</formula>
    </cfRule>
  </conditionalFormatting>
  <conditionalFormatting sqref="AP272">
    <cfRule type="cellIs" dxfId="14563" priority="11048" stopIfTrue="1" operator="equal">
      <formula>"Muy Alta"</formula>
    </cfRule>
  </conditionalFormatting>
  <conditionalFormatting sqref="AP272">
    <cfRule type="cellIs" dxfId="14562" priority="11052" stopIfTrue="1" operator="equal">
      <formula>"Muy Baja"</formula>
    </cfRule>
  </conditionalFormatting>
  <conditionalFormatting sqref="AE278">
    <cfRule type="containsText" dxfId="14561" priority="11015" operator="containsText" text="VALORAR">
      <formula>NOT(ISERROR(SEARCH("VALORAR",AE278)))</formula>
    </cfRule>
    <cfRule type="containsText" dxfId="14560" priority="11016" operator="containsText" text="Extrema">
      <formula>NOT(ISERROR(SEARCH("Extrema",AE278)))</formula>
    </cfRule>
    <cfRule type="containsText" dxfId="14559" priority="11017" operator="containsText" text="Alta">
      <formula>NOT(ISERROR(SEARCH("Alta",AE278)))</formula>
    </cfRule>
    <cfRule type="containsText" dxfId="14558" priority="11018" operator="containsText" text="Moderada">
      <formula>NOT(ISERROR(SEARCH("Moderada",AE278)))</formula>
    </cfRule>
    <cfRule type="containsText" dxfId="14557" priority="11019" operator="containsText" text="Baja">
      <formula>NOT(ISERROR(SEARCH("Baja",AE278)))</formula>
    </cfRule>
  </conditionalFormatting>
  <conditionalFormatting sqref="AE278">
    <cfRule type="containsText" dxfId="14556" priority="11020" operator="containsText" text="VALORAR">
      <formula>NOT(ISERROR(SEARCH("VALORAR",AE278)))</formula>
    </cfRule>
    <cfRule type="containsText" dxfId="14555" priority="11021" operator="containsText" text="Extrema">
      <formula>NOT(ISERROR(SEARCH("Extrema",AE278)))</formula>
    </cfRule>
    <cfRule type="containsText" dxfId="14554" priority="11022" operator="containsText" text="Alta">
      <formula>NOT(ISERROR(SEARCH("Alta",AE278)))</formula>
    </cfRule>
    <cfRule type="containsText" dxfId="14553" priority="11023" operator="containsText" text="Moderada">
      <formula>NOT(ISERROR(SEARCH("Moderada",AE278)))</formula>
    </cfRule>
    <cfRule type="containsText" dxfId="14552" priority="11024" operator="containsText" text="Baja">
      <formula>NOT(ISERROR(SEARCH("Baja",AE278)))</formula>
    </cfRule>
  </conditionalFormatting>
  <conditionalFormatting sqref="V278">
    <cfRule type="cellIs" dxfId="14551" priority="11031" stopIfTrue="1" operator="equal">
      <formula>"Alta"</formula>
    </cfRule>
  </conditionalFormatting>
  <conditionalFormatting sqref="V278">
    <cfRule type="cellIs" dxfId="14550" priority="11033" stopIfTrue="1" operator="equal">
      <formula>"Baja"</formula>
    </cfRule>
  </conditionalFormatting>
  <conditionalFormatting sqref="V278">
    <cfRule type="cellIs" dxfId="14549" priority="11032" stopIfTrue="1" operator="equal">
      <formula>"Media"</formula>
    </cfRule>
  </conditionalFormatting>
  <conditionalFormatting sqref="V278">
    <cfRule type="cellIs" dxfId="14548" priority="11030" stopIfTrue="1" operator="equal">
      <formula>"Muy Alta"</formula>
    </cfRule>
  </conditionalFormatting>
  <conditionalFormatting sqref="V278">
    <cfRule type="cellIs" dxfId="14547" priority="11034" stopIfTrue="1" operator="equal">
      <formula>"Muy Baja"</formula>
    </cfRule>
  </conditionalFormatting>
  <conditionalFormatting sqref="AP278">
    <cfRule type="cellIs" dxfId="14546" priority="11007" stopIfTrue="1" operator="equal">
      <formula>"Alta"</formula>
    </cfRule>
  </conditionalFormatting>
  <conditionalFormatting sqref="AP278">
    <cfRule type="cellIs" dxfId="14545" priority="11009" stopIfTrue="1" operator="equal">
      <formula>"Baja"</formula>
    </cfRule>
  </conditionalFormatting>
  <conditionalFormatting sqref="AP278">
    <cfRule type="cellIs" dxfId="14544" priority="11008" stopIfTrue="1" operator="equal">
      <formula>"Media"</formula>
    </cfRule>
  </conditionalFormatting>
  <conditionalFormatting sqref="AP278">
    <cfRule type="cellIs" dxfId="14543" priority="11006" stopIfTrue="1" operator="equal">
      <formula>"Muy Alta"</formula>
    </cfRule>
  </conditionalFormatting>
  <conditionalFormatting sqref="AP278">
    <cfRule type="cellIs" dxfId="14542" priority="11010" stopIfTrue="1" operator="equal">
      <formula>"Muy Baja"</formula>
    </cfRule>
  </conditionalFormatting>
  <conditionalFormatting sqref="AE284">
    <cfRule type="containsText" dxfId="14541" priority="10973" operator="containsText" text="VALORAR">
      <formula>NOT(ISERROR(SEARCH("VALORAR",AE284)))</formula>
    </cfRule>
    <cfRule type="containsText" dxfId="14540" priority="10974" operator="containsText" text="Extrema">
      <formula>NOT(ISERROR(SEARCH("Extrema",AE284)))</formula>
    </cfRule>
    <cfRule type="containsText" dxfId="14539" priority="10975" operator="containsText" text="Alta">
      <formula>NOT(ISERROR(SEARCH("Alta",AE284)))</formula>
    </cfRule>
    <cfRule type="containsText" dxfId="14538" priority="10976" operator="containsText" text="Moderada">
      <formula>NOT(ISERROR(SEARCH("Moderada",AE284)))</formula>
    </cfRule>
    <cfRule type="containsText" dxfId="14537" priority="10977" operator="containsText" text="Baja">
      <formula>NOT(ISERROR(SEARCH("Baja",AE284)))</formula>
    </cfRule>
  </conditionalFormatting>
  <conditionalFormatting sqref="AE284">
    <cfRule type="containsText" dxfId="14536" priority="10978" operator="containsText" text="VALORAR">
      <formula>NOT(ISERROR(SEARCH("VALORAR",AE284)))</formula>
    </cfRule>
    <cfRule type="containsText" dxfId="14535" priority="10979" operator="containsText" text="Extrema">
      <formula>NOT(ISERROR(SEARCH("Extrema",AE284)))</formula>
    </cfRule>
    <cfRule type="containsText" dxfId="14534" priority="10980" operator="containsText" text="Alta">
      <formula>NOT(ISERROR(SEARCH("Alta",AE284)))</formula>
    </cfRule>
    <cfRule type="containsText" dxfId="14533" priority="10981" operator="containsText" text="Moderada">
      <formula>NOT(ISERROR(SEARCH("Moderada",AE284)))</formula>
    </cfRule>
    <cfRule type="containsText" dxfId="14532" priority="10982" operator="containsText" text="Baja">
      <formula>NOT(ISERROR(SEARCH("Baja",AE284)))</formula>
    </cfRule>
  </conditionalFormatting>
  <conditionalFormatting sqref="V284">
    <cfRule type="cellIs" dxfId="14531" priority="10989" stopIfTrue="1" operator="equal">
      <formula>"Alta"</formula>
    </cfRule>
  </conditionalFormatting>
  <conditionalFormatting sqref="V284">
    <cfRule type="cellIs" dxfId="14530" priority="10991" stopIfTrue="1" operator="equal">
      <formula>"Baja"</formula>
    </cfRule>
  </conditionalFormatting>
  <conditionalFormatting sqref="V284">
    <cfRule type="cellIs" dxfId="14529" priority="10990" stopIfTrue="1" operator="equal">
      <formula>"Media"</formula>
    </cfRule>
  </conditionalFormatting>
  <conditionalFormatting sqref="V284">
    <cfRule type="cellIs" dxfId="14528" priority="10988" stopIfTrue="1" operator="equal">
      <formula>"Muy Alta"</formula>
    </cfRule>
  </conditionalFormatting>
  <conditionalFormatting sqref="V284">
    <cfRule type="cellIs" dxfId="14527" priority="10992" stopIfTrue="1" operator="equal">
      <formula>"Muy Baja"</formula>
    </cfRule>
  </conditionalFormatting>
  <conditionalFormatting sqref="AP284">
    <cfRule type="cellIs" dxfId="14526" priority="10965" stopIfTrue="1" operator="equal">
      <formula>"Alta"</formula>
    </cfRule>
  </conditionalFormatting>
  <conditionalFormatting sqref="AP284">
    <cfRule type="cellIs" dxfId="14525" priority="10967" stopIfTrue="1" operator="equal">
      <formula>"Baja"</formula>
    </cfRule>
  </conditionalFormatting>
  <conditionalFormatting sqref="AP284">
    <cfRule type="cellIs" dxfId="14524" priority="10966" stopIfTrue="1" operator="equal">
      <formula>"Media"</formula>
    </cfRule>
  </conditionalFormatting>
  <conditionalFormatting sqref="AP284">
    <cfRule type="cellIs" dxfId="14523" priority="10964" stopIfTrue="1" operator="equal">
      <formula>"Muy Alta"</formula>
    </cfRule>
  </conditionalFormatting>
  <conditionalFormatting sqref="AP284">
    <cfRule type="cellIs" dxfId="14522" priority="10968" stopIfTrue="1" operator="equal">
      <formula>"Muy Baja"</formula>
    </cfRule>
  </conditionalFormatting>
  <conditionalFormatting sqref="AE290">
    <cfRule type="containsText" dxfId="14521" priority="10931" operator="containsText" text="VALORAR">
      <formula>NOT(ISERROR(SEARCH("VALORAR",AE290)))</formula>
    </cfRule>
    <cfRule type="containsText" dxfId="14520" priority="10932" operator="containsText" text="Extrema">
      <formula>NOT(ISERROR(SEARCH("Extrema",AE290)))</formula>
    </cfRule>
    <cfRule type="containsText" dxfId="14519" priority="10933" operator="containsText" text="Alta">
      <formula>NOT(ISERROR(SEARCH("Alta",AE290)))</formula>
    </cfRule>
    <cfRule type="containsText" dxfId="14518" priority="10934" operator="containsText" text="Moderada">
      <formula>NOT(ISERROR(SEARCH("Moderada",AE290)))</formula>
    </cfRule>
    <cfRule type="containsText" dxfId="14517" priority="10935" operator="containsText" text="Baja">
      <formula>NOT(ISERROR(SEARCH("Baja",AE290)))</formula>
    </cfRule>
  </conditionalFormatting>
  <conditionalFormatting sqref="AE290">
    <cfRule type="containsText" dxfId="14516" priority="10936" operator="containsText" text="VALORAR">
      <formula>NOT(ISERROR(SEARCH("VALORAR",AE290)))</formula>
    </cfRule>
    <cfRule type="containsText" dxfId="14515" priority="10937" operator="containsText" text="Extrema">
      <formula>NOT(ISERROR(SEARCH("Extrema",AE290)))</formula>
    </cfRule>
    <cfRule type="containsText" dxfId="14514" priority="10938" operator="containsText" text="Alta">
      <formula>NOT(ISERROR(SEARCH("Alta",AE290)))</formula>
    </cfRule>
    <cfRule type="containsText" dxfId="14513" priority="10939" operator="containsText" text="Moderada">
      <formula>NOT(ISERROR(SEARCH("Moderada",AE290)))</formula>
    </cfRule>
    <cfRule type="containsText" dxfId="14512" priority="10940" operator="containsText" text="Baja">
      <formula>NOT(ISERROR(SEARCH("Baja",AE290)))</formula>
    </cfRule>
  </conditionalFormatting>
  <conditionalFormatting sqref="V290">
    <cfRule type="cellIs" dxfId="14511" priority="10947" stopIfTrue="1" operator="equal">
      <formula>"Alta"</formula>
    </cfRule>
  </conditionalFormatting>
  <conditionalFormatting sqref="V290">
    <cfRule type="cellIs" dxfId="14510" priority="10949" stopIfTrue="1" operator="equal">
      <formula>"Baja"</formula>
    </cfRule>
  </conditionalFormatting>
  <conditionalFormatting sqref="V290">
    <cfRule type="cellIs" dxfId="14509" priority="10948" stopIfTrue="1" operator="equal">
      <formula>"Media"</formula>
    </cfRule>
  </conditionalFormatting>
  <conditionalFormatting sqref="V290">
    <cfRule type="cellIs" dxfId="14508" priority="10946" stopIfTrue="1" operator="equal">
      <formula>"Muy Alta"</formula>
    </cfRule>
  </conditionalFormatting>
  <conditionalFormatting sqref="V290">
    <cfRule type="cellIs" dxfId="14507" priority="10950" stopIfTrue="1" operator="equal">
      <formula>"Muy Baja"</formula>
    </cfRule>
  </conditionalFormatting>
  <conditionalFormatting sqref="AP290">
    <cfRule type="cellIs" dxfId="14506" priority="10923" stopIfTrue="1" operator="equal">
      <formula>"Alta"</formula>
    </cfRule>
  </conditionalFormatting>
  <conditionalFormatting sqref="AP290">
    <cfRule type="cellIs" dxfId="14505" priority="10925" stopIfTrue="1" operator="equal">
      <formula>"Baja"</formula>
    </cfRule>
  </conditionalFormatting>
  <conditionalFormatting sqref="AP290">
    <cfRule type="cellIs" dxfId="14504" priority="10924" stopIfTrue="1" operator="equal">
      <formula>"Media"</formula>
    </cfRule>
  </conditionalFormatting>
  <conditionalFormatting sqref="AP290">
    <cfRule type="cellIs" dxfId="14503" priority="10922" stopIfTrue="1" operator="equal">
      <formula>"Muy Alta"</formula>
    </cfRule>
  </conditionalFormatting>
  <conditionalFormatting sqref="AP290">
    <cfRule type="cellIs" dxfId="14502" priority="10926" stopIfTrue="1" operator="equal">
      <formula>"Muy Baja"</formula>
    </cfRule>
  </conditionalFormatting>
  <conditionalFormatting sqref="AE296">
    <cfRule type="containsText" dxfId="14501" priority="10889" operator="containsText" text="VALORAR">
      <formula>NOT(ISERROR(SEARCH("VALORAR",AE296)))</formula>
    </cfRule>
    <cfRule type="containsText" dxfId="14500" priority="10890" operator="containsText" text="Extrema">
      <formula>NOT(ISERROR(SEARCH("Extrema",AE296)))</formula>
    </cfRule>
    <cfRule type="containsText" dxfId="14499" priority="10891" operator="containsText" text="Alta">
      <formula>NOT(ISERROR(SEARCH("Alta",AE296)))</formula>
    </cfRule>
    <cfRule type="containsText" dxfId="14498" priority="10892" operator="containsText" text="Moderada">
      <formula>NOT(ISERROR(SEARCH("Moderada",AE296)))</formula>
    </cfRule>
    <cfRule type="containsText" dxfId="14497" priority="10893" operator="containsText" text="Baja">
      <formula>NOT(ISERROR(SEARCH("Baja",AE296)))</formula>
    </cfRule>
  </conditionalFormatting>
  <conditionalFormatting sqref="AE296">
    <cfRule type="containsText" dxfId="14496" priority="10894" operator="containsText" text="VALORAR">
      <formula>NOT(ISERROR(SEARCH("VALORAR",AE296)))</formula>
    </cfRule>
    <cfRule type="containsText" dxfId="14495" priority="10895" operator="containsText" text="Extrema">
      <formula>NOT(ISERROR(SEARCH("Extrema",AE296)))</formula>
    </cfRule>
    <cfRule type="containsText" dxfId="14494" priority="10896" operator="containsText" text="Alta">
      <formula>NOT(ISERROR(SEARCH("Alta",AE296)))</formula>
    </cfRule>
    <cfRule type="containsText" dxfId="14493" priority="10897" operator="containsText" text="Moderada">
      <formula>NOT(ISERROR(SEARCH("Moderada",AE296)))</formula>
    </cfRule>
    <cfRule type="containsText" dxfId="14492" priority="10898" operator="containsText" text="Baja">
      <formula>NOT(ISERROR(SEARCH("Baja",AE296)))</formula>
    </cfRule>
  </conditionalFormatting>
  <conditionalFormatting sqref="V296">
    <cfRule type="cellIs" dxfId="14491" priority="10905" stopIfTrue="1" operator="equal">
      <formula>"Alta"</formula>
    </cfRule>
  </conditionalFormatting>
  <conditionalFormatting sqref="V296">
    <cfRule type="cellIs" dxfId="14490" priority="10907" stopIfTrue="1" operator="equal">
      <formula>"Baja"</formula>
    </cfRule>
  </conditionalFormatting>
  <conditionalFormatting sqref="V296">
    <cfRule type="cellIs" dxfId="14489" priority="10906" stopIfTrue="1" operator="equal">
      <formula>"Media"</formula>
    </cfRule>
  </conditionalFormatting>
  <conditionalFormatting sqref="V296">
    <cfRule type="cellIs" dxfId="14488" priority="10904" stopIfTrue="1" operator="equal">
      <formula>"Muy Alta"</formula>
    </cfRule>
  </conditionalFormatting>
  <conditionalFormatting sqref="V296">
    <cfRule type="cellIs" dxfId="14487" priority="10908" stopIfTrue="1" operator="equal">
      <formula>"Muy Baja"</formula>
    </cfRule>
  </conditionalFormatting>
  <conditionalFormatting sqref="AP296">
    <cfRule type="cellIs" dxfId="14486" priority="10881" stopIfTrue="1" operator="equal">
      <formula>"Alta"</formula>
    </cfRule>
  </conditionalFormatting>
  <conditionalFormatting sqref="AP296">
    <cfRule type="cellIs" dxfId="14485" priority="10883" stopIfTrue="1" operator="equal">
      <formula>"Baja"</formula>
    </cfRule>
  </conditionalFormatting>
  <conditionalFormatting sqref="AP296">
    <cfRule type="cellIs" dxfId="14484" priority="10882" stopIfTrue="1" operator="equal">
      <formula>"Media"</formula>
    </cfRule>
  </conditionalFormatting>
  <conditionalFormatting sqref="AP296">
    <cfRule type="cellIs" dxfId="14483" priority="10880" stopIfTrue="1" operator="equal">
      <formula>"Muy Alta"</formula>
    </cfRule>
  </conditionalFormatting>
  <conditionalFormatting sqref="AP296">
    <cfRule type="cellIs" dxfId="14482" priority="10884" stopIfTrue="1" operator="equal">
      <formula>"Muy Baja"</formula>
    </cfRule>
  </conditionalFormatting>
  <conditionalFormatting sqref="AE304:AE305">
    <cfRule type="containsText" dxfId="14481" priority="10819" operator="containsText" text="VALORAR">
      <formula>NOT(ISERROR(SEARCH("VALORAR",AE304)))</formula>
    </cfRule>
    <cfRule type="containsText" dxfId="14480" priority="10820" operator="containsText" text="Extrema">
      <formula>NOT(ISERROR(SEARCH("Extrema",AE304)))</formula>
    </cfRule>
    <cfRule type="containsText" dxfId="14479" priority="10821" operator="containsText" text="Alta">
      <formula>NOT(ISERROR(SEARCH("Alta",AE304)))</formula>
    </cfRule>
    <cfRule type="containsText" dxfId="14478" priority="10822" operator="containsText" text="Moderada">
      <formula>NOT(ISERROR(SEARCH("Moderada",AE304)))</formula>
    </cfRule>
    <cfRule type="containsText" dxfId="14477" priority="10823" operator="containsText" text="Baja">
      <formula>NOT(ISERROR(SEARCH("Baja",AE304)))</formula>
    </cfRule>
  </conditionalFormatting>
  <conditionalFormatting sqref="AE304:AE305">
    <cfRule type="containsText" dxfId="14476" priority="10824" operator="containsText" text="VALORAR">
      <formula>NOT(ISERROR(SEARCH("VALORAR",AE304)))</formula>
    </cfRule>
    <cfRule type="containsText" dxfId="14475" priority="10825" operator="containsText" text="Extrema">
      <formula>NOT(ISERROR(SEARCH("Extrema",AE304)))</formula>
    </cfRule>
    <cfRule type="containsText" dxfId="14474" priority="10826" operator="containsText" text="Alta">
      <formula>NOT(ISERROR(SEARCH("Alta",AE304)))</formula>
    </cfRule>
    <cfRule type="containsText" dxfId="14473" priority="10827" operator="containsText" text="Moderada">
      <formula>NOT(ISERROR(SEARCH("Moderada",AE304)))</formula>
    </cfRule>
    <cfRule type="containsText" dxfId="14472" priority="10828" operator="containsText" text="Baja">
      <formula>NOT(ISERROR(SEARCH("Baja",AE304)))</formula>
    </cfRule>
  </conditionalFormatting>
  <conditionalFormatting sqref="AP309">
    <cfRule type="cellIs" dxfId="14471" priority="10773" stopIfTrue="1" operator="equal">
      <formula>"Alta"</formula>
    </cfRule>
  </conditionalFormatting>
  <conditionalFormatting sqref="AP309">
    <cfRule type="cellIs" dxfId="14470" priority="10775" stopIfTrue="1" operator="equal">
      <formula>"Baja"</formula>
    </cfRule>
  </conditionalFormatting>
  <conditionalFormatting sqref="AP309">
    <cfRule type="cellIs" dxfId="14469" priority="10774" stopIfTrue="1" operator="equal">
      <formula>"Media"</formula>
    </cfRule>
  </conditionalFormatting>
  <conditionalFormatting sqref="AP309">
    <cfRule type="cellIs" dxfId="14468" priority="10772" stopIfTrue="1" operator="equal">
      <formula>"Muy Alta"</formula>
    </cfRule>
  </conditionalFormatting>
  <conditionalFormatting sqref="AP309">
    <cfRule type="cellIs" dxfId="14467" priority="10776" stopIfTrue="1" operator="equal">
      <formula>"Muy Baja"</formula>
    </cfRule>
  </conditionalFormatting>
  <conditionalFormatting sqref="AP306">
    <cfRule type="cellIs" dxfId="14466" priority="10731" stopIfTrue="1" operator="equal">
      <formula>"Alta"</formula>
    </cfRule>
  </conditionalFormatting>
  <conditionalFormatting sqref="AP306">
    <cfRule type="cellIs" dxfId="14465" priority="10733" stopIfTrue="1" operator="equal">
      <formula>"Baja"</formula>
    </cfRule>
  </conditionalFormatting>
  <conditionalFormatting sqref="AP306">
    <cfRule type="cellIs" dxfId="14464" priority="10732" stopIfTrue="1" operator="equal">
      <formula>"Media"</formula>
    </cfRule>
  </conditionalFormatting>
  <conditionalFormatting sqref="AP306">
    <cfRule type="cellIs" dxfId="14463" priority="10730" stopIfTrue="1" operator="equal">
      <formula>"Muy Alta"</formula>
    </cfRule>
  </conditionalFormatting>
  <conditionalFormatting sqref="AP306">
    <cfRule type="cellIs" dxfId="14462" priority="10734" stopIfTrue="1" operator="equal">
      <formula>"Muy Baja"</formula>
    </cfRule>
  </conditionalFormatting>
  <conditionalFormatting sqref="V304:V305">
    <cfRule type="cellIs" dxfId="14461" priority="10835" stopIfTrue="1" operator="equal">
      <formula>"Alta"</formula>
    </cfRule>
  </conditionalFormatting>
  <conditionalFormatting sqref="V304:V305">
    <cfRule type="cellIs" dxfId="14460" priority="10837" stopIfTrue="1" operator="equal">
      <formula>"Baja"</formula>
    </cfRule>
  </conditionalFormatting>
  <conditionalFormatting sqref="V304:V305">
    <cfRule type="cellIs" dxfId="14459" priority="10836" stopIfTrue="1" operator="equal">
      <formula>"Media"</formula>
    </cfRule>
  </conditionalFormatting>
  <conditionalFormatting sqref="V304:V305">
    <cfRule type="cellIs" dxfId="14458" priority="10834" stopIfTrue="1" operator="equal">
      <formula>"Muy Alta"</formula>
    </cfRule>
  </conditionalFormatting>
  <conditionalFormatting sqref="V304:V305">
    <cfRule type="cellIs" dxfId="14457" priority="10838" stopIfTrue="1" operator="equal">
      <formula>"Muy Baja"</formula>
    </cfRule>
  </conditionalFormatting>
  <conditionalFormatting sqref="AW304">
    <cfRule type="containsText" dxfId="14456" priority="10809" operator="containsText" text="VALORAR">
      <formula>NOT(ISERROR(SEARCH("VALORAR",AW304)))</formula>
    </cfRule>
    <cfRule type="containsText" dxfId="14455" priority="10810" operator="containsText" text="Extrema">
      <formula>NOT(ISERROR(SEARCH("Extrema",AW304)))</formula>
    </cfRule>
    <cfRule type="containsText" dxfId="14454" priority="10811" operator="containsText" text="Alta">
      <formula>NOT(ISERROR(SEARCH("Alta",AW304)))</formula>
    </cfRule>
    <cfRule type="containsText" dxfId="14453" priority="10812" operator="containsText" text="Moderada">
      <formula>NOT(ISERROR(SEARCH("Moderada",AW304)))</formula>
    </cfRule>
    <cfRule type="containsText" dxfId="14452" priority="10813" operator="containsText" text="Baja">
      <formula>NOT(ISERROR(SEARCH("Baja",AW304)))</formula>
    </cfRule>
  </conditionalFormatting>
  <conditionalFormatting sqref="AW304">
    <cfRule type="containsText" dxfId="14451" priority="10814" operator="containsText" text="VALORAR">
      <formula>NOT(ISERROR(SEARCH("VALORAR",AW304)))</formula>
    </cfRule>
    <cfRule type="containsText" dxfId="14450" priority="10815" operator="containsText" text="Extrema">
      <formula>NOT(ISERROR(SEARCH("Extrema",AW304)))</formula>
    </cfRule>
    <cfRule type="containsText" dxfId="14449" priority="10816" operator="containsText" text="Alta">
      <formula>NOT(ISERROR(SEARCH("Alta",AW304)))</formula>
    </cfRule>
    <cfRule type="containsText" dxfId="14448" priority="10817" operator="containsText" text="Moderada">
      <formula>NOT(ISERROR(SEARCH("Moderada",AW304)))</formula>
    </cfRule>
    <cfRule type="containsText" dxfId="14447" priority="10818" operator="containsText" text="Baja">
      <formula>NOT(ISERROR(SEARCH("Baja",AW304)))</formula>
    </cfRule>
  </conditionalFormatting>
  <conditionalFormatting sqref="AP304">
    <cfRule type="cellIs" dxfId="14446" priority="10801" stopIfTrue="1" operator="equal">
      <formula>"Alta"</formula>
    </cfRule>
  </conditionalFormatting>
  <conditionalFormatting sqref="AP304">
    <cfRule type="cellIs" dxfId="14445" priority="10803" stopIfTrue="1" operator="equal">
      <formula>"Baja"</formula>
    </cfRule>
  </conditionalFormatting>
  <conditionalFormatting sqref="AP304">
    <cfRule type="cellIs" dxfId="14444" priority="10802" stopIfTrue="1" operator="equal">
      <formula>"Media"</formula>
    </cfRule>
  </conditionalFormatting>
  <conditionalFormatting sqref="AP304">
    <cfRule type="cellIs" dxfId="14443" priority="10800" stopIfTrue="1" operator="equal">
      <formula>"Muy Alta"</formula>
    </cfRule>
  </conditionalFormatting>
  <conditionalFormatting sqref="AP304">
    <cfRule type="cellIs" dxfId="14442" priority="10804" stopIfTrue="1" operator="equal">
      <formula>"Muy Baja"</formula>
    </cfRule>
  </conditionalFormatting>
  <conditionalFormatting sqref="AP305">
    <cfRule type="cellIs" dxfId="14441" priority="10787" stopIfTrue="1" operator="equal">
      <formula>"Alta"</formula>
    </cfRule>
  </conditionalFormatting>
  <conditionalFormatting sqref="AP305">
    <cfRule type="cellIs" dxfId="14440" priority="10789" stopIfTrue="1" operator="equal">
      <formula>"Baja"</formula>
    </cfRule>
  </conditionalFormatting>
  <conditionalFormatting sqref="AP305">
    <cfRule type="cellIs" dxfId="14439" priority="10788" stopIfTrue="1" operator="equal">
      <formula>"Media"</formula>
    </cfRule>
  </conditionalFormatting>
  <conditionalFormatting sqref="AP305">
    <cfRule type="cellIs" dxfId="14438" priority="10786" stopIfTrue="1" operator="equal">
      <formula>"Muy Alta"</formula>
    </cfRule>
  </conditionalFormatting>
  <conditionalFormatting sqref="AP305">
    <cfRule type="cellIs" dxfId="14437" priority="10790" stopIfTrue="1" operator="equal">
      <formula>"Muy Baja"</formula>
    </cfRule>
  </conditionalFormatting>
  <conditionalFormatting sqref="AE306:AE307">
    <cfRule type="containsText" dxfId="14436" priority="10739" operator="containsText" text="VALORAR">
      <formula>NOT(ISERROR(SEARCH("VALORAR",AE306)))</formula>
    </cfRule>
    <cfRule type="containsText" dxfId="14435" priority="10740" operator="containsText" text="Extrema">
      <formula>NOT(ISERROR(SEARCH("Extrema",AE306)))</formula>
    </cfRule>
    <cfRule type="containsText" dxfId="14434" priority="10741" operator="containsText" text="Alta">
      <formula>NOT(ISERROR(SEARCH("Alta",AE306)))</formula>
    </cfRule>
    <cfRule type="containsText" dxfId="14433" priority="10742" operator="containsText" text="Moderada">
      <formula>NOT(ISERROR(SEARCH("Moderada",AE306)))</formula>
    </cfRule>
    <cfRule type="containsText" dxfId="14432" priority="10743" operator="containsText" text="Baja">
      <formula>NOT(ISERROR(SEARCH("Baja",AE306)))</formula>
    </cfRule>
  </conditionalFormatting>
  <conditionalFormatting sqref="AE306:AE307">
    <cfRule type="containsText" dxfId="14431" priority="10744" operator="containsText" text="VALORAR">
      <formula>NOT(ISERROR(SEARCH("VALORAR",AE306)))</formula>
    </cfRule>
    <cfRule type="containsText" dxfId="14430" priority="10745" operator="containsText" text="Extrema">
      <formula>NOT(ISERROR(SEARCH("Extrema",AE306)))</formula>
    </cfRule>
    <cfRule type="containsText" dxfId="14429" priority="10746" operator="containsText" text="Alta">
      <formula>NOT(ISERROR(SEARCH("Alta",AE306)))</formula>
    </cfRule>
    <cfRule type="containsText" dxfId="14428" priority="10747" operator="containsText" text="Moderada">
      <formula>NOT(ISERROR(SEARCH("Moderada",AE306)))</formula>
    </cfRule>
    <cfRule type="containsText" dxfId="14427" priority="10748" operator="containsText" text="Baja">
      <formula>NOT(ISERROR(SEARCH("Baja",AE306)))</formula>
    </cfRule>
  </conditionalFormatting>
  <conditionalFormatting sqref="V306:V307">
    <cfRule type="cellIs" dxfId="14426" priority="10755" stopIfTrue="1" operator="equal">
      <formula>"Alta"</formula>
    </cfRule>
  </conditionalFormatting>
  <conditionalFormatting sqref="V306:V307">
    <cfRule type="cellIs" dxfId="14425" priority="10757" stopIfTrue="1" operator="equal">
      <formula>"Baja"</formula>
    </cfRule>
  </conditionalFormatting>
  <conditionalFormatting sqref="V306:V307">
    <cfRule type="cellIs" dxfId="14424" priority="10756" stopIfTrue="1" operator="equal">
      <formula>"Media"</formula>
    </cfRule>
  </conditionalFormatting>
  <conditionalFormatting sqref="V306:V307">
    <cfRule type="cellIs" dxfId="14423" priority="10754" stopIfTrue="1" operator="equal">
      <formula>"Muy Alta"</formula>
    </cfRule>
  </conditionalFormatting>
  <conditionalFormatting sqref="V306:V307">
    <cfRule type="cellIs" dxfId="14422" priority="10758" stopIfTrue="1" operator="equal">
      <formula>"Muy Baja"</formula>
    </cfRule>
  </conditionalFormatting>
  <conditionalFormatting sqref="AP307">
    <cfRule type="cellIs" dxfId="14421" priority="10717" stopIfTrue="1" operator="equal">
      <formula>"Alta"</formula>
    </cfRule>
  </conditionalFormatting>
  <conditionalFormatting sqref="AP307">
    <cfRule type="cellIs" dxfId="14420" priority="10719" stopIfTrue="1" operator="equal">
      <formula>"Baja"</formula>
    </cfRule>
  </conditionalFormatting>
  <conditionalFormatting sqref="AP307">
    <cfRule type="cellIs" dxfId="14419" priority="10718" stopIfTrue="1" operator="equal">
      <formula>"Media"</formula>
    </cfRule>
  </conditionalFormatting>
  <conditionalFormatting sqref="AP307">
    <cfRule type="cellIs" dxfId="14418" priority="10716" stopIfTrue="1" operator="equal">
      <formula>"Muy Alta"</formula>
    </cfRule>
  </conditionalFormatting>
  <conditionalFormatting sqref="AP307">
    <cfRule type="cellIs" dxfId="14417" priority="10720" stopIfTrue="1" operator="equal">
      <formula>"Muy Baja"</formula>
    </cfRule>
  </conditionalFormatting>
  <conditionalFormatting sqref="AE308">
    <cfRule type="containsText" dxfId="14416" priority="10683" operator="containsText" text="VALORAR">
      <formula>NOT(ISERROR(SEARCH("VALORAR",AE308)))</formula>
    </cfRule>
    <cfRule type="containsText" dxfId="14415" priority="10684" operator="containsText" text="Extrema">
      <formula>NOT(ISERROR(SEARCH("Extrema",AE308)))</formula>
    </cfRule>
    <cfRule type="containsText" dxfId="14414" priority="10685" operator="containsText" text="Alta">
      <formula>NOT(ISERROR(SEARCH("Alta",AE308)))</formula>
    </cfRule>
    <cfRule type="containsText" dxfId="14413" priority="10686" operator="containsText" text="Moderada">
      <formula>NOT(ISERROR(SEARCH("Moderada",AE308)))</formula>
    </cfRule>
    <cfRule type="containsText" dxfId="14412" priority="10687" operator="containsText" text="Baja">
      <formula>NOT(ISERROR(SEARCH("Baja",AE308)))</formula>
    </cfRule>
  </conditionalFormatting>
  <conditionalFormatting sqref="AE308">
    <cfRule type="containsText" dxfId="14411" priority="10688" operator="containsText" text="VALORAR">
      <formula>NOT(ISERROR(SEARCH("VALORAR",AE308)))</formula>
    </cfRule>
    <cfRule type="containsText" dxfId="14410" priority="10689" operator="containsText" text="Extrema">
      <formula>NOT(ISERROR(SEARCH("Extrema",AE308)))</formula>
    </cfRule>
    <cfRule type="containsText" dxfId="14409" priority="10690" operator="containsText" text="Alta">
      <formula>NOT(ISERROR(SEARCH("Alta",AE308)))</formula>
    </cfRule>
    <cfRule type="containsText" dxfId="14408" priority="10691" operator="containsText" text="Moderada">
      <formula>NOT(ISERROR(SEARCH("Moderada",AE308)))</formula>
    </cfRule>
    <cfRule type="containsText" dxfId="14407" priority="10692" operator="containsText" text="Baja">
      <formula>NOT(ISERROR(SEARCH("Baja",AE308)))</formula>
    </cfRule>
  </conditionalFormatting>
  <conditionalFormatting sqref="V308">
    <cfRule type="cellIs" dxfId="14406" priority="10699" stopIfTrue="1" operator="equal">
      <formula>"Alta"</formula>
    </cfRule>
  </conditionalFormatting>
  <conditionalFormatting sqref="V308">
    <cfRule type="cellIs" dxfId="14405" priority="10701" stopIfTrue="1" operator="equal">
      <formula>"Baja"</formula>
    </cfRule>
  </conditionalFormatting>
  <conditionalFormatting sqref="V308">
    <cfRule type="cellIs" dxfId="14404" priority="10700" stopIfTrue="1" operator="equal">
      <formula>"Media"</formula>
    </cfRule>
  </conditionalFormatting>
  <conditionalFormatting sqref="V308">
    <cfRule type="cellIs" dxfId="14403" priority="10698" stopIfTrue="1" operator="equal">
      <formula>"Muy Alta"</formula>
    </cfRule>
  </conditionalFormatting>
  <conditionalFormatting sqref="V308">
    <cfRule type="cellIs" dxfId="14402" priority="10702" stopIfTrue="1" operator="equal">
      <formula>"Muy Baja"</formula>
    </cfRule>
  </conditionalFormatting>
  <conditionalFormatting sqref="AP308">
    <cfRule type="cellIs" dxfId="14401" priority="10675" stopIfTrue="1" operator="equal">
      <formula>"Alta"</formula>
    </cfRule>
  </conditionalFormatting>
  <conditionalFormatting sqref="AP308">
    <cfRule type="cellIs" dxfId="14400" priority="10677" stopIfTrue="1" operator="equal">
      <formula>"Baja"</formula>
    </cfRule>
  </conditionalFormatting>
  <conditionalFormatting sqref="AP308">
    <cfRule type="cellIs" dxfId="14399" priority="10676" stopIfTrue="1" operator="equal">
      <formula>"Media"</formula>
    </cfRule>
  </conditionalFormatting>
  <conditionalFormatting sqref="AP308">
    <cfRule type="cellIs" dxfId="14398" priority="10674" stopIfTrue="1" operator="equal">
      <formula>"Muy Alta"</formula>
    </cfRule>
  </conditionalFormatting>
  <conditionalFormatting sqref="AP308">
    <cfRule type="cellIs" dxfId="14397" priority="10678" stopIfTrue="1" operator="equal">
      <formula>"Muy Baja"</formula>
    </cfRule>
  </conditionalFormatting>
  <conditionalFormatting sqref="AE298:AE299">
    <cfRule type="containsText" dxfId="14396" priority="10627" operator="containsText" text="VALORAR">
      <formula>NOT(ISERROR(SEARCH("VALORAR",AE298)))</formula>
    </cfRule>
    <cfRule type="containsText" dxfId="14395" priority="10628" operator="containsText" text="Extrema">
      <formula>NOT(ISERROR(SEARCH("Extrema",AE298)))</formula>
    </cfRule>
    <cfRule type="containsText" dxfId="14394" priority="10629" operator="containsText" text="Alta">
      <formula>NOT(ISERROR(SEARCH("Alta",AE298)))</formula>
    </cfRule>
    <cfRule type="containsText" dxfId="14393" priority="10630" operator="containsText" text="Moderada">
      <formula>NOT(ISERROR(SEARCH("Moderada",AE298)))</formula>
    </cfRule>
    <cfRule type="containsText" dxfId="14392" priority="10631" operator="containsText" text="Baja">
      <formula>NOT(ISERROR(SEARCH("Baja",AE298)))</formula>
    </cfRule>
  </conditionalFormatting>
  <conditionalFormatting sqref="AE298:AE299">
    <cfRule type="containsText" dxfId="14391" priority="10632" operator="containsText" text="VALORAR">
      <formula>NOT(ISERROR(SEARCH("VALORAR",AE298)))</formula>
    </cfRule>
    <cfRule type="containsText" dxfId="14390" priority="10633" operator="containsText" text="Extrema">
      <formula>NOT(ISERROR(SEARCH("Extrema",AE298)))</formula>
    </cfRule>
    <cfRule type="containsText" dxfId="14389" priority="10634" operator="containsText" text="Alta">
      <formula>NOT(ISERROR(SEARCH("Alta",AE298)))</formula>
    </cfRule>
    <cfRule type="containsText" dxfId="14388" priority="10635" operator="containsText" text="Moderada">
      <formula>NOT(ISERROR(SEARCH("Moderada",AE298)))</formula>
    </cfRule>
    <cfRule type="containsText" dxfId="14387" priority="10636" operator="containsText" text="Baja">
      <formula>NOT(ISERROR(SEARCH("Baja",AE298)))</formula>
    </cfRule>
  </conditionalFormatting>
  <conditionalFormatting sqref="AP303">
    <cfRule type="cellIs" dxfId="14386" priority="10581" stopIfTrue="1" operator="equal">
      <formula>"Alta"</formula>
    </cfRule>
  </conditionalFormatting>
  <conditionalFormatting sqref="AP303">
    <cfRule type="cellIs" dxfId="14385" priority="10583" stopIfTrue="1" operator="equal">
      <formula>"Baja"</formula>
    </cfRule>
  </conditionalFormatting>
  <conditionalFormatting sqref="AP303">
    <cfRule type="cellIs" dxfId="14384" priority="10582" stopIfTrue="1" operator="equal">
      <formula>"Media"</formula>
    </cfRule>
  </conditionalFormatting>
  <conditionalFormatting sqref="AP303">
    <cfRule type="cellIs" dxfId="14383" priority="10580" stopIfTrue="1" operator="equal">
      <formula>"Muy Alta"</formula>
    </cfRule>
  </conditionalFormatting>
  <conditionalFormatting sqref="AP303">
    <cfRule type="cellIs" dxfId="14382" priority="10584" stopIfTrue="1" operator="equal">
      <formula>"Muy Baja"</formula>
    </cfRule>
  </conditionalFormatting>
  <conditionalFormatting sqref="AP300">
    <cfRule type="cellIs" dxfId="14381" priority="10539" stopIfTrue="1" operator="equal">
      <formula>"Alta"</formula>
    </cfRule>
  </conditionalFormatting>
  <conditionalFormatting sqref="AP300">
    <cfRule type="cellIs" dxfId="14380" priority="10541" stopIfTrue="1" operator="equal">
      <formula>"Baja"</formula>
    </cfRule>
  </conditionalFormatting>
  <conditionalFormatting sqref="AP300">
    <cfRule type="cellIs" dxfId="14379" priority="10540" stopIfTrue="1" operator="equal">
      <formula>"Media"</formula>
    </cfRule>
  </conditionalFormatting>
  <conditionalFormatting sqref="AP300">
    <cfRule type="cellIs" dxfId="14378" priority="10538" stopIfTrue="1" operator="equal">
      <formula>"Muy Alta"</formula>
    </cfRule>
  </conditionalFormatting>
  <conditionalFormatting sqref="AP300">
    <cfRule type="cellIs" dxfId="14377" priority="10542" stopIfTrue="1" operator="equal">
      <formula>"Muy Baja"</formula>
    </cfRule>
  </conditionalFormatting>
  <conditionalFormatting sqref="V298:V299">
    <cfRule type="cellIs" dxfId="14376" priority="10643" stopIfTrue="1" operator="equal">
      <formula>"Alta"</formula>
    </cfRule>
  </conditionalFormatting>
  <conditionalFormatting sqref="V298:V299">
    <cfRule type="cellIs" dxfId="14375" priority="10645" stopIfTrue="1" operator="equal">
      <formula>"Baja"</formula>
    </cfRule>
  </conditionalFormatting>
  <conditionalFormatting sqref="V298:V299">
    <cfRule type="cellIs" dxfId="14374" priority="10644" stopIfTrue="1" operator="equal">
      <formula>"Media"</formula>
    </cfRule>
  </conditionalFormatting>
  <conditionalFormatting sqref="V298:V299">
    <cfRule type="cellIs" dxfId="14373" priority="10642" stopIfTrue="1" operator="equal">
      <formula>"Muy Alta"</formula>
    </cfRule>
  </conditionalFormatting>
  <conditionalFormatting sqref="V298:V299">
    <cfRule type="cellIs" dxfId="14372" priority="10646" stopIfTrue="1" operator="equal">
      <formula>"Muy Baja"</formula>
    </cfRule>
  </conditionalFormatting>
  <conditionalFormatting sqref="AW298">
    <cfRule type="containsText" dxfId="14371" priority="10617" operator="containsText" text="VALORAR">
      <formula>NOT(ISERROR(SEARCH("VALORAR",AW298)))</formula>
    </cfRule>
    <cfRule type="containsText" dxfId="14370" priority="10618" operator="containsText" text="Extrema">
      <formula>NOT(ISERROR(SEARCH("Extrema",AW298)))</formula>
    </cfRule>
    <cfRule type="containsText" dxfId="14369" priority="10619" operator="containsText" text="Alta">
      <formula>NOT(ISERROR(SEARCH("Alta",AW298)))</formula>
    </cfRule>
    <cfRule type="containsText" dxfId="14368" priority="10620" operator="containsText" text="Moderada">
      <formula>NOT(ISERROR(SEARCH("Moderada",AW298)))</formula>
    </cfRule>
    <cfRule type="containsText" dxfId="14367" priority="10621" operator="containsText" text="Baja">
      <formula>NOT(ISERROR(SEARCH("Baja",AW298)))</formula>
    </cfRule>
  </conditionalFormatting>
  <conditionalFormatting sqref="AW298">
    <cfRule type="containsText" dxfId="14366" priority="10622" operator="containsText" text="VALORAR">
      <formula>NOT(ISERROR(SEARCH("VALORAR",AW298)))</formula>
    </cfRule>
    <cfRule type="containsText" dxfId="14365" priority="10623" operator="containsText" text="Extrema">
      <formula>NOT(ISERROR(SEARCH("Extrema",AW298)))</formula>
    </cfRule>
    <cfRule type="containsText" dxfId="14364" priority="10624" operator="containsText" text="Alta">
      <formula>NOT(ISERROR(SEARCH("Alta",AW298)))</formula>
    </cfRule>
    <cfRule type="containsText" dxfId="14363" priority="10625" operator="containsText" text="Moderada">
      <formula>NOT(ISERROR(SEARCH("Moderada",AW298)))</formula>
    </cfRule>
    <cfRule type="containsText" dxfId="14362" priority="10626" operator="containsText" text="Baja">
      <formula>NOT(ISERROR(SEARCH("Baja",AW298)))</formula>
    </cfRule>
  </conditionalFormatting>
  <conditionalFormatting sqref="AP298">
    <cfRule type="cellIs" dxfId="14361" priority="10609" stopIfTrue="1" operator="equal">
      <formula>"Alta"</formula>
    </cfRule>
  </conditionalFormatting>
  <conditionalFormatting sqref="AP298">
    <cfRule type="cellIs" dxfId="14360" priority="10611" stopIfTrue="1" operator="equal">
      <formula>"Baja"</formula>
    </cfRule>
  </conditionalFormatting>
  <conditionalFormatting sqref="AP298">
    <cfRule type="cellIs" dxfId="14359" priority="10610" stopIfTrue="1" operator="equal">
      <formula>"Media"</formula>
    </cfRule>
  </conditionalFormatting>
  <conditionalFormatting sqref="AP298">
    <cfRule type="cellIs" dxfId="14358" priority="10608" stopIfTrue="1" operator="equal">
      <formula>"Muy Alta"</formula>
    </cfRule>
  </conditionalFormatting>
  <conditionalFormatting sqref="AP298">
    <cfRule type="cellIs" dxfId="14357" priority="10612" stopIfTrue="1" operator="equal">
      <formula>"Muy Baja"</formula>
    </cfRule>
  </conditionalFormatting>
  <conditionalFormatting sqref="AP299">
    <cfRule type="cellIs" dxfId="14356" priority="10595" stopIfTrue="1" operator="equal">
      <formula>"Alta"</formula>
    </cfRule>
  </conditionalFormatting>
  <conditionalFormatting sqref="AP299">
    <cfRule type="cellIs" dxfId="14355" priority="10597" stopIfTrue="1" operator="equal">
      <formula>"Baja"</formula>
    </cfRule>
  </conditionalFormatting>
  <conditionalFormatting sqref="AP299">
    <cfRule type="cellIs" dxfId="14354" priority="10596" stopIfTrue="1" operator="equal">
      <formula>"Media"</formula>
    </cfRule>
  </conditionalFormatting>
  <conditionalFormatting sqref="AP299">
    <cfRule type="cellIs" dxfId="14353" priority="10594" stopIfTrue="1" operator="equal">
      <formula>"Muy Alta"</formula>
    </cfRule>
  </conditionalFormatting>
  <conditionalFormatting sqref="AP299">
    <cfRule type="cellIs" dxfId="14352" priority="10598" stopIfTrue="1" operator="equal">
      <formula>"Muy Baja"</formula>
    </cfRule>
  </conditionalFormatting>
  <conditionalFormatting sqref="AE300:AE301">
    <cfRule type="containsText" dxfId="14351" priority="10547" operator="containsText" text="VALORAR">
      <formula>NOT(ISERROR(SEARCH("VALORAR",AE300)))</formula>
    </cfRule>
    <cfRule type="containsText" dxfId="14350" priority="10548" operator="containsText" text="Extrema">
      <formula>NOT(ISERROR(SEARCH("Extrema",AE300)))</formula>
    </cfRule>
    <cfRule type="containsText" dxfId="14349" priority="10549" operator="containsText" text="Alta">
      <formula>NOT(ISERROR(SEARCH("Alta",AE300)))</formula>
    </cfRule>
    <cfRule type="containsText" dxfId="14348" priority="10550" operator="containsText" text="Moderada">
      <formula>NOT(ISERROR(SEARCH("Moderada",AE300)))</formula>
    </cfRule>
    <cfRule type="containsText" dxfId="14347" priority="10551" operator="containsText" text="Baja">
      <formula>NOT(ISERROR(SEARCH("Baja",AE300)))</formula>
    </cfRule>
  </conditionalFormatting>
  <conditionalFormatting sqref="AE300:AE301">
    <cfRule type="containsText" dxfId="14346" priority="10552" operator="containsText" text="VALORAR">
      <formula>NOT(ISERROR(SEARCH("VALORAR",AE300)))</formula>
    </cfRule>
    <cfRule type="containsText" dxfId="14345" priority="10553" operator="containsText" text="Extrema">
      <formula>NOT(ISERROR(SEARCH("Extrema",AE300)))</formula>
    </cfRule>
    <cfRule type="containsText" dxfId="14344" priority="10554" operator="containsText" text="Alta">
      <formula>NOT(ISERROR(SEARCH("Alta",AE300)))</formula>
    </cfRule>
    <cfRule type="containsText" dxfId="14343" priority="10555" operator="containsText" text="Moderada">
      <formula>NOT(ISERROR(SEARCH("Moderada",AE300)))</formula>
    </cfRule>
    <cfRule type="containsText" dxfId="14342" priority="10556" operator="containsText" text="Baja">
      <formula>NOT(ISERROR(SEARCH("Baja",AE300)))</formula>
    </cfRule>
  </conditionalFormatting>
  <conditionalFormatting sqref="V300:V301">
    <cfRule type="cellIs" dxfId="14341" priority="10563" stopIfTrue="1" operator="equal">
      <formula>"Alta"</formula>
    </cfRule>
  </conditionalFormatting>
  <conditionalFormatting sqref="V300:V301">
    <cfRule type="cellIs" dxfId="14340" priority="10565" stopIfTrue="1" operator="equal">
      <formula>"Baja"</formula>
    </cfRule>
  </conditionalFormatting>
  <conditionalFormatting sqref="V300:V301">
    <cfRule type="cellIs" dxfId="14339" priority="10564" stopIfTrue="1" operator="equal">
      <formula>"Media"</formula>
    </cfRule>
  </conditionalFormatting>
  <conditionalFormatting sqref="V300:V301">
    <cfRule type="cellIs" dxfId="14338" priority="10562" stopIfTrue="1" operator="equal">
      <formula>"Muy Alta"</formula>
    </cfRule>
  </conditionalFormatting>
  <conditionalFormatting sqref="V300:V301">
    <cfRule type="cellIs" dxfId="14337" priority="10566" stopIfTrue="1" operator="equal">
      <formula>"Muy Baja"</formula>
    </cfRule>
  </conditionalFormatting>
  <conditionalFormatting sqref="AP301">
    <cfRule type="cellIs" dxfId="14336" priority="10525" stopIfTrue="1" operator="equal">
      <formula>"Alta"</formula>
    </cfRule>
  </conditionalFormatting>
  <conditionalFormatting sqref="AP301">
    <cfRule type="cellIs" dxfId="14335" priority="10527" stopIfTrue="1" operator="equal">
      <formula>"Baja"</formula>
    </cfRule>
  </conditionalFormatting>
  <conditionalFormatting sqref="AP301">
    <cfRule type="cellIs" dxfId="14334" priority="10526" stopIfTrue="1" operator="equal">
      <formula>"Media"</formula>
    </cfRule>
  </conditionalFormatting>
  <conditionalFormatting sqref="AP301">
    <cfRule type="cellIs" dxfId="14333" priority="10524" stopIfTrue="1" operator="equal">
      <formula>"Muy Alta"</formula>
    </cfRule>
  </conditionalFormatting>
  <conditionalFormatting sqref="AP301">
    <cfRule type="cellIs" dxfId="14332" priority="10528" stopIfTrue="1" operator="equal">
      <formula>"Muy Baja"</formula>
    </cfRule>
  </conditionalFormatting>
  <conditionalFormatting sqref="AE302">
    <cfRule type="containsText" dxfId="14331" priority="10491" operator="containsText" text="VALORAR">
      <formula>NOT(ISERROR(SEARCH("VALORAR",AE302)))</formula>
    </cfRule>
    <cfRule type="containsText" dxfId="14330" priority="10492" operator="containsText" text="Extrema">
      <formula>NOT(ISERROR(SEARCH("Extrema",AE302)))</formula>
    </cfRule>
    <cfRule type="containsText" dxfId="14329" priority="10493" operator="containsText" text="Alta">
      <formula>NOT(ISERROR(SEARCH("Alta",AE302)))</formula>
    </cfRule>
    <cfRule type="containsText" dxfId="14328" priority="10494" operator="containsText" text="Moderada">
      <formula>NOT(ISERROR(SEARCH("Moderada",AE302)))</formula>
    </cfRule>
    <cfRule type="containsText" dxfId="14327" priority="10495" operator="containsText" text="Baja">
      <formula>NOT(ISERROR(SEARCH("Baja",AE302)))</formula>
    </cfRule>
  </conditionalFormatting>
  <conditionalFormatting sqref="AE302">
    <cfRule type="containsText" dxfId="14326" priority="10496" operator="containsText" text="VALORAR">
      <formula>NOT(ISERROR(SEARCH("VALORAR",AE302)))</formula>
    </cfRule>
    <cfRule type="containsText" dxfId="14325" priority="10497" operator="containsText" text="Extrema">
      <formula>NOT(ISERROR(SEARCH("Extrema",AE302)))</formula>
    </cfRule>
    <cfRule type="containsText" dxfId="14324" priority="10498" operator="containsText" text="Alta">
      <formula>NOT(ISERROR(SEARCH("Alta",AE302)))</formula>
    </cfRule>
    <cfRule type="containsText" dxfId="14323" priority="10499" operator="containsText" text="Moderada">
      <formula>NOT(ISERROR(SEARCH("Moderada",AE302)))</formula>
    </cfRule>
    <cfRule type="containsText" dxfId="14322" priority="10500" operator="containsText" text="Baja">
      <formula>NOT(ISERROR(SEARCH("Baja",AE302)))</formula>
    </cfRule>
  </conditionalFormatting>
  <conditionalFormatting sqref="V302">
    <cfRule type="cellIs" dxfId="14321" priority="10507" stopIfTrue="1" operator="equal">
      <formula>"Alta"</formula>
    </cfRule>
  </conditionalFormatting>
  <conditionalFormatting sqref="V302">
    <cfRule type="cellIs" dxfId="14320" priority="10509" stopIfTrue="1" operator="equal">
      <formula>"Baja"</formula>
    </cfRule>
  </conditionalFormatting>
  <conditionalFormatting sqref="V302">
    <cfRule type="cellIs" dxfId="14319" priority="10508" stopIfTrue="1" operator="equal">
      <formula>"Media"</formula>
    </cfRule>
  </conditionalFormatting>
  <conditionalFormatting sqref="V302">
    <cfRule type="cellIs" dxfId="14318" priority="10506" stopIfTrue="1" operator="equal">
      <formula>"Muy Alta"</formula>
    </cfRule>
  </conditionalFormatting>
  <conditionalFormatting sqref="V302">
    <cfRule type="cellIs" dxfId="14317" priority="10510" stopIfTrue="1" operator="equal">
      <formula>"Muy Baja"</formula>
    </cfRule>
  </conditionalFormatting>
  <conditionalFormatting sqref="AP302">
    <cfRule type="cellIs" dxfId="14316" priority="10483" stopIfTrue="1" operator="equal">
      <formula>"Alta"</formula>
    </cfRule>
  </conditionalFormatting>
  <conditionalFormatting sqref="AP302">
    <cfRule type="cellIs" dxfId="14315" priority="10485" stopIfTrue="1" operator="equal">
      <formula>"Baja"</formula>
    </cfRule>
  </conditionalFormatting>
  <conditionalFormatting sqref="AP302">
    <cfRule type="cellIs" dxfId="14314" priority="10484" stopIfTrue="1" operator="equal">
      <formula>"Media"</formula>
    </cfRule>
  </conditionalFormatting>
  <conditionalFormatting sqref="AP302">
    <cfRule type="cellIs" dxfId="14313" priority="10482" stopIfTrue="1" operator="equal">
      <formula>"Muy Alta"</formula>
    </cfRule>
  </conditionalFormatting>
  <conditionalFormatting sqref="AP302">
    <cfRule type="cellIs" dxfId="14312" priority="10486" stopIfTrue="1" operator="equal">
      <formula>"Muy Baja"</formula>
    </cfRule>
  </conditionalFormatting>
  <conditionalFormatting sqref="AE310:AE311">
    <cfRule type="containsText" dxfId="14311" priority="10435" operator="containsText" text="VALORAR">
      <formula>NOT(ISERROR(SEARCH("VALORAR",AE310)))</formula>
    </cfRule>
    <cfRule type="containsText" dxfId="14310" priority="10436" operator="containsText" text="Extrema">
      <formula>NOT(ISERROR(SEARCH("Extrema",AE310)))</formula>
    </cfRule>
    <cfRule type="containsText" dxfId="14309" priority="10437" operator="containsText" text="Alta">
      <formula>NOT(ISERROR(SEARCH("Alta",AE310)))</formula>
    </cfRule>
    <cfRule type="containsText" dxfId="14308" priority="10438" operator="containsText" text="Moderada">
      <formula>NOT(ISERROR(SEARCH("Moderada",AE310)))</formula>
    </cfRule>
    <cfRule type="containsText" dxfId="14307" priority="10439" operator="containsText" text="Baja">
      <formula>NOT(ISERROR(SEARCH("Baja",AE310)))</formula>
    </cfRule>
  </conditionalFormatting>
  <conditionalFormatting sqref="AE310:AE311">
    <cfRule type="containsText" dxfId="14306" priority="10440" operator="containsText" text="VALORAR">
      <formula>NOT(ISERROR(SEARCH("VALORAR",AE310)))</formula>
    </cfRule>
    <cfRule type="containsText" dxfId="14305" priority="10441" operator="containsText" text="Extrema">
      <formula>NOT(ISERROR(SEARCH("Extrema",AE310)))</formula>
    </cfRule>
    <cfRule type="containsText" dxfId="14304" priority="10442" operator="containsText" text="Alta">
      <formula>NOT(ISERROR(SEARCH("Alta",AE310)))</formula>
    </cfRule>
    <cfRule type="containsText" dxfId="14303" priority="10443" operator="containsText" text="Moderada">
      <formula>NOT(ISERROR(SEARCH("Moderada",AE310)))</formula>
    </cfRule>
    <cfRule type="containsText" dxfId="14302" priority="10444" operator="containsText" text="Baja">
      <formula>NOT(ISERROR(SEARCH("Baja",AE310)))</formula>
    </cfRule>
  </conditionalFormatting>
  <conditionalFormatting sqref="AP315">
    <cfRule type="cellIs" dxfId="14301" priority="10389" stopIfTrue="1" operator="equal">
      <formula>"Alta"</formula>
    </cfRule>
  </conditionalFormatting>
  <conditionalFormatting sqref="AP315">
    <cfRule type="cellIs" dxfId="14300" priority="10391" stopIfTrue="1" operator="equal">
      <formula>"Baja"</formula>
    </cfRule>
  </conditionalFormatting>
  <conditionalFormatting sqref="AP315">
    <cfRule type="cellIs" dxfId="14299" priority="10390" stopIfTrue="1" operator="equal">
      <formula>"Media"</formula>
    </cfRule>
  </conditionalFormatting>
  <conditionalFormatting sqref="AP315">
    <cfRule type="cellIs" dxfId="14298" priority="10388" stopIfTrue="1" operator="equal">
      <formula>"Muy Alta"</formula>
    </cfRule>
  </conditionalFormatting>
  <conditionalFormatting sqref="AP315">
    <cfRule type="cellIs" dxfId="14297" priority="10392" stopIfTrue="1" operator="equal">
      <formula>"Muy Baja"</formula>
    </cfRule>
  </conditionalFormatting>
  <conditionalFormatting sqref="AP312">
    <cfRule type="cellIs" dxfId="14296" priority="10347" stopIfTrue="1" operator="equal">
      <formula>"Alta"</formula>
    </cfRule>
  </conditionalFormatting>
  <conditionalFormatting sqref="AP312">
    <cfRule type="cellIs" dxfId="14295" priority="10349" stopIfTrue="1" operator="equal">
      <formula>"Baja"</formula>
    </cfRule>
  </conditionalFormatting>
  <conditionalFormatting sqref="AP312">
    <cfRule type="cellIs" dxfId="14294" priority="10348" stopIfTrue="1" operator="equal">
      <formula>"Media"</formula>
    </cfRule>
  </conditionalFormatting>
  <conditionalFormatting sqref="AP312">
    <cfRule type="cellIs" dxfId="14293" priority="10346" stopIfTrue="1" operator="equal">
      <formula>"Muy Alta"</formula>
    </cfRule>
  </conditionalFormatting>
  <conditionalFormatting sqref="AP312">
    <cfRule type="cellIs" dxfId="14292" priority="10350" stopIfTrue="1" operator="equal">
      <formula>"Muy Baja"</formula>
    </cfRule>
  </conditionalFormatting>
  <conditionalFormatting sqref="V310:V311">
    <cfRule type="cellIs" dxfId="14291" priority="10451" stopIfTrue="1" operator="equal">
      <formula>"Alta"</formula>
    </cfRule>
  </conditionalFormatting>
  <conditionalFormatting sqref="V310:V311">
    <cfRule type="cellIs" dxfId="14290" priority="10453" stopIfTrue="1" operator="equal">
      <formula>"Baja"</formula>
    </cfRule>
  </conditionalFormatting>
  <conditionalFormatting sqref="V310:V311">
    <cfRule type="cellIs" dxfId="14289" priority="10452" stopIfTrue="1" operator="equal">
      <formula>"Media"</formula>
    </cfRule>
  </conditionalFormatting>
  <conditionalFormatting sqref="V310:V311">
    <cfRule type="cellIs" dxfId="14288" priority="10450" stopIfTrue="1" operator="equal">
      <formula>"Muy Alta"</formula>
    </cfRule>
  </conditionalFormatting>
  <conditionalFormatting sqref="V310:V311">
    <cfRule type="cellIs" dxfId="14287" priority="10454" stopIfTrue="1" operator="equal">
      <formula>"Muy Baja"</formula>
    </cfRule>
  </conditionalFormatting>
  <conditionalFormatting sqref="AW310">
    <cfRule type="containsText" dxfId="14286" priority="10425" operator="containsText" text="VALORAR">
      <formula>NOT(ISERROR(SEARCH("VALORAR",AW310)))</formula>
    </cfRule>
    <cfRule type="containsText" dxfId="14285" priority="10426" operator="containsText" text="Extrema">
      <formula>NOT(ISERROR(SEARCH("Extrema",AW310)))</formula>
    </cfRule>
    <cfRule type="containsText" dxfId="14284" priority="10427" operator="containsText" text="Alta">
      <formula>NOT(ISERROR(SEARCH("Alta",AW310)))</formula>
    </cfRule>
    <cfRule type="containsText" dxfId="14283" priority="10428" operator="containsText" text="Moderada">
      <formula>NOT(ISERROR(SEARCH("Moderada",AW310)))</formula>
    </cfRule>
    <cfRule type="containsText" dxfId="14282" priority="10429" operator="containsText" text="Baja">
      <formula>NOT(ISERROR(SEARCH("Baja",AW310)))</formula>
    </cfRule>
  </conditionalFormatting>
  <conditionalFormatting sqref="AW310">
    <cfRule type="containsText" dxfId="14281" priority="10430" operator="containsText" text="VALORAR">
      <formula>NOT(ISERROR(SEARCH("VALORAR",AW310)))</formula>
    </cfRule>
    <cfRule type="containsText" dxfId="14280" priority="10431" operator="containsText" text="Extrema">
      <formula>NOT(ISERROR(SEARCH("Extrema",AW310)))</formula>
    </cfRule>
    <cfRule type="containsText" dxfId="14279" priority="10432" operator="containsText" text="Alta">
      <formula>NOT(ISERROR(SEARCH("Alta",AW310)))</formula>
    </cfRule>
    <cfRule type="containsText" dxfId="14278" priority="10433" operator="containsText" text="Moderada">
      <formula>NOT(ISERROR(SEARCH("Moderada",AW310)))</formula>
    </cfRule>
    <cfRule type="containsText" dxfId="14277" priority="10434" operator="containsText" text="Baja">
      <formula>NOT(ISERROR(SEARCH("Baja",AW310)))</formula>
    </cfRule>
  </conditionalFormatting>
  <conditionalFormatting sqref="AP310">
    <cfRule type="cellIs" dxfId="14276" priority="10417" stopIfTrue="1" operator="equal">
      <formula>"Alta"</formula>
    </cfRule>
  </conditionalFormatting>
  <conditionalFormatting sqref="AP310">
    <cfRule type="cellIs" dxfId="14275" priority="10419" stopIfTrue="1" operator="equal">
      <formula>"Baja"</formula>
    </cfRule>
  </conditionalFormatting>
  <conditionalFormatting sqref="AP310">
    <cfRule type="cellIs" dxfId="14274" priority="10418" stopIfTrue="1" operator="equal">
      <formula>"Media"</formula>
    </cfRule>
  </conditionalFormatting>
  <conditionalFormatting sqref="AP310">
    <cfRule type="cellIs" dxfId="14273" priority="10416" stopIfTrue="1" operator="equal">
      <formula>"Muy Alta"</formula>
    </cfRule>
  </conditionalFormatting>
  <conditionalFormatting sqref="AP310">
    <cfRule type="cellIs" dxfId="14272" priority="10420" stopIfTrue="1" operator="equal">
      <formula>"Muy Baja"</formula>
    </cfRule>
  </conditionalFormatting>
  <conditionalFormatting sqref="AP311">
    <cfRule type="cellIs" dxfId="14271" priority="10403" stopIfTrue="1" operator="equal">
      <formula>"Alta"</formula>
    </cfRule>
  </conditionalFormatting>
  <conditionalFormatting sqref="AP311">
    <cfRule type="cellIs" dxfId="14270" priority="10405" stopIfTrue="1" operator="equal">
      <formula>"Baja"</formula>
    </cfRule>
  </conditionalFormatting>
  <conditionalFormatting sqref="AP311">
    <cfRule type="cellIs" dxfId="14269" priority="10404" stopIfTrue="1" operator="equal">
      <formula>"Media"</formula>
    </cfRule>
  </conditionalFormatting>
  <conditionalFormatting sqref="AP311">
    <cfRule type="cellIs" dxfId="14268" priority="10402" stopIfTrue="1" operator="equal">
      <formula>"Muy Alta"</formula>
    </cfRule>
  </conditionalFormatting>
  <conditionalFormatting sqref="AP311">
    <cfRule type="cellIs" dxfId="14267" priority="10406" stopIfTrue="1" operator="equal">
      <formula>"Muy Baja"</formula>
    </cfRule>
  </conditionalFormatting>
  <conditionalFormatting sqref="AE312:AE313">
    <cfRule type="containsText" dxfId="14266" priority="10355" operator="containsText" text="VALORAR">
      <formula>NOT(ISERROR(SEARCH("VALORAR",AE312)))</formula>
    </cfRule>
    <cfRule type="containsText" dxfId="14265" priority="10356" operator="containsText" text="Extrema">
      <formula>NOT(ISERROR(SEARCH("Extrema",AE312)))</formula>
    </cfRule>
    <cfRule type="containsText" dxfId="14264" priority="10357" operator="containsText" text="Alta">
      <formula>NOT(ISERROR(SEARCH("Alta",AE312)))</formula>
    </cfRule>
    <cfRule type="containsText" dxfId="14263" priority="10358" operator="containsText" text="Moderada">
      <formula>NOT(ISERROR(SEARCH("Moderada",AE312)))</formula>
    </cfRule>
    <cfRule type="containsText" dxfId="14262" priority="10359" operator="containsText" text="Baja">
      <formula>NOT(ISERROR(SEARCH("Baja",AE312)))</formula>
    </cfRule>
  </conditionalFormatting>
  <conditionalFormatting sqref="AE312:AE313">
    <cfRule type="containsText" dxfId="14261" priority="10360" operator="containsText" text="VALORAR">
      <formula>NOT(ISERROR(SEARCH("VALORAR",AE312)))</formula>
    </cfRule>
    <cfRule type="containsText" dxfId="14260" priority="10361" operator="containsText" text="Extrema">
      <formula>NOT(ISERROR(SEARCH("Extrema",AE312)))</formula>
    </cfRule>
    <cfRule type="containsText" dxfId="14259" priority="10362" operator="containsText" text="Alta">
      <formula>NOT(ISERROR(SEARCH("Alta",AE312)))</formula>
    </cfRule>
    <cfRule type="containsText" dxfId="14258" priority="10363" operator="containsText" text="Moderada">
      <formula>NOT(ISERROR(SEARCH("Moderada",AE312)))</formula>
    </cfRule>
    <cfRule type="containsText" dxfId="14257" priority="10364" operator="containsText" text="Baja">
      <formula>NOT(ISERROR(SEARCH("Baja",AE312)))</formula>
    </cfRule>
  </conditionalFormatting>
  <conditionalFormatting sqref="V312:V313">
    <cfRule type="cellIs" dxfId="14256" priority="10371" stopIfTrue="1" operator="equal">
      <formula>"Alta"</formula>
    </cfRule>
  </conditionalFormatting>
  <conditionalFormatting sqref="V312:V313">
    <cfRule type="cellIs" dxfId="14255" priority="10373" stopIfTrue="1" operator="equal">
      <formula>"Baja"</formula>
    </cfRule>
  </conditionalFormatting>
  <conditionalFormatting sqref="V312:V313">
    <cfRule type="cellIs" dxfId="14254" priority="10372" stopIfTrue="1" operator="equal">
      <formula>"Media"</formula>
    </cfRule>
  </conditionalFormatting>
  <conditionalFormatting sqref="V312:V313">
    <cfRule type="cellIs" dxfId="14253" priority="10370" stopIfTrue="1" operator="equal">
      <formula>"Muy Alta"</formula>
    </cfRule>
  </conditionalFormatting>
  <conditionalFormatting sqref="V312:V313">
    <cfRule type="cellIs" dxfId="14252" priority="10374" stopIfTrue="1" operator="equal">
      <formula>"Muy Baja"</formula>
    </cfRule>
  </conditionalFormatting>
  <conditionalFormatting sqref="AP313">
    <cfRule type="cellIs" dxfId="14251" priority="10333" stopIfTrue="1" operator="equal">
      <formula>"Alta"</formula>
    </cfRule>
  </conditionalFormatting>
  <conditionalFormatting sqref="AP313">
    <cfRule type="cellIs" dxfId="14250" priority="10335" stopIfTrue="1" operator="equal">
      <formula>"Baja"</formula>
    </cfRule>
  </conditionalFormatting>
  <conditionalFormatting sqref="AP313">
    <cfRule type="cellIs" dxfId="14249" priority="10334" stopIfTrue="1" operator="equal">
      <formula>"Media"</formula>
    </cfRule>
  </conditionalFormatting>
  <conditionalFormatting sqref="AP313">
    <cfRule type="cellIs" dxfId="14248" priority="10332" stopIfTrue="1" operator="equal">
      <formula>"Muy Alta"</formula>
    </cfRule>
  </conditionalFormatting>
  <conditionalFormatting sqref="AP313">
    <cfRule type="cellIs" dxfId="14247" priority="10336" stopIfTrue="1" operator="equal">
      <formula>"Muy Baja"</formula>
    </cfRule>
  </conditionalFormatting>
  <conditionalFormatting sqref="AE314">
    <cfRule type="containsText" dxfId="14246" priority="10299" operator="containsText" text="VALORAR">
      <formula>NOT(ISERROR(SEARCH("VALORAR",AE314)))</formula>
    </cfRule>
    <cfRule type="containsText" dxfId="14245" priority="10300" operator="containsText" text="Extrema">
      <formula>NOT(ISERROR(SEARCH("Extrema",AE314)))</formula>
    </cfRule>
    <cfRule type="containsText" dxfId="14244" priority="10301" operator="containsText" text="Alta">
      <formula>NOT(ISERROR(SEARCH("Alta",AE314)))</formula>
    </cfRule>
    <cfRule type="containsText" dxfId="14243" priority="10302" operator="containsText" text="Moderada">
      <formula>NOT(ISERROR(SEARCH("Moderada",AE314)))</formula>
    </cfRule>
    <cfRule type="containsText" dxfId="14242" priority="10303" operator="containsText" text="Baja">
      <formula>NOT(ISERROR(SEARCH("Baja",AE314)))</formula>
    </cfRule>
  </conditionalFormatting>
  <conditionalFormatting sqref="AE314">
    <cfRule type="containsText" dxfId="14241" priority="10304" operator="containsText" text="VALORAR">
      <formula>NOT(ISERROR(SEARCH("VALORAR",AE314)))</formula>
    </cfRule>
    <cfRule type="containsText" dxfId="14240" priority="10305" operator="containsText" text="Extrema">
      <formula>NOT(ISERROR(SEARCH("Extrema",AE314)))</formula>
    </cfRule>
    <cfRule type="containsText" dxfId="14239" priority="10306" operator="containsText" text="Alta">
      <formula>NOT(ISERROR(SEARCH("Alta",AE314)))</formula>
    </cfRule>
    <cfRule type="containsText" dxfId="14238" priority="10307" operator="containsText" text="Moderada">
      <formula>NOT(ISERROR(SEARCH("Moderada",AE314)))</formula>
    </cfRule>
    <cfRule type="containsText" dxfId="14237" priority="10308" operator="containsText" text="Baja">
      <formula>NOT(ISERROR(SEARCH("Baja",AE314)))</formula>
    </cfRule>
  </conditionalFormatting>
  <conditionalFormatting sqref="V314">
    <cfRule type="cellIs" dxfId="14236" priority="10315" stopIfTrue="1" operator="equal">
      <formula>"Alta"</formula>
    </cfRule>
  </conditionalFormatting>
  <conditionalFormatting sqref="V314">
    <cfRule type="cellIs" dxfId="14235" priority="10317" stopIfTrue="1" operator="equal">
      <formula>"Baja"</formula>
    </cfRule>
  </conditionalFormatting>
  <conditionalFormatting sqref="V314">
    <cfRule type="cellIs" dxfId="14234" priority="10316" stopIfTrue="1" operator="equal">
      <formula>"Media"</formula>
    </cfRule>
  </conditionalFormatting>
  <conditionalFormatting sqref="V314">
    <cfRule type="cellIs" dxfId="14233" priority="10314" stopIfTrue="1" operator="equal">
      <formula>"Muy Alta"</formula>
    </cfRule>
  </conditionalFormatting>
  <conditionalFormatting sqref="V314">
    <cfRule type="cellIs" dxfId="14232" priority="10318" stopIfTrue="1" operator="equal">
      <formula>"Muy Baja"</formula>
    </cfRule>
  </conditionalFormatting>
  <conditionalFormatting sqref="AP314">
    <cfRule type="cellIs" dxfId="14231" priority="10291" stopIfTrue="1" operator="equal">
      <formula>"Alta"</formula>
    </cfRule>
  </conditionalFormatting>
  <conditionalFormatting sqref="AP314">
    <cfRule type="cellIs" dxfId="14230" priority="10293" stopIfTrue="1" operator="equal">
      <formula>"Baja"</formula>
    </cfRule>
  </conditionalFormatting>
  <conditionalFormatting sqref="AP314">
    <cfRule type="cellIs" dxfId="14229" priority="10292" stopIfTrue="1" operator="equal">
      <formula>"Media"</formula>
    </cfRule>
  </conditionalFormatting>
  <conditionalFormatting sqref="AP314">
    <cfRule type="cellIs" dxfId="14228" priority="10290" stopIfTrue="1" operator="equal">
      <formula>"Muy Alta"</formula>
    </cfRule>
  </conditionalFormatting>
  <conditionalFormatting sqref="AP314">
    <cfRule type="cellIs" dxfId="14227" priority="10294" stopIfTrue="1" operator="equal">
      <formula>"Muy Baja"</formula>
    </cfRule>
  </conditionalFormatting>
  <conditionalFormatting sqref="AE316:AE317">
    <cfRule type="containsText" dxfId="14226" priority="10243" operator="containsText" text="VALORAR">
      <formula>NOT(ISERROR(SEARCH("VALORAR",AE316)))</formula>
    </cfRule>
    <cfRule type="containsText" dxfId="14225" priority="10244" operator="containsText" text="Extrema">
      <formula>NOT(ISERROR(SEARCH("Extrema",AE316)))</formula>
    </cfRule>
    <cfRule type="containsText" dxfId="14224" priority="10245" operator="containsText" text="Alta">
      <formula>NOT(ISERROR(SEARCH("Alta",AE316)))</formula>
    </cfRule>
    <cfRule type="containsText" dxfId="14223" priority="10246" operator="containsText" text="Moderada">
      <formula>NOT(ISERROR(SEARCH("Moderada",AE316)))</formula>
    </cfRule>
    <cfRule type="containsText" dxfId="14222" priority="10247" operator="containsText" text="Baja">
      <formula>NOT(ISERROR(SEARCH("Baja",AE316)))</formula>
    </cfRule>
  </conditionalFormatting>
  <conditionalFormatting sqref="AE316:AE317">
    <cfRule type="containsText" dxfId="14221" priority="10248" operator="containsText" text="VALORAR">
      <formula>NOT(ISERROR(SEARCH("VALORAR",AE316)))</formula>
    </cfRule>
    <cfRule type="containsText" dxfId="14220" priority="10249" operator="containsText" text="Extrema">
      <formula>NOT(ISERROR(SEARCH("Extrema",AE316)))</formula>
    </cfRule>
    <cfRule type="containsText" dxfId="14219" priority="10250" operator="containsText" text="Alta">
      <formula>NOT(ISERROR(SEARCH("Alta",AE316)))</formula>
    </cfRule>
    <cfRule type="containsText" dxfId="14218" priority="10251" operator="containsText" text="Moderada">
      <formula>NOT(ISERROR(SEARCH("Moderada",AE316)))</formula>
    </cfRule>
    <cfRule type="containsText" dxfId="14217" priority="10252" operator="containsText" text="Baja">
      <formula>NOT(ISERROR(SEARCH("Baja",AE316)))</formula>
    </cfRule>
  </conditionalFormatting>
  <conditionalFormatting sqref="AP321">
    <cfRule type="cellIs" dxfId="14216" priority="10197" stopIfTrue="1" operator="equal">
      <formula>"Alta"</formula>
    </cfRule>
  </conditionalFormatting>
  <conditionalFormatting sqref="AP321">
    <cfRule type="cellIs" dxfId="14215" priority="10199" stopIfTrue="1" operator="equal">
      <formula>"Baja"</formula>
    </cfRule>
  </conditionalFormatting>
  <conditionalFormatting sqref="AP321">
    <cfRule type="cellIs" dxfId="14214" priority="10198" stopIfTrue="1" operator="equal">
      <formula>"Media"</formula>
    </cfRule>
  </conditionalFormatting>
  <conditionalFormatting sqref="AP321">
    <cfRule type="cellIs" dxfId="14213" priority="10196" stopIfTrue="1" operator="equal">
      <formula>"Muy Alta"</formula>
    </cfRule>
  </conditionalFormatting>
  <conditionalFormatting sqref="AP321">
    <cfRule type="cellIs" dxfId="14212" priority="10200" stopIfTrue="1" operator="equal">
      <formula>"Muy Baja"</formula>
    </cfRule>
  </conditionalFormatting>
  <conditionalFormatting sqref="AP318">
    <cfRule type="cellIs" dxfId="14211" priority="10155" stopIfTrue="1" operator="equal">
      <formula>"Alta"</formula>
    </cfRule>
  </conditionalFormatting>
  <conditionalFormatting sqref="AP318">
    <cfRule type="cellIs" dxfId="14210" priority="10157" stopIfTrue="1" operator="equal">
      <formula>"Baja"</formula>
    </cfRule>
  </conditionalFormatting>
  <conditionalFormatting sqref="AP318">
    <cfRule type="cellIs" dxfId="14209" priority="10156" stopIfTrue="1" operator="equal">
      <formula>"Media"</formula>
    </cfRule>
  </conditionalFormatting>
  <conditionalFormatting sqref="AP318">
    <cfRule type="cellIs" dxfId="14208" priority="10154" stopIfTrue="1" operator="equal">
      <formula>"Muy Alta"</formula>
    </cfRule>
  </conditionalFormatting>
  <conditionalFormatting sqref="AP318">
    <cfRule type="cellIs" dxfId="14207" priority="10158" stopIfTrue="1" operator="equal">
      <formula>"Muy Baja"</formula>
    </cfRule>
  </conditionalFormatting>
  <conditionalFormatting sqref="V316:V317">
    <cfRule type="cellIs" dxfId="14206" priority="10259" stopIfTrue="1" operator="equal">
      <formula>"Alta"</formula>
    </cfRule>
  </conditionalFormatting>
  <conditionalFormatting sqref="V316:V317">
    <cfRule type="cellIs" dxfId="14205" priority="10261" stopIfTrue="1" operator="equal">
      <formula>"Baja"</formula>
    </cfRule>
  </conditionalFormatting>
  <conditionalFormatting sqref="V316:V317">
    <cfRule type="cellIs" dxfId="14204" priority="10260" stopIfTrue="1" operator="equal">
      <formula>"Media"</formula>
    </cfRule>
  </conditionalFormatting>
  <conditionalFormatting sqref="V316:V317">
    <cfRule type="cellIs" dxfId="14203" priority="10258" stopIfTrue="1" operator="equal">
      <formula>"Muy Alta"</formula>
    </cfRule>
  </conditionalFormatting>
  <conditionalFormatting sqref="V316:V317">
    <cfRule type="cellIs" dxfId="14202" priority="10262" stopIfTrue="1" operator="equal">
      <formula>"Muy Baja"</formula>
    </cfRule>
  </conditionalFormatting>
  <conditionalFormatting sqref="AW316">
    <cfRule type="containsText" dxfId="14201" priority="10233" operator="containsText" text="VALORAR">
      <formula>NOT(ISERROR(SEARCH("VALORAR",AW316)))</formula>
    </cfRule>
    <cfRule type="containsText" dxfId="14200" priority="10234" operator="containsText" text="Extrema">
      <formula>NOT(ISERROR(SEARCH("Extrema",AW316)))</formula>
    </cfRule>
    <cfRule type="containsText" dxfId="14199" priority="10235" operator="containsText" text="Alta">
      <formula>NOT(ISERROR(SEARCH("Alta",AW316)))</formula>
    </cfRule>
    <cfRule type="containsText" dxfId="14198" priority="10236" operator="containsText" text="Moderada">
      <formula>NOT(ISERROR(SEARCH("Moderada",AW316)))</formula>
    </cfRule>
    <cfRule type="containsText" dxfId="14197" priority="10237" operator="containsText" text="Baja">
      <formula>NOT(ISERROR(SEARCH("Baja",AW316)))</formula>
    </cfRule>
  </conditionalFormatting>
  <conditionalFormatting sqref="AW316">
    <cfRule type="containsText" dxfId="14196" priority="10238" operator="containsText" text="VALORAR">
      <formula>NOT(ISERROR(SEARCH("VALORAR",AW316)))</formula>
    </cfRule>
    <cfRule type="containsText" dxfId="14195" priority="10239" operator="containsText" text="Extrema">
      <formula>NOT(ISERROR(SEARCH("Extrema",AW316)))</formula>
    </cfRule>
    <cfRule type="containsText" dxfId="14194" priority="10240" operator="containsText" text="Alta">
      <formula>NOT(ISERROR(SEARCH("Alta",AW316)))</formula>
    </cfRule>
    <cfRule type="containsText" dxfId="14193" priority="10241" operator="containsText" text="Moderada">
      <formula>NOT(ISERROR(SEARCH("Moderada",AW316)))</formula>
    </cfRule>
    <cfRule type="containsText" dxfId="14192" priority="10242" operator="containsText" text="Baja">
      <formula>NOT(ISERROR(SEARCH("Baja",AW316)))</formula>
    </cfRule>
  </conditionalFormatting>
  <conditionalFormatting sqref="AP316">
    <cfRule type="cellIs" dxfId="14191" priority="10225" stopIfTrue="1" operator="equal">
      <formula>"Alta"</formula>
    </cfRule>
  </conditionalFormatting>
  <conditionalFormatting sqref="AP316">
    <cfRule type="cellIs" dxfId="14190" priority="10227" stopIfTrue="1" operator="equal">
      <formula>"Baja"</formula>
    </cfRule>
  </conditionalFormatting>
  <conditionalFormatting sqref="AP316">
    <cfRule type="cellIs" dxfId="14189" priority="10226" stopIfTrue="1" operator="equal">
      <formula>"Media"</formula>
    </cfRule>
  </conditionalFormatting>
  <conditionalFormatting sqref="AP316">
    <cfRule type="cellIs" dxfId="14188" priority="10224" stopIfTrue="1" operator="equal">
      <formula>"Muy Alta"</formula>
    </cfRule>
  </conditionalFormatting>
  <conditionalFormatting sqref="AP316">
    <cfRule type="cellIs" dxfId="14187" priority="10228" stopIfTrue="1" operator="equal">
      <formula>"Muy Baja"</formula>
    </cfRule>
  </conditionalFormatting>
  <conditionalFormatting sqref="AP317">
    <cfRule type="cellIs" dxfId="14186" priority="10211" stopIfTrue="1" operator="equal">
      <formula>"Alta"</formula>
    </cfRule>
  </conditionalFormatting>
  <conditionalFormatting sqref="AP317">
    <cfRule type="cellIs" dxfId="14185" priority="10213" stopIfTrue="1" operator="equal">
      <formula>"Baja"</formula>
    </cfRule>
  </conditionalFormatting>
  <conditionalFormatting sqref="AP317">
    <cfRule type="cellIs" dxfId="14184" priority="10212" stopIfTrue="1" operator="equal">
      <formula>"Media"</formula>
    </cfRule>
  </conditionalFormatting>
  <conditionalFormatting sqref="AP317">
    <cfRule type="cellIs" dxfId="14183" priority="10210" stopIfTrue="1" operator="equal">
      <formula>"Muy Alta"</formula>
    </cfRule>
  </conditionalFormatting>
  <conditionalFormatting sqref="AP317">
    <cfRule type="cellIs" dxfId="14182" priority="10214" stopIfTrue="1" operator="equal">
      <formula>"Muy Baja"</formula>
    </cfRule>
  </conditionalFormatting>
  <conditionalFormatting sqref="AE318:AE319">
    <cfRule type="containsText" dxfId="14181" priority="10163" operator="containsText" text="VALORAR">
      <formula>NOT(ISERROR(SEARCH("VALORAR",AE318)))</formula>
    </cfRule>
    <cfRule type="containsText" dxfId="14180" priority="10164" operator="containsText" text="Extrema">
      <formula>NOT(ISERROR(SEARCH("Extrema",AE318)))</formula>
    </cfRule>
    <cfRule type="containsText" dxfId="14179" priority="10165" operator="containsText" text="Alta">
      <formula>NOT(ISERROR(SEARCH("Alta",AE318)))</formula>
    </cfRule>
    <cfRule type="containsText" dxfId="14178" priority="10166" operator="containsText" text="Moderada">
      <formula>NOT(ISERROR(SEARCH("Moderada",AE318)))</formula>
    </cfRule>
    <cfRule type="containsText" dxfId="14177" priority="10167" operator="containsText" text="Baja">
      <formula>NOT(ISERROR(SEARCH("Baja",AE318)))</formula>
    </cfRule>
  </conditionalFormatting>
  <conditionalFormatting sqref="AE318:AE319">
    <cfRule type="containsText" dxfId="14176" priority="10168" operator="containsText" text="VALORAR">
      <formula>NOT(ISERROR(SEARCH("VALORAR",AE318)))</formula>
    </cfRule>
    <cfRule type="containsText" dxfId="14175" priority="10169" operator="containsText" text="Extrema">
      <formula>NOT(ISERROR(SEARCH("Extrema",AE318)))</formula>
    </cfRule>
    <cfRule type="containsText" dxfId="14174" priority="10170" operator="containsText" text="Alta">
      <formula>NOT(ISERROR(SEARCH("Alta",AE318)))</formula>
    </cfRule>
    <cfRule type="containsText" dxfId="14173" priority="10171" operator="containsText" text="Moderada">
      <formula>NOT(ISERROR(SEARCH("Moderada",AE318)))</formula>
    </cfRule>
    <cfRule type="containsText" dxfId="14172" priority="10172" operator="containsText" text="Baja">
      <formula>NOT(ISERROR(SEARCH("Baja",AE318)))</formula>
    </cfRule>
  </conditionalFormatting>
  <conditionalFormatting sqref="V318:V319">
    <cfRule type="cellIs" dxfId="14171" priority="10179" stopIfTrue="1" operator="equal">
      <formula>"Alta"</formula>
    </cfRule>
  </conditionalFormatting>
  <conditionalFormatting sqref="V318:V319">
    <cfRule type="cellIs" dxfId="14170" priority="10181" stopIfTrue="1" operator="equal">
      <formula>"Baja"</formula>
    </cfRule>
  </conditionalFormatting>
  <conditionalFormatting sqref="V318:V319">
    <cfRule type="cellIs" dxfId="14169" priority="10180" stopIfTrue="1" operator="equal">
      <formula>"Media"</formula>
    </cfRule>
  </conditionalFormatting>
  <conditionalFormatting sqref="V318:V319">
    <cfRule type="cellIs" dxfId="14168" priority="10178" stopIfTrue="1" operator="equal">
      <formula>"Muy Alta"</formula>
    </cfRule>
  </conditionalFormatting>
  <conditionalFormatting sqref="V318:V319">
    <cfRule type="cellIs" dxfId="14167" priority="10182" stopIfTrue="1" operator="equal">
      <formula>"Muy Baja"</formula>
    </cfRule>
  </conditionalFormatting>
  <conditionalFormatting sqref="AP319">
    <cfRule type="cellIs" dxfId="14166" priority="10141" stopIfTrue="1" operator="equal">
      <formula>"Alta"</formula>
    </cfRule>
  </conditionalFormatting>
  <conditionalFormatting sqref="AP319">
    <cfRule type="cellIs" dxfId="14165" priority="10143" stopIfTrue="1" operator="equal">
      <formula>"Baja"</formula>
    </cfRule>
  </conditionalFormatting>
  <conditionalFormatting sqref="AP319">
    <cfRule type="cellIs" dxfId="14164" priority="10142" stopIfTrue="1" operator="equal">
      <formula>"Media"</formula>
    </cfRule>
  </conditionalFormatting>
  <conditionalFormatting sqref="AP319">
    <cfRule type="cellIs" dxfId="14163" priority="10140" stopIfTrue="1" operator="equal">
      <formula>"Muy Alta"</formula>
    </cfRule>
  </conditionalFormatting>
  <conditionalFormatting sqref="AP319">
    <cfRule type="cellIs" dxfId="14162" priority="10144" stopIfTrue="1" operator="equal">
      <formula>"Muy Baja"</formula>
    </cfRule>
  </conditionalFormatting>
  <conditionalFormatting sqref="AE320">
    <cfRule type="containsText" dxfId="14161" priority="10107" operator="containsText" text="VALORAR">
      <formula>NOT(ISERROR(SEARCH("VALORAR",AE320)))</formula>
    </cfRule>
    <cfRule type="containsText" dxfId="14160" priority="10108" operator="containsText" text="Extrema">
      <formula>NOT(ISERROR(SEARCH("Extrema",AE320)))</formula>
    </cfRule>
    <cfRule type="containsText" dxfId="14159" priority="10109" operator="containsText" text="Alta">
      <formula>NOT(ISERROR(SEARCH("Alta",AE320)))</formula>
    </cfRule>
    <cfRule type="containsText" dxfId="14158" priority="10110" operator="containsText" text="Moderada">
      <formula>NOT(ISERROR(SEARCH("Moderada",AE320)))</formula>
    </cfRule>
    <cfRule type="containsText" dxfId="14157" priority="10111" operator="containsText" text="Baja">
      <formula>NOT(ISERROR(SEARCH("Baja",AE320)))</formula>
    </cfRule>
  </conditionalFormatting>
  <conditionalFormatting sqref="AE320">
    <cfRule type="containsText" dxfId="14156" priority="10112" operator="containsText" text="VALORAR">
      <formula>NOT(ISERROR(SEARCH("VALORAR",AE320)))</formula>
    </cfRule>
    <cfRule type="containsText" dxfId="14155" priority="10113" operator="containsText" text="Extrema">
      <formula>NOT(ISERROR(SEARCH("Extrema",AE320)))</formula>
    </cfRule>
    <cfRule type="containsText" dxfId="14154" priority="10114" operator="containsText" text="Alta">
      <formula>NOT(ISERROR(SEARCH("Alta",AE320)))</formula>
    </cfRule>
    <cfRule type="containsText" dxfId="14153" priority="10115" operator="containsText" text="Moderada">
      <formula>NOT(ISERROR(SEARCH("Moderada",AE320)))</formula>
    </cfRule>
    <cfRule type="containsText" dxfId="14152" priority="10116" operator="containsText" text="Baja">
      <formula>NOT(ISERROR(SEARCH("Baja",AE320)))</formula>
    </cfRule>
  </conditionalFormatting>
  <conditionalFormatting sqref="V320">
    <cfRule type="cellIs" dxfId="14151" priority="10123" stopIfTrue="1" operator="equal">
      <formula>"Alta"</formula>
    </cfRule>
  </conditionalFormatting>
  <conditionalFormatting sqref="V320">
    <cfRule type="cellIs" dxfId="14150" priority="10125" stopIfTrue="1" operator="equal">
      <formula>"Baja"</formula>
    </cfRule>
  </conditionalFormatting>
  <conditionalFormatting sqref="V320">
    <cfRule type="cellIs" dxfId="14149" priority="10124" stopIfTrue="1" operator="equal">
      <formula>"Media"</formula>
    </cfRule>
  </conditionalFormatting>
  <conditionalFormatting sqref="V320">
    <cfRule type="cellIs" dxfId="14148" priority="10122" stopIfTrue="1" operator="equal">
      <formula>"Muy Alta"</formula>
    </cfRule>
  </conditionalFormatting>
  <conditionalFormatting sqref="V320">
    <cfRule type="cellIs" dxfId="14147" priority="10126" stopIfTrue="1" operator="equal">
      <formula>"Muy Baja"</formula>
    </cfRule>
  </conditionalFormatting>
  <conditionalFormatting sqref="AP320">
    <cfRule type="cellIs" dxfId="14146" priority="10099" stopIfTrue="1" operator="equal">
      <formula>"Alta"</formula>
    </cfRule>
  </conditionalFormatting>
  <conditionalFormatting sqref="AP320">
    <cfRule type="cellIs" dxfId="14145" priority="10101" stopIfTrue="1" operator="equal">
      <formula>"Baja"</formula>
    </cfRule>
  </conditionalFormatting>
  <conditionalFormatting sqref="AP320">
    <cfRule type="cellIs" dxfId="14144" priority="10100" stopIfTrue="1" operator="equal">
      <formula>"Media"</formula>
    </cfRule>
  </conditionalFormatting>
  <conditionalFormatting sqref="AP320">
    <cfRule type="cellIs" dxfId="14143" priority="10098" stopIfTrue="1" operator="equal">
      <formula>"Muy Alta"</formula>
    </cfRule>
  </conditionalFormatting>
  <conditionalFormatting sqref="AP320">
    <cfRule type="cellIs" dxfId="14142" priority="10102" stopIfTrue="1" operator="equal">
      <formula>"Muy Baja"</formula>
    </cfRule>
  </conditionalFormatting>
  <conditionalFormatting sqref="AE328:AE329">
    <cfRule type="containsText" dxfId="14141" priority="9915" operator="containsText" text="VALORAR">
      <formula>NOT(ISERROR(SEARCH("VALORAR",AE328)))</formula>
    </cfRule>
    <cfRule type="containsText" dxfId="14140" priority="9916" operator="containsText" text="Extrema">
      <formula>NOT(ISERROR(SEARCH("Extrema",AE328)))</formula>
    </cfRule>
    <cfRule type="containsText" dxfId="14139" priority="9917" operator="containsText" text="Alta">
      <formula>NOT(ISERROR(SEARCH("Alta",AE328)))</formula>
    </cfRule>
    <cfRule type="containsText" dxfId="14138" priority="9918" operator="containsText" text="Moderada">
      <formula>NOT(ISERROR(SEARCH("Moderada",AE328)))</formula>
    </cfRule>
    <cfRule type="containsText" dxfId="14137" priority="9919" operator="containsText" text="Baja">
      <formula>NOT(ISERROR(SEARCH("Baja",AE328)))</formula>
    </cfRule>
  </conditionalFormatting>
  <conditionalFormatting sqref="AE328:AE329">
    <cfRule type="containsText" dxfId="14136" priority="9920" operator="containsText" text="VALORAR">
      <formula>NOT(ISERROR(SEARCH("VALORAR",AE328)))</formula>
    </cfRule>
    <cfRule type="containsText" dxfId="14135" priority="9921" operator="containsText" text="Extrema">
      <formula>NOT(ISERROR(SEARCH("Extrema",AE328)))</formula>
    </cfRule>
    <cfRule type="containsText" dxfId="14134" priority="9922" operator="containsText" text="Alta">
      <formula>NOT(ISERROR(SEARCH("Alta",AE328)))</formula>
    </cfRule>
    <cfRule type="containsText" dxfId="14133" priority="9923" operator="containsText" text="Moderada">
      <formula>NOT(ISERROR(SEARCH("Moderada",AE328)))</formula>
    </cfRule>
    <cfRule type="containsText" dxfId="14132" priority="9924" operator="containsText" text="Baja">
      <formula>NOT(ISERROR(SEARCH("Baja",AE328)))</formula>
    </cfRule>
  </conditionalFormatting>
  <conditionalFormatting sqref="AP333">
    <cfRule type="cellIs" dxfId="14131" priority="9869" stopIfTrue="1" operator="equal">
      <formula>"Alta"</formula>
    </cfRule>
  </conditionalFormatting>
  <conditionalFormatting sqref="AP333">
    <cfRule type="cellIs" dxfId="14130" priority="9871" stopIfTrue="1" operator="equal">
      <formula>"Baja"</formula>
    </cfRule>
  </conditionalFormatting>
  <conditionalFormatting sqref="AP333">
    <cfRule type="cellIs" dxfId="14129" priority="9870" stopIfTrue="1" operator="equal">
      <formula>"Media"</formula>
    </cfRule>
  </conditionalFormatting>
  <conditionalFormatting sqref="AP333">
    <cfRule type="cellIs" dxfId="14128" priority="9868" stopIfTrue="1" operator="equal">
      <formula>"Muy Alta"</formula>
    </cfRule>
  </conditionalFormatting>
  <conditionalFormatting sqref="AP333">
    <cfRule type="cellIs" dxfId="14127" priority="9872" stopIfTrue="1" operator="equal">
      <formula>"Muy Baja"</formula>
    </cfRule>
  </conditionalFormatting>
  <conditionalFormatting sqref="AP330">
    <cfRule type="cellIs" dxfId="14126" priority="9827" stopIfTrue="1" operator="equal">
      <formula>"Alta"</formula>
    </cfRule>
  </conditionalFormatting>
  <conditionalFormatting sqref="AP330">
    <cfRule type="cellIs" dxfId="14125" priority="9829" stopIfTrue="1" operator="equal">
      <formula>"Baja"</formula>
    </cfRule>
  </conditionalFormatting>
  <conditionalFormatting sqref="AP330">
    <cfRule type="cellIs" dxfId="14124" priority="9828" stopIfTrue="1" operator="equal">
      <formula>"Media"</formula>
    </cfRule>
  </conditionalFormatting>
  <conditionalFormatting sqref="AP330">
    <cfRule type="cellIs" dxfId="14123" priority="9826" stopIfTrue="1" operator="equal">
      <formula>"Muy Alta"</formula>
    </cfRule>
  </conditionalFormatting>
  <conditionalFormatting sqref="AP330">
    <cfRule type="cellIs" dxfId="14122" priority="9830" stopIfTrue="1" operator="equal">
      <formula>"Muy Baja"</formula>
    </cfRule>
  </conditionalFormatting>
  <conditionalFormatting sqref="V328:V329">
    <cfRule type="cellIs" dxfId="14121" priority="9931" stopIfTrue="1" operator="equal">
      <formula>"Alta"</formula>
    </cfRule>
  </conditionalFormatting>
  <conditionalFormatting sqref="V328:V329">
    <cfRule type="cellIs" dxfId="14120" priority="9933" stopIfTrue="1" operator="equal">
      <formula>"Baja"</formula>
    </cfRule>
  </conditionalFormatting>
  <conditionalFormatting sqref="V328:V329">
    <cfRule type="cellIs" dxfId="14119" priority="9932" stopIfTrue="1" operator="equal">
      <formula>"Media"</formula>
    </cfRule>
  </conditionalFormatting>
  <conditionalFormatting sqref="V328:V329">
    <cfRule type="cellIs" dxfId="14118" priority="9930" stopIfTrue="1" operator="equal">
      <formula>"Muy Alta"</formula>
    </cfRule>
  </conditionalFormatting>
  <conditionalFormatting sqref="V328:V329">
    <cfRule type="cellIs" dxfId="14117" priority="9934" stopIfTrue="1" operator="equal">
      <formula>"Muy Baja"</formula>
    </cfRule>
  </conditionalFormatting>
  <conditionalFormatting sqref="AE334:AE335">
    <cfRule type="containsText" dxfId="14116" priority="9779" operator="containsText" text="VALORAR">
      <formula>NOT(ISERROR(SEARCH("VALORAR",AE334)))</formula>
    </cfRule>
    <cfRule type="containsText" dxfId="14115" priority="9780" operator="containsText" text="Extrema">
      <formula>NOT(ISERROR(SEARCH("Extrema",AE334)))</formula>
    </cfRule>
    <cfRule type="containsText" dxfId="14114" priority="9781" operator="containsText" text="Alta">
      <formula>NOT(ISERROR(SEARCH("Alta",AE334)))</formula>
    </cfRule>
    <cfRule type="containsText" dxfId="14113" priority="9782" operator="containsText" text="Moderada">
      <formula>NOT(ISERROR(SEARCH("Moderada",AE334)))</formula>
    </cfRule>
    <cfRule type="containsText" dxfId="14112" priority="9783" operator="containsText" text="Baja">
      <formula>NOT(ISERROR(SEARCH("Baja",AE334)))</formula>
    </cfRule>
  </conditionalFormatting>
  <conditionalFormatting sqref="AE334:AE335">
    <cfRule type="containsText" dxfId="14111" priority="9784" operator="containsText" text="VALORAR">
      <formula>NOT(ISERROR(SEARCH("VALORAR",AE334)))</formula>
    </cfRule>
    <cfRule type="containsText" dxfId="14110" priority="9785" operator="containsText" text="Extrema">
      <formula>NOT(ISERROR(SEARCH("Extrema",AE334)))</formula>
    </cfRule>
    <cfRule type="containsText" dxfId="14109" priority="9786" operator="containsText" text="Alta">
      <formula>NOT(ISERROR(SEARCH("Alta",AE334)))</formula>
    </cfRule>
    <cfRule type="containsText" dxfId="14108" priority="9787" operator="containsText" text="Moderada">
      <formula>NOT(ISERROR(SEARCH("Moderada",AE334)))</formula>
    </cfRule>
    <cfRule type="containsText" dxfId="14107" priority="9788" operator="containsText" text="Baja">
      <formula>NOT(ISERROR(SEARCH("Baja",AE334)))</formula>
    </cfRule>
  </conditionalFormatting>
  <conditionalFormatting sqref="AW328">
    <cfRule type="containsText" dxfId="14106" priority="9905" operator="containsText" text="VALORAR">
      <formula>NOT(ISERROR(SEARCH("VALORAR",AW328)))</formula>
    </cfRule>
    <cfRule type="containsText" dxfId="14105" priority="9906" operator="containsText" text="Extrema">
      <formula>NOT(ISERROR(SEARCH("Extrema",AW328)))</formula>
    </cfRule>
    <cfRule type="containsText" dxfId="14104" priority="9907" operator="containsText" text="Alta">
      <formula>NOT(ISERROR(SEARCH("Alta",AW328)))</formula>
    </cfRule>
    <cfRule type="containsText" dxfId="14103" priority="9908" operator="containsText" text="Moderada">
      <formula>NOT(ISERROR(SEARCH("Moderada",AW328)))</formula>
    </cfRule>
    <cfRule type="containsText" dxfId="14102" priority="9909" operator="containsText" text="Baja">
      <formula>NOT(ISERROR(SEARCH("Baja",AW328)))</formula>
    </cfRule>
  </conditionalFormatting>
  <conditionalFormatting sqref="AW328">
    <cfRule type="containsText" dxfId="14101" priority="9910" operator="containsText" text="VALORAR">
      <formula>NOT(ISERROR(SEARCH("VALORAR",AW328)))</formula>
    </cfRule>
    <cfRule type="containsText" dxfId="14100" priority="9911" operator="containsText" text="Extrema">
      <formula>NOT(ISERROR(SEARCH("Extrema",AW328)))</formula>
    </cfRule>
    <cfRule type="containsText" dxfId="14099" priority="9912" operator="containsText" text="Alta">
      <formula>NOT(ISERROR(SEARCH("Alta",AW328)))</formula>
    </cfRule>
    <cfRule type="containsText" dxfId="14098" priority="9913" operator="containsText" text="Moderada">
      <formula>NOT(ISERROR(SEARCH("Moderada",AW328)))</formula>
    </cfRule>
    <cfRule type="containsText" dxfId="14097" priority="9914" operator="containsText" text="Baja">
      <formula>NOT(ISERROR(SEARCH("Baja",AW328)))</formula>
    </cfRule>
  </conditionalFormatting>
  <conditionalFormatting sqref="AP328">
    <cfRule type="cellIs" dxfId="14096" priority="9897" stopIfTrue="1" operator="equal">
      <formula>"Alta"</formula>
    </cfRule>
  </conditionalFormatting>
  <conditionalFormatting sqref="AP328">
    <cfRule type="cellIs" dxfId="14095" priority="9899" stopIfTrue="1" operator="equal">
      <formula>"Baja"</formula>
    </cfRule>
  </conditionalFormatting>
  <conditionalFormatting sqref="AP328">
    <cfRule type="cellIs" dxfId="14094" priority="9898" stopIfTrue="1" operator="equal">
      <formula>"Media"</formula>
    </cfRule>
  </conditionalFormatting>
  <conditionalFormatting sqref="AP328">
    <cfRule type="cellIs" dxfId="14093" priority="9896" stopIfTrue="1" operator="equal">
      <formula>"Muy Alta"</formula>
    </cfRule>
  </conditionalFormatting>
  <conditionalFormatting sqref="AP328">
    <cfRule type="cellIs" dxfId="14092" priority="9900" stopIfTrue="1" operator="equal">
      <formula>"Muy Baja"</formula>
    </cfRule>
  </conditionalFormatting>
  <conditionalFormatting sqref="AP329">
    <cfRule type="cellIs" dxfId="14091" priority="9883" stopIfTrue="1" operator="equal">
      <formula>"Alta"</formula>
    </cfRule>
  </conditionalFormatting>
  <conditionalFormatting sqref="AP329">
    <cfRule type="cellIs" dxfId="14090" priority="9885" stopIfTrue="1" operator="equal">
      <formula>"Baja"</formula>
    </cfRule>
  </conditionalFormatting>
  <conditionalFormatting sqref="AP329">
    <cfRule type="cellIs" dxfId="14089" priority="9884" stopIfTrue="1" operator="equal">
      <formula>"Media"</formula>
    </cfRule>
  </conditionalFormatting>
  <conditionalFormatting sqref="AP329">
    <cfRule type="cellIs" dxfId="14088" priority="9882" stopIfTrue="1" operator="equal">
      <formula>"Muy Alta"</formula>
    </cfRule>
  </conditionalFormatting>
  <conditionalFormatting sqref="AP329">
    <cfRule type="cellIs" dxfId="14087" priority="9886" stopIfTrue="1" operator="equal">
      <formula>"Muy Baja"</formula>
    </cfRule>
  </conditionalFormatting>
  <conditionalFormatting sqref="AP339">
    <cfRule type="cellIs" dxfId="14086" priority="9733" stopIfTrue="1" operator="equal">
      <formula>"Alta"</formula>
    </cfRule>
  </conditionalFormatting>
  <conditionalFormatting sqref="AP339">
    <cfRule type="cellIs" dxfId="14085" priority="9735" stopIfTrue="1" operator="equal">
      <formula>"Baja"</formula>
    </cfRule>
  </conditionalFormatting>
  <conditionalFormatting sqref="AP339">
    <cfRule type="cellIs" dxfId="14084" priority="9734" stopIfTrue="1" operator="equal">
      <formula>"Media"</formula>
    </cfRule>
  </conditionalFormatting>
  <conditionalFormatting sqref="AP339">
    <cfRule type="cellIs" dxfId="14083" priority="9732" stopIfTrue="1" operator="equal">
      <formula>"Muy Alta"</formula>
    </cfRule>
  </conditionalFormatting>
  <conditionalFormatting sqref="AP339">
    <cfRule type="cellIs" dxfId="14082" priority="9736" stopIfTrue="1" operator="equal">
      <formula>"Muy Baja"</formula>
    </cfRule>
  </conditionalFormatting>
  <conditionalFormatting sqref="AE330:AE331">
    <cfRule type="containsText" dxfId="14081" priority="9835" operator="containsText" text="VALORAR">
      <formula>NOT(ISERROR(SEARCH("VALORAR",AE330)))</formula>
    </cfRule>
    <cfRule type="containsText" dxfId="14080" priority="9836" operator="containsText" text="Extrema">
      <formula>NOT(ISERROR(SEARCH("Extrema",AE330)))</formula>
    </cfRule>
    <cfRule type="containsText" dxfId="14079" priority="9837" operator="containsText" text="Alta">
      <formula>NOT(ISERROR(SEARCH("Alta",AE330)))</formula>
    </cfRule>
    <cfRule type="containsText" dxfId="14078" priority="9838" operator="containsText" text="Moderada">
      <formula>NOT(ISERROR(SEARCH("Moderada",AE330)))</formula>
    </cfRule>
    <cfRule type="containsText" dxfId="14077" priority="9839" operator="containsText" text="Baja">
      <formula>NOT(ISERROR(SEARCH("Baja",AE330)))</formula>
    </cfRule>
  </conditionalFormatting>
  <conditionalFormatting sqref="AE330:AE331">
    <cfRule type="containsText" dxfId="14076" priority="9840" operator="containsText" text="VALORAR">
      <formula>NOT(ISERROR(SEARCH("VALORAR",AE330)))</formula>
    </cfRule>
    <cfRule type="containsText" dxfId="14075" priority="9841" operator="containsText" text="Extrema">
      <formula>NOT(ISERROR(SEARCH("Extrema",AE330)))</formula>
    </cfRule>
    <cfRule type="containsText" dxfId="14074" priority="9842" operator="containsText" text="Alta">
      <formula>NOT(ISERROR(SEARCH("Alta",AE330)))</formula>
    </cfRule>
    <cfRule type="containsText" dxfId="14073" priority="9843" operator="containsText" text="Moderada">
      <formula>NOT(ISERROR(SEARCH("Moderada",AE330)))</formula>
    </cfRule>
    <cfRule type="containsText" dxfId="14072" priority="9844" operator="containsText" text="Baja">
      <formula>NOT(ISERROR(SEARCH("Baja",AE330)))</formula>
    </cfRule>
  </conditionalFormatting>
  <conditionalFormatting sqref="V330:V331">
    <cfRule type="cellIs" dxfId="14071" priority="9851" stopIfTrue="1" operator="equal">
      <formula>"Alta"</formula>
    </cfRule>
  </conditionalFormatting>
  <conditionalFormatting sqref="V330:V331">
    <cfRule type="cellIs" dxfId="14070" priority="9853" stopIfTrue="1" operator="equal">
      <formula>"Baja"</formula>
    </cfRule>
  </conditionalFormatting>
  <conditionalFormatting sqref="V330:V331">
    <cfRule type="cellIs" dxfId="14069" priority="9852" stopIfTrue="1" operator="equal">
      <formula>"Media"</formula>
    </cfRule>
  </conditionalFormatting>
  <conditionalFormatting sqref="V330:V331">
    <cfRule type="cellIs" dxfId="14068" priority="9850" stopIfTrue="1" operator="equal">
      <formula>"Muy Alta"</formula>
    </cfRule>
  </conditionalFormatting>
  <conditionalFormatting sqref="V330:V331">
    <cfRule type="cellIs" dxfId="14067" priority="9854" stopIfTrue="1" operator="equal">
      <formula>"Muy Baja"</formula>
    </cfRule>
  </conditionalFormatting>
  <conditionalFormatting sqref="AP336">
    <cfRule type="cellIs" dxfId="14066" priority="9691" stopIfTrue="1" operator="equal">
      <formula>"Alta"</formula>
    </cfRule>
  </conditionalFormatting>
  <conditionalFormatting sqref="AP336">
    <cfRule type="cellIs" dxfId="14065" priority="9693" stopIfTrue="1" operator="equal">
      <formula>"Baja"</formula>
    </cfRule>
  </conditionalFormatting>
  <conditionalFormatting sqref="AP336">
    <cfRule type="cellIs" dxfId="14064" priority="9692" stopIfTrue="1" operator="equal">
      <formula>"Media"</formula>
    </cfRule>
  </conditionalFormatting>
  <conditionalFormatting sqref="AP336">
    <cfRule type="cellIs" dxfId="14063" priority="9690" stopIfTrue="1" operator="equal">
      <formula>"Muy Alta"</formula>
    </cfRule>
  </conditionalFormatting>
  <conditionalFormatting sqref="AP336">
    <cfRule type="cellIs" dxfId="14062" priority="9694" stopIfTrue="1" operator="equal">
      <formula>"Muy Baja"</formula>
    </cfRule>
  </conditionalFormatting>
  <conditionalFormatting sqref="AP331">
    <cfRule type="cellIs" dxfId="14061" priority="9813" stopIfTrue="1" operator="equal">
      <formula>"Alta"</formula>
    </cfRule>
  </conditionalFormatting>
  <conditionalFormatting sqref="AP331">
    <cfRule type="cellIs" dxfId="14060" priority="9815" stopIfTrue="1" operator="equal">
      <formula>"Baja"</formula>
    </cfRule>
  </conditionalFormatting>
  <conditionalFormatting sqref="AP331">
    <cfRule type="cellIs" dxfId="14059" priority="9814" stopIfTrue="1" operator="equal">
      <formula>"Media"</formula>
    </cfRule>
  </conditionalFormatting>
  <conditionalFormatting sqref="AP331">
    <cfRule type="cellIs" dxfId="14058" priority="9812" stopIfTrue="1" operator="equal">
      <formula>"Muy Alta"</formula>
    </cfRule>
  </conditionalFormatting>
  <conditionalFormatting sqref="AP331">
    <cfRule type="cellIs" dxfId="14057" priority="9816" stopIfTrue="1" operator="equal">
      <formula>"Muy Baja"</formula>
    </cfRule>
  </conditionalFormatting>
  <conditionalFormatting sqref="V334:V335">
    <cfRule type="cellIs" dxfId="14056" priority="9795" stopIfTrue="1" operator="equal">
      <formula>"Alta"</formula>
    </cfRule>
  </conditionalFormatting>
  <conditionalFormatting sqref="V334:V335">
    <cfRule type="cellIs" dxfId="14055" priority="9797" stopIfTrue="1" operator="equal">
      <formula>"Baja"</formula>
    </cfRule>
  </conditionalFormatting>
  <conditionalFormatting sqref="V334:V335">
    <cfRule type="cellIs" dxfId="14054" priority="9796" stopIfTrue="1" operator="equal">
      <formula>"Media"</formula>
    </cfRule>
  </conditionalFormatting>
  <conditionalFormatting sqref="V334:V335">
    <cfRule type="cellIs" dxfId="14053" priority="9794" stopIfTrue="1" operator="equal">
      <formula>"Muy Alta"</formula>
    </cfRule>
  </conditionalFormatting>
  <conditionalFormatting sqref="V334:V335">
    <cfRule type="cellIs" dxfId="14052" priority="9798" stopIfTrue="1" operator="equal">
      <formula>"Muy Baja"</formula>
    </cfRule>
  </conditionalFormatting>
  <conditionalFormatting sqref="AE340:AE341">
    <cfRule type="containsText" dxfId="14051" priority="9643" operator="containsText" text="VALORAR">
      <formula>NOT(ISERROR(SEARCH("VALORAR",AE340)))</formula>
    </cfRule>
    <cfRule type="containsText" dxfId="14050" priority="9644" operator="containsText" text="Extrema">
      <formula>NOT(ISERROR(SEARCH("Extrema",AE340)))</formula>
    </cfRule>
    <cfRule type="containsText" dxfId="14049" priority="9645" operator="containsText" text="Alta">
      <formula>NOT(ISERROR(SEARCH("Alta",AE340)))</formula>
    </cfRule>
    <cfRule type="containsText" dxfId="14048" priority="9646" operator="containsText" text="Moderada">
      <formula>NOT(ISERROR(SEARCH("Moderada",AE340)))</formula>
    </cfRule>
    <cfRule type="containsText" dxfId="14047" priority="9647" operator="containsText" text="Baja">
      <formula>NOT(ISERROR(SEARCH("Baja",AE340)))</formula>
    </cfRule>
  </conditionalFormatting>
  <conditionalFormatting sqref="AE340:AE341">
    <cfRule type="containsText" dxfId="14046" priority="9648" operator="containsText" text="VALORAR">
      <formula>NOT(ISERROR(SEARCH("VALORAR",AE340)))</formula>
    </cfRule>
    <cfRule type="containsText" dxfId="14045" priority="9649" operator="containsText" text="Extrema">
      <formula>NOT(ISERROR(SEARCH("Extrema",AE340)))</formula>
    </cfRule>
    <cfRule type="containsText" dxfId="14044" priority="9650" operator="containsText" text="Alta">
      <formula>NOT(ISERROR(SEARCH("Alta",AE340)))</formula>
    </cfRule>
    <cfRule type="containsText" dxfId="14043" priority="9651" operator="containsText" text="Moderada">
      <formula>NOT(ISERROR(SEARCH("Moderada",AE340)))</formula>
    </cfRule>
    <cfRule type="containsText" dxfId="14042" priority="9652" operator="containsText" text="Baja">
      <formula>NOT(ISERROR(SEARCH("Baja",AE340)))</formula>
    </cfRule>
  </conditionalFormatting>
  <conditionalFormatting sqref="AW334">
    <cfRule type="containsText" dxfId="14041" priority="9769" operator="containsText" text="VALORAR">
      <formula>NOT(ISERROR(SEARCH("VALORAR",AW334)))</formula>
    </cfRule>
    <cfRule type="containsText" dxfId="14040" priority="9770" operator="containsText" text="Extrema">
      <formula>NOT(ISERROR(SEARCH("Extrema",AW334)))</formula>
    </cfRule>
    <cfRule type="containsText" dxfId="14039" priority="9771" operator="containsText" text="Alta">
      <formula>NOT(ISERROR(SEARCH("Alta",AW334)))</formula>
    </cfRule>
    <cfRule type="containsText" dxfId="14038" priority="9772" operator="containsText" text="Moderada">
      <formula>NOT(ISERROR(SEARCH("Moderada",AW334)))</formula>
    </cfRule>
    <cfRule type="containsText" dxfId="14037" priority="9773" operator="containsText" text="Baja">
      <formula>NOT(ISERROR(SEARCH("Baja",AW334)))</formula>
    </cfRule>
  </conditionalFormatting>
  <conditionalFormatting sqref="AW334">
    <cfRule type="containsText" dxfId="14036" priority="9774" operator="containsText" text="VALORAR">
      <formula>NOT(ISERROR(SEARCH("VALORAR",AW334)))</formula>
    </cfRule>
    <cfRule type="containsText" dxfId="14035" priority="9775" operator="containsText" text="Extrema">
      <formula>NOT(ISERROR(SEARCH("Extrema",AW334)))</formula>
    </cfRule>
    <cfRule type="containsText" dxfId="14034" priority="9776" operator="containsText" text="Alta">
      <formula>NOT(ISERROR(SEARCH("Alta",AW334)))</formula>
    </cfRule>
    <cfRule type="containsText" dxfId="14033" priority="9777" operator="containsText" text="Moderada">
      <formula>NOT(ISERROR(SEARCH("Moderada",AW334)))</formula>
    </cfRule>
    <cfRule type="containsText" dxfId="14032" priority="9778" operator="containsText" text="Baja">
      <formula>NOT(ISERROR(SEARCH("Baja",AW334)))</formula>
    </cfRule>
  </conditionalFormatting>
  <conditionalFormatting sqref="AP334">
    <cfRule type="cellIs" dxfId="14031" priority="9761" stopIfTrue="1" operator="equal">
      <formula>"Alta"</formula>
    </cfRule>
  </conditionalFormatting>
  <conditionalFormatting sqref="AP334">
    <cfRule type="cellIs" dxfId="14030" priority="9763" stopIfTrue="1" operator="equal">
      <formula>"Baja"</formula>
    </cfRule>
  </conditionalFormatting>
  <conditionalFormatting sqref="AP334">
    <cfRule type="cellIs" dxfId="14029" priority="9762" stopIfTrue="1" operator="equal">
      <formula>"Media"</formula>
    </cfRule>
  </conditionalFormatting>
  <conditionalFormatting sqref="AP334">
    <cfRule type="cellIs" dxfId="14028" priority="9760" stopIfTrue="1" operator="equal">
      <formula>"Muy Alta"</formula>
    </cfRule>
  </conditionalFormatting>
  <conditionalFormatting sqref="AP334">
    <cfRule type="cellIs" dxfId="14027" priority="9764" stopIfTrue="1" operator="equal">
      <formula>"Muy Baja"</formula>
    </cfRule>
  </conditionalFormatting>
  <conditionalFormatting sqref="AP335">
    <cfRule type="cellIs" dxfId="14026" priority="9747" stopIfTrue="1" operator="equal">
      <formula>"Alta"</formula>
    </cfRule>
  </conditionalFormatting>
  <conditionalFormatting sqref="AP335">
    <cfRule type="cellIs" dxfId="14025" priority="9749" stopIfTrue="1" operator="equal">
      <formula>"Baja"</formula>
    </cfRule>
  </conditionalFormatting>
  <conditionalFormatting sqref="AP335">
    <cfRule type="cellIs" dxfId="14024" priority="9748" stopIfTrue="1" operator="equal">
      <formula>"Media"</formula>
    </cfRule>
  </conditionalFormatting>
  <conditionalFormatting sqref="AP335">
    <cfRule type="cellIs" dxfId="14023" priority="9746" stopIfTrue="1" operator="equal">
      <formula>"Muy Alta"</formula>
    </cfRule>
  </conditionalFormatting>
  <conditionalFormatting sqref="AP335">
    <cfRule type="cellIs" dxfId="14022" priority="9750" stopIfTrue="1" operator="equal">
      <formula>"Muy Baja"</formula>
    </cfRule>
  </conditionalFormatting>
  <conditionalFormatting sqref="AP345">
    <cfRule type="cellIs" dxfId="14021" priority="9597" stopIfTrue="1" operator="equal">
      <formula>"Alta"</formula>
    </cfRule>
  </conditionalFormatting>
  <conditionalFormatting sqref="AP345">
    <cfRule type="cellIs" dxfId="14020" priority="9599" stopIfTrue="1" operator="equal">
      <formula>"Baja"</formula>
    </cfRule>
  </conditionalFormatting>
  <conditionalFormatting sqref="AP345">
    <cfRule type="cellIs" dxfId="14019" priority="9598" stopIfTrue="1" operator="equal">
      <formula>"Media"</formula>
    </cfRule>
  </conditionalFormatting>
  <conditionalFormatting sqref="AP345">
    <cfRule type="cellIs" dxfId="14018" priority="9596" stopIfTrue="1" operator="equal">
      <formula>"Muy Alta"</formula>
    </cfRule>
  </conditionalFormatting>
  <conditionalFormatting sqref="AP345">
    <cfRule type="cellIs" dxfId="14017" priority="9600" stopIfTrue="1" operator="equal">
      <formula>"Muy Baja"</formula>
    </cfRule>
  </conditionalFormatting>
  <conditionalFormatting sqref="AE336:AE337">
    <cfRule type="containsText" dxfId="14016" priority="9699" operator="containsText" text="VALORAR">
      <formula>NOT(ISERROR(SEARCH("VALORAR",AE336)))</formula>
    </cfRule>
    <cfRule type="containsText" dxfId="14015" priority="9700" operator="containsText" text="Extrema">
      <formula>NOT(ISERROR(SEARCH("Extrema",AE336)))</formula>
    </cfRule>
    <cfRule type="containsText" dxfId="14014" priority="9701" operator="containsText" text="Alta">
      <formula>NOT(ISERROR(SEARCH("Alta",AE336)))</formula>
    </cfRule>
    <cfRule type="containsText" dxfId="14013" priority="9702" operator="containsText" text="Moderada">
      <formula>NOT(ISERROR(SEARCH("Moderada",AE336)))</formula>
    </cfRule>
    <cfRule type="containsText" dxfId="14012" priority="9703" operator="containsText" text="Baja">
      <formula>NOT(ISERROR(SEARCH("Baja",AE336)))</formula>
    </cfRule>
  </conditionalFormatting>
  <conditionalFormatting sqref="AE336:AE337">
    <cfRule type="containsText" dxfId="14011" priority="9704" operator="containsText" text="VALORAR">
      <formula>NOT(ISERROR(SEARCH("VALORAR",AE336)))</formula>
    </cfRule>
    <cfRule type="containsText" dxfId="14010" priority="9705" operator="containsText" text="Extrema">
      <formula>NOT(ISERROR(SEARCH("Extrema",AE336)))</formula>
    </cfRule>
    <cfRule type="containsText" dxfId="14009" priority="9706" operator="containsText" text="Alta">
      <formula>NOT(ISERROR(SEARCH("Alta",AE336)))</formula>
    </cfRule>
    <cfRule type="containsText" dxfId="14008" priority="9707" operator="containsText" text="Moderada">
      <formula>NOT(ISERROR(SEARCH("Moderada",AE336)))</formula>
    </cfRule>
    <cfRule type="containsText" dxfId="14007" priority="9708" operator="containsText" text="Baja">
      <formula>NOT(ISERROR(SEARCH("Baja",AE336)))</formula>
    </cfRule>
  </conditionalFormatting>
  <conditionalFormatting sqref="V336:V337">
    <cfRule type="cellIs" dxfId="14006" priority="9715" stopIfTrue="1" operator="equal">
      <formula>"Alta"</formula>
    </cfRule>
  </conditionalFormatting>
  <conditionalFormatting sqref="V336:V337">
    <cfRule type="cellIs" dxfId="14005" priority="9717" stopIfTrue="1" operator="equal">
      <formula>"Baja"</formula>
    </cfRule>
  </conditionalFormatting>
  <conditionalFormatting sqref="V336:V337">
    <cfRule type="cellIs" dxfId="14004" priority="9716" stopIfTrue="1" operator="equal">
      <formula>"Media"</formula>
    </cfRule>
  </conditionalFormatting>
  <conditionalFormatting sqref="V336:V337">
    <cfRule type="cellIs" dxfId="14003" priority="9714" stopIfTrue="1" operator="equal">
      <formula>"Muy Alta"</formula>
    </cfRule>
  </conditionalFormatting>
  <conditionalFormatting sqref="V336:V337">
    <cfRule type="cellIs" dxfId="14002" priority="9718" stopIfTrue="1" operator="equal">
      <formula>"Muy Baja"</formula>
    </cfRule>
  </conditionalFormatting>
  <conditionalFormatting sqref="AP342">
    <cfRule type="cellIs" dxfId="14001" priority="9555" stopIfTrue="1" operator="equal">
      <formula>"Alta"</formula>
    </cfRule>
  </conditionalFormatting>
  <conditionalFormatting sqref="AP342">
    <cfRule type="cellIs" dxfId="14000" priority="9557" stopIfTrue="1" operator="equal">
      <formula>"Baja"</formula>
    </cfRule>
  </conditionalFormatting>
  <conditionalFormatting sqref="AP342">
    <cfRule type="cellIs" dxfId="13999" priority="9556" stopIfTrue="1" operator="equal">
      <formula>"Media"</formula>
    </cfRule>
  </conditionalFormatting>
  <conditionalFormatting sqref="AP342">
    <cfRule type="cellIs" dxfId="13998" priority="9554" stopIfTrue="1" operator="equal">
      <formula>"Muy Alta"</formula>
    </cfRule>
  </conditionalFormatting>
  <conditionalFormatting sqref="AP342">
    <cfRule type="cellIs" dxfId="13997" priority="9558" stopIfTrue="1" operator="equal">
      <formula>"Muy Baja"</formula>
    </cfRule>
  </conditionalFormatting>
  <conditionalFormatting sqref="AP337">
    <cfRule type="cellIs" dxfId="13996" priority="9677" stopIfTrue="1" operator="equal">
      <formula>"Alta"</formula>
    </cfRule>
  </conditionalFormatting>
  <conditionalFormatting sqref="AP337">
    <cfRule type="cellIs" dxfId="13995" priority="9679" stopIfTrue="1" operator="equal">
      <formula>"Baja"</formula>
    </cfRule>
  </conditionalFormatting>
  <conditionalFormatting sqref="AP337">
    <cfRule type="cellIs" dxfId="13994" priority="9678" stopIfTrue="1" operator="equal">
      <formula>"Media"</formula>
    </cfRule>
  </conditionalFormatting>
  <conditionalFormatting sqref="AP337">
    <cfRule type="cellIs" dxfId="13993" priority="9676" stopIfTrue="1" operator="equal">
      <formula>"Muy Alta"</formula>
    </cfRule>
  </conditionalFormatting>
  <conditionalFormatting sqref="AP337">
    <cfRule type="cellIs" dxfId="13992" priority="9680" stopIfTrue="1" operator="equal">
      <formula>"Muy Baja"</formula>
    </cfRule>
  </conditionalFormatting>
  <conditionalFormatting sqref="V322:V323">
    <cfRule type="cellIs" dxfId="13991" priority="10067" stopIfTrue="1" operator="equal">
      <formula>"Alta"</formula>
    </cfRule>
  </conditionalFormatting>
  <conditionalFormatting sqref="V322:V323">
    <cfRule type="cellIs" dxfId="13990" priority="10069" stopIfTrue="1" operator="equal">
      <formula>"Baja"</formula>
    </cfRule>
  </conditionalFormatting>
  <conditionalFormatting sqref="V322:V323">
    <cfRule type="cellIs" dxfId="13989" priority="10068" stopIfTrue="1" operator="equal">
      <formula>"Media"</formula>
    </cfRule>
  </conditionalFormatting>
  <conditionalFormatting sqref="V322:V323">
    <cfRule type="cellIs" dxfId="13988" priority="10066" stopIfTrue="1" operator="equal">
      <formula>"Muy Alta"</formula>
    </cfRule>
  </conditionalFormatting>
  <conditionalFormatting sqref="V322:V323">
    <cfRule type="cellIs" dxfId="13987" priority="10070" stopIfTrue="1" operator="equal">
      <formula>"Muy Baja"</formula>
    </cfRule>
  </conditionalFormatting>
  <conditionalFormatting sqref="AE322:AE323">
    <cfRule type="containsText" dxfId="13986" priority="10051" operator="containsText" text="VALORAR">
      <formula>NOT(ISERROR(SEARCH("VALORAR",AE322)))</formula>
    </cfRule>
    <cfRule type="containsText" dxfId="13985" priority="10052" operator="containsText" text="Extrema">
      <formula>NOT(ISERROR(SEARCH("Extrema",AE322)))</formula>
    </cfRule>
    <cfRule type="containsText" dxfId="13984" priority="10053" operator="containsText" text="Alta">
      <formula>NOT(ISERROR(SEARCH("Alta",AE322)))</formula>
    </cfRule>
    <cfRule type="containsText" dxfId="13983" priority="10054" operator="containsText" text="Moderada">
      <formula>NOT(ISERROR(SEARCH("Moderada",AE322)))</formula>
    </cfRule>
    <cfRule type="containsText" dxfId="13982" priority="10055" operator="containsText" text="Baja">
      <formula>NOT(ISERROR(SEARCH("Baja",AE322)))</formula>
    </cfRule>
  </conditionalFormatting>
  <conditionalFormatting sqref="AE322:AE323">
    <cfRule type="containsText" dxfId="13981" priority="10056" operator="containsText" text="VALORAR">
      <formula>NOT(ISERROR(SEARCH("VALORAR",AE322)))</formula>
    </cfRule>
    <cfRule type="containsText" dxfId="13980" priority="10057" operator="containsText" text="Extrema">
      <formula>NOT(ISERROR(SEARCH("Extrema",AE322)))</formula>
    </cfRule>
    <cfRule type="containsText" dxfId="13979" priority="10058" operator="containsText" text="Alta">
      <formula>NOT(ISERROR(SEARCH("Alta",AE322)))</formula>
    </cfRule>
    <cfRule type="containsText" dxfId="13978" priority="10059" operator="containsText" text="Moderada">
      <formula>NOT(ISERROR(SEARCH("Moderada",AE322)))</formula>
    </cfRule>
    <cfRule type="containsText" dxfId="13977" priority="10060" operator="containsText" text="Baja">
      <formula>NOT(ISERROR(SEARCH("Baja",AE322)))</formula>
    </cfRule>
  </conditionalFormatting>
  <conditionalFormatting sqref="AW322">
    <cfRule type="containsText" dxfId="13976" priority="10041" operator="containsText" text="VALORAR">
      <formula>NOT(ISERROR(SEARCH("VALORAR",AW322)))</formula>
    </cfRule>
    <cfRule type="containsText" dxfId="13975" priority="10042" operator="containsText" text="Extrema">
      <formula>NOT(ISERROR(SEARCH("Extrema",AW322)))</formula>
    </cfRule>
    <cfRule type="containsText" dxfId="13974" priority="10043" operator="containsText" text="Alta">
      <formula>NOT(ISERROR(SEARCH("Alta",AW322)))</formula>
    </cfRule>
    <cfRule type="containsText" dxfId="13973" priority="10044" operator="containsText" text="Moderada">
      <formula>NOT(ISERROR(SEARCH("Moderada",AW322)))</formula>
    </cfRule>
    <cfRule type="containsText" dxfId="13972" priority="10045" operator="containsText" text="Baja">
      <formula>NOT(ISERROR(SEARCH("Baja",AW322)))</formula>
    </cfRule>
  </conditionalFormatting>
  <conditionalFormatting sqref="AW322">
    <cfRule type="containsText" dxfId="13971" priority="10046" operator="containsText" text="VALORAR">
      <formula>NOT(ISERROR(SEARCH("VALORAR",AW322)))</formula>
    </cfRule>
    <cfRule type="containsText" dxfId="13970" priority="10047" operator="containsText" text="Extrema">
      <formula>NOT(ISERROR(SEARCH("Extrema",AW322)))</formula>
    </cfRule>
    <cfRule type="containsText" dxfId="13969" priority="10048" operator="containsText" text="Alta">
      <formula>NOT(ISERROR(SEARCH("Alta",AW322)))</formula>
    </cfRule>
    <cfRule type="containsText" dxfId="13968" priority="10049" operator="containsText" text="Moderada">
      <formula>NOT(ISERROR(SEARCH("Moderada",AW322)))</formula>
    </cfRule>
    <cfRule type="containsText" dxfId="13967" priority="10050" operator="containsText" text="Baja">
      <formula>NOT(ISERROR(SEARCH("Baja",AW322)))</formula>
    </cfRule>
  </conditionalFormatting>
  <conditionalFormatting sqref="AP322">
    <cfRule type="cellIs" dxfId="13966" priority="10033" stopIfTrue="1" operator="equal">
      <formula>"Alta"</formula>
    </cfRule>
  </conditionalFormatting>
  <conditionalFormatting sqref="AP322">
    <cfRule type="cellIs" dxfId="13965" priority="10035" stopIfTrue="1" operator="equal">
      <formula>"Baja"</formula>
    </cfRule>
  </conditionalFormatting>
  <conditionalFormatting sqref="AP322">
    <cfRule type="cellIs" dxfId="13964" priority="10034" stopIfTrue="1" operator="equal">
      <formula>"Media"</formula>
    </cfRule>
  </conditionalFormatting>
  <conditionalFormatting sqref="AP322">
    <cfRule type="cellIs" dxfId="13963" priority="10032" stopIfTrue="1" operator="equal">
      <formula>"Muy Alta"</formula>
    </cfRule>
  </conditionalFormatting>
  <conditionalFormatting sqref="AP322">
    <cfRule type="cellIs" dxfId="13962" priority="10036" stopIfTrue="1" operator="equal">
      <formula>"Muy Baja"</formula>
    </cfRule>
  </conditionalFormatting>
  <conditionalFormatting sqref="AP323">
    <cfRule type="cellIs" dxfId="13961" priority="10019" stopIfTrue="1" operator="equal">
      <formula>"Alta"</formula>
    </cfRule>
  </conditionalFormatting>
  <conditionalFormatting sqref="AP323">
    <cfRule type="cellIs" dxfId="13960" priority="10021" stopIfTrue="1" operator="equal">
      <formula>"Baja"</formula>
    </cfRule>
  </conditionalFormatting>
  <conditionalFormatting sqref="AP323">
    <cfRule type="cellIs" dxfId="13959" priority="10020" stopIfTrue="1" operator="equal">
      <formula>"Media"</formula>
    </cfRule>
  </conditionalFormatting>
  <conditionalFormatting sqref="AP323">
    <cfRule type="cellIs" dxfId="13958" priority="10018" stopIfTrue="1" operator="equal">
      <formula>"Muy Alta"</formula>
    </cfRule>
  </conditionalFormatting>
  <conditionalFormatting sqref="AP323">
    <cfRule type="cellIs" dxfId="13957" priority="10022" stopIfTrue="1" operator="equal">
      <formula>"Muy Baja"</formula>
    </cfRule>
  </conditionalFormatting>
  <conditionalFormatting sqref="AP327">
    <cfRule type="cellIs" dxfId="13956" priority="10005" stopIfTrue="1" operator="equal">
      <formula>"Alta"</formula>
    </cfRule>
  </conditionalFormatting>
  <conditionalFormatting sqref="AP327">
    <cfRule type="cellIs" dxfId="13955" priority="10007" stopIfTrue="1" operator="equal">
      <formula>"Baja"</formula>
    </cfRule>
  </conditionalFormatting>
  <conditionalFormatting sqref="AP327">
    <cfRule type="cellIs" dxfId="13954" priority="10006" stopIfTrue="1" operator="equal">
      <formula>"Media"</formula>
    </cfRule>
  </conditionalFormatting>
  <conditionalFormatting sqref="AP327">
    <cfRule type="cellIs" dxfId="13953" priority="10004" stopIfTrue="1" operator="equal">
      <formula>"Muy Alta"</formula>
    </cfRule>
  </conditionalFormatting>
  <conditionalFormatting sqref="AP327">
    <cfRule type="cellIs" dxfId="13952" priority="10008" stopIfTrue="1" operator="equal">
      <formula>"Muy Baja"</formula>
    </cfRule>
  </conditionalFormatting>
  <conditionalFormatting sqref="AE324:AE325">
    <cfRule type="containsText" dxfId="13951" priority="9971" operator="containsText" text="VALORAR">
      <formula>NOT(ISERROR(SEARCH("VALORAR",AE324)))</formula>
    </cfRule>
    <cfRule type="containsText" dxfId="13950" priority="9972" operator="containsText" text="Extrema">
      <formula>NOT(ISERROR(SEARCH("Extrema",AE324)))</formula>
    </cfRule>
    <cfRule type="containsText" dxfId="13949" priority="9973" operator="containsText" text="Alta">
      <formula>NOT(ISERROR(SEARCH("Alta",AE324)))</formula>
    </cfRule>
    <cfRule type="containsText" dxfId="13948" priority="9974" operator="containsText" text="Moderada">
      <formula>NOT(ISERROR(SEARCH("Moderada",AE324)))</formula>
    </cfRule>
    <cfRule type="containsText" dxfId="13947" priority="9975" operator="containsText" text="Baja">
      <formula>NOT(ISERROR(SEARCH("Baja",AE324)))</formula>
    </cfRule>
  </conditionalFormatting>
  <conditionalFormatting sqref="AE324:AE325">
    <cfRule type="containsText" dxfId="13946" priority="9976" operator="containsText" text="VALORAR">
      <formula>NOT(ISERROR(SEARCH("VALORAR",AE324)))</formula>
    </cfRule>
    <cfRule type="containsText" dxfId="13945" priority="9977" operator="containsText" text="Extrema">
      <formula>NOT(ISERROR(SEARCH("Extrema",AE324)))</formula>
    </cfRule>
    <cfRule type="containsText" dxfId="13944" priority="9978" operator="containsText" text="Alta">
      <formula>NOT(ISERROR(SEARCH("Alta",AE324)))</formula>
    </cfRule>
    <cfRule type="containsText" dxfId="13943" priority="9979" operator="containsText" text="Moderada">
      <formula>NOT(ISERROR(SEARCH("Moderada",AE324)))</formula>
    </cfRule>
    <cfRule type="containsText" dxfId="13942" priority="9980" operator="containsText" text="Baja">
      <formula>NOT(ISERROR(SEARCH("Baja",AE324)))</formula>
    </cfRule>
  </conditionalFormatting>
  <conditionalFormatting sqref="V324:V325">
    <cfRule type="cellIs" dxfId="13941" priority="9987" stopIfTrue="1" operator="equal">
      <formula>"Alta"</formula>
    </cfRule>
  </conditionalFormatting>
  <conditionalFormatting sqref="V324:V325">
    <cfRule type="cellIs" dxfId="13940" priority="9989" stopIfTrue="1" operator="equal">
      <formula>"Baja"</formula>
    </cfRule>
  </conditionalFormatting>
  <conditionalFormatting sqref="V324:V325">
    <cfRule type="cellIs" dxfId="13939" priority="9988" stopIfTrue="1" operator="equal">
      <formula>"Media"</formula>
    </cfRule>
  </conditionalFormatting>
  <conditionalFormatting sqref="V324:V325">
    <cfRule type="cellIs" dxfId="13938" priority="9986" stopIfTrue="1" operator="equal">
      <formula>"Muy Alta"</formula>
    </cfRule>
  </conditionalFormatting>
  <conditionalFormatting sqref="V324:V325">
    <cfRule type="cellIs" dxfId="13937" priority="9990" stopIfTrue="1" operator="equal">
      <formula>"Muy Baja"</formula>
    </cfRule>
  </conditionalFormatting>
  <conditionalFormatting sqref="AP324">
    <cfRule type="cellIs" dxfId="13936" priority="9963" stopIfTrue="1" operator="equal">
      <formula>"Alta"</formula>
    </cfRule>
  </conditionalFormatting>
  <conditionalFormatting sqref="AP324">
    <cfRule type="cellIs" dxfId="13935" priority="9965" stopIfTrue="1" operator="equal">
      <formula>"Baja"</formula>
    </cfRule>
  </conditionalFormatting>
  <conditionalFormatting sqref="AP324">
    <cfRule type="cellIs" dxfId="13934" priority="9964" stopIfTrue="1" operator="equal">
      <formula>"Media"</formula>
    </cfRule>
  </conditionalFormatting>
  <conditionalFormatting sqref="AP324">
    <cfRule type="cellIs" dxfId="13933" priority="9962" stopIfTrue="1" operator="equal">
      <formula>"Muy Alta"</formula>
    </cfRule>
  </conditionalFormatting>
  <conditionalFormatting sqref="AP324">
    <cfRule type="cellIs" dxfId="13932" priority="9966" stopIfTrue="1" operator="equal">
      <formula>"Muy Baja"</formula>
    </cfRule>
  </conditionalFormatting>
  <conditionalFormatting sqref="AP325">
    <cfRule type="cellIs" dxfId="13931" priority="9949" stopIfTrue="1" operator="equal">
      <formula>"Alta"</formula>
    </cfRule>
  </conditionalFormatting>
  <conditionalFormatting sqref="AP325">
    <cfRule type="cellIs" dxfId="13930" priority="9951" stopIfTrue="1" operator="equal">
      <formula>"Baja"</formula>
    </cfRule>
  </conditionalFormatting>
  <conditionalFormatting sqref="AP325">
    <cfRule type="cellIs" dxfId="13929" priority="9950" stopIfTrue="1" operator="equal">
      <formula>"Media"</formula>
    </cfRule>
  </conditionalFormatting>
  <conditionalFormatting sqref="AP325">
    <cfRule type="cellIs" dxfId="13928" priority="9948" stopIfTrue="1" operator="equal">
      <formula>"Muy Alta"</formula>
    </cfRule>
  </conditionalFormatting>
  <conditionalFormatting sqref="AP325">
    <cfRule type="cellIs" dxfId="13927" priority="9952" stopIfTrue="1" operator="equal">
      <formula>"Muy Baja"</formula>
    </cfRule>
  </conditionalFormatting>
  <conditionalFormatting sqref="V340:V341">
    <cfRule type="cellIs" dxfId="13926" priority="9659" stopIfTrue="1" operator="equal">
      <formula>"Alta"</formula>
    </cfRule>
  </conditionalFormatting>
  <conditionalFormatting sqref="V340:V341">
    <cfRule type="cellIs" dxfId="13925" priority="9661" stopIfTrue="1" operator="equal">
      <formula>"Baja"</formula>
    </cfRule>
  </conditionalFormatting>
  <conditionalFormatting sqref="V340:V341">
    <cfRule type="cellIs" dxfId="13924" priority="9660" stopIfTrue="1" operator="equal">
      <formula>"Media"</formula>
    </cfRule>
  </conditionalFormatting>
  <conditionalFormatting sqref="V340:V341">
    <cfRule type="cellIs" dxfId="13923" priority="9658" stopIfTrue="1" operator="equal">
      <formula>"Muy Alta"</formula>
    </cfRule>
  </conditionalFormatting>
  <conditionalFormatting sqref="V340:V341">
    <cfRule type="cellIs" dxfId="13922" priority="9662" stopIfTrue="1" operator="equal">
      <formula>"Muy Baja"</formula>
    </cfRule>
  </conditionalFormatting>
  <conditionalFormatting sqref="AW340">
    <cfRule type="containsText" dxfId="13921" priority="9633" operator="containsText" text="VALORAR">
      <formula>NOT(ISERROR(SEARCH("VALORAR",AW340)))</formula>
    </cfRule>
    <cfRule type="containsText" dxfId="13920" priority="9634" operator="containsText" text="Extrema">
      <formula>NOT(ISERROR(SEARCH("Extrema",AW340)))</formula>
    </cfRule>
    <cfRule type="containsText" dxfId="13919" priority="9635" operator="containsText" text="Alta">
      <formula>NOT(ISERROR(SEARCH("Alta",AW340)))</formula>
    </cfRule>
    <cfRule type="containsText" dxfId="13918" priority="9636" operator="containsText" text="Moderada">
      <formula>NOT(ISERROR(SEARCH("Moderada",AW340)))</formula>
    </cfRule>
    <cfRule type="containsText" dxfId="13917" priority="9637" operator="containsText" text="Baja">
      <formula>NOT(ISERROR(SEARCH("Baja",AW340)))</formula>
    </cfRule>
  </conditionalFormatting>
  <conditionalFormatting sqref="AW340">
    <cfRule type="containsText" dxfId="13916" priority="9638" operator="containsText" text="VALORAR">
      <formula>NOT(ISERROR(SEARCH("VALORAR",AW340)))</formula>
    </cfRule>
    <cfRule type="containsText" dxfId="13915" priority="9639" operator="containsText" text="Extrema">
      <formula>NOT(ISERROR(SEARCH("Extrema",AW340)))</formula>
    </cfRule>
    <cfRule type="containsText" dxfId="13914" priority="9640" operator="containsText" text="Alta">
      <formula>NOT(ISERROR(SEARCH("Alta",AW340)))</formula>
    </cfRule>
    <cfRule type="containsText" dxfId="13913" priority="9641" operator="containsText" text="Moderada">
      <formula>NOT(ISERROR(SEARCH("Moderada",AW340)))</formula>
    </cfRule>
    <cfRule type="containsText" dxfId="13912" priority="9642" operator="containsText" text="Baja">
      <formula>NOT(ISERROR(SEARCH("Baja",AW340)))</formula>
    </cfRule>
  </conditionalFormatting>
  <conditionalFormatting sqref="AP340">
    <cfRule type="cellIs" dxfId="13911" priority="9625" stopIfTrue="1" operator="equal">
      <formula>"Alta"</formula>
    </cfRule>
  </conditionalFormatting>
  <conditionalFormatting sqref="AP340">
    <cfRule type="cellIs" dxfId="13910" priority="9627" stopIfTrue="1" operator="equal">
      <formula>"Baja"</formula>
    </cfRule>
  </conditionalFormatting>
  <conditionalFormatting sqref="AP340">
    <cfRule type="cellIs" dxfId="13909" priority="9626" stopIfTrue="1" operator="equal">
      <formula>"Media"</formula>
    </cfRule>
  </conditionalFormatting>
  <conditionalFormatting sqref="AP340">
    <cfRule type="cellIs" dxfId="13908" priority="9624" stopIfTrue="1" operator="equal">
      <formula>"Muy Alta"</formula>
    </cfRule>
  </conditionalFormatting>
  <conditionalFormatting sqref="AP340">
    <cfRule type="cellIs" dxfId="13907" priority="9628" stopIfTrue="1" operator="equal">
      <formula>"Muy Baja"</formula>
    </cfRule>
  </conditionalFormatting>
  <conditionalFormatting sqref="AP341">
    <cfRule type="cellIs" dxfId="13906" priority="9611" stopIfTrue="1" operator="equal">
      <formula>"Alta"</formula>
    </cfRule>
  </conditionalFormatting>
  <conditionalFormatting sqref="AP341">
    <cfRule type="cellIs" dxfId="13905" priority="9613" stopIfTrue="1" operator="equal">
      <formula>"Baja"</formula>
    </cfRule>
  </conditionalFormatting>
  <conditionalFormatting sqref="AP341">
    <cfRule type="cellIs" dxfId="13904" priority="9612" stopIfTrue="1" operator="equal">
      <formula>"Media"</formula>
    </cfRule>
  </conditionalFormatting>
  <conditionalFormatting sqref="AP341">
    <cfRule type="cellIs" dxfId="13903" priority="9610" stopIfTrue="1" operator="equal">
      <formula>"Muy Alta"</formula>
    </cfRule>
  </conditionalFormatting>
  <conditionalFormatting sqref="AP341">
    <cfRule type="cellIs" dxfId="13902" priority="9614" stopIfTrue="1" operator="equal">
      <formula>"Muy Baja"</formula>
    </cfRule>
  </conditionalFormatting>
  <conditionalFormatting sqref="AE342:AE343">
    <cfRule type="containsText" dxfId="13901" priority="9563" operator="containsText" text="VALORAR">
      <formula>NOT(ISERROR(SEARCH("VALORAR",AE342)))</formula>
    </cfRule>
    <cfRule type="containsText" dxfId="13900" priority="9564" operator="containsText" text="Extrema">
      <formula>NOT(ISERROR(SEARCH("Extrema",AE342)))</formula>
    </cfRule>
    <cfRule type="containsText" dxfId="13899" priority="9565" operator="containsText" text="Alta">
      <formula>NOT(ISERROR(SEARCH("Alta",AE342)))</formula>
    </cfRule>
    <cfRule type="containsText" dxfId="13898" priority="9566" operator="containsText" text="Moderada">
      <formula>NOT(ISERROR(SEARCH("Moderada",AE342)))</formula>
    </cfRule>
    <cfRule type="containsText" dxfId="13897" priority="9567" operator="containsText" text="Baja">
      <formula>NOT(ISERROR(SEARCH("Baja",AE342)))</formula>
    </cfRule>
  </conditionalFormatting>
  <conditionalFormatting sqref="AE342:AE343">
    <cfRule type="containsText" dxfId="13896" priority="9568" operator="containsText" text="VALORAR">
      <formula>NOT(ISERROR(SEARCH("VALORAR",AE342)))</formula>
    </cfRule>
    <cfRule type="containsText" dxfId="13895" priority="9569" operator="containsText" text="Extrema">
      <formula>NOT(ISERROR(SEARCH("Extrema",AE342)))</formula>
    </cfRule>
    <cfRule type="containsText" dxfId="13894" priority="9570" operator="containsText" text="Alta">
      <formula>NOT(ISERROR(SEARCH("Alta",AE342)))</formula>
    </cfRule>
    <cfRule type="containsText" dxfId="13893" priority="9571" operator="containsText" text="Moderada">
      <formula>NOT(ISERROR(SEARCH("Moderada",AE342)))</formula>
    </cfRule>
    <cfRule type="containsText" dxfId="13892" priority="9572" operator="containsText" text="Baja">
      <formula>NOT(ISERROR(SEARCH("Baja",AE342)))</formula>
    </cfRule>
  </conditionalFormatting>
  <conditionalFormatting sqref="V342:V343">
    <cfRule type="cellIs" dxfId="13891" priority="9579" stopIfTrue="1" operator="equal">
      <formula>"Alta"</formula>
    </cfRule>
  </conditionalFormatting>
  <conditionalFormatting sqref="V342:V343">
    <cfRule type="cellIs" dxfId="13890" priority="9581" stopIfTrue="1" operator="equal">
      <formula>"Baja"</formula>
    </cfRule>
  </conditionalFormatting>
  <conditionalFormatting sqref="V342:V343">
    <cfRule type="cellIs" dxfId="13889" priority="9580" stopIfTrue="1" operator="equal">
      <formula>"Media"</formula>
    </cfRule>
  </conditionalFormatting>
  <conditionalFormatting sqref="V342:V343">
    <cfRule type="cellIs" dxfId="13888" priority="9578" stopIfTrue="1" operator="equal">
      <formula>"Muy Alta"</formula>
    </cfRule>
  </conditionalFormatting>
  <conditionalFormatting sqref="V342:V343">
    <cfRule type="cellIs" dxfId="13887" priority="9582" stopIfTrue="1" operator="equal">
      <formula>"Muy Baja"</formula>
    </cfRule>
  </conditionalFormatting>
  <conditionalFormatting sqref="AP343">
    <cfRule type="cellIs" dxfId="13886" priority="9541" stopIfTrue="1" operator="equal">
      <formula>"Alta"</formula>
    </cfRule>
  </conditionalFormatting>
  <conditionalFormatting sqref="AP343">
    <cfRule type="cellIs" dxfId="13885" priority="9543" stopIfTrue="1" operator="equal">
      <formula>"Baja"</formula>
    </cfRule>
  </conditionalFormatting>
  <conditionalFormatting sqref="AP343">
    <cfRule type="cellIs" dxfId="13884" priority="9542" stopIfTrue="1" operator="equal">
      <formula>"Media"</formula>
    </cfRule>
  </conditionalFormatting>
  <conditionalFormatting sqref="AP343">
    <cfRule type="cellIs" dxfId="13883" priority="9540" stopIfTrue="1" operator="equal">
      <formula>"Muy Alta"</formula>
    </cfRule>
  </conditionalFormatting>
  <conditionalFormatting sqref="AP343">
    <cfRule type="cellIs" dxfId="13882" priority="9544" stopIfTrue="1" operator="equal">
      <formula>"Muy Baja"</formula>
    </cfRule>
  </conditionalFormatting>
  <conditionalFormatting sqref="AE352:AE353">
    <cfRule type="containsText" dxfId="13881" priority="9507" operator="containsText" text="VALORAR">
      <formula>NOT(ISERROR(SEARCH("VALORAR",AE352)))</formula>
    </cfRule>
    <cfRule type="containsText" dxfId="13880" priority="9508" operator="containsText" text="Extrema">
      <formula>NOT(ISERROR(SEARCH("Extrema",AE352)))</formula>
    </cfRule>
    <cfRule type="containsText" dxfId="13879" priority="9509" operator="containsText" text="Alta">
      <formula>NOT(ISERROR(SEARCH("Alta",AE352)))</formula>
    </cfRule>
    <cfRule type="containsText" dxfId="13878" priority="9510" operator="containsText" text="Moderada">
      <formula>NOT(ISERROR(SEARCH("Moderada",AE352)))</formula>
    </cfRule>
    <cfRule type="containsText" dxfId="13877" priority="9511" operator="containsText" text="Baja">
      <formula>NOT(ISERROR(SEARCH("Baja",AE352)))</formula>
    </cfRule>
  </conditionalFormatting>
  <conditionalFormatting sqref="AE352:AE353">
    <cfRule type="containsText" dxfId="13876" priority="9512" operator="containsText" text="VALORAR">
      <formula>NOT(ISERROR(SEARCH("VALORAR",AE352)))</formula>
    </cfRule>
    <cfRule type="containsText" dxfId="13875" priority="9513" operator="containsText" text="Extrema">
      <formula>NOT(ISERROR(SEARCH("Extrema",AE352)))</formula>
    </cfRule>
    <cfRule type="containsText" dxfId="13874" priority="9514" operator="containsText" text="Alta">
      <formula>NOT(ISERROR(SEARCH("Alta",AE352)))</formula>
    </cfRule>
    <cfRule type="containsText" dxfId="13873" priority="9515" operator="containsText" text="Moderada">
      <formula>NOT(ISERROR(SEARCH("Moderada",AE352)))</formula>
    </cfRule>
    <cfRule type="containsText" dxfId="13872" priority="9516" operator="containsText" text="Baja">
      <formula>NOT(ISERROR(SEARCH("Baja",AE352)))</formula>
    </cfRule>
  </conditionalFormatting>
  <conditionalFormatting sqref="AP357">
    <cfRule type="cellIs" dxfId="13871" priority="9461" stopIfTrue="1" operator="equal">
      <formula>"Alta"</formula>
    </cfRule>
  </conditionalFormatting>
  <conditionalFormatting sqref="AP357">
    <cfRule type="cellIs" dxfId="13870" priority="9463" stopIfTrue="1" operator="equal">
      <formula>"Baja"</formula>
    </cfRule>
  </conditionalFormatting>
  <conditionalFormatting sqref="AP357">
    <cfRule type="cellIs" dxfId="13869" priority="9462" stopIfTrue="1" operator="equal">
      <formula>"Media"</formula>
    </cfRule>
  </conditionalFormatting>
  <conditionalFormatting sqref="AP357">
    <cfRule type="cellIs" dxfId="13868" priority="9460" stopIfTrue="1" operator="equal">
      <formula>"Muy Alta"</formula>
    </cfRule>
  </conditionalFormatting>
  <conditionalFormatting sqref="AP357">
    <cfRule type="cellIs" dxfId="13867" priority="9464" stopIfTrue="1" operator="equal">
      <formula>"Muy Baja"</formula>
    </cfRule>
  </conditionalFormatting>
  <conditionalFormatting sqref="AP354">
    <cfRule type="cellIs" dxfId="13866" priority="9419" stopIfTrue="1" operator="equal">
      <formula>"Alta"</formula>
    </cfRule>
  </conditionalFormatting>
  <conditionalFormatting sqref="AP354">
    <cfRule type="cellIs" dxfId="13865" priority="9421" stopIfTrue="1" operator="equal">
      <formula>"Baja"</formula>
    </cfRule>
  </conditionalFormatting>
  <conditionalFormatting sqref="AP354">
    <cfRule type="cellIs" dxfId="13864" priority="9420" stopIfTrue="1" operator="equal">
      <formula>"Media"</formula>
    </cfRule>
  </conditionalFormatting>
  <conditionalFormatting sqref="AP354">
    <cfRule type="cellIs" dxfId="13863" priority="9418" stopIfTrue="1" operator="equal">
      <formula>"Muy Alta"</formula>
    </cfRule>
  </conditionalFormatting>
  <conditionalFormatting sqref="AP354">
    <cfRule type="cellIs" dxfId="13862" priority="9422" stopIfTrue="1" operator="equal">
      <formula>"Muy Baja"</formula>
    </cfRule>
  </conditionalFormatting>
  <conditionalFormatting sqref="V352:V353">
    <cfRule type="cellIs" dxfId="13861" priority="9523" stopIfTrue="1" operator="equal">
      <formula>"Alta"</formula>
    </cfRule>
  </conditionalFormatting>
  <conditionalFormatting sqref="V352:V353">
    <cfRule type="cellIs" dxfId="13860" priority="9525" stopIfTrue="1" operator="equal">
      <formula>"Baja"</formula>
    </cfRule>
  </conditionalFormatting>
  <conditionalFormatting sqref="V352:V353">
    <cfRule type="cellIs" dxfId="13859" priority="9524" stopIfTrue="1" operator="equal">
      <formula>"Media"</formula>
    </cfRule>
  </conditionalFormatting>
  <conditionalFormatting sqref="V352:V353">
    <cfRule type="cellIs" dxfId="13858" priority="9522" stopIfTrue="1" operator="equal">
      <formula>"Muy Alta"</formula>
    </cfRule>
  </conditionalFormatting>
  <conditionalFormatting sqref="V352:V353">
    <cfRule type="cellIs" dxfId="13857" priority="9526" stopIfTrue="1" operator="equal">
      <formula>"Muy Baja"</formula>
    </cfRule>
  </conditionalFormatting>
  <conditionalFormatting sqref="AW352">
    <cfRule type="containsText" dxfId="13856" priority="9497" operator="containsText" text="VALORAR">
      <formula>NOT(ISERROR(SEARCH("VALORAR",AW352)))</formula>
    </cfRule>
    <cfRule type="containsText" dxfId="13855" priority="9498" operator="containsText" text="Extrema">
      <formula>NOT(ISERROR(SEARCH("Extrema",AW352)))</formula>
    </cfRule>
    <cfRule type="containsText" dxfId="13854" priority="9499" operator="containsText" text="Alta">
      <formula>NOT(ISERROR(SEARCH("Alta",AW352)))</formula>
    </cfRule>
    <cfRule type="containsText" dxfId="13853" priority="9500" operator="containsText" text="Moderada">
      <formula>NOT(ISERROR(SEARCH("Moderada",AW352)))</formula>
    </cfRule>
    <cfRule type="containsText" dxfId="13852" priority="9501" operator="containsText" text="Baja">
      <formula>NOT(ISERROR(SEARCH("Baja",AW352)))</formula>
    </cfRule>
  </conditionalFormatting>
  <conditionalFormatting sqref="AW352">
    <cfRule type="containsText" dxfId="13851" priority="9502" operator="containsText" text="VALORAR">
      <formula>NOT(ISERROR(SEARCH("VALORAR",AW352)))</formula>
    </cfRule>
    <cfRule type="containsText" dxfId="13850" priority="9503" operator="containsText" text="Extrema">
      <formula>NOT(ISERROR(SEARCH("Extrema",AW352)))</formula>
    </cfRule>
    <cfRule type="containsText" dxfId="13849" priority="9504" operator="containsText" text="Alta">
      <formula>NOT(ISERROR(SEARCH("Alta",AW352)))</formula>
    </cfRule>
    <cfRule type="containsText" dxfId="13848" priority="9505" operator="containsText" text="Moderada">
      <formula>NOT(ISERROR(SEARCH("Moderada",AW352)))</formula>
    </cfRule>
    <cfRule type="containsText" dxfId="13847" priority="9506" operator="containsText" text="Baja">
      <formula>NOT(ISERROR(SEARCH("Baja",AW352)))</formula>
    </cfRule>
  </conditionalFormatting>
  <conditionalFormatting sqref="AP352">
    <cfRule type="cellIs" dxfId="13846" priority="9489" stopIfTrue="1" operator="equal">
      <formula>"Alta"</formula>
    </cfRule>
  </conditionalFormatting>
  <conditionalFormatting sqref="AP352">
    <cfRule type="cellIs" dxfId="13845" priority="9491" stopIfTrue="1" operator="equal">
      <formula>"Baja"</formula>
    </cfRule>
  </conditionalFormatting>
  <conditionalFormatting sqref="AP352">
    <cfRule type="cellIs" dxfId="13844" priority="9490" stopIfTrue="1" operator="equal">
      <formula>"Media"</formula>
    </cfRule>
  </conditionalFormatting>
  <conditionalFormatting sqref="AP352">
    <cfRule type="cellIs" dxfId="13843" priority="9488" stopIfTrue="1" operator="equal">
      <formula>"Muy Alta"</formula>
    </cfRule>
  </conditionalFormatting>
  <conditionalFormatting sqref="AP352">
    <cfRule type="cellIs" dxfId="13842" priority="9492" stopIfTrue="1" operator="equal">
      <formula>"Muy Baja"</formula>
    </cfRule>
  </conditionalFormatting>
  <conditionalFormatting sqref="AP353">
    <cfRule type="cellIs" dxfId="13841" priority="9475" stopIfTrue="1" operator="equal">
      <formula>"Alta"</formula>
    </cfRule>
  </conditionalFormatting>
  <conditionalFormatting sqref="AP353">
    <cfRule type="cellIs" dxfId="13840" priority="9477" stopIfTrue="1" operator="equal">
      <formula>"Baja"</formula>
    </cfRule>
  </conditionalFormatting>
  <conditionalFormatting sqref="AP353">
    <cfRule type="cellIs" dxfId="13839" priority="9476" stopIfTrue="1" operator="equal">
      <formula>"Media"</formula>
    </cfRule>
  </conditionalFormatting>
  <conditionalFormatting sqref="AP353">
    <cfRule type="cellIs" dxfId="13838" priority="9474" stopIfTrue="1" operator="equal">
      <formula>"Muy Alta"</formula>
    </cfRule>
  </conditionalFormatting>
  <conditionalFormatting sqref="AP353">
    <cfRule type="cellIs" dxfId="13837" priority="9478" stopIfTrue="1" operator="equal">
      <formula>"Muy Baja"</formula>
    </cfRule>
  </conditionalFormatting>
  <conditionalFormatting sqref="AE354:AE355">
    <cfRule type="containsText" dxfId="13836" priority="9427" operator="containsText" text="VALORAR">
      <formula>NOT(ISERROR(SEARCH("VALORAR",AE354)))</formula>
    </cfRule>
    <cfRule type="containsText" dxfId="13835" priority="9428" operator="containsText" text="Extrema">
      <formula>NOT(ISERROR(SEARCH("Extrema",AE354)))</formula>
    </cfRule>
    <cfRule type="containsText" dxfId="13834" priority="9429" operator="containsText" text="Alta">
      <formula>NOT(ISERROR(SEARCH("Alta",AE354)))</formula>
    </cfRule>
    <cfRule type="containsText" dxfId="13833" priority="9430" operator="containsText" text="Moderada">
      <formula>NOT(ISERROR(SEARCH("Moderada",AE354)))</formula>
    </cfRule>
    <cfRule type="containsText" dxfId="13832" priority="9431" operator="containsText" text="Baja">
      <formula>NOT(ISERROR(SEARCH("Baja",AE354)))</formula>
    </cfRule>
  </conditionalFormatting>
  <conditionalFormatting sqref="AE354:AE355">
    <cfRule type="containsText" dxfId="13831" priority="9432" operator="containsText" text="VALORAR">
      <formula>NOT(ISERROR(SEARCH("VALORAR",AE354)))</formula>
    </cfRule>
    <cfRule type="containsText" dxfId="13830" priority="9433" operator="containsText" text="Extrema">
      <formula>NOT(ISERROR(SEARCH("Extrema",AE354)))</formula>
    </cfRule>
    <cfRule type="containsText" dxfId="13829" priority="9434" operator="containsText" text="Alta">
      <formula>NOT(ISERROR(SEARCH("Alta",AE354)))</formula>
    </cfRule>
    <cfRule type="containsText" dxfId="13828" priority="9435" operator="containsText" text="Moderada">
      <formula>NOT(ISERROR(SEARCH("Moderada",AE354)))</formula>
    </cfRule>
    <cfRule type="containsText" dxfId="13827" priority="9436" operator="containsText" text="Baja">
      <formula>NOT(ISERROR(SEARCH("Baja",AE354)))</formula>
    </cfRule>
  </conditionalFormatting>
  <conditionalFormatting sqref="V354:V355">
    <cfRule type="cellIs" dxfId="13826" priority="9443" stopIfTrue="1" operator="equal">
      <formula>"Alta"</formula>
    </cfRule>
  </conditionalFormatting>
  <conditionalFormatting sqref="V354:V355">
    <cfRule type="cellIs" dxfId="13825" priority="9445" stopIfTrue="1" operator="equal">
      <formula>"Baja"</formula>
    </cfRule>
  </conditionalFormatting>
  <conditionalFormatting sqref="V354:V355">
    <cfRule type="cellIs" dxfId="13824" priority="9444" stopIfTrue="1" operator="equal">
      <formula>"Media"</formula>
    </cfRule>
  </conditionalFormatting>
  <conditionalFormatting sqref="V354:V355">
    <cfRule type="cellIs" dxfId="13823" priority="9442" stopIfTrue="1" operator="equal">
      <formula>"Muy Alta"</formula>
    </cfRule>
  </conditionalFormatting>
  <conditionalFormatting sqref="V354:V355">
    <cfRule type="cellIs" dxfId="13822" priority="9446" stopIfTrue="1" operator="equal">
      <formula>"Muy Baja"</formula>
    </cfRule>
  </conditionalFormatting>
  <conditionalFormatting sqref="AP355">
    <cfRule type="cellIs" dxfId="13821" priority="9405" stopIfTrue="1" operator="equal">
      <formula>"Alta"</formula>
    </cfRule>
  </conditionalFormatting>
  <conditionalFormatting sqref="AP355">
    <cfRule type="cellIs" dxfId="13820" priority="9407" stopIfTrue="1" operator="equal">
      <formula>"Baja"</formula>
    </cfRule>
  </conditionalFormatting>
  <conditionalFormatting sqref="AP355">
    <cfRule type="cellIs" dxfId="13819" priority="9406" stopIfTrue="1" operator="equal">
      <formula>"Media"</formula>
    </cfRule>
  </conditionalFormatting>
  <conditionalFormatting sqref="AP355">
    <cfRule type="cellIs" dxfId="13818" priority="9404" stopIfTrue="1" operator="equal">
      <formula>"Muy Alta"</formula>
    </cfRule>
  </conditionalFormatting>
  <conditionalFormatting sqref="AP355">
    <cfRule type="cellIs" dxfId="13817" priority="9408" stopIfTrue="1" operator="equal">
      <formula>"Muy Baja"</formula>
    </cfRule>
  </conditionalFormatting>
  <conditionalFormatting sqref="AE346:AE347">
    <cfRule type="containsText" dxfId="13816" priority="9371" operator="containsText" text="VALORAR">
      <formula>NOT(ISERROR(SEARCH("VALORAR",AE346)))</formula>
    </cfRule>
    <cfRule type="containsText" dxfId="13815" priority="9372" operator="containsText" text="Extrema">
      <formula>NOT(ISERROR(SEARCH("Extrema",AE346)))</formula>
    </cfRule>
    <cfRule type="containsText" dxfId="13814" priority="9373" operator="containsText" text="Alta">
      <formula>NOT(ISERROR(SEARCH("Alta",AE346)))</formula>
    </cfRule>
    <cfRule type="containsText" dxfId="13813" priority="9374" operator="containsText" text="Moderada">
      <formula>NOT(ISERROR(SEARCH("Moderada",AE346)))</formula>
    </cfRule>
    <cfRule type="containsText" dxfId="13812" priority="9375" operator="containsText" text="Baja">
      <formula>NOT(ISERROR(SEARCH("Baja",AE346)))</formula>
    </cfRule>
  </conditionalFormatting>
  <conditionalFormatting sqref="AE346:AE347">
    <cfRule type="containsText" dxfId="13811" priority="9376" operator="containsText" text="VALORAR">
      <formula>NOT(ISERROR(SEARCH("VALORAR",AE346)))</formula>
    </cfRule>
    <cfRule type="containsText" dxfId="13810" priority="9377" operator="containsText" text="Extrema">
      <formula>NOT(ISERROR(SEARCH("Extrema",AE346)))</formula>
    </cfRule>
    <cfRule type="containsText" dxfId="13809" priority="9378" operator="containsText" text="Alta">
      <formula>NOT(ISERROR(SEARCH("Alta",AE346)))</formula>
    </cfRule>
    <cfRule type="containsText" dxfId="13808" priority="9379" operator="containsText" text="Moderada">
      <formula>NOT(ISERROR(SEARCH("Moderada",AE346)))</formula>
    </cfRule>
    <cfRule type="containsText" dxfId="13807" priority="9380" operator="containsText" text="Baja">
      <formula>NOT(ISERROR(SEARCH("Baja",AE346)))</formula>
    </cfRule>
  </conditionalFormatting>
  <conditionalFormatting sqref="AP351">
    <cfRule type="cellIs" dxfId="13806" priority="9325" stopIfTrue="1" operator="equal">
      <formula>"Alta"</formula>
    </cfRule>
  </conditionalFormatting>
  <conditionalFormatting sqref="AP351">
    <cfRule type="cellIs" dxfId="13805" priority="9327" stopIfTrue="1" operator="equal">
      <formula>"Baja"</formula>
    </cfRule>
  </conditionalFormatting>
  <conditionalFormatting sqref="AP351">
    <cfRule type="cellIs" dxfId="13804" priority="9326" stopIfTrue="1" operator="equal">
      <formula>"Media"</formula>
    </cfRule>
  </conditionalFormatting>
  <conditionalFormatting sqref="AP351">
    <cfRule type="cellIs" dxfId="13803" priority="9324" stopIfTrue="1" operator="equal">
      <formula>"Muy Alta"</formula>
    </cfRule>
  </conditionalFormatting>
  <conditionalFormatting sqref="AP351">
    <cfRule type="cellIs" dxfId="13802" priority="9328" stopIfTrue="1" operator="equal">
      <formula>"Muy Baja"</formula>
    </cfRule>
  </conditionalFormatting>
  <conditionalFormatting sqref="AP348">
    <cfRule type="cellIs" dxfId="13801" priority="9283" stopIfTrue="1" operator="equal">
      <formula>"Alta"</formula>
    </cfRule>
  </conditionalFormatting>
  <conditionalFormatting sqref="AP348">
    <cfRule type="cellIs" dxfId="13800" priority="9285" stopIfTrue="1" operator="equal">
      <formula>"Baja"</formula>
    </cfRule>
  </conditionalFormatting>
  <conditionalFormatting sqref="AP348">
    <cfRule type="cellIs" dxfId="13799" priority="9284" stopIfTrue="1" operator="equal">
      <formula>"Media"</formula>
    </cfRule>
  </conditionalFormatting>
  <conditionalFormatting sqref="AP348">
    <cfRule type="cellIs" dxfId="13798" priority="9282" stopIfTrue="1" operator="equal">
      <formula>"Muy Alta"</formula>
    </cfRule>
  </conditionalFormatting>
  <conditionalFormatting sqref="AP348">
    <cfRule type="cellIs" dxfId="13797" priority="9286" stopIfTrue="1" operator="equal">
      <formula>"Muy Baja"</formula>
    </cfRule>
  </conditionalFormatting>
  <conditionalFormatting sqref="V346:V347">
    <cfRule type="cellIs" dxfId="13796" priority="9387" stopIfTrue="1" operator="equal">
      <formula>"Alta"</formula>
    </cfRule>
  </conditionalFormatting>
  <conditionalFormatting sqref="V346:V347">
    <cfRule type="cellIs" dxfId="13795" priority="9389" stopIfTrue="1" operator="equal">
      <formula>"Baja"</formula>
    </cfRule>
  </conditionalFormatting>
  <conditionalFormatting sqref="V346:V347">
    <cfRule type="cellIs" dxfId="13794" priority="9388" stopIfTrue="1" operator="equal">
      <formula>"Media"</formula>
    </cfRule>
  </conditionalFormatting>
  <conditionalFormatting sqref="V346:V347">
    <cfRule type="cellIs" dxfId="13793" priority="9386" stopIfTrue="1" operator="equal">
      <formula>"Muy Alta"</formula>
    </cfRule>
  </conditionalFormatting>
  <conditionalFormatting sqref="V346:V347">
    <cfRule type="cellIs" dxfId="13792" priority="9390" stopIfTrue="1" operator="equal">
      <formula>"Muy Baja"</formula>
    </cfRule>
  </conditionalFormatting>
  <conditionalFormatting sqref="AW346">
    <cfRule type="containsText" dxfId="13791" priority="9361" operator="containsText" text="VALORAR">
      <formula>NOT(ISERROR(SEARCH("VALORAR",AW346)))</formula>
    </cfRule>
    <cfRule type="containsText" dxfId="13790" priority="9362" operator="containsText" text="Extrema">
      <formula>NOT(ISERROR(SEARCH("Extrema",AW346)))</formula>
    </cfRule>
    <cfRule type="containsText" dxfId="13789" priority="9363" operator="containsText" text="Alta">
      <formula>NOT(ISERROR(SEARCH("Alta",AW346)))</formula>
    </cfRule>
    <cfRule type="containsText" dxfId="13788" priority="9364" operator="containsText" text="Moderada">
      <formula>NOT(ISERROR(SEARCH("Moderada",AW346)))</formula>
    </cfRule>
    <cfRule type="containsText" dxfId="13787" priority="9365" operator="containsText" text="Baja">
      <formula>NOT(ISERROR(SEARCH("Baja",AW346)))</formula>
    </cfRule>
  </conditionalFormatting>
  <conditionalFormatting sqref="AW346">
    <cfRule type="containsText" dxfId="13786" priority="9366" operator="containsText" text="VALORAR">
      <formula>NOT(ISERROR(SEARCH("VALORAR",AW346)))</formula>
    </cfRule>
    <cfRule type="containsText" dxfId="13785" priority="9367" operator="containsText" text="Extrema">
      <formula>NOT(ISERROR(SEARCH("Extrema",AW346)))</formula>
    </cfRule>
    <cfRule type="containsText" dxfId="13784" priority="9368" operator="containsText" text="Alta">
      <formula>NOT(ISERROR(SEARCH("Alta",AW346)))</formula>
    </cfRule>
    <cfRule type="containsText" dxfId="13783" priority="9369" operator="containsText" text="Moderada">
      <formula>NOT(ISERROR(SEARCH("Moderada",AW346)))</formula>
    </cfRule>
    <cfRule type="containsText" dxfId="13782" priority="9370" operator="containsText" text="Baja">
      <formula>NOT(ISERROR(SEARCH("Baja",AW346)))</formula>
    </cfRule>
  </conditionalFormatting>
  <conditionalFormatting sqref="AP346">
    <cfRule type="cellIs" dxfId="13781" priority="9353" stopIfTrue="1" operator="equal">
      <formula>"Alta"</formula>
    </cfRule>
  </conditionalFormatting>
  <conditionalFormatting sqref="AP346">
    <cfRule type="cellIs" dxfId="13780" priority="9355" stopIfTrue="1" operator="equal">
      <formula>"Baja"</formula>
    </cfRule>
  </conditionalFormatting>
  <conditionalFormatting sqref="AP346">
    <cfRule type="cellIs" dxfId="13779" priority="9354" stopIfTrue="1" operator="equal">
      <formula>"Media"</formula>
    </cfRule>
  </conditionalFormatting>
  <conditionalFormatting sqref="AP346">
    <cfRule type="cellIs" dxfId="13778" priority="9352" stopIfTrue="1" operator="equal">
      <formula>"Muy Alta"</formula>
    </cfRule>
  </conditionalFormatting>
  <conditionalFormatting sqref="AP346">
    <cfRule type="cellIs" dxfId="13777" priority="9356" stopIfTrue="1" operator="equal">
      <formula>"Muy Baja"</formula>
    </cfRule>
  </conditionalFormatting>
  <conditionalFormatting sqref="AP347">
    <cfRule type="cellIs" dxfId="13776" priority="9339" stopIfTrue="1" operator="equal">
      <formula>"Alta"</formula>
    </cfRule>
  </conditionalFormatting>
  <conditionalFormatting sqref="AP347">
    <cfRule type="cellIs" dxfId="13775" priority="9341" stopIfTrue="1" operator="equal">
      <formula>"Baja"</formula>
    </cfRule>
  </conditionalFormatting>
  <conditionalFormatting sqref="AP347">
    <cfRule type="cellIs" dxfId="13774" priority="9340" stopIfTrue="1" operator="equal">
      <formula>"Media"</formula>
    </cfRule>
  </conditionalFormatting>
  <conditionalFormatting sqref="AP347">
    <cfRule type="cellIs" dxfId="13773" priority="9338" stopIfTrue="1" operator="equal">
      <formula>"Muy Alta"</formula>
    </cfRule>
  </conditionalFormatting>
  <conditionalFormatting sqref="AP347">
    <cfRule type="cellIs" dxfId="13772" priority="9342" stopIfTrue="1" operator="equal">
      <formula>"Muy Baja"</formula>
    </cfRule>
  </conditionalFormatting>
  <conditionalFormatting sqref="AE348:AE349">
    <cfRule type="containsText" dxfId="13771" priority="9291" operator="containsText" text="VALORAR">
      <formula>NOT(ISERROR(SEARCH("VALORAR",AE348)))</formula>
    </cfRule>
    <cfRule type="containsText" dxfId="13770" priority="9292" operator="containsText" text="Extrema">
      <formula>NOT(ISERROR(SEARCH("Extrema",AE348)))</formula>
    </cfRule>
    <cfRule type="containsText" dxfId="13769" priority="9293" operator="containsText" text="Alta">
      <formula>NOT(ISERROR(SEARCH("Alta",AE348)))</formula>
    </cfRule>
    <cfRule type="containsText" dxfId="13768" priority="9294" operator="containsText" text="Moderada">
      <formula>NOT(ISERROR(SEARCH("Moderada",AE348)))</formula>
    </cfRule>
    <cfRule type="containsText" dxfId="13767" priority="9295" operator="containsText" text="Baja">
      <formula>NOT(ISERROR(SEARCH("Baja",AE348)))</formula>
    </cfRule>
  </conditionalFormatting>
  <conditionalFormatting sqref="AE348:AE349">
    <cfRule type="containsText" dxfId="13766" priority="9296" operator="containsText" text="VALORAR">
      <formula>NOT(ISERROR(SEARCH("VALORAR",AE348)))</formula>
    </cfRule>
    <cfRule type="containsText" dxfId="13765" priority="9297" operator="containsText" text="Extrema">
      <formula>NOT(ISERROR(SEARCH("Extrema",AE348)))</formula>
    </cfRule>
    <cfRule type="containsText" dxfId="13764" priority="9298" operator="containsText" text="Alta">
      <formula>NOT(ISERROR(SEARCH("Alta",AE348)))</formula>
    </cfRule>
    <cfRule type="containsText" dxfId="13763" priority="9299" operator="containsText" text="Moderada">
      <formula>NOT(ISERROR(SEARCH("Moderada",AE348)))</formula>
    </cfRule>
    <cfRule type="containsText" dxfId="13762" priority="9300" operator="containsText" text="Baja">
      <formula>NOT(ISERROR(SEARCH("Baja",AE348)))</formula>
    </cfRule>
  </conditionalFormatting>
  <conditionalFormatting sqref="V348:V349">
    <cfRule type="cellIs" dxfId="13761" priority="9307" stopIfTrue="1" operator="equal">
      <formula>"Alta"</formula>
    </cfRule>
  </conditionalFormatting>
  <conditionalFormatting sqref="V348:V349">
    <cfRule type="cellIs" dxfId="13760" priority="9309" stopIfTrue="1" operator="equal">
      <formula>"Baja"</formula>
    </cfRule>
  </conditionalFormatting>
  <conditionalFormatting sqref="V348:V349">
    <cfRule type="cellIs" dxfId="13759" priority="9308" stopIfTrue="1" operator="equal">
      <formula>"Media"</formula>
    </cfRule>
  </conditionalFormatting>
  <conditionalFormatting sqref="V348:V349">
    <cfRule type="cellIs" dxfId="13758" priority="9306" stopIfTrue="1" operator="equal">
      <formula>"Muy Alta"</formula>
    </cfRule>
  </conditionalFormatting>
  <conditionalFormatting sqref="V348:V349">
    <cfRule type="cellIs" dxfId="13757" priority="9310" stopIfTrue="1" operator="equal">
      <formula>"Muy Baja"</formula>
    </cfRule>
  </conditionalFormatting>
  <conditionalFormatting sqref="AP349">
    <cfRule type="cellIs" dxfId="13756" priority="9269" stopIfTrue="1" operator="equal">
      <formula>"Alta"</formula>
    </cfRule>
  </conditionalFormatting>
  <conditionalFormatting sqref="AP349">
    <cfRule type="cellIs" dxfId="13755" priority="9271" stopIfTrue="1" operator="equal">
      <formula>"Baja"</formula>
    </cfRule>
  </conditionalFormatting>
  <conditionalFormatting sqref="AP349">
    <cfRule type="cellIs" dxfId="13754" priority="9270" stopIfTrue="1" operator="equal">
      <formula>"Media"</formula>
    </cfRule>
  </conditionalFormatting>
  <conditionalFormatting sqref="AP349">
    <cfRule type="cellIs" dxfId="13753" priority="9268" stopIfTrue="1" operator="equal">
      <formula>"Muy Alta"</formula>
    </cfRule>
  </conditionalFormatting>
  <conditionalFormatting sqref="AP349">
    <cfRule type="cellIs" dxfId="13752" priority="9272" stopIfTrue="1" operator="equal">
      <formula>"Muy Baja"</formula>
    </cfRule>
  </conditionalFormatting>
  <conditionalFormatting sqref="AE326">
    <cfRule type="containsText" dxfId="13751" priority="9235" operator="containsText" text="VALORAR">
      <formula>NOT(ISERROR(SEARCH("VALORAR",AE326)))</formula>
    </cfRule>
    <cfRule type="containsText" dxfId="13750" priority="9236" operator="containsText" text="Extrema">
      <formula>NOT(ISERROR(SEARCH("Extrema",AE326)))</formula>
    </cfRule>
    <cfRule type="containsText" dxfId="13749" priority="9237" operator="containsText" text="Alta">
      <formula>NOT(ISERROR(SEARCH("Alta",AE326)))</formula>
    </cfRule>
    <cfRule type="containsText" dxfId="13748" priority="9238" operator="containsText" text="Moderada">
      <formula>NOT(ISERROR(SEARCH("Moderada",AE326)))</formula>
    </cfRule>
    <cfRule type="containsText" dxfId="13747" priority="9239" operator="containsText" text="Baja">
      <formula>NOT(ISERROR(SEARCH("Baja",AE326)))</formula>
    </cfRule>
  </conditionalFormatting>
  <conditionalFormatting sqref="AE326">
    <cfRule type="containsText" dxfId="13746" priority="9240" operator="containsText" text="VALORAR">
      <formula>NOT(ISERROR(SEARCH("VALORAR",AE326)))</formula>
    </cfRule>
    <cfRule type="containsText" dxfId="13745" priority="9241" operator="containsText" text="Extrema">
      <formula>NOT(ISERROR(SEARCH("Extrema",AE326)))</formula>
    </cfRule>
    <cfRule type="containsText" dxfId="13744" priority="9242" operator="containsText" text="Alta">
      <formula>NOT(ISERROR(SEARCH("Alta",AE326)))</formula>
    </cfRule>
    <cfRule type="containsText" dxfId="13743" priority="9243" operator="containsText" text="Moderada">
      <formula>NOT(ISERROR(SEARCH("Moderada",AE326)))</formula>
    </cfRule>
    <cfRule type="containsText" dxfId="13742" priority="9244" operator="containsText" text="Baja">
      <formula>NOT(ISERROR(SEARCH("Baja",AE326)))</formula>
    </cfRule>
  </conditionalFormatting>
  <conditionalFormatting sqref="V326">
    <cfRule type="cellIs" dxfId="13741" priority="9251" stopIfTrue="1" operator="equal">
      <formula>"Alta"</formula>
    </cfRule>
  </conditionalFormatting>
  <conditionalFormatting sqref="V326">
    <cfRule type="cellIs" dxfId="13740" priority="9253" stopIfTrue="1" operator="equal">
      <formula>"Baja"</formula>
    </cfRule>
  </conditionalFormatting>
  <conditionalFormatting sqref="V326">
    <cfRule type="cellIs" dxfId="13739" priority="9252" stopIfTrue="1" operator="equal">
      <formula>"Media"</formula>
    </cfRule>
  </conditionalFormatting>
  <conditionalFormatting sqref="V326">
    <cfRule type="cellIs" dxfId="13738" priority="9250" stopIfTrue="1" operator="equal">
      <formula>"Muy Alta"</formula>
    </cfRule>
  </conditionalFormatting>
  <conditionalFormatting sqref="V326">
    <cfRule type="cellIs" dxfId="13737" priority="9254" stopIfTrue="1" operator="equal">
      <formula>"Muy Baja"</formula>
    </cfRule>
  </conditionalFormatting>
  <conditionalFormatting sqref="AP326">
    <cfRule type="cellIs" dxfId="13736" priority="9227" stopIfTrue="1" operator="equal">
      <formula>"Alta"</formula>
    </cfRule>
  </conditionalFormatting>
  <conditionalFormatting sqref="AP326">
    <cfRule type="cellIs" dxfId="13735" priority="9229" stopIfTrue="1" operator="equal">
      <formula>"Baja"</formula>
    </cfRule>
  </conditionalFormatting>
  <conditionalFormatting sqref="AP326">
    <cfRule type="cellIs" dxfId="13734" priority="9228" stopIfTrue="1" operator="equal">
      <formula>"Media"</formula>
    </cfRule>
  </conditionalFormatting>
  <conditionalFormatting sqref="AP326">
    <cfRule type="cellIs" dxfId="13733" priority="9226" stopIfTrue="1" operator="equal">
      <formula>"Muy Alta"</formula>
    </cfRule>
  </conditionalFormatting>
  <conditionalFormatting sqref="AP326">
    <cfRule type="cellIs" dxfId="13732" priority="9230" stopIfTrue="1" operator="equal">
      <formula>"Muy Baja"</formula>
    </cfRule>
  </conditionalFormatting>
  <conditionalFormatting sqref="AE332">
    <cfRule type="containsText" dxfId="13731" priority="9193" operator="containsText" text="VALORAR">
      <formula>NOT(ISERROR(SEARCH("VALORAR",AE332)))</formula>
    </cfRule>
    <cfRule type="containsText" dxfId="13730" priority="9194" operator="containsText" text="Extrema">
      <formula>NOT(ISERROR(SEARCH("Extrema",AE332)))</formula>
    </cfRule>
    <cfRule type="containsText" dxfId="13729" priority="9195" operator="containsText" text="Alta">
      <formula>NOT(ISERROR(SEARCH("Alta",AE332)))</formula>
    </cfRule>
    <cfRule type="containsText" dxfId="13728" priority="9196" operator="containsText" text="Moderada">
      <formula>NOT(ISERROR(SEARCH("Moderada",AE332)))</formula>
    </cfRule>
    <cfRule type="containsText" dxfId="13727" priority="9197" operator="containsText" text="Baja">
      <formula>NOT(ISERROR(SEARCH("Baja",AE332)))</formula>
    </cfRule>
  </conditionalFormatting>
  <conditionalFormatting sqref="AE332">
    <cfRule type="containsText" dxfId="13726" priority="9198" operator="containsText" text="VALORAR">
      <formula>NOT(ISERROR(SEARCH("VALORAR",AE332)))</formula>
    </cfRule>
    <cfRule type="containsText" dxfId="13725" priority="9199" operator="containsText" text="Extrema">
      <formula>NOT(ISERROR(SEARCH("Extrema",AE332)))</formula>
    </cfRule>
    <cfRule type="containsText" dxfId="13724" priority="9200" operator="containsText" text="Alta">
      <formula>NOT(ISERROR(SEARCH("Alta",AE332)))</formula>
    </cfRule>
    <cfRule type="containsText" dxfId="13723" priority="9201" operator="containsText" text="Moderada">
      <formula>NOT(ISERROR(SEARCH("Moderada",AE332)))</formula>
    </cfRule>
    <cfRule type="containsText" dxfId="13722" priority="9202" operator="containsText" text="Baja">
      <formula>NOT(ISERROR(SEARCH("Baja",AE332)))</formula>
    </cfRule>
  </conditionalFormatting>
  <conditionalFormatting sqref="V332">
    <cfRule type="cellIs" dxfId="13721" priority="9209" stopIfTrue="1" operator="equal">
      <formula>"Alta"</formula>
    </cfRule>
  </conditionalFormatting>
  <conditionalFormatting sqref="V332">
    <cfRule type="cellIs" dxfId="13720" priority="9211" stopIfTrue="1" operator="equal">
      <formula>"Baja"</formula>
    </cfRule>
  </conditionalFormatting>
  <conditionalFormatting sqref="V332">
    <cfRule type="cellIs" dxfId="13719" priority="9210" stopIfTrue="1" operator="equal">
      <formula>"Media"</formula>
    </cfRule>
  </conditionalFormatting>
  <conditionalFormatting sqref="V332">
    <cfRule type="cellIs" dxfId="13718" priority="9208" stopIfTrue="1" operator="equal">
      <formula>"Muy Alta"</formula>
    </cfRule>
  </conditionalFormatting>
  <conditionalFormatting sqref="V332">
    <cfRule type="cellIs" dxfId="13717" priority="9212" stopIfTrue="1" operator="equal">
      <formula>"Muy Baja"</formula>
    </cfRule>
  </conditionalFormatting>
  <conditionalFormatting sqref="AP332">
    <cfRule type="cellIs" dxfId="13716" priority="9185" stopIfTrue="1" operator="equal">
      <formula>"Alta"</formula>
    </cfRule>
  </conditionalFormatting>
  <conditionalFormatting sqref="AP332">
    <cfRule type="cellIs" dxfId="13715" priority="9187" stopIfTrue="1" operator="equal">
      <formula>"Baja"</formula>
    </cfRule>
  </conditionalFormatting>
  <conditionalFormatting sqref="AP332">
    <cfRule type="cellIs" dxfId="13714" priority="9186" stopIfTrue="1" operator="equal">
      <formula>"Media"</formula>
    </cfRule>
  </conditionalFormatting>
  <conditionalFormatting sqref="AP332">
    <cfRule type="cellIs" dxfId="13713" priority="9184" stopIfTrue="1" operator="equal">
      <formula>"Muy Alta"</formula>
    </cfRule>
  </conditionalFormatting>
  <conditionalFormatting sqref="AP332">
    <cfRule type="cellIs" dxfId="13712" priority="9188" stopIfTrue="1" operator="equal">
      <formula>"Muy Baja"</formula>
    </cfRule>
  </conditionalFormatting>
  <conditionalFormatting sqref="AE338">
    <cfRule type="containsText" dxfId="13711" priority="9151" operator="containsText" text="VALORAR">
      <formula>NOT(ISERROR(SEARCH("VALORAR",AE338)))</formula>
    </cfRule>
    <cfRule type="containsText" dxfId="13710" priority="9152" operator="containsText" text="Extrema">
      <formula>NOT(ISERROR(SEARCH("Extrema",AE338)))</formula>
    </cfRule>
    <cfRule type="containsText" dxfId="13709" priority="9153" operator="containsText" text="Alta">
      <formula>NOT(ISERROR(SEARCH("Alta",AE338)))</formula>
    </cfRule>
    <cfRule type="containsText" dxfId="13708" priority="9154" operator="containsText" text="Moderada">
      <formula>NOT(ISERROR(SEARCH("Moderada",AE338)))</formula>
    </cfRule>
    <cfRule type="containsText" dxfId="13707" priority="9155" operator="containsText" text="Baja">
      <formula>NOT(ISERROR(SEARCH("Baja",AE338)))</formula>
    </cfRule>
  </conditionalFormatting>
  <conditionalFormatting sqref="AE338">
    <cfRule type="containsText" dxfId="13706" priority="9156" operator="containsText" text="VALORAR">
      <formula>NOT(ISERROR(SEARCH("VALORAR",AE338)))</formula>
    </cfRule>
    <cfRule type="containsText" dxfId="13705" priority="9157" operator="containsText" text="Extrema">
      <formula>NOT(ISERROR(SEARCH("Extrema",AE338)))</formula>
    </cfRule>
    <cfRule type="containsText" dxfId="13704" priority="9158" operator="containsText" text="Alta">
      <formula>NOT(ISERROR(SEARCH("Alta",AE338)))</formula>
    </cfRule>
    <cfRule type="containsText" dxfId="13703" priority="9159" operator="containsText" text="Moderada">
      <formula>NOT(ISERROR(SEARCH("Moderada",AE338)))</formula>
    </cfRule>
    <cfRule type="containsText" dxfId="13702" priority="9160" operator="containsText" text="Baja">
      <formula>NOT(ISERROR(SEARCH("Baja",AE338)))</formula>
    </cfRule>
  </conditionalFormatting>
  <conditionalFormatting sqref="V338">
    <cfRule type="cellIs" dxfId="13701" priority="9167" stopIfTrue="1" operator="equal">
      <formula>"Alta"</formula>
    </cfRule>
  </conditionalFormatting>
  <conditionalFormatting sqref="V338">
    <cfRule type="cellIs" dxfId="13700" priority="9169" stopIfTrue="1" operator="equal">
      <formula>"Baja"</formula>
    </cfRule>
  </conditionalFormatting>
  <conditionalFormatting sqref="V338">
    <cfRule type="cellIs" dxfId="13699" priority="9168" stopIfTrue="1" operator="equal">
      <formula>"Media"</formula>
    </cfRule>
  </conditionalFormatting>
  <conditionalFormatting sqref="V338">
    <cfRule type="cellIs" dxfId="13698" priority="9166" stopIfTrue="1" operator="equal">
      <formula>"Muy Alta"</formula>
    </cfRule>
  </conditionalFormatting>
  <conditionalFormatting sqref="V338">
    <cfRule type="cellIs" dxfId="13697" priority="9170" stopIfTrue="1" operator="equal">
      <formula>"Muy Baja"</formula>
    </cfRule>
  </conditionalFormatting>
  <conditionalFormatting sqref="AP338">
    <cfRule type="cellIs" dxfId="13696" priority="9143" stopIfTrue="1" operator="equal">
      <formula>"Alta"</formula>
    </cfRule>
  </conditionalFormatting>
  <conditionalFormatting sqref="AP338">
    <cfRule type="cellIs" dxfId="13695" priority="9145" stopIfTrue="1" operator="equal">
      <formula>"Baja"</formula>
    </cfRule>
  </conditionalFormatting>
  <conditionalFormatting sqref="AP338">
    <cfRule type="cellIs" dxfId="13694" priority="9144" stopIfTrue="1" operator="equal">
      <formula>"Media"</formula>
    </cfRule>
  </conditionalFormatting>
  <conditionalFormatting sqref="AP338">
    <cfRule type="cellIs" dxfId="13693" priority="9142" stopIfTrue="1" operator="equal">
      <formula>"Muy Alta"</formula>
    </cfRule>
  </conditionalFormatting>
  <conditionalFormatting sqref="AP338">
    <cfRule type="cellIs" dxfId="13692" priority="9146" stopIfTrue="1" operator="equal">
      <formula>"Muy Baja"</formula>
    </cfRule>
  </conditionalFormatting>
  <conditionalFormatting sqref="AE344">
    <cfRule type="containsText" dxfId="13691" priority="9109" operator="containsText" text="VALORAR">
      <formula>NOT(ISERROR(SEARCH("VALORAR",AE344)))</formula>
    </cfRule>
    <cfRule type="containsText" dxfId="13690" priority="9110" operator="containsText" text="Extrema">
      <formula>NOT(ISERROR(SEARCH("Extrema",AE344)))</formula>
    </cfRule>
    <cfRule type="containsText" dxfId="13689" priority="9111" operator="containsText" text="Alta">
      <formula>NOT(ISERROR(SEARCH("Alta",AE344)))</formula>
    </cfRule>
    <cfRule type="containsText" dxfId="13688" priority="9112" operator="containsText" text="Moderada">
      <formula>NOT(ISERROR(SEARCH("Moderada",AE344)))</formula>
    </cfRule>
    <cfRule type="containsText" dxfId="13687" priority="9113" operator="containsText" text="Baja">
      <formula>NOT(ISERROR(SEARCH("Baja",AE344)))</formula>
    </cfRule>
  </conditionalFormatting>
  <conditionalFormatting sqref="AE344">
    <cfRule type="containsText" dxfId="13686" priority="9114" operator="containsText" text="VALORAR">
      <formula>NOT(ISERROR(SEARCH("VALORAR",AE344)))</formula>
    </cfRule>
    <cfRule type="containsText" dxfId="13685" priority="9115" operator="containsText" text="Extrema">
      <formula>NOT(ISERROR(SEARCH("Extrema",AE344)))</formula>
    </cfRule>
    <cfRule type="containsText" dxfId="13684" priority="9116" operator="containsText" text="Alta">
      <formula>NOT(ISERROR(SEARCH("Alta",AE344)))</formula>
    </cfRule>
    <cfRule type="containsText" dxfId="13683" priority="9117" operator="containsText" text="Moderada">
      <formula>NOT(ISERROR(SEARCH("Moderada",AE344)))</formula>
    </cfRule>
    <cfRule type="containsText" dxfId="13682" priority="9118" operator="containsText" text="Baja">
      <formula>NOT(ISERROR(SEARCH("Baja",AE344)))</formula>
    </cfRule>
  </conditionalFormatting>
  <conditionalFormatting sqref="V344">
    <cfRule type="cellIs" dxfId="13681" priority="9125" stopIfTrue="1" operator="equal">
      <formula>"Alta"</formula>
    </cfRule>
  </conditionalFormatting>
  <conditionalFormatting sqref="V344">
    <cfRule type="cellIs" dxfId="13680" priority="9127" stopIfTrue="1" operator="equal">
      <formula>"Baja"</formula>
    </cfRule>
  </conditionalFormatting>
  <conditionalFormatting sqref="V344">
    <cfRule type="cellIs" dxfId="13679" priority="9126" stopIfTrue="1" operator="equal">
      <formula>"Media"</formula>
    </cfRule>
  </conditionalFormatting>
  <conditionalFormatting sqref="V344">
    <cfRule type="cellIs" dxfId="13678" priority="9124" stopIfTrue="1" operator="equal">
      <formula>"Muy Alta"</formula>
    </cfRule>
  </conditionalFormatting>
  <conditionalFormatting sqref="V344">
    <cfRule type="cellIs" dxfId="13677" priority="9128" stopIfTrue="1" operator="equal">
      <formula>"Muy Baja"</formula>
    </cfRule>
  </conditionalFormatting>
  <conditionalFormatting sqref="AP344">
    <cfRule type="cellIs" dxfId="13676" priority="9101" stopIfTrue="1" operator="equal">
      <formula>"Alta"</formula>
    </cfRule>
  </conditionalFormatting>
  <conditionalFormatting sqref="AP344">
    <cfRule type="cellIs" dxfId="13675" priority="9103" stopIfTrue="1" operator="equal">
      <formula>"Baja"</formula>
    </cfRule>
  </conditionalFormatting>
  <conditionalFormatting sqref="AP344">
    <cfRule type="cellIs" dxfId="13674" priority="9102" stopIfTrue="1" operator="equal">
      <formula>"Media"</formula>
    </cfRule>
  </conditionalFormatting>
  <conditionalFormatting sqref="AP344">
    <cfRule type="cellIs" dxfId="13673" priority="9100" stopIfTrue="1" operator="equal">
      <formula>"Muy Alta"</formula>
    </cfRule>
  </conditionalFormatting>
  <conditionalFormatting sqref="AP344">
    <cfRule type="cellIs" dxfId="13672" priority="9104" stopIfTrue="1" operator="equal">
      <formula>"Muy Baja"</formula>
    </cfRule>
  </conditionalFormatting>
  <conditionalFormatting sqref="AE350">
    <cfRule type="containsText" dxfId="13671" priority="9067" operator="containsText" text="VALORAR">
      <formula>NOT(ISERROR(SEARCH("VALORAR",AE350)))</formula>
    </cfRule>
    <cfRule type="containsText" dxfId="13670" priority="9068" operator="containsText" text="Extrema">
      <formula>NOT(ISERROR(SEARCH("Extrema",AE350)))</formula>
    </cfRule>
    <cfRule type="containsText" dxfId="13669" priority="9069" operator="containsText" text="Alta">
      <formula>NOT(ISERROR(SEARCH("Alta",AE350)))</formula>
    </cfRule>
    <cfRule type="containsText" dxfId="13668" priority="9070" operator="containsText" text="Moderada">
      <formula>NOT(ISERROR(SEARCH("Moderada",AE350)))</formula>
    </cfRule>
    <cfRule type="containsText" dxfId="13667" priority="9071" operator="containsText" text="Baja">
      <formula>NOT(ISERROR(SEARCH("Baja",AE350)))</formula>
    </cfRule>
  </conditionalFormatting>
  <conditionalFormatting sqref="AE350">
    <cfRule type="containsText" dxfId="13666" priority="9072" operator="containsText" text="VALORAR">
      <formula>NOT(ISERROR(SEARCH("VALORAR",AE350)))</formula>
    </cfRule>
    <cfRule type="containsText" dxfId="13665" priority="9073" operator="containsText" text="Extrema">
      <formula>NOT(ISERROR(SEARCH("Extrema",AE350)))</formula>
    </cfRule>
    <cfRule type="containsText" dxfId="13664" priority="9074" operator="containsText" text="Alta">
      <formula>NOT(ISERROR(SEARCH("Alta",AE350)))</formula>
    </cfRule>
    <cfRule type="containsText" dxfId="13663" priority="9075" operator="containsText" text="Moderada">
      <formula>NOT(ISERROR(SEARCH("Moderada",AE350)))</formula>
    </cfRule>
    <cfRule type="containsText" dxfId="13662" priority="9076" operator="containsText" text="Baja">
      <formula>NOT(ISERROR(SEARCH("Baja",AE350)))</formula>
    </cfRule>
  </conditionalFormatting>
  <conditionalFormatting sqref="V350">
    <cfRule type="cellIs" dxfId="13661" priority="9083" stopIfTrue="1" operator="equal">
      <formula>"Alta"</formula>
    </cfRule>
  </conditionalFormatting>
  <conditionalFormatting sqref="V350">
    <cfRule type="cellIs" dxfId="13660" priority="9085" stopIfTrue="1" operator="equal">
      <formula>"Baja"</formula>
    </cfRule>
  </conditionalFormatting>
  <conditionalFormatting sqref="V350">
    <cfRule type="cellIs" dxfId="13659" priority="9084" stopIfTrue="1" operator="equal">
      <formula>"Media"</formula>
    </cfRule>
  </conditionalFormatting>
  <conditionalFormatting sqref="V350">
    <cfRule type="cellIs" dxfId="13658" priority="9082" stopIfTrue="1" operator="equal">
      <formula>"Muy Alta"</formula>
    </cfRule>
  </conditionalFormatting>
  <conditionalFormatting sqref="V350">
    <cfRule type="cellIs" dxfId="13657" priority="9086" stopIfTrue="1" operator="equal">
      <formula>"Muy Baja"</formula>
    </cfRule>
  </conditionalFormatting>
  <conditionalFormatting sqref="AP350">
    <cfRule type="cellIs" dxfId="13656" priority="9059" stopIfTrue="1" operator="equal">
      <formula>"Alta"</formula>
    </cfRule>
  </conditionalFormatting>
  <conditionalFormatting sqref="AP350">
    <cfRule type="cellIs" dxfId="13655" priority="9061" stopIfTrue="1" operator="equal">
      <formula>"Baja"</formula>
    </cfRule>
  </conditionalFormatting>
  <conditionalFormatting sqref="AP350">
    <cfRule type="cellIs" dxfId="13654" priority="9060" stopIfTrue="1" operator="equal">
      <formula>"Media"</formula>
    </cfRule>
  </conditionalFormatting>
  <conditionalFormatting sqref="AP350">
    <cfRule type="cellIs" dxfId="13653" priority="9058" stopIfTrue="1" operator="equal">
      <formula>"Muy Alta"</formula>
    </cfRule>
  </conditionalFormatting>
  <conditionalFormatting sqref="AP350">
    <cfRule type="cellIs" dxfId="13652" priority="9062" stopIfTrue="1" operator="equal">
      <formula>"Muy Baja"</formula>
    </cfRule>
  </conditionalFormatting>
  <conditionalFormatting sqref="AE356">
    <cfRule type="containsText" dxfId="13651" priority="9025" operator="containsText" text="VALORAR">
      <formula>NOT(ISERROR(SEARCH("VALORAR",AE356)))</formula>
    </cfRule>
    <cfRule type="containsText" dxfId="13650" priority="9026" operator="containsText" text="Extrema">
      <formula>NOT(ISERROR(SEARCH("Extrema",AE356)))</formula>
    </cfRule>
    <cfRule type="containsText" dxfId="13649" priority="9027" operator="containsText" text="Alta">
      <formula>NOT(ISERROR(SEARCH("Alta",AE356)))</formula>
    </cfRule>
    <cfRule type="containsText" dxfId="13648" priority="9028" operator="containsText" text="Moderada">
      <formula>NOT(ISERROR(SEARCH("Moderada",AE356)))</formula>
    </cfRule>
    <cfRule type="containsText" dxfId="13647" priority="9029" operator="containsText" text="Baja">
      <formula>NOT(ISERROR(SEARCH("Baja",AE356)))</formula>
    </cfRule>
  </conditionalFormatting>
  <conditionalFormatting sqref="AE356">
    <cfRule type="containsText" dxfId="13646" priority="9030" operator="containsText" text="VALORAR">
      <formula>NOT(ISERROR(SEARCH("VALORAR",AE356)))</formula>
    </cfRule>
    <cfRule type="containsText" dxfId="13645" priority="9031" operator="containsText" text="Extrema">
      <formula>NOT(ISERROR(SEARCH("Extrema",AE356)))</formula>
    </cfRule>
    <cfRule type="containsText" dxfId="13644" priority="9032" operator="containsText" text="Alta">
      <formula>NOT(ISERROR(SEARCH("Alta",AE356)))</formula>
    </cfRule>
    <cfRule type="containsText" dxfId="13643" priority="9033" operator="containsText" text="Moderada">
      <formula>NOT(ISERROR(SEARCH("Moderada",AE356)))</formula>
    </cfRule>
    <cfRule type="containsText" dxfId="13642" priority="9034" operator="containsText" text="Baja">
      <formula>NOT(ISERROR(SEARCH("Baja",AE356)))</formula>
    </cfRule>
  </conditionalFormatting>
  <conditionalFormatting sqref="V356">
    <cfRule type="cellIs" dxfId="13641" priority="9041" stopIfTrue="1" operator="equal">
      <formula>"Alta"</formula>
    </cfRule>
  </conditionalFormatting>
  <conditionalFormatting sqref="V356">
    <cfRule type="cellIs" dxfId="13640" priority="9043" stopIfTrue="1" operator="equal">
      <formula>"Baja"</formula>
    </cfRule>
  </conditionalFormatting>
  <conditionalFormatting sqref="V356">
    <cfRule type="cellIs" dxfId="13639" priority="9042" stopIfTrue="1" operator="equal">
      <formula>"Media"</formula>
    </cfRule>
  </conditionalFormatting>
  <conditionalFormatting sqref="V356">
    <cfRule type="cellIs" dxfId="13638" priority="9040" stopIfTrue="1" operator="equal">
      <formula>"Muy Alta"</formula>
    </cfRule>
  </conditionalFormatting>
  <conditionalFormatting sqref="V356">
    <cfRule type="cellIs" dxfId="13637" priority="9044" stopIfTrue="1" operator="equal">
      <formula>"Muy Baja"</formula>
    </cfRule>
  </conditionalFormatting>
  <conditionalFormatting sqref="AP356">
    <cfRule type="cellIs" dxfId="13636" priority="9017" stopIfTrue="1" operator="equal">
      <formula>"Alta"</formula>
    </cfRule>
  </conditionalFormatting>
  <conditionalFormatting sqref="AP356">
    <cfRule type="cellIs" dxfId="13635" priority="9019" stopIfTrue="1" operator="equal">
      <formula>"Baja"</formula>
    </cfRule>
  </conditionalFormatting>
  <conditionalFormatting sqref="AP356">
    <cfRule type="cellIs" dxfId="13634" priority="9018" stopIfTrue="1" operator="equal">
      <formula>"Media"</formula>
    </cfRule>
  </conditionalFormatting>
  <conditionalFormatting sqref="AP356">
    <cfRule type="cellIs" dxfId="13633" priority="9016" stopIfTrue="1" operator="equal">
      <formula>"Muy Alta"</formula>
    </cfRule>
  </conditionalFormatting>
  <conditionalFormatting sqref="AP356">
    <cfRule type="cellIs" dxfId="13632" priority="9020" stopIfTrue="1" operator="equal">
      <formula>"Muy Baja"</formula>
    </cfRule>
  </conditionalFormatting>
  <conditionalFormatting sqref="AE364:AE365">
    <cfRule type="containsText" dxfId="13631" priority="8955" operator="containsText" text="VALORAR">
      <formula>NOT(ISERROR(SEARCH("VALORAR",AE364)))</formula>
    </cfRule>
    <cfRule type="containsText" dxfId="13630" priority="8956" operator="containsText" text="Extrema">
      <formula>NOT(ISERROR(SEARCH("Extrema",AE364)))</formula>
    </cfRule>
    <cfRule type="containsText" dxfId="13629" priority="8957" operator="containsText" text="Alta">
      <formula>NOT(ISERROR(SEARCH("Alta",AE364)))</formula>
    </cfRule>
    <cfRule type="containsText" dxfId="13628" priority="8958" operator="containsText" text="Moderada">
      <formula>NOT(ISERROR(SEARCH("Moderada",AE364)))</formula>
    </cfRule>
    <cfRule type="containsText" dxfId="13627" priority="8959" operator="containsText" text="Baja">
      <formula>NOT(ISERROR(SEARCH("Baja",AE364)))</formula>
    </cfRule>
  </conditionalFormatting>
  <conditionalFormatting sqref="AE364:AE365">
    <cfRule type="containsText" dxfId="13626" priority="8960" operator="containsText" text="VALORAR">
      <formula>NOT(ISERROR(SEARCH("VALORAR",AE364)))</formula>
    </cfRule>
    <cfRule type="containsText" dxfId="13625" priority="8961" operator="containsText" text="Extrema">
      <formula>NOT(ISERROR(SEARCH("Extrema",AE364)))</formula>
    </cfRule>
    <cfRule type="containsText" dxfId="13624" priority="8962" operator="containsText" text="Alta">
      <formula>NOT(ISERROR(SEARCH("Alta",AE364)))</formula>
    </cfRule>
    <cfRule type="containsText" dxfId="13623" priority="8963" operator="containsText" text="Moderada">
      <formula>NOT(ISERROR(SEARCH("Moderada",AE364)))</formula>
    </cfRule>
    <cfRule type="containsText" dxfId="13622" priority="8964" operator="containsText" text="Baja">
      <formula>NOT(ISERROR(SEARCH("Baja",AE364)))</formula>
    </cfRule>
  </conditionalFormatting>
  <conditionalFormatting sqref="AP369">
    <cfRule type="cellIs" dxfId="13621" priority="8909" stopIfTrue="1" operator="equal">
      <formula>"Alta"</formula>
    </cfRule>
  </conditionalFormatting>
  <conditionalFormatting sqref="AP369">
    <cfRule type="cellIs" dxfId="13620" priority="8911" stopIfTrue="1" operator="equal">
      <formula>"Baja"</formula>
    </cfRule>
  </conditionalFormatting>
  <conditionalFormatting sqref="AP369">
    <cfRule type="cellIs" dxfId="13619" priority="8910" stopIfTrue="1" operator="equal">
      <formula>"Media"</formula>
    </cfRule>
  </conditionalFormatting>
  <conditionalFormatting sqref="AP369">
    <cfRule type="cellIs" dxfId="13618" priority="8908" stopIfTrue="1" operator="equal">
      <formula>"Muy Alta"</formula>
    </cfRule>
  </conditionalFormatting>
  <conditionalFormatting sqref="AP369">
    <cfRule type="cellIs" dxfId="13617" priority="8912" stopIfTrue="1" operator="equal">
      <formula>"Muy Baja"</formula>
    </cfRule>
  </conditionalFormatting>
  <conditionalFormatting sqref="AP366">
    <cfRule type="cellIs" dxfId="13616" priority="8867" stopIfTrue="1" operator="equal">
      <formula>"Alta"</formula>
    </cfRule>
  </conditionalFormatting>
  <conditionalFormatting sqref="AP366">
    <cfRule type="cellIs" dxfId="13615" priority="8869" stopIfTrue="1" operator="equal">
      <formula>"Baja"</formula>
    </cfRule>
  </conditionalFormatting>
  <conditionalFormatting sqref="AP366">
    <cfRule type="cellIs" dxfId="13614" priority="8868" stopIfTrue="1" operator="equal">
      <formula>"Media"</formula>
    </cfRule>
  </conditionalFormatting>
  <conditionalFormatting sqref="AP366">
    <cfRule type="cellIs" dxfId="13613" priority="8866" stopIfTrue="1" operator="equal">
      <formula>"Muy Alta"</formula>
    </cfRule>
  </conditionalFormatting>
  <conditionalFormatting sqref="AP366">
    <cfRule type="cellIs" dxfId="13612" priority="8870" stopIfTrue="1" operator="equal">
      <formula>"Muy Baja"</formula>
    </cfRule>
  </conditionalFormatting>
  <conditionalFormatting sqref="V364:V365">
    <cfRule type="cellIs" dxfId="13611" priority="8971" stopIfTrue="1" operator="equal">
      <formula>"Alta"</formula>
    </cfRule>
  </conditionalFormatting>
  <conditionalFormatting sqref="V364:V365">
    <cfRule type="cellIs" dxfId="13610" priority="8973" stopIfTrue="1" operator="equal">
      <formula>"Baja"</formula>
    </cfRule>
  </conditionalFormatting>
  <conditionalFormatting sqref="V364:V365">
    <cfRule type="cellIs" dxfId="13609" priority="8972" stopIfTrue="1" operator="equal">
      <formula>"Media"</formula>
    </cfRule>
  </conditionalFormatting>
  <conditionalFormatting sqref="V364:V365">
    <cfRule type="cellIs" dxfId="13608" priority="8970" stopIfTrue="1" operator="equal">
      <formula>"Muy Alta"</formula>
    </cfRule>
  </conditionalFormatting>
  <conditionalFormatting sqref="V364:V365">
    <cfRule type="cellIs" dxfId="13607" priority="8974" stopIfTrue="1" operator="equal">
      <formula>"Muy Baja"</formula>
    </cfRule>
  </conditionalFormatting>
  <conditionalFormatting sqref="AW364">
    <cfRule type="containsText" dxfId="13606" priority="8945" operator="containsText" text="VALORAR">
      <formula>NOT(ISERROR(SEARCH("VALORAR",AW364)))</formula>
    </cfRule>
    <cfRule type="containsText" dxfId="13605" priority="8946" operator="containsText" text="Extrema">
      <formula>NOT(ISERROR(SEARCH("Extrema",AW364)))</formula>
    </cfRule>
    <cfRule type="containsText" dxfId="13604" priority="8947" operator="containsText" text="Alta">
      <formula>NOT(ISERROR(SEARCH("Alta",AW364)))</formula>
    </cfRule>
    <cfRule type="containsText" dxfId="13603" priority="8948" operator="containsText" text="Moderada">
      <formula>NOT(ISERROR(SEARCH("Moderada",AW364)))</formula>
    </cfRule>
    <cfRule type="containsText" dxfId="13602" priority="8949" operator="containsText" text="Baja">
      <formula>NOT(ISERROR(SEARCH("Baja",AW364)))</formula>
    </cfRule>
  </conditionalFormatting>
  <conditionalFormatting sqref="AW364">
    <cfRule type="containsText" dxfId="13601" priority="8950" operator="containsText" text="VALORAR">
      <formula>NOT(ISERROR(SEARCH("VALORAR",AW364)))</formula>
    </cfRule>
    <cfRule type="containsText" dxfId="13600" priority="8951" operator="containsText" text="Extrema">
      <formula>NOT(ISERROR(SEARCH("Extrema",AW364)))</formula>
    </cfRule>
    <cfRule type="containsText" dxfId="13599" priority="8952" operator="containsText" text="Alta">
      <formula>NOT(ISERROR(SEARCH("Alta",AW364)))</formula>
    </cfRule>
    <cfRule type="containsText" dxfId="13598" priority="8953" operator="containsText" text="Moderada">
      <formula>NOT(ISERROR(SEARCH("Moderada",AW364)))</formula>
    </cfRule>
    <cfRule type="containsText" dxfId="13597" priority="8954" operator="containsText" text="Baja">
      <formula>NOT(ISERROR(SEARCH("Baja",AW364)))</formula>
    </cfRule>
  </conditionalFormatting>
  <conditionalFormatting sqref="AP364">
    <cfRule type="cellIs" dxfId="13596" priority="8937" stopIfTrue="1" operator="equal">
      <formula>"Alta"</formula>
    </cfRule>
  </conditionalFormatting>
  <conditionalFormatting sqref="AP364">
    <cfRule type="cellIs" dxfId="13595" priority="8939" stopIfTrue="1" operator="equal">
      <formula>"Baja"</formula>
    </cfRule>
  </conditionalFormatting>
  <conditionalFormatting sqref="AP364">
    <cfRule type="cellIs" dxfId="13594" priority="8938" stopIfTrue="1" operator="equal">
      <formula>"Media"</formula>
    </cfRule>
  </conditionalFormatting>
  <conditionalFormatting sqref="AP364">
    <cfRule type="cellIs" dxfId="13593" priority="8936" stopIfTrue="1" operator="equal">
      <formula>"Muy Alta"</formula>
    </cfRule>
  </conditionalFormatting>
  <conditionalFormatting sqref="AP364">
    <cfRule type="cellIs" dxfId="13592" priority="8940" stopIfTrue="1" operator="equal">
      <formula>"Muy Baja"</formula>
    </cfRule>
  </conditionalFormatting>
  <conditionalFormatting sqref="AP365">
    <cfRule type="cellIs" dxfId="13591" priority="8923" stopIfTrue="1" operator="equal">
      <formula>"Alta"</formula>
    </cfRule>
  </conditionalFormatting>
  <conditionalFormatting sqref="AP365">
    <cfRule type="cellIs" dxfId="13590" priority="8925" stopIfTrue="1" operator="equal">
      <formula>"Baja"</formula>
    </cfRule>
  </conditionalFormatting>
  <conditionalFormatting sqref="AP365">
    <cfRule type="cellIs" dxfId="13589" priority="8924" stopIfTrue="1" operator="equal">
      <formula>"Media"</formula>
    </cfRule>
  </conditionalFormatting>
  <conditionalFormatting sqref="AP365">
    <cfRule type="cellIs" dxfId="13588" priority="8922" stopIfTrue="1" operator="equal">
      <formula>"Muy Alta"</formula>
    </cfRule>
  </conditionalFormatting>
  <conditionalFormatting sqref="AP365">
    <cfRule type="cellIs" dxfId="13587" priority="8926" stopIfTrue="1" operator="equal">
      <formula>"Muy Baja"</formula>
    </cfRule>
  </conditionalFormatting>
  <conditionalFormatting sqref="AE366:AE367">
    <cfRule type="containsText" dxfId="13586" priority="8875" operator="containsText" text="VALORAR">
      <formula>NOT(ISERROR(SEARCH("VALORAR",AE366)))</formula>
    </cfRule>
    <cfRule type="containsText" dxfId="13585" priority="8876" operator="containsText" text="Extrema">
      <formula>NOT(ISERROR(SEARCH("Extrema",AE366)))</formula>
    </cfRule>
    <cfRule type="containsText" dxfId="13584" priority="8877" operator="containsText" text="Alta">
      <formula>NOT(ISERROR(SEARCH("Alta",AE366)))</formula>
    </cfRule>
    <cfRule type="containsText" dxfId="13583" priority="8878" operator="containsText" text="Moderada">
      <formula>NOT(ISERROR(SEARCH("Moderada",AE366)))</formula>
    </cfRule>
    <cfRule type="containsText" dxfId="13582" priority="8879" operator="containsText" text="Baja">
      <formula>NOT(ISERROR(SEARCH("Baja",AE366)))</formula>
    </cfRule>
  </conditionalFormatting>
  <conditionalFormatting sqref="AE366:AE367">
    <cfRule type="containsText" dxfId="13581" priority="8880" operator="containsText" text="VALORAR">
      <formula>NOT(ISERROR(SEARCH("VALORAR",AE366)))</formula>
    </cfRule>
    <cfRule type="containsText" dxfId="13580" priority="8881" operator="containsText" text="Extrema">
      <formula>NOT(ISERROR(SEARCH("Extrema",AE366)))</formula>
    </cfRule>
    <cfRule type="containsText" dxfId="13579" priority="8882" operator="containsText" text="Alta">
      <formula>NOT(ISERROR(SEARCH("Alta",AE366)))</formula>
    </cfRule>
    <cfRule type="containsText" dxfId="13578" priority="8883" operator="containsText" text="Moderada">
      <formula>NOT(ISERROR(SEARCH("Moderada",AE366)))</formula>
    </cfRule>
    <cfRule type="containsText" dxfId="13577" priority="8884" operator="containsText" text="Baja">
      <formula>NOT(ISERROR(SEARCH("Baja",AE366)))</formula>
    </cfRule>
  </conditionalFormatting>
  <conditionalFormatting sqref="V366:V367">
    <cfRule type="cellIs" dxfId="13576" priority="8891" stopIfTrue="1" operator="equal">
      <formula>"Alta"</formula>
    </cfRule>
  </conditionalFormatting>
  <conditionalFormatting sqref="V366:V367">
    <cfRule type="cellIs" dxfId="13575" priority="8893" stopIfTrue="1" operator="equal">
      <formula>"Baja"</formula>
    </cfRule>
  </conditionalFormatting>
  <conditionalFormatting sqref="V366:V367">
    <cfRule type="cellIs" dxfId="13574" priority="8892" stopIfTrue="1" operator="equal">
      <formula>"Media"</formula>
    </cfRule>
  </conditionalFormatting>
  <conditionalFormatting sqref="V366:V367">
    <cfRule type="cellIs" dxfId="13573" priority="8890" stopIfTrue="1" operator="equal">
      <formula>"Muy Alta"</formula>
    </cfRule>
  </conditionalFormatting>
  <conditionalFormatting sqref="V366:V367">
    <cfRule type="cellIs" dxfId="13572" priority="8894" stopIfTrue="1" operator="equal">
      <formula>"Muy Baja"</formula>
    </cfRule>
  </conditionalFormatting>
  <conditionalFormatting sqref="AP367">
    <cfRule type="cellIs" dxfId="13571" priority="8853" stopIfTrue="1" operator="equal">
      <formula>"Alta"</formula>
    </cfRule>
  </conditionalFormatting>
  <conditionalFormatting sqref="AP367">
    <cfRule type="cellIs" dxfId="13570" priority="8855" stopIfTrue="1" operator="equal">
      <formula>"Baja"</formula>
    </cfRule>
  </conditionalFormatting>
  <conditionalFormatting sqref="AP367">
    <cfRule type="cellIs" dxfId="13569" priority="8854" stopIfTrue="1" operator="equal">
      <formula>"Media"</formula>
    </cfRule>
  </conditionalFormatting>
  <conditionalFormatting sqref="AP367">
    <cfRule type="cellIs" dxfId="13568" priority="8852" stopIfTrue="1" operator="equal">
      <formula>"Muy Alta"</formula>
    </cfRule>
  </conditionalFormatting>
  <conditionalFormatting sqref="AP367">
    <cfRule type="cellIs" dxfId="13567" priority="8856" stopIfTrue="1" operator="equal">
      <formula>"Muy Baja"</formula>
    </cfRule>
  </conditionalFormatting>
  <conditionalFormatting sqref="AE368">
    <cfRule type="containsText" dxfId="13566" priority="8819" operator="containsText" text="VALORAR">
      <formula>NOT(ISERROR(SEARCH("VALORAR",AE368)))</formula>
    </cfRule>
    <cfRule type="containsText" dxfId="13565" priority="8820" operator="containsText" text="Extrema">
      <formula>NOT(ISERROR(SEARCH("Extrema",AE368)))</formula>
    </cfRule>
    <cfRule type="containsText" dxfId="13564" priority="8821" operator="containsText" text="Alta">
      <formula>NOT(ISERROR(SEARCH("Alta",AE368)))</formula>
    </cfRule>
    <cfRule type="containsText" dxfId="13563" priority="8822" operator="containsText" text="Moderada">
      <formula>NOT(ISERROR(SEARCH("Moderada",AE368)))</formula>
    </cfRule>
    <cfRule type="containsText" dxfId="13562" priority="8823" operator="containsText" text="Baja">
      <formula>NOT(ISERROR(SEARCH("Baja",AE368)))</formula>
    </cfRule>
  </conditionalFormatting>
  <conditionalFormatting sqref="AE368">
    <cfRule type="containsText" dxfId="13561" priority="8824" operator="containsText" text="VALORAR">
      <formula>NOT(ISERROR(SEARCH("VALORAR",AE368)))</formula>
    </cfRule>
    <cfRule type="containsText" dxfId="13560" priority="8825" operator="containsText" text="Extrema">
      <formula>NOT(ISERROR(SEARCH("Extrema",AE368)))</formula>
    </cfRule>
    <cfRule type="containsText" dxfId="13559" priority="8826" operator="containsText" text="Alta">
      <formula>NOT(ISERROR(SEARCH("Alta",AE368)))</formula>
    </cfRule>
    <cfRule type="containsText" dxfId="13558" priority="8827" operator="containsText" text="Moderada">
      <formula>NOT(ISERROR(SEARCH("Moderada",AE368)))</formula>
    </cfRule>
    <cfRule type="containsText" dxfId="13557" priority="8828" operator="containsText" text="Baja">
      <formula>NOT(ISERROR(SEARCH("Baja",AE368)))</formula>
    </cfRule>
  </conditionalFormatting>
  <conditionalFormatting sqref="V368">
    <cfRule type="cellIs" dxfId="13556" priority="8835" stopIfTrue="1" operator="equal">
      <formula>"Alta"</formula>
    </cfRule>
  </conditionalFormatting>
  <conditionalFormatting sqref="V368">
    <cfRule type="cellIs" dxfId="13555" priority="8837" stopIfTrue="1" operator="equal">
      <formula>"Baja"</formula>
    </cfRule>
  </conditionalFormatting>
  <conditionalFormatting sqref="V368">
    <cfRule type="cellIs" dxfId="13554" priority="8836" stopIfTrue="1" operator="equal">
      <formula>"Media"</formula>
    </cfRule>
  </conditionalFormatting>
  <conditionalFormatting sqref="V368">
    <cfRule type="cellIs" dxfId="13553" priority="8834" stopIfTrue="1" operator="equal">
      <formula>"Muy Alta"</formula>
    </cfRule>
  </conditionalFormatting>
  <conditionalFormatting sqref="V368">
    <cfRule type="cellIs" dxfId="13552" priority="8838" stopIfTrue="1" operator="equal">
      <formula>"Muy Baja"</formula>
    </cfRule>
  </conditionalFormatting>
  <conditionalFormatting sqref="AP368">
    <cfRule type="cellIs" dxfId="13551" priority="8811" stopIfTrue="1" operator="equal">
      <formula>"Alta"</formula>
    </cfRule>
  </conditionalFormatting>
  <conditionalFormatting sqref="AP368">
    <cfRule type="cellIs" dxfId="13550" priority="8813" stopIfTrue="1" operator="equal">
      <formula>"Baja"</formula>
    </cfRule>
  </conditionalFormatting>
  <conditionalFormatting sqref="AP368">
    <cfRule type="cellIs" dxfId="13549" priority="8812" stopIfTrue="1" operator="equal">
      <formula>"Media"</formula>
    </cfRule>
  </conditionalFormatting>
  <conditionalFormatting sqref="AP368">
    <cfRule type="cellIs" dxfId="13548" priority="8810" stopIfTrue="1" operator="equal">
      <formula>"Muy Alta"</formula>
    </cfRule>
  </conditionalFormatting>
  <conditionalFormatting sqref="AP368">
    <cfRule type="cellIs" dxfId="13547" priority="8814" stopIfTrue="1" operator="equal">
      <formula>"Muy Baja"</formula>
    </cfRule>
  </conditionalFormatting>
  <conditionalFormatting sqref="AE358:AE359">
    <cfRule type="containsText" dxfId="13546" priority="8763" operator="containsText" text="VALORAR">
      <formula>NOT(ISERROR(SEARCH("VALORAR",AE358)))</formula>
    </cfRule>
    <cfRule type="containsText" dxfId="13545" priority="8764" operator="containsText" text="Extrema">
      <formula>NOT(ISERROR(SEARCH("Extrema",AE358)))</formula>
    </cfRule>
    <cfRule type="containsText" dxfId="13544" priority="8765" operator="containsText" text="Alta">
      <formula>NOT(ISERROR(SEARCH("Alta",AE358)))</formula>
    </cfRule>
    <cfRule type="containsText" dxfId="13543" priority="8766" operator="containsText" text="Moderada">
      <formula>NOT(ISERROR(SEARCH("Moderada",AE358)))</formula>
    </cfRule>
    <cfRule type="containsText" dxfId="13542" priority="8767" operator="containsText" text="Baja">
      <formula>NOT(ISERROR(SEARCH("Baja",AE358)))</formula>
    </cfRule>
  </conditionalFormatting>
  <conditionalFormatting sqref="AE358:AE359">
    <cfRule type="containsText" dxfId="13541" priority="8768" operator="containsText" text="VALORAR">
      <formula>NOT(ISERROR(SEARCH("VALORAR",AE358)))</formula>
    </cfRule>
    <cfRule type="containsText" dxfId="13540" priority="8769" operator="containsText" text="Extrema">
      <formula>NOT(ISERROR(SEARCH("Extrema",AE358)))</formula>
    </cfRule>
    <cfRule type="containsText" dxfId="13539" priority="8770" operator="containsText" text="Alta">
      <formula>NOT(ISERROR(SEARCH("Alta",AE358)))</formula>
    </cfRule>
    <cfRule type="containsText" dxfId="13538" priority="8771" operator="containsText" text="Moderada">
      <formula>NOT(ISERROR(SEARCH("Moderada",AE358)))</formula>
    </cfRule>
    <cfRule type="containsText" dxfId="13537" priority="8772" operator="containsText" text="Baja">
      <formula>NOT(ISERROR(SEARCH("Baja",AE358)))</formula>
    </cfRule>
  </conditionalFormatting>
  <conditionalFormatting sqref="AP363">
    <cfRule type="cellIs" dxfId="13536" priority="8717" stopIfTrue="1" operator="equal">
      <formula>"Alta"</formula>
    </cfRule>
  </conditionalFormatting>
  <conditionalFormatting sqref="AP363">
    <cfRule type="cellIs" dxfId="13535" priority="8719" stopIfTrue="1" operator="equal">
      <formula>"Baja"</formula>
    </cfRule>
  </conditionalFormatting>
  <conditionalFormatting sqref="AP363">
    <cfRule type="cellIs" dxfId="13534" priority="8718" stopIfTrue="1" operator="equal">
      <formula>"Media"</formula>
    </cfRule>
  </conditionalFormatting>
  <conditionalFormatting sqref="AP363">
    <cfRule type="cellIs" dxfId="13533" priority="8716" stopIfTrue="1" operator="equal">
      <formula>"Muy Alta"</formula>
    </cfRule>
  </conditionalFormatting>
  <conditionalFormatting sqref="AP363">
    <cfRule type="cellIs" dxfId="13532" priority="8720" stopIfTrue="1" operator="equal">
      <formula>"Muy Baja"</formula>
    </cfRule>
  </conditionalFormatting>
  <conditionalFormatting sqref="AP360">
    <cfRule type="cellIs" dxfId="13531" priority="8675" stopIfTrue="1" operator="equal">
      <formula>"Alta"</formula>
    </cfRule>
  </conditionalFormatting>
  <conditionalFormatting sqref="AP360">
    <cfRule type="cellIs" dxfId="13530" priority="8677" stopIfTrue="1" operator="equal">
      <formula>"Baja"</formula>
    </cfRule>
  </conditionalFormatting>
  <conditionalFormatting sqref="AP360">
    <cfRule type="cellIs" dxfId="13529" priority="8676" stopIfTrue="1" operator="equal">
      <formula>"Media"</formula>
    </cfRule>
  </conditionalFormatting>
  <conditionalFormatting sqref="AP360">
    <cfRule type="cellIs" dxfId="13528" priority="8674" stopIfTrue="1" operator="equal">
      <formula>"Muy Alta"</formula>
    </cfRule>
  </conditionalFormatting>
  <conditionalFormatting sqref="AP360">
    <cfRule type="cellIs" dxfId="13527" priority="8678" stopIfTrue="1" operator="equal">
      <formula>"Muy Baja"</formula>
    </cfRule>
  </conditionalFormatting>
  <conditionalFormatting sqref="V358:V359">
    <cfRule type="cellIs" dxfId="13526" priority="8779" stopIfTrue="1" operator="equal">
      <formula>"Alta"</formula>
    </cfRule>
  </conditionalFormatting>
  <conditionalFormatting sqref="V358:V359">
    <cfRule type="cellIs" dxfId="13525" priority="8781" stopIfTrue="1" operator="equal">
      <formula>"Baja"</formula>
    </cfRule>
  </conditionalFormatting>
  <conditionalFormatting sqref="V358:V359">
    <cfRule type="cellIs" dxfId="13524" priority="8780" stopIfTrue="1" operator="equal">
      <formula>"Media"</formula>
    </cfRule>
  </conditionalFormatting>
  <conditionalFormatting sqref="V358:V359">
    <cfRule type="cellIs" dxfId="13523" priority="8778" stopIfTrue="1" operator="equal">
      <formula>"Muy Alta"</formula>
    </cfRule>
  </conditionalFormatting>
  <conditionalFormatting sqref="V358:V359">
    <cfRule type="cellIs" dxfId="13522" priority="8782" stopIfTrue="1" operator="equal">
      <formula>"Muy Baja"</formula>
    </cfRule>
  </conditionalFormatting>
  <conditionalFormatting sqref="AW358">
    <cfRule type="containsText" dxfId="13521" priority="8753" operator="containsText" text="VALORAR">
      <formula>NOT(ISERROR(SEARCH("VALORAR",AW358)))</formula>
    </cfRule>
    <cfRule type="containsText" dxfId="13520" priority="8754" operator="containsText" text="Extrema">
      <formula>NOT(ISERROR(SEARCH("Extrema",AW358)))</formula>
    </cfRule>
    <cfRule type="containsText" dxfId="13519" priority="8755" operator="containsText" text="Alta">
      <formula>NOT(ISERROR(SEARCH("Alta",AW358)))</formula>
    </cfRule>
    <cfRule type="containsText" dxfId="13518" priority="8756" operator="containsText" text="Moderada">
      <formula>NOT(ISERROR(SEARCH("Moderada",AW358)))</formula>
    </cfRule>
    <cfRule type="containsText" dxfId="13517" priority="8757" operator="containsText" text="Baja">
      <formula>NOT(ISERROR(SEARCH("Baja",AW358)))</formula>
    </cfRule>
  </conditionalFormatting>
  <conditionalFormatting sqref="AW358">
    <cfRule type="containsText" dxfId="13516" priority="8758" operator="containsText" text="VALORAR">
      <formula>NOT(ISERROR(SEARCH("VALORAR",AW358)))</formula>
    </cfRule>
    <cfRule type="containsText" dxfId="13515" priority="8759" operator="containsText" text="Extrema">
      <formula>NOT(ISERROR(SEARCH("Extrema",AW358)))</formula>
    </cfRule>
    <cfRule type="containsText" dxfId="13514" priority="8760" operator="containsText" text="Alta">
      <formula>NOT(ISERROR(SEARCH("Alta",AW358)))</formula>
    </cfRule>
    <cfRule type="containsText" dxfId="13513" priority="8761" operator="containsText" text="Moderada">
      <formula>NOT(ISERROR(SEARCH("Moderada",AW358)))</formula>
    </cfRule>
    <cfRule type="containsText" dxfId="13512" priority="8762" operator="containsText" text="Baja">
      <formula>NOT(ISERROR(SEARCH("Baja",AW358)))</formula>
    </cfRule>
  </conditionalFormatting>
  <conditionalFormatting sqref="AP358">
    <cfRule type="cellIs" dxfId="13511" priority="8745" stopIfTrue="1" operator="equal">
      <formula>"Alta"</formula>
    </cfRule>
  </conditionalFormatting>
  <conditionalFormatting sqref="AP358">
    <cfRule type="cellIs" dxfId="13510" priority="8747" stopIfTrue="1" operator="equal">
      <formula>"Baja"</formula>
    </cfRule>
  </conditionalFormatting>
  <conditionalFormatting sqref="AP358">
    <cfRule type="cellIs" dxfId="13509" priority="8746" stopIfTrue="1" operator="equal">
      <formula>"Media"</formula>
    </cfRule>
  </conditionalFormatting>
  <conditionalFormatting sqref="AP358">
    <cfRule type="cellIs" dxfId="13508" priority="8744" stopIfTrue="1" operator="equal">
      <formula>"Muy Alta"</formula>
    </cfRule>
  </conditionalFormatting>
  <conditionalFormatting sqref="AP358">
    <cfRule type="cellIs" dxfId="13507" priority="8748" stopIfTrue="1" operator="equal">
      <formula>"Muy Baja"</formula>
    </cfRule>
  </conditionalFormatting>
  <conditionalFormatting sqref="AP359">
    <cfRule type="cellIs" dxfId="13506" priority="8731" stopIfTrue="1" operator="equal">
      <formula>"Alta"</formula>
    </cfRule>
  </conditionalFormatting>
  <conditionalFormatting sqref="AP359">
    <cfRule type="cellIs" dxfId="13505" priority="8733" stopIfTrue="1" operator="equal">
      <formula>"Baja"</formula>
    </cfRule>
  </conditionalFormatting>
  <conditionalFormatting sqref="AP359">
    <cfRule type="cellIs" dxfId="13504" priority="8732" stopIfTrue="1" operator="equal">
      <formula>"Media"</formula>
    </cfRule>
  </conditionalFormatting>
  <conditionalFormatting sqref="AP359">
    <cfRule type="cellIs" dxfId="13503" priority="8730" stopIfTrue="1" operator="equal">
      <formula>"Muy Alta"</formula>
    </cfRule>
  </conditionalFormatting>
  <conditionalFormatting sqref="AP359">
    <cfRule type="cellIs" dxfId="13502" priority="8734" stopIfTrue="1" operator="equal">
      <formula>"Muy Baja"</formula>
    </cfRule>
  </conditionalFormatting>
  <conditionalFormatting sqref="AE360:AE361">
    <cfRule type="containsText" dxfId="13501" priority="8683" operator="containsText" text="VALORAR">
      <formula>NOT(ISERROR(SEARCH("VALORAR",AE360)))</formula>
    </cfRule>
    <cfRule type="containsText" dxfId="13500" priority="8684" operator="containsText" text="Extrema">
      <formula>NOT(ISERROR(SEARCH("Extrema",AE360)))</formula>
    </cfRule>
    <cfRule type="containsText" dxfId="13499" priority="8685" operator="containsText" text="Alta">
      <formula>NOT(ISERROR(SEARCH("Alta",AE360)))</formula>
    </cfRule>
    <cfRule type="containsText" dxfId="13498" priority="8686" operator="containsText" text="Moderada">
      <formula>NOT(ISERROR(SEARCH("Moderada",AE360)))</formula>
    </cfRule>
    <cfRule type="containsText" dxfId="13497" priority="8687" operator="containsText" text="Baja">
      <formula>NOT(ISERROR(SEARCH("Baja",AE360)))</formula>
    </cfRule>
  </conditionalFormatting>
  <conditionalFormatting sqref="AE360:AE361">
    <cfRule type="containsText" dxfId="13496" priority="8688" operator="containsText" text="VALORAR">
      <formula>NOT(ISERROR(SEARCH("VALORAR",AE360)))</formula>
    </cfRule>
    <cfRule type="containsText" dxfId="13495" priority="8689" operator="containsText" text="Extrema">
      <formula>NOT(ISERROR(SEARCH("Extrema",AE360)))</formula>
    </cfRule>
    <cfRule type="containsText" dxfId="13494" priority="8690" operator="containsText" text="Alta">
      <formula>NOT(ISERROR(SEARCH("Alta",AE360)))</formula>
    </cfRule>
    <cfRule type="containsText" dxfId="13493" priority="8691" operator="containsText" text="Moderada">
      <formula>NOT(ISERROR(SEARCH("Moderada",AE360)))</formula>
    </cfRule>
    <cfRule type="containsText" dxfId="13492" priority="8692" operator="containsText" text="Baja">
      <formula>NOT(ISERROR(SEARCH("Baja",AE360)))</formula>
    </cfRule>
  </conditionalFormatting>
  <conditionalFormatting sqref="V360:V361">
    <cfRule type="cellIs" dxfId="13491" priority="8699" stopIfTrue="1" operator="equal">
      <formula>"Alta"</formula>
    </cfRule>
  </conditionalFormatting>
  <conditionalFormatting sqref="V360:V361">
    <cfRule type="cellIs" dxfId="13490" priority="8701" stopIfTrue="1" operator="equal">
      <formula>"Baja"</formula>
    </cfRule>
  </conditionalFormatting>
  <conditionalFormatting sqref="V360:V361">
    <cfRule type="cellIs" dxfId="13489" priority="8700" stopIfTrue="1" operator="equal">
      <formula>"Media"</formula>
    </cfRule>
  </conditionalFormatting>
  <conditionalFormatting sqref="V360:V361">
    <cfRule type="cellIs" dxfId="13488" priority="8698" stopIfTrue="1" operator="equal">
      <formula>"Muy Alta"</formula>
    </cfRule>
  </conditionalFormatting>
  <conditionalFormatting sqref="V360:V361">
    <cfRule type="cellIs" dxfId="13487" priority="8702" stopIfTrue="1" operator="equal">
      <formula>"Muy Baja"</formula>
    </cfRule>
  </conditionalFormatting>
  <conditionalFormatting sqref="AP361">
    <cfRule type="cellIs" dxfId="13486" priority="8661" stopIfTrue="1" operator="equal">
      <formula>"Alta"</formula>
    </cfRule>
  </conditionalFormatting>
  <conditionalFormatting sqref="AP361">
    <cfRule type="cellIs" dxfId="13485" priority="8663" stopIfTrue="1" operator="equal">
      <formula>"Baja"</formula>
    </cfRule>
  </conditionalFormatting>
  <conditionalFormatting sqref="AP361">
    <cfRule type="cellIs" dxfId="13484" priority="8662" stopIfTrue="1" operator="equal">
      <formula>"Media"</formula>
    </cfRule>
  </conditionalFormatting>
  <conditionalFormatting sqref="AP361">
    <cfRule type="cellIs" dxfId="13483" priority="8660" stopIfTrue="1" operator="equal">
      <formula>"Muy Alta"</formula>
    </cfRule>
  </conditionalFormatting>
  <conditionalFormatting sqref="AP361">
    <cfRule type="cellIs" dxfId="13482" priority="8664" stopIfTrue="1" operator="equal">
      <formula>"Muy Baja"</formula>
    </cfRule>
  </conditionalFormatting>
  <conditionalFormatting sqref="AE362">
    <cfRule type="containsText" dxfId="13481" priority="8627" operator="containsText" text="VALORAR">
      <formula>NOT(ISERROR(SEARCH("VALORAR",AE362)))</formula>
    </cfRule>
    <cfRule type="containsText" dxfId="13480" priority="8628" operator="containsText" text="Extrema">
      <formula>NOT(ISERROR(SEARCH("Extrema",AE362)))</formula>
    </cfRule>
    <cfRule type="containsText" dxfId="13479" priority="8629" operator="containsText" text="Alta">
      <formula>NOT(ISERROR(SEARCH("Alta",AE362)))</formula>
    </cfRule>
    <cfRule type="containsText" dxfId="13478" priority="8630" operator="containsText" text="Moderada">
      <formula>NOT(ISERROR(SEARCH("Moderada",AE362)))</formula>
    </cfRule>
    <cfRule type="containsText" dxfId="13477" priority="8631" operator="containsText" text="Baja">
      <formula>NOT(ISERROR(SEARCH("Baja",AE362)))</formula>
    </cfRule>
  </conditionalFormatting>
  <conditionalFormatting sqref="AE362">
    <cfRule type="containsText" dxfId="13476" priority="8632" operator="containsText" text="VALORAR">
      <formula>NOT(ISERROR(SEARCH("VALORAR",AE362)))</formula>
    </cfRule>
    <cfRule type="containsText" dxfId="13475" priority="8633" operator="containsText" text="Extrema">
      <formula>NOT(ISERROR(SEARCH("Extrema",AE362)))</formula>
    </cfRule>
    <cfRule type="containsText" dxfId="13474" priority="8634" operator="containsText" text="Alta">
      <formula>NOT(ISERROR(SEARCH("Alta",AE362)))</formula>
    </cfRule>
    <cfRule type="containsText" dxfId="13473" priority="8635" operator="containsText" text="Moderada">
      <formula>NOT(ISERROR(SEARCH("Moderada",AE362)))</formula>
    </cfRule>
    <cfRule type="containsText" dxfId="13472" priority="8636" operator="containsText" text="Baja">
      <formula>NOT(ISERROR(SEARCH("Baja",AE362)))</formula>
    </cfRule>
  </conditionalFormatting>
  <conditionalFormatting sqref="V362">
    <cfRule type="cellIs" dxfId="13471" priority="8643" stopIfTrue="1" operator="equal">
      <formula>"Alta"</formula>
    </cfRule>
  </conditionalFormatting>
  <conditionalFormatting sqref="V362">
    <cfRule type="cellIs" dxfId="13470" priority="8645" stopIfTrue="1" operator="equal">
      <formula>"Baja"</formula>
    </cfRule>
  </conditionalFormatting>
  <conditionalFormatting sqref="V362">
    <cfRule type="cellIs" dxfId="13469" priority="8644" stopIfTrue="1" operator="equal">
      <formula>"Media"</formula>
    </cfRule>
  </conditionalFormatting>
  <conditionalFormatting sqref="V362">
    <cfRule type="cellIs" dxfId="13468" priority="8642" stopIfTrue="1" operator="equal">
      <formula>"Muy Alta"</formula>
    </cfRule>
  </conditionalFormatting>
  <conditionalFormatting sqref="V362">
    <cfRule type="cellIs" dxfId="13467" priority="8646" stopIfTrue="1" operator="equal">
      <formula>"Muy Baja"</formula>
    </cfRule>
  </conditionalFormatting>
  <conditionalFormatting sqref="AP362">
    <cfRule type="cellIs" dxfId="13466" priority="8619" stopIfTrue="1" operator="equal">
      <formula>"Alta"</formula>
    </cfRule>
  </conditionalFormatting>
  <conditionalFormatting sqref="AP362">
    <cfRule type="cellIs" dxfId="13465" priority="8621" stopIfTrue="1" operator="equal">
      <formula>"Baja"</formula>
    </cfRule>
  </conditionalFormatting>
  <conditionalFormatting sqref="AP362">
    <cfRule type="cellIs" dxfId="13464" priority="8620" stopIfTrue="1" operator="equal">
      <formula>"Media"</formula>
    </cfRule>
  </conditionalFormatting>
  <conditionalFormatting sqref="AP362">
    <cfRule type="cellIs" dxfId="13463" priority="8618" stopIfTrue="1" operator="equal">
      <formula>"Muy Alta"</formula>
    </cfRule>
  </conditionalFormatting>
  <conditionalFormatting sqref="AP362">
    <cfRule type="cellIs" dxfId="13462" priority="8622" stopIfTrue="1" operator="equal">
      <formula>"Muy Baja"</formula>
    </cfRule>
  </conditionalFormatting>
  <conditionalFormatting sqref="AE370:AE371">
    <cfRule type="containsText" dxfId="13461" priority="8571" operator="containsText" text="VALORAR">
      <formula>NOT(ISERROR(SEARCH("VALORAR",AE370)))</formula>
    </cfRule>
    <cfRule type="containsText" dxfId="13460" priority="8572" operator="containsText" text="Extrema">
      <formula>NOT(ISERROR(SEARCH("Extrema",AE370)))</formula>
    </cfRule>
    <cfRule type="containsText" dxfId="13459" priority="8573" operator="containsText" text="Alta">
      <formula>NOT(ISERROR(SEARCH("Alta",AE370)))</formula>
    </cfRule>
    <cfRule type="containsText" dxfId="13458" priority="8574" operator="containsText" text="Moderada">
      <formula>NOT(ISERROR(SEARCH("Moderada",AE370)))</formula>
    </cfRule>
    <cfRule type="containsText" dxfId="13457" priority="8575" operator="containsText" text="Baja">
      <formula>NOT(ISERROR(SEARCH("Baja",AE370)))</formula>
    </cfRule>
  </conditionalFormatting>
  <conditionalFormatting sqref="AE370:AE371">
    <cfRule type="containsText" dxfId="13456" priority="8576" operator="containsText" text="VALORAR">
      <formula>NOT(ISERROR(SEARCH("VALORAR",AE370)))</formula>
    </cfRule>
    <cfRule type="containsText" dxfId="13455" priority="8577" operator="containsText" text="Extrema">
      <formula>NOT(ISERROR(SEARCH("Extrema",AE370)))</formula>
    </cfRule>
    <cfRule type="containsText" dxfId="13454" priority="8578" operator="containsText" text="Alta">
      <formula>NOT(ISERROR(SEARCH("Alta",AE370)))</formula>
    </cfRule>
    <cfRule type="containsText" dxfId="13453" priority="8579" operator="containsText" text="Moderada">
      <formula>NOT(ISERROR(SEARCH("Moderada",AE370)))</formula>
    </cfRule>
    <cfRule type="containsText" dxfId="13452" priority="8580" operator="containsText" text="Baja">
      <formula>NOT(ISERROR(SEARCH("Baja",AE370)))</formula>
    </cfRule>
  </conditionalFormatting>
  <conditionalFormatting sqref="AP375">
    <cfRule type="cellIs" dxfId="13451" priority="8525" stopIfTrue="1" operator="equal">
      <formula>"Alta"</formula>
    </cfRule>
  </conditionalFormatting>
  <conditionalFormatting sqref="AP375">
    <cfRule type="cellIs" dxfId="13450" priority="8527" stopIfTrue="1" operator="equal">
      <formula>"Baja"</formula>
    </cfRule>
  </conditionalFormatting>
  <conditionalFormatting sqref="AP375">
    <cfRule type="cellIs" dxfId="13449" priority="8526" stopIfTrue="1" operator="equal">
      <formula>"Media"</formula>
    </cfRule>
  </conditionalFormatting>
  <conditionalFormatting sqref="AP375">
    <cfRule type="cellIs" dxfId="13448" priority="8524" stopIfTrue="1" operator="equal">
      <formula>"Muy Alta"</formula>
    </cfRule>
  </conditionalFormatting>
  <conditionalFormatting sqref="AP375">
    <cfRule type="cellIs" dxfId="13447" priority="8528" stopIfTrue="1" operator="equal">
      <formula>"Muy Baja"</formula>
    </cfRule>
  </conditionalFormatting>
  <conditionalFormatting sqref="AP372">
    <cfRule type="cellIs" dxfId="13446" priority="8483" stopIfTrue="1" operator="equal">
      <formula>"Alta"</formula>
    </cfRule>
  </conditionalFormatting>
  <conditionalFormatting sqref="AP372">
    <cfRule type="cellIs" dxfId="13445" priority="8485" stopIfTrue="1" operator="equal">
      <formula>"Baja"</formula>
    </cfRule>
  </conditionalFormatting>
  <conditionalFormatting sqref="AP372">
    <cfRule type="cellIs" dxfId="13444" priority="8484" stopIfTrue="1" operator="equal">
      <formula>"Media"</formula>
    </cfRule>
  </conditionalFormatting>
  <conditionalFormatting sqref="AP372">
    <cfRule type="cellIs" dxfId="13443" priority="8482" stopIfTrue="1" operator="equal">
      <formula>"Muy Alta"</formula>
    </cfRule>
  </conditionalFormatting>
  <conditionalFormatting sqref="AP372">
    <cfRule type="cellIs" dxfId="13442" priority="8486" stopIfTrue="1" operator="equal">
      <formula>"Muy Baja"</formula>
    </cfRule>
  </conditionalFormatting>
  <conditionalFormatting sqref="V370:V371">
    <cfRule type="cellIs" dxfId="13441" priority="8587" stopIfTrue="1" operator="equal">
      <formula>"Alta"</formula>
    </cfRule>
  </conditionalFormatting>
  <conditionalFormatting sqref="V370:V371">
    <cfRule type="cellIs" dxfId="13440" priority="8589" stopIfTrue="1" operator="equal">
      <formula>"Baja"</formula>
    </cfRule>
  </conditionalFormatting>
  <conditionalFormatting sqref="V370:V371">
    <cfRule type="cellIs" dxfId="13439" priority="8588" stopIfTrue="1" operator="equal">
      <formula>"Media"</formula>
    </cfRule>
  </conditionalFormatting>
  <conditionalFormatting sqref="V370:V371">
    <cfRule type="cellIs" dxfId="13438" priority="8586" stopIfTrue="1" operator="equal">
      <formula>"Muy Alta"</formula>
    </cfRule>
  </conditionalFormatting>
  <conditionalFormatting sqref="V370:V371">
    <cfRule type="cellIs" dxfId="13437" priority="8590" stopIfTrue="1" operator="equal">
      <formula>"Muy Baja"</formula>
    </cfRule>
  </conditionalFormatting>
  <conditionalFormatting sqref="AW370">
    <cfRule type="containsText" dxfId="13436" priority="8561" operator="containsText" text="VALORAR">
      <formula>NOT(ISERROR(SEARCH("VALORAR",AW370)))</formula>
    </cfRule>
    <cfRule type="containsText" dxfId="13435" priority="8562" operator="containsText" text="Extrema">
      <formula>NOT(ISERROR(SEARCH("Extrema",AW370)))</formula>
    </cfRule>
    <cfRule type="containsText" dxfId="13434" priority="8563" operator="containsText" text="Alta">
      <formula>NOT(ISERROR(SEARCH("Alta",AW370)))</formula>
    </cfRule>
    <cfRule type="containsText" dxfId="13433" priority="8564" operator="containsText" text="Moderada">
      <formula>NOT(ISERROR(SEARCH("Moderada",AW370)))</formula>
    </cfRule>
    <cfRule type="containsText" dxfId="13432" priority="8565" operator="containsText" text="Baja">
      <formula>NOT(ISERROR(SEARCH("Baja",AW370)))</formula>
    </cfRule>
  </conditionalFormatting>
  <conditionalFormatting sqref="AW370">
    <cfRule type="containsText" dxfId="13431" priority="8566" operator="containsText" text="VALORAR">
      <formula>NOT(ISERROR(SEARCH("VALORAR",AW370)))</formula>
    </cfRule>
    <cfRule type="containsText" dxfId="13430" priority="8567" operator="containsText" text="Extrema">
      <formula>NOT(ISERROR(SEARCH("Extrema",AW370)))</formula>
    </cfRule>
    <cfRule type="containsText" dxfId="13429" priority="8568" operator="containsText" text="Alta">
      <formula>NOT(ISERROR(SEARCH("Alta",AW370)))</formula>
    </cfRule>
    <cfRule type="containsText" dxfId="13428" priority="8569" operator="containsText" text="Moderada">
      <formula>NOT(ISERROR(SEARCH("Moderada",AW370)))</formula>
    </cfRule>
    <cfRule type="containsText" dxfId="13427" priority="8570" operator="containsText" text="Baja">
      <formula>NOT(ISERROR(SEARCH("Baja",AW370)))</formula>
    </cfRule>
  </conditionalFormatting>
  <conditionalFormatting sqref="AP370">
    <cfRule type="cellIs" dxfId="13426" priority="8553" stopIfTrue="1" operator="equal">
      <formula>"Alta"</formula>
    </cfRule>
  </conditionalFormatting>
  <conditionalFormatting sqref="AP370">
    <cfRule type="cellIs" dxfId="13425" priority="8555" stopIfTrue="1" operator="equal">
      <formula>"Baja"</formula>
    </cfRule>
  </conditionalFormatting>
  <conditionalFormatting sqref="AP370">
    <cfRule type="cellIs" dxfId="13424" priority="8554" stopIfTrue="1" operator="equal">
      <formula>"Media"</formula>
    </cfRule>
  </conditionalFormatting>
  <conditionalFormatting sqref="AP370">
    <cfRule type="cellIs" dxfId="13423" priority="8552" stopIfTrue="1" operator="equal">
      <formula>"Muy Alta"</formula>
    </cfRule>
  </conditionalFormatting>
  <conditionalFormatting sqref="AP370">
    <cfRule type="cellIs" dxfId="13422" priority="8556" stopIfTrue="1" operator="equal">
      <formula>"Muy Baja"</formula>
    </cfRule>
  </conditionalFormatting>
  <conditionalFormatting sqref="AP371">
    <cfRule type="cellIs" dxfId="13421" priority="8539" stopIfTrue="1" operator="equal">
      <formula>"Alta"</formula>
    </cfRule>
  </conditionalFormatting>
  <conditionalFormatting sqref="AP371">
    <cfRule type="cellIs" dxfId="13420" priority="8541" stopIfTrue="1" operator="equal">
      <formula>"Baja"</formula>
    </cfRule>
  </conditionalFormatting>
  <conditionalFormatting sqref="AP371">
    <cfRule type="cellIs" dxfId="13419" priority="8540" stopIfTrue="1" operator="equal">
      <formula>"Media"</formula>
    </cfRule>
  </conditionalFormatting>
  <conditionalFormatting sqref="AP371">
    <cfRule type="cellIs" dxfId="13418" priority="8538" stopIfTrue="1" operator="equal">
      <formula>"Muy Alta"</formula>
    </cfRule>
  </conditionalFormatting>
  <conditionalFormatting sqref="AP371">
    <cfRule type="cellIs" dxfId="13417" priority="8542" stopIfTrue="1" operator="equal">
      <formula>"Muy Baja"</formula>
    </cfRule>
  </conditionalFormatting>
  <conditionalFormatting sqref="AE372:AE373">
    <cfRule type="containsText" dxfId="13416" priority="8491" operator="containsText" text="VALORAR">
      <formula>NOT(ISERROR(SEARCH("VALORAR",AE372)))</formula>
    </cfRule>
    <cfRule type="containsText" dxfId="13415" priority="8492" operator="containsText" text="Extrema">
      <formula>NOT(ISERROR(SEARCH("Extrema",AE372)))</formula>
    </cfRule>
    <cfRule type="containsText" dxfId="13414" priority="8493" operator="containsText" text="Alta">
      <formula>NOT(ISERROR(SEARCH("Alta",AE372)))</formula>
    </cfRule>
    <cfRule type="containsText" dxfId="13413" priority="8494" operator="containsText" text="Moderada">
      <formula>NOT(ISERROR(SEARCH("Moderada",AE372)))</formula>
    </cfRule>
    <cfRule type="containsText" dxfId="13412" priority="8495" operator="containsText" text="Baja">
      <formula>NOT(ISERROR(SEARCH("Baja",AE372)))</formula>
    </cfRule>
  </conditionalFormatting>
  <conditionalFormatting sqref="AE372:AE373">
    <cfRule type="containsText" dxfId="13411" priority="8496" operator="containsText" text="VALORAR">
      <formula>NOT(ISERROR(SEARCH("VALORAR",AE372)))</formula>
    </cfRule>
    <cfRule type="containsText" dxfId="13410" priority="8497" operator="containsText" text="Extrema">
      <formula>NOT(ISERROR(SEARCH("Extrema",AE372)))</formula>
    </cfRule>
    <cfRule type="containsText" dxfId="13409" priority="8498" operator="containsText" text="Alta">
      <formula>NOT(ISERROR(SEARCH("Alta",AE372)))</formula>
    </cfRule>
    <cfRule type="containsText" dxfId="13408" priority="8499" operator="containsText" text="Moderada">
      <formula>NOT(ISERROR(SEARCH("Moderada",AE372)))</formula>
    </cfRule>
    <cfRule type="containsText" dxfId="13407" priority="8500" operator="containsText" text="Baja">
      <formula>NOT(ISERROR(SEARCH("Baja",AE372)))</formula>
    </cfRule>
  </conditionalFormatting>
  <conditionalFormatting sqref="V372:V373">
    <cfRule type="cellIs" dxfId="13406" priority="8507" stopIfTrue="1" operator="equal">
      <formula>"Alta"</formula>
    </cfRule>
  </conditionalFormatting>
  <conditionalFormatting sqref="V372:V373">
    <cfRule type="cellIs" dxfId="13405" priority="8509" stopIfTrue="1" operator="equal">
      <formula>"Baja"</formula>
    </cfRule>
  </conditionalFormatting>
  <conditionalFormatting sqref="V372:V373">
    <cfRule type="cellIs" dxfId="13404" priority="8508" stopIfTrue="1" operator="equal">
      <formula>"Media"</formula>
    </cfRule>
  </conditionalFormatting>
  <conditionalFormatting sqref="V372:V373">
    <cfRule type="cellIs" dxfId="13403" priority="8506" stopIfTrue="1" operator="equal">
      <formula>"Muy Alta"</formula>
    </cfRule>
  </conditionalFormatting>
  <conditionalFormatting sqref="V372:V373">
    <cfRule type="cellIs" dxfId="13402" priority="8510" stopIfTrue="1" operator="equal">
      <formula>"Muy Baja"</formula>
    </cfRule>
  </conditionalFormatting>
  <conditionalFormatting sqref="AP373">
    <cfRule type="cellIs" dxfId="13401" priority="8469" stopIfTrue="1" operator="equal">
      <formula>"Alta"</formula>
    </cfRule>
  </conditionalFormatting>
  <conditionalFormatting sqref="AP373">
    <cfRule type="cellIs" dxfId="13400" priority="8471" stopIfTrue="1" operator="equal">
      <formula>"Baja"</formula>
    </cfRule>
  </conditionalFormatting>
  <conditionalFormatting sqref="AP373">
    <cfRule type="cellIs" dxfId="13399" priority="8470" stopIfTrue="1" operator="equal">
      <formula>"Media"</formula>
    </cfRule>
  </conditionalFormatting>
  <conditionalFormatting sqref="AP373">
    <cfRule type="cellIs" dxfId="13398" priority="8468" stopIfTrue="1" operator="equal">
      <formula>"Muy Alta"</formula>
    </cfRule>
  </conditionalFormatting>
  <conditionalFormatting sqref="AP373">
    <cfRule type="cellIs" dxfId="13397" priority="8472" stopIfTrue="1" operator="equal">
      <formula>"Muy Baja"</formula>
    </cfRule>
  </conditionalFormatting>
  <conditionalFormatting sqref="AE374">
    <cfRule type="containsText" dxfId="13396" priority="8435" operator="containsText" text="VALORAR">
      <formula>NOT(ISERROR(SEARCH("VALORAR",AE374)))</formula>
    </cfRule>
    <cfRule type="containsText" dxfId="13395" priority="8436" operator="containsText" text="Extrema">
      <formula>NOT(ISERROR(SEARCH("Extrema",AE374)))</formula>
    </cfRule>
    <cfRule type="containsText" dxfId="13394" priority="8437" operator="containsText" text="Alta">
      <formula>NOT(ISERROR(SEARCH("Alta",AE374)))</formula>
    </cfRule>
    <cfRule type="containsText" dxfId="13393" priority="8438" operator="containsText" text="Moderada">
      <formula>NOT(ISERROR(SEARCH("Moderada",AE374)))</formula>
    </cfRule>
    <cfRule type="containsText" dxfId="13392" priority="8439" operator="containsText" text="Baja">
      <formula>NOT(ISERROR(SEARCH("Baja",AE374)))</formula>
    </cfRule>
  </conditionalFormatting>
  <conditionalFormatting sqref="AE374">
    <cfRule type="containsText" dxfId="13391" priority="8440" operator="containsText" text="VALORAR">
      <formula>NOT(ISERROR(SEARCH("VALORAR",AE374)))</formula>
    </cfRule>
    <cfRule type="containsText" dxfId="13390" priority="8441" operator="containsText" text="Extrema">
      <formula>NOT(ISERROR(SEARCH("Extrema",AE374)))</formula>
    </cfRule>
    <cfRule type="containsText" dxfId="13389" priority="8442" operator="containsText" text="Alta">
      <formula>NOT(ISERROR(SEARCH("Alta",AE374)))</formula>
    </cfRule>
    <cfRule type="containsText" dxfId="13388" priority="8443" operator="containsText" text="Moderada">
      <formula>NOT(ISERROR(SEARCH("Moderada",AE374)))</formula>
    </cfRule>
    <cfRule type="containsText" dxfId="13387" priority="8444" operator="containsText" text="Baja">
      <formula>NOT(ISERROR(SEARCH("Baja",AE374)))</formula>
    </cfRule>
  </conditionalFormatting>
  <conditionalFormatting sqref="V374">
    <cfRule type="cellIs" dxfId="13386" priority="8451" stopIfTrue="1" operator="equal">
      <formula>"Alta"</formula>
    </cfRule>
  </conditionalFormatting>
  <conditionalFormatting sqref="V374">
    <cfRule type="cellIs" dxfId="13385" priority="8453" stopIfTrue="1" operator="equal">
      <formula>"Baja"</formula>
    </cfRule>
  </conditionalFormatting>
  <conditionalFormatting sqref="V374">
    <cfRule type="cellIs" dxfId="13384" priority="8452" stopIfTrue="1" operator="equal">
      <formula>"Media"</formula>
    </cfRule>
  </conditionalFormatting>
  <conditionalFormatting sqref="V374">
    <cfRule type="cellIs" dxfId="13383" priority="8450" stopIfTrue="1" operator="equal">
      <formula>"Muy Alta"</formula>
    </cfRule>
  </conditionalFormatting>
  <conditionalFormatting sqref="V374">
    <cfRule type="cellIs" dxfId="13382" priority="8454" stopIfTrue="1" operator="equal">
      <formula>"Muy Baja"</formula>
    </cfRule>
  </conditionalFormatting>
  <conditionalFormatting sqref="AP374">
    <cfRule type="cellIs" dxfId="13381" priority="8427" stopIfTrue="1" operator="equal">
      <formula>"Alta"</formula>
    </cfRule>
  </conditionalFormatting>
  <conditionalFormatting sqref="AP374">
    <cfRule type="cellIs" dxfId="13380" priority="8429" stopIfTrue="1" operator="equal">
      <formula>"Baja"</formula>
    </cfRule>
  </conditionalFormatting>
  <conditionalFormatting sqref="AP374">
    <cfRule type="cellIs" dxfId="13379" priority="8428" stopIfTrue="1" operator="equal">
      <formula>"Media"</formula>
    </cfRule>
  </conditionalFormatting>
  <conditionalFormatting sqref="AP374">
    <cfRule type="cellIs" dxfId="13378" priority="8426" stopIfTrue="1" operator="equal">
      <formula>"Muy Alta"</formula>
    </cfRule>
  </conditionalFormatting>
  <conditionalFormatting sqref="AP374">
    <cfRule type="cellIs" dxfId="13377" priority="8430" stopIfTrue="1" operator="equal">
      <formula>"Muy Baja"</formula>
    </cfRule>
  </conditionalFormatting>
  <conditionalFormatting sqref="AE376:AE377">
    <cfRule type="containsText" dxfId="13376" priority="8379" operator="containsText" text="VALORAR">
      <formula>NOT(ISERROR(SEARCH("VALORAR",AE376)))</formula>
    </cfRule>
    <cfRule type="containsText" dxfId="13375" priority="8380" operator="containsText" text="Extrema">
      <formula>NOT(ISERROR(SEARCH("Extrema",AE376)))</formula>
    </cfRule>
    <cfRule type="containsText" dxfId="13374" priority="8381" operator="containsText" text="Alta">
      <formula>NOT(ISERROR(SEARCH("Alta",AE376)))</formula>
    </cfRule>
    <cfRule type="containsText" dxfId="13373" priority="8382" operator="containsText" text="Moderada">
      <formula>NOT(ISERROR(SEARCH("Moderada",AE376)))</formula>
    </cfRule>
    <cfRule type="containsText" dxfId="13372" priority="8383" operator="containsText" text="Baja">
      <formula>NOT(ISERROR(SEARCH("Baja",AE376)))</formula>
    </cfRule>
  </conditionalFormatting>
  <conditionalFormatting sqref="AE376:AE377">
    <cfRule type="containsText" dxfId="13371" priority="8384" operator="containsText" text="VALORAR">
      <formula>NOT(ISERROR(SEARCH("VALORAR",AE376)))</formula>
    </cfRule>
    <cfRule type="containsText" dxfId="13370" priority="8385" operator="containsText" text="Extrema">
      <formula>NOT(ISERROR(SEARCH("Extrema",AE376)))</formula>
    </cfRule>
    <cfRule type="containsText" dxfId="13369" priority="8386" operator="containsText" text="Alta">
      <formula>NOT(ISERROR(SEARCH("Alta",AE376)))</formula>
    </cfRule>
    <cfRule type="containsText" dxfId="13368" priority="8387" operator="containsText" text="Moderada">
      <formula>NOT(ISERROR(SEARCH("Moderada",AE376)))</formula>
    </cfRule>
    <cfRule type="containsText" dxfId="13367" priority="8388" operator="containsText" text="Baja">
      <formula>NOT(ISERROR(SEARCH("Baja",AE376)))</formula>
    </cfRule>
  </conditionalFormatting>
  <conditionalFormatting sqref="AP381">
    <cfRule type="cellIs" dxfId="13366" priority="8333" stopIfTrue="1" operator="equal">
      <formula>"Alta"</formula>
    </cfRule>
  </conditionalFormatting>
  <conditionalFormatting sqref="AP381">
    <cfRule type="cellIs" dxfId="13365" priority="8335" stopIfTrue="1" operator="equal">
      <formula>"Baja"</formula>
    </cfRule>
  </conditionalFormatting>
  <conditionalFormatting sqref="AP381">
    <cfRule type="cellIs" dxfId="13364" priority="8334" stopIfTrue="1" operator="equal">
      <formula>"Media"</formula>
    </cfRule>
  </conditionalFormatting>
  <conditionalFormatting sqref="AP381">
    <cfRule type="cellIs" dxfId="13363" priority="8332" stopIfTrue="1" operator="equal">
      <formula>"Muy Alta"</formula>
    </cfRule>
  </conditionalFormatting>
  <conditionalFormatting sqref="AP381">
    <cfRule type="cellIs" dxfId="13362" priority="8336" stopIfTrue="1" operator="equal">
      <formula>"Muy Baja"</formula>
    </cfRule>
  </conditionalFormatting>
  <conditionalFormatting sqref="AP378">
    <cfRule type="cellIs" dxfId="13361" priority="8291" stopIfTrue="1" operator="equal">
      <formula>"Alta"</formula>
    </cfRule>
  </conditionalFormatting>
  <conditionalFormatting sqref="AP378">
    <cfRule type="cellIs" dxfId="13360" priority="8293" stopIfTrue="1" operator="equal">
      <formula>"Baja"</formula>
    </cfRule>
  </conditionalFormatting>
  <conditionalFormatting sqref="AP378">
    <cfRule type="cellIs" dxfId="13359" priority="8292" stopIfTrue="1" operator="equal">
      <formula>"Media"</formula>
    </cfRule>
  </conditionalFormatting>
  <conditionalFormatting sqref="AP378">
    <cfRule type="cellIs" dxfId="13358" priority="8290" stopIfTrue="1" operator="equal">
      <formula>"Muy Alta"</formula>
    </cfRule>
  </conditionalFormatting>
  <conditionalFormatting sqref="AP378">
    <cfRule type="cellIs" dxfId="13357" priority="8294" stopIfTrue="1" operator="equal">
      <formula>"Muy Baja"</formula>
    </cfRule>
  </conditionalFormatting>
  <conditionalFormatting sqref="V376:V377">
    <cfRule type="cellIs" dxfId="13356" priority="8395" stopIfTrue="1" operator="equal">
      <formula>"Alta"</formula>
    </cfRule>
  </conditionalFormatting>
  <conditionalFormatting sqref="V376:V377">
    <cfRule type="cellIs" dxfId="13355" priority="8397" stopIfTrue="1" operator="equal">
      <formula>"Baja"</formula>
    </cfRule>
  </conditionalFormatting>
  <conditionalFormatting sqref="V376:V377">
    <cfRule type="cellIs" dxfId="13354" priority="8396" stopIfTrue="1" operator="equal">
      <formula>"Media"</formula>
    </cfRule>
  </conditionalFormatting>
  <conditionalFormatting sqref="V376:V377">
    <cfRule type="cellIs" dxfId="13353" priority="8394" stopIfTrue="1" operator="equal">
      <formula>"Muy Alta"</formula>
    </cfRule>
  </conditionalFormatting>
  <conditionalFormatting sqref="V376:V377">
    <cfRule type="cellIs" dxfId="13352" priority="8398" stopIfTrue="1" operator="equal">
      <formula>"Muy Baja"</formula>
    </cfRule>
  </conditionalFormatting>
  <conditionalFormatting sqref="AW376">
    <cfRule type="containsText" dxfId="13351" priority="8369" operator="containsText" text="VALORAR">
      <formula>NOT(ISERROR(SEARCH("VALORAR",AW376)))</formula>
    </cfRule>
    <cfRule type="containsText" dxfId="13350" priority="8370" operator="containsText" text="Extrema">
      <formula>NOT(ISERROR(SEARCH("Extrema",AW376)))</formula>
    </cfRule>
    <cfRule type="containsText" dxfId="13349" priority="8371" operator="containsText" text="Alta">
      <formula>NOT(ISERROR(SEARCH("Alta",AW376)))</formula>
    </cfRule>
    <cfRule type="containsText" dxfId="13348" priority="8372" operator="containsText" text="Moderada">
      <formula>NOT(ISERROR(SEARCH("Moderada",AW376)))</formula>
    </cfRule>
    <cfRule type="containsText" dxfId="13347" priority="8373" operator="containsText" text="Baja">
      <formula>NOT(ISERROR(SEARCH("Baja",AW376)))</formula>
    </cfRule>
  </conditionalFormatting>
  <conditionalFormatting sqref="AW376">
    <cfRule type="containsText" dxfId="13346" priority="8374" operator="containsText" text="VALORAR">
      <formula>NOT(ISERROR(SEARCH("VALORAR",AW376)))</formula>
    </cfRule>
    <cfRule type="containsText" dxfId="13345" priority="8375" operator="containsText" text="Extrema">
      <formula>NOT(ISERROR(SEARCH("Extrema",AW376)))</formula>
    </cfRule>
    <cfRule type="containsText" dxfId="13344" priority="8376" operator="containsText" text="Alta">
      <formula>NOT(ISERROR(SEARCH("Alta",AW376)))</formula>
    </cfRule>
    <cfRule type="containsText" dxfId="13343" priority="8377" operator="containsText" text="Moderada">
      <formula>NOT(ISERROR(SEARCH("Moderada",AW376)))</formula>
    </cfRule>
    <cfRule type="containsText" dxfId="13342" priority="8378" operator="containsText" text="Baja">
      <formula>NOT(ISERROR(SEARCH("Baja",AW376)))</formula>
    </cfRule>
  </conditionalFormatting>
  <conditionalFormatting sqref="AP376">
    <cfRule type="cellIs" dxfId="13341" priority="8361" stopIfTrue="1" operator="equal">
      <formula>"Alta"</formula>
    </cfRule>
  </conditionalFormatting>
  <conditionalFormatting sqref="AP376">
    <cfRule type="cellIs" dxfId="13340" priority="8363" stopIfTrue="1" operator="equal">
      <formula>"Baja"</formula>
    </cfRule>
  </conditionalFormatting>
  <conditionalFormatting sqref="AP376">
    <cfRule type="cellIs" dxfId="13339" priority="8362" stopIfTrue="1" operator="equal">
      <formula>"Media"</formula>
    </cfRule>
  </conditionalFormatting>
  <conditionalFormatting sqref="AP376">
    <cfRule type="cellIs" dxfId="13338" priority="8360" stopIfTrue="1" operator="equal">
      <formula>"Muy Alta"</formula>
    </cfRule>
  </conditionalFormatting>
  <conditionalFormatting sqref="AP376">
    <cfRule type="cellIs" dxfId="13337" priority="8364" stopIfTrue="1" operator="equal">
      <formula>"Muy Baja"</formula>
    </cfRule>
  </conditionalFormatting>
  <conditionalFormatting sqref="AP377">
    <cfRule type="cellIs" dxfId="13336" priority="8347" stopIfTrue="1" operator="equal">
      <formula>"Alta"</formula>
    </cfRule>
  </conditionalFormatting>
  <conditionalFormatting sqref="AP377">
    <cfRule type="cellIs" dxfId="13335" priority="8349" stopIfTrue="1" operator="equal">
      <formula>"Baja"</formula>
    </cfRule>
  </conditionalFormatting>
  <conditionalFormatting sqref="AP377">
    <cfRule type="cellIs" dxfId="13334" priority="8348" stopIfTrue="1" operator="equal">
      <formula>"Media"</formula>
    </cfRule>
  </conditionalFormatting>
  <conditionalFormatting sqref="AP377">
    <cfRule type="cellIs" dxfId="13333" priority="8346" stopIfTrue="1" operator="equal">
      <formula>"Muy Alta"</formula>
    </cfRule>
  </conditionalFormatting>
  <conditionalFormatting sqref="AP377">
    <cfRule type="cellIs" dxfId="13332" priority="8350" stopIfTrue="1" operator="equal">
      <formula>"Muy Baja"</formula>
    </cfRule>
  </conditionalFormatting>
  <conditionalFormatting sqref="AE378:AE379">
    <cfRule type="containsText" dxfId="13331" priority="8299" operator="containsText" text="VALORAR">
      <formula>NOT(ISERROR(SEARCH("VALORAR",AE378)))</formula>
    </cfRule>
    <cfRule type="containsText" dxfId="13330" priority="8300" operator="containsText" text="Extrema">
      <formula>NOT(ISERROR(SEARCH("Extrema",AE378)))</formula>
    </cfRule>
    <cfRule type="containsText" dxfId="13329" priority="8301" operator="containsText" text="Alta">
      <formula>NOT(ISERROR(SEARCH("Alta",AE378)))</formula>
    </cfRule>
    <cfRule type="containsText" dxfId="13328" priority="8302" operator="containsText" text="Moderada">
      <formula>NOT(ISERROR(SEARCH("Moderada",AE378)))</formula>
    </cfRule>
    <cfRule type="containsText" dxfId="13327" priority="8303" operator="containsText" text="Baja">
      <formula>NOT(ISERROR(SEARCH("Baja",AE378)))</formula>
    </cfRule>
  </conditionalFormatting>
  <conditionalFormatting sqref="AE378:AE379">
    <cfRule type="containsText" dxfId="13326" priority="8304" operator="containsText" text="VALORAR">
      <formula>NOT(ISERROR(SEARCH("VALORAR",AE378)))</formula>
    </cfRule>
    <cfRule type="containsText" dxfId="13325" priority="8305" operator="containsText" text="Extrema">
      <formula>NOT(ISERROR(SEARCH("Extrema",AE378)))</formula>
    </cfRule>
    <cfRule type="containsText" dxfId="13324" priority="8306" operator="containsText" text="Alta">
      <formula>NOT(ISERROR(SEARCH("Alta",AE378)))</formula>
    </cfRule>
    <cfRule type="containsText" dxfId="13323" priority="8307" operator="containsText" text="Moderada">
      <formula>NOT(ISERROR(SEARCH("Moderada",AE378)))</formula>
    </cfRule>
    <cfRule type="containsText" dxfId="13322" priority="8308" operator="containsText" text="Baja">
      <formula>NOT(ISERROR(SEARCH("Baja",AE378)))</formula>
    </cfRule>
  </conditionalFormatting>
  <conditionalFormatting sqref="V378:V379">
    <cfRule type="cellIs" dxfId="13321" priority="8315" stopIfTrue="1" operator="equal">
      <formula>"Alta"</formula>
    </cfRule>
  </conditionalFormatting>
  <conditionalFormatting sqref="V378:V379">
    <cfRule type="cellIs" dxfId="13320" priority="8317" stopIfTrue="1" operator="equal">
      <formula>"Baja"</formula>
    </cfRule>
  </conditionalFormatting>
  <conditionalFormatting sqref="V378:V379">
    <cfRule type="cellIs" dxfId="13319" priority="8316" stopIfTrue="1" operator="equal">
      <formula>"Media"</formula>
    </cfRule>
  </conditionalFormatting>
  <conditionalFormatting sqref="V378:V379">
    <cfRule type="cellIs" dxfId="13318" priority="8314" stopIfTrue="1" operator="equal">
      <formula>"Muy Alta"</formula>
    </cfRule>
  </conditionalFormatting>
  <conditionalFormatting sqref="V378:V379">
    <cfRule type="cellIs" dxfId="13317" priority="8318" stopIfTrue="1" operator="equal">
      <formula>"Muy Baja"</formula>
    </cfRule>
  </conditionalFormatting>
  <conditionalFormatting sqref="AP379">
    <cfRule type="cellIs" dxfId="13316" priority="8277" stopIfTrue="1" operator="equal">
      <formula>"Alta"</formula>
    </cfRule>
  </conditionalFormatting>
  <conditionalFormatting sqref="AP379">
    <cfRule type="cellIs" dxfId="13315" priority="8279" stopIfTrue="1" operator="equal">
      <formula>"Baja"</formula>
    </cfRule>
  </conditionalFormatting>
  <conditionalFormatting sqref="AP379">
    <cfRule type="cellIs" dxfId="13314" priority="8278" stopIfTrue="1" operator="equal">
      <formula>"Media"</formula>
    </cfRule>
  </conditionalFormatting>
  <conditionalFormatting sqref="AP379">
    <cfRule type="cellIs" dxfId="13313" priority="8276" stopIfTrue="1" operator="equal">
      <formula>"Muy Alta"</formula>
    </cfRule>
  </conditionalFormatting>
  <conditionalFormatting sqref="AP379">
    <cfRule type="cellIs" dxfId="13312" priority="8280" stopIfTrue="1" operator="equal">
      <formula>"Muy Baja"</formula>
    </cfRule>
  </conditionalFormatting>
  <conditionalFormatting sqref="AE380">
    <cfRule type="containsText" dxfId="13311" priority="8243" operator="containsText" text="VALORAR">
      <formula>NOT(ISERROR(SEARCH("VALORAR",AE380)))</formula>
    </cfRule>
    <cfRule type="containsText" dxfId="13310" priority="8244" operator="containsText" text="Extrema">
      <formula>NOT(ISERROR(SEARCH("Extrema",AE380)))</formula>
    </cfRule>
    <cfRule type="containsText" dxfId="13309" priority="8245" operator="containsText" text="Alta">
      <formula>NOT(ISERROR(SEARCH("Alta",AE380)))</formula>
    </cfRule>
    <cfRule type="containsText" dxfId="13308" priority="8246" operator="containsText" text="Moderada">
      <formula>NOT(ISERROR(SEARCH("Moderada",AE380)))</formula>
    </cfRule>
    <cfRule type="containsText" dxfId="13307" priority="8247" operator="containsText" text="Baja">
      <formula>NOT(ISERROR(SEARCH("Baja",AE380)))</formula>
    </cfRule>
  </conditionalFormatting>
  <conditionalFormatting sqref="AE380">
    <cfRule type="containsText" dxfId="13306" priority="8248" operator="containsText" text="VALORAR">
      <formula>NOT(ISERROR(SEARCH("VALORAR",AE380)))</formula>
    </cfRule>
    <cfRule type="containsText" dxfId="13305" priority="8249" operator="containsText" text="Extrema">
      <formula>NOT(ISERROR(SEARCH("Extrema",AE380)))</formula>
    </cfRule>
    <cfRule type="containsText" dxfId="13304" priority="8250" operator="containsText" text="Alta">
      <formula>NOT(ISERROR(SEARCH("Alta",AE380)))</formula>
    </cfRule>
    <cfRule type="containsText" dxfId="13303" priority="8251" operator="containsText" text="Moderada">
      <formula>NOT(ISERROR(SEARCH("Moderada",AE380)))</formula>
    </cfRule>
    <cfRule type="containsText" dxfId="13302" priority="8252" operator="containsText" text="Baja">
      <formula>NOT(ISERROR(SEARCH("Baja",AE380)))</formula>
    </cfRule>
  </conditionalFormatting>
  <conditionalFormatting sqref="V380">
    <cfRule type="cellIs" dxfId="13301" priority="8259" stopIfTrue="1" operator="equal">
      <formula>"Alta"</formula>
    </cfRule>
  </conditionalFormatting>
  <conditionalFormatting sqref="V380">
    <cfRule type="cellIs" dxfId="13300" priority="8261" stopIfTrue="1" operator="equal">
      <formula>"Baja"</formula>
    </cfRule>
  </conditionalFormatting>
  <conditionalFormatting sqref="V380">
    <cfRule type="cellIs" dxfId="13299" priority="8260" stopIfTrue="1" operator="equal">
      <formula>"Media"</formula>
    </cfRule>
  </conditionalFormatting>
  <conditionalFormatting sqref="V380">
    <cfRule type="cellIs" dxfId="13298" priority="8258" stopIfTrue="1" operator="equal">
      <formula>"Muy Alta"</formula>
    </cfRule>
  </conditionalFormatting>
  <conditionalFormatting sqref="V380">
    <cfRule type="cellIs" dxfId="13297" priority="8262" stopIfTrue="1" operator="equal">
      <formula>"Muy Baja"</formula>
    </cfRule>
  </conditionalFormatting>
  <conditionalFormatting sqref="AP380">
    <cfRule type="cellIs" dxfId="13296" priority="8235" stopIfTrue="1" operator="equal">
      <formula>"Alta"</formula>
    </cfRule>
  </conditionalFormatting>
  <conditionalFormatting sqref="AP380">
    <cfRule type="cellIs" dxfId="13295" priority="8237" stopIfTrue="1" operator="equal">
      <formula>"Baja"</formula>
    </cfRule>
  </conditionalFormatting>
  <conditionalFormatting sqref="AP380">
    <cfRule type="cellIs" dxfId="13294" priority="8236" stopIfTrue="1" operator="equal">
      <formula>"Media"</formula>
    </cfRule>
  </conditionalFormatting>
  <conditionalFormatting sqref="AP380">
    <cfRule type="cellIs" dxfId="13293" priority="8234" stopIfTrue="1" operator="equal">
      <formula>"Muy Alta"</formula>
    </cfRule>
  </conditionalFormatting>
  <conditionalFormatting sqref="AP380">
    <cfRule type="cellIs" dxfId="13292" priority="8238" stopIfTrue="1" operator="equal">
      <formula>"Muy Baja"</formula>
    </cfRule>
  </conditionalFormatting>
  <conditionalFormatting sqref="AE388:AE389">
    <cfRule type="containsText" dxfId="13291" priority="8051" operator="containsText" text="VALORAR">
      <formula>NOT(ISERROR(SEARCH("VALORAR",AE388)))</formula>
    </cfRule>
    <cfRule type="containsText" dxfId="13290" priority="8052" operator="containsText" text="Extrema">
      <formula>NOT(ISERROR(SEARCH("Extrema",AE388)))</formula>
    </cfRule>
    <cfRule type="containsText" dxfId="13289" priority="8053" operator="containsText" text="Alta">
      <formula>NOT(ISERROR(SEARCH("Alta",AE388)))</formula>
    </cfRule>
    <cfRule type="containsText" dxfId="13288" priority="8054" operator="containsText" text="Moderada">
      <formula>NOT(ISERROR(SEARCH("Moderada",AE388)))</formula>
    </cfRule>
    <cfRule type="containsText" dxfId="13287" priority="8055" operator="containsText" text="Baja">
      <formula>NOT(ISERROR(SEARCH("Baja",AE388)))</formula>
    </cfRule>
  </conditionalFormatting>
  <conditionalFormatting sqref="AE388:AE389">
    <cfRule type="containsText" dxfId="13286" priority="8056" operator="containsText" text="VALORAR">
      <formula>NOT(ISERROR(SEARCH("VALORAR",AE388)))</formula>
    </cfRule>
    <cfRule type="containsText" dxfId="13285" priority="8057" operator="containsText" text="Extrema">
      <formula>NOT(ISERROR(SEARCH("Extrema",AE388)))</formula>
    </cfRule>
    <cfRule type="containsText" dxfId="13284" priority="8058" operator="containsText" text="Alta">
      <formula>NOT(ISERROR(SEARCH("Alta",AE388)))</formula>
    </cfRule>
    <cfRule type="containsText" dxfId="13283" priority="8059" operator="containsText" text="Moderada">
      <formula>NOT(ISERROR(SEARCH("Moderada",AE388)))</formula>
    </cfRule>
    <cfRule type="containsText" dxfId="13282" priority="8060" operator="containsText" text="Baja">
      <formula>NOT(ISERROR(SEARCH("Baja",AE388)))</formula>
    </cfRule>
  </conditionalFormatting>
  <conditionalFormatting sqref="AP393">
    <cfRule type="cellIs" dxfId="13281" priority="8005" stopIfTrue="1" operator="equal">
      <formula>"Alta"</formula>
    </cfRule>
  </conditionalFormatting>
  <conditionalFormatting sqref="AP393">
    <cfRule type="cellIs" dxfId="13280" priority="8007" stopIfTrue="1" operator="equal">
      <formula>"Baja"</formula>
    </cfRule>
  </conditionalFormatting>
  <conditionalFormatting sqref="AP393">
    <cfRule type="cellIs" dxfId="13279" priority="8006" stopIfTrue="1" operator="equal">
      <formula>"Media"</formula>
    </cfRule>
  </conditionalFormatting>
  <conditionalFormatting sqref="AP393">
    <cfRule type="cellIs" dxfId="13278" priority="8004" stopIfTrue="1" operator="equal">
      <formula>"Muy Alta"</formula>
    </cfRule>
  </conditionalFormatting>
  <conditionalFormatting sqref="AP393">
    <cfRule type="cellIs" dxfId="13277" priority="8008" stopIfTrue="1" operator="equal">
      <formula>"Muy Baja"</formula>
    </cfRule>
  </conditionalFormatting>
  <conditionalFormatting sqref="AP390">
    <cfRule type="cellIs" dxfId="13276" priority="7963" stopIfTrue="1" operator="equal">
      <formula>"Alta"</formula>
    </cfRule>
  </conditionalFormatting>
  <conditionalFormatting sqref="AP390">
    <cfRule type="cellIs" dxfId="13275" priority="7965" stopIfTrue="1" operator="equal">
      <formula>"Baja"</formula>
    </cfRule>
  </conditionalFormatting>
  <conditionalFormatting sqref="AP390">
    <cfRule type="cellIs" dxfId="13274" priority="7964" stopIfTrue="1" operator="equal">
      <formula>"Media"</formula>
    </cfRule>
  </conditionalFormatting>
  <conditionalFormatting sqref="AP390">
    <cfRule type="cellIs" dxfId="13273" priority="7962" stopIfTrue="1" operator="equal">
      <formula>"Muy Alta"</formula>
    </cfRule>
  </conditionalFormatting>
  <conditionalFormatting sqref="AP390">
    <cfRule type="cellIs" dxfId="13272" priority="7966" stopIfTrue="1" operator="equal">
      <formula>"Muy Baja"</formula>
    </cfRule>
  </conditionalFormatting>
  <conditionalFormatting sqref="V388:V389">
    <cfRule type="cellIs" dxfId="13271" priority="8067" stopIfTrue="1" operator="equal">
      <formula>"Alta"</formula>
    </cfRule>
  </conditionalFormatting>
  <conditionalFormatting sqref="V388:V389">
    <cfRule type="cellIs" dxfId="13270" priority="8069" stopIfTrue="1" operator="equal">
      <formula>"Baja"</formula>
    </cfRule>
  </conditionalFormatting>
  <conditionalFormatting sqref="V388:V389">
    <cfRule type="cellIs" dxfId="13269" priority="8068" stopIfTrue="1" operator="equal">
      <formula>"Media"</formula>
    </cfRule>
  </conditionalFormatting>
  <conditionalFormatting sqref="V388:V389">
    <cfRule type="cellIs" dxfId="13268" priority="8066" stopIfTrue="1" operator="equal">
      <formula>"Muy Alta"</formula>
    </cfRule>
  </conditionalFormatting>
  <conditionalFormatting sqref="V388:V389">
    <cfRule type="cellIs" dxfId="13267" priority="8070" stopIfTrue="1" operator="equal">
      <formula>"Muy Baja"</formula>
    </cfRule>
  </conditionalFormatting>
  <conditionalFormatting sqref="AE394:AE395">
    <cfRule type="containsText" dxfId="13266" priority="7915" operator="containsText" text="VALORAR">
      <formula>NOT(ISERROR(SEARCH("VALORAR",AE394)))</formula>
    </cfRule>
    <cfRule type="containsText" dxfId="13265" priority="7916" operator="containsText" text="Extrema">
      <formula>NOT(ISERROR(SEARCH("Extrema",AE394)))</formula>
    </cfRule>
    <cfRule type="containsText" dxfId="13264" priority="7917" operator="containsText" text="Alta">
      <formula>NOT(ISERROR(SEARCH("Alta",AE394)))</formula>
    </cfRule>
    <cfRule type="containsText" dxfId="13263" priority="7918" operator="containsText" text="Moderada">
      <formula>NOT(ISERROR(SEARCH("Moderada",AE394)))</formula>
    </cfRule>
    <cfRule type="containsText" dxfId="13262" priority="7919" operator="containsText" text="Baja">
      <formula>NOT(ISERROR(SEARCH("Baja",AE394)))</formula>
    </cfRule>
  </conditionalFormatting>
  <conditionalFormatting sqref="AE394:AE395">
    <cfRule type="containsText" dxfId="13261" priority="7920" operator="containsText" text="VALORAR">
      <formula>NOT(ISERROR(SEARCH("VALORAR",AE394)))</formula>
    </cfRule>
    <cfRule type="containsText" dxfId="13260" priority="7921" operator="containsText" text="Extrema">
      <formula>NOT(ISERROR(SEARCH("Extrema",AE394)))</formula>
    </cfRule>
    <cfRule type="containsText" dxfId="13259" priority="7922" operator="containsText" text="Alta">
      <formula>NOT(ISERROR(SEARCH("Alta",AE394)))</formula>
    </cfRule>
    <cfRule type="containsText" dxfId="13258" priority="7923" operator="containsText" text="Moderada">
      <formula>NOT(ISERROR(SEARCH("Moderada",AE394)))</formula>
    </cfRule>
    <cfRule type="containsText" dxfId="13257" priority="7924" operator="containsText" text="Baja">
      <formula>NOT(ISERROR(SEARCH("Baja",AE394)))</formula>
    </cfRule>
  </conditionalFormatting>
  <conditionalFormatting sqref="AW388">
    <cfRule type="containsText" dxfId="13256" priority="8041" operator="containsText" text="VALORAR">
      <formula>NOT(ISERROR(SEARCH("VALORAR",AW388)))</formula>
    </cfRule>
    <cfRule type="containsText" dxfId="13255" priority="8042" operator="containsText" text="Extrema">
      <formula>NOT(ISERROR(SEARCH("Extrema",AW388)))</formula>
    </cfRule>
    <cfRule type="containsText" dxfId="13254" priority="8043" operator="containsText" text="Alta">
      <formula>NOT(ISERROR(SEARCH("Alta",AW388)))</formula>
    </cfRule>
    <cfRule type="containsText" dxfId="13253" priority="8044" operator="containsText" text="Moderada">
      <formula>NOT(ISERROR(SEARCH("Moderada",AW388)))</formula>
    </cfRule>
    <cfRule type="containsText" dxfId="13252" priority="8045" operator="containsText" text="Baja">
      <formula>NOT(ISERROR(SEARCH("Baja",AW388)))</formula>
    </cfRule>
  </conditionalFormatting>
  <conditionalFormatting sqref="AW388">
    <cfRule type="containsText" dxfId="13251" priority="8046" operator="containsText" text="VALORAR">
      <formula>NOT(ISERROR(SEARCH("VALORAR",AW388)))</formula>
    </cfRule>
    <cfRule type="containsText" dxfId="13250" priority="8047" operator="containsText" text="Extrema">
      <formula>NOT(ISERROR(SEARCH("Extrema",AW388)))</formula>
    </cfRule>
    <cfRule type="containsText" dxfId="13249" priority="8048" operator="containsText" text="Alta">
      <formula>NOT(ISERROR(SEARCH("Alta",AW388)))</formula>
    </cfRule>
    <cfRule type="containsText" dxfId="13248" priority="8049" operator="containsText" text="Moderada">
      <formula>NOT(ISERROR(SEARCH("Moderada",AW388)))</formula>
    </cfRule>
    <cfRule type="containsText" dxfId="13247" priority="8050" operator="containsText" text="Baja">
      <formula>NOT(ISERROR(SEARCH("Baja",AW388)))</formula>
    </cfRule>
  </conditionalFormatting>
  <conditionalFormatting sqref="AP388">
    <cfRule type="cellIs" dxfId="13246" priority="8033" stopIfTrue="1" operator="equal">
      <formula>"Alta"</formula>
    </cfRule>
  </conditionalFormatting>
  <conditionalFormatting sqref="AP388">
    <cfRule type="cellIs" dxfId="13245" priority="8035" stopIfTrue="1" operator="equal">
      <formula>"Baja"</formula>
    </cfRule>
  </conditionalFormatting>
  <conditionalFormatting sqref="AP388">
    <cfRule type="cellIs" dxfId="13244" priority="8034" stopIfTrue="1" operator="equal">
      <formula>"Media"</formula>
    </cfRule>
  </conditionalFormatting>
  <conditionalFormatting sqref="AP388">
    <cfRule type="cellIs" dxfId="13243" priority="8032" stopIfTrue="1" operator="equal">
      <formula>"Muy Alta"</formula>
    </cfRule>
  </conditionalFormatting>
  <conditionalFormatting sqref="AP388">
    <cfRule type="cellIs" dxfId="13242" priority="8036" stopIfTrue="1" operator="equal">
      <formula>"Muy Baja"</formula>
    </cfRule>
  </conditionalFormatting>
  <conditionalFormatting sqref="AP389">
    <cfRule type="cellIs" dxfId="13241" priority="8019" stopIfTrue="1" operator="equal">
      <formula>"Alta"</formula>
    </cfRule>
  </conditionalFormatting>
  <conditionalFormatting sqref="AP389">
    <cfRule type="cellIs" dxfId="13240" priority="8021" stopIfTrue="1" operator="equal">
      <formula>"Baja"</formula>
    </cfRule>
  </conditionalFormatting>
  <conditionalFormatting sqref="AP389">
    <cfRule type="cellIs" dxfId="13239" priority="8020" stopIfTrue="1" operator="equal">
      <formula>"Media"</formula>
    </cfRule>
  </conditionalFormatting>
  <conditionalFormatting sqref="AP389">
    <cfRule type="cellIs" dxfId="13238" priority="8018" stopIfTrue="1" operator="equal">
      <formula>"Muy Alta"</formula>
    </cfRule>
  </conditionalFormatting>
  <conditionalFormatting sqref="AP389">
    <cfRule type="cellIs" dxfId="13237" priority="8022" stopIfTrue="1" operator="equal">
      <formula>"Muy Baja"</formula>
    </cfRule>
  </conditionalFormatting>
  <conditionalFormatting sqref="AP399">
    <cfRule type="cellIs" dxfId="13236" priority="7869" stopIfTrue="1" operator="equal">
      <formula>"Alta"</formula>
    </cfRule>
  </conditionalFormatting>
  <conditionalFormatting sqref="AP399">
    <cfRule type="cellIs" dxfId="13235" priority="7871" stopIfTrue="1" operator="equal">
      <formula>"Baja"</formula>
    </cfRule>
  </conditionalFormatting>
  <conditionalFormatting sqref="AP399">
    <cfRule type="cellIs" dxfId="13234" priority="7870" stopIfTrue="1" operator="equal">
      <formula>"Media"</formula>
    </cfRule>
  </conditionalFormatting>
  <conditionalFormatting sqref="AP399">
    <cfRule type="cellIs" dxfId="13233" priority="7868" stopIfTrue="1" operator="equal">
      <formula>"Muy Alta"</formula>
    </cfRule>
  </conditionalFormatting>
  <conditionalFormatting sqref="AP399">
    <cfRule type="cellIs" dxfId="13232" priority="7872" stopIfTrue="1" operator="equal">
      <formula>"Muy Baja"</formula>
    </cfRule>
  </conditionalFormatting>
  <conditionalFormatting sqref="AE390:AE391">
    <cfRule type="containsText" dxfId="13231" priority="7971" operator="containsText" text="VALORAR">
      <formula>NOT(ISERROR(SEARCH("VALORAR",AE390)))</formula>
    </cfRule>
    <cfRule type="containsText" dxfId="13230" priority="7972" operator="containsText" text="Extrema">
      <formula>NOT(ISERROR(SEARCH("Extrema",AE390)))</formula>
    </cfRule>
    <cfRule type="containsText" dxfId="13229" priority="7973" operator="containsText" text="Alta">
      <formula>NOT(ISERROR(SEARCH("Alta",AE390)))</formula>
    </cfRule>
    <cfRule type="containsText" dxfId="13228" priority="7974" operator="containsText" text="Moderada">
      <formula>NOT(ISERROR(SEARCH("Moderada",AE390)))</formula>
    </cfRule>
    <cfRule type="containsText" dxfId="13227" priority="7975" operator="containsText" text="Baja">
      <formula>NOT(ISERROR(SEARCH("Baja",AE390)))</formula>
    </cfRule>
  </conditionalFormatting>
  <conditionalFormatting sqref="AE390:AE391">
    <cfRule type="containsText" dxfId="13226" priority="7976" operator="containsText" text="VALORAR">
      <formula>NOT(ISERROR(SEARCH("VALORAR",AE390)))</formula>
    </cfRule>
    <cfRule type="containsText" dxfId="13225" priority="7977" operator="containsText" text="Extrema">
      <formula>NOT(ISERROR(SEARCH("Extrema",AE390)))</formula>
    </cfRule>
    <cfRule type="containsText" dxfId="13224" priority="7978" operator="containsText" text="Alta">
      <formula>NOT(ISERROR(SEARCH("Alta",AE390)))</formula>
    </cfRule>
    <cfRule type="containsText" dxfId="13223" priority="7979" operator="containsText" text="Moderada">
      <formula>NOT(ISERROR(SEARCH("Moderada",AE390)))</formula>
    </cfRule>
    <cfRule type="containsText" dxfId="13222" priority="7980" operator="containsText" text="Baja">
      <formula>NOT(ISERROR(SEARCH("Baja",AE390)))</formula>
    </cfRule>
  </conditionalFormatting>
  <conditionalFormatting sqref="V390:V391">
    <cfRule type="cellIs" dxfId="13221" priority="7987" stopIfTrue="1" operator="equal">
      <formula>"Alta"</formula>
    </cfRule>
  </conditionalFormatting>
  <conditionalFormatting sqref="V390:V391">
    <cfRule type="cellIs" dxfId="13220" priority="7989" stopIfTrue="1" operator="equal">
      <formula>"Baja"</formula>
    </cfRule>
  </conditionalFormatting>
  <conditionalFormatting sqref="V390:V391">
    <cfRule type="cellIs" dxfId="13219" priority="7988" stopIfTrue="1" operator="equal">
      <formula>"Media"</formula>
    </cfRule>
  </conditionalFormatting>
  <conditionalFormatting sqref="V390:V391">
    <cfRule type="cellIs" dxfId="13218" priority="7986" stopIfTrue="1" operator="equal">
      <formula>"Muy Alta"</formula>
    </cfRule>
  </conditionalFormatting>
  <conditionalFormatting sqref="V390:V391">
    <cfRule type="cellIs" dxfId="13217" priority="7990" stopIfTrue="1" operator="equal">
      <formula>"Muy Baja"</formula>
    </cfRule>
  </conditionalFormatting>
  <conditionalFormatting sqref="AP396">
    <cfRule type="cellIs" dxfId="13216" priority="7827" stopIfTrue="1" operator="equal">
      <formula>"Alta"</formula>
    </cfRule>
  </conditionalFormatting>
  <conditionalFormatting sqref="AP396">
    <cfRule type="cellIs" dxfId="13215" priority="7829" stopIfTrue="1" operator="equal">
      <formula>"Baja"</formula>
    </cfRule>
  </conditionalFormatting>
  <conditionalFormatting sqref="AP396">
    <cfRule type="cellIs" dxfId="13214" priority="7828" stopIfTrue="1" operator="equal">
      <formula>"Media"</formula>
    </cfRule>
  </conditionalFormatting>
  <conditionalFormatting sqref="AP396">
    <cfRule type="cellIs" dxfId="13213" priority="7826" stopIfTrue="1" operator="equal">
      <formula>"Muy Alta"</formula>
    </cfRule>
  </conditionalFormatting>
  <conditionalFormatting sqref="AP396">
    <cfRule type="cellIs" dxfId="13212" priority="7830" stopIfTrue="1" operator="equal">
      <formula>"Muy Baja"</formula>
    </cfRule>
  </conditionalFormatting>
  <conditionalFormatting sqref="AP391">
    <cfRule type="cellIs" dxfId="13211" priority="7949" stopIfTrue="1" operator="equal">
      <formula>"Alta"</formula>
    </cfRule>
  </conditionalFormatting>
  <conditionalFormatting sqref="AP391">
    <cfRule type="cellIs" dxfId="13210" priority="7951" stopIfTrue="1" operator="equal">
      <formula>"Baja"</formula>
    </cfRule>
  </conditionalFormatting>
  <conditionalFormatting sqref="AP391">
    <cfRule type="cellIs" dxfId="13209" priority="7950" stopIfTrue="1" operator="equal">
      <formula>"Media"</formula>
    </cfRule>
  </conditionalFormatting>
  <conditionalFormatting sqref="AP391">
    <cfRule type="cellIs" dxfId="13208" priority="7948" stopIfTrue="1" operator="equal">
      <formula>"Muy Alta"</formula>
    </cfRule>
  </conditionalFormatting>
  <conditionalFormatting sqref="AP391">
    <cfRule type="cellIs" dxfId="13207" priority="7952" stopIfTrue="1" operator="equal">
      <formula>"Muy Baja"</formula>
    </cfRule>
  </conditionalFormatting>
  <conditionalFormatting sqref="V394:V395">
    <cfRule type="cellIs" dxfId="13206" priority="7931" stopIfTrue="1" operator="equal">
      <formula>"Alta"</formula>
    </cfRule>
  </conditionalFormatting>
  <conditionalFormatting sqref="V394:V395">
    <cfRule type="cellIs" dxfId="13205" priority="7933" stopIfTrue="1" operator="equal">
      <formula>"Baja"</formula>
    </cfRule>
  </conditionalFormatting>
  <conditionalFormatting sqref="V394:V395">
    <cfRule type="cellIs" dxfId="13204" priority="7932" stopIfTrue="1" operator="equal">
      <formula>"Media"</formula>
    </cfRule>
  </conditionalFormatting>
  <conditionalFormatting sqref="V394:V395">
    <cfRule type="cellIs" dxfId="13203" priority="7930" stopIfTrue="1" operator="equal">
      <formula>"Muy Alta"</formula>
    </cfRule>
  </conditionalFormatting>
  <conditionalFormatting sqref="V394:V395">
    <cfRule type="cellIs" dxfId="13202" priority="7934" stopIfTrue="1" operator="equal">
      <formula>"Muy Baja"</formula>
    </cfRule>
  </conditionalFormatting>
  <conditionalFormatting sqref="AE400:AE401">
    <cfRule type="containsText" dxfId="13201" priority="7779" operator="containsText" text="VALORAR">
      <formula>NOT(ISERROR(SEARCH("VALORAR",AE400)))</formula>
    </cfRule>
    <cfRule type="containsText" dxfId="13200" priority="7780" operator="containsText" text="Extrema">
      <formula>NOT(ISERROR(SEARCH("Extrema",AE400)))</formula>
    </cfRule>
    <cfRule type="containsText" dxfId="13199" priority="7781" operator="containsText" text="Alta">
      <formula>NOT(ISERROR(SEARCH("Alta",AE400)))</formula>
    </cfRule>
    <cfRule type="containsText" dxfId="13198" priority="7782" operator="containsText" text="Moderada">
      <formula>NOT(ISERROR(SEARCH("Moderada",AE400)))</formula>
    </cfRule>
    <cfRule type="containsText" dxfId="13197" priority="7783" operator="containsText" text="Baja">
      <formula>NOT(ISERROR(SEARCH("Baja",AE400)))</formula>
    </cfRule>
  </conditionalFormatting>
  <conditionalFormatting sqref="AE400:AE401">
    <cfRule type="containsText" dxfId="13196" priority="7784" operator="containsText" text="VALORAR">
      <formula>NOT(ISERROR(SEARCH("VALORAR",AE400)))</formula>
    </cfRule>
    <cfRule type="containsText" dxfId="13195" priority="7785" operator="containsText" text="Extrema">
      <formula>NOT(ISERROR(SEARCH("Extrema",AE400)))</formula>
    </cfRule>
    <cfRule type="containsText" dxfId="13194" priority="7786" operator="containsText" text="Alta">
      <formula>NOT(ISERROR(SEARCH("Alta",AE400)))</formula>
    </cfRule>
    <cfRule type="containsText" dxfId="13193" priority="7787" operator="containsText" text="Moderada">
      <formula>NOT(ISERROR(SEARCH("Moderada",AE400)))</formula>
    </cfRule>
    <cfRule type="containsText" dxfId="13192" priority="7788" operator="containsText" text="Baja">
      <formula>NOT(ISERROR(SEARCH("Baja",AE400)))</formula>
    </cfRule>
  </conditionalFormatting>
  <conditionalFormatting sqref="AW394">
    <cfRule type="containsText" dxfId="13191" priority="7905" operator="containsText" text="VALORAR">
      <formula>NOT(ISERROR(SEARCH("VALORAR",AW394)))</formula>
    </cfRule>
    <cfRule type="containsText" dxfId="13190" priority="7906" operator="containsText" text="Extrema">
      <formula>NOT(ISERROR(SEARCH("Extrema",AW394)))</formula>
    </cfRule>
    <cfRule type="containsText" dxfId="13189" priority="7907" operator="containsText" text="Alta">
      <formula>NOT(ISERROR(SEARCH("Alta",AW394)))</formula>
    </cfRule>
    <cfRule type="containsText" dxfId="13188" priority="7908" operator="containsText" text="Moderada">
      <formula>NOT(ISERROR(SEARCH("Moderada",AW394)))</formula>
    </cfRule>
    <cfRule type="containsText" dxfId="13187" priority="7909" operator="containsText" text="Baja">
      <formula>NOT(ISERROR(SEARCH("Baja",AW394)))</formula>
    </cfRule>
  </conditionalFormatting>
  <conditionalFormatting sqref="AW394">
    <cfRule type="containsText" dxfId="13186" priority="7910" operator="containsText" text="VALORAR">
      <formula>NOT(ISERROR(SEARCH("VALORAR",AW394)))</formula>
    </cfRule>
    <cfRule type="containsText" dxfId="13185" priority="7911" operator="containsText" text="Extrema">
      <formula>NOT(ISERROR(SEARCH("Extrema",AW394)))</formula>
    </cfRule>
    <cfRule type="containsText" dxfId="13184" priority="7912" operator="containsText" text="Alta">
      <formula>NOT(ISERROR(SEARCH("Alta",AW394)))</formula>
    </cfRule>
    <cfRule type="containsText" dxfId="13183" priority="7913" operator="containsText" text="Moderada">
      <formula>NOT(ISERROR(SEARCH("Moderada",AW394)))</formula>
    </cfRule>
    <cfRule type="containsText" dxfId="13182" priority="7914" operator="containsText" text="Baja">
      <formula>NOT(ISERROR(SEARCH("Baja",AW394)))</formula>
    </cfRule>
  </conditionalFormatting>
  <conditionalFormatting sqref="AP394">
    <cfRule type="cellIs" dxfId="13181" priority="7897" stopIfTrue="1" operator="equal">
      <formula>"Alta"</formula>
    </cfRule>
  </conditionalFormatting>
  <conditionalFormatting sqref="AP394">
    <cfRule type="cellIs" dxfId="13180" priority="7899" stopIfTrue="1" operator="equal">
      <formula>"Baja"</formula>
    </cfRule>
  </conditionalFormatting>
  <conditionalFormatting sqref="AP394">
    <cfRule type="cellIs" dxfId="13179" priority="7898" stopIfTrue="1" operator="equal">
      <formula>"Media"</formula>
    </cfRule>
  </conditionalFormatting>
  <conditionalFormatting sqref="AP394">
    <cfRule type="cellIs" dxfId="13178" priority="7896" stopIfTrue="1" operator="equal">
      <formula>"Muy Alta"</formula>
    </cfRule>
  </conditionalFormatting>
  <conditionalFormatting sqref="AP394">
    <cfRule type="cellIs" dxfId="13177" priority="7900" stopIfTrue="1" operator="equal">
      <formula>"Muy Baja"</formula>
    </cfRule>
  </conditionalFormatting>
  <conditionalFormatting sqref="AP395">
    <cfRule type="cellIs" dxfId="13176" priority="7883" stopIfTrue="1" operator="equal">
      <formula>"Alta"</formula>
    </cfRule>
  </conditionalFormatting>
  <conditionalFormatting sqref="AP395">
    <cfRule type="cellIs" dxfId="13175" priority="7885" stopIfTrue="1" operator="equal">
      <formula>"Baja"</formula>
    </cfRule>
  </conditionalFormatting>
  <conditionalFormatting sqref="AP395">
    <cfRule type="cellIs" dxfId="13174" priority="7884" stopIfTrue="1" operator="equal">
      <formula>"Media"</formula>
    </cfRule>
  </conditionalFormatting>
  <conditionalFormatting sqref="AP395">
    <cfRule type="cellIs" dxfId="13173" priority="7882" stopIfTrue="1" operator="equal">
      <formula>"Muy Alta"</formula>
    </cfRule>
  </conditionalFormatting>
  <conditionalFormatting sqref="AP395">
    <cfRule type="cellIs" dxfId="13172" priority="7886" stopIfTrue="1" operator="equal">
      <formula>"Muy Baja"</formula>
    </cfRule>
  </conditionalFormatting>
  <conditionalFormatting sqref="AP405">
    <cfRule type="cellIs" dxfId="13171" priority="7733" stopIfTrue="1" operator="equal">
      <formula>"Alta"</formula>
    </cfRule>
  </conditionalFormatting>
  <conditionalFormatting sqref="AP405">
    <cfRule type="cellIs" dxfId="13170" priority="7735" stopIfTrue="1" operator="equal">
      <formula>"Baja"</formula>
    </cfRule>
  </conditionalFormatting>
  <conditionalFormatting sqref="AP405">
    <cfRule type="cellIs" dxfId="13169" priority="7734" stopIfTrue="1" operator="equal">
      <formula>"Media"</formula>
    </cfRule>
  </conditionalFormatting>
  <conditionalFormatting sqref="AP405">
    <cfRule type="cellIs" dxfId="13168" priority="7732" stopIfTrue="1" operator="equal">
      <formula>"Muy Alta"</formula>
    </cfRule>
  </conditionalFormatting>
  <conditionalFormatting sqref="AP405">
    <cfRule type="cellIs" dxfId="13167" priority="7736" stopIfTrue="1" operator="equal">
      <formula>"Muy Baja"</formula>
    </cfRule>
  </conditionalFormatting>
  <conditionalFormatting sqref="AE396:AE397">
    <cfRule type="containsText" dxfId="13166" priority="7835" operator="containsText" text="VALORAR">
      <formula>NOT(ISERROR(SEARCH("VALORAR",AE396)))</formula>
    </cfRule>
    <cfRule type="containsText" dxfId="13165" priority="7836" operator="containsText" text="Extrema">
      <formula>NOT(ISERROR(SEARCH("Extrema",AE396)))</formula>
    </cfRule>
    <cfRule type="containsText" dxfId="13164" priority="7837" operator="containsText" text="Alta">
      <formula>NOT(ISERROR(SEARCH("Alta",AE396)))</formula>
    </cfRule>
    <cfRule type="containsText" dxfId="13163" priority="7838" operator="containsText" text="Moderada">
      <formula>NOT(ISERROR(SEARCH("Moderada",AE396)))</formula>
    </cfRule>
    <cfRule type="containsText" dxfId="13162" priority="7839" operator="containsText" text="Baja">
      <formula>NOT(ISERROR(SEARCH("Baja",AE396)))</formula>
    </cfRule>
  </conditionalFormatting>
  <conditionalFormatting sqref="AE396:AE397">
    <cfRule type="containsText" dxfId="13161" priority="7840" operator="containsText" text="VALORAR">
      <formula>NOT(ISERROR(SEARCH("VALORAR",AE396)))</formula>
    </cfRule>
    <cfRule type="containsText" dxfId="13160" priority="7841" operator="containsText" text="Extrema">
      <formula>NOT(ISERROR(SEARCH("Extrema",AE396)))</formula>
    </cfRule>
    <cfRule type="containsText" dxfId="13159" priority="7842" operator="containsText" text="Alta">
      <formula>NOT(ISERROR(SEARCH("Alta",AE396)))</formula>
    </cfRule>
    <cfRule type="containsText" dxfId="13158" priority="7843" operator="containsText" text="Moderada">
      <formula>NOT(ISERROR(SEARCH("Moderada",AE396)))</formula>
    </cfRule>
    <cfRule type="containsText" dxfId="13157" priority="7844" operator="containsText" text="Baja">
      <formula>NOT(ISERROR(SEARCH("Baja",AE396)))</formula>
    </cfRule>
  </conditionalFormatting>
  <conditionalFormatting sqref="V396:V397">
    <cfRule type="cellIs" dxfId="13156" priority="7851" stopIfTrue="1" operator="equal">
      <formula>"Alta"</formula>
    </cfRule>
  </conditionalFormatting>
  <conditionalFormatting sqref="V396:V397">
    <cfRule type="cellIs" dxfId="13155" priority="7853" stopIfTrue="1" operator="equal">
      <formula>"Baja"</formula>
    </cfRule>
  </conditionalFormatting>
  <conditionalFormatting sqref="V396:V397">
    <cfRule type="cellIs" dxfId="13154" priority="7852" stopIfTrue="1" operator="equal">
      <formula>"Media"</formula>
    </cfRule>
  </conditionalFormatting>
  <conditionalFormatting sqref="V396:V397">
    <cfRule type="cellIs" dxfId="13153" priority="7850" stopIfTrue="1" operator="equal">
      <formula>"Muy Alta"</formula>
    </cfRule>
  </conditionalFormatting>
  <conditionalFormatting sqref="V396:V397">
    <cfRule type="cellIs" dxfId="13152" priority="7854" stopIfTrue="1" operator="equal">
      <formula>"Muy Baja"</formula>
    </cfRule>
  </conditionalFormatting>
  <conditionalFormatting sqref="AP402">
    <cfRule type="cellIs" dxfId="13151" priority="7691" stopIfTrue="1" operator="equal">
      <formula>"Alta"</formula>
    </cfRule>
  </conditionalFormatting>
  <conditionalFormatting sqref="AP402">
    <cfRule type="cellIs" dxfId="13150" priority="7693" stopIfTrue="1" operator="equal">
      <formula>"Baja"</formula>
    </cfRule>
  </conditionalFormatting>
  <conditionalFormatting sqref="AP402">
    <cfRule type="cellIs" dxfId="13149" priority="7692" stopIfTrue="1" operator="equal">
      <formula>"Media"</formula>
    </cfRule>
  </conditionalFormatting>
  <conditionalFormatting sqref="AP402">
    <cfRule type="cellIs" dxfId="13148" priority="7690" stopIfTrue="1" operator="equal">
      <formula>"Muy Alta"</formula>
    </cfRule>
  </conditionalFormatting>
  <conditionalFormatting sqref="AP402">
    <cfRule type="cellIs" dxfId="13147" priority="7694" stopIfTrue="1" operator="equal">
      <formula>"Muy Baja"</formula>
    </cfRule>
  </conditionalFormatting>
  <conditionalFormatting sqref="AP397">
    <cfRule type="cellIs" dxfId="13146" priority="7813" stopIfTrue="1" operator="equal">
      <formula>"Alta"</formula>
    </cfRule>
  </conditionalFormatting>
  <conditionalFormatting sqref="AP397">
    <cfRule type="cellIs" dxfId="13145" priority="7815" stopIfTrue="1" operator="equal">
      <formula>"Baja"</formula>
    </cfRule>
  </conditionalFormatting>
  <conditionalFormatting sqref="AP397">
    <cfRule type="cellIs" dxfId="13144" priority="7814" stopIfTrue="1" operator="equal">
      <formula>"Media"</formula>
    </cfRule>
  </conditionalFormatting>
  <conditionalFormatting sqref="AP397">
    <cfRule type="cellIs" dxfId="13143" priority="7812" stopIfTrue="1" operator="equal">
      <formula>"Muy Alta"</formula>
    </cfRule>
  </conditionalFormatting>
  <conditionalFormatting sqref="AP397">
    <cfRule type="cellIs" dxfId="13142" priority="7816" stopIfTrue="1" operator="equal">
      <formula>"Muy Baja"</formula>
    </cfRule>
  </conditionalFormatting>
  <conditionalFormatting sqref="V382:V383">
    <cfRule type="cellIs" dxfId="13141" priority="8203" stopIfTrue="1" operator="equal">
      <formula>"Alta"</formula>
    </cfRule>
  </conditionalFormatting>
  <conditionalFormatting sqref="V382:V383">
    <cfRule type="cellIs" dxfId="13140" priority="8205" stopIfTrue="1" operator="equal">
      <formula>"Baja"</formula>
    </cfRule>
  </conditionalFormatting>
  <conditionalFormatting sqref="V382:V383">
    <cfRule type="cellIs" dxfId="13139" priority="8204" stopIfTrue="1" operator="equal">
      <formula>"Media"</formula>
    </cfRule>
  </conditionalFormatting>
  <conditionalFormatting sqref="V382:V383">
    <cfRule type="cellIs" dxfId="13138" priority="8202" stopIfTrue="1" operator="equal">
      <formula>"Muy Alta"</formula>
    </cfRule>
  </conditionalFormatting>
  <conditionalFormatting sqref="V382:V383">
    <cfRule type="cellIs" dxfId="13137" priority="8206" stopIfTrue="1" operator="equal">
      <formula>"Muy Baja"</formula>
    </cfRule>
  </conditionalFormatting>
  <conditionalFormatting sqref="AE382:AE383">
    <cfRule type="containsText" dxfId="13136" priority="8187" operator="containsText" text="VALORAR">
      <formula>NOT(ISERROR(SEARCH("VALORAR",AE382)))</formula>
    </cfRule>
    <cfRule type="containsText" dxfId="13135" priority="8188" operator="containsText" text="Extrema">
      <formula>NOT(ISERROR(SEARCH("Extrema",AE382)))</formula>
    </cfRule>
    <cfRule type="containsText" dxfId="13134" priority="8189" operator="containsText" text="Alta">
      <formula>NOT(ISERROR(SEARCH("Alta",AE382)))</formula>
    </cfRule>
    <cfRule type="containsText" dxfId="13133" priority="8190" operator="containsText" text="Moderada">
      <formula>NOT(ISERROR(SEARCH("Moderada",AE382)))</formula>
    </cfRule>
    <cfRule type="containsText" dxfId="13132" priority="8191" operator="containsText" text="Baja">
      <formula>NOT(ISERROR(SEARCH("Baja",AE382)))</formula>
    </cfRule>
  </conditionalFormatting>
  <conditionalFormatting sqref="AE382:AE383">
    <cfRule type="containsText" dxfId="13131" priority="8192" operator="containsText" text="VALORAR">
      <formula>NOT(ISERROR(SEARCH("VALORAR",AE382)))</formula>
    </cfRule>
    <cfRule type="containsText" dxfId="13130" priority="8193" operator="containsText" text="Extrema">
      <formula>NOT(ISERROR(SEARCH("Extrema",AE382)))</formula>
    </cfRule>
    <cfRule type="containsText" dxfId="13129" priority="8194" operator="containsText" text="Alta">
      <formula>NOT(ISERROR(SEARCH("Alta",AE382)))</formula>
    </cfRule>
    <cfRule type="containsText" dxfId="13128" priority="8195" operator="containsText" text="Moderada">
      <formula>NOT(ISERROR(SEARCH("Moderada",AE382)))</formula>
    </cfRule>
    <cfRule type="containsText" dxfId="13127" priority="8196" operator="containsText" text="Baja">
      <formula>NOT(ISERROR(SEARCH("Baja",AE382)))</formula>
    </cfRule>
  </conditionalFormatting>
  <conditionalFormatting sqref="AW382">
    <cfRule type="containsText" dxfId="13126" priority="8177" operator="containsText" text="VALORAR">
      <formula>NOT(ISERROR(SEARCH("VALORAR",AW382)))</formula>
    </cfRule>
    <cfRule type="containsText" dxfId="13125" priority="8178" operator="containsText" text="Extrema">
      <formula>NOT(ISERROR(SEARCH("Extrema",AW382)))</formula>
    </cfRule>
    <cfRule type="containsText" dxfId="13124" priority="8179" operator="containsText" text="Alta">
      <formula>NOT(ISERROR(SEARCH("Alta",AW382)))</formula>
    </cfRule>
    <cfRule type="containsText" dxfId="13123" priority="8180" operator="containsText" text="Moderada">
      <formula>NOT(ISERROR(SEARCH("Moderada",AW382)))</formula>
    </cfRule>
    <cfRule type="containsText" dxfId="13122" priority="8181" operator="containsText" text="Baja">
      <formula>NOT(ISERROR(SEARCH("Baja",AW382)))</formula>
    </cfRule>
  </conditionalFormatting>
  <conditionalFormatting sqref="AW382">
    <cfRule type="containsText" dxfId="13121" priority="8182" operator="containsText" text="VALORAR">
      <formula>NOT(ISERROR(SEARCH("VALORAR",AW382)))</formula>
    </cfRule>
    <cfRule type="containsText" dxfId="13120" priority="8183" operator="containsText" text="Extrema">
      <formula>NOT(ISERROR(SEARCH("Extrema",AW382)))</formula>
    </cfRule>
    <cfRule type="containsText" dxfId="13119" priority="8184" operator="containsText" text="Alta">
      <formula>NOT(ISERROR(SEARCH("Alta",AW382)))</formula>
    </cfRule>
    <cfRule type="containsText" dxfId="13118" priority="8185" operator="containsText" text="Moderada">
      <formula>NOT(ISERROR(SEARCH("Moderada",AW382)))</formula>
    </cfRule>
    <cfRule type="containsText" dxfId="13117" priority="8186" operator="containsText" text="Baja">
      <formula>NOT(ISERROR(SEARCH("Baja",AW382)))</formula>
    </cfRule>
  </conditionalFormatting>
  <conditionalFormatting sqref="AP382">
    <cfRule type="cellIs" dxfId="13116" priority="8169" stopIfTrue="1" operator="equal">
      <formula>"Alta"</formula>
    </cfRule>
  </conditionalFormatting>
  <conditionalFormatting sqref="AP382">
    <cfRule type="cellIs" dxfId="13115" priority="8171" stopIfTrue="1" operator="equal">
      <formula>"Baja"</formula>
    </cfRule>
  </conditionalFormatting>
  <conditionalFormatting sqref="AP382">
    <cfRule type="cellIs" dxfId="13114" priority="8170" stopIfTrue="1" operator="equal">
      <formula>"Media"</formula>
    </cfRule>
  </conditionalFormatting>
  <conditionalFormatting sqref="AP382">
    <cfRule type="cellIs" dxfId="13113" priority="8168" stopIfTrue="1" operator="equal">
      <formula>"Muy Alta"</formula>
    </cfRule>
  </conditionalFormatting>
  <conditionalFormatting sqref="AP382">
    <cfRule type="cellIs" dxfId="13112" priority="8172" stopIfTrue="1" operator="equal">
      <formula>"Muy Baja"</formula>
    </cfRule>
  </conditionalFormatting>
  <conditionalFormatting sqref="AP383">
    <cfRule type="cellIs" dxfId="13111" priority="8155" stopIfTrue="1" operator="equal">
      <formula>"Alta"</formula>
    </cfRule>
  </conditionalFormatting>
  <conditionalFormatting sqref="AP383">
    <cfRule type="cellIs" dxfId="13110" priority="8157" stopIfTrue="1" operator="equal">
      <formula>"Baja"</formula>
    </cfRule>
  </conditionalFormatting>
  <conditionalFormatting sqref="AP383">
    <cfRule type="cellIs" dxfId="13109" priority="8156" stopIfTrue="1" operator="equal">
      <formula>"Media"</formula>
    </cfRule>
  </conditionalFormatting>
  <conditionalFormatting sqref="AP383">
    <cfRule type="cellIs" dxfId="13108" priority="8154" stopIfTrue="1" operator="equal">
      <formula>"Muy Alta"</formula>
    </cfRule>
  </conditionalFormatting>
  <conditionalFormatting sqref="AP383">
    <cfRule type="cellIs" dxfId="13107" priority="8158" stopIfTrue="1" operator="equal">
      <formula>"Muy Baja"</formula>
    </cfRule>
  </conditionalFormatting>
  <conditionalFormatting sqref="AP387">
    <cfRule type="cellIs" dxfId="13106" priority="8141" stopIfTrue="1" operator="equal">
      <formula>"Alta"</formula>
    </cfRule>
  </conditionalFormatting>
  <conditionalFormatting sqref="AP387">
    <cfRule type="cellIs" dxfId="13105" priority="8143" stopIfTrue="1" operator="equal">
      <formula>"Baja"</formula>
    </cfRule>
  </conditionalFormatting>
  <conditionalFormatting sqref="AP387">
    <cfRule type="cellIs" dxfId="13104" priority="8142" stopIfTrue="1" operator="equal">
      <formula>"Media"</formula>
    </cfRule>
  </conditionalFormatting>
  <conditionalFormatting sqref="AP387">
    <cfRule type="cellIs" dxfId="13103" priority="8140" stopIfTrue="1" operator="equal">
      <formula>"Muy Alta"</formula>
    </cfRule>
  </conditionalFormatting>
  <conditionalFormatting sqref="AP387">
    <cfRule type="cellIs" dxfId="13102" priority="8144" stopIfTrue="1" operator="equal">
      <formula>"Muy Baja"</formula>
    </cfRule>
  </conditionalFormatting>
  <conditionalFormatting sqref="AE384:AE385">
    <cfRule type="containsText" dxfId="13101" priority="8107" operator="containsText" text="VALORAR">
      <formula>NOT(ISERROR(SEARCH("VALORAR",AE384)))</formula>
    </cfRule>
    <cfRule type="containsText" dxfId="13100" priority="8108" operator="containsText" text="Extrema">
      <formula>NOT(ISERROR(SEARCH("Extrema",AE384)))</formula>
    </cfRule>
    <cfRule type="containsText" dxfId="13099" priority="8109" operator="containsText" text="Alta">
      <formula>NOT(ISERROR(SEARCH("Alta",AE384)))</formula>
    </cfRule>
    <cfRule type="containsText" dxfId="13098" priority="8110" operator="containsText" text="Moderada">
      <formula>NOT(ISERROR(SEARCH("Moderada",AE384)))</formula>
    </cfRule>
    <cfRule type="containsText" dxfId="13097" priority="8111" operator="containsText" text="Baja">
      <formula>NOT(ISERROR(SEARCH("Baja",AE384)))</formula>
    </cfRule>
  </conditionalFormatting>
  <conditionalFormatting sqref="AE384:AE385">
    <cfRule type="containsText" dxfId="13096" priority="8112" operator="containsText" text="VALORAR">
      <formula>NOT(ISERROR(SEARCH("VALORAR",AE384)))</formula>
    </cfRule>
    <cfRule type="containsText" dxfId="13095" priority="8113" operator="containsText" text="Extrema">
      <formula>NOT(ISERROR(SEARCH("Extrema",AE384)))</formula>
    </cfRule>
    <cfRule type="containsText" dxfId="13094" priority="8114" operator="containsText" text="Alta">
      <formula>NOT(ISERROR(SEARCH("Alta",AE384)))</formula>
    </cfRule>
    <cfRule type="containsText" dxfId="13093" priority="8115" operator="containsText" text="Moderada">
      <formula>NOT(ISERROR(SEARCH("Moderada",AE384)))</formula>
    </cfRule>
    <cfRule type="containsText" dxfId="13092" priority="8116" operator="containsText" text="Baja">
      <formula>NOT(ISERROR(SEARCH("Baja",AE384)))</formula>
    </cfRule>
  </conditionalFormatting>
  <conditionalFormatting sqref="V384:V385">
    <cfRule type="cellIs" dxfId="13091" priority="8123" stopIfTrue="1" operator="equal">
      <formula>"Alta"</formula>
    </cfRule>
  </conditionalFormatting>
  <conditionalFormatting sqref="V384:V385">
    <cfRule type="cellIs" dxfId="13090" priority="8125" stopIfTrue="1" operator="equal">
      <formula>"Baja"</formula>
    </cfRule>
  </conditionalFormatting>
  <conditionalFormatting sqref="V384:V385">
    <cfRule type="cellIs" dxfId="13089" priority="8124" stopIfTrue="1" operator="equal">
      <formula>"Media"</formula>
    </cfRule>
  </conditionalFormatting>
  <conditionalFormatting sqref="V384:V385">
    <cfRule type="cellIs" dxfId="13088" priority="8122" stopIfTrue="1" operator="equal">
      <formula>"Muy Alta"</formula>
    </cfRule>
  </conditionalFormatting>
  <conditionalFormatting sqref="V384:V385">
    <cfRule type="cellIs" dxfId="13087" priority="8126" stopIfTrue="1" operator="equal">
      <formula>"Muy Baja"</formula>
    </cfRule>
  </conditionalFormatting>
  <conditionalFormatting sqref="AP384">
    <cfRule type="cellIs" dxfId="13086" priority="8099" stopIfTrue="1" operator="equal">
      <formula>"Alta"</formula>
    </cfRule>
  </conditionalFormatting>
  <conditionalFormatting sqref="AP384">
    <cfRule type="cellIs" dxfId="13085" priority="8101" stopIfTrue="1" operator="equal">
      <formula>"Baja"</formula>
    </cfRule>
  </conditionalFormatting>
  <conditionalFormatting sqref="AP384">
    <cfRule type="cellIs" dxfId="13084" priority="8100" stopIfTrue="1" operator="equal">
      <formula>"Media"</formula>
    </cfRule>
  </conditionalFormatting>
  <conditionalFormatting sqref="AP384">
    <cfRule type="cellIs" dxfId="13083" priority="8098" stopIfTrue="1" operator="equal">
      <formula>"Muy Alta"</formula>
    </cfRule>
  </conditionalFormatting>
  <conditionalFormatting sqref="AP384">
    <cfRule type="cellIs" dxfId="13082" priority="8102" stopIfTrue="1" operator="equal">
      <formula>"Muy Baja"</formula>
    </cfRule>
  </conditionalFormatting>
  <conditionalFormatting sqref="AP385">
    <cfRule type="cellIs" dxfId="13081" priority="8085" stopIfTrue="1" operator="equal">
      <formula>"Alta"</formula>
    </cfRule>
  </conditionalFormatting>
  <conditionalFormatting sqref="AP385">
    <cfRule type="cellIs" dxfId="13080" priority="8087" stopIfTrue="1" operator="equal">
      <formula>"Baja"</formula>
    </cfRule>
  </conditionalFormatting>
  <conditionalFormatting sqref="AP385">
    <cfRule type="cellIs" dxfId="13079" priority="8086" stopIfTrue="1" operator="equal">
      <formula>"Media"</formula>
    </cfRule>
  </conditionalFormatting>
  <conditionalFormatting sqref="AP385">
    <cfRule type="cellIs" dxfId="13078" priority="8084" stopIfTrue="1" operator="equal">
      <formula>"Muy Alta"</formula>
    </cfRule>
  </conditionalFormatting>
  <conditionalFormatting sqref="AP385">
    <cfRule type="cellIs" dxfId="13077" priority="8088" stopIfTrue="1" operator="equal">
      <formula>"Muy Baja"</formula>
    </cfRule>
  </conditionalFormatting>
  <conditionalFormatting sqref="V400:V401">
    <cfRule type="cellIs" dxfId="13076" priority="7795" stopIfTrue="1" operator="equal">
      <formula>"Alta"</formula>
    </cfRule>
  </conditionalFormatting>
  <conditionalFormatting sqref="V400:V401">
    <cfRule type="cellIs" dxfId="13075" priority="7797" stopIfTrue="1" operator="equal">
      <formula>"Baja"</formula>
    </cfRule>
  </conditionalFormatting>
  <conditionalFormatting sqref="V400:V401">
    <cfRule type="cellIs" dxfId="13074" priority="7796" stopIfTrue="1" operator="equal">
      <formula>"Media"</formula>
    </cfRule>
  </conditionalFormatting>
  <conditionalFormatting sqref="V400:V401">
    <cfRule type="cellIs" dxfId="13073" priority="7794" stopIfTrue="1" operator="equal">
      <formula>"Muy Alta"</formula>
    </cfRule>
  </conditionalFormatting>
  <conditionalFormatting sqref="V400:V401">
    <cfRule type="cellIs" dxfId="13072" priority="7798" stopIfTrue="1" operator="equal">
      <formula>"Muy Baja"</formula>
    </cfRule>
  </conditionalFormatting>
  <conditionalFormatting sqref="AW400">
    <cfRule type="containsText" dxfId="13071" priority="7769" operator="containsText" text="VALORAR">
      <formula>NOT(ISERROR(SEARCH("VALORAR",AW400)))</formula>
    </cfRule>
    <cfRule type="containsText" dxfId="13070" priority="7770" operator="containsText" text="Extrema">
      <formula>NOT(ISERROR(SEARCH("Extrema",AW400)))</formula>
    </cfRule>
    <cfRule type="containsText" dxfId="13069" priority="7771" operator="containsText" text="Alta">
      <formula>NOT(ISERROR(SEARCH("Alta",AW400)))</formula>
    </cfRule>
    <cfRule type="containsText" dxfId="13068" priority="7772" operator="containsText" text="Moderada">
      <formula>NOT(ISERROR(SEARCH("Moderada",AW400)))</formula>
    </cfRule>
    <cfRule type="containsText" dxfId="13067" priority="7773" operator="containsText" text="Baja">
      <formula>NOT(ISERROR(SEARCH("Baja",AW400)))</formula>
    </cfRule>
  </conditionalFormatting>
  <conditionalFormatting sqref="AW400">
    <cfRule type="containsText" dxfId="13066" priority="7774" operator="containsText" text="VALORAR">
      <formula>NOT(ISERROR(SEARCH("VALORAR",AW400)))</formula>
    </cfRule>
    <cfRule type="containsText" dxfId="13065" priority="7775" operator="containsText" text="Extrema">
      <formula>NOT(ISERROR(SEARCH("Extrema",AW400)))</formula>
    </cfRule>
    <cfRule type="containsText" dxfId="13064" priority="7776" operator="containsText" text="Alta">
      <formula>NOT(ISERROR(SEARCH("Alta",AW400)))</formula>
    </cfRule>
    <cfRule type="containsText" dxfId="13063" priority="7777" operator="containsText" text="Moderada">
      <formula>NOT(ISERROR(SEARCH("Moderada",AW400)))</formula>
    </cfRule>
    <cfRule type="containsText" dxfId="13062" priority="7778" operator="containsText" text="Baja">
      <formula>NOT(ISERROR(SEARCH("Baja",AW400)))</formula>
    </cfRule>
  </conditionalFormatting>
  <conditionalFormatting sqref="AP400">
    <cfRule type="cellIs" dxfId="13061" priority="7761" stopIfTrue="1" operator="equal">
      <formula>"Alta"</formula>
    </cfRule>
  </conditionalFormatting>
  <conditionalFormatting sqref="AP400">
    <cfRule type="cellIs" dxfId="13060" priority="7763" stopIfTrue="1" operator="equal">
      <formula>"Baja"</formula>
    </cfRule>
  </conditionalFormatting>
  <conditionalFormatting sqref="AP400">
    <cfRule type="cellIs" dxfId="13059" priority="7762" stopIfTrue="1" operator="equal">
      <formula>"Media"</formula>
    </cfRule>
  </conditionalFormatting>
  <conditionalFormatting sqref="AP400">
    <cfRule type="cellIs" dxfId="13058" priority="7760" stopIfTrue="1" operator="equal">
      <formula>"Muy Alta"</formula>
    </cfRule>
  </conditionalFormatting>
  <conditionalFormatting sqref="AP400">
    <cfRule type="cellIs" dxfId="13057" priority="7764" stopIfTrue="1" operator="equal">
      <formula>"Muy Baja"</formula>
    </cfRule>
  </conditionalFormatting>
  <conditionalFormatting sqref="AP401">
    <cfRule type="cellIs" dxfId="13056" priority="7747" stopIfTrue="1" operator="equal">
      <formula>"Alta"</formula>
    </cfRule>
  </conditionalFormatting>
  <conditionalFormatting sqref="AP401">
    <cfRule type="cellIs" dxfId="13055" priority="7749" stopIfTrue="1" operator="equal">
      <formula>"Baja"</formula>
    </cfRule>
  </conditionalFormatting>
  <conditionalFormatting sqref="AP401">
    <cfRule type="cellIs" dxfId="13054" priority="7748" stopIfTrue="1" operator="equal">
      <formula>"Media"</formula>
    </cfRule>
  </conditionalFormatting>
  <conditionalFormatting sqref="AP401">
    <cfRule type="cellIs" dxfId="13053" priority="7746" stopIfTrue="1" operator="equal">
      <formula>"Muy Alta"</formula>
    </cfRule>
  </conditionalFormatting>
  <conditionalFormatting sqref="AP401">
    <cfRule type="cellIs" dxfId="13052" priority="7750" stopIfTrue="1" operator="equal">
      <formula>"Muy Baja"</formula>
    </cfRule>
  </conditionalFormatting>
  <conditionalFormatting sqref="AE402:AE403">
    <cfRule type="containsText" dxfId="13051" priority="7699" operator="containsText" text="VALORAR">
      <formula>NOT(ISERROR(SEARCH("VALORAR",AE402)))</formula>
    </cfRule>
    <cfRule type="containsText" dxfId="13050" priority="7700" operator="containsText" text="Extrema">
      <formula>NOT(ISERROR(SEARCH("Extrema",AE402)))</formula>
    </cfRule>
    <cfRule type="containsText" dxfId="13049" priority="7701" operator="containsText" text="Alta">
      <formula>NOT(ISERROR(SEARCH("Alta",AE402)))</formula>
    </cfRule>
    <cfRule type="containsText" dxfId="13048" priority="7702" operator="containsText" text="Moderada">
      <formula>NOT(ISERROR(SEARCH("Moderada",AE402)))</formula>
    </cfRule>
    <cfRule type="containsText" dxfId="13047" priority="7703" operator="containsText" text="Baja">
      <formula>NOT(ISERROR(SEARCH("Baja",AE402)))</formula>
    </cfRule>
  </conditionalFormatting>
  <conditionalFormatting sqref="AE402:AE403">
    <cfRule type="containsText" dxfId="13046" priority="7704" operator="containsText" text="VALORAR">
      <formula>NOT(ISERROR(SEARCH("VALORAR",AE402)))</formula>
    </cfRule>
    <cfRule type="containsText" dxfId="13045" priority="7705" operator="containsText" text="Extrema">
      <formula>NOT(ISERROR(SEARCH("Extrema",AE402)))</formula>
    </cfRule>
    <cfRule type="containsText" dxfId="13044" priority="7706" operator="containsText" text="Alta">
      <formula>NOT(ISERROR(SEARCH("Alta",AE402)))</formula>
    </cfRule>
    <cfRule type="containsText" dxfId="13043" priority="7707" operator="containsText" text="Moderada">
      <formula>NOT(ISERROR(SEARCH("Moderada",AE402)))</formula>
    </cfRule>
    <cfRule type="containsText" dxfId="13042" priority="7708" operator="containsText" text="Baja">
      <formula>NOT(ISERROR(SEARCH("Baja",AE402)))</formula>
    </cfRule>
  </conditionalFormatting>
  <conditionalFormatting sqref="V402:V403">
    <cfRule type="cellIs" dxfId="13041" priority="7715" stopIfTrue="1" operator="equal">
      <formula>"Alta"</formula>
    </cfRule>
  </conditionalFormatting>
  <conditionalFormatting sqref="V402:V403">
    <cfRule type="cellIs" dxfId="13040" priority="7717" stopIfTrue="1" operator="equal">
      <formula>"Baja"</formula>
    </cfRule>
  </conditionalFormatting>
  <conditionalFormatting sqref="V402:V403">
    <cfRule type="cellIs" dxfId="13039" priority="7716" stopIfTrue="1" operator="equal">
      <formula>"Media"</formula>
    </cfRule>
  </conditionalFormatting>
  <conditionalFormatting sqref="V402:V403">
    <cfRule type="cellIs" dxfId="13038" priority="7714" stopIfTrue="1" operator="equal">
      <formula>"Muy Alta"</formula>
    </cfRule>
  </conditionalFormatting>
  <conditionalFormatting sqref="V402:V403">
    <cfRule type="cellIs" dxfId="13037" priority="7718" stopIfTrue="1" operator="equal">
      <formula>"Muy Baja"</formula>
    </cfRule>
  </conditionalFormatting>
  <conditionalFormatting sqref="AP403">
    <cfRule type="cellIs" dxfId="13036" priority="7677" stopIfTrue="1" operator="equal">
      <formula>"Alta"</formula>
    </cfRule>
  </conditionalFormatting>
  <conditionalFormatting sqref="AP403">
    <cfRule type="cellIs" dxfId="13035" priority="7679" stopIfTrue="1" operator="equal">
      <formula>"Baja"</formula>
    </cfRule>
  </conditionalFormatting>
  <conditionalFormatting sqref="AP403">
    <cfRule type="cellIs" dxfId="13034" priority="7678" stopIfTrue="1" operator="equal">
      <formula>"Media"</formula>
    </cfRule>
  </conditionalFormatting>
  <conditionalFormatting sqref="AP403">
    <cfRule type="cellIs" dxfId="13033" priority="7676" stopIfTrue="1" operator="equal">
      <formula>"Muy Alta"</formula>
    </cfRule>
  </conditionalFormatting>
  <conditionalFormatting sqref="AP403">
    <cfRule type="cellIs" dxfId="13032" priority="7680" stopIfTrue="1" operator="equal">
      <formula>"Muy Baja"</formula>
    </cfRule>
  </conditionalFormatting>
  <conditionalFormatting sqref="AE412:AE413">
    <cfRule type="containsText" dxfId="13031" priority="7643" operator="containsText" text="VALORAR">
      <formula>NOT(ISERROR(SEARCH("VALORAR",AE412)))</formula>
    </cfRule>
    <cfRule type="containsText" dxfId="13030" priority="7644" operator="containsText" text="Extrema">
      <formula>NOT(ISERROR(SEARCH("Extrema",AE412)))</formula>
    </cfRule>
    <cfRule type="containsText" dxfId="13029" priority="7645" operator="containsText" text="Alta">
      <formula>NOT(ISERROR(SEARCH("Alta",AE412)))</formula>
    </cfRule>
    <cfRule type="containsText" dxfId="13028" priority="7646" operator="containsText" text="Moderada">
      <formula>NOT(ISERROR(SEARCH("Moderada",AE412)))</formula>
    </cfRule>
    <cfRule type="containsText" dxfId="13027" priority="7647" operator="containsText" text="Baja">
      <formula>NOT(ISERROR(SEARCH("Baja",AE412)))</formula>
    </cfRule>
  </conditionalFormatting>
  <conditionalFormatting sqref="AE412:AE413">
    <cfRule type="containsText" dxfId="13026" priority="7648" operator="containsText" text="VALORAR">
      <formula>NOT(ISERROR(SEARCH("VALORAR",AE412)))</formula>
    </cfRule>
    <cfRule type="containsText" dxfId="13025" priority="7649" operator="containsText" text="Extrema">
      <formula>NOT(ISERROR(SEARCH("Extrema",AE412)))</formula>
    </cfRule>
    <cfRule type="containsText" dxfId="13024" priority="7650" operator="containsText" text="Alta">
      <formula>NOT(ISERROR(SEARCH("Alta",AE412)))</formula>
    </cfRule>
    <cfRule type="containsText" dxfId="13023" priority="7651" operator="containsText" text="Moderada">
      <formula>NOT(ISERROR(SEARCH("Moderada",AE412)))</formula>
    </cfRule>
    <cfRule type="containsText" dxfId="13022" priority="7652" operator="containsText" text="Baja">
      <formula>NOT(ISERROR(SEARCH("Baja",AE412)))</formula>
    </cfRule>
  </conditionalFormatting>
  <conditionalFormatting sqref="AP417">
    <cfRule type="cellIs" dxfId="13021" priority="7597" stopIfTrue="1" operator="equal">
      <formula>"Alta"</formula>
    </cfRule>
  </conditionalFormatting>
  <conditionalFormatting sqref="AP417">
    <cfRule type="cellIs" dxfId="13020" priority="7599" stopIfTrue="1" operator="equal">
      <formula>"Baja"</formula>
    </cfRule>
  </conditionalFormatting>
  <conditionalFormatting sqref="AP417">
    <cfRule type="cellIs" dxfId="13019" priority="7598" stopIfTrue="1" operator="equal">
      <formula>"Media"</formula>
    </cfRule>
  </conditionalFormatting>
  <conditionalFormatting sqref="AP417">
    <cfRule type="cellIs" dxfId="13018" priority="7596" stopIfTrue="1" operator="equal">
      <formula>"Muy Alta"</formula>
    </cfRule>
  </conditionalFormatting>
  <conditionalFormatting sqref="AP417">
    <cfRule type="cellIs" dxfId="13017" priority="7600" stopIfTrue="1" operator="equal">
      <formula>"Muy Baja"</formula>
    </cfRule>
  </conditionalFormatting>
  <conditionalFormatting sqref="AP414">
    <cfRule type="cellIs" dxfId="13016" priority="7555" stopIfTrue="1" operator="equal">
      <formula>"Alta"</formula>
    </cfRule>
  </conditionalFormatting>
  <conditionalFormatting sqref="AP414">
    <cfRule type="cellIs" dxfId="13015" priority="7557" stopIfTrue="1" operator="equal">
      <formula>"Baja"</formula>
    </cfRule>
  </conditionalFormatting>
  <conditionalFormatting sqref="AP414">
    <cfRule type="cellIs" dxfId="13014" priority="7556" stopIfTrue="1" operator="equal">
      <formula>"Media"</formula>
    </cfRule>
  </conditionalFormatting>
  <conditionalFormatting sqref="AP414">
    <cfRule type="cellIs" dxfId="13013" priority="7554" stopIfTrue="1" operator="equal">
      <formula>"Muy Alta"</formula>
    </cfRule>
  </conditionalFormatting>
  <conditionalFormatting sqref="AP414">
    <cfRule type="cellIs" dxfId="13012" priority="7558" stopIfTrue="1" operator="equal">
      <formula>"Muy Baja"</formula>
    </cfRule>
  </conditionalFormatting>
  <conditionalFormatting sqref="V412:V413">
    <cfRule type="cellIs" dxfId="13011" priority="7659" stopIfTrue="1" operator="equal">
      <formula>"Alta"</formula>
    </cfRule>
  </conditionalFormatting>
  <conditionalFormatting sqref="V412:V413">
    <cfRule type="cellIs" dxfId="13010" priority="7661" stopIfTrue="1" operator="equal">
      <formula>"Baja"</formula>
    </cfRule>
  </conditionalFormatting>
  <conditionalFormatting sqref="V412:V413">
    <cfRule type="cellIs" dxfId="13009" priority="7660" stopIfTrue="1" operator="equal">
      <formula>"Media"</formula>
    </cfRule>
  </conditionalFormatting>
  <conditionalFormatting sqref="V412:V413">
    <cfRule type="cellIs" dxfId="13008" priority="7658" stopIfTrue="1" operator="equal">
      <formula>"Muy Alta"</formula>
    </cfRule>
  </conditionalFormatting>
  <conditionalFormatting sqref="V412:V413">
    <cfRule type="cellIs" dxfId="13007" priority="7662" stopIfTrue="1" operator="equal">
      <formula>"Muy Baja"</formula>
    </cfRule>
  </conditionalFormatting>
  <conditionalFormatting sqref="AW412">
    <cfRule type="containsText" dxfId="13006" priority="7633" operator="containsText" text="VALORAR">
      <formula>NOT(ISERROR(SEARCH("VALORAR",AW412)))</formula>
    </cfRule>
    <cfRule type="containsText" dxfId="13005" priority="7634" operator="containsText" text="Extrema">
      <formula>NOT(ISERROR(SEARCH("Extrema",AW412)))</formula>
    </cfRule>
    <cfRule type="containsText" dxfId="13004" priority="7635" operator="containsText" text="Alta">
      <formula>NOT(ISERROR(SEARCH("Alta",AW412)))</formula>
    </cfRule>
    <cfRule type="containsText" dxfId="13003" priority="7636" operator="containsText" text="Moderada">
      <formula>NOT(ISERROR(SEARCH("Moderada",AW412)))</formula>
    </cfRule>
    <cfRule type="containsText" dxfId="13002" priority="7637" operator="containsText" text="Baja">
      <formula>NOT(ISERROR(SEARCH("Baja",AW412)))</formula>
    </cfRule>
  </conditionalFormatting>
  <conditionalFormatting sqref="AW412">
    <cfRule type="containsText" dxfId="13001" priority="7638" operator="containsText" text="VALORAR">
      <formula>NOT(ISERROR(SEARCH("VALORAR",AW412)))</formula>
    </cfRule>
    <cfRule type="containsText" dxfId="13000" priority="7639" operator="containsText" text="Extrema">
      <formula>NOT(ISERROR(SEARCH("Extrema",AW412)))</formula>
    </cfRule>
    <cfRule type="containsText" dxfId="12999" priority="7640" operator="containsText" text="Alta">
      <formula>NOT(ISERROR(SEARCH("Alta",AW412)))</formula>
    </cfRule>
    <cfRule type="containsText" dxfId="12998" priority="7641" operator="containsText" text="Moderada">
      <formula>NOT(ISERROR(SEARCH("Moderada",AW412)))</formula>
    </cfRule>
    <cfRule type="containsText" dxfId="12997" priority="7642" operator="containsText" text="Baja">
      <formula>NOT(ISERROR(SEARCH("Baja",AW412)))</formula>
    </cfRule>
  </conditionalFormatting>
  <conditionalFormatting sqref="AP412">
    <cfRule type="cellIs" dxfId="12996" priority="7625" stopIfTrue="1" operator="equal">
      <formula>"Alta"</formula>
    </cfRule>
  </conditionalFormatting>
  <conditionalFormatting sqref="AP412">
    <cfRule type="cellIs" dxfId="12995" priority="7627" stopIfTrue="1" operator="equal">
      <formula>"Baja"</formula>
    </cfRule>
  </conditionalFormatting>
  <conditionalFormatting sqref="AP412">
    <cfRule type="cellIs" dxfId="12994" priority="7626" stopIfTrue="1" operator="equal">
      <formula>"Media"</formula>
    </cfRule>
  </conditionalFormatting>
  <conditionalFormatting sqref="AP412">
    <cfRule type="cellIs" dxfId="12993" priority="7624" stopIfTrue="1" operator="equal">
      <formula>"Muy Alta"</formula>
    </cfRule>
  </conditionalFormatting>
  <conditionalFormatting sqref="AP412">
    <cfRule type="cellIs" dxfId="12992" priority="7628" stopIfTrue="1" operator="equal">
      <formula>"Muy Baja"</formula>
    </cfRule>
  </conditionalFormatting>
  <conditionalFormatting sqref="AP413">
    <cfRule type="cellIs" dxfId="12991" priority="7611" stopIfTrue="1" operator="equal">
      <formula>"Alta"</formula>
    </cfRule>
  </conditionalFormatting>
  <conditionalFormatting sqref="AP413">
    <cfRule type="cellIs" dxfId="12990" priority="7613" stopIfTrue="1" operator="equal">
      <formula>"Baja"</formula>
    </cfRule>
  </conditionalFormatting>
  <conditionalFormatting sqref="AP413">
    <cfRule type="cellIs" dxfId="12989" priority="7612" stopIfTrue="1" operator="equal">
      <formula>"Media"</formula>
    </cfRule>
  </conditionalFormatting>
  <conditionalFormatting sqref="AP413">
    <cfRule type="cellIs" dxfId="12988" priority="7610" stopIfTrue="1" operator="equal">
      <formula>"Muy Alta"</formula>
    </cfRule>
  </conditionalFormatting>
  <conditionalFormatting sqref="AP413">
    <cfRule type="cellIs" dxfId="12987" priority="7614" stopIfTrue="1" operator="equal">
      <formula>"Muy Baja"</formula>
    </cfRule>
  </conditionalFormatting>
  <conditionalFormatting sqref="AE414:AE415">
    <cfRule type="containsText" dxfId="12986" priority="7563" operator="containsText" text="VALORAR">
      <formula>NOT(ISERROR(SEARCH("VALORAR",AE414)))</formula>
    </cfRule>
    <cfRule type="containsText" dxfId="12985" priority="7564" operator="containsText" text="Extrema">
      <formula>NOT(ISERROR(SEARCH("Extrema",AE414)))</formula>
    </cfRule>
    <cfRule type="containsText" dxfId="12984" priority="7565" operator="containsText" text="Alta">
      <formula>NOT(ISERROR(SEARCH("Alta",AE414)))</formula>
    </cfRule>
    <cfRule type="containsText" dxfId="12983" priority="7566" operator="containsText" text="Moderada">
      <formula>NOT(ISERROR(SEARCH("Moderada",AE414)))</formula>
    </cfRule>
    <cfRule type="containsText" dxfId="12982" priority="7567" operator="containsText" text="Baja">
      <formula>NOT(ISERROR(SEARCH("Baja",AE414)))</formula>
    </cfRule>
  </conditionalFormatting>
  <conditionalFormatting sqref="AE414:AE415">
    <cfRule type="containsText" dxfId="12981" priority="7568" operator="containsText" text="VALORAR">
      <formula>NOT(ISERROR(SEARCH("VALORAR",AE414)))</formula>
    </cfRule>
    <cfRule type="containsText" dxfId="12980" priority="7569" operator="containsText" text="Extrema">
      <formula>NOT(ISERROR(SEARCH("Extrema",AE414)))</formula>
    </cfRule>
    <cfRule type="containsText" dxfId="12979" priority="7570" operator="containsText" text="Alta">
      <formula>NOT(ISERROR(SEARCH("Alta",AE414)))</formula>
    </cfRule>
    <cfRule type="containsText" dxfId="12978" priority="7571" operator="containsText" text="Moderada">
      <formula>NOT(ISERROR(SEARCH("Moderada",AE414)))</formula>
    </cfRule>
    <cfRule type="containsText" dxfId="12977" priority="7572" operator="containsText" text="Baja">
      <formula>NOT(ISERROR(SEARCH("Baja",AE414)))</formula>
    </cfRule>
  </conditionalFormatting>
  <conditionalFormatting sqref="V414:V415">
    <cfRule type="cellIs" dxfId="12976" priority="7579" stopIfTrue="1" operator="equal">
      <formula>"Alta"</formula>
    </cfRule>
  </conditionalFormatting>
  <conditionalFormatting sqref="V414:V415">
    <cfRule type="cellIs" dxfId="12975" priority="7581" stopIfTrue="1" operator="equal">
      <formula>"Baja"</formula>
    </cfRule>
  </conditionalFormatting>
  <conditionalFormatting sqref="V414:V415">
    <cfRule type="cellIs" dxfId="12974" priority="7580" stopIfTrue="1" operator="equal">
      <formula>"Media"</formula>
    </cfRule>
  </conditionalFormatting>
  <conditionalFormatting sqref="V414:V415">
    <cfRule type="cellIs" dxfId="12973" priority="7578" stopIfTrue="1" operator="equal">
      <formula>"Muy Alta"</formula>
    </cfRule>
  </conditionalFormatting>
  <conditionalFormatting sqref="V414:V415">
    <cfRule type="cellIs" dxfId="12972" priority="7582" stopIfTrue="1" operator="equal">
      <formula>"Muy Baja"</formula>
    </cfRule>
  </conditionalFormatting>
  <conditionalFormatting sqref="AP415">
    <cfRule type="cellIs" dxfId="12971" priority="7541" stopIfTrue="1" operator="equal">
      <formula>"Alta"</formula>
    </cfRule>
  </conditionalFormatting>
  <conditionalFormatting sqref="AP415">
    <cfRule type="cellIs" dxfId="12970" priority="7543" stopIfTrue="1" operator="equal">
      <formula>"Baja"</formula>
    </cfRule>
  </conditionalFormatting>
  <conditionalFormatting sqref="AP415">
    <cfRule type="cellIs" dxfId="12969" priority="7542" stopIfTrue="1" operator="equal">
      <formula>"Media"</formula>
    </cfRule>
  </conditionalFormatting>
  <conditionalFormatting sqref="AP415">
    <cfRule type="cellIs" dxfId="12968" priority="7540" stopIfTrue="1" operator="equal">
      <formula>"Muy Alta"</formula>
    </cfRule>
  </conditionalFormatting>
  <conditionalFormatting sqref="AP415">
    <cfRule type="cellIs" dxfId="12967" priority="7544" stopIfTrue="1" operator="equal">
      <formula>"Muy Baja"</formula>
    </cfRule>
  </conditionalFormatting>
  <conditionalFormatting sqref="AE406:AE407">
    <cfRule type="containsText" dxfId="12966" priority="7507" operator="containsText" text="VALORAR">
      <formula>NOT(ISERROR(SEARCH("VALORAR",AE406)))</formula>
    </cfRule>
    <cfRule type="containsText" dxfId="12965" priority="7508" operator="containsText" text="Extrema">
      <formula>NOT(ISERROR(SEARCH("Extrema",AE406)))</formula>
    </cfRule>
    <cfRule type="containsText" dxfId="12964" priority="7509" operator="containsText" text="Alta">
      <formula>NOT(ISERROR(SEARCH("Alta",AE406)))</formula>
    </cfRule>
    <cfRule type="containsText" dxfId="12963" priority="7510" operator="containsText" text="Moderada">
      <formula>NOT(ISERROR(SEARCH("Moderada",AE406)))</formula>
    </cfRule>
    <cfRule type="containsText" dxfId="12962" priority="7511" operator="containsText" text="Baja">
      <formula>NOT(ISERROR(SEARCH("Baja",AE406)))</formula>
    </cfRule>
  </conditionalFormatting>
  <conditionalFormatting sqref="AE406:AE407">
    <cfRule type="containsText" dxfId="12961" priority="7512" operator="containsText" text="VALORAR">
      <formula>NOT(ISERROR(SEARCH("VALORAR",AE406)))</formula>
    </cfRule>
    <cfRule type="containsText" dxfId="12960" priority="7513" operator="containsText" text="Extrema">
      <formula>NOT(ISERROR(SEARCH("Extrema",AE406)))</formula>
    </cfRule>
    <cfRule type="containsText" dxfId="12959" priority="7514" operator="containsText" text="Alta">
      <formula>NOT(ISERROR(SEARCH("Alta",AE406)))</formula>
    </cfRule>
    <cfRule type="containsText" dxfId="12958" priority="7515" operator="containsText" text="Moderada">
      <formula>NOT(ISERROR(SEARCH("Moderada",AE406)))</formula>
    </cfRule>
    <cfRule type="containsText" dxfId="12957" priority="7516" operator="containsText" text="Baja">
      <formula>NOT(ISERROR(SEARCH("Baja",AE406)))</formula>
    </cfRule>
  </conditionalFormatting>
  <conditionalFormatting sqref="AP411">
    <cfRule type="cellIs" dxfId="12956" priority="7461" stopIfTrue="1" operator="equal">
      <formula>"Alta"</formula>
    </cfRule>
  </conditionalFormatting>
  <conditionalFormatting sqref="AP411">
    <cfRule type="cellIs" dxfId="12955" priority="7463" stopIfTrue="1" operator="equal">
      <formula>"Baja"</formula>
    </cfRule>
  </conditionalFormatting>
  <conditionalFormatting sqref="AP411">
    <cfRule type="cellIs" dxfId="12954" priority="7462" stopIfTrue="1" operator="equal">
      <formula>"Media"</formula>
    </cfRule>
  </conditionalFormatting>
  <conditionalFormatting sqref="AP411">
    <cfRule type="cellIs" dxfId="12953" priority="7460" stopIfTrue="1" operator="equal">
      <formula>"Muy Alta"</formula>
    </cfRule>
  </conditionalFormatting>
  <conditionalFormatting sqref="AP411">
    <cfRule type="cellIs" dxfId="12952" priority="7464" stopIfTrue="1" operator="equal">
      <formula>"Muy Baja"</formula>
    </cfRule>
  </conditionalFormatting>
  <conditionalFormatting sqref="AP408">
    <cfRule type="cellIs" dxfId="12951" priority="7419" stopIfTrue="1" operator="equal">
      <formula>"Alta"</formula>
    </cfRule>
  </conditionalFormatting>
  <conditionalFormatting sqref="AP408">
    <cfRule type="cellIs" dxfId="12950" priority="7421" stopIfTrue="1" operator="equal">
      <formula>"Baja"</formula>
    </cfRule>
  </conditionalFormatting>
  <conditionalFormatting sqref="AP408">
    <cfRule type="cellIs" dxfId="12949" priority="7420" stopIfTrue="1" operator="equal">
      <formula>"Media"</formula>
    </cfRule>
  </conditionalFormatting>
  <conditionalFormatting sqref="AP408">
    <cfRule type="cellIs" dxfId="12948" priority="7418" stopIfTrue="1" operator="equal">
      <formula>"Muy Alta"</formula>
    </cfRule>
  </conditionalFormatting>
  <conditionalFormatting sqref="AP408">
    <cfRule type="cellIs" dxfId="12947" priority="7422" stopIfTrue="1" operator="equal">
      <formula>"Muy Baja"</formula>
    </cfRule>
  </conditionalFormatting>
  <conditionalFormatting sqref="V406:V407">
    <cfRule type="cellIs" dxfId="12946" priority="7523" stopIfTrue="1" operator="equal">
      <formula>"Alta"</formula>
    </cfRule>
  </conditionalFormatting>
  <conditionalFormatting sqref="V406:V407">
    <cfRule type="cellIs" dxfId="12945" priority="7525" stopIfTrue="1" operator="equal">
      <formula>"Baja"</formula>
    </cfRule>
  </conditionalFormatting>
  <conditionalFormatting sqref="V406:V407">
    <cfRule type="cellIs" dxfId="12944" priority="7524" stopIfTrue="1" operator="equal">
      <formula>"Media"</formula>
    </cfRule>
  </conditionalFormatting>
  <conditionalFormatting sqref="V406:V407">
    <cfRule type="cellIs" dxfId="12943" priority="7522" stopIfTrue="1" operator="equal">
      <formula>"Muy Alta"</formula>
    </cfRule>
  </conditionalFormatting>
  <conditionalFormatting sqref="V406:V407">
    <cfRule type="cellIs" dxfId="12942" priority="7526" stopIfTrue="1" operator="equal">
      <formula>"Muy Baja"</formula>
    </cfRule>
  </conditionalFormatting>
  <conditionalFormatting sqref="AW406">
    <cfRule type="containsText" dxfId="12941" priority="7497" operator="containsText" text="VALORAR">
      <formula>NOT(ISERROR(SEARCH("VALORAR",AW406)))</formula>
    </cfRule>
    <cfRule type="containsText" dxfId="12940" priority="7498" operator="containsText" text="Extrema">
      <formula>NOT(ISERROR(SEARCH("Extrema",AW406)))</formula>
    </cfRule>
    <cfRule type="containsText" dxfId="12939" priority="7499" operator="containsText" text="Alta">
      <formula>NOT(ISERROR(SEARCH("Alta",AW406)))</formula>
    </cfRule>
    <cfRule type="containsText" dxfId="12938" priority="7500" operator="containsText" text="Moderada">
      <formula>NOT(ISERROR(SEARCH("Moderada",AW406)))</formula>
    </cfRule>
    <cfRule type="containsText" dxfId="12937" priority="7501" operator="containsText" text="Baja">
      <formula>NOT(ISERROR(SEARCH("Baja",AW406)))</formula>
    </cfRule>
  </conditionalFormatting>
  <conditionalFormatting sqref="AW406">
    <cfRule type="containsText" dxfId="12936" priority="7502" operator="containsText" text="VALORAR">
      <formula>NOT(ISERROR(SEARCH("VALORAR",AW406)))</formula>
    </cfRule>
    <cfRule type="containsText" dxfId="12935" priority="7503" operator="containsText" text="Extrema">
      <formula>NOT(ISERROR(SEARCH("Extrema",AW406)))</formula>
    </cfRule>
    <cfRule type="containsText" dxfId="12934" priority="7504" operator="containsText" text="Alta">
      <formula>NOT(ISERROR(SEARCH("Alta",AW406)))</formula>
    </cfRule>
    <cfRule type="containsText" dxfId="12933" priority="7505" operator="containsText" text="Moderada">
      <formula>NOT(ISERROR(SEARCH("Moderada",AW406)))</formula>
    </cfRule>
    <cfRule type="containsText" dxfId="12932" priority="7506" operator="containsText" text="Baja">
      <formula>NOT(ISERROR(SEARCH("Baja",AW406)))</formula>
    </cfRule>
  </conditionalFormatting>
  <conditionalFormatting sqref="AP406">
    <cfRule type="cellIs" dxfId="12931" priority="7489" stopIfTrue="1" operator="equal">
      <formula>"Alta"</formula>
    </cfRule>
  </conditionalFormatting>
  <conditionalFormatting sqref="AP406">
    <cfRule type="cellIs" dxfId="12930" priority="7491" stopIfTrue="1" operator="equal">
      <formula>"Baja"</formula>
    </cfRule>
  </conditionalFormatting>
  <conditionalFormatting sqref="AP406">
    <cfRule type="cellIs" dxfId="12929" priority="7490" stopIfTrue="1" operator="equal">
      <formula>"Media"</formula>
    </cfRule>
  </conditionalFormatting>
  <conditionalFormatting sqref="AP406">
    <cfRule type="cellIs" dxfId="12928" priority="7488" stopIfTrue="1" operator="equal">
      <formula>"Muy Alta"</formula>
    </cfRule>
  </conditionalFormatting>
  <conditionalFormatting sqref="AP406">
    <cfRule type="cellIs" dxfId="12927" priority="7492" stopIfTrue="1" operator="equal">
      <formula>"Muy Baja"</formula>
    </cfRule>
  </conditionalFormatting>
  <conditionalFormatting sqref="AP407">
    <cfRule type="cellIs" dxfId="12926" priority="7475" stopIfTrue="1" operator="equal">
      <formula>"Alta"</formula>
    </cfRule>
  </conditionalFormatting>
  <conditionalFormatting sqref="AP407">
    <cfRule type="cellIs" dxfId="12925" priority="7477" stopIfTrue="1" operator="equal">
      <formula>"Baja"</formula>
    </cfRule>
  </conditionalFormatting>
  <conditionalFormatting sqref="AP407">
    <cfRule type="cellIs" dxfId="12924" priority="7476" stopIfTrue="1" operator="equal">
      <formula>"Media"</formula>
    </cfRule>
  </conditionalFormatting>
  <conditionalFormatting sqref="AP407">
    <cfRule type="cellIs" dxfId="12923" priority="7474" stopIfTrue="1" operator="equal">
      <formula>"Muy Alta"</formula>
    </cfRule>
  </conditionalFormatting>
  <conditionalFormatting sqref="AP407">
    <cfRule type="cellIs" dxfId="12922" priority="7478" stopIfTrue="1" operator="equal">
      <formula>"Muy Baja"</formula>
    </cfRule>
  </conditionalFormatting>
  <conditionalFormatting sqref="AE408:AE409">
    <cfRule type="containsText" dxfId="12921" priority="7427" operator="containsText" text="VALORAR">
      <formula>NOT(ISERROR(SEARCH("VALORAR",AE408)))</formula>
    </cfRule>
    <cfRule type="containsText" dxfId="12920" priority="7428" operator="containsText" text="Extrema">
      <formula>NOT(ISERROR(SEARCH("Extrema",AE408)))</formula>
    </cfRule>
    <cfRule type="containsText" dxfId="12919" priority="7429" operator="containsText" text="Alta">
      <formula>NOT(ISERROR(SEARCH("Alta",AE408)))</formula>
    </cfRule>
    <cfRule type="containsText" dxfId="12918" priority="7430" operator="containsText" text="Moderada">
      <formula>NOT(ISERROR(SEARCH("Moderada",AE408)))</formula>
    </cfRule>
    <cfRule type="containsText" dxfId="12917" priority="7431" operator="containsText" text="Baja">
      <formula>NOT(ISERROR(SEARCH("Baja",AE408)))</formula>
    </cfRule>
  </conditionalFormatting>
  <conditionalFormatting sqref="AE408:AE409">
    <cfRule type="containsText" dxfId="12916" priority="7432" operator="containsText" text="VALORAR">
      <formula>NOT(ISERROR(SEARCH("VALORAR",AE408)))</formula>
    </cfRule>
    <cfRule type="containsText" dxfId="12915" priority="7433" operator="containsText" text="Extrema">
      <formula>NOT(ISERROR(SEARCH("Extrema",AE408)))</formula>
    </cfRule>
    <cfRule type="containsText" dxfId="12914" priority="7434" operator="containsText" text="Alta">
      <formula>NOT(ISERROR(SEARCH("Alta",AE408)))</formula>
    </cfRule>
    <cfRule type="containsText" dxfId="12913" priority="7435" operator="containsText" text="Moderada">
      <formula>NOT(ISERROR(SEARCH("Moderada",AE408)))</formula>
    </cfRule>
    <cfRule type="containsText" dxfId="12912" priority="7436" operator="containsText" text="Baja">
      <formula>NOT(ISERROR(SEARCH("Baja",AE408)))</formula>
    </cfRule>
  </conditionalFormatting>
  <conditionalFormatting sqref="V408:V409">
    <cfRule type="cellIs" dxfId="12911" priority="7443" stopIfTrue="1" operator="equal">
      <formula>"Alta"</formula>
    </cfRule>
  </conditionalFormatting>
  <conditionalFormatting sqref="V408:V409">
    <cfRule type="cellIs" dxfId="12910" priority="7445" stopIfTrue="1" operator="equal">
      <formula>"Baja"</formula>
    </cfRule>
  </conditionalFormatting>
  <conditionalFormatting sqref="V408:V409">
    <cfRule type="cellIs" dxfId="12909" priority="7444" stopIfTrue="1" operator="equal">
      <formula>"Media"</formula>
    </cfRule>
  </conditionalFormatting>
  <conditionalFormatting sqref="V408:V409">
    <cfRule type="cellIs" dxfId="12908" priority="7442" stopIfTrue="1" operator="equal">
      <formula>"Muy Alta"</formula>
    </cfRule>
  </conditionalFormatting>
  <conditionalFormatting sqref="V408:V409">
    <cfRule type="cellIs" dxfId="12907" priority="7446" stopIfTrue="1" operator="equal">
      <formula>"Muy Baja"</formula>
    </cfRule>
  </conditionalFormatting>
  <conditionalFormatting sqref="AP409">
    <cfRule type="cellIs" dxfId="12906" priority="7405" stopIfTrue="1" operator="equal">
      <formula>"Alta"</formula>
    </cfRule>
  </conditionalFormatting>
  <conditionalFormatting sqref="AP409">
    <cfRule type="cellIs" dxfId="12905" priority="7407" stopIfTrue="1" operator="equal">
      <formula>"Baja"</formula>
    </cfRule>
  </conditionalFormatting>
  <conditionalFormatting sqref="AP409">
    <cfRule type="cellIs" dxfId="12904" priority="7406" stopIfTrue="1" operator="equal">
      <formula>"Media"</formula>
    </cfRule>
  </conditionalFormatting>
  <conditionalFormatting sqref="AP409">
    <cfRule type="cellIs" dxfId="12903" priority="7404" stopIfTrue="1" operator="equal">
      <formula>"Muy Alta"</formula>
    </cfRule>
  </conditionalFormatting>
  <conditionalFormatting sqref="AP409">
    <cfRule type="cellIs" dxfId="12902" priority="7408" stopIfTrue="1" operator="equal">
      <formula>"Muy Baja"</formula>
    </cfRule>
  </conditionalFormatting>
  <conditionalFormatting sqref="AE386">
    <cfRule type="containsText" dxfId="12901" priority="7371" operator="containsText" text="VALORAR">
      <formula>NOT(ISERROR(SEARCH("VALORAR",AE386)))</formula>
    </cfRule>
    <cfRule type="containsText" dxfId="12900" priority="7372" operator="containsText" text="Extrema">
      <formula>NOT(ISERROR(SEARCH("Extrema",AE386)))</formula>
    </cfRule>
    <cfRule type="containsText" dxfId="12899" priority="7373" operator="containsText" text="Alta">
      <formula>NOT(ISERROR(SEARCH("Alta",AE386)))</formula>
    </cfRule>
    <cfRule type="containsText" dxfId="12898" priority="7374" operator="containsText" text="Moderada">
      <formula>NOT(ISERROR(SEARCH("Moderada",AE386)))</formula>
    </cfRule>
    <cfRule type="containsText" dxfId="12897" priority="7375" operator="containsText" text="Baja">
      <formula>NOT(ISERROR(SEARCH("Baja",AE386)))</formula>
    </cfRule>
  </conditionalFormatting>
  <conditionalFormatting sqref="AE386">
    <cfRule type="containsText" dxfId="12896" priority="7376" operator="containsText" text="VALORAR">
      <formula>NOT(ISERROR(SEARCH("VALORAR",AE386)))</formula>
    </cfRule>
    <cfRule type="containsText" dxfId="12895" priority="7377" operator="containsText" text="Extrema">
      <formula>NOT(ISERROR(SEARCH("Extrema",AE386)))</formula>
    </cfRule>
    <cfRule type="containsText" dxfId="12894" priority="7378" operator="containsText" text="Alta">
      <formula>NOT(ISERROR(SEARCH("Alta",AE386)))</formula>
    </cfRule>
    <cfRule type="containsText" dxfId="12893" priority="7379" operator="containsText" text="Moderada">
      <formula>NOT(ISERROR(SEARCH("Moderada",AE386)))</formula>
    </cfRule>
    <cfRule type="containsText" dxfId="12892" priority="7380" operator="containsText" text="Baja">
      <formula>NOT(ISERROR(SEARCH("Baja",AE386)))</formula>
    </cfRule>
  </conditionalFormatting>
  <conditionalFormatting sqref="V386">
    <cfRule type="cellIs" dxfId="12891" priority="7387" stopIfTrue="1" operator="equal">
      <formula>"Alta"</formula>
    </cfRule>
  </conditionalFormatting>
  <conditionalFormatting sqref="V386">
    <cfRule type="cellIs" dxfId="12890" priority="7389" stopIfTrue="1" operator="equal">
      <formula>"Baja"</formula>
    </cfRule>
  </conditionalFormatting>
  <conditionalFormatting sqref="V386">
    <cfRule type="cellIs" dxfId="12889" priority="7388" stopIfTrue="1" operator="equal">
      <formula>"Media"</formula>
    </cfRule>
  </conditionalFormatting>
  <conditionalFormatting sqref="V386">
    <cfRule type="cellIs" dxfId="12888" priority="7386" stopIfTrue="1" operator="equal">
      <formula>"Muy Alta"</formula>
    </cfRule>
  </conditionalFormatting>
  <conditionalFormatting sqref="V386">
    <cfRule type="cellIs" dxfId="12887" priority="7390" stopIfTrue="1" operator="equal">
      <formula>"Muy Baja"</formula>
    </cfRule>
  </conditionalFormatting>
  <conditionalFormatting sqref="AP386">
    <cfRule type="cellIs" dxfId="12886" priority="7363" stopIfTrue="1" operator="equal">
      <formula>"Alta"</formula>
    </cfRule>
  </conditionalFormatting>
  <conditionalFormatting sqref="AP386">
    <cfRule type="cellIs" dxfId="12885" priority="7365" stopIfTrue="1" operator="equal">
      <formula>"Baja"</formula>
    </cfRule>
  </conditionalFormatting>
  <conditionalFormatting sqref="AP386">
    <cfRule type="cellIs" dxfId="12884" priority="7364" stopIfTrue="1" operator="equal">
      <formula>"Media"</formula>
    </cfRule>
  </conditionalFormatting>
  <conditionalFormatting sqref="AP386">
    <cfRule type="cellIs" dxfId="12883" priority="7362" stopIfTrue="1" operator="equal">
      <formula>"Muy Alta"</formula>
    </cfRule>
  </conditionalFormatting>
  <conditionalFormatting sqref="AP386">
    <cfRule type="cellIs" dxfId="12882" priority="7366" stopIfTrue="1" operator="equal">
      <formula>"Muy Baja"</formula>
    </cfRule>
  </conditionalFormatting>
  <conditionalFormatting sqref="AE392">
    <cfRule type="containsText" dxfId="12881" priority="7329" operator="containsText" text="VALORAR">
      <formula>NOT(ISERROR(SEARCH("VALORAR",AE392)))</formula>
    </cfRule>
    <cfRule type="containsText" dxfId="12880" priority="7330" operator="containsText" text="Extrema">
      <formula>NOT(ISERROR(SEARCH("Extrema",AE392)))</formula>
    </cfRule>
    <cfRule type="containsText" dxfId="12879" priority="7331" operator="containsText" text="Alta">
      <formula>NOT(ISERROR(SEARCH("Alta",AE392)))</formula>
    </cfRule>
    <cfRule type="containsText" dxfId="12878" priority="7332" operator="containsText" text="Moderada">
      <formula>NOT(ISERROR(SEARCH("Moderada",AE392)))</formula>
    </cfRule>
    <cfRule type="containsText" dxfId="12877" priority="7333" operator="containsText" text="Baja">
      <formula>NOT(ISERROR(SEARCH("Baja",AE392)))</formula>
    </cfRule>
  </conditionalFormatting>
  <conditionalFormatting sqref="AE392">
    <cfRule type="containsText" dxfId="12876" priority="7334" operator="containsText" text="VALORAR">
      <formula>NOT(ISERROR(SEARCH("VALORAR",AE392)))</formula>
    </cfRule>
    <cfRule type="containsText" dxfId="12875" priority="7335" operator="containsText" text="Extrema">
      <formula>NOT(ISERROR(SEARCH("Extrema",AE392)))</formula>
    </cfRule>
    <cfRule type="containsText" dxfId="12874" priority="7336" operator="containsText" text="Alta">
      <formula>NOT(ISERROR(SEARCH("Alta",AE392)))</formula>
    </cfRule>
    <cfRule type="containsText" dxfId="12873" priority="7337" operator="containsText" text="Moderada">
      <formula>NOT(ISERROR(SEARCH("Moderada",AE392)))</formula>
    </cfRule>
    <cfRule type="containsText" dxfId="12872" priority="7338" operator="containsText" text="Baja">
      <formula>NOT(ISERROR(SEARCH("Baja",AE392)))</formula>
    </cfRule>
  </conditionalFormatting>
  <conditionalFormatting sqref="V392">
    <cfRule type="cellIs" dxfId="12871" priority="7345" stopIfTrue="1" operator="equal">
      <formula>"Alta"</formula>
    </cfRule>
  </conditionalFormatting>
  <conditionalFormatting sqref="V392">
    <cfRule type="cellIs" dxfId="12870" priority="7347" stopIfTrue="1" operator="equal">
      <formula>"Baja"</formula>
    </cfRule>
  </conditionalFormatting>
  <conditionalFormatting sqref="V392">
    <cfRule type="cellIs" dxfId="12869" priority="7346" stopIfTrue="1" operator="equal">
      <formula>"Media"</formula>
    </cfRule>
  </conditionalFormatting>
  <conditionalFormatting sqref="V392">
    <cfRule type="cellIs" dxfId="12868" priority="7344" stopIfTrue="1" operator="equal">
      <formula>"Muy Alta"</formula>
    </cfRule>
  </conditionalFormatting>
  <conditionalFormatting sqref="V392">
    <cfRule type="cellIs" dxfId="12867" priority="7348" stopIfTrue="1" operator="equal">
      <formula>"Muy Baja"</formula>
    </cfRule>
  </conditionalFormatting>
  <conditionalFormatting sqref="AP392">
    <cfRule type="cellIs" dxfId="12866" priority="7321" stopIfTrue="1" operator="equal">
      <formula>"Alta"</formula>
    </cfRule>
  </conditionalFormatting>
  <conditionalFormatting sqref="AP392">
    <cfRule type="cellIs" dxfId="12865" priority="7323" stopIfTrue="1" operator="equal">
      <formula>"Baja"</formula>
    </cfRule>
  </conditionalFormatting>
  <conditionalFormatting sqref="AP392">
    <cfRule type="cellIs" dxfId="12864" priority="7322" stopIfTrue="1" operator="equal">
      <formula>"Media"</formula>
    </cfRule>
  </conditionalFormatting>
  <conditionalFormatting sqref="AP392">
    <cfRule type="cellIs" dxfId="12863" priority="7320" stopIfTrue="1" operator="equal">
      <formula>"Muy Alta"</formula>
    </cfRule>
  </conditionalFormatting>
  <conditionalFormatting sqref="AP392">
    <cfRule type="cellIs" dxfId="12862" priority="7324" stopIfTrue="1" operator="equal">
      <formula>"Muy Baja"</formula>
    </cfRule>
  </conditionalFormatting>
  <conditionalFormatting sqref="AE398">
    <cfRule type="containsText" dxfId="12861" priority="7287" operator="containsText" text="VALORAR">
      <formula>NOT(ISERROR(SEARCH("VALORAR",AE398)))</formula>
    </cfRule>
    <cfRule type="containsText" dxfId="12860" priority="7288" operator="containsText" text="Extrema">
      <formula>NOT(ISERROR(SEARCH("Extrema",AE398)))</formula>
    </cfRule>
    <cfRule type="containsText" dxfId="12859" priority="7289" operator="containsText" text="Alta">
      <formula>NOT(ISERROR(SEARCH("Alta",AE398)))</formula>
    </cfRule>
    <cfRule type="containsText" dxfId="12858" priority="7290" operator="containsText" text="Moderada">
      <formula>NOT(ISERROR(SEARCH("Moderada",AE398)))</formula>
    </cfRule>
    <cfRule type="containsText" dxfId="12857" priority="7291" operator="containsText" text="Baja">
      <formula>NOT(ISERROR(SEARCH("Baja",AE398)))</formula>
    </cfRule>
  </conditionalFormatting>
  <conditionalFormatting sqref="AE398">
    <cfRule type="containsText" dxfId="12856" priority="7292" operator="containsText" text="VALORAR">
      <formula>NOT(ISERROR(SEARCH("VALORAR",AE398)))</formula>
    </cfRule>
    <cfRule type="containsText" dxfId="12855" priority="7293" operator="containsText" text="Extrema">
      <formula>NOT(ISERROR(SEARCH("Extrema",AE398)))</formula>
    </cfRule>
    <cfRule type="containsText" dxfId="12854" priority="7294" operator="containsText" text="Alta">
      <formula>NOT(ISERROR(SEARCH("Alta",AE398)))</formula>
    </cfRule>
    <cfRule type="containsText" dxfId="12853" priority="7295" operator="containsText" text="Moderada">
      <formula>NOT(ISERROR(SEARCH("Moderada",AE398)))</formula>
    </cfRule>
    <cfRule type="containsText" dxfId="12852" priority="7296" operator="containsText" text="Baja">
      <formula>NOT(ISERROR(SEARCH("Baja",AE398)))</formula>
    </cfRule>
  </conditionalFormatting>
  <conditionalFormatting sqref="V398">
    <cfRule type="cellIs" dxfId="12851" priority="7303" stopIfTrue="1" operator="equal">
      <formula>"Alta"</formula>
    </cfRule>
  </conditionalFormatting>
  <conditionalFormatting sqref="V398">
    <cfRule type="cellIs" dxfId="12850" priority="7305" stopIfTrue="1" operator="equal">
      <formula>"Baja"</formula>
    </cfRule>
  </conditionalFormatting>
  <conditionalFormatting sqref="V398">
    <cfRule type="cellIs" dxfId="12849" priority="7304" stopIfTrue="1" operator="equal">
      <formula>"Media"</formula>
    </cfRule>
  </conditionalFormatting>
  <conditionalFormatting sqref="V398">
    <cfRule type="cellIs" dxfId="12848" priority="7302" stopIfTrue="1" operator="equal">
      <formula>"Muy Alta"</formula>
    </cfRule>
  </conditionalFormatting>
  <conditionalFormatting sqref="V398">
    <cfRule type="cellIs" dxfId="12847" priority="7306" stopIfTrue="1" operator="equal">
      <formula>"Muy Baja"</formula>
    </cfRule>
  </conditionalFormatting>
  <conditionalFormatting sqref="AP398">
    <cfRule type="cellIs" dxfId="12846" priority="7279" stopIfTrue="1" operator="equal">
      <formula>"Alta"</formula>
    </cfRule>
  </conditionalFormatting>
  <conditionalFormatting sqref="AP398">
    <cfRule type="cellIs" dxfId="12845" priority="7281" stopIfTrue="1" operator="equal">
      <formula>"Baja"</formula>
    </cfRule>
  </conditionalFormatting>
  <conditionalFormatting sqref="AP398">
    <cfRule type="cellIs" dxfId="12844" priority="7280" stopIfTrue="1" operator="equal">
      <formula>"Media"</formula>
    </cfRule>
  </conditionalFormatting>
  <conditionalFormatting sqref="AP398">
    <cfRule type="cellIs" dxfId="12843" priority="7278" stopIfTrue="1" operator="equal">
      <formula>"Muy Alta"</formula>
    </cfRule>
  </conditionalFormatting>
  <conditionalFormatting sqref="AP398">
    <cfRule type="cellIs" dxfId="12842" priority="7282" stopIfTrue="1" operator="equal">
      <formula>"Muy Baja"</formula>
    </cfRule>
  </conditionalFormatting>
  <conditionalFormatting sqref="AE404">
    <cfRule type="containsText" dxfId="12841" priority="7245" operator="containsText" text="VALORAR">
      <formula>NOT(ISERROR(SEARCH("VALORAR",AE404)))</formula>
    </cfRule>
    <cfRule type="containsText" dxfId="12840" priority="7246" operator="containsText" text="Extrema">
      <formula>NOT(ISERROR(SEARCH("Extrema",AE404)))</formula>
    </cfRule>
    <cfRule type="containsText" dxfId="12839" priority="7247" operator="containsText" text="Alta">
      <formula>NOT(ISERROR(SEARCH("Alta",AE404)))</formula>
    </cfRule>
    <cfRule type="containsText" dxfId="12838" priority="7248" operator="containsText" text="Moderada">
      <formula>NOT(ISERROR(SEARCH("Moderada",AE404)))</formula>
    </cfRule>
    <cfRule type="containsText" dxfId="12837" priority="7249" operator="containsText" text="Baja">
      <formula>NOT(ISERROR(SEARCH("Baja",AE404)))</formula>
    </cfRule>
  </conditionalFormatting>
  <conditionalFormatting sqref="AE404">
    <cfRule type="containsText" dxfId="12836" priority="7250" operator="containsText" text="VALORAR">
      <formula>NOT(ISERROR(SEARCH("VALORAR",AE404)))</formula>
    </cfRule>
    <cfRule type="containsText" dxfId="12835" priority="7251" operator="containsText" text="Extrema">
      <formula>NOT(ISERROR(SEARCH("Extrema",AE404)))</formula>
    </cfRule>
    <cfRule type="containsText" dxfId="12834" priority="7252" operator="containsText" text="Alta">
      <formula>NOT(ISERROR(SEARCH("Alta",AE404)))</formula>
    </cfRule>
    <cfRule type="containsText" dxfId="12833" priority="7253" operator="containsText" text="Moderada">
      <formula>NOT(ISERROR(SEARCH("Moderada",AE404)))</formula>
    </cfRule>
    <cfRule type="containsText" dxfId="12832" priority="7254" operator="containsText" text="Baja">
      <formula>NOT(ISERROR(SEARCH("Baja",AE404)))</formula>
    </cfRule>
  </conditionalFormatting>
  <conditionalFormatting sqref="V404">
    <cfRule type="cellIs" dxfId="12831" priority="7261" stopIfTrue="1" operator="equal">
      <formula>"Alta"</formula>
    </cfRule>
  </conditionalFormatting>
  <conditionalFormatting sqref="V404">
    <cfRule type="cellIs" dxfId="12830" priority="7263" stopIfTrue="1" operator="equal">
      <formula>"Baja"</formula>
    </cfRule>
  </conditionalFormatting>
  <conditionalFormatting sqref="V404">
    <cfRule type="cellIs" dxfId="12829" priority="7262" stopIfTrue="1" operator="equal">
      <formula>"Media"</formula>
    </cfRule>
  </conditionalFormatting>
  <conditionalFormatting sqref="V404">
    <cfRule type="cellIs" dxfId="12828" priority="7260" stopIfTrue="1" operator="equal">
      <formula>"Muy Alta"</formula>
    </cfRule>
  </conditionalFormatting>
  <conditionalFormatting sqref="V404">
    <cfRule type="cellIs" dxfId="12827" priority="7264" stopIfTrue="1" operator="equal">
      <formula>"Muy Baja"</formula>
    </cfRule>
  </conditionalFormatting>
  <conditionalFormatting sqref="AP404">
    <cfRule type="cellIs" dxfId="12826" priority="7237" stopIfTrue="1" operator="equal">
      <formula>"Alta"</formula>
    </cfRule>
  </conditionalFormatting>
  <conditionalFormatting sqref="AP404">
    <cfRule type="cellIs" dxfId="12825" priority="7239" stopIfTrue="1" operator="equal">
      <formula>"Baja"</formula>
    </cfRule>
  </conditionalFormatting>
  <conditionalFormatting sqref="AP404">
    <cfRule type="cellIs" dxfId="12824" priority="7238" stopIfTrue="1" operator="equal">
      <formula>"Media"</formula>
    </cfRule>
  </conditionalFormatting>
  <conditionalFormatting sqref="AP404">
    <cfRule type="cellIs" dxfId="12823" priority="7236" stopIfTrue="1" operator="equal">
      <formula>"Muy Alta"</formula>
    </cfRule>
  </conditionalFormatting>
  <conditionalFormatting sqref="AP404">
    <cfRule type="cellIs" dxfId="12822" priority="7240" stopIfTrue="1" operator="equal">
      <formula>"Muy Baja"</formula>
    </cfRule>
  </conditionalFormatting>
  <conditionalFormatting sqref="AE410">
    <cfRule type="containsText" dxfId="12821" priority="7203" operator="containsText" text="VALORAR">
      <formula>NOT(ISERROR(SEARCH("VALORAR",AE410)))</formula>
    </cfRule>
    <cfRule type="containsText" dxfId="12820" priority="7204" operator="containsText" text="Extrema">
      <formula>NOT(ISERROR(SEARCH("Extrema",AE410)))</formula>
    </cfRule>
    <cfRule type="containsText" dxfId="12819" priority="7205" operator="containsText" text="Alta">
      <formula>NOT(ISERROR(SEARCH("Alta",AE410)))</formula>
    </cfRule>
    <cfRule type="containsText" dxfId="12818" priority="7206" operator="containsText" text="Moderada">
      <formula>NOT(ISERROR(SEARCH("Moderada",AE410)))</formula>
    </cfRule>
    <cfRule type="containsText" dxfId="12817" priority="7207" operator="containsText" text="Baja">
      <formula>NOT(ISERROR(SEARCH("Baja",AE410)))</formula>
    </cfRule>
  </conditionalFormatting>
  <conditionalFormatting sqref="AE410">
    <cfRule type="containsText" dxfId="12816" priority="7208" operator="containsText" text="VALORAR">
      <formula>NOT(ISERROR(SEARCH("VALORAR",AE410)))</formula>
    </cfRule>
    <cfRule type="containsText" dxfId="12815" priority="7209" operator="containsText" text="Extrema">
      <formula>NOT(ISERROR(SEARCH("Extrema",AE410)))</formula>
    </cfRule>
    <cfRule type="containsText" dxfId="12814" priority="7210" operator="containsText" text="Alta">
      <formula>NOT(ISERROR(SEARCH("Alta",AE410)))</formula>
    </cfRule>
    <cfRule type="containsText" dxfId="12813" priority="7211" operator="containsText" text="Moderada">
      <formula>NOT(ISERROR(SEARCH("Moderada",AE410)))</formula>
    </cfRule>
    <cfRule type="containsText" dxfId="12812" priority="7212" operator="containsText" text="Baja">
      <formula>NOT(ISERROR(SEARCH("Baja",AE410)))</formula>
    </cfRule>
  </conditionalFormatting>
  <conditionalFormatting sqref="V410">
    <cfRule type="cellIs" dxfId="12811" priority="7219" stopIfTrue="1" operator="equal">
      <formula>"Alta"</formula>
    </cfRule>
  </conditionalFormatting>
  <conditionalFormatting sqref="V410">
    <cfRule type="cellIs" dxfId="12810" priority="7221" stopIfTrue="1" operator="equal">
      <formula>"Baja"</formula>
    </cfRule>
  </conditionalFormatting>
  <conditionalFormatting sqref="V410">
    <cfRule type="cellIs" dxfId="12809" priority="7220" stopIfTrue="1" operator="equal">
      <formula>"Media"</formula>
    </cfRule>
  </conditionalFormatting>
  <conditionalFormatting sqref="V410">
    <cfRule type="cellIs" dxfId="12808" priority="7218" stopIfTrue="1" operator="equal">
      <formula>"Muy Alta"</formula>
    </cfRule>
  </conditionalFormatting>
  <conditionalFormatting sqref="V410">
    <cfRule type="cellIs" dxfId="12807" priority="7222" stopIfTrue="1" operator="equal">
      <formula>"Muy Baja"</formula>
    </cfRule>
  </conditionalFormatting>
  <conditionalFormatting sqref="AP410">
    <cfRule type="cellIs" dxfId="12806" priority="7195" stopIfTrue="1" operator="equal">
      <formula>"Alta"</formula>
    </cfRule>
  </conditionalFormatting>
  <conditionalFormatting sqref="AP410">
    <cfRule type="cellIs" dxfId="12805" priority="7197" stopIfTrue="1" operator="equal">
      <formula>"Baja"</formula>
    </cfRule>
  </conditionalFormatting>
  <conditionalFormatting sqref="AP410">
    <cfRule type="cellIs" dxfId="12804" priority="7196" stopIfTrue="1" operator="equal">
      <formula>"Media"</formula>
    </cfRule>
  </conditionalFormatting>
  <conditionalFormatting sqref="AP410">
    <cfRule type="cellIs" dxfId="12803" priority="7194" stopIfTrue="1" operator="equal">
      <formula>"Muy Alta"</formula>
    </cfRule>
  </conditionalFormatting>
  <conditionalFormatting sqref="AP410">
    <cfRule type="cellIs" dxfId="12802" priority="7198" stopIfTrue="1" operator="equal">
      <formula>"Muy Baja"</formula>
    </cfRule>
  </conditionalFormatting>
  <conditionalFormatting sqref="AE416">
    <cfRule type="containsText" dxfId="12801" priority="7161" operator="containsText" text="VALORAR">
      <formula>NOT(ISERROR(SEARCH("VALORAR",AE416)))</formula>
    </cfRule>
    <cfRule type="containsText" dxfId="12800" priority="7162" operator="containsText" text="Extrema">
      <formula>NOT(ISERROR(SEARCH("Extrema",AE416)))</formula>
    </cfRule>
    <cfRule type="containsText" dxfId="12799" priority="7163" operator="containsText" text="Alta">
      <formula>NOT(ISERROR(SEARCH("Alta",AE416)))</formula>
    </cfRule>
    <cfRule type="containsText" dxfId="12798" priority="7164" operator="containsText" text="Moderada">
      <formula>NOT(ISERROR(SEARCH("Moderada",AE416)))</formula>
    </cfRule>
    <cfRule type="containsText" dxfId="12797" priority="7165" operator="containsText" text="Baja">
      <formula>NOT(ISERROR(SEARCH("Baja",AE416)))</formula>
    </cfRule>
  </conditionalFormatting>
  <conditionalFormatting sqref="AE416">
    <cfRule type="containsText" dxfId="12796" priority="7166" operator="containsText" text="VALORAR">
      <formula>NOT(ISERROR(SEARCH("VALORAR",AE416)))</formula>
    </cfRule>
    <cfRule type="containsText" dxfId="12795" priority="7167" operator="containsText" text="Extrema">
      <formula>NOT(ISERROR(SEARCH("Extrema",AE416)))</formula>
    </cfRule>
    <cfRule type="containsText" dxfId="12794" priority="7168" operator="containsText" text="Alta">
      <formula>NOT(ISERROR(SEARCH("Alta",AE416)))</formula>
    </cfRule>
    <cfRule type="containsText" dxfId="12793" priority="7169" operator="containsText" text="Moderada">
      <formula>NOT(ISERROR(SEARCH("Moderada",AE416)))</formula>
    </cfRule>
    <cfRule type="containsText" dxfId="12792" priority="7170" operator="containsText" text="Baja">
      <formula>NOT(ISERROR(SEARCH("Baja",AE416)))</formula>
    </cfRule>
  </conditionalFormatting>
  <conditionalFormatting sqref="V416">
    <cfRule type="cellIs" dxfId="12791" priority="7177" stopIfTrue="1" operator="equal">
      <formula>"Alta"</formula>
    </cfRule>
  </conditionalFormatting>
  <conditionalFormatting sqref="V416">
    <cfRule type="cellIs" dxfId="12790" priority="7179" stopIfTrue="1" operator="equal">
      <formula>"Baja"</formula>
    </cfRule>
  </conditionalFormatting>
  <conditionalFormatting sqref="V416">
    <cfRule type="cellIs" dxfId="12789" priority="7178" stopIfTrue="1" operator="equal">
      <formula>"Media"</formula>
    </cfRule>
  </conditionalFormatting>
  <conditionalFormatting sqref="V416">
    <cfRule type="cellIs" dxfId="12788" priority="7176" stopIfTrue="1" operator="equal">
      <formula>"Muy Alta"</formula>
    </cfRule>
  </conditionalFormatting>
  <conditionalFormatting sqref="V416">
    <cfRule type="cellIs" dxfId="12787" priority="7180" stopIfTrue="1" operator="equal">
      <formula>"Muy Baja"</formula>
    </cfRule>
  </conditionalFormatting>
  <conditionalFormatting sqref="AP416">
    <cfRule type="cellIs" dxfId="12786" priority="7153" stopIfTrue="1" operator="equal">
      <formula>"Alta"</formula>
    </cfRule>
  </conditionalFormatting>
  <conditionalFormatting sqref="AP416">
    <cfRule type="cellIs" dxfId="12785" priority="7155" stopIfTrue="1" operator="equal">
      <formula>"Baja"</formula>
    </cfRule>
  </conditionalFormatting>
  <conditionalFormatting sqref="AP416">
    <cfRule type="cellIs" dxfId="12784" priority="7154" stopIfTrue="1" operator="equal">
      <formula>"Media"</formula>
    </cfRule>
  </conditionalFormatting>
  <conditionalFormatting sqref="AP416">
    <cfRule type="cellIs" dxfId="12783" priority="7152" stopIfTrue="1" operator="equal">
      <formula>"Muy Alta"</formula>
    </cfRule>
  </conditionalFormatting>
  <conditionalFormatting sqref="AP416">
    <cfRule type="cellIs" dxfId="12782" priority="7156" stopIfTrue="1" operator="equal">
      <formula>"Muy Baja"</formula>
    </cfRule>
  </conditionalFormatting>
  <conditionalFormatting sqref="AE424:AE425">
    <cfRule type="containsText" dxfId="12781" priority="7091" operator="containsText" text="VALORAR">
      <formula>NOT(ISERROR(SEARCH("VALORAR",AE424)))</formula>
    </cfRule>
    <cfRule type="containsText" dxfId="12780" priority="7092" operator="containsText" text="Extrema">
      <formula>NOT(ISERROR(SEARCH("Extrema",AE424)))</formula>
    </cfRule>
    <cfRule type="containsText" dxfId="12779" priority="7093" operator="containsText" text="Alta">
      <formula>NOT(ISERROR(SEARCH("Alta",AE424)))</formula>
    </cfRule>
    <cfRule type="containsText" dxfId="12778" priority="7094" operator="containsText" text="Moderada">
      <formula>NOT(ISERROR(SEARCH("Moderada",AE424)))</formula>
    </cfRule>
    <cfRule type="containsText" dxfId="12777" priority="7095" operator="containsText" text="Baja">
      <formula>NOT(ISERROR(SEARCH("Baja",AE424)))</formula>
    </cfRule>
  </conditionalFormatting>
  <conditionalFormatting sqref="AE424:AE425">
    <cfRule type="containsText" dxfId="12776" priority="7096" operator="containsText" text="VALORAR">
      <formula>NOT(ISERROR(SEARCH("VALORAR",AE424)))</formula>
    </cfRule>
    <cfRule type="containsText" dxfId="12775" priority="7097" operator="containsText" text="Extrema">
      <formula>NOT(ISERROR(SEARCH("Extrema",AE424)))</formula>
    </cfRule>
    <cfRule type="containsText" dxfId="12774" priority="7098" operator="containsText" text="Alta">
      <formula>NOT(ISERROR(SEARCH("Alta",AE424)))</formula>
    </cfRule>
    <cfRule type="containsText" dxfId="12773" priority="7099" operator="containsText" text="Moderada">
      <formula>NOT(ISERROR(SEARCH("Moderada",AE424)))</formula>
    </cfRule>
    <cfRule type="containsText" dxfId="12772" priority="7100" operator="containsText" text="Baja">
      <formula>NOT(ISERROR(SEARCH("Baja",AE424)))</formula>
    </cfRule>
  </conditionalFormatting>
  <conditionalFormatting sqref="AP429">
    <cfRule type="cellIs" dxfId="12771" priority="7045" stopIfTrue="1" operator="equal">
      <formula>"Alta"</formula>
    </cfRule>
  </conditionalFormatting>
  <conditionalFormatting sqref="AP429">
    <cfRule type="cellIs" dxfId="12770" priority="7047" stopIfTrue="1" operator="equal">
      <formula>"Baja"</formula>
    </cfRule>
  </conditionalFormatting>
  <conditionalFormatting sqref="AP429">
    <cfRule type="cellIs" dxfId="12769" priority="7046" stopIfTrue="1" operator="equal">
      <formula>"Media"</formula>
    </cfRule>
  </conditionalFormatting>
  <conditionalFormatting sqref="AP429">
    <cfRule type="cellIs" dxfId="12768" priority="7044" stopIfTrue="1" operator="equal">
      <formula>"Muy Alta"</formula>
    </cfRule>
  </conditionalFormatting>
  <conditionalFormatting sqref="AP429">
    <cfRule type="cellIs" dxfId="12767" priority="7048" stopIfTrue="1" operator="equal">
      <formula>"Muy Baja"</formula>
    </cfRule>
  </conditionalFormatting>
  <conditionalFormatting sqref="AP426">
    <cfRule type="cellIs" dxfId="12766" priority="7003" stopIfTrue="1" operator="equal">
      <formula>"Alta"</formula>
    </cfRule>
  </conditionalFormatting>
  <conditionalFormatting sqref="AP426">
    <cfRule type="cellIs" dxfId="12765" priority="7005" stopIfTrue="1" operator="equal">
      <formula>"Baja"</formula>
    </cfRule>
  </conditionalFormatting>
  <conditionalFormatting sqref="AP426">
    <cfRule type="cellIs" dxfId="12764" priority="7004" stopIfTrue="1" operator="equal">
      <formula>"Media"</formula>
    </cfRule>
  </conditionalFormatting>
  <conditionalFormatting sqref="AP426">
    <cfRule type="cellIs" dxfId="12763" priority="7002" stopIfTrue="1" operator="equal">
      <formula>"Muy Alta"</formula>
    </cfRule>
  </conditionalFormatting>
  <conditionalFormatting sqref="AP426">
    <cfRule type="cellIs" dxfId="12762" priority="7006" stopIfTrue="1" operator="equal">
      <formula>"Muy Baja"</formula>
    </cfRule>
  </conditionalFormatting>
  <conditionalFormatting sqref="V424:V425">
    <cfRule type="cellIs" dxfId="12761" priority="7107" stopIfTrue="1" operator="equal">
      <formula>"Alta"</formula>
    </cfRule>
  </conditionalFormatting>
  <conditionalFormatting sqref="V424:V425">
    <cfRule type="cellIs" dxfId="12760" priority="7109" stopIfTrue="1" operator="equal">
      <formula>"Baja"</formula>
    </cfRule>
  </conditionalFormatting>
  <conditionalFormatting sqref="V424:V425">
    <cfRule type="cellIs" dxfId="12759" priority="7108" stopIfTrue="1" operator="equal">
      <formula>"Media"</formula>
    </cfRule>
  </conditionalFormatting>
  <conditionalFormatting sqref="V424:V425">
    <cfRule type="cellIs" dxfId="12758" priority="7106" stopIfTrue="1" operator="equal">
      <formula>"Muy Alta"</formula>
    </cfRule>
  </conditionalFormatting>
  <conditionalFormatting sqref="V424:V425">
    <cfRule type="cellIs" dxfId="12757" priority="7110" stopIfTrue="1" operator="equal">
      <formula>"Muy Baja"</formula>
    </cfRule>
  </conditionalFormatting>
  <conditionalFormatting sqref="AW424">
    <cfRule type="containsText" dxfId="12756" priority="7081" operator="containsText" text="VALORAR">
      <formula>NOT(ISERROR(SEARCH("VALORAR",AW424)))</formula>
    </cfRule>
    <cfRule type="containsText" dxfId="12755" priority="7082" operator="containsText" text="Extrema">
      <formula>NOT(ISERROR(SEARCH("Extrema",AW424)))</formula>
    </cfRule>
    <cfRule type="containsText" dxfId="12754" priority="7083" operator="containsText" text="Alta">
      <formula>NOT(ISERROR(SEARCH("Alta",AW424)))</formula>
    </cfRule>
    <cfRule type="containsText" dxfId="12753" priority="7084" operator="containsText" text="Moderada">
      <formula>NOT(ISERROR(SEARCH("Moderada",AW424)))</formula>
    </cfRule>
    <cfRule type="containsText" dxfId="12752" priority="7085" operator="containsText" text="Baja">
      <formula>NOT(ISERROR(SEARCH("Baja",AW424)))</formula>
    </cfRule>
  </conditionalFormatting>
  <conditionalFormatting sqref="AW424">
    <cfRule type="containsText" dxfId="12751" priority="7086" operator="containsText" text="VALORAR">
      <formula>NOT(ISERROR(SEARCH("VALORAR",AW424)))</formula>
    </cfRule>
    <cfRule type="containsText" dxfId="12750" priority="7087" operator="containsText" text="Extrema">
      <formula>NOT(ISERROR(SEARCH("Extrema",AW424)))</formula>
    </cfRule>
    <cfRule type="containsText" dxfId="12749" priority="7088" operator="containsText" text="Alta">
      <formula>NOT(ISERROR(SEARCH("Alta",AW424)))</formula>
    </cfRule>
    <cfRule type="containsText" dxfId="12748" priority="7089" operator="containsText" text="Moderada">
      <formula>NOT(ISERROR(SEARCH("Moderada",AW424)))</formula>
    </cfRule>
    <cfRule type="containsText" dxfId="12747" priority="7090" operator="containsText" text="Baja">
      <formula>NOT(ISERROR(SEARCH("Baja",AW424)))</formula>
    </cfRule>
  </conditionalFormatting>
  <conditionalFormatting sqref="AP424">
    <cfRule type="cellIs" dxfId="12746" priority="7073" stopIfTrue="1" operator="equal">
      <formula>"Alta"</formula>
    </cfRule>
  </conditionalFormatting>
  <conditionalFormatting sqref="AP424">
    <cfRule type="cellIs" dxfId="12745" priority="7075" stopIfTrue="1" operator="equal">
      <formula>"Baja"</formula>
    </cfRule>
  </conditionalFormatting>
  <conditionalFormatting sqref="AP424">
    <cfRule type="cellIs" dxfId="12744" priority="7074" stopIfTrue="1" operator="equal">
      <formula>"Media"</formula>
    </cfRule>
  </conditionalFormatting>
  <conditionalFormatting sqref="AP424">
    <cfRule type="cellIs" dxfId="12743" priority="7072" stopIfTrue="1" operator="equal">
      <formula>"Muy Alta"</formula>
    </cfRule>
  </conditionalFormatting>
  <conditionalFormatting sqref="AP424">
    <cfRule type="cellIs" dxfId="12742" priority="7076" stopIfTrue="1" operator="equal">
      <formula>"Muy Baja"</formula>
    </cfRule>
  </conditionalFormatting>
  <conditionalFormatting sqref="AP425">
    <cfRule type="cellIs" dxfId="12741" priority="7059" stopIfTrue="1" operator="equal">
      <formula>"Alta"</formula>
    </cfRule>
  </conditionalFormatting>
  <conditionalFormatting sqref="AP425">
    <cfRule type="cellIs" dxfId="12740" priority="7061" stopIfTrue="1" operator="equal">
      <formula>"Baja"</formula>
    </cfRule>
  </conditionalFormatting>
  <conditionalFormatting sqref="AP425">
    <cfRule type="cellIs" dxfId="12739" priority="7060" stopIfTrue="1" operator="equal">
      <formula>"Media"</formula>
    </cfRule>
  </conditionalFormatting>
  <conditionalFormatting sqref="AP425">
    <cfRule type="cellIs" dxfId="12738" priority="7058" stopIfTrue="1" operator="equal">
      <formula>"Muy Alta"</formula>
    </cfRule>
  </conditionalFormatting>
  <conditionalFormatting sqref="AP425">
    <cfRule type="cellIs" dxfId="12737" priority="7062" stopIfTrue="1" operator="equal">
      <formula>"Muy Baja"</formula>
    </cfRule>
  </conditionalFormatting>
  <conditionalFormatting sqref="AE426:AE427">
    <cfRule type="containsText" dxfId="12736" priority="7011" operator="containsText" text="VALORAR">
      <formula>NOT(ISERROR(SEARCH("VALORAR",AE426)))</formula>
    </cfRule>
    <cfRule type="containsText" dxfId="12735" priority="7012" operator="containsText" text="Extrema">
      <formula>NOT(ISERROR(SEARCH("Extrema",AE426)))</formula>
    </cfRule>
    <cfRule type="containsText" dxfId="12734" priority="7013" operator="containsText" text="Alta">
      <formula>NOT(ISERROR(SEARCH("Alta",AE426)))</formula>
    </cfRule>
    <cfRule type="containsText" dxfId="12733" priority="7014" operator="containsText" text="Moderada">
      <formula>NOT(ISERROR(SEARCH("Moderada",AE426)))</formula>
    </cfRule>
    <cfRule type="containsText" dxfId="12732" priority="7015" operator="containsText" text="Baja">
      <formula>NOT(ISERROR(SEARCH("Baja",AE426)))</formula>
    </cfRule>
  </conditionalFormatting>
  <conditionalFormatting sqref="AE426:AE427">
    <cfRule type="containsText" dxfId="12731" priority="7016" operator="containsText" text="VALORAR">
      <formula>NOT(ISERROR(SEARCH("VALORAR",AE426)))</formula>
    </cfRule>
    <cfRule type="containsText" dxfId="12730" priority="7017" operator="containsText" text="Extrema">
      <formula>NOT(ISERROR(SEARCH("Extrema",AE426)))</formula>
    </cfRule>
    <cfRule type="containsText" dxfId="12729" priority="7018" operator="containsText" text="Alta">
      <formula>NOT(ISERROR(SEARCH("Alta",AE426)))</formula>
    </cfRule>
    <cfRule type="containsText" dxfId="12728" priority="7019" operator="containsText" text="Moderada">
      <formula>NOT(ISERROR(SEARCH("Moderada",AE426)))</formula>
    </cfRule>
    <cfRule type="containsText" dxfId="12727" priority="7020" operator="containsText" text="Baja">
      <formula>NOT(ISERROR(SEARCH("Baja",AE426)))</formula>
    </cfRule>
  </conditionalFormatting>
  <conditionalFormatting sqref="V426:V427">
    <cfRule type="cellIs" dxfId="12726" priority="7027" stopIfTrue="1" operator="equal">
      <formula>"Alta"</formula>
    </cfRule>
  </conditionalFormatting>
  <conditionalFormatting sqref="V426:V427">
    <cfRule type="cellIs" dxfId="12725" priority="7029" stopIfTrue="1" operator="equal">
      <formula>"Baja"</formula>
    </cfRule>
  </conditionalFormatting>
  <conditionalFormatting sqref="V426:V427">
    <cfRule type="cellIs" dxfId="12724" priority="7028" stopIfTrue="1" operator="equal">
      <formula>"Media"</formula>
    </cfRule>
  </conditionalFormatting>
  <conditionalFormatting sqref="V426:V427">
    <cfRule type="cellIs" dxfId="12723" priority="7026" stopIfTrue="1" operator="equal">
      <formula>"Muy Alta"</formula>
    </cfRule>
  </conditionalFormatting>
  <conditionalFormatting sqref="V426:V427">
    <cfRule type="cellIs" dxfId="12722" priority="7030" stopIfTrue="1" operator="equal">
      <formula>"Muy Baja"</formula>
    </cfRule>
  </conditionalFormatting>
  <conditionalFormatting sqref="AP427">
    <cfRule type="cellIs" dxfId="12721" priority="6989" stopIfTrue="1" operator="equal">
      <formula>"Alta"</formula>
    </cfRule>
  </conditionalFormatting>
  <conditionalFormatting sqref="AP427">
    <cfRule type="cellIs" dxfId="12720" priority="6991" stopIfTrue="1" operator="equal">
      <formula>"Baja"</formula>
    </cfRule>
  </conditionalFormatting>
  <conditionalFormatting sqref="AP427">
    <cfRule type="cellIs" dxfId="12719" priority="6990" stopIfTrue="1" operator="equal">
      <formula>"Media"</formula>
    </cfRule>
  </conditionalFormatting>
  <conditionalFormatting sqref="AP427">
    <cfRule type="cellIs" dxfId="12718" priority="6988" stopIfTrue="1" operator="equal">
      <formula>"Muy Alta"</formula>
    </cfRule>
  </conditionalFormatting>
  <conditionalFormatting sqref="AP427">
    <cfRule type="cellIs" dxfId="12717" priority="6992" stopIfTrue="1" operator="equal">
      <formula>"Muy Baja"</formula>
    </cfRule>
  </conditionalFormatting>
  <conditionalFormatting sqref="AE428">
    <cfRule type="containsText" dxfId="12716" priority="6955" operator="containsText" text="VALORAR">
      <formula>NOT(ISERROR(SEARCH("VALORAR",AE428)))</formula>
    </cfRule>
    <cfRule type="containsText" dxfId="12715" priority="6956" operator="containsText" text="Extrema">
      <formula>NOT(ISERROR(SEARCH("Extrema",AE428)))</formula>
    </cfRule>
    <cfRule type="containsText" dxfId="12714" priority="6957" operator="containsText" text="Alta">
      <formula>NOT(ISERROR(SEARCH("Alta",AE428)))</formula>
    </cfRule>
    <cfRule type="containsText" dxfId="12713" priority="6958" operator="containsText" text="Moderada">
      <formula>NOT(ISERROR(SEARCH("Moderada",AE428)))</formula>
    </cfRule>
    <cfRule type="containsText" dxfId="12712" priority="6959" operator="containsText" text="Baja">
      <formula>NOT(ISERROR(SEARCH("Baja",AE428)))</formula>
    </cfRule>
  </conditionalFormatting>
  <conditionalFormatting sqref="AE428">
    <cfRule type="containsText" dxfId="12711" priority="6960" operator="containsText" text="VALORAR">
      <formula>NOT(ISERROR(SEARCH("VALORAR",AE428)))</formula>
    </cfRule>
    <cfRule type="containsText" dxfId="12710" priority="6961" operator="containsText" text="Extrema">
      <formula>NOT(ISERROR(SEARCH("Extrema",AE428)))</formula>
    </cfRule>
    <cfRule type="containsText" dxfId="12709" priority="6962" operator="containsText" text="Alta">
      <formula>NOT(ISERROR(SEARCH("Alta",AE428)))</formula>
    </cfRule>
    <cfRule type="containsText" dxfId="12708" priority="6963" operator="containsText" text="Moderada">
      <formula>NOT(ISERROR(SEARCH("Moderada",AE428)))</formula>
    </cfRule>
    <cfRule type="containsText" dxfId="12707" priority="6964" operator="containsText" text="Baja">
      <formula>NOT(ISERROR(SEARCH("Baja",AE428)))</formula>
    </cfRule>
  </conditionalFormatting>
  <conditionalFormatting sqref="V428">
    <cfRule type="cellIs" dxfId="12706" priority="6971" stopIfTrue="1" operator="equal">
      <formula>"Alta"</formula>
    </cfRule>
  </conditionalFormatting>
  <conditionalFormatting sqref="V428">
    <cfRule type="cellIs" dxfId="12705" priority="6973" stopIfTrue="1" operator="equal">
      <formula>"Baja"</formula>
    </cfRule>
  </conditionalFormatting>
  <conditionalFormatting sqref="V428">
    <cfRule type="cellIs" dxfId="12704" priority="6972" stopIfTrue="1" operator="equal">
      <formula>"Media"</formula>
    </cfRule>
  </conditionalFormatting>
  <conditionalFormatting sqref="V428">
    <cfRule type="cellIs" dxfId="12703" priority="6970" stopIfTrue="1" operator="equal">
      <formula>"Muy Alta"</formula>
    </cfRule>
  </conditionalFormatting>
  <conditionalFormatting sqref="V428">
    <cfRule type="cellIs" dxfId="12702" priority="6974" stopIfTrue="1" operator="equal">
      <formula>"Muy Baja"</formula>
    </cfRule>
  </conditionalFormatting>
  <conditionalFormatting sqref="AP428">
    <cfRule type="cellIs" dxfId="12701" priority="6947" stopIfTrue="1" operator="equal">
      <formula>"Alta"</formula>
    </cfRule>
  </conditionalFormatting>
  <conditionalFormatting sqref="AP428">
    <cfRule type="cellIs" dxfId="12700" priority="6949" stopIfTrue="1" operator="equal">
      <formula>"Baja"</formula>
    </cfRule>
  </conditionalFormatting>
  <conditionalFormatting sqref="AP428">
    <cfRule type="cellIs" dxfId="12699" priority="6948" stopIfTrue="1" operator="equal">
      <formula>"Media"</formula>
    </cfRule>
  </conditionalFormatting>
  <conditionalFormatting sqref="AP428">
    <cfRule type="cellIs" dxfId="12698" priority="6946" stopIfTrue="1" operator="equal">
      <formula>"Muy Alta"</formula>
    </cfRule>
  </conditionalFormatting>
  <conditionalFormatting sqref="AP428">
    <cfRule type="cellIs" dxfId="12697" priority="6950" stopIfTrue="1" operator="equal">
      <formula>"Muy Baja"</formula>
    </cfRule>
  </conditionalFormatting>
  <conditionalFormatting sqref="AE418:AE419">
    <cfRule type="containsText" dxfId="12696" priority="6899" operator="containsText" text="VALORAR">
      <formula>NOT(ISERROR(SEARCH("VALORAR",AE418)))</formula>
    </cfRule>
    <cfRule type="containsText" dxfId="12695" priority="6900" operator="containsText" text="Extrema">
      <formula>NOT(ISERROR(SEARCH("Extrema",AE418)))</formula>
    </cfRule>
    <cfRule type="containsText" dxfId="12694" priority="6901" operator="containsText" text="Alta">
      <formula>NOT(ISERROR(SEARCH("Alta",AE418)))</formula>
    </cfRule>
    <cfRule type="containsText" dxfId="12693" priority="6902" operator="containsText" text="Moderada">
      <formula>NOT(ISERROR(SEARCH("Moderada",AE418)))</formula>
    </cfRule>
    <cfRule type="containsText" dxfId="12692" priority="6903" operator="containsText" text="Baja">
      <formula>NOT(ISERROR(SEARCH("Baja",AE418)))</formula>
    </cfRule>
  </conditionalFormatting>
  <conditionalFormatting sqref="AE418:AE419">
    <cfRule type="containsText" dxfId="12691" priority="6904" operator="containsText" text="VALORAR">
      <formula>NOT(ISERROR(SEARCH("VALORAR",AE418)))</formula>
    </cfRule>
    <cfRule type="containsText" dxfId="12690" priority="6905" operator="containsText" text="Extrema">
      <formula>NOT(ISERROR(SEARCH("Extrema",AE418)))</formula>
    </cfRule>
    <cfRule type="containsText" dxfId="12689" priority="6906" operator="containsText" text="Alta">
      <formula>NOT(ISERROR(SEARCH("Alta",AE418)))</formula>
    </cfRule>
    <cfRule type="containsText" dxfId="12688" priority="6907" operator="containsText" text="Moderada">
      <formula>NOT(ISERROR(SEARCH("Moderada",AE418)))</formula>
    </cfRule>
    <cfRule type="containsText" dxfId="12687" priority="6908" operator="containsText" text="Baja">
      <formula>NOT(ISERROR(SEARCH("Baja",AE418)))</formula>
    </cfRule>
  </conditionalFormatting>
  <conditionalFormatting sqref="AP423">
    <cfRule type="cellIs" dxfId="12686" priority="6853" stopIfTrue="1" operator="equal">
      <formula>"Alta"</formula>
    </cfRule>
  </conditionalFormatting>
  <conditionalFormatting sqref="AP423">
    <cfRule type="cellIs" dxfId="12685" priority="6855" stopIfTrue="1" operator="equal">
      <formula>"Baja"</formula>
    </cfRule>
  </conditionalFormatting>
  <conditionalFormatting sqref="AP423">
    <cfRule type="cellIs" dxfId="12684" priority="6854" stopIfTrue="1" operator="equal">
      <formula>"Media"</formula>
    </cfRule>
  </conditionalFormatting>
  <conditionalFormatting sqref="AP423">
    <cfRule type="cellIs" dxfId="12683" priority="6852" stopIfTrue="1" operator="equal">
      <formula>"Muy Alta"</formula>
    </cfRule>
  </conditionalFormatting>
  <conditionalFormatting sqref="AP423">
    <cfRule type="cellIs" dxfId="12682" priority="6856" stopIfTrue="1" operator="equal">
      <formula>"Muy Baja"</formula>
    </cfRule>
  </conditionalFormatting>
  <conditionalFormatting sqref="AP420">
    <cfRule type="cellIs" dxfId="12681" priority="6811" stopIfTrue="1" operator="equal">
      <formula>"Alta"</formula>
    </cfRule>
  </conditionalFormatting>
  <conditionalFormatting sqref="AP420">
    <cfRule type="cellIs" dxfId="12680" priority="6813" stopIfTrue="1" operator="equal">
      <formula>"Baja"</formula>
    </cfRule>
  </conditionalFormatting>
  <conditionalFormatting sqref="AP420">
    <cfRule type="cellIs" dxfId="12679" priority="6812" stopIfTrue="1" operator="equal">
      <formula>"Media"</formula>
    </cfRule>
  </conditionalFormatting>
  <conditionalFormatting sqref="AP420">
    <cfRule type="cellIs" dxfId="12678" priority="6810" stopIfTrue="1" operator="equal">
      <formula>"Muy Alta"</formula>
    </cfRule>
  </conditionalFormatting>
  <conditionalFormatting sqref="AP420">
    <cfRule type="cellIs" dxfId="12677" priority="6814" stopIfTrue="1" operator="equal">
      <formula>"Muy Baja"</formula>
    </cfRule>
  </conditionalFormatting>
  <conditionalFormatting sqref="V418:V419">
    <cfRule type="cellIs" dxfId="12676" priority="6915" stopIfTrue="1" operator="equal">
      <formula>"Alta"</formula>
    </cfRule>
  </conditionalFormatting>
  <conditionalFormatting sqref="V418:V419">
    <cfRule type="cellIs" dxfId="12675" priority="6917" stopIfTrue="1" operator="equal">
      <formula>"Baja"</formula>
    </cfRule>
  </conditionalFormatting>
  <conditionalFormatting sqref="V418:V419">
    <cfRule type="cellIs" dxfId="12674" priority="6916" stopIfTrue="1" operator="equal">
      <formula>"Media"</formula>
    </cfRule>
  </conditionalFormatting>
  <conditionalFormatting sqref="V418:V419">
    <cfRule type="cellIs" dxfId="12673" priority="6914" stopIfTrue="1" operator="equal">
      <formula>"Muy Alta"</formula>
    </cfRule>
  </conditionalFormatting>
  <conditionalFormatting sqref="V418:V419">
    <cfRule type="cellIs" dxfId="12672" priority="6918" stopIfTrue="1" operator="equal">
      <formula>"Muy Baja"</formula>
    </cfRule>
  </conditionalFormatting>
  <conditionalFormatting sqref="AW418">
    <cfRule type="containsText" dxfId="12671" priority="6889" operator="containsText" text="VALORAR">
      <formula>NOT(ISERROR(SEARCH("VALORAR",AW418)))</formula>
    </cfRule>
    <cfRule type="containsText" dxfId="12670" priority="6890" operator="containsText" text="Extrema">
      <formula>NOT(ISERROR(SEARCH("Extrema",AW418)))</formula>
    </cfRule>
    <cfRule type="containsText" dxfId="12669" priority="6891" operator="containsText" text="Alta">
      <formula>NOT(ISERROR(SEARCH("Alta",AW418)))</formula>
    </cfRule>
    <cfRule type="containsText" dxfId="12668" priority="6892" operator="containsText" text="Moderada">
      <formula>NOT(ISERROR(SEARCH("Moderada",AW418)))</formula>
    </cfRule>
    <cfRule type="containsText" dxfId="12667" priority="6893" operator="containsText" text="Baja">
      <formula>NOT(ISERROR(SEARCH("Baja",AW418)))</formula>
    </cfRule>
  </conditionalFormatting>
  <conditionalFormatting sqref="AW418">
    <cfRule type="containsText" dxfId="12666" priority="6894" operator="containsText" text="VALORAR">
      <formula>NOT(ISERROR(SEARCH("VALORAR",AW418)))</formula>
    </cfRule>
    <cfRule type="containsText" dxfId="12665" priority="6895" operator="containsText" text="Extrema">
      <formula>NOT(ISERROR(SEARCH("Extrema",AW418)))</formula>
    </cfRule>
    <cfRule type="containsText" dxfId="12664" priority="6896" operator="containsText" text="Alta">
      <formula>NOT(ISERROR(SEARCH("Alta",AW418)))</formula>
    </cfRule>
    <cfRule type="containsText" dxfId="12663" priority="6897" operator="containsText" text="Moderada">
      <formula>NOT(ISERROR(SEARCH("Moderada",AW418)))</formula>
    </cfRule>
    <cfRule type="containsText" dxfId="12662" priority="6898" operator="containsText" text="Baja">
      <formula>NOT(ISERROR(SEARCH("Baja",AW418)))</formula>
    </cfRule>
  </conditionalFormatting>
  <conditionalFormatting sqref="AP418">
    <cfRule type="cellIs" dxfId="12661" priority="6881" stopIfTrue="1" operator="equal">
      <formula>"Alta"</formula>
    </cfRule>
  </conditionalFormatting>
  <conditionalFormatting sqref="AP418">
    <cfRule type="cellIs" dxfId="12660" priority="6883" stopIfTrue="1" operator="equal">
      <formula>"Baja"</formula>
    </cfRule>
  </conditionalFormatting>
  <conditionalFormatting sqref="AP418">
    <cfRule type="cellIs" dxfId="12659" priority="6882" stopIfTrue="1" operator="equal">
      <formula>"Media"</formula>
    </cfRule>
  </conditionalFormatting>
  <conditionalFormatting sqref="AP418">
    <cfRule type="cellIs" dxfId="12658" priority="6880" stopIfTrue="1" operator="equal">
      <formula>"Muy Alta"</formula>
    </cfRule>
  </conditionalFormatting>
  <conditionalFormatting sqref="AP418">
    <cfRule type="cellIs" dxfId="12657" priority="6884" stopIfTrue="1" operator="equal">
      <formula>"Muy Baja"</formula>
    </cfRule>
  </conditionalFormatting>
  <conditionalFormatting sqref="AP419">
    <cfRule type="cellIs" dxfId="12656" priority="6867" stopIfTrue="1" operator="equal">
      <formula>"Alta"</formula>
    </cfRule>
  </conditionalFormatting>
  <conditionalFormatting sqref="AP419">
    <cfRule type="cellIs" dxfId="12655" priority="6869" stopIfTrue="1" operator="equal">
      <formula>"Baja"</formula>
    </cfRule>
  </conditionalFormatting>
  <conditionalFormatting sqref="AP419">
    <cfRule type="cellIs" dxfId="12654" priority="6868" stopIfTrue="1" operator="equal">
      <formula>"Media"</formula>
    </cfRule>
  </conditionalFormatting>
  <conditionalFormatting sqref="AP419">
    <cfRule type="cellIs" dxfId="12653" priority="6866" stopIfTrue="1" operator="equal">
      <formula>"Muy Alta"</formula>
    </cfRule>
  </conditionalFormatting>
  <conditionalFormatting sqref="AP419">
    <cfRule type="cellIs" dxfId="12652" priority="6870" stopIfTrue="1" operator="equal">
      <formula>"Muy Baja"</formula>
    </cfRule>
  </conditionalFormatting>
  <conditionalFormatting sqref="AE420:AE421">
    <cfRule type="containsText" dxfId="12651" priority="6819" operator="containsText" text="VALORAR">
      <formula>NOT(ISERROR(SEARCH("VALORAR",AE420)))</formula>
    </cfRule>
    <cfRule type="containsText" dxfId="12650" priority="6820" operator="containsText" text="Extrema">
      <formula>NOT(ISERROR(SEARCH("Extrema",AE420)))</formula>
    </cfRule>
    <cfRule type="containsText" dxfId="12649" priority="6821" operator="containsText" text="Alta">
      <formula>NOT(ISERROR(SEARCH("Alta",AE420)))</formula>
    </cfRule>
    <cfRule type="containsText" dxfId="12648" priority="6822" operator="containsText" text="Moderada">
      <formula>NOT(ISERROR(SEARCH("Moderada",AE420)))</formula>
    </cfRule>
    <cfRule type="containsText" dxfId="12647" priority="6823" operator="containsText" text="Baja">
      <formula>NOT(ISERROR(SEARCH("Baja",AE420)))</formula>
    </cfRule>
  </conditionalFormatting>
  <conditionalFormatting sqref="AE420:AE421">
    <cfRule type="containsText" dxfId="12646" priority="6824" operator="containsText" text="VALORAR">
      <formula>NOT(ISERROR(SEARCH("VALORAR",AE420)))</formula>
    </cfRule>
    <cfRule type="containsText" dxfId="12645" priority="6825" operator="containsText" text="Extrema">
      <formula>NOT(ISERROR(SEARCH("Extrema",AE420)))</formula>
    </cfRule>
    <cfRule type="containsText" dxfId="12644" priority="6826" operator="containsText" text="Alta">
      <formula>NOT(ISERROR(SEARCH("Alta",AE420)))</formula>
    </cfRule>
    <cfRule type="containsText" dxfId="12643" priority="6827" operator="containsText" text="Moderada">
      <formula>NOT(ISERROR(SEARCH("Moderada",AE420)))</formula>
    </cfRule>
    <cfRule type="containsText" dxfId="12642" priority="6828" operator="containsText" text="Baja">
      <formula>NOT(ISERROR(SEARCH("Baja",AE420)))</formula>
    </cfRule>
  </conditionalFormatting>
  <conditionalFormatting sqref="V420:V421">
    <cfRule type="cellIs" dxfId="12641" priority="6835" stopIfTrue="1" operator="equal">
      <formula>"Alta"</formula>
    </cfRule>
  </conditionalFormatting>
  <conditionalFormatting sqref="V420:V421">
    <cfRule type="cellIs" dxfId="12640" priority="6837" stopIfTrue="1" operator="equal">
      <formula>"Baja"</formula>
    </cfRule>
  </conditionalFormatting>
  <conditionalFormatting sqref="V420:V421">
    <cfRule type="cellIs" dxfId="12639" priority="6836" stopIfTrue="1" operator="equal">
      <formula>"Media"</formula>
    </cfRule>
  </conditionalFormatting>
  <conditionalFormatting sqref="V420:V421">
    <cfRule type="cellIs" dxfId="12638" priority="6834" stopIfTrue="1" operator="equal">
      <formula>"Muy Alta"</formula>
    </cfRule>
  </conditionalFormatting>
  <conditionalFormatting sqref="V420:V421">
    <cfRule type="cellIs" dxfId="12637" priority="6838" stopIfTrue="1" operator="equal">
      <formula>"Muy Baja"</formula>
    </cfRule>
  </conditionalFormatting>
  <conditionalFormatting sqref="AP421">
    <cfRule type="cellIs" dxfId="12636" priority="6797" stopIfTrue="1" operator="equal">
      <formula>"Alta"</formula>
    </cfRule>
  </conditionalFormatting>
  <conditionalFormatting sqref="AP421">
    <cfRule type="cellIs" dxfId="12635" priority="6799" stopIfTrue="1" operator="equal">
      <formula>"Baja"</formula>
    </cfRule>
  </conditionalFormatting>
  <conditionalFormatting sqref="AP421">
    <cfRule type="cellIs" dxfId="12634" priority="6798" stopIfTrue="1" operator="equal">
      <formula>"Media"</formula>
    </cfRule>
  </conditionalFormatting>
  <conditionalFormatting sqref="AP421">
    <cfRule type="cellIs" dxfId="12633" priority="6796" stopIfTrue="1" operator="equal">
      <formula>"Muy Alta"</formula>
    </cfRule>
  </conditionalFormatting>
  <conditionalFormatting sqref="AP421">
    <cfRule type="cellIs" dxfId="12632" priority="6800" stopIfTrue="1" operator="equal">
      <formula>"Muy Baja"</formula>
    </cfRule>
  </conditionalFormatting>
  <conditionalFormatting sqref="AE422">
    <cfRule type="containsText" dxfId="12631" priority="6763" operator="containsText" text="VALORAR">
      <formula>NOT(ISERROR(SEARCH("VALORAR",AE422)))</formula>
    </cfRule>
    <cfRule type="containsText" dxfId="12630" priority="6764" operator="containsText" text="Extrema">
      <formula>NOT(ISERROR(SEARCH("Extrema",AE422)))</formula>
    </cfRule>
    <cfRule type="containsText" dxfId="12629" priority="6765" operator="containsText" text="Alta">
      <formula>NOT(ISERROR(SEARCH("Alta",AE422)))</formula>
    </cfRule>
    <cfRule type="containsText" dxfId="12628" priority="6766" operator="containsText" text="Moderada">
      <formula>NOT(ISERROR(SEARCH("Moderada",AE422)))</formula>
    </cfRule>
    <cfRule type="containsText" dxfId="12627" priority="6767" operator="containsText" text="Baja">
      <formula>NOT(ISERROR(SEARCH("Baja",AE422)))</formula>
    </cfRule>
  </conditionalFormatting>
  <conditionalFormatting sqref="AE422">
    <cfRule type="containsText" dxfId="12626" priority="6768" operator="containsText" text="VALORAR">
      <formula>NOT(ISERROR(SEARCH("VALORAR",AE422)))</formula>
    </cfRule>
    <cfRule type="containsText" dxfId="12625" priority="6769" operator="containsText" text="Extrema">
      <formula>NOT(ISERROR(SEARCH("Extrema",AE422)))</formula>
    </cfRule>
    <cfRule type="containsText" dxfId="12624" priority="6770" operator="containsText" text="Alta">
      <formula>NOT(ISERROR(SEARCH("Alta",AE422)))</formula>
    </cfRule>
    <cfRule type="containsText" dxfId="12623" priority="6771" operator="containsText" text="Moderada">
      <formula>NOT(ISERROR(SEARCH("Moderada",AE422)))</formula>
    </cfRule>
    <cfRule type="containsText" dxfId="12622" priority="6772" operator="containsText" text="Baja">
      <formula>NOT(ISERROR(SEARCH("Baja",AE422)))</formula>
    </cfRule>
  </conditionalFormatting>
  <conditionalFormatting sqref="V422">
    <cfRule type="cellIs" dxfId="12621" priority="6779" stopIfTrue="1" operator="equal">
      <formula>"Alta"</formula>
    </cfRule>
  </conditionalFormatting>
  <conditionalFormatting sqref="V422">
    <cfRule type="cellIs" dxfId="12620" priority="6781" stopIfTrue="1" operator="equal">
      <formula>"Baja"</formula>
    </cfRule>
  </conditionalFormatting>
  <conditionalFormatting sqref="V422">
    <cfRule type="cellIs" dxfId="12619" priority="6780" stopIfTrue="1" operator="equal">
      <formula>"Media"</formula>
    </cfRule>
  </conditionalFormatting>
  <conditionalFormatting sqref="V422">
    <cfRule type="cellIs" dxfId="12618" priority="6778" stopIfTrue="1" operator="equal">
      <formula>"Muy Alta"</formula>
    </cfRule>
  </conditionalFormatting>
  <conditionalFormatting sqref="V422">
    <cfRule type="cellIs" dxfId="12617" priority="6782" stopIfTrue="1" operator="equal">
      <formula>"Muy Baja"</formula>
    </cfRule>
  </conditionalFormatting>
  <conditionalFormatting sqref="AP422">
    <cfRule type="cellIs" dxfId="12616" priority="6755" stopIfTrue="1" operator="equal">
      <formula>"Alta"</formula>
    </cfRule>
  </conditionalFormatting>
  <conditionalFormatting sqref="AP422">
    <cfRule type="cellIs" dxfId="12615" priority="6757" stopIfTrue="1" operator="equal">
      <formula>"Baja"</formula>
    </cfRule>
  </conditionalFormatting>
  <conditionalFormatting sqref="AP422">
    <cfRule type="cellIs" dxfId="12614" priority="6756" stopIfTrue="1" operator="equal">
      <formula>"Media"</formula>
    </cfRule>
  </conditionalFormatting>
  <conditionalFormatting sqref="AP422">
    <cfRule type="cellIs" dxfId="12613" priority="6754" stopIfTrue="1" operator="equal">
      <formula>"Muy Alta"</formula>
    </cfRule>
  </conditionalFormatting>
  <conditionalFormatting sqref="AP422">
    <cfRule type="cellIs" dxfId="12612" priority="6758" stopIfTrue="1" operator="equal">
      <formula>"Muy Baja"</formula>
    </cfRule>
  </conditionalFormatting>
  <conditionalFormatting sqref="AE430:AE431">
    <cfRule type="containsText" dxfId="12611" priority="6707" operator="containsText" text="VALORAR">
      <formula>NOT(ISERROR(SEARCH("VALORAR",AE430)))</formula>
    </cfRule>
    <cfRule type="containsText" dxfId="12610" priority="6708" operator="containsText" text="Extrema">
      <formula>NOT(ISERROR(SEARCH("Extrema",AE430)))</formula>
    </cfRule>
    <cfRule type="containsText" dxfId="12609" priority="6709" operator="containsText" text="Alta">
      <formula>NOT(ISERROR(SEARCH("Alta",AE430)))</formula>
    </cfRule>
    <cfRule type="containsText" dxfId="12608" priority="6710" operator="containsText" text="Moderada">
      <formula>NOT(ISERROR(SEARCH("Moderada",AE430)))</formula>
    </cfRule>
    <cfRule type="containsText" dxfId="12607" priority="6711" operator="containsText" text="Baja">
      <formula>NOT(ISERROR(SEARCH("Baja",AE430)))</formula>
    </cfRule>
  </conditionalFormatting>
  <conditionalFormatting sqref="AE430:AE431">
    <cfRule type="containsText" dxfId="12606" priority="6712" operator="containsText" text="VALORAR">
      <formula>NOT(ISERROR(SEARCH("VALORAR",AE430)))</formula>
    </cfRule>
    <cfRule type="containsText" dxfId="12605" priority="6713" operator="containsText" text="Extrema">
      <formula>NOT(ISERROR(SEARCH("Extrema",AE430)))</formula>
    </cfRule>
    <cfRule type="containsText" dxfId="12604" priority="6714" operator="containsText" text="Alta">
      <formula>NOT(ISERROR(SEARCH("Alta",AE430)))</formula>
    </cfRule>
    <cfRule type="containsText" dxfId="12603" priority="6715" operator="containsText" text="Moderada">
      <formula>NOT(ISERROR(SEARCH("Moderada",AE430)))</formula>
    </cfRule>
    <cfRule type="containsText" dxfId="12602" priority="6716" operator="containsText" text="Baja">
      <formula>NOT(ISERROR(SEARCH("Baja",AE430)))</formula>
    </cfRule>
  </conditionalFormatting>
  <conditionalFormatting sqref="AP435">
    <cfRule type="cellIs" dxfId="12601" priority="6661" stopIfTrue="1" operator="equal">
      <formula>"Alta"</formula>
    </cfRule>
  </conditionalFormatting>
  <conditionalFormatting sqref="AP435">
    <cfRule type="cellIs" dxfId="12600" priority="6663" stopIfTrue="1" operator="equal">
      <formula>"Baja"</formula>
    </cfRule>
  </conditionalFormatting>
  <conditionalFormatting sqref="AP435">
    <cfRule type="cellIs" dxfId="12599" priority="6662" stopIfTrue="1" operator="equal">
      <formula>"Media"</formula>
    </cfRule>
  </conditionalFormatting>
  <conditionalFormatting sqref="AP435">
    <cfRule type="cellIs" dxfId="12598" priority="6660" stopIfTrue="1" operator="equal">
      <formula>"Muy Alta"</formula>
    </cfRule>
  </conditionalFormatting>
  <conditionalFormatting sqref="AP435">
    <cfRule type="cellIs" dxfId="12597" priority="6664" stopIfTrue="1" operator="equal">
      <formula>"Muy Baja"</formula>
    </cfRule>
  </conditionalFormatting>
  <conditionalFormatting sqref="AP432">
    <cfRule type="cellIs" dxfId="12596" priority="6619" stopIfTrue="1" operator="equal">
      <formula>"Alta"</formula>
    </cfRule>
  </conditionalFormatting>
  <conditionalFormatting sqref="AP432">
    <cfRule type="cellIs" dxfId="12595" priority="6621" stopIfTrue="1" operator="equal">
      <formula>"Baja"</formula>
    </cfRule>
  </conditionalFormatting>
  <conditionalFormatting sqref="AP432">
    <cfRule type="cellIs" dxfId="12594" priority="6620" stopIfTrue="1" operator="equal">
      <formula>"Media"</formula>
    </cfRule>
  </conditionalFormatting>
  <conditionalFormatting sqref="AP432">
    <cfRule type="cellIs" dxfId="12593" priority="6618" stopIfTrue="1" operator="equal">
      <formula>"Muy Alta"</formula>
    </cfRule>
  </conditionalFormatting>
  <conditionalFormatting sqref="AP432">
    <cfRule type="cellIs" dxfId="12592" priority="6622" stopIfTrue="1" operator="equal">
      <formula>"Muy Baja"</formula>
    </cfRule>
  </conditionalFormatting>
  <conditionalFormatting sqref="V430:V431">
    <cfRule type="cellIs" dxfId="12591" priority="6723" stopIfTrue="1" operator="equal">
      <formula>"Alta"</formula>
    </cfRule>
  </conditionalFormatting>
  <conditionalFormatting sqref="V430:V431">
    <cfRule type="cellIs" dxfId="12590" priority="6725" stopIfTrue="1" operator="equal">
      <formula>"Baja"</formula>
    </cfRule>
  </conditionalFormatting>
  <conditionalFormatting sqref="V430:V431">
    <cfRule type="cellIs" dxfId="12589" priority="6724" stopIfTrue="1" operator="equal">
      <formula>"Media"</formula>
    </cfRule>
  </conditionalFormatting>
  <conditionalFormatting sqref="V430:V431">
    <cfRule type="cellIs" dxfId="12588" priority="6722" stopIfTrue="1" operator="equal">
      <formula>"Muy Alta"</formula>
    </cfRule>
  </conditionalFormatting>
  <conditionalFormatting sqref="V430:V431">
    <cfRule type="cellIs" dxfId="12587" priority="6726" stopIfTrue="1" operator="equal">
      <formula>"Muy Baja"</formula>
    </cfRule>
  </conditionalFormatting>
  <conditionalFormatting sqref="AW430">
    <cfRule type="containsText" dxfId="12586" priority="6697" operator="containsText" text="VALORAR">
      <formula>NOT(ISERROR(SEARCH("VALORAR",AW430)))</formula>
    </cfRule>
    <cfRule type="containsText" dxfId="12585" priority="6698" operator="containsText" text="Extrema">
      <formula>NOT(ISERROR(SEARCH("Extrema",AW430)))</formula>
    </cfRule>
    <cfRule type="containsText" dxfId="12584" priority="6699" operator="containsText" text="Alta">
      <formula>NOT(ISERROR(SEARCH("Alta",AW430)))</formula>
    </cfRule>
    <cfRule type="containsText" dxfId="12583" priority="6700" operator="containsText" text="Moderada">
      <formula>NOT(ISERROR(SEARCH("Moderada",AW430)))</formula>
    </cfRule>
    <cfRule type="containsText" dxfId="12582" priority="6701" operator="containsText" text="Baja">
      <formula>NOT(ISERROR(SEARCH("Baja",AW430)))</formula>
    </cfRule>
  </conditionalFormatting>
  <conditionalFormatting sqref="AW430">
    <cfRule type="containsText" dxfId="12581" priority="6702" operator="containsText" text="VALORAR">
      <formula>NOT(ISERROR(SEARCH("VALORAR",AW430)))</formula>
    </cfRule>
    <cfRule type="containsText" dxfId="12580" priority="6703" operator="containsText" text="Extrema">
      <formula>NOT(ISERROR(SEARCH("Extrema",AW430)))</formula>
    </cfRule>
    <cfRule type="containsText" dxfId="12579" priority="6704" operator="containsText" text="Alta">
      <formula>NOT(ISERROR(SEARCH("Alta",AW430)))</formula>
    </cfRule>
    <cfRule type="containsText" dxfId="12578" priority="6705" operator="containsText" text="Moderada">
      <formula>NOT(ISERROR(SEARCH("Moderada",AW430)))</formula>
    </cfRule>
    <cfRule type="containsText" dxfId="12577" priority="6706" operator="containsText" text="Baja">
      <formula>NOT(ISERROR(SEARCH("Baja",AW430)))</formula>
    </cfRule>
  </conditionalFormatting>
  <conditionalFormatting sqref="AP430">
    <cfRule type="cellIs" dxfId="12576" priority="6689" stopIfTrue="1" operator="equal">
      <formula>"Alta"</formula>
    </cfRule>
  </conditionalFormatting>
  <conditionalFormatting sqref="AP430">
    <cfRule type="cellIs" dxfId="12575" priority="6691" stopIfTrue="1" operator="equal">
      <formula>"Baja"</formula>
    </cfRule>
  </conditionalFormatting>
  <conditionalFormatting sqref="AP430">
    <cfRule type="cellIs" dxfId="12574" priority="6690" stopIfTrue="1" operator="equal">
      <formula>"Media"</formula>
    </cfRule>
  </conditionalFormatting>
  <conditionalFormatting sqref="AP430">
    <cfRule type="cellIs" dxfId="12573" priority="6688" stopIfTrue="1" operator="equal">
      <formula>"Muy Alta"</formula>
    </cfRule>
  </conditionalFormatting>
  <conditionalFormatting sqref="AP430">
    <cfRule type="cellIs" dxfId="12572" priority="6692" stopIfTrue="1" operator="equal">
      <formula>"Muy Baja"</formula>
    </cfRule>
  </conditionalFormatting>
  <conditionalFormatting sqref="AP431">
    <cfRule type="cellIs" dxfId="12571" priority="6675" stopIfTrue="1" operator="equal">
      <formula>"Alta"</formula>
    </cfRule>
  </conditionalFormatting>
  <conditionalFormatting sqref="AP431">
    <cfRule type="cellIs" dxfId="12570" priority="6677" stopIfTrue="1" operator="equal">
      <formula>"Baja"</formula>
    </cfRule>
  </conditionalFormatting>
  <conditionalFormatting sqref="AP431">
    <cfRule type="cellIs" dxfId="12569" priority="6676" stopIfTrue="1" operator="equal">
      <formula>"Media"</formula>
    </cfRule>
  </conditionalFormatting>
  <conditionalFormatting sqref="AP431">
    <cfRule type="cellIs" dxfId="12568" priority="6674" stopIfTrue="1" operator="equal">
      <formula>"Muy Alta"</formula>
    </cfRule>
  </conditionalFormatting>
  <conditionalFormatting sqref="AP431">
    <cfRule type="cellIs" dxfId="12567" priority="6678" stopIfTrue="1" operator="equal">
      <formula>"Muy Baja"</formula>
    </cfRule>
  </conditionalFormatting>
  <conditionalFormatting sqref="AE432:AE433">
    <cfRule type="containsText" dxfId="12566" priority="6627" operator="containsText" text="VALORAR">
      <formula>NOT(ISERROR(SEARCH("VALORAR",AE432)))</formula>
    </cfRule>
    <cfRule type="containsText" dxfId="12565" priority="6628" operator="containsText" text="Extrema">
      <formula>NOT(ISERROR(SEARCH("Extrema",AE432)))</formula>
    </cfRule>
    <cfRule type="containsText" dxfId="12564" priority="6629" operator="containsText" text="Alta">
      <formula>NOT(ISERROR(SEARCH("Alta",AE432)))</formula>
    </cfRule>
    <cfRule type="containsText" dxfId="12563" priority="6630" operator="containsText" text="Moderada">
      <formula>NOT(ISERROR(SEARCH("Moderada",AE432)))</formula>
    </cfRule>
    <cfRule type="containsText" dxfId="12562" priority="6631" operator="containsText" text="Baja">
      <formula>NOT(ISERROR(SEARCH("Baja",AE432)))</formula>
    </cfRule>
  </conditionalFormatting>
  <conditionalFormatting sqref="AE432:AE433">
    <cfRule type="containsText" dxfId="12561" priority="6632" operator="containsText" text="VALORAR">
      <formula>NOT(ISERROR(SEARCH("VALORAR",AE432)))</formula>
    </cfRule>
    <cfRule type="containsText" dxfId="12560" priority="6633" operator="containsText" text="Extrema">
      <formula>NOT(ISERROR(SEARCH("Extrema",AE432)))</formula>
    </cfRule>
    <cfRule type="containsText" dxfId="12559" priority="6634" operator="containsText" text="Alta">
      <formula>NOT(ISERROR(SEARCH("Alta",AE432)))</formula>
    </cfRule>
    <cfRule type="containsText" dxfId="12558" priority="6635" operator="containsText" text="Moderada">
      <formula>NOT(ISERROR(SEARCH("Moderada",AE432)))</formula>
    </cfRule>
    <cfRule type="containsText" dxfId="12557" priority="6636" operator="containsText" text="Baja">
      <formula>NOT(ISERROR(SEARCH("Baja",AE432)))</formula>
    </cfRule>
  </conditionalFormatting>
  <conditionalFormatting sqref="V432:V433">
    <cfRule type="cellIs" dxfId="12556" priority="6643" stopIfTrue="1" operator="equal">
      <formula>"Alta"</formula>
    </cfRule>
  </conditionalFormatting>
  <conditionalFormatting sqref="V432:V433">
    <cfRule type="cellIs" dxfId="12555" priority="6645" stopIfTrue="1" operator="equal">
      <formula>"Baja"</formula>
    </cfRule>
  </conditionalFormatting>
  <conditionalFormatting sqref="V432:V433">
    <cfRule type="cellIs" dxfId="12554" priority="6644" stopIfTrue="1" operator="equal">
      <formula>"Media"</formula>
    </cfRule>
  </conditionalFormatting>
  <conditionalFormatting sqref="V432:V433">
    <cfRule type="cellIs" dxfId="12553" priority="6642" stopIfTrue="1" operator="equal">
      <formula>"Muy Alta"</formula>
    </cfRule>
  </conditionalFormatting>
  <conditionalFormatting sqref="V432:V433">
    <cfRule type="cellIs" dxfId="12552" priority="6646" stopIfTrue="1" operator="equal">
      <formula>"Muy Baja"</formula>
    </cfRule>
  </conditionalFormatting>
  <conditionalFormatting sqref="AP433">
    <cfRule type="cellIs" dxfId="12551" priority="6605" stopIfTrue="1" operator="equal">
      <formula>"Alta"</formula>
    </cfRule>
  </conditionalFormatting>
  <conditionalFormatting sqref="AP433">
    <cfRule type="cellIs" dxfId="12550" priority="6607" stopIfTrue="1" operator="equal">
      <formula>"Baja"</formula>
    </cfRule>
  </conditionalFormatting>
  <conditionalFormatting sqref="AP433">
    <cfRule type="cellIs" dxfId="12549" priority="6606" stopIfTrue="1" operator="equal">
      <formula>"Media"</formula>
    </cfRule>
  </conditionalFormatting>
  <conditionalFormatting sqref="AP433">
    <cfRule type="cellIs" dxfId="12548" priority="6604" stopIfTrue="1" operator="equal">
      <formula>"Muy Alta"</formula>
    </cfRule>
  </conditionalFormatting>
  <conditionalFormatting sqref="AP433">
    <cfRule type="cellIs" dxfId="12547" priority="6608" stopIfTrue="1" operator="equal">
      <formula>"Muy Baja"</formula>
    </cfRule>
  </conditionalFormatting>
  <conditionalFormatting sqref="AE434">
    <cfRule type="containsText" dxfId="12546" priority="6571" operator="containsText" text="VALORAR">
      <formula>NOT(ISERROR(SEARCH("VALORAR",AE434)))</formula>
    </cfRule>
    <cfRule type="containsText" dxfId="12545" priority="6572" operator="containsText" text="Extrema">
      <formula>NOT(ISERROR(SEARCH("Extrema",AE434)))</formula>
    </cfRule>
    <cfRule type="containsText" dxfId="12544" priority="6573" operator="containsText" text="Alta">
      <formula>NOT(ISERROR(SEARCH("Alta",AE434)))</formula>
    </cfRule>
    <cfRule type="containsText" dxfId="12543" priority="6574" operator="containsText" text="Moderada">
      <formula>NOT(ISERROR(SEARCH("Moderada",AE434)))</formula>
    </cfRule>
    <cfRule type="containsText" dxfId="12542" priority="6575" operator="containsText" text="Baja">
      <formula>NOT(ISERROR(SEARCH("Baja",AE434)))</formula>
    </cfRule>
  </conditionalFormatting>
  <conditionalFormatting sqref="AE434">
    <cfRule type="containsText" dxfId="12541" priority="6576" operator="containsText" text="VALORAR">
      <formula>NOT(ISERROR(SEARCH("VALORAR",AE434)))</formula>
    </cfRule>
    <cfRule type="containsText" dxfId="12540" priority="6577" operator="containsText" text="Extrema">
      <formula>NOT(ISERROR(SEARCH("Extrema",AE434)))</formula>
    </cfRule>
    <cfRule type="containsText" dxfId="12539" priority="6578" operator="containsText" text="Alta">
      <formula>NOT(ISERROR(SEARCH("Alta",AE434)))</formula>
    </cfRule>
    <cfRule type="containsText" dxfId="12538" priority="6579" operator="containsText" text="Moderada">
      <formula>NOT(ISERROR(SEARCH("Moderada",AE434)))</formula>
    </cfRule>
    <cfRule type="containsText" dxfId="12537" priority="6580" operator="containsText" text="Baja">
      <formula>NOT(ISERROR(SEARCH("Baja",AE434)))</formula>
    </cfRule>
  </conditionalFormatting>
  <conditionalFormatting sqref="V434">
    <cfRule type="cellIs" dxfId="12536" priority="6587" stopIfTrue="1" operator="equal">
      <formula>"Alta"</formula>
    </cfRule>
  </conditionalFormatting>
  <conditionalFormatting sqref="V434">
    <cfRule type="cellIs" dxfId="12535" priority="6589" stopIfTrue="1" operator="equal">
      <formula>"Baja"</formula>
    </cfRule>
  </conditionalFormatting>
  <conditionalFormatting sqref="V434">
    <cfRule type="cellIs" dxfId="12534" priority="6588" stopIfTrue="1" operator="equal">
      <formula>"Media"</formula>
    </cfRule>
  </conditionalFormatting>
  <conditionalFormatting sqref="V434">
    <cfRule type="cellIs" dxfId="12533" priority="6586" stopIfTrue="1" operator="equal">
      <formula>"Muy Alta"</formula>
    </cfRule>
  </conditionalFormatting>
  <conditionalFormatting sqref="V434">
    <cfRule type="cellIs" dxfId="12532" priority="6590" stopIfTrue="1" operator="equal">
      <formula>"Muy Baja"</formula>
    </cfRule>
  </conditionalFormatting>
  <conditionalFormatting sqref="AP434">
    <cfRule type="cellIs" dxfId="12531" priority="6563" stopIfTrue="1" operator="equal">
      <formula>"Alta"</formula>
    </cfRule>
  </conditionalFormatting>
  <conditionalFormatting sqref="AP434">
    <cfRule type="cellIs" dxfId="12530" priority="6565" stopIfTrue="1" operator="equal">
      <formula>"Baja"</formula>
    </cfRule>
  </conditionalFormatting>
  <conditionalFormatting sqref="AP434">
    <cfRule type="cellIs" dxfId="12529" priority="6564" stopIfTrue="1" operator="equal">
      <formula>"Media"</formula>
    </cfRule>
  </conditionalFormatting>
  <conditionalFormatting sqref="AP434">
    <cfRule type="cellIs" dxfId="12528" priority="6562" stopIfTrue="1" operator="equal">
      <formula>"Muy Alta"</formula>
    </cfRule>
  </conditionalFormatting>
  <conditionalFormatting sqref="AP434">
    <cfRule type="cellIs" dxfId="12527" priority="6566" stopIfTrue="1" operator="equal">
      <formula>"Muy Baja"</formula>
    </cfRule>
  </conditionalFormatting>
  <conditionalFormatting sqref="AE436:AE437">
    <cfRule type="containsText" dxfId="12526" priority="6515" operator="containsText" text="VALORAR">
      <formula>NOT(ISERROR(SEARCH("VALORAR",AE436)))</formula>
    </cfRule>
    <cfRule type="containsText" dxfId="12525" priority="6516" operator="containsText" text="Extrema">
      <formula>NOT(ISERROR(SEARCH("Extrema",AE436)))</formula>
    </cfRule>
    <cfRule type="containsText" dxfId="12524" priority="6517" operator="containsText" text="Alta">
      <formula>NOT(ISERROR(SEARCH("Alta",AE436)))</formula>
    </cfRule>
    <cfRule type="containsText" dxfId="12523" priority="6518" operator="containsText" text="Moderada">
      <formula>NOT(ISERROR(SEARCH("Moderada",AE436)))</formula>
    </cfRule>
    <cfRule type="containsText" dxfId="12522" priority="6519" operator="containsText" text="Baja">
      <formula>NOT(ISERROR(SEARCH("Baja",AE436)))</formula>
    </cfRule>
  </conditionalFormatting>
  <conditionalFormatting sqref="AE436:AE437">
    <cfRule type="containsText" dxfId="12521" priority="6520" operator="containsText" text="VALORAR">
      <formula>NOT(ISERROR(SEARCH("VALORAR",AE436)))</formula>
    </cfRule>
    <cfRule type="containsText" dxfId="12520" priority="6521" operator="containsText" text="Extrema">
      <formula>NOT(ISERROR(SEARCH("Extrema",AE436)))</formula>
    </cfRule>
    <cfRule type="containsText" dxfId="12519" priority="6522" operator="containsText" text="Alta">
      <formula>NOT(ISERROR(SEARCH("Alta",AE436)))</formula>
    </cfRule>
    <cfRule type="containsText" dxfId="12518" priority="6523" operator="containsText" text="Moderada">
      <formula>NOT(ISERROR(SEARCH("Moderada",AE436)))</formula>
    </cfRule>
    <cfRule type="containsText" dxfId="12517" priority="6524" operator="containsText" text="Baja">
      <formula>NOT(ISERROR(SEARCH("Baja",AE436)))</formula>
    </cfRule>
  </conditionalFormatting>
  <conditionalFormatting sqref="AP441">
    <cfRule type="cellIs" dxfId="12516" priority="6469" stopIfTrue="1" operator="equal">
      <formula>"Alta"</formula>
    </cfRule>
  </conditionalFormatting>
  <conditionalFormatting sqref="AP441">
    <cfRule type="cellIs" dxfId="12515" priority="6471" stopIfTrue="1" operator="equal">
      <formula>"Baja"</formula>
    </cfRule>
  </conditionalFormatting>
  <conditionalFormatting sqref="AP441">
    <cfRule type="cellIs" dxfId="12514" priority="6470" stopIfTrue="1" operator="equal">
      <formula>"Media"</formula>
    </cfRule>
  </conditionalFormatting>
  <conditionalFormatting sqref="AP441">
    <cfRule type="cellIs" dxfId="12513" priority="6468" stopIfTrue="1" operator="equal">
      <formula>"Muy Alta"</formula>
    </cfRule>
  </conditionalFormatting>
  <conditionalFormatting sqref="AP441">
    <cfRule type="cellIs" dxfId="12512" priority="6472" stopIfTrue="1" operator="equal">
      <formula>"Muy Baja"</formula>
    </cfRule>
  </conditionalFormatting>
  <conditionalFormatting sqref="AP438">
    <cfRule type="cellIs" dxfId="12511" priority="6427" stopIfTrue="1" operator="equal">
      <formula>"Alta"</formula>
    </cfRule>
  </conditionalFormatting>
  <conditionalFormatting sqref="AP438">
    <cfRule type="cellIs" dxfId="12510" priority="6429" stopIfTrue="1" operator="equal">
      <formula>"Baja"</formula>
    </cfRule>
  </conditionalFormatting>
  <conditionalFormatting sqref="AP438">
    <cfRule type="cellIs" dxfId="12509" priority="6428" stopIfTrue="1" operator="equal">
      <formula>"Media"</formula>
    </cfRule>
  </conditionalFormatting>
  <conditionalFormatting sqref="AP438">
    <cfRule type="cellIs" dxfId="12508" priority="6426" stopIfTrue="1" operator="equal">
      <formula>"Muy Alta"</formula>
    </cfRule>
  </conditionalFormatting>
  <conditionalFormatting sqref="AP438">
    <cfRule type="cellIs" dxfId="12507" priority="6430" stopIfTrue="1" operator="equal">
      <formula>"Muy Baja"</formula>
    </cfRule>
  </conditionalFormatting>
  <conditionalFormatting sqref="V436:V437">
    <cfRule type="cellIs" dxfId="12506" priority="6531" stopIfTrue="1" operator="equal">
      <formula>"Alta"</formula>
    </cfRule>
  </conditionalFormatting>
  <conditionalFormatting sqref="V436:V437">
    <cfRule type="cellIs" dxfId="12505" priority="6533" stopIfTrue="1" operator="equal">
      <formula>"Baja"</formula>
    </cfRule>
  </conditionalFormatting>
  <conditionalFormatting sqref="V436:V437">
    <cfRule type="cellIs" dxfId="12504" priority="6532" stopIfTrue="1" operator="equal">
      <formula>"Media"</formula>
    </cfRule>
  </conditionalFormatting>
  <conditionalFormatting sqref="V436:V437">
    <cfRule type="cellIs" dxfId="12503" priority="6530" stopIfTrue="1" operator="equal">
      <formula>"Muy Alta"</formula>
    </cfRule>
  </conditionalFormatting>
  <conditionalFormatting sqref="V436:V437">
    <cfRule type="cellIs" dxfId="12502" priority="6534" stopIfTrue="1" operator="equal">
      <formula>"Muy Baja"</formula>
    </cfRule>
  </conditionalFormatting>
  <conditionalFormatting sqref="AW436">
    <cfRule type="containsText" dxfId="12501" priority="6505" operator="containsText" text="VALORAR">
      <formula>NOT(ISERROR(SEARCH("VALORAR",AW436)))</formula>
    </cfRule>
    <cfRule type="containsText" dxfId="12500" priority="6506" operator="containsText" text="Extrema">
      <formula>NOT(ISERROR(SEARCH("Extrema",AW436)))</formula>
    </cfRule>
    <cfRule type="containsText" dxfId="12499" priority="6507" operator="containsText" text="Alta">
      <formula>NOT(ISERROR(SEARCH("Alta",AW436)))</formula>
    </cfRule>
    <cfRule type="containsText" dxfId="12498" priority="6508" operator="containsText" text="Moderada">
      <formula>NOT(ISERROR(SEARCH("Moderada",AW436)))</formula>
    </cfRule>
    <cfRule type="containsText" dxfId="12497" priority="6509" operator="containsText" text="Baja">
      <formula>NOT(ISERROR(SEARCH("Baja",AW436)))</formula>
    </cfRule>
  </conditionalFormatting>
  <conditionalFormatting sqref="AW436">
    <cfRule type="containsText" dxfId="12496" priority="6510" operator="containsText" text="VALORAR">
      <formula>NOT(ISERROR(SEARCH("VALORAR",AW436)))</formula>
    </cfRule>
    <cfRule type="containsText" dxfId="12495" priority="6511" operator="containsText" text="Extrema">
      <formula>NOT(ISERROR(SEARCH("Extrema",AW436)))</formula>
    </cfRule>
    <cfRule type="containsText" dxfId="12494" priority="6512" operator="containsText" text="Alta">
      <formula>NOT(ISERROR(SEARCH("Alta",AW436)))</formula>
    </cfRule>
    <cfRule type="containsText" dxfId="12493" priority="6513" operator="containsText" text="Moderada">
      <formula>NOT(ISERROR(SEARCH("Moderada",AW436)))</formula>
    </cfRule>
    <cfRule type="containsText" dxfId="12492" priority="6514" operator="containsText" text="Baja">
      <formula>NOT(ISERROR(SEARCH("Baja",AW436)))</formula>
    </cfRule>
  </conditionalFormatting>
  <conditionalFormatting sqref="AP436">
    <cfRule type="cellIs" dxfId="12491" priority="6497" stopIfTrue="1" operator="equal">
      <formula>"Alta"</formula>
    </cfRule>
  </conditionalFormatting>
  <conditionalFormatting sqref="AP436">
    <cfRule type="cellIs" dxfId="12490" priority="6499" stopIfTrue="1" operator="equal">
      <formula>"Baja"</formula>
    </cfRule>
  </conditionalFormatting>
  <conditionalFormatting sqref="AP436">
    <cfRule type="cellIs" dxfId="12489" priority="6498" stopIfTrue="1" operator="equal">
      <formula>"Media"</formula>
    </cfRule>
  </conditionalFormatting>
  <conditionalFormatting sqref="AP436">
    <cfRule type="cellIs" dxfId="12488" priority="6496" stopIfTrue="1" operator="equal">
      <formula>"Muy Alta"</formula>
    </cfRule>
  </conditionalFormatting>
  <conditionalFormatting sqref="AP436">
    <cfRule type="cellIs" dxfId="12487" priority="6500" stopIfTrue="1" operator="equal">
      <formula>"Muy Baja"</formula>
    </cfRule>
  </conditionalFormatting>
  <conditionalFormatting sqref="AP437">
    <cfRule type="cellIs" dxfId="12486" priority="6483" stopIfTrue="1" operator="equal">
      <formula>"Alta"</formula>
    </cfRule>
  </conditionalFormatting>
  <conditionalFormatting sqref="AP437">
    <cfRule type="cellIs" dxfId="12485" priority="6485" stopIfTrue="1" operator="equal">
      <formula>"Baja"</formula>
    </cfRule>
  </conditionalFormatting>
  <conditionalFormatting sqref="AP437">
    <cfRule type="cellIs" dxfId="12484" priority="6484" stopIfTrue="1" operator="equal">
      <formula>"Media"</formula>
    </cfRule>
  </conditionalFormatting>
  <conditionalFormatting sqref="AP437">
    <cfRule type="cellIs" dxfId="12483" priority="6482" stopIfTrue="1" operator="equal">
      <formula>"Muy Alta"</formula>
    </cfRule>
  </conditionalFormatting>
  <conditionalFormatting sqref="AP437">
    <cfRule type="cellIs" dxfId="12482" priority="6486" stopIfTrue="1" operator="equal">
      <formula>"Muy Baja"</formula>
    </cfRule>
  </conditionalFormatting>
  <conditionalFormatting sqref="AE438:AE439">
    <cfRule type="containsText" dxfId="12481" priority="6435" operator="containsText" text="VALORAR">
      <formula>NOT(ISERROR(SEARCH("VALORAR",AE438)))</formula>
    </cfRule>
    <cfRule type="containsText" dxfId="12480" priority="6436" operator="containsText" text="Extrema">
      <formula>NOT(ISERROR(SEARCH("Extrema",AE438)))</formula>
    </cfRule>
    <cfRule type="containsText" dxfId="12479" priority="6437" operator="containsText" text="Alta">
      <formula>NOT(ISERROR(SEARCH("Alta",AE438)))</formula>
    </cfRule>
    <cfRule type="containsText" dxfId="12478" priority="6438" operator="containsText" text="Moderada">
      <formula>NOT(ISERROR(SEARCH("Moderada",AE438)))</formula>
    </cfRule>
    <cfRule type="containsText" dxfId="12477" priority="6439" operator="containsText" text="Baja">
      <formula>NOT(ISERROR(SEARCH("Baja",AE438)))</formula>
    </cfRule>
  </conditionalFormatting>
  <conditionalFormatting sqref="AE438:AE439">
    <cfRule type="containsText" dxfId="12476" priority="6440" operator="containsText" text="VALORAR">
      <formula>NOT(ISERROR(SEARCH("VALORAR",AE438)))</formula>
    </cfRule>
    <cfRule type="containsText" dxfId="12475" priority="6441" operator="containsText" text="Extrema">
      <formula>NOT(ISERROR(SEARCH("Extrema",AE438)))</formula>
    </cfRule>
    <cfRule type="containsText" dxfId="12474" priority="6442" operator="containsText" text="Alta">
      <formula>NOT(ISERROR(SEARCH("Alta",AE438)))</formula>
    </cfRule>
    <cfRule type="containsText" dxfId="12473" priority="6443" operator="containsText" text="Moderada">
      <formula>NOT(ISERROR(SEARCH("Moderada",AE438)))</formula>
    </cfRule>
    <cfRule type="containsText" dxfId="12472" priority="6444" operator="containsText" text="Baja">
      <formula>NOT(ISERROR(SEARCH("Baja",AE438)))</formula>
    </cfRule>
  </conditionalFormatting>
  <conditionalFormatting sqref="V438:V439">
    <cfRule type="cellIs" dxfId="12471" priority="6451" stopIfTrue="1" operator="equal">
      <formula>"Alta"</formula>
    </cfRule>
  </conditionalFormatting>
  <conditionalFormatting sqref="V438:V439">
    <cfRule type="cellIs" dxfId="12470" priority="6453" stopIfTrue="1" operator="equal">
      <formula>"Baja"</formula>
    </cfRule>
  </conditionalFormatting>
  <conditionalFormatting sqref="V438:V439">
    <cfRule type="cellIs" dxfId="12469" priority="6452" stopIfTrue="1" operator="equal">
      <formula>"Media"</formula>
    </cfRule>
  </conditionalFormatting>
  <conditionalFormatting sqref="V438:V439">
    <cfRule type="cellIs" dxfId="12468" priority="6450" stopIfTrue="1" operator="equal">
      <formula>"Muy Alta"</formula>
    </cfRule>
  </conditionalFormatting>
  <conditionalFormatting sqref="V438:V439">
    <cfRule type="cellIs" dxfId="12467" priority="6454" stopIfTrue="1" operator="equal">
      <formula>"Muy Baja"</formula>
    </cfRule>
  </conditionalFormatting>
  <conditionalFormatting sqref="AP439">
    <cfRule type="cellIs" dxfId="12466" priority="6413" stopIfTrue="1" operator="equal">
      <formula>"Alta"</formula>
    </cfRule>
  </conditionalFormatting>
  <conditionalFormatting sqref="AP439">
    <cfRule type="cellIs" dxfId="12465" priority="6415" stopIfTrue="1" operator="equal">
      <formula>"Baja"</formula>
    </cfRule>
  </conditionalFormatting>
  <conditionalFormatting sqref="AP439">
    <cfRule type="cellIs" dxfId="12464" priority="6414" stopIfTrue="1" operator="equal">
      <formula>"Media"</formula>
    </cfRule>
  </conditionalFormatting>
  <conditionalFormatting sqref="AP439">
    <cfRule type="cellIs" dxfId="12463" priority="6412" stopIfTrue="1" operator="equal">
      <formula>"Muy Alta"</formula>
    </cfRule>
  </conditionalFormatting>
  <conditionalFormatting sqref="AP439">
    <cfRule type="cellIs" dxfId="12462" priority="6416" stopIfTrue="1" operator="equal">
      <formula>"Muy Baja"</formula>
    </cfRule>
  </conditionalFormatting>
  <conditionalFormatting sqref="AE440">
    <cfRule type="containsText" dxfId="12461" priority="6379" operator="containsText" text="VALORAR">
      <formula>NOT(ISERROR(SEARCH("VALORAR",AE440)))</formula>
    </cfRule>
    <cfRule type="containsText" dxfId="12460" priority="6380" operator="containsText" text="Extrema">
      <formula>NOT(ISERROR(SEARCH("Extrema",AE440)))</formula>
    </cfRule>
    <cfRule type="containsText" dxfId="12459" priority="6381" operator="containsText" text="Alta">
      <formula>NOT(ISERROR(SEARCH("Alta",AE440)))</formula>
    </cfRule>
    <cfRule type="containsText" dxfId="12458" priority="6382" operator="containsText" text="Moderada">
      <formula>NOT(ISERROR(SEARCH("Moderada",AE440)))</formula>
    </cfRule>
    <cfRule type="containsText" dxfId="12457" priority="6383" operator="containsText" text="Baja">
      <formula>NOT(ISERROR(SEARCH("Baja",AE440)))</formula>
    </cfRule>
  </conditionalFormatting>
  <conditionalFormatting sqref="AE440">
    <cfRule type="containsText" dxfId="12456" priority="6384" operator="containsText" text="VALORAR">
      <formula>NOT(ISERROR(SEARCH("VALORAR",AE440)))</formula>
    </cfRule>
    <cfRule type="containsText" dxfId="12455" priority="6385" operator="containsText" text="Extrema">
      <formula>NOT(ISERROR(SEARCH("Extrema",AE440)))</formula>
    </cfRule>
    <cfRule type="containsText" dxfId="12454" priority="6386" operator="containsText" text="Alta">
      <formula>NOT(ISERROR(SEARCH("Alta",AE440)))</formula>
    </cfRule>
    <cfRule type="containsText" dxfId="12453" priority="6387" operator="containsText" text="Moderada">
      <formula>NOT(ISERROR(SEARCH("Moderada",AE440)))</formula>
    </cfRule>
    <cfRule type="containsText" dxfId="12452" priority="6388" operator="containsText" text="Baja">
      <formula>NOT(ISERROR(SEARCH("Baja",AE440)))</formula>
    </cfRule>
  </conditionalFormatting>
  <conditionalFormatting sqref="V440">
    <cfRule type="cellIs" dxfId="12451" priority="6395" stopIfTrue="1" operator="equal">
      <formula>"Alta"</formula>
    </cfRule>
  </conditionalFormatting>
  <conditionalFormatting sqref="V440">
    <cfRule type="cellIs" dxfId="12450" priority="6397" stopIfTrue="1" operator="equal">
      <formula>"Baja"</formula>
    </cfRule>
  </conditionalFormatting>
  <conditionalFormatting sqref="V440">
    <cfRule type="cellIs" dxfId="12449" priority="6396" stopIfTrue="1" operator="equal">
      <formula>"Media"</formula>
    </cfRule>
  </conditionalFormatting>
  <conditionalFormatting sqref="V440">
    <cfRule type="cellIs" dxfId="12448" priority="6394" stopIfTrue="1" operator="equal">
      <formula>"Muy Alta"</formula>
    </cfRule>
  </conditionalFormatting>
  <conditionalFormatting sqref="V440">
    <cfRule type="cellIs" dxfId="12447" priority="6398" stopIfTrue="1" operator="equal">
      <formula>"Muy Baja"</formula>
    </cfRule>
  </conditionalFormatting>
  <conditionalFormatting sqref="AP440">
    <cfRule type="cellIs" dxfId="12446" priority="6371" stopIfTrue="1" operator="equal">
      <formula>"Alta"</formula>
    </cfRule>
  </conditionalFormatting>
  <conditionalFormatting sqref="AP440">
    <cfRule type="cellIs" dxfId="12445" priority="6373" stopIfTrue="1" operator="equal">
      <formula>"Baja"</formula>
    </cfRule>
  </conditionalFormatting>
  <conditionalFormatting sqref="AP440">
    <cfRule type="cellIs" dxfId="12444" priority="6372" stopIfTrue="1" operator="equal">
      <formula>"Media"</formula>
    </cfRule>
  </conditionalFormatting>
  <conditionalFormatting sqref="AP440">
    <cfRule type="cellIs" dxfId="12443" priority="6370" stopIfTrue="1" operator="equal">
      <formula>"Muy Alta"</formula>
    </cfRule>
  </conditionalFormatting>
  <conditionalFormatting sqref="AP440">
    <cfRule type="cellIs" dxfId="12442" priority="6374" stopIfTrue="1" operator="equal">
      <formula>"Muy Baja"</formula>
    </cfRule>
  </conditionalFormatting>
  <conditionalFormatting sqref="AE448:AE449">
    <cfRule type="containsText" dxfId="12441" priority="6187" operator="containsText" text="VALORAR">
      <formula>NOT(ISERROR(SEARCH("VALORAR",AE448)))</formula>
    </cfRule>
    <cfRule type="containsText" dxfId="12440" priority="6188" operator="containsText" text="Extrema">
      <formula>NOT(ISERROR(SEARCH("Extrema",AE448)))</formula>
    </cfRule>
    <cfRule type="containsText" dxfId="12439" priority="6189" operator="containsText" text="Alta">
      <formula>NOT(ISERROR(SEARCH("Alta",AE448)))</formula>
    </cfRule>
    <cfRule type="containsText" dxfId="12438" priority="6190" operator="containsText" text="Moderada">
      <formula>NOT(ISERROR(SEARCH("Moderada",AE448)))</formula>
    </cfRule>
    <cfRule type="containsText" dxfId="12437" priority="6191" operator="containsText" text="Baja">
      <formula>NOT(ISERROR(SEARCH("Baja",AE448)))</formula>
    </cfRule>
  </conditionalFormatting>
  <conditionalFormatting sqref="AE448:AE449">
    <cfRule type="containsText" dxfId="12436" priority="6192" operator="containsText" text="VALORAR">
      <formula>NOT(ISERROR(SEARCH("VALORAR",AE448)))</formula>
    </cfRule>
    <cfRule type="containsText" dxfId="12435" priority="6193" operator="containsText" text="Extrema">
      <formula>NOT(ISERROR(SEARCH("Extrema",AE448)))</formula>
    </cfRule>
    <cfRule type="containsText" dxfId="12434" priority="6194" operator="containsText" text="Alta">
      <formula>NOT(ISERROR(SEARCH("Alta",AE448)))</formula>
    </cfRule>
    <cfRule type="containsText" dxfId="12433" priority="6195" operator="containsText" text="Moderada">
      <formula>NOT(ISERROR(SEARCH("Moderada",AE448)))</formula>
    </cfRule>
    <cfRule type="containsText" dxfId="12432" priority="6196" operator="containsText" text="Baja">
      <formula>NOT(ISERROR(SEARCH("Baja",AE448)))</formula>
    </cfRule>
  </conditionalFormatting>
  <conditionalFormatting sqref="AP453">
    <cfRule type="cellIs" dxfId="12431" priority="6141" stopIfTrue="1" operator="equal">
      <formula>"Alta"</formula>
    </cfRule>
  </conditionalFormatting>
  <conditionalFormatting sqref="AP453">
    <cfRule type="cellIs" dxfId="12430" priority="6143" stopIfTrue="1" operator="equal">
      <formula>"Baja"</formula>
    </cfRule>
  </conditionalFormatting>
  <conditionalFormatting sqref="AP453">
    <cfRule type="cellIs" dxfId="12429" priority="6142" stopIfTrue="1" operator="equal">
      <formula>"Media"</formula>
    </cfRule>
  </conditionalFormatting>
  <conditionalFormatting sqref="AP453">
    <cfRule type="cellIs" dxfId="12428" priority="6140" stopIfTrue="1" operator="equal">
      <formula>"Muy Alta"</formula>
    </cfRule>
  </conditionalFormatting>
  <conditionalFormatting sqref="AP453">
    <cfRule type="cellIs" dxfId="12427" priority="6144" stopIfTrue="1" operator="equal">
      <formula>"Muy Baja"</formula>
    </cfRule>
  </conditionalFormatting>
  <conditionalFormatting sqref="AP450">
    <cfRule type="cellIs" dxfId="12426" priority="6099" stopIfTrue="1" operator="equal">
      <formula>"Alta"</formula>
    </cfRule>
  </conditionalFormatting>
  <conditionalFormatting sqref="AP450">
    <cfRule type="cellIs" dxfId="12425" priority="6101" stopIfTrue="1" operator="equal">
      <formula>"Baja"</formula>
    </cfRule>
  </conditionalFormatting>
  <conditionalFormatting sqref="AP450">
    <cfRule type="cellIs" dxfId="12424" priority="6100" stopIfTrue="1" operator="equal">
      <formula>"Media"</formula>
    </cfRule>
  </conditionalFormatting>
  <conditionalFormatting sqref="AP450">
    <cfRule type="cellIs" dxfId="12423" priority="6098" stopIfTrue="1" operator="equal">
      <formula>"Muy Alta"</formula>
    </cfRule>
  </conditionalFormatting>
  <conditionalFormatting sqref="AP450">
    <cfRule type="cellIs" dxfId="12422" priority="6102" stopIfTrue="1" operator="equal">
      <formula>"Muy Baja"</formula>
    </cfRule>
  </conditionalFormatting>
  <conditionalFormatting sqref="V448:V449">
    <cfRule type="cellIs" dxfId="12421" priority="6203" stopIfTrue="1" operator="equal">
      <formula>"Alta"</formula>
    </cfRule>
  </conditionalFormatting>
  <conditionalFormatting sqref="V448:V449">
    <cfRule type="cellIs" dxfId="12420" priority="6205" stopIfTrue="1" operator="equal">
      <formula>"Baja"</formula>
    </cfRule>
  </conditionalFormatting>
  <conditionalFormatting sqref="V448:V449">
    <cfRule type="cellIs" dxfId="12419" priority="6204" stopIfTrue="1" operator="equal">
      <formula>"Media"</formula>
    </cfRule>
  </conditionalFormatting>
  <conditionalFormatting sqref="V448:V449">
    <cfRule type="cellIs" dxfId="12418" priority="6202" stopIfTrue="1" operator="equal">
      <formula>"Muy Alta"</formula>
    </cfRule>
  </conditionalFormatting>
  <conditionalFormatting sqref="V448:V449">
    <cfRule type="cellIs" dxfId="12417" priority="6206" stopIfTrue="1" operator="equal">
      <formula>"Muy Baja"</formula>
    </cfRule>
  </conditionalFormatting>
  <conditionalFormatting sqref="AE454:AE455">
    <cfRule type="containsText" dxfId="12416" priority="6051" operator="containsText" text="VALORAR">
      <formula>NOT(ISERROR(SEARCH("VALORAR",AE454)))</formula>
    </cfRule>
    <cfRule type="containsText" dxfId="12415" priority="6052" operator="containsText" text="Extrema">
      <formula>NOT(ISERROR(SEARCH("Extrema",AE454)))</formula>
    </cfRule>
    <cfRule type="containsText" dxfId="12414" priority="6053" operator="containsText" text="Alta">
      <formula>NOT(ISERROR(SEARCH("Alta",AE454)))</formula>
    </cfRule>
    <cfRule type="containsText" dxfId="12413" priority="6054" operator="containsText" text="Moderada">
      <formula>NOT(ISERROR(SEARCH("Moderada",AE454)))</formula>
    </cfRule>
    <cfRule type="containsText" dxfId="12412" priority="6055" operator="containsText" text="Baja">
      <formula>NOT(ISERROR(SEARCH("Baja",AE454)))</formula>
    </cfRule>
  </conditionalFormatting>
  <conditionalFormatting sqref="AE454:AE455">
    <cfRule type="containsText" dxfId="12411" priority="6056" operator="containsText" text="VALORAR">
      <formula>NOT(ISERROR(SEARCH("VALORAR",AE454)))</formula>
    </cfRule>
    <cfRule type="containsText" dxfId="12410" priority="6057" operator="containsText" text="Extrema">
      <formula>NOT(ISERROR(SEARCH("Extrema",AE454)))</formula>
    </cfRule>
    <cfRule type="containsText" dxfId="12409" priority="6058" operator="containsText" text="Alta">
      <formula>NOT(ISERROR(SEARCH("Alta",AE454)))</formula>
    </cfRule>
    <cfRule type="containsText" dxfId="12408" priority="6059" operator="containsText" text="Moderada">
      <formula>NOT(ISERROR(SEARCH("Moderada",AE454)))</formula>
    </cfRule>
    <cfRule type="containsText" dxfId="12407" priority="6060" operator="containsText" text="Baja">
      <formula>NOT(ISERROR(SEARCH("Baja",AE454)))</formula>
    </cfRule>
  </conditionalFormatting>
  <conditionalFormatting sqref="AW448">
    <cfRule type="containsText" dxfId="12406" priority="6177" operator="containsText" text="VALORAR">
      <formula>NOT(ISERROR(SEARCH("VALORAR",AW448)))</formula>
    </cfRule>
    <cfRule type="containsText" dxfId="12405" priority="6178" operator="containsText" text="Extrema">
      <formula>NOT(ISERROR(SEARCH("Extrema",AW448)))</formula>
    </cfRule>
    <cfRule type="containsText" dxfId="12404" priority="6179" operator="containsText" text="Alta">
      <formula>NOT(ISERROR(SEARCH("Alta",AW448)))</formula>
    </cfRule>
    <cfRule type="containsText" dxfId="12403" priority="6180" operator="containsText" text="Moderada">
      <formula>NOT(ISERROR(SEARCH("Moderada",AW448)))</formula>
    </cfRule>
    <cfRule type="containsText" dxfId="12402" priority="6181" operator="containsText" text="Baja">
      <formula>NOT(ISERROR(SEARCH("Baja",AW448)))</formula>
    </cfRule>
  </conditionalFormatting>
  <conditionalFormatting sqref="AW448">
    <cfRule type="containsText" dxfId="12401" priority="6182" operator="containsText" text="VALORAR">
      <formula>NOT(ISERROR(SEARCH("VALORAR",AW448)))</formula>
    </cfRule>
    <cfRule type="containsText" dxfId="12400" priority="6183" operator="containsText" text="Extrema">
      <formula>NOT(ISERROR(SEARCH("Extrema",AW448)))</formula>
    </cfRule>
    <cfRule type="containsText" dxfId="12399" priority="6184" operator="containsText" text="Alta">
      <formula>NOT(ISERROR(SEARCH("Alta",AW448)))</formula>
    </cfRule>
    <cfRule type="containsText" dxfId="12398" priority="6185" operator="containsText" text="Moderada">
      <formula>NOT(ISERROR(SEARCH("Moderada",AW448)))</formula>
    </cfRule>
    <cfRule type="containsText" dxfId="12397" priority="6186" operator="containsText" text="Baja">
      <formula>NOT(ISERROR(SEARCH("Baja",AW448)))</formula>
    </cfRule>
  </conditionalFormatting>
  <conditionalFormatting sqref="AP448">
    <cfRule type="cellIs" dxfId="12396" priority="6169" stopIfTrue="1" operator="equal">
      <formula>"Alta"</formula>
    </cfRule>
  </conditionalFormatting>
  <conditionalFormatting sqref="AP448">
    <cfRule type="cellIs" dxfId="12395" priority="6171" stopIfTrue="1" operator="equal">
      <formula>"Baja"</formula>
    </cfRule>
  </conditionalFormatting>
  <conditionalFormatting sqref="AP448">
    <cfRule type="cellIs" dxfId="12394" priority="6170" stopIfTrue="1" operator="equal">
      <formula>"Media"</formula>
    </cfRule>
  </conditionalFormatting>
  <conditionalFormatting sqref="AP448">
    <cfRule type="cellIs" dxfId="12393" priority="6168" stopIfTrue="1" operator="equal">
      <formula>"Muy Alta"</formula>
    </cfRule>
  </conditionalFormatting>
  <conditionalFormatting sqref="AP448">
    <cfRule type="cellIs" dxfId="12392" priority="6172" stopIfTrue="1" operator="equal">
      <formula>"Muy Baja"</formula>
    </cfRule>
  </conditionalFormatting>
  <conditionalFormatting sqref="AP449">
    <cfRule type="cellIs" dxfId="12391" priority="6155" stopIfTrue="1" operator="equal">
      <formula>"Alta"</formula>
    </cfRule>
  </conditionalFormatting>
  <conditionalFormatting sqref="AP449">
    <cfRule type="cellIs" dxfId="12390" priority="6157" stopIfTrue="1" operator="equal">
      <formula>"Baja"</formula>
    </cfRule>
  </conditionalFormatting>
  <conditionalFormatting sqref="AP449">
    <cfRule type="cellIs" dxfId="12389" priority="6156" stopIfTrue="1" operator="equal">
      <formula>"Media"</formula>
    </cfRule>
  </conditionalFormatting>
  <conditionalFormatting sqref="AP449">
    <cfRule type="cellIs" dxfId="12388" priority="6154" stopIfTrue="1" operator="equal">
      <formula>"Muy Alta"</formula>
    </cfRule>
  </conditionalFormatting>
  <conditionalFormatting sqref="AP449">
    <cfRule type="cellIs" dxfId="12387" priority="6158" stopIfTrue="1" operator="equal">
      <formula>"Muy Baja"</formula>
    </cfRule>
  </conditionalFormatting>
  <conditionalFormatting sqref="AP459">
    <cfRule type="cellIs" dxfId="12386" priority="6005" stopIfTrue="1" operator="equal">
      <formula>"Alta"</formula>
    </cfRule>
  </conditionalFormatting>
  <conditionalFormatting sqref="AP459">
    <cfRule type="cellIs" dxfId="12385" priority="6007" stopIfTrue="1" operator="equal">
      <formula>"Baja"</formula>
    </cfRule>
  </conditionalFormatting>
  <conditionalFormatting sqref="AP459">
    <cfRule type="cellIs" dxfId="12384" priority="6006" stopIfTrue="1" operator="equal">
      <formula>"Media"</formula>
    </cfRule>
  </conditionalFormatting>
  <conditionalFormatting sqref="AP459">
    <cfRule type="cellIs" dxfId="12383" priority="6004" stopIfTrue="1" operator="equal">
      <formula>"Muy Alta"</formula>
    </cfRule>
  </conditionalFormatting>
  <conditionalFormatting sqref="AP459">
    <cfRule type="cellIs" dxfId="12382" priority="6008" stopIfTrue="1" operator="equal">
      <formula>"Muy Baja"</formula>
    </cfRule>
  </conditionalFormatting>
  <conditionalFormatting sqref="AE450:AE451">
    <cfRule type="containsText" dxfId="12381" priority="6107" operator="containsText" text="VALORAR">
      <formula>NOT(ISERROR(SEARCH("VALORAR",AE450)))</formula>
    </cfRule>
    <cfRule type="containsText" dxfId="12380" priority="6108" operator="containsText" text="Extrema">
      <formula>NOT(ISERROR(SEARCH("Extrema",AE450)))</formula>
    </cfRule>
    <cfRule type="containsText" dxfId="12379" priority="6109" operator="containsText" text="Alta">
      <formula>NOT(ISERROR(SEARCH("Alta",AE450)))</formula>
    </cfRule>
    <cfRule type="containsText" dxfId="12378" priority="6110" operator="containsText" text="Moderada">
      <formula>NOT(ISERROR(SEARCH("Moderada",AE450)))</formula>
    </cfRule>
    <cfRule type="containsText" dxfId="12377" priority="6111" operator="containsText" text="Baja">
      <formula>NOT(ISERROR(SEARCH("Baja",AE450)))</formula>
    </cfRule>
  </conditionalFormatting>
  <conditionalFormatting sqref="AE450:AE451">
    <cfRule type="containsText" dxfId="12376" priority="6112" operator="containsText" text="VALORAR">
      <formula>NOT(ISERROR(SEARCH("VALORAR",AE450)))</formula>
    </cfRule>
    <cfRule type="containsText" dxfId="12375" priority="6113" operator="containsText" text="Extrema">
      <formula>NOT(ISERROR(SEARCH("Extrema",AE450)))</formula>
    </cfRule>
    <cfRule type="containsText" dxfId="12374" priority="6114" operator="containsText" text="Alta">
      <formula>NOT(ISERROR(SEARCH("Alta",AE450)))</formula>
    </cfRule>
    <cfRule type="containsText" dxfId="12373" priority="6115" operator="containsText" text="Moderada">
      <formula>NOT(ISERROR(SEARCH("Moderada",AE450)))</formula>
    </cfRule>
    <cfRule type="containsText" dxfId="12372" priority="6116" operator="containsText" text="Baja">
      <formula>NOT(ISERROR(SEARCH("Baja",AE450)))</formula>
    </cfRule>
  </conditionalFormatting>
  <conditionalFormatting sqref="V450:V451">
    <cfRule type="cellIs" dxfId="12371" priority="6123" stopIfTrue="1" operator="equal">
      <formula>"Alta"</formula>
    </cfRule>
  </conditionalFormatting>
  <conditionalFormatting sqref="V450:V451">
    <cfRule type="cellIs" dxfId="12370" priority="6125" stopIfTrue="1" operator="equal">
      <formula>"Baja"</formula>
    </cfRule>
  </conditionalFormatting>
  <conditionalFormatting sqref="V450:V451">
    <cfRule type="cellIs" dxfId="12369" priority="6124" stopIfTrue="1" operator="equal">
      <formula>"Media"</formula>
    </cfRule>
  </conditionalFormatting>
  <conditionalFormatting sqref="V450:V451">
    <cfRule type="cellIs" dxfId="12368" priority="6122" stopIfTrue="1" operator="equal">
      <formula>"Muy Alta"</formula>
    </cfRule>
  </conditionalFormatting>
  <conditionalFormatting sqref="V450:V451">
    <cfRule type="cellIs" dxfId="12367" priority="6126" stopIfTrue="1" operator="equal">
      <formula>"Muy Baja"</formula>
    </cfRule>
  </conditionalFormatting>
  <conditionalFormatting sqref="AP456">
    <cfRule type="cellIs" dxfId="12366" priority="5963" stopIfTrue="1" operator="equal">
      <formula>"Alta"</formula>
    </cfRule>
  </conditionalFormatting>
  <conditionalFormatting sqref="AP456">
    <cfRule type="cellIs" dxfId="12365" priority="5965" stopIfTrue="1" operator="equal">
      <formula>"Baja"</formula>
    </cfRule>
  </conditionalFormatting>
  <conditionalFormatting sqref="AP456">
    <cfRule type="cellIs" dxfId="12364" priority="5964" stopIfTrue="1" operator="equal">
      <formula>"Media"</formula>
    </cfRule>
  </conditionalFormatting>
  <conditionalFormatting sqref="AP456">
    <cfRule type="cellIs" dxfId="12363" priority="5962" stopIfTrue="1" operator="equal">
      <formula>"Muy Alta"</formula>
    </cfRule>
  </conditionalFormatting>
  <conditionalFormatting sqref="AP456">
    <cfRule type="cellIs" dxfId="12362" priority="5966" stopIfTrue="1" operator="equal">
      <formula>"Muy Baja"</formula>
    </cfRule>
  </conditionalFormatting>
  <conditionalFormatting sqref="AP451">
    <cfRule type="cellIs" dxfId="12361" priority="6085" stopIfTrue="1" operator="equal">
      <formula>"Alta"</formula>
    </cfRule>
  </conditionalFormatting>
  <conditionalFormatting sqref="AP451">
    <cfRule type="cellIs" dxfId="12360" priority="6087" stopIfTrue="1" operator="equal">
      <formula>"Baja"</formula>
    </cfRule>
  </conditionalFormatting>
  <conditionalFormatting sqref="AP451">
    <cfRule type="cellIs" dxfId="12359" priority="6086" stopIfTrue="1" operator="equal">
      <formula>"Media"</formula>
    </cfRule>
  </conditionalFormatting>
  <conditionalFormatting sqref="AP451">
    <cfRule type="cellIs" dxfId="12358" priority="6084" stopIfTrue="1" operator="equal">
      <formula>"Muy Alta"</formula>
    </cfRule>
  </conditionalFormatting>
  <conditionalFormatting sqref="AP451">
    <cfRule type="cellIs" dxfId="12357" priority="6088" stopIfTrue="1" operator="equal">
      <formula>"Muy Baja"</formula>
    </cfRule>
  </conditionalFormatting>
  <conditionalFormatting sqref="V454:V455">
    <cfRule type="cellIs" dxfId="12356" priority="6067" stopIfTrue="1" operator="equal">
      <formula>"Alta"</formula>
    </cfRule>
  </conditionalFormatting>
  <conditionalFormatting sqref="V454:V455">
    <cfRule type="cellIs" dxfId="12355" priority="6069" stopIfTrue="1" operator="equal">
      <formula>"Baja"</formula>
    </cfRule>
  </conditionalFormatting>
  <conditionalFormatting sqref="V454:V455">
    <cfRule type="cellIs" dxfId="12354" priority="6068" stopIfTrue="1" operator="equal">
      <formula>"Media"</formula>
    </cfRule>
  </conditionalFormatting>
  <conditionalFormatting sqref="V454:V455">
    <cfRule type="cellIs" dxfId="12353" priority="6066" stopIfTrue="1" operator="equal">
      <formula>"Muy Alta"</formula>
    </cfRule>
  </conditionalFormatting>
  <conditionalFormatting sqref="V454:V455">
    <cfRule type="cellIs" dxfId="12352" priority="6070" stopIfTrue="1" operator="equal">
      <formula>"Muy Baja"</formula>
    </cfRule>
  </conditionalFormatting>
  <conditionalFormatting sqref="AE460:AE461">
    <cfRule type="containsText" dxfId="12351" priority="5915" operator="containsText" text="VALORAR">
      <formula>NOT(ISERROR(SEARCH("VALORAR",AE460)))</formula>
    </cfRule>
    <cfRule type="containsText" dxfId="12350" priority="5916" operator="containsText" text="Extrema">
      <formula>NOT(ISERROR(SEARCH("Extrema",AE460)))</formula>
    </cfRule>
    <cfRule type="containsText" dxfId="12349" priority="5917" operator="containsText" text="Alta">
      <formula>NOT(ISERROR(SEARCH("Alta",AE460)))</formula>
    </cfRule>
    <cfRule type="containsText" dxfId="12348" priority="5918" operator="containsText" text="Moderada">
      <formula>NOT(ISERROR(SEARCH("Moderada",AE460)))</formula>
    </cfRule>
    <cfRule type="containsText" dxfId="12347" priority="5919" operator="containsText" text="Baja">
      <formula>NOT(ISERROR(SEARCH("Baja",AE460)))</formula>
    </cfRule>
  </conditionalFormatting>
  <conditionalFormatting sqref="AE460:AE461">
    <cfRule type="containsText" dxfId="12346" priority="5920" operator="containsText" text="VALORAR">
      <formula>NOT(ISERROR(SEARCH("VALORAR",AE460)))</formula>
    </cfRule>
    <cfRule type="containsText" dxfId="12345" priority="5921" operator="containsText" text="Extrema">
      <formula>NOT(ISERROR(SEARCH("Extrema",AE460)))</formula>
    </cfRule>
    <cfRule type="containsText" dxfId="12344" priority="5922" operator="containsText" text="Alta">
      <formula>NOT(ISERROR(SEARCH("Alta",AE460)))</formula>
    </cfRule>
    <cfRule type="containsText" dxfId="12343" priority="5923" operator="containsText" text="Moderada">
      <formula>NOT(ISERROR(SEARCH("Moderada",AE460)))</formula>
    </cfRule>
    <cfRule type="containsText" dxfId="12342" priority="5924" operator="containsText" text="Baja">
      <formula>NOT(ISERROR(SEARCH("Baja",AE460)))</formula>
    </cfRule>
  </conditionalFormatting>
  <conditionalFormatting sqref="AW454">
    <cfRule type="containsText" dxfId="12341" priority="6041" operator="containsText" text="VALORAR">
      <formula>NOT(ISERROR(SEARCH("VALORAR",AW454)))</formula>
    </cfRule>
    <cfRule type="containsText" dxfId="12340" priority="6042" operator="containsText" text="Extrema">
      <formula>NOT(ISERROR(SEARCH("Extrema",AW454)))</formula>
    </cfRule>
    <cfRule type="containsText" dxfId="12339" priority="6043" operator="containsText" text="Alta">
      <formula>NOT(ISERROR(SEARCH("Alta",AW454)))</formula>
    </cfRule>
    <cfRule type="containsText" dxfId="12338" priority="6044" operator="containsText" text="Moderada">
      <formula>NOT(ISERROR(SEARCH("Moderada",AW454)))</formula>
    </cfRule>
    <cfRule type="containsText" dxfId="12337" priority="6045" operator="containsText" text="Baja">
      <formula>NOT(ISERROR(SEARCH("Baja",AW454)))</formula>
    </cfRule>
  </conditionalFormatting>
  <conditionalFormatting sqref="AW454">
    <cfRule type="containsText" dxfId="12336" priority="6046" operator="containsText" text="VALORAR">
      <formula>NOT(ISERROR(SEARCH("VALORAR",AW454)))</formula>
    </cfRule>
    <cfRule type="containsText" dxfId="12335" priority="6047" operator="containsText" text="Extrema">
      <formula>NOT(ISERROR(SEARCH("Extrema",AW454)))</formula>
    </cfRule>
    <cfRule type="containsText" dxfId="12334" priority="6048" operator="containsText" text="Alta">
      <formula>NOT(ISERROR(SEARCH("Alta",AW454)))</formula>
    </cfRule>
    <cfRule type="containsText" dxfId="12333" priority="6049" operator="containsText" text="Moderada">
      <formula>NOT(ISERROR(SEARCH("Moderada",AW454)))</formula>
    </cfRule>
    <cfRule type="containsText" dxfId="12332" priority="6050" operator="containsText" text="Baja">
      <formula>NOT(ISERROR(SEARCH("Baja",AW454)))</formula>
    </cfRule>
  </conditionalFormatting>
  <conditionalFormatting sqref="AP454">
    <cfRule type="cellIs" dxfId="12331" priority="6033" stopIfTrue="1" operator="equal">
      <formula>"Alta"</formula>
    </cfRule>
  </conditionalFormatting>
  <conditionalFormatting sqref="AP454">
    <cfRule type="cellIs" dxfId="12330" priority="6035" stopIfTrue="1" operator="equal">
      <formula>"Baja"</formula>
    </cfRule>
  </conditionalFormatting>
  <conditionalFormatting sqref="AP454">
    <cfRule type="cellIs" dxfId="12329" priority="6034" stopIfTrue="1" operator="equal">
      <formula>"Media"</formula>
    </cfRule>
  </conditionalFormatting>
  <conditionalFormatting sqref="AP454">
    <cfRule type="cellIs" dxfId="12328" priority="6032" stopIfTrue="1" operator="equal">
      <formula>"Muy Alta"</formula>
    </cfRule>
  </conditionalFormatting>
  <conditionalFormatting sqref="AP454">
    <cfRule type="cellIs" dxfId="12327" priority="6036" stopIfTrue="1" operator="equal">
      <formula>"Muy Baja"</formula>
    </cfRule>
  </conditionalFormatting>
  <conditionalFormatting sqref="AP455">
    <cfRule type="cellIs" dxfId="12326" priority="6019" stopIfTrue="1" operator="equal">
      <formula>"Alta"</formula>
    </cfRule>
  </conditionalFormatting>
  <conditionalFormatting sqref="AP455">
    <cfRule type="cellIs" dxfId="12325" priority="6021" stopIfTrue="1" operator="equal">
      <formula>"Baja"</formula>
    </cfRule>
  </conditionalFormatting>
  <conditionalFormatting sqref="AP455">
    <cfRule type="cellIs" dxfId="12324" priority="6020" stopIfTrue="1" operator="equal">
      <formula>"Media"</formula>
    </cfRule>
  </conditionalFormatting>
  <conditionalFormatting sqref="AP455">
    <cfRule type="cellIs" dxfId="12323" priority="6018" stopIfTrue="1" operator="equal">
      <formula>"Muy Alta"</formula>
    </cfRule>
  </conditionalFormatting>
  <conditionalFormatting sqref="AP455">
    <cfRule type="cellIs" dxfId="12322" priority="6022" stopIfTrue="1" operator="equal">
      <formula>"Muy Baja"</formula>
    </cfRule>
  </conditionalFormatting>
  <conditionalFormatting sqref="AP465">
    <cfRule type="cellIs" dxfId="12321" priority="5869" stopIfTrue="1" operator="equal">
      <formula>"Alta"</formula>
    </cfRule>
  </conditionalFormatting>
  <conditionalFormatting sqref="AP465">
    <cfRule type="cellIs" dxfId="12320" priority="5871" stopIfTrue="1" operator="equal">
      <formula>"Baja"</formula>
    </cfRule>
  </conditionalFormatting>
  <conditionalFormatting sqref="AP465">
    <cfRule type="cellIs" dxfId="12319" priority="5870" stopIfTrue="1" operator="equal">
      <formula>"Media"</formula>
    </cfRule>
  </conditionalFormatting>
  <conditionalFormatting sqref="AP465">
    <cfRule type="cellIs" dxfId="12318" priority="5868" stopIfTrue="1" operator="equal">
      <formula>"Muy Alta"</formula>
    </cfRule>
  </conditionalFormatting>
  <conditionalFormatting sqref="AP465">
    <cfRule type="cellIs" dxfId="12317" priority="5872" stopIfTrue="1" operator="equal">
      <formula>"Muy Baja"</formula>
    </cfRule>
  </conditionalFormatting>
  <conditionalFormatting sqref="AE456:AE457">
    <cfRule type="containsText" dxfId="12316" priority="5971" operator="containsText" text="VALORAR">
      <formula>NOT(ISERROR(SEARCH("VALORAR",AE456)))</formula>
    </cfRule>
    <cfRule type="containsText" dxfId="12315" priority="5972" operator="containsText" text="Extrema">
      <formula>NOT(ISERROR(SEARCH("Extrema",AE456)))</formula>
    </cfRule>
    <cfRule type="containsText" dxfId="12314" priority="5973" operator="containsText" text="Alta">
      <formula>NOT(ISERROR(SEARCH("Alta",AE456)))</formula>
    </cfRule>
    <cfRule type="containsText" dxfId="12313" priority="5974" operator="containsText" text="Moderada">
      <formula>NOT(ISERROR(SEARCH("Moderada",AE456)))</formula>
    </cfRule>
    <cfRule type="containsText" dxfId="12312" priority="5975" operator="containsText" text="Baja">
      <formula>NOT(ISERROR(SEARCH("Baja",AE456)))</formula>
    </cfRule>
  </conditionalFormatting>
  <conditionalFormatting sqref="AE456:AE457">
    <cfRule type="containsText" dxfId="12311" priority="5976" operator="containsText" text="VALORAR">
      <formula>NOT(ISERROR(SEARCH("VALORAR",AE456)))</formula>
    </cfRule>
    <cfRule type="containsText" dxfId="12310" priority="5977" operator="containsText" text="Extrema">
      <formula>NOT(ISERROR(SEARCH("Extrema",AE456)))</formula>
    </cfRule>
    <cfRule type="containsText" dxfId="12309" priority="5978" operator="containsText" text="Alta">
      <formula>NOT(ISERROR(SEARCH("Alta",AE456)))</formula>
    </cfRule>
    <cfRule type="containsText" dxfId="12308" priority="5979" operator="containsText" text="Moderada">
      <formula>NOT(ISERROR(SEARCH("Moderada",AE456)))</formula>
    </cfRule>
    <cfRule type="containsText" dxfId="12307" priority="5980" operator="containsText" text="Baja">
      <formula>NOT(ISERROR(SEARCH("Baja",AE456)))</formula>
    </cfRule>
  </conditionalFormatting>
  <conditionalFormatting sqref="V456:V457">
    <cfRule type="cellIs" dxfId="12306" priority="5987" stopIfTrue="1" operator="equal">
      <formula>"Alta"</formula>
    </cfRule>
  </conditionalFormatting>
  <conditionalFormatting sqref="V456:V457">
    <cfRule type="cellIs" dxfId="12305" priority="5989" stopIfTrue="1" operator="equal">
      <formula>"Baja"</formula>
    </cfRule>
  </conditionalFormatting>
  <conditionalFormatting sqref="V456:V457">
    <cfRule type="cellIs" dxfId="12304" priority="5988" stopIfTrue="1" operator="equal">
      <formula>"Media"</formula>
    </cfRule>
  </conditionalFormatting>
  <conditionalFormatting sqref="V456:V457">
    <cfRule type="cellIs" dxfId="12303" priority="5986" stopIfTrue="1" operator="equal">
      <formula>"Muy Alta"</formula>
    </cfRule>
  </conditionalFormatting>
  <conditionalFormatting sqref="V456:V457">
    <cfRule type="cellIs" dxfId="12302" priority="5990" stopIfTrue="1" operator="equal">
      <formula>"Muy Baja"</formula>
    </cfRule>
  </conditionalFormatting>
  <conditionalFormatting sqref="AP462">
    <cfRule type="cellIs" dxfId="12301" priority="5827" stopIfTrue="1" operator="equal">
      <formula>"Alta"</formula>
    </cfRule>
  </conditionalFormatting>
  <conditionalFormatting sqref="AP462">
    <cfRule type="cellIs" dxfId="12300" priority="5829" stopIfTrue="1" operator="equal">
      <formula>"Baja"</formula>
    </cfRule>
  </conditionalFormatting>
  <conditionalFormatting sqref="AP462">
    <cfRule type="cellIs" dxfId="12299" priority="5828" stopIfTrue="1" operator="equal">
      <formula>"Media"</formula>
    </cfRule>
  </conditionalFormatting>
  <conditionalFormatting sqref="AP462">
    <cfRule type="cellIs" dxfId="12298" priority="5826" stopIfTrue="1" operator="equal">
      <formula>"Muy Alta"</formula>
    </cfRule>
  </conditionalFormatting>
  <conditionalFormatting sqref="AP462">
    <cfRule type="cellIs" dxfId="12297" priority="5830" stopIfTrue="1" operator="equal">
      <formula>"Muy Baja"</formula>
    </cfRule>
  </conditionalFormatting>
  <conditionalFormatting sqref="AP457">
    <cfRule type="cellIs" dxfId="12296" priority="5949" stopIfTrue="1" operator="equal">
      <formula>"Alta"</formula>
    </cfRule>
  </conditionalFormatting>
  <conditionalFormatting sqref="AP457">
    <cfRule type="cellIs" dxfId="12295" priority="5951" stopIfTrue="1" operator="equal">
      <formula>"Baja"</formula>
    </cfRule>
  </conditionalFormatting>
  <conditionalFormatting sqref="AP457">
    <cfRule type="cellIs" dxfId="12294" priority="5950" stopIfTrue="1" operator="equal">
      <formula>"Media"</formula>
    </cfRule>
  </conditionalFormatting>
  <conditionalFormatting sqref="AP457">
    <cfRule type="cellIs" dxfId="12293" priority="5948" stopIfTrue="1" operator="equal">
      <formula>"Muy Alta"</formula>
    </cfRule>
  </conditionalFormatting>
  <conditionalFormatting sqref="AP457">
    <cfRule type="cellIs" dxfId="12292" priority="5952" stopIfTrue="1" operator="equal">
      <formula>"Muy Baja"</formula>
    </cfRule>
  </conditionalFormatting>
  <conditionalFormatting sqref="V442:V443">
    <cfRule type="cellIs" dxfId="12291" priority="6339" stopIfTrue="1" operator="equal">
      <formula>"Alta"</formula>
    </cfRule>
  </conditionalFormatting>
  <conditionalFormatting sqref="V442:V443">
    <cfRule type="cellIs" dxfId="12290" priority="6341" stopIfTrue="1" operator="equal">
      <formula>"Baja"</formula>
    </cfRule>
  </conditionalFormatting>
  <conditionalFormatting sqref="V442:V443">
    <cfRule type="cellIs" dxfId="12289" priority="6340" stopIfTrue="1" operator="equal">
      <formula>"Media"</formula>
    </cfRule>
  </conditionalFormatting>
  <conditionalFormatting sqref="V442:V443">
    <cfRule type="cellIs" dxfId="12288" priority="6338" stopIfTrue="1" operator="equal">
      <formula>"Muy Alta"</formula>
    </cfRule>
  </conditionalFormatting>
  <conditionalFormatting sqref="V442:V443">
    <cfRule type="cellIs" dxfId="12287" priority="6342" stopIfTrue="1" operator="equal">
      <formula>"Muy Baja"</formula>
    </cfRule>
  </conditionalFormatting>
  <conditionalFormatting sqref="AE442:AE443">
    <cfRule type="containsText" dxfId="12286" priority="6323" operator="containsText" text="VALORAR">
      <formula>NOT(ISERROR(SEARCH("VALORAR",AE442)))</formula>
    </cfRule>
    <cfRule type="containsText" dxfId="12285" priority="6324" operator="containsText" text="Extrema">
      <formula>NOT(ISERROR(SEARCH("Extrema",AE442)))</formula>
    </cfRule>
    <cfRule type="containsText" dxfId="12284" priority="6325" operator="containsText" text="Alta">
      <formula>NOT(ISERROR(SEARCH("Alta",AE442)))</formula>
    </cfRule>
    <cfRule type="containsText" dxfId="12283" priority="6326" operator="containsText" text="Moderada">
      <formula>NOT(ISERROR(SEARCH("Moderada",AE442)))</formula>
    </cfRule>
    <cfRule type="containsText" dxfId="12282" priority="6327" operator="containsText" text="Baja">
      <formula>NOT(ISERROR(SEARCH("Baja",AE442)))</formula>
    </cfRule>
  </conditionalFormatting>
  <conditionalFormatting sqref="AE442:AE443">
    <cfRule type="containsText" dxfId="12281" priority="6328" operator="containsText" text="VALORAR">
      <formula>NOT(ISERROR(SEARCH("VALORAR",AE442)))</formula>
    </cfRule>
    <cfRule type="containsText" dxfId="12280" priority="6329" operator="containsText" text="Extrema">
      <formula>NOT(ISERROR(SEARCH("Extrema",AE442)))</formula>
    </cfRule>
    <cfRule type="containsText" dxfId="12279" priority="6330" operator="containsText" text="Alta">
      <formula>NOT(ISERROR(SEARCH("Alta",AE442)))</formula>
    </cfRule>
    <cfRule type="containsText" dxfId="12278" priority="6331" operator="containsText" text="Moderada">
      <formula>NOT(ISERROR(SEARCH("Moderada",AE442)))</formula>
    </cfRule>
    <cfRule type="containsText" dxfId="12277" priority="6332" operator="containsText" text="Baja">
      <formula>NOT(ISERROR(SEARCH("Baja",AE442)))</formula>
    </cfRule>
  </conditionalFormatting>
  <conditionalFormatting sqref="AW442">
    <cfRule type="containsText" dxfId="12276" priority="6313" operator="containsText" text="VALORAR">
      <formula>NOT(ISERROR(SEARCH("VALORAR",AW442)))</formula>
    </cfRule>
    <cfRule type="containsText" dxfId="12275" priority="6314" operator="containsText" text="Extrema">
      <formula>NOT(ISERROR(SEARCH("Extrema",AW442)))</formula>
    </cfRule>
    <cfRule type="containsText" dxfId="12274" priority="6315" operator="containsText" text="Alta">
      <formula>NOT(ISERROR(SEARCH("Alta",AW442)))</formula>
    </cfRule>
    <cfRule type="containsText" dxfId="12273" priority="6316" operator="containsText" text="Moderada">
      <formula>NOT(ISERROR(SEARCH("Moderada",AW442)))</formula>
    </cfRule>
    <cfRule type="containsText" dxfId="12272" priority="6317" operator="containsText" text="Baja">
      <formula>NOT(ISERROR(SEARCH("Baja",AW442)))</formula>
    </cfRule>
  </conditionalFormatting>
  <conditionalFormatting sqref="AW442">
    <cfRule type="containsText" dxfId="12271" priority="6318" operator="containsText" text="VALORAR">
      <formula>NOT(ISERROR(SEARCH("VALORAR",AW442)))</formula>
    </cfRule>
    <cfRule type="containsText" dxfId="12270" priority="6319" operator="containsText" text="Extrema">
      <formula>NOT(ISERROR(SEARCH("Extrema",AW442)))</formula>
    </cfRule>
    <cfRule type="containsText" dxfId="12269" priority="6320" operator="containsText" text="Alta">
      <formula>NOT(ISERROR(SEARCH("Alta",AW442)))</formula>
    </cfRule>
    <cfRule type="containsText" dxfId="12268" priority="6321" operator="containsText" text="Moderada">
      <formula>NOT(ISERROR(SEARCH("Moderada",AW442)))</formula>
    </cfRule>
    <cfRule type="containsText" dxfId="12267" priority="6322" operator="containsText" text="Baja">
      <formula>NOT(ISERROR(SEARCH("Baja",AW442)))</formula>
    </cfRule>
  </conditionalFormatting>
  <conditionalFormatting sqref="AP442">
    <cfRule type="cellIs" dxfId="12266" priority="6305" stopIfTrue="1" operator="equal">
      <formula>"Alta"</formula>
    </cfRule>
  </conditionalFormatting>
  <conditionalFormatting sqref="AP442">
    <cfRule type="cellIs" dxfId="12265" priority="6307" stopIfTrue="1" operator="equal">
      <formula>"Baja"</formula>
    </cfRule>
  </conditionalFormatting>
  <conditionalFormatting sqref="AP442">
    <cfRule type="cellIs" dxfId="12264" priority="6306" stopIfTrue="1" operator="equal">
      <formula>"Media"</formula>
    </cfRule>
  </conditionalFormatting>
  <conditionalFormatting sqref="AP442">
    <cfRule type="cellIs" dxfId="12263" priority="6304" stopIfTrue="1" operator="equal">
      <formula>"Muy Alta"</formula>
    </cfRule>
  </conditionalFormatting>
  <conditionalFormatting sqref="AP442">
    <cfRule type="cellIs" dxfId="12262" priority="6308" stopIfTrue="1" operator="equal">
      <formula>"Muy Baja"</formula>
    </cfRule>
  </conditionalFormatting>
  <conditionalFormatting sqref="AP443">
    <cfRule type="cellIs" dxfId="12261" priority="6291" stopIfTrue="1" operator="equal">
      <formula>"Alta"</formula>
    </cfRule>
  </conditionalFormatting>
  <conditionalFormatting sqref="AP443">
    <cfRule type="cellIs" dxfId="12260" priority="6293" stopIfTrue="1" operator="equal">
      <formula>"Baja"</formula>
    </cfRule>
  </conditionalFormatting>
  <conditionalFormatting sqref="AP443">
    <cfRule type="cellIs" dxfId="12259" priority="6292" stopIfTrue="1" operator="equal">
      <formula>"Media"</formula>
    </cfRule>
  </conditionalFormatting>
  <conditionalFormatting sqref="AP443">
    <cfRule type="cellIs" dxfId="12258" priority="6290" stopIfTrue="1" operator="equal">
      <formula>"Muy Alta"</formula>
    </cfRule>
  </conditionalFormatting>
  <conditionalFormatting sqref="AP443">
    <cfRule type="cellIs" dxfId="12257" priority="6294" stopIfTrue="1" operator="equal">
      <formula>"Muy Baja"</formula>
    </cfRule>
  </conditionalFormatting>
  <conditionalFormatting sqref="AP447">
    <cfRule type="cellIs" dxfId="12256" priority="6277" stopIfTrue="1" operator="equal">
      <formula>"Alta"</formula>
    </cfRule>
  </conditionalFormatting>
  <conditionalFormatting sqref="AP447">
    <cfRule type="cellIs" dxfId="12255" priority="6279" stopIfTrue="1" operator="equal">
      <formula>"Baja"</formula>
    </cfRule>
  </conditionalFormatting>
  <conditionalFormatting sqref="AP447">
    <cfRule type="cellIs" dxfId="12254" priority="6278" stopIfTrue="1" operator="equal">
      <formula>"Media"</formula>
    </cfRule>
  </conditionalFormatting>
  <conditionalFormatting sqref="AP447">
    <cfRule type="cellIs" dxfId="12253" priority="6276" stopIfTrue="1" operator="equal">
      <formula>"Muy Alta"</formula>
    </cfRule>
  </conditionalFormatting>
  <conditionalFormatting sqref="AP447">
    <cfRule type="cellIs" dxfId="12252" priority="6280" stopIfTrue="1" operator="equal">
      <formula>"Muy Baja"</formula>
    </cfRule>
  </conditionalFormatting>
  <conditionalFormatting sqref="AE444:AE445">
    <cfRule type="containsText" dxfId="12251" priority="6243" operator="containsText" text="VALORAR">
      <formula>NOT(ISERROR(SEARCH("VALORAR",AE444)))</formula>
    </cfRule>
    <cfRule type="containsText" dxfId="12250" priority="6244" operator="containsText" text="Extrema">
      <formula>NOT(ISERROR(SEARCH("Extrema",AE444)))</formula>
    </cfRule>
    <cfRule type="containsText" dxfId="12249" priority="6245" operator="containsText" text="Alta">
      <formula>NOT(ISERROR(SEARCH("Alta",AE444)))</formula>
    </cfRule>
    <cfRule type="containsText" dxfId="12248" priority="6246" operator="containsText" text="Moderada">
      <formula>NOT(ISERROR(SEARCH("Moderada",AE444)))</formula>
    </cfRule>
    <cfRule type="containsText" dxfId="12247" priority="6247" operator="containsText" text="Baja">
      <formula>NOT(ISERROR(SEARCH("Baja",AE444)))</formula>
    </cfRule>
  </conditionalFormatting>
  <conditionalFormatting sqref="AE444:AE445">
    <cfRule type="containsText" dxfId="12246" priority="6248" operator="containsText" text="VALORAR">
      <formula>NOT(ISERROR(SEARCH("VALORAR",AE444)))</formula>
    </cfRule>
    <cfRule type="containsText" dxfId="12245" priority="6249" operator="containsText" text="Extrema">
      <formula>NOT(ISERROR(SEARCH("Extrema",AE444)))</formula>
    </cfRule>
    <cfRule type="containsText" dxfId="12244" priority="6250" operator="containsText" text="Alta">
      <formula>NOT(ISERROR(SEARCH("Alta",AE444)))</formula>
    </cfRule>
    <cfRule type="containsText" dxfId="12243" priority="6251" operator="containsText" text="Moderada">
      <formula>NOT(ISERROR(SEARCH("Moderada",AE444)))</formula>
    </cfRule>
    <cfRule type="containsText" dxfId="12242" priority="6252" operator="containsText" text="Baja">
      <formula>NOT(ISERROR(SEARCH("Baja",AE444)))</formula>
    </cfRule>
  </conditionalFormatting>
  <conditionalFormatting sqref="V444:V445">
    <cfRule type="cellIs" dxfId="12241" priority="6259" stopIfTrue="1" operator="equal">
      <formula>"Alta"</formula>
    </cfRule>
  </conditionalFormatting>
  <conditionalFormatting sqref="V444:V445">
    <cfRule type="cellIs" dxfId="12240" priority="6261" stopIfTrue="1" operator="equal">
      <formula>"Baja"</formula>
    </cfRule>
  </conditionalFormatting>
  <conditionalFormatting sqref="V444:V445">
    <cfRule type="cellIs" dxfId="12239" priority="6260" stopIfTrue="1" operator="equal">
      <formula>"Media"</formula>
    </cfRule>
  </conditionalFormatting>
  <conditionalFormatting sqref="V444:V445">
    <cfRule type="cellIs" dxfId="12238" priority="6258" stopIfTrue="1" operator="equal">
      <formula>"Muy Alta"</formula>
    </cfRule>
  </conditionalFormatting>
  <conditionalFormatting sqref="V444:V445">
    <cfRule type="cellIs" dxfId="12237" priority="6262" stopIfTrue="1" operator="equal">
      <formula>"Muy Baja"</formula>
    </cfRule>
  </conditionalFormatting>
  <conditionalFormatting sqref="AP444">
    <cfRule type="cellIs" dxfId="12236" priority="6235" stopIfTrue="1" operator="equal">
      <formula>"Alta"</formula>
    </cfRule>
  </conditionalFormatting>
  <conditionalFormatting sqref="AP444">
    <cfRule type="cellIs" dxfId="12235" priority="6237" stopIfTrue="1" operator="equal">
      <formula>"Baja"</formula>
    </cfRule>
  </conditionalFormatting>
  <conditionalFormatting sqref="AP444">
    <cfRule type="cellIs" dxfId="12234" priority="6236" stopIfTrue="1" operator="equal">
      <formula>"Media"</formula>
    </cfRule>
  </conditionalFormatting>
  <conditionalFormatting sqref="AP444">
    <cfRule type="cellIs" dxfId="12233" priority="6234" stopIfTrue="1" operator="equal">
      <formula>"Muy Alta"</formula>
    </cfRule>
  </conditionalFormatting>
  <conditionalFormatting sqref="AP444">
    <cfRule type="cellIs" dxfId="12232" priority="6238" stopIfTrue="1" operator="equal">
      <formula>"Muy Baja"</formula>
    </cfRule>
  </conditionalFormatting>
  <conditionalFormatting sqref="AP445">
    <cfRule type="cellIs" dxfId="12231" priority="6221" stopIfTrue="1" operator="equal">
      <formula>"Alta"</formula>
    </cfRule>
  </conditionalFormatting>
  <conditionalFormatting sqref="AP445">
    <cfRule type="cellIs" dxfId="12230" priority="6223" stopIfTrue="1" operator="equal">
      <formula>"Baja"</formula>
    </cfRule>
  </conditionalFormatting>
  <conditionalFormatting sqref="AP445">
    <cfRule type="cellIs" dxfId="12229" priority="6222" stopIfTrue="1" operator="equal">
      <formula>"Media"</formula>
    </cfRule>
  </conditionalFormatting>
  <conditionalFormatting sqref="AP445">
    <cfRule type="cellIs" dxfId="12228" priority="6220" stopIfTrue="1" operator="equal">
      <formula>"Muy Alta"</formula>
    </cfRule>
  </conditionalFormatting>
  <conditionalFormatting sqref="AP445">
    <cfRule type="cellIs" dxfId="12227" priority="6224" stopIfTrue="1" operator="equal">
      <formula>"Muy Baja"</formula>
    </cfRule>
  </conditionalFormatting>
  <conditionalFormatting sqref="V460:V461">
    <cfRule type="cellIs" dxfId="12226" priority="5931" stopIfTrue="1" operator="equal">
      <formula>"Alta"</formula>
    </cfRule>
  </conditionalFormatting>
  <conditionalFormatting sqref="V460:V461">
    <cfRule type="cellIs" dxfId="12225" priority="5933" stopIfTrue="1" operator="equal">
      <formula>"Baja"</formula>
    </cfRule>
  </conditionalFormatting>
  <conditionalFormatting sqref="V460:V461">
    <cfRule type="cellIs" dxfId="12224" priority="5932" stopIfTrue="1" operator="equal">
      <formula>"Media"</formula>
    </cfRule>
  </conditionalFormatting>
  <conditionalFormatting sqref="V460:V461">
    <cfRule type="cellIs" dxfId="12223" priority="5930" stopIfTrue="1" operator="equal">
      <formula>"Muy Alta"</formula>
    </cfRule>
  </conditionalFormatting>
  <conditionalFormatting sqref="V460:V461">
    <cfRule type="cellIs" dxfId="12222" priority="5934" stopIfTrue="1" operator="equal">
      <formula>"Muy Baja"</formula>
    </cfRule>
  </conditionalFormatting>
  <conditionalFormatting sqref="AW460">
    <cfRule type="containsText" dxfId="12221" priority="5905" operator="containsText" text="VALORAR">
      <formula>NOT(ISERROR(SEARCH("VALORAR",AW460)))</formula>
    </cfRule>
    <cfRule type="containsText" dxfId="12220" priority="5906" operator="containsText" text="Extrema">
      <formula>NOT(ISERROR(SEARCH("Extrema",AW460)))</formula>
    </cfRule>
    <cfRule type="containsText" dxfId="12219" priority="5907" operator="containsText" text="Alta">
      <formula>NOT(ISERROR(SEARCH("Alta",AW460)))</formula>
    </cfRule>
    <cfRule type="containsText" dxfId="12218" priority="5908" operator="containsText" text="Moderada">
      <formula>NOT(ISERROR(SEARCH("Moderada",AW460)))</formula>
    </cfRule>
    <cfRule type="containsText" dxfId="12217" priority="5909" operator="containsText" text="Baja">
      <formula>NOT(ISERROR(SEARCH("Baja",AW460)))</formula>
    </cfRule>
  </conditionalFormatting>
  <conditionalFormatting sqref="AW460">
    <cfRule type="containsText" dxfId="12216" priority="5910" operator="containsText" text="VALORAR">
      <formula>NOT(ISERROR(SEARCH("VALORAR",AW460)))</formula>
    </cfRule>
    <cfRule type="containsText" dxfId="12215" priority="5911" operator="containsText" text="Extrema">
      <formula>NOT(ISERROR(SEARCH("Extrema",AW460)))</formula>
    </cfRule>
    <cfRule type="containsText" dxfId="12214" priority="5912" operator="containsText" text="Alta">
      <formula>NOT(ISERROR(SEARCH("Alta",AW460)))</formula>
    </cfRule>
    <cfRule type="containsText" dxfId="12213" priority="5913" operator="containsText" text="Moderada">
      <formula>NOT(ISERROR(SEARCH("Moderada",AW460)))</formula>
    </cfRule>
    <cfRule type="containsText" dxfId="12212" priority="5914" operator="containsText" text="Baja">
      <formula>NOT(ISERROR(SEARCH("Baja",AW460)))</formula>
    </cfRule>
  </conditionalFormatting>
  <conditionalFormatting sqref="AP460">
    <cfRule type="cellIs" dxfId="12211" priority="5897" stopIfTrue="1" operator="equal">
      <formula>"Alta"</formula>
    </cfRule>
  </conditionalFormatting>
  <conditionalFormatting sqref="AP460">
    <cfRule type="cellIs" dxfId="12210" priority="5899" stopIfTrue="1" operator="equal">
      <formula>"Baja"</formula>
    </cfRule>
  </conditionalFormatting>
  <conditionalFormatting sqref="AP460">
    <cfRule type="cellIs" dxfId="12209" priority="5898" stopIfTrue="1" operator="equal">
      <formula>"Media"</formula>
    </cfRule>
  </conditionalFormatting>
  <conditionalFormatting sqref="AP460">
    <cfRule type="cellIs" dxfId="12208" priority="5896" stopIfTrue="1" operator="equal">
      <formula>"Muy Alta"</formula>
    </cfRule>
  </conditionalFormatting>
  <conditionalFormatting sqref="AP460">
    <cfRule type="cellIs" dxfId="12207" priority="5900" stopIfTrue="1" operator="equal">
      <formula>"Muy Baja"</formula>
    </cfRule>
  </conditionalFormatting>
  <conditionalFormatting sqref="AP461">
    <cfRule type="cellIs" dxfId="12206" priority="5883" stopIfTrue="1" operator="equal">
      <formula>"Alta"</formula>
    </cfRule>
  </conditionalFormatting>
  <conditionalFormatting sqref="AP461">
    <cfRule type="cellIs" dxfId="12205" priority="5885" stopIfTrue="1" operator="equal">
      <formula>"Baja"</formula>
    </cfRule>
  </conditionalFormatting>
  <conditionalFormatting sqref="AP461">
    <cfRule type="cellIs" dxfId="12204" priority="5884" stopIfTrue="1" operator="equal">
      <formula>"Media"</formula>
    </cfRule>
  </conditionalFormatting>
  <conditionalFormatting sqref="AP461">
    <cfRule type="cellIs" dxfId="12203" priority="5882" stopIfTrue="1" operator="equal">
      <formula>"Muy Alta"</formula>
    </cfRule>
  </conditionalFormatting>
  <conditionalFormatting sqref="AP461">
    <cfRule type="cellIs" dxfId="12202" priority="5886" stopIfTrue="1" operator="equal">
      <formula>"Muy Baja"</formula>
    </cfRule>
  </conditionalFormatting>
  <conditionalFormatting sqref="AE462:AE463">
    <cfRule type="containsText" dxfId="12201" priority="5835" operator="containsText" text="VALORAR">
      <formula>NOT(ISERROR(SEARCH("VALORAR",AE462)))</formula>
    </cfRule>
    <cfRule type="containsText" dxfId="12200" priority="5836" operator="containsText" text="Extrema">
      <formula>NOT(ISERROR(SEARCH("Extrema",AE462)))</formula>
    </cfRule>
    <cfRule type="containsText" dxfId="12199" priority="5837" operator="containsText" text="Alta">
      <formula>NOT(ISERROR(SEARCH("Alta",AE462)))</formula>
    </cfRule>
    <cfRule type="containsText" dxfId="12198" priority="5838" operator="containsText" text="Moderada">
      <formula>NOT(ISERROR(SEARCH("Moderada",AE462)))</formula>
    </cfRule>
    <cfRule type="containsText" dxfId="12197" priority="5839" operator="containsText" text="Baja">
      <formula>NOT(ISERROR(SEARCH("Baja",AE462)))</formula>
    </cfRule>
  </conditionalFormatting>
  <conditionalFormatting sqref="AE462:AE463">
    <cfRule type="containsText" dxfId="12196" priority="5840" operator="containsText" text="VALORAR">
      <formula>NOT(ISERROR(SEARCH("VALORAR",AE462)))</formula>
    </cfRule>
    <cfRule type="containsText" dxfId="12195" priority="5841" operator="containsText" text="Extrema">
      <formula>NOT(ISERROR(SEARCH("Extrema",AE462)))</formula>
    </cfRule>
    <cfRule type="containsText" dxfId="12194" priority="5842" operator="containsText" text="Alta">
      <formula>NOT(ISERROR(SEARCH("Alta",AE462)))</formula>
    </cfRule>
    <cfRule type="containsText" dxfId="12193" priority="5843" operator="containsText" text="Moderada">
      <formula>NOT(ISERROR(SEARCH("Moderada",AE462)))</formula>
    </cfRule>
    <cfRule type="containsText" dxfId="12192" priority="5844" operator="containsText" text="Baja">
      <formula>NOT(ISERROR(SEARCH("Baja",AE462)))</formula>
    </cfRule>
  </conditionalFormatting>
  <conditionalFormatting sqref="V462:V463">
    <cfRule type="cellIs" dxfId="12191" priority="5851" stopIfTrue="1" operator="equal">
      <formula>"Alta"</formula>
    </cfRule>
  </conditionalFormatting>
  <conditionalFormatting sqref="V462:V463">
    <cfRule type="cellIs" dxfId="12190" priority="5853" stopIfTrue="1" operator="equal">
      <formula>"Baja"</formula>
    </cfRule>
  </conditionalFormatting>
  <conditionalFormatting sqref="V462:V463">
    <cfRule type="cellIs" dxfId="12189" priority="5852" stopIfTrue="1" operator="equal">
      <formula>"Media"</formula>
    </cfRule>
  </conditionalFormatting>
  <conditionalFormatting sqref="V462:V463">
    <cfRule type="cellIs" dxfId="12188" priority="5850" stopIfTrue="1" operator="equal">
      <formula>"Muy Alta"</formula>
    </cfRule>
  </conditionalFormatting>
  <conditionalFormatting sqref="V462:V463">
    <cfRule type="cellIs" dxfId="12187" priority="5854" stopIfTrue="1" operator="equal">
      <formula>"Muy Baja"</formula>
    </cfRule>
  </conditionalFormatting>
  <conditionalFormatting sqref="AP463">
    <cfRule type="cellIs" dxfId="12186" priority="5813" stopIfTrue="1" operator="equal">
      <formula>"Alta"</formula>
    </cfRule>
  </conditionalFormatting>
  <conditionalFormatting sqref="AP463">
    <cfRule type="cellIs" dxfId="12185" priority="5815" stopIfTrue="1" operator="equal">
      <formula>"Baja"</formula>
    </cfRule>
  </conditionalFormatting>
  <conditionalFormatting sqref="AP463">
    <cfRule type="cellIs" dxfId="12184" priority="5814" stopIfTrue="1" operator="equal">
      <formula>"Media"</formula>
    </cfRule>
  </conditionalFormatting>
  <conditionalFormatting sqref="AP463">
    <cfRule type="cellIs" dxfId="12183" priority="5812" stopIfTrue="1" operator="equal">
      <formula>"Muy Alta"</formula>
    </cfRule>
  </conditionalFormatting>
  <conditionalFormatting sqref="AP463">
    <cfRule type="cellIs" dxfId="12182" priority="5816" stopIfTrue="1" operator="equal">
      <formula>"Muy Baja"</formula>
    </cfRule>
  </conditionalFormatting>
  <conditionalFormatting sqref="AE472:AE473">
    <cfRule type="containsText" dxfId="12181" priority="5779" operator="containsText" text="VALORAR">
      <formula>NOT(ISERROR(SEARCH("VALORAR",AE472)))</formula>
    </cfRule>
    <cfRule type="containsText" dxfId="12180" priority="5780" operator="containsText" text="Extrema">
      <formula>NOT(ISERROR(SEARCH("Extrema",AE472)))</formula>
    </cfRule>
    <cfRule type="containsText" dxfId="12179" priority="5781" operator="containsText" text="Alta">
      <formula>NOT(ISERROR(SEARCH("Alta",AE472)))</formula>
    </cfRule>
    <cfRule type="containsText" dxfId="12178" priority="5782" operator="containsText" text="Moderada">
      <formula>NOT(ISERROR(SEARCH("Moderada",AE472)))</formula>
    </cfRule>
    <cfRule type="containsText" dxfId="12177" priority="5783" operator="containsText" text="Baja">
      <formula>NOT(ISERROR(SEARCH("Baja",AE472)))</formula>
    </cfRule>
  </conditionalFormatting>
  <conditionalFormatting sqref="AE472:AE473">
    <cfRule type="containsText" dxfId="12176" priority="5784" operator="containsText" text="VALORAR">
      <formula>NOT(ISERROR(SEARCH("VALORAR",AE472)))</formula>
    </cfRule>
    <cfRule type="containsText" dxfId="12175" priority="5785" operator="containsText" text="Extrema">
      <formula>NOT(ISERROR(SEARCH("Extrema",AE472)))</formula>
    </cfRule>
    <cfRule type="containsText" dxfId="12174" priority="5786" operator="containsText" text="Alta">
      <formula>NOT(ISERROR(SEARCH("Alta",AE472)))</formula>
    </cfRule>
    <cfRule type="containsText" dxfId="12173" priority="5787" operator="containsText" text="Moderada">
      <formula>NOT(ISERROR(SEARCH("Moderada",AE472)))</formula>
    </cfRule>
    <cfRule type="containsText" dxfId="12172" priority="5788" operator="containsText" text="Baja">
      <formula>NOT(ISERROR(SEARCH("Baja",AE472)))</formula>
    </cfRule>
  </conditionalFormatting>
  <conditionalFormatting sqref="AP477">
    <cfRule type="cellIs" dxfId="12171" priority="5733" stopIfTrue="1" operator="equal">
      <formula>"Alta"</formula>
    </cfRule>
  </conditionalFormatting>
  <conditionalFormatting sqref="AP477">
    <cfRule type="cellIs" dxfId="12170" priority="5735" stopIfTrue="1" operator="equal">
      <formula>"Baja"</formula>
    </cfRule>
  </conditionalFormatting>
  <conditionalFormatting sqref="AP477">
    <cfRule type="cellIs" dxfId="12169" priority="5734" stopIfTrue="1" operator="equal">
      <formula>"Media"</formula>
    </cfRule>
  </conditionalFormatting>
  <conditionalFormatting sqref="AP477">
    <cfRule type="cellIs" dxfId="12168" priority="5732" stopIfTrue="1" operator="equal">
      <formula>"Muy Alta"</formula>
    </cfRule>
  </conditionalFormatting>
  <conditionalFormatting sqref="AP477">
    <cfRule type="cellIs" dxfId="12167" priority="5736" stopIfTrue="1" operator="equal">
      <formula>"Muy Baja"</formula>
    </cfRule>
  </conditionalFormatting>
  <conditionalFormatting sqref="AP474">
    <cfRule type="cellIs" dxfId="12166" priority="5691" stopIfTrue="1" operator="equal">
      <formula>"Alta"</formula>
    </cfRule>
  </conditionalFormatting>
  <conditionalFormatting sqref="AP474">
    <cfRule type="cellIs" dxfId="12165" priority="5693" stopIfTrue="1" operator="equal">
      <formula>"Baja"</formula>
    </cfRule>
  </conditionalFormatting>
  <conditionalFormatting sqref="AP474">
    <cfRule type="cellIs" dxfId="12164" priority="5692" stopIfTrue="1" operator="equal">
      <formula>"Media"</formula>
    </cfRule>
  </conditionalFormatting>
  <conditionalFormatting sqref="AP474">
    <cfRule type="cellIs" dxfId="12163" priority="5690" stopIfTrue="1" operator="equal">
      <formula>"Muy Alta"</formula>
    </cfRule>
  </conditionalFormatting>
  <conditionalFormatting sqref="AP474">
    <cfRule type="cellIs" dxfId="12162" priority="5694" stopIfTrue="1" operator="equal">
      <formula>"Muy Baja"</formula>
    </cfRule>
  </conditionalFormatting>
  <conditionalFormatting sqref="V472:V473">
    <cfRule type="cellIs" dxfId="12161" priority="5795" stopIfTrue="1" operator="equal">
      <formula>"Alta"</formula>
    </cfRule>
  </conditionalFormatting>
  <conditionalFormatting sqref="V472:V473">
    <cfRule type="cellIs" dxfId="12160" priority="5797" stopIfTrue="1" operator="equal">
      <formula>"Baja"</formula>
    </cfRule>
  </conditionalFormatting>
  <conditionalFormatting sqref="V472:V473">
    <cfRule type="cellIs" dxfId="12159" priority="5796" stopIfTrue="1" operator="equal">
      <formula>"Media"</formula>
    </cfRule>
  </conditionalFormatting>
  <conditionalFormatting sqref="V472:V473">
    <cfRule type="cellIs" dxfId="12158" priority="5794" stopIfTrue="1" operator="equal">
      <formula>"Muy Alta"</formula>
    </cfRule>
  </conditionalFormatting>
  <conditionalFormatting sqref="V472:V473">
    <cfRule type="cellIs" dxfId="12157" priority="5798" stopIfTrue="1" operator="equal">
      <formula>"Muy Baja"</formula>
    </cfRule>
  </conditionalFormatting>
  <conditionalFormatting sqref="AW472">
    <cfRule type="containsText" dxfId="12156" priority="5769" operator="containsText" text="VALORAR">
      <formula>NOT(ISERROR(SEARCH("VALORAR",AW472)))</formula>
    </cfRule>
    <cfRule type="containsText" dxfId="12155" priority="5770" operator="containsText" text="Extrema">
      <formula>NOT(ISERROR(SEARCH("Extrema",AW472)))</formula>
    </cfRule>
    <cfRule type="containsText" dxfId="12154" priority="5771" operator="containsText" text="Alta">
      <formula>NOT(ISERROR(SEARCH("Alta",AW472)))</formula>
    </cfRule>
    <cfRule type="containsText" dxfId="12153" priority="5772" operator="containsText" text="Moderada">
      <formula>NOT(ISERROR(SEARCH("Moderada",AW472)))</formula>
    </cfRule>
    <cfRule type="containsText" dxfId="12152" priority="5773" operator="containsText" text="Baja">
      <formula>NOT(ISERROR(SEARCH("Baja",AW472)))</formula>
    </cfRule>
  </conditionalFormatting>
  <conditionalFormatting sqref="AW472">
    <cfRule type="containsText" dxfId="12151" priority="5774" operator="containsText" text="VALORAR">
      <formula>NOT(ISERROR(SEARCH("VALORAR",AW472)))</formula>
    </cfRule>
    <cfRule type="containsText" dxfId="12150" priority="5775" operator="containsText" text="Extrema">
      <formula>NOT(ISERROR(SEARCH("Extrema",AW472)))</formula>
    </cfRule>
    <cfRule type="containsText" dxfId="12149" priority="5776" operator="containsText" text="Alta">
      <formula>NOT(ISERROR(SEARCH("Alta",AW472)))</formula>
    </cfRule>
    <cfRule type="containsText" dxfId="12148" priority="5777" operator="containsText" text="Moderada">
      <formula>NOT(ISERROR(SEARCH("Moderada",AW472)))</formula>
    </cfRule>
    <cfRule type="containsText" dxfId="12147" priority="5778" operator="containsText" text="Baja">
      <formula>NOT(ISERROR(SEARCH("Baja",AW472)))</formula>
    </cfRule>
  </conditionalFormatting>
  <conditionalFormatting sqref="AP472">
    <cfRule type="cellIs" dxfId="12146" priority="5761" stopIfTrue="1" operator="equal">
      <formula>"Alta"</formula>
    </cfRule>
  </conditionalFormatting>
  <conditionalFormatting sqref="AP472">
    <cfRule type="cellIs" dxfId="12145" priority="5763" stopIfTrue="1" operator="equal">
      <formula>"Baja"</formula>
    </cfRule>
  </conditionalFormatting>
  <conditionalFormatting sqref="AP472">
    <cfRule type="cellIs" dxfId="12144" priority="5762" stopIfTrue="1" operator="equal">
      <formula>"Media"</formula>
    </cfRule>
  </conditionalFormatting>
  <conditionalFormatting sqref="AP472">
    <cfRule type="cellIs" dxfId="12143" priority="5760" stopIfTrue="1" operator="equal">
      <formula>"Muy Alta"</formula>
    </cfRule>
  </conditionalFormatting>
  <conditionalFormatting sqref="AP472">
    <cfRule type="cellIs" dxfId="12142" priority="5764" stopIfTrue="1" operator="equal">
      <formula>"Muy Baja"</formula>
    </cfRule>
  </conditionalFormatting>
  <conditionalFormatting sqref="AP473">
    <cfRule type="cellIs" dxfId="12141" priority="5747" stopIfTrue="1" operator="equal">
      <formula>"Alta"</formula>
    </cfRule>
  </conditionalFormatting>
  <conditionalFormatting sqref="AP473">
    <cfRule type="cellIs" dxfId="12140" priority="5749" stopIfTrue="1" operator="equal">
      <formula>"Baja"</formula>
    </cfRule>
  </conditionalFormatting>
  <conditionalFormatting sqref="AP473">
    <cfRule type="cellIs" dxfId="12139" priority="5748" stopIfTrue="1" operator="equal">
      <formula>"Media"</formula>
    </cfRule>
  </conditionalFormatting>
  <conditionalFormatting sqref="AP473">
    <cfRule type="cellIs" dxfId="12138" priority="5746" stopIfTrue="1" operator="equal">
      <formula>"Muy Alta"</formula>
    </cfRule>
  </conditionalFormatting>
  <conditionalFormatting sqref="AP473">
    <cfRule type="cellIs" dxfId="12137" priority="5750" stopIfTrue="1" operator="equal">
      <formula>"Muy Baja"</formula>
    </cfRule>
  </conditionalFormatting>
  <conditionalFormatting sqref="AE474:AE475">
    <cfRule type="containsText" dxfId="12136" priority="5699" operator="containsText" text="VALORAR">
      <formula>NOT(ISERROR(SEARCH("VALORAR",AE474)))</formula>
    </cfRule>
    <cfRule type="containsText" dxfId="12135" priority="5700" operator="containsText" text="Extrema">
      <formula>NOT(ISERROR(SEARCH("Extrema",AE474)))</formula>
    </cfRule>
    <cfRule type="containsText" dxfId="12134" priority="5701" operator="containsText" text="Alta">
      <formula>NOT(ISERROR(SEARCH("Alta",AE474)))</formula>
    </cfRule>
    <cfRule type="containsText" dxfId="12133" priority="5702" operator="containsText" text="Moderada">
      <formula>NOT(ISERROR(SEARCH("Moderada",AE474)))</formula>
    </cfRule>
    <cfRule type="containsText" dxfId="12132" priority="5703" operator="containsText" text="Baja">
      <formula>NOT(ISERROR(SEARCH("Baja",AE474)))</formula>
    </cfRule>
  </conditionalFormatting>
  <conditionalFormatting sqref="AE474:AE475">
    <cfRule type="containsText" dxfId="12131" priority="5704" operator="containsText" text="VALORAR">
      <formula>NOT(ISERROR(SEARCH("VALORAR",AE474)))</formula>
    </cfRule>
    <cfRule type="containsText" dxfId="12130" priority="5705" operator="containsText" text="Extrema">
      <formula>NOT(ISERROR(SEARCH("Extrema",AE474)))</formula>
    </cfRule>
    <cfRule type="containsText" dxfId="12129" priority="5706" operator="containsText" text="Alta">
      <formula>NOT(ISERROR(SEARCH("Alta",AE474)))</formula>
    </cfRule>
    <cfRule type="containsText" dxfId="12128" priority="5707" operator="containsText" text="Moderada">
      <formula>NOT(ISERROR(SEARCH("Moderada",AE474)))</formula>
    </cfRule>
    <cfRule type="containsText" dxfId="12127" priority="5708" operator="containsText" text="Baja">
      <formula>NOT(ISERROR(SEARCH("Baja",AE474)))</formula>
    </cfRule>
  </conditionalFormatting>
  <conditionalFormatting sqref="V474:V475">
    <cfRule type="cellIs" dxfId="12126" priority="5715" stopIfTrue="1" operator="equal">
      <formula>"Alta"</formula>
    </cfRule>
  </conditionalFormatting>
  <conditionalFormatting sqref="V474:V475">
    <cfRule type="cellIs" dxfId="12125" priority="5717" stopIfTrue="1" operator="equal">
      <formula>"Baja"</formula>
    </cfRule>
  </conditionalFormatting>
  <conditionalFormatting sqref="V474:V475">
    <cfRule type="cellIs" dxfId="12124" priority="5716" stopIfTrue="1" operator="equal">
      <formula>"Media"</formula>
    </cfRule>
  </conditionalFormatting>
  <conditionalFormatting sqref="V474:V475">
    <cfRule type="cellIs" dxfId="12123" priority="5714" stopIfTrue="1" operator="equal">
      <formula>"Muy Alta"</formula>
    </cfRule>
  </conditionalFormatting>
  <conditionalFormatting sqref="V474:V475">
    <cfRule type="cellIs" dxfId="12122" priority="5718" stopIfTrue="1" operator="equal">
      <formula>"Muy Baja"</formula>
    </cfRule>
  </conditionalFormatting>
  <conditionalFormatting sqref="AP475">
    <cfRule type="cellIs" dxfId="12121" priority="5677" stopIfTrue="1" operator="equal">
      <formula>"Alta"</formula>
    </cfRule>
  </conditionalFormatting>
  <conditionalFormatting sqref="AP475">
    <cfRule type="cellIs" dxfId="12120" priority="5679" stopIfTrue="1" operator="equal">
      <formula>"Baja"</formula>
    </cfRule>
  </conditionalFormatting>
  <conditionalFormatting sqref="AP475">
    <cfRule type="cellIs" dxfId="12119" priority="5678" stopIfTrue="1" operator="equal">
      <formula>"Media"</formula>
    </cfRule>
  </conditionalFormatting>
  <conditionalFormatting sqref="AP475">
    <cfRule type="cellIs" dxfId="12118" priority="5676" stopIfTrue="1" operator="equal">
      <formula>"Muy Alta"</formula>
    </cfRule>
  </conditionalFormatting>
  <conditionalFormatting sqref="AP475">
    <cfRule type="cellIs" dxfId="12117" priority="5680" stopIfTrue="1" operator="equal">
      <formula>"Muy Baja"</formula>
    </cfRule>
  </conditionalFormatting>
  <conditionalFormatting sqref="AE466:AE467">
    <cfRule type="containsText" dxfId="12116" priority="5643" operator="containsText" text="VALORAR">
      <formula>NOT(ISERROR(SEARCH("VALORAR",AE466)))</formula>
    </cfRule>
    <cfRule type="containsText" dxfId="12115" priority="5644" operator="containsText" text="Extrema">
      <formula>NOT(ISERROR(SEARCH("Extrema",AE466)))</formula>
    </cfRule>
    <cfRule type="containsText" dxfId="12114" priority="5645" operator="containsText" text="Alta">
      <formula>NOT(ISERROR(SEARCH("Alta",AE466)))</formula>
    </cfRule>
    <cfRule type="containsText" dxfId="12113" priority="5646" operator="containsText" text="Moderada">
      <formula>NOT(ISERROR(SEARCH("Moderada",AE466)))</formula>
    </cfRule>
    <cfRule type="containsText" dxfId="12112" priority="5647" operator="containsText" text="Baja">
      <formula>NOT(ISERROR(SEARCH("Baja",AE466)))</formula>
    </cfRule>
  </conditionalFormatting>
  <conditionalFormatting sqref="AE466:AE467">
    <cfRule type="containsText" dxfId="12111" priority="5648" operator="containsText" text="VALORAR">
      <formula>NOT(ISERROR(SEARCH("VALORAR",AE466)))</formula>
    </cfRule>
    <cfRule type="containsText" dxfId="12110" priority="5649" operator="containsText" text="Extrema">
      <formula>NOT(ISERROR(SEARCH("Extrema",AE466)))</formula>
    </cfRule>
    <cfRule type="containsText" dxfId="12109" priority="5650" operator="containsText" text="Alta">
      <formula>NOT(ISERROR(SEARCH("Alta",AE466)))</formula>
    </cfRule>
    <cfRule type="containsText" dxfId="12108" priority="5651" operator="containsText" text="Moderada">
      <formula>NOT(ISERROR(SEARCH("Moderada",AE466)))</formula>
    </cfRule>
    <cfRule type="containsText" dxfId="12107" priority="5652" operator="containsText" text="Baja">
      <formula>NOT(ISERROR(SEARCH("Baja",AE466)))</formula>
    </cfRule>
  </conditionalFormatting>
  <conditionalFormatting sqref="AP471">
    <cfRule type="cellIs" dxfId="12106" priority="5597" stopIfTrue="1" operator="equal">
      <formula>"Alta"</formula>
    </cfRule>
  </conditionalFormatting>
  <conditionalFormatting sqref="AP471">
    <cfRule type="cellIs" dxfId="12105" priority="5599" stopIfTrue="1" operator="equal">
      <formula>"Baja"</formula>
    </cfRule>
  </conditionalFormatting>
  <conditionalFormatting sqref="AP471">
    <cfRule type="cellIs" dxfId="12104" priority="5598" stopIfTrue="1" operator="equal">
      <formula>"Media"</formula>
    </cfRule>
  </conditionalFormatting>
  <conditionalFormatting sqref="AP471">
    <cfRule type="cellIs" dxfId="12103" priority="5596" stopIfTrue="1" operator="equal">
      <formula>"Muy Alta"</formula>
    </cfRule>
  </conditionalFormatting>
  <conditionalFormatting sqref="AP471">
    <cfRule type="cellIs" dxfId="12102" priority="5600" stopIfTrue="1" operator="equal">
      <formula>"Muy Baja"</formula>
    </cfRule>
  </conditionalFormatting>
  <conditionalFormatting sqref="AP468">
    <cfRule type="cellIs" dxfId="12101" priority="5555" stopIfTrue="1" operator="equal">
      <formula>"Alta"</formula>
    </cfRule>
  </conditionalFormatting>
  <conditionalFormatting sqref="AP468">
    <cfRule type="cellIs" dxfId="12100" priority="5557" stopIfTrue="1" operator="equal">
      <formula>"Baja"</formula>
    </cfRule>
  </conditionalFormatting>
  <conditionalFormatting sqref="AP468">
    <cfRule type="cellIs" dxfId="12099" priority="5556" stopIfTrue="1" operator="equal">
      <formula>"Media"</formula>
    </cfRule>
  </conditionalFormatting>
  <conditionalFormatting sqref="AP468">
    <cfRule type="cellIs" dxfId="12098" priority="5554" stopIfTrue="1" operator="equal">
      <formula>"Muy Alta"</formula>
    </cfRule>
  </conditionalFormatting>
  <conditionalFormatting sqref="AP468">
    <cfRule type="cellIs" dxfId="12097" priority="5558" stopIfTrue="1" operator="equal">
      <formula>"Muy Baja"</formula>
    </cfRule>
  </conditionalFormatting>
  <conditionalFormatting sqref="V466:V467">
    <cfRule type="cellIs" dxfId="12096" priority="5659" stopIfTrue="1" operator="equal">
      <formula>"Alta"</formula>
    </cfRule>
  </conditionalFormatting>
  <conditionalFormatting sqref="V466:V467">
    <cfRule type="cellIs" dxfId="12095" priority="5661" stopIfTrue="1" operator="equal">
      <formula>"Baja"</formula>
    </cfRule>
  </conditionalFormatting>
  <conditionalFormatting sqref="V466:V467">
    <cfRule type="cellIs" dxfId="12094" priority="5660" stopIfTrue="1" operator="equal">
      <formula>"Media"</formula>
    </cfRule>
  </conditionalFormatting>
  <conditionalFormatting sqref="V466:V467">
    <cfRule type="cellIs" dxfId="12093" priority="5658" stopIfTrue="1" operator="equal">
      <formula>"Muy Alta"</formula>
    </cfRule>
  </conditionalFormatting>
  <conditionalFormatting sqref="V466:V467">
    <cfRule type="cellIs" dxfId="12092" priority="5662" stopIfTrue="1" operator="equal">
      <formula>"Muy Baja"</formula>
    </cfRule>
  </conditionalFormatting>
  <conditionalFormatting sqref="AW466">
    <cfRule type="containsText" dxfId="12091" priority="5633" operator="containsText" text="VALORAR">
      <formula>NOT(ISERROR(SEARCH("VALORAR",AW466)))</formula>
    </cfRule>
    <cfRule type="containsText" dxfId="12090" priority="5634" operator="containsText" text="Extrema">
      <formula>NOT(ISERROR(SEARCH("Extrema",AW466)))</formula>
    </cfRule>
    <cfRule type="containsText" dxfId="12089" priority="5635" operator="containsText" text="Alta">
      <formula>NOT(ISERROR(SEARCH("Alta",AW466)))</formula>
    </cfRule>
    <cfRule type="containsText" dxfId="12088" priority="5636" operator="containsText" text="Moderada">
      <formula>NOT(ISERROR(SEARCH("Moderada",AW466)))</formula>
    </cfRule>
    <cfRule type="containsText" dxfId="12087" priority="5637" operator="containsText" text="Baja">
      <formula>NOT(ISERROR(SEARCH("Baja",AW466)))</formula>
    </cfRule>
  </conditionalFormatting>
  <conditionalFormatting sqref="AW466">
    <cfRule type="containsText" dxfId="12086" priority="5638" operator="containsText" text="VALORAR">
      <formula>NOT(ISERROR(SEARCH("VALORAR",AW466)))</formula>
    </cfRule>
    <cfRule type="containsText" dxfId="12085" priority="5639" operator="containsText" text="Extrema">
      <formula>NOT(ISERROR(SEARCH("Extrema",AW466)))</formula>
    </cfRule>
    <cfRule type="containsText" dxfId="12084" priority="5640" operator="containsText" text="Alta">
      <formula>NOT(ISERROR(SEARCH("Alta",AW466)))</formula>
    </cfRule>
    <cfRule type="containsText" dxfId="12083" priority="5641" operator="containsText" text="Moderada">
      <formula>NOT(ISERROR(SEARCH("Moderada",AW466)))</formula>
    </cfRule>
    <cfRule type="containsText" dxfId="12082" priority="5642" operator="containsText" text="Baja">
      <formula>NOT(ISERROR(SEARCH("Baja",AW466)))</formula>
    </cfRule>
  </conditionalFormatting>
  <conditionalFormatting sqref="AP466">
    <cfRule type="cellIs" dxfId="12081" priority="5625" stopIfTrue="1" operator="equal">
      <formula>"Alta"</formula>
    </cfRule>
  </conditionalFormatting>
  <conditionalFormatting sqref="AP466">
    <cfRule type="cellIs" dxfId="12080" priority="5627" stopIfTrue="1" operator="equal">
      <formula>"Baja"</formula>
    </cfRule>
  </conditionalFormatting>
  <conditionalFormatting sqref="AP466">
    <cfRule type="cellIs" dxfId="12079" priority="5626" stopIfTrue="1" operator="equal">
      <formula>"Media"</formula>
    </cfRule>
  </conditionalFormatting>
  <conditionalFormatting sqref="AP466">
    <cfRule type="cellIs" dxfId="12078" priority="5624" stopIfTrue="1" operator="equal">
      <formula>"Muy Alta"</formula>
    </cfRule>
  </conditionalFormatting>
  <conditionalFormatting sqref="AP466">
    <cfRule type="cellIs" dxfId="12077" priority="5628" stopIfTrue="1" operator="equal">
      <formula>"Muy Baja"</formula>
    </cfRule>
  </conditionalFormatting>
  <conditionalFormatting sqref="AP467">
    <cfRule type="cellIs" dxfId="12076" priority="5611" stopIfTrue="1" operator="equal">
      <formula>"Alta"</formula>
    </cfRule>
  </conditionalFormatting>
  <conditionalFormatting sqref="AP467">
    <cfRule type="cellIs" dxfId="12075" priority="5613" stopIfTrue="1" operator="equal">
      <formula>"Baja"</formula>
    </cfRule>
  </conditionalFormatting>
  <conditionalFormatting sqref="AP467">
    <cfRule type="cellIs" dxfId="12074" priority="5612" stopIfTrue="1" operator="equal">
      <formula>"Media"</formula>
    </cfRule>
  </conditionalFormatting>
  <conditionalFormatting sqref="AP467">
    <cfRule type="cellIs" dxfId="12073" priority="5610" stopIfTrue="1" operator="equal">
      <formula>"Muy Alta"</formula>
    </cfRule>
  </conditionalFormatting>
  <conditionalFormatting sqref="AP467">
    <cfRule type="cellIs" dxfId="12072" priority="5614" stopIfTrue="1" operator="equal">
      <formula>"Muy Baja"</formula>
    </cfRule>
  </conditionalFormatting>
  <conditionalFormatting sqref="AE468:AE469">
    <cfRule type="containsText" dxfId="12071" priority="5563" operator="containsText" text="VALORAR">
      <formula>NOT(ISERROR(SEARCH("VALORAR",AE468)))</formula>
    </cfRule>
    <cfRule type="containsText" dxfId="12070" priority="5564" operator="containsText" text="Extrema">
      <formula>NOT(ISERROR(SEARCH("Extrema",AE468)))</formula>
    </cfRule>
    <cfRule type="containsText" dxfId="12069" priority="5565" operator="containsText" text="Alta">
      <formula>NOT(ISERROR(SEARCH("Alta",AE468)))</formula>
    </cfRule>
    <cfRule type="containsText" dxfId="12068" priority="5566" operator="containsText" text="Moderada">
      <formula>NOT(ISERROR(SEARCH("Moderada",AE468)))</formula>
    </cfRule>
    <cfRule type="containsText" dxfId="12067" priority="5567" operator="containsText" text="Baja">
      <formula>NOT(ISERROR(SEARCH("Baja",AE468)))</formula>
    </cfRule>
  </conditionalFormatting>
  <conditionalFormatting sqref="AE468:AE469">
    <cfRule type="containsText" dxfId="12066" priority="5568" operator="containsText" text="VALORAR">
      <formula>NOT(ISERROR(SEARCH("VALORAR",AE468)))</formula>
    </cfRule>
    <cfRule type="containsText" dxfId="12065" priority="5569" operator="containsText" text="Extrema">
      <formula>NOT(ISERROR(SEARCH("Extrema",AE468)))</formula>
    </cfRule>
    <cfRule type="containsText" dxfId="12064" priority="5570" operator="containsText" text="Alta">
      <formula>NOT(ISERROR(SEARCH("Alta",AE468)))</formula>
    </cfRule>
    <cfRule type="containsText" dxfId="12063" priority="5571" operator="containsText" text="Moderada">
      <formula>NOT(ISERROR(SEARCH("Moderada",AE468)))</formula>
    </cfRule>
    <cfRule type="containsText" dxfId="12062" priority="5572" operator="containsText" text="Baja">
      <formula>NOT(ISERROR(SEARCH("Baja",AE468)))</formula>
    </cfRule>
  </conditionalFormatting>
  <conditionalFormatting sqref="V468:V469">
    <cfRule type="cellIs" dxfId="12061" priority="5579" stopIfTrue="1" operator="equal">
      <formula>"Alta"</formula>
    </cfRule>
  </conditionalFormatting>
  <conditionalFormatting sqref="V468:V469">
    <cfRule type="cellIs" dxfId="12060" priority="5581" stopIfTrue="1" operator="equal">
      <formula>"Baja"</formula>
    </cfRule>
  </conditionalFormatting>
  <conditionalFormatting sqref="V468:V469">
    <cfRule type="cellIs" dxfId="12059" priority="5580" stopIfTrue="1" operator="equal">
      <formula>"Media"</formula>
    </cfRule>
  </conditionalFormatting>
  <conditionalFormatting sqref="V468:V469">
    <cfRule type="cellIs" dxfId="12058" priority="5578" stopIfTrue="1" operator="equal">
      <formula>"Muy Alta"</formula>
    </cfRule>
  </conditionalFormatting>
  <conditionalFormatting sqref="V468:V469">
    <cfRule type="cellIs" dxfId="12057" priority="5582" stopIfTrue="1" operator="equal">
      <formula>"Muy Baja"</formula>
    </cfRule>
  </conditionalFormatting>
  <conditionalFormatting sqref="AP469">
    <cfRule type="cellIs" dxfId="12056" priority="5541" stopIfTrue="1" operator="equal">
      <formula>"Alta"</formula>
    </cfRule>
  </conditionalFormatting>
  <conditionalFormatting sqref="AP469">
    <cfRule type="cellIs" dxfId="12055" priority="5543" stopIfTrue="1" operator="equal">
      <formula>"Baja"</formula>
    </cfRule>
  </conditionalFormatting>
  <conditionalFormatting sqref="AP469">
    <cfRule type="cellIs" dxfId="12054" priority="5542" stopIfTrue="1" operator="equal">
      <formula>"Media"</formula>
    </cfRule>
  </conditionalFormatting>
  <conditionalFormatting sqref="AP469">
    <cfRule type="cellIs" dxfId="12053" priority="5540" stopIfTrue="1" operator="equal">
      <formula>"Muy Alta"</formula>
    </cfRule>
  </conditionalFormatting>
  <conditionalFormatting sqref="AP469">
    <cfRule type="cellIs" dxfId="12052" priority="5544" stopIfTrue="1" operator="equal">
      <formula>"Muy Baja"</formula>
    </cfRule>
  </conditionalFormatting>
  <conditionalFormatting sqref="AE446">
    <cfRule type="containsText" dxfId="12051" priority="5507" operator="containsText" text="VALORAR">
      <formula>NOT(ISERROR(SEARCH("VALORAR",AE446)))</formula>
    </cfRule>
    <cfRule type="containsText" dxfId="12050" priority="5508" operator="containsText" text="Extrema">
      <formula>NOT(ISERROR(SEARCH("Extrema",AE446)))</formula>
    </cfRule>
    <cfRule type="containsText" dxfId="12049" priority="5509" operator="containsText" text="Alta">
      <formula>NOT(ISERROR(SEARCH("Alta",AE446)))</formula>
    </cfRule>
    <cfRule type="containsText" dxfId="12048" priority="5510" operator="containsText" text="Moderada">
      <formula>NOT(ISERROR(SEARCH("Moderada",AE446)))</formula>
    </cfRule>
    <cfRule type="containsText" dxfId="12047" priority="5511" operator="containsText" text="Baja">
      <formula>NOT(ISERROR(SEARCH("Baja",AE446)))</formula>
    </cfRule>
  </conditionalFormatting>
  <conditionalFormatting sqref="AE446">
    <cfRule type="containsText" dxfId="12046" priority="5512" operator="containsText" text="VALORAR">
      <formula>NOT(ISERROR(SEARCH("VALORAR",AE446)))</formula>
    </cfRule>
    <cfRule type="containsText" dxfId="12045" priority="5513" operator="containsText" text="Extrema">
      <formula>NOT(ISERROR(SEARCH("Extrema",AE446)))</formula>
    </cfRule>
    <cfRule type="containsText" dxfId="12044" priority="5514" operator="containsText" text="Alta">
      <formula>NOT(ISERROR(SEARCH("Alta",AE446)))</formula>
    </cfRule>
    <cfRule type="containsText" dxfId="12043" priority="5515" operator="containsText" text="Moderada">
      <formula>NOT(ISERROR(SEARCH("Moderada",AE446)))</formula>
    </cfRule>
    <cfRule type="containsText" dxfId="12042" priority="5516" operator="containsText" text="Baja">
      <formula>NOT(ISERROR(SEARCH("Baja",AE446)))</formula>
    </cfRule>
  </conditionalFormatting>
  <conditionalFormatting sqref="V446">
    <cfRule type="cellIs" dxfId="12041" priority="5523" stopIfTrue="1" operator="equal">
      <formula>"Alta"</formula>
    </cfRule>
  </conditionalFormatting>
  <conditionalFormatting sqref="V446">
    <cfRule type="cellIs" dxfId="12040" priority="5525" stopIfTrue="1" operator="equal">
      <formula>"Baja"</formula>
    </cfRule>
  </conditionalFormatting>
  <conditionalFormatting sqref="V446">
    <cfRule type="cellIs" dxfId="12039" priority="5524" stopIfTrue="1" operator="equal">
      <formula>"Media"</formula>
    </cfRule>
  </conditionalFormatting>
  <conditionalFormatting sqref="V446">
    <cfRule type="cellIs" dxfId="12038" priority="5522" stopIfTrue="1" operator="equal">
      <formula>"Muy Alta"</formula>
    </cfRule>
  </conditionalFormatting>
  <conditionalFormatting sqref="V446">
    <cfRule type="cellIs" dxfId="12037" priority="5526" stopIfTrue="1" operator="equal">
      <formula>"Muy Baja"</formula>
    </cfRule>
  </conditionalFormatting>
  <conditionalFormatting sqref="AP446">
    <cfRule type="cellIs" dxfId="12036" priority="5499" stopIfTrue="1" operator="equal">
      <formula>"Alta"</formula>
    </cfRule>
  </conditionalFormatting>
  <conditionalFormatting sqref="AP446">
    <cfRule type="cellIs" dxfId="12035" priority="5501" stopIfTrue="1" operator="equal">
      <formula>"Baja"</formula>
    </cfRule>
  </conditionalFormatting>
  <conditionalFormatting sqref="AP446">
    <cfRule type="cellIs" dxfId="12034" priority="5500" stopIfTrue="1" operator="equal">
      <formula>"Media"</formula>
    </cfRule>
  </conditionalFormatting>
  <conditionalFormatting sqref="AP446">
    <cfRule type="cellIs" dxfId="12033" priority="5498" stopIfTrue="1" operator="equal">
      <formula>"Muy Alta"</formula>
    </cfRule>
  </conditionalFormatting>
  <conditionalFormatting sqref="AP446">
    <cfRule type="cellIs" dxfId="12032" priority="5502" stopIfTrue="1" operator="equal">
      <formula>"Muy Baja"</formula>
    </cfRule>
  </conditionalFormatting>
  <conditionalFormatting sqref="AE452">
    <cfRule type="containsText" dxfId="12031" priority="5465" operator="containsText" text="VALORAR">
      <formula>NOT(ISERROR(SEARCH("VALORAR",AE452)))</formula>
    </cfRule>
    <cfRule type="containsText" dxfId="12030" priority="5466" operator="containsText" text="Extrema">
      <formula>NOT(ISERROR(SEARCH("Extrema",AE452)))</formula>
    </cfRule>
    <cfRule type="containsText" dxfId="12029" priority="5467" operator="containsText" text="Alta">
      <formula>NOT(ISERROR(SEARCH("Alta",AE452)))</formula>
    </cfRule>
    <cfRule type="containsText" dxfId="12028" priority="5468" operator="containsText" text="Moderada">
      <formula>NOT(ISERROR(SEARCH("Moderada",AE452)))</formula>
    </cfRule>
    <cfRule type="containsText" dxfId="12027" priority="5469" operator="containsText" text="Baja">
      <formula>NOT(ISERROR(SEARCH("Baja",AE452)))</formula>
    </cfRule>
  </conditionalFormatting>
  <conditionalFormatting sqref="AE452">
    <cfRule type="containsText" dxfId="12026" priority="5470" operator="containsText" text="VALORAR">
      <formula>NOT(ISERROR(SEARCH("VALORAR",AE452)))</formula>
    </cfRule>
    <cfRule type="containsText" dxfId="12025" priority="5471" operator="containsText" text="Extrema">
      <formula>NOT(ISERROR(SEARCH("Extrema",AE452)))</formula>
    </cfRule>
    <cfRule type="containsText" dxfId="12024" priority="5472" operator="containsText" text="Alta">
      <formula>NOT(ISERROR(SEARCH("Alta",AE452)))</formula>
    </cfRule>
    <cfRule type="containsText" dxfId="12023" priority="5473" operator="containsText" text="Moderada">
      <formula>NOT(ISERROR(SEARCH("Moderada",AE452)))</formula>
    </cfRule>
    <cfRule type="containsText" dxfId="12022" priority="5474" operator="containsText" text="Baja">
      <formula>NOT(ISERROR(SEARCH("Baja",AE452)))</formula>
    </cfRule>
  </conditionalFormatting>
  <conditionalFormatting sqref="V452">
    <cfRule type="cellIs" dxfId="12021" priority="5481" stopIfTrue="1" operator="equal">
      <formula>"Alta"</formula>
    </cfRule>
  </conditionalFormatting>
  <conditionalFormatting sqref="V452">
    <cfRule type="cellIs" dxfId="12020" priority="5483" stopIfTrue="1" operator="equal">
      <formula>"Baja"</formula>
    </cfRule>
  </conditionalFormatting>
  <conditionalFormatting sqref="V452">
    <cfRule type="cellIs" dxfId="12019" priority="5482" stopIfTrue="1" operator="equal">
      <formula>"Media"</formula>
    </cfRule>
  </conditionalFormatting>
  <conditionalFormatting sqref="V452">
    <cfRule type="cellIs" dxfId="12018" priority="5480" stopIfTrue="1" operator="equal">
      <formula>"Muy Alta"</formula>
    </cfRule>
  </conditionalFormatting>
  <conditionalFormatting sqref="V452">
    <cfRule type="cellIs" dxfId="12017" priority="5484" stopIfTrue="1" operator="equal">
      <formula>"Muy Baja"</formula>
    </cfRule>
  </conditionalFormatting>
  <conditionalFormatting sqref="AP452">
    <cfRule type="cellIs" dxfId="12016" priority="5457" stopIfTrue="1" operator="equal">
      <formula>"Alta"</formula>
    </cfRule>
  </conditionalFormatting>
  <conditionalFormatting sqref="AP452">
    <cfRule type="cellIs" dxfId="12015" priority="5459" stopIfTrue="1" operator="equal">
      <formula>"Baja"</formula>
    </cfRule>
  </conditionalFormatting>
  <conditionalFormatting sqref="AP452">
    <cfRule type="cellIs" dxfId="12014" priority="5458" stopIfTrue="1" operator="equal">
      <formula>"Media"</formula>
    </cfRule>
  </conditionalFormatting>
  <conditionalFormatting sqref="AP452">
    <cfRule type="cellIs" dxfId="12013" priority="5456" stopIfTrue="1" operator="equal">
      <formula>"Muy Alta"</formula>
    </cfRule>
  </conditionalFormatting>
  <conditionalFormatting sqref="AP452">
    <cfRule type="cellIs" dxfId="12012" priority="5460" stopIfTrue="1" operator="equal">
      <formula>"Muy Baja"</formula>
    </cfRule>
  </conditionalFormatting>
  <conditionalFormatting sqref="AE458">
    <cfRule type="containsText" dxfId="12011" priority="5423" operator="containsText" text="VALORAR">
      <formula>NOT(ISERROR(SEARCH("VALORAR",AE458)))</formula>
    </cfRule>
    <cfRule type="containsText" dxfId="12010" priority="5424" operator="containsText" text="Extrema">
      <formula>NOT(ISERROR(SEARCH("Extrema",AE458)))</formula>
    </cfRule>
    <cfRule type="containsText" dxfId="12009" priority="5425" operator="containsText" text="Alta">
      <formula>NOT(ISERROR(SEARCH("Alta",AE458)))</formula>
    </cfRule>
    <cfRule type="containsText" dxfId="12008" priority="5426" operator="containsText" text="Moderada">
      <formula>NOT(ISERROR(SEARCH("Moderada",AE458)))</formula>
    </cfRule>
    <cfRule type="containsText" dxfId="12007" priority="5427" operator="containsText" text="Baja">
      <formula>NOT(ISERROR(SEARCH("Baja",AE458)))</formula>
    </cfRule>
  </conditionalFormatting>
  <conditionalFormatting sqref="AE458">
    <cfRule type="containsText" dxfId="12006" priority="5428" operator="containsText" text="VALORAR">
      <formula>NOT(ISERROR(SEARCH("VALORAR",AE458)))</formula>
    </cfRule>
    <cfRule type="containsText" dxfId="12005" priority="5429" operator="containsText" text="Extrema">
      <formula>NOT(ISERROR(SEARCH("Extrema",AE458)))</formula>
    </cfRule>
    <cfRule type="containsText" dxfId="12004" priority="5430" operator="containsText" text="Alta">
      <formula>NOT(ISERROR(SEARCH("Alta",AE458)))</formula>
    </cfRule>
    <cfRule type="containsText" dxfId="12003" priority="5431" operator="containsText" text="Moderada">
      <formula>NOT(ISERROR(SEARCH("Moderada",AE458)))</formula>
    </cfRule>
    <cfRule type="containsText" dxfId="12002" priority="5432" operator="containsText" text="Baja">
      <formula>NOT(ISERROR(SEARCH("Baja",AE458)))</formula>
    </cfRule>
  </conditionalFormatting>
  <conditionalFormatting sqref="V458">
    <cfRule type="cellIs" dxfId="12001" priority="5439" stopIfTrue="1" operator="equal">
      <formula>"Alta"</formula>
    </cfRule>
  </conditionalFormatting>
  <conditionalFormatting sqref="V458">
    <cfRule type="cellIs" dxfId="12000" priority="5441" stopIfTrue="1" operator="equal">
      <formula>"Baja"</formula>
    </cfRule>
  </conditionalFormatting>
  <conditionalFormatting sqref="V458">
    <cfRule type="cellIs" dxfId="11999" priority="5440" stopIfTrue="1" operator="equal">
      <formula>"Media"</formula>
    </cfRule>
  </conditionalFormatting>
  <conditionalFormatting sqref="V458">
    <cfRule type="cellIs" dxfId="11998" priority="5438" stopIfTrue="1" operator="equal">
      <formula>"Muy Alta"</formula>
    </cfRule>
  </conditionalFormatting>
  <conditionalFormatting sqref="V458">
    <cfRule type="cellIs" dxfId="11997" priority="5442" stopIfTrue="1" operator="equal">
      <formula>"Muy Baja"</formula>
    </cfRule>
  </conditionalFormatting>
  <conditionalFormatting sqref="AP458">
    <cfRule type="cellIs" dxfId="11996" priority="5415" stopIfTrue="1" operator="equal">
      <formula>"Alta"</formula>
    </cfRule>
  </conditionalFormatting>
  <conditionalFormatting sqref="AP458">
    <cfRule type="cellIs" dxfId="11995" priority="5417" stopIfTrue="1" operator="equal">
      <formula>"Baja"</formula>
    </cfRule>
  </conditionalFormatting>
  <conditionalFormatting sqref="AP458">
    <cfRule type="cellIs" dxfId="11994" priority="5416" stopIfTrue="1" operator="equal">
      <formula>"Media"</formula>
    </cfRule>
  </conditionalFormatting>
  <conditionalFormatting sqref="AP458">
    <cfRule type="cellIs" dxfId="11993" priority="5414" stopIfTrue="1" operator="equal">
      <formula>"Muy Alta"</formula>
    </cfRule>
  </conditionalFormatting>
  <conditionalFormatting sqref="AP458">
    <cfRule type="cellIs" dxfId="11992" priority="5418" stopIfTrue="1" operator="equal">
      <formula>"Muy Baja"</formula>
    </cfRule>
  </conditionalFormatting>
  <conditionalFormatting sqref="AE464">
    <cfRule type="containsText" dxfId="11991" priority="5381" operator="containsText" text="VALORAR">
      <formula>NOT(ISERROR(SEARCH("VALORAR",AE464)))</formula>
    </cfRule>
    <cfRule type="containsText" dxfId="11990" priority="5382" operator="containsText" text="Extrema">
      <formula>NOT(ISERROR(SEARCH("Extrema",AE464)))</formula>
    </cfRule>
    <cfRule type="containsText" dxfId="11989" priority="5383" operator="containsText" text="Alta">
      <formula>NOT(ISERROR(SEARCH("Alta",AE464)))</formula>
    </cfRule>
    <cfRule type="containsText" dxfId="11988" priority="5384" operator="containsText" text="Moderada">
      <formula>NOT(ISERROR(SEARCH("Moderada",AE464)))</formula>
    </cfRule>
    <cfRule type="containsText" dxfId="11987" priority="5385" operator="containsText" text="Baja">
      <formula>NOT(ISERROR(SEARCH("Baja",AE464)))</formula>
    </cfRule>
  </conditionalFormatting>
  <conditionalFormatting sqref="AE464">
    <cfRule type="containsText" dxfId="11986" priority="5386" operator="containsText" text="VALORAR">
      <formula>NOT(ISERROR(SEARCH("VALORAR",AE464)))</formula>
    </cfRule>
    <cfRule type="containsText" dxfId="11985" priority="5387" operator="containsText" text="Extrema">
      <formula>NOT(ISERROR(SEARCH("Extrema",AE464)))</formula>
    </cfRule>
    <cfRule type="containsText" dxfId="11984" priority="5388" operator="containsText" text="Alta">
      <formula>NOT(ISERROR(SEARCH("Alta",AE464)))</formula>
    </cfRule>
    <cfRule type="containsText" dxfId="11983" priority="5389" operator="containsText" text="Moderada">
      <formula>NOT(ISERROR(SEARCH("Moderada",AE464)))</formula>
    </cfRule>
    <cfRule type="containsText" dxfId="11982" priority="5390" operator="containsText" text="Baja">
      <formula>NOT(ISERROR(SEARCH("Baja",AE464)))</formula>
    </cfRule>
  </conditionalFormatting>
  <conditionalFormatting sqref="V464">
    <cfRule type="cellIs" dxfId="11981" priority="5397" stopIfTrue="1" operator="equal">
      <formula>"Alta"</formula>
    </cfRule>
  </conditionalFormatting>
  <conditionalFormatting sqref="V464">
    <cfRule type="cellIs" dxfId="11980" priority="5399" stopIfTrue="1" operator="equal">
      <formula>"Baja"</formula>
    </cfRule>
  </conditionalFormatting>
  <conditionalFormatting sqref="V464">
    <cfRule type="cellIs" dxfId="11979" priority="5398" stopIfTrue="1" operator="equal">
      <formula>"Media"</formula>
    </cfRule>
  </conditionalFormatting>
  <conditionalFormatting sqref="V464">
    <cfRule type="cellIs" dxfId="11978" priority="5396" stopIfTrue="1" operator="equal">
      <formula>"Muy Alta"</formula>
    </cfRule>
  </conditionalFormatting>
  <conditionalFormatting sqref="V464">
    <cfRule type="cellIs" dxfId="11977" priority="5400" stopIfTrue="1" operator="equal">
      <formula>"Muy Baja"</formula>
    </cfRule>
  </conditionalFormatting>
  <conditionalFormatting sqref="AP464">
    <cfRule type="cellIs" dxfId="11976" priority="5373" stopIfTrue="1" operator="equal">
      <formula>"Alta"</formula>
    </cfRule>
  </conditionalFormatting>
  <conditionalFormatting sqref="AP464">
    <cfRule type="cellIs" dxfId="11975" priority="5375" stopIfTrue="1" operator="equal">
      <formula>"Baja"</formula>
    </cfRule>
  </conditionalFormatting>
  <conditionalFormatting sqref="AP464">
    <cfRule type="cellIs" dxfId="11974" priority="5374" stopIfTrue="1" operator="equal">
      <formula>"Media"</formula>
    </cfRule>
  </conditionalFormatting>
  <conditionalFormatting sqref="AP464">
    <cfRule type="cellIs" dxfId="11973" priority="5372" stopIfTrue="1" operator="equal">
      <formula>"Muy Alta"</formula>
    </cfRule>
  </conditionalFormatting>
  <conditionalFormatting sqref="AP464">
    <cfRule type="cellIs" dxfId="11972" priority="5376" stopIfTrue="1" operator="equal">
      <formula>"Muy Baja"</formula>
    </cfRule>
  </conditionalFormatting>
  <conditionalFormatting sqref="AE470">
    <cfRule type="containsText" dxfId="11971" priority="5339" operator="containsText" text="VALORAR">
      <formula>NOT(ISERROR(SEARCH("VALORAR",AE470)))</formula>
    </cfRule>
    <cfRule type="containsText" dxfId="11970" priority="5340" operator="containsText" text="Extrema">
      <formula>NOT(ISERROR(SEARCH("Extrema",AE470)))</formula>
    </cfRule>
    <cfRule type="containsText" dxfId="11969" priority="5341" operator="containsText" text="Alta">
      <formula>NOT(ISERROR(SEARCH("Alta",AE470)))</formula>
    </cfRule>
    <cfRule type="containsText" dxfId="11968" priority="5342" operator="containsText" text="Moderada">
      <formula>NOT(ISERROR(SEARCH("Moderada",AE470)))</formula>
    </cfRule>
    <cfRule type="containsText" dxfId="11967" priority="5343" operator="containsText" text="Baja">
      <formula>NOT(ISERROR(SEARCH("Baja",AE470)))</formula>
    </cfRule>
  </conditionalFormatting>
  <conditionalFormatting sqref="AE470">
    <cfRule type="containsText" dxfId="11966" priority="5344" operator="containsText" text="VALORAR">
      <formula>NOT(ISERROR(SEARCH("VALORAR",AE470)))</formula>
    </cfRule>
    <cfRule type="containsText" dxfId="11965" priority="5345" operator="containsText" text="Extrema">
      <formula>NOT(ISERROR(SEARCH("Extrema",AE470)))</formula>
    </cfRule>
    <cfRule type="containsText" dxfId="11964" priority="5346" operator="containsText" text="Alta">
      <formula>NOT(ISERROR(SEARCH("Alta",AE470)))</formula>
    </cfRule>
    <cfRule type="containsText" dxfId="11963" priority="5347" operator="containsText" text="Moderada">
      <formula>NOT(ISERROR(SEARCH("Moderada",AE470)))</formula>
    </cfRule>
    <cfRule type="containsText" dxfId="11962" priority="5348" operator="containsText" text="Baja">
      <formula>NOT(ISERROR(SEARCH("Baja",AE470)))</formula>
    </cfRule>
  </conditionalFormatting>
  <conditionalFormatting sqref="V470">
    <cfRule type="cellIs" dxfId="11961" priority="5355" stopIfTrue="1" operator="equal">
      <formula>"Alta"</formula>
    </cfRule>
  </conditionalFormatting>
  <conditionalFormatting sqref="V470">
    <cfRule type="cellIs" dxfId="11960" priority="5357" stopIfTrue="1" operator="equal">
      <formula>"Baja"</formula>
    </cfRule>
  </conditionalFormatting>
  <conditionalFormatting sqref="V470">
    <cfRule type="cellIs" dxfId="11959" priority="5356" stopIfTrue="1" operator="equal">
      <formula>"Media"</formula>
    </cfRule>
  </conditionalFormatting>
  <conditionalFormatting sqref="V470">
    <cfRule type="cellIs" dxfId="11958" priority="5354" stopIfTrue="1" operator="equal">
      <formula>"Muy Alta"</formula>
    </cfRule>
  </conditionalFormatting>
  <conditionalFormatting sqref="V470">
    <cfRule type="cellIs" dxfId="11957" priority="5358" stopIfTrue="1" operator="equal">
      <formula>"Muy Baja"</formula>
    </cfRule>
  </conditionalFormatting>
  <conditionalFormatting sqref="AP470">
    <cfRule type="cellIs" dxfId="11956" priority="5331" stopIfTrue="1" operator="equal">
      <formula>"Alta"</formula>
    </cfRule>
  </conditionalFormatting>
  <conditionalFormatting sqref="AP470">
    <cfRule type="cellIs" dxfId="11955" priority="5333" stopIfTrue="1" operator="equal">
      <formula>"Baja"</formula>
    </cfRule>
  </conditionalFormatting>
  <conditionalFormatting sqref="AP470">
    <cfRule type="cellIs" dxfId="11954" priority="5332" stopIfTrue="1" operator="equal">
      <formula>"Media"</formula>
    </cfRule>
  </conditionalFormatting>
  <conditionalFormatting sqref="AP470">
    <cfRule type="cellIs" dxfId="11953" priority="5330" stopIfTrue="1" operator="equal">
      <formula>"Muy Alta"</formula>
    </cfRule>
  </conditionalFormatting>
  <conditionalFormatting sqref="AP470">
    <cfRule type="cellIs" dxfId="11952" priority="5334" stopIfTrue="1" operator="equal">
      <formula>"Muy Baja"</formula>
    </cfRule>
  </conditionalFormatting>
  <conditionalFormatting sqref="AE476">
    <cfRule type="containsText" dxfId="11951" priority="5297" operator="containsText" text="VALORAR">
      <formula>NOT(ISERROR(SEARCH("VALORAR",AE476)))</formula>
    </cfRule>
    <cfRule type="containsText" dxfId="11950" priority="5298" operator="containsText" text="Extrema">
      <formula>NOT(ISERROR(SEARCH("Extrema",AE476)))</formula>
    </cfRule>
    <cfRule type="containsText" dxfId="11949" priority="5299" operator="containsText" text="Alta">
      <formula>NOT(ISERROR(SEARCH("Alta",AE476)))</formula>
    </cfRule>
    <cfRule type="containsText" dxfId="11948" priority="5300" operator="containsText" text="Moderada">
      <formula>NOT(ISERROR(SEARCH("Moderada",AE476)))</formula>
    </cfRule>
    <cfRule type="containsText" dxfId="11947" priority="5301" operator="containsText" text="Baja">
      <formula>NOT(ISERROR(SEARCH("Baja",AE476)))</formula>
    </cfRule>
  </conditionalFormatting>
  <conditionalFormatting sqref="AE476">
    <cfRule type="containsText" dxfId="11946" priority="5302" operator="containsText" text="VALORAR">
      <formula>NOT(ISERROR(SEARCH("VALORAR",AE476)))</formula>
    </cfRule>
    <cfRule type="containsText" dxfId="11945" priority="5303" operator="containsText" text="Extrema">
      <formula>NOT(ISERROR(SEARCH("Extrema",AE476)))</formula>
    </cfRule>
    <cfRule type="containsText" dxfId="11944" priority="5304" operator="containsText" text="Alta">
      <formula>NOT(ISERROR(SEARCH("Alta",AE476)))</formula>
    </cfRule>
    <cfRule type="containsText" dxfId="11943" priority="5305" operator="containsText" text="Moderada">
      <formula>NOT(ISERROR(SEARCH("Moderada",AE476)))</formula>
    </cfRule>
    <cfRule type="containsText" dxfId="11942" priority="5306" operator="containsText" text="Baja">
      <formula>NOT(ISERROR(SEARCH("Baja",AE476)))</formula>
    </cfRule>
  </conditionalFormatting>
  <conditionalFormatting sqref="V476">
    <cfRule type="cellIs" dxfId="11941" priority="5313" stopIfTrue="1" operator="equal">
      <formula>"Alta"</formula>
    </cfRule>
  </conditionalFormatting>
  <conditionalFormatting sqref="V476">
    <cfRule type="cellIs" dxfId="11940" priority="5315" stopIfTrue="1" operator="equal">
      <formula>"Baja"</formula>
    </cfRule>
  </conditionalFormatting>
  <conditionalFormatting sqref="V476">
    <cfRule type="cellIs" dxfId="11939" priority="5314" stopIfTrue="1" operator="equal">
      <formula>"Media"</formula>
    </cfRule>
  </conditionalFormatting>
  <conditionalFormatting sqref="V476">
    <cfRule type="cellIs" dxfId="11938" priority="5312" stopIfTrue="1" operator="equal">
      <formula>"Muy Alta"</formula>
    </cfRule>
  </conditionalFormatting>
  <conditionalFormatting sqref="V476">
    <cfRule type="cellIs" dxfId="11937" priority="5316" stopIfTrue="1" operator="equal">
      <formula>"Muy Baja"</formula>
    </cfRule>
  </conditionalFormatting>
  <conditionalFormatting sqref="AP476">
    <cfRule type="cellIs" dxfId="11936" priority="5289" stopIfTrue="1" operator="equal">
      <formula>"Alta"</formula>
    </cfRule>
  </conditionalFormatting>
  <conditionalFormatting sqref="AP476">
    <cfRule type="cellIs" dxfId="11935" priority="5291" stopIfTrue="1" operator="equal">
      <formula>"Baja"</formula>
    </cfRule>
  </conditionalFormatting>
  <conditionalFormatting sqref="AP476">
    <cfRule type="cellIs" dxfId="11934" priority="5290" stopIfTrue="1" operator="equal">
      <formula>"Media"</formula>
    </cfRule>
  </conditionalFormatting>
  <conditionalFormatting sqref="AP476">
    <cfRule type="cellIs" dxfId="11933" priority="5288" stopIfTrue="1" operator="equal">
      <formula>"Muy Alta"</formula>
    </cfRule>
  </conditionalFormatting>
  <conditionalFormatting sqref="AP476">
    <cfRule type="cellIs" dxfId="11932" priority="5292" stopIfTrue="1" operator="equal">
      <formula>"Muy Baja"</formula>
    </cfRule>
  </conditionalFormatting>
  <conditionalFormatting sqref="AE484:AE485">
    <cfRule type="containsText" dxfId="11931" priority="5227" operator="containsText" text="VALORAR">
      <formula>NOT(ISERROR(SEARCH("VALORAR",AE484)))</formula>
    </cfRule>
    <cfRule type="containsText" dxfId="11930" priority="5228" operator="containsText" text="Extrema">
      <formula>NOT(ISERROR(SEARCH("Extrema",AE484)))</formula>
    </cfRule>
    <cfRule type="containsText" dxfId="11929" priority="5229" operator="containsText" text="Alta">
      <formula>NOT(ISERROR(SEARCH("Alta",AE484)))</formula>
    </cfRule>
    <cfRule type="containsText" dxfId="11928" priority="5230" operator="containsText" text="Moderada">
      <formula>NOT(ISERROR(SEARCH("Moderada",AE484)))</formula>
    </cfRule>
    <cfRule type="containsText" dxfId="11927" priority="5231" operator="containsText" text="Baja">
      <formula>NOT(ISERROR(SEARCH("Baja",AE484)))</formula>
    </cfRule>
  </conditionalFormatting>
  <conditionalFormatting sqref="AE484:AE485">
    <cfRule type="containsText" dxfId="11926" priority="5232" operator="containsText" text="VALORAR">
      <formula>NOT(ISERROR(SEARCH("VALORAR",AE484)))</formula>
    </cfRule>
    <cfRule type="containsText" dxfId="11925" priority="5233" operator="containsText" text="Extrema">
      <formula>NOT(ISERROR(SEARCH("Extrema",AE484)))</formula>
    </cfRule>
    <cfRule type="containsText" dxfId="11924" priority="5234" operator="containsText" text="Alta">
      <formula>NOT(ISERROR(SEARCH("Alta",AE484)))</formula>
    </cfRule>
    <cfRule type="containsText" dxfId="11923" priority="5235" operator="containsText" text="Moderada">
      <formula>NOT(ISERROR(SEARCH("Moderada",AE484)))</formula>
    </cfRule>
    <cfRule type="containsText" dxfId="11922" priority="5236" operator="containsText" text="Baja">
      <formula>NOT(ISERROR(SEARCH("Baja",AE484)))</formula>
    </cfRule>
  </conditionalFormatting>
  <conditionalFormatting sqref="AP489">
    <cfRule type="cellIs" dxfId="11921" priority="5181" stopIfTrue="1" operator="equal">
      <formula>"Alta"</formula>
    </cfRule>
  </conditionalFormatting>
  <conditionalFormatting sqref="AP489">
    <cfRule type="cellIs" dxfId="11920" priority="5183" stopIfTrue="1" operator="equal">
      <formula>"Baja"</formula>
    </cfRule>
  </conditionalFormatting>
  <conditionalFormatting sqref="AP489">
    <cfRule type="cellIs" dxfId="11919" priority="5182" stopIfTrue="1" operator="equal">
      <formula>"Media"</formula>
    </cfRule>
  </conditionalFormatting>
  <conditionalFormatting sqref="AP489">
    <cfRule type="cellIs" dxfId="11918" priority="5180" stopIfTrue="1" operator="equal">
      <formula>"Muy Alta"</formula>
    </cfRule>
  </conditionalFormatting>
  <conditionalFormatting sqref="AP489">
    <cfRule type="cellIs" dxfId="11917" priority="5184" stopIfTrue="1" operator="equal">
      <formula>"Muy Baja"</formula>
    </cfRule>
  </conditionalFormatting>
  <conditionalFormatting sqref="AP486">
    <cfRule type="cellIs" dxfId="11916" priority="5139" stopIfTrue="1" operator="equal">
      <formula>"Alta"</formula>
    </cfRule>
  </conditionalFormatting>
  <conditionalFormatting sqref="AP486">
    <cfRule type="cellIs" dxfId="11915" priority="5141" stopIfTrue="1" operator="equal">
      <formula>"Baja"</formula>
    </cfRule>
  </conditionalFormatting>
  <conditionalFormatting sqref="AP486">
    <cfRule type="cellIs" dxfId="11914" priority="5140" stopIfTrue="1" operator="equal">
      <formula>"Media"</formula>
    </cfRule>
  </conditionalFormatting>
  <conditionalFormatting sqref="AP486">
    <cfRule type="cellIs" dxfId="11913" priority="5138" stopIfTrue="1" operator="equal">
      <formula>"Muy Alta"</formula>
    </cfRule>
  </conditionalFormatting>
  <conditionalFormatting sqref="AP486">
    <cfRule type="cellIs" dxfId="11912" priority="5142" stopIfTrue="1" operator="equal">
      <formula>"Muy Baja"</formula>
    </cfRule>
  </conditionalFormatting>
  <conditionalFormatting sqref="V484:V485">
    <cfRule type="cellIs" dxfId="11911" priority="5243" stopIfTrue="1" operator="equal">
      <formula>"Alta"</formula>
    </cfRule>
  </conditionalFormatting>
  <conditionalFormatting sqref="V484:V485">
    <cfRule type="cellIs" dxfId="11910" priority="5245" stopIfTrue="1" operator="equal">
      <formula>"Baja"</formula>
    </cfRule>
  </conditionalFormatting>
  <conditionalFormatting sqref="V484:V485">
    <cfRule type="cellIs" dxfId="11909" priority="5244" stopIfTrue="1" operator="equal">
      <formula>"Media"</formula>
    </cfRule>
  </conditionalFormatting>
  <conditionalFormatting sqref="V484:V485">
    <cfRule type="cellIs" dxfId="11908" priority="5242" stopIfTrue="1" operator="equal">
      <formula>"Muy Alta"</formula>
    </cfRule>
  </conditionalFormatting>
  <conditionalFormatting sqref="V484:V485">
    <cfRule type="cellIs" dxfId="11907" priority="5246" stopIfTrue="1" operator="equal">
      <formula>"Muy Baja"</formula>
    </cfRule>
  </conditionalFormatting>
  <conditionalFormatting sqref="AW484">
    <cfRule type="containsText" dxfId="11906" priority="5217" operator="containsText" text="VALORAR">
      <formula>NOT(ISERROR(SEARCH("VALORAR",AW484)))</formula>
    </cfRule>
    <cfRule type="containsText" dxfId="11905" priority="5218" operator="containsText" text="Extrema">
      <formula>NOT(ISERROR(SEARCH("Extrema",AW484)))</formula>
    </cfRule>
    <cfRule type="containsText" dxfId="11904" priority="5219" operator="containsText" text="Alta">
      <formula>NOT(ISERROR(SEARCH("Alta",AW484)))</formula>
    </cfRule>
    <cfRule type="containsText" dxfId="11903" priority="5220" operator="containsText" text="Moderada">
      <formula>NOT(ISERROR(SEARCH("Moderada",AW484)))</formula>
    </cfRule>
    <cfRule type="containsText" dxfId="11902" priority="5221" operator="containsText" text="Baja">
      <formula>NOT(ISERROR(SEARCH("Baja",AW484)))</formula>
    </cfRule>
  </conditionalFormatting>
  <conditionalFormatting sqref="AW484">
    <cfRule type="containsText" dxfId="11901" priority="5222" operator="containsText" text="VALORAR">
      <formula>NOT(ISERROR(SEARCH("VALORAR",AW484)))</formula>
    </cfRule>
    <cfRule type="containsText" dxfId="11900" priority="5223" operator="containsText" text="Extrema">
      <formula>NOT(ISERROR(SEARCH("Extrema",AW484)))</formula>
    </cfRule>
    <cfRule type="containsText" dxfId="11899" priority="5224" operator="containsText" text="Alta">
      <formula>NOT(ISERROR(SEARCH("Alta",AW484)))</formula>
    </cfRule>
    <cfRule type="containsText" dxfId="11898" priority="5225" operator="containsText" text="Moderada">
      <formula>NOT(ISERROR(SEARCH("Moderada",AW484)))</formula>
    </cfRule>
    <cfRule type="containsText" dxfId="11897" priority="5226" operator="containsText" text="Baja">
      <formula>NOT(ISERROR(SEARCH("Baja",AW484)))</formula>
    </cfRule>
  </conditionalFormatting>
  <conditionalFormatting sqref="AP484">
    <cfRule type="cellIs" dxfId="11896" priority="5209" stopIfTrue="1" operator="equal">
      <formula>"Alta"</formula>
    </cfRule>
  </conditionalFormatting>
  <conditionalFormatting sqref="AP484">
    <cfRule type="cellIs" dxfId="11895" priority="5211" stopIfTrue="1" operator="equal">
      <formula>"Baja"</formula>
    </cfRule>
  </conditionalFormatting>
  <conditionalFormatting sqref="AP484">
    <cfRule type="cellIs" dxfId="11894" priority="5210" stopIfTrue="1" operator="equal">
      <formula>"Media"</formula>
    </cfRule>
  </conditionalFormatting>
  <conditionalFormatting sqref="AP484">
    <cfRule type="cellIs" dxfId="11893" priority="5208" stopIfTrue="1" operator="equal">
      <formula>"Muy Alta"</formula>
    </cfRule>
  </conditionalFormatting>
  <conditionalFormatting sqref="AP484">
    <cfRule type="cellIs" dxfId="11892" priority="5212" stopIfTrue="1" operator="equal">
      <formula>"Muy Baja"</formula>
    </cfRule>
  </conditionalFormatting>
  <conditionalFormatting sqref="AP485">
    <cfRule type="cellIs" dxfId="11891" priority="5195" stopIfTrue="1" operator="equal">
      <formula>"Alta"</formula>
    </cfRule>
  </conditionalFormatting>
  <conditionalFormatting sqref="AP485">
    <cfRule type="cellIs" dxfId="11890" priority="5197" stopIfTrue="1" operator="equal">
      <formula>"Baja"</formula>
    </cfRule>
  </conditionalFormatting>
  <conditionalFormatting sqref="AP485">
    <cfRule type="cellIs" dxfId="11889" priority="5196" stopIfTrue="1" operator="equal">
      <formula>"Media"</formula>
    </cfRule>
  </conditionalFormatting>
  <conditionalFormatting sqref="AP485">
    <cfRule type="cellIs" dxfId="11888" priority="5194" stopIfTrue="1" operator="equal">
      <formula>"Muy Alta"</formula>
    </cfRule>
  </conditionalFormatting>
  <conditionalFormatting sqref="AP485">
    <cfRule type="cellIs" dxfId="11887" priority="5198" stopIfTrue="1" operator="equal">
      <formula>"Muy Baja"</formula>
    </cfRule>
  </conditionalFormatting>
  <conditionalFormatting sqref="AE486:AE487">
    <cfRule type="containsText" dxfId="11886" priority="5147" operator="containsText" text="VALORAR">
      <formula>NOT(ISERROR(SEARCH("VALORAR",AE486)))</formula>
    </cfRule>
    <cfRule type="containsText" dxfId="11885" priority="5148" operator="containsText" text="Extrema">
      <formula>NOT(ISERROR(SEARCH("Extrema",AE486)))</formula>
    </cfRule>
    <cfRule type="containsText" dxfId="11884" priority="5149" operator="containsText" text="Alta">
      <formula>NOT(ISERROR(SEARCH("Alta",AE486)))</formula>
    </cfRule>
    <cfRule type="containsText" dxfId="11883" priority="5150" operator="containsText" text="Moderada">
      <formula>NOT(ISERROR(SEARCH("Moderada",AE486)))</formula>
    </cfRule>
    <cfRule type="containsText" dxfId="11882" priority="5151" operator="containsText" text="Baja">
      <formula>NOT(ISERROR(SEARCH("Baja",AE486)))</formula>
    </cfRule>
  </conditionalFormatting>
  <conditionalFormatting sqref="AE486:AE487">
    <cfRule type="containsText" dxfId="11881" priority="5152" operator="containsText" text="VALORAR">
      <formula>NOT(ISERROR(SEARCH("VALORAR",AE486)))</formula>
    </cfRule>
    <cfRule type="containsText" dxfId="11880" priority="5153" operator="containsText" text="Extrema">
      <formula>NOT(ISERROR(SEARCH("Extrema",AE486)))</formula>
    </cfRule>
    <cfRule type="containsText" dxfId="11879" priority="5154" operator="containsText" text="Alta">
      <formula>NOT(ISERROR(SEARCH("Alta",AE486)))</formula>
    </cfRule>
    <cfRule type="containsText" dxfId="11878" priority="5155" operator="containsText" text="Moderada">
      <formula>NOT(ISERROR(SEARCH("Moderada",AE486)))</formula>
    </cfRule>
    <cfRule type="containsText" dxfId="11877" priority="5156" operator="containsText" text="Baja">
      <formula>NOT(ISERROR(SEARCH("Baja",AE486)))</formula>
    </cfRule>
  </conditionalFormatting>
  <conditionalFormatting sqref="V486:V487">
    <cfRule type="cellIs" dxfId="11876" priority="5163" stopIfTrue="1" operator="equal">
      <formula>"Alta"</formula>
    </cfRule>
  </conditionalFormatting>
  <conditionalFormatting sqref="V486:V487">
    <cfRule type="cellIs" dxfId="11875" priority="5165" stopIfTrue="1" operator="equal">
      <formula>"Baja"</formula>
    </cfRule>
  </conditionalFormatting>
  <conditionalFormatting sqref="V486:V487">
    <cfRule type="cellIs" dxfId="11874" priority="5164" stopIfTrue="1" operator="equal">
      <formula>"Media"</formula>
    </cfRule>
  </conditionalFormatting>
  <conditionalFormatting sqref="V486:V487">
    <cfRule type="cellIs" dxfId="11873" priority="5162" stopIfTrue="1" operator="equal">
      <formula>"Muy Alta"</formula>
    </cfRule>
  </conditionalFormatting>
  <conditionalFormatting sqref="V486:V487">
    <cfRule type="cellIs" dxfId="11872" priority="5166" stopIfTrue="1" operator="equal">
      <formula>"Muy Baja"</formula>
    </cfRule>
  </conditionalFormatting>
  <conditionalFormatting sqref="AP487">
    <cfRule type="cellIs" dxfId="11871" priority="5125" stopIfTrue="1" operator="equal">
      <formula>"Alta"</formula>
    </cfRule>
  </conditionalFormatting>
  <conditionalFormatting sqref="AP487">
    <cfRule type="cellIs" dxfId="11870" priority="5127" stopIfTrue="1" operator="equal">
      <formula>"Baja"</formula>
    </cfRule>
  </conditionalFormatting>
  <conditionalFormatting sqref="AP487">
    <cfRule type="cellIs" dxfId="11869" priority="5126" stopIfTrue="1" operator="equal">
      <formula>"Media"</formula>
    </cfRule>
  </conditionalFormatting>
  <conditionalFormatting sqref="AP487">
    <cfRule type="cellIs" dxfId="11868" priority="5124" stopIfTrue="1" operator="equal">
      <formula>"Muy Alta"</formula>
    </cfRule>
  </conditionalFormatting>
  <conditionalFormatting sqref="AP487">
    <cfRule type="cellIs" dxfId="11867" priority="5128" stopIfTrue="1" operator="equal">
      <formula>"Muy Baja"</formula>
    </cfRule>
  </conditionalFormatting>
  <conditionalFormatting sqref="AE488">
    <cfRule type="containsText" dxfId="11866" priority="5091" operator="containsText" text="VALORAR">
      <formula>NOT(ISERROR(SEARCH("VALORAR",AE488)))</formula>
    </cfRule>
    <cfRule type="containsText" dxfId="11865" priority="5092" operator="containsText" text="Extrema">
      <formula>NOT(ISERROR(SEARCH("Extrema",AE488)))</formula>
    </cfRule>
    <cfRule type="containsText" dxfId="11864" priority="5093" operator="containsText" text="Alta">
      <formula>NOT(ISERROR(SEARCH("Alta",AE488)))</formula>
    </cfRule>
    <cfRule type="containsText" dxfId="11863" priority="5094" operator="containsText" text="Moderada">
      <formula>NOT(ISERROR(SEARCH("Moderada",AE488)))</formula>
    </cfRule>
    <cfRule type="containsText" dxfId="11862" priority="5095" operator="containsText" text="Baja">
      <formula>NOT(ISERROR(SEARCH("Baja",AE488)))</formula>
    </cfRule>
  </conditionalFormatting>
  <conditionalFormatting sqref="AE488">
    <cfRule type="containsText" dxfId="11861" priority="5096" operator="containsText" text="VALORAR">
      <formula>NOT(ISERROR(SEARCH("VALORAR",AE488)))</formula>
    </cfRule>
    <cfRule type="containsText" dxfId="11860" priority="5097" operator="containsText" text="Extrema">
      <formula>NOT(ISERROR(SEARCH("Extrema",AE488)))</formula>
    </cfRule>
    <cfRule type="containsText" dxfId="11859" priority="5098" operator="containsText" text="Alta">
      <formula>NOT(ISERROR(SEARCH("Alta",AE488)))</formula>
    </cfRule>
    <cfRule type="containsText" dxfId="11858" priority="5099" operator="containsText" text="Moderada">
      <formula>NOT(ISERROR(SEARCH("Moderada",AE488)))</formula>
    </cfRule>
    <cfRule type="containsText" dxfId="11857" priority="5100" operator="containsText" text="Baja">
      <formula>NOT(ISERROR(SEARCH("Baja",AE488)))</formula>
    </cfRule>
  </conditionalFormatting>
  <conditionalFormatting sqref="V488">
    <cfRule type="cellIs" dxfId="11856" priority="5107" stopIfTrue="1" operator="equal">
      <formula>"Alta"</formula>
    </cfRule>
  </conditionalFormatting>
  <conditionalFormatting sqref="V488">
    <cfRule type="cellIs" dxfId="11855" priority="5109" stopIfTrue="1" operator="equal">
      <formula>"Baja"</formula>
    </cfRule>
  </conditionalFormatting>
  <conditionalFormatting sqref="V488">
    <cfRule type="cellIs" dxfId="11854" priority="5108" stopIfTrue="1" operator="equal">
      <formula>"Media"</formula>
    </cfRule>
  </conditionalFormatting>
  <conditionalFormatting sqref="V488">
    <cfRule type="cellIs" dxfId="11853" priority="5106" stopIfTrue="1" operator="equal">
      <formula>"Muy Alta"</formula>
    </cfRule>
  </conditionalFormatting>
  <conditionalFormatting sqref="V488">
    <cfRule type="cellIs" dxfId="11852" priority="5110" stopIfTrue="1" operator="equal">
      <formula>"Muy Baja"</formula>
    </cfRule>
  </conditionalFormatting>
  <conditionalFormatting sqref="AP488">
    <cfRule type="cellIs" dxfId="11851" priority="5083" stopIfTrue="1" operator="equal">
      <formula>"Alta"</formula>
    </cfRule>
  </conditionalFormatting>
  <conditionalFormatting sqref="AP488">
    <cfRule type="cellIs" dxfId="11850" priority="5085" stopIfTrue="1" operator="equal">
      <formula>"Baja"</formula>
    </cfRule>
  </conditionalFormatting>
  <conditionalFormatting sqref="AP488">
    <cfRule type="cellIs" dxfId="11849" priority="5084" stopIfTrue="1" operator="equal">
      <formula>"Media"</formula>
    </cfRule>
  </conditionalFormatting>
  <conditionalFormatting sqref="AP488">
    <cfRule type="cellIs" dxfId="11848" priority="5082" stopIfTrue="1" operator="equal">
      <formula>"Muy Alta"</formula>
    </cfRule>
  </conditionalFormatting>
  <conditionalFormatting sqref="AP488">
    <cfRule type="cellIs" dxfId="11847" priority="5086" stopIfTrue="1" operator="equal">
      <formula>"Muy Baja"</formula>
    </cfRule>
  </conditionalFormatting>
  <conditionalFormatting sqref="AE478:AE479">
    <cfRule type="containsText" dxfId="11846" priority="5035" operator="containsText" text="VALORAR">
      <formula>NOT(ISERROR(SEARCH("VALORAR",AE478)))</formula>
    </cfRule>
    <cfRule type="containsText" dxfId="11845" priority="5036" operator="containsText" text="Extrema">
      <formula>NOT(ISERROR(SEARCH("Extrema",AE478)))</formula>
    </cfRule>
    <cfRule type="containsText" dxfId="11844" priority="5037" operator="containsText" text="Alta">
      <formula>NOT(ISERROR(SEARCH("Alta",AE478)))</formula>
    </cfRule>
    <cfRule type="containsText" dxfId="11843" priority="5038" operator="containsText" text="Moderada">
      <formula>NOT(ISERROR(SEARCH("Moderada",AE478)))</formula>
    </cfRule>
    <cfRule type="containsText" dxfId="11842" priority="5039" operator="containsText" text="Baja">
      <formula>NOT(ISERROR(SEARCH("Baja",AE478)))</formula>
    </cfRule>
  </conditionalFormatting>
  <conditionalFormatting sqref="AE478:AE479">
    <cfRule type="containsText" dxfId="11841" priority="5040" operator="containsText" text="VALORAR">
      <formula>NOT(ISERROR(SEARCH("VALORAR",AE478)))</formula>
    </cfRule>
    <cfRule type="containsText" dxfId="11840" priority="5041" operator="containsText" text="Extrema">
      <formula>NOT(ISERROR(SEARCH("Extrema",AE478)))</formula>
    </cfRule>
    <cfRule type="containsText" dxfId="11839" priority="5042" operator="containsText" text="Alta">
      <formula>NOT(ISERROR(SEARCH("Alta",AE478)))</formula>
    </cfRule>
    <cfRule type="containsText" dxfId="11838" priority="5043" operator="containsText" text="Moderada">
      <formula>NOT(ISERROR(SEARCH("Moderada",AE478)))</formula>
    </cfRule>
    <cfRule type="containsText" dxfId="11837" priority="5044" operator="containsText" text="Baja">
      <formula>NOT(ISERROR(SEARCH("Baja",AE478)))</formula>
    </cfRule>
  </conditionalFormatting>
  <conditionalFormatting sqref="AP483">
    <cfRule type="cellIs" dxfId="11836" priority="4989" stopIfTrue="1" operator="equal">
      <formula>"Alta"</formula>
    </cfRule>
  </conditionalFormatting>
  <conditionalFormatting sqref="AP483">
    <cfRule type="cellIs" dxfId="11835" priority="4991" stopIfTrue="1" operator="equal">
      <formula>"Baja"</formula>
    </cfRule>
  </conditionalFormatting>
  <conditionalFormatting sqref="AP483">
    <cfRule type="cellIs" dxfId="11834" priority="4990" stopIfTrue="1" operator="equal">
      <formula>"Media"</formula>
    </cfRule>
  </conditionalFormatting>
  <conditionalFormatting sqref="AP483">
    <cfRule type="cellIs" dxfId="11833" priority="4988" stopIfTrue="1" operator="equal">
      <formula>"Muy Alta"</formula>
    </cfRule>
  </conditionalFormatting>
  <conditionalFormatting sqref="AP483">
    <cfRule type="cellIs" dxfId="11832" priority="4992" stopIfTrue="1" operator="equal">
      <formula>"Muy Baja"</formula>
    </cfRule>
  </conditionalFormatting>
  <conditionalFormatting sqref="AP480">
    <cfRule type="cellIs" dxfId="11831" priority="4947" stopIfTrue="1" operator="equal">
      <formula>"Alta"</formula>
    </cfRule>
  </conditionalFormatting>
  <conditionalFormatting sqref="AP480">
    <cfRule type="cellIs" dxfId="11830" priority="4949" stopIfTrue="1" operator="equal">
      <formula>"Baja"</formula>
    </cfRule>
  </conditionalFormatting>
  <conditionalFormatting sqref="AP480">
    <cfRule type="cellIs" dxfId="11829" priority="4948" stopIfTrue="1" operator="equal">
      <formula>"Media"</formula>
    </cfRule>
  </conditionalFormatting>
  <conditionalFormatting sqref="AP480">
    <cfRule type="cellIs" dxfId="11828" priority="4946" stopIfTrue="1" operator="equal">
      <formula>"Muy Alta"</formula>
    </cfRule>
  </conditionalFormatting>
  <conditionalFormatting sqref="AP480">
    <cfRule type="cellIs" dxfId="11827" priority="4950" stopIfTrue="1" operator="equal">
      <formula>"Muy Baja"</formula>
    </cfRule>
  </conditionalFormatting>
  <conditionalFormatting sqref="V478:V479">
    <cfRule type="cellIs" dxfId="11826" priority="5051" stopIfTrue="1" operator="equal">
      <formula>"Alta"</formula>
    </cfRule>
  </conditionalFormatting>
  <conditionalFormatting sqref="V478:V479">
    <cfRule type="cellIs" dxfId="11825" priority="5053" stopIfTrue="1" operator="equal">
      <formula>"Baja"</formula>
    </cfRule>
  </conditionalFormatting>
  <conditionalFormatting sqref="V478:V479">
    <cfRule type="cellIs" dxfId="11824" priority="5052" stopIfTrue="1" operator="equal">
      <formula>"Media"</formula>
    </cfRule>
  </conditionalFormatting>
  <conditionalFormatting sqref="V478:V479">
    <cfRule type="cellIs" dxfId="11823" priority="5050" stopIfTrue="1" operator="equal">
      <formula>"Muy Alta"</formula>
    </cfRule>
  </conditionalFormatting>
  <conditionalFormatting sqref="V478:V479">
    <cfRule type="cellIs" dxfId="11822" priority="5054" stopIfTrue="1" operator="equal">
      <formula>"Muy Baja"</formula>
    </cfRule>
  </conditionalFormatting>
  <conditionalFormatting sqref="AW478">
    <cfRule type="containsText" dxfId="11821" priority="5025" operator="containsText" text="VALORAR">
      <formula>NOT(ISERROR(SEARCH("VALORAR",AW478)))</formula>
    </cfRule>
    <cfRule type="containsText" dxfId="11820" priority="5026" operator="containsText" text="Extrema">
      <formula>NOT(ISERROR(SEARCH("Extrema",AW478)))</formula>
    </cfRule>
    <cfRule type="containsText" dxfId="11819" priority="5027" operator="containsText" text="Alta">
      <formula>NOT(ISERROR(SEARCH("Alta",AW478)))</formula>
    </cfRule>
    <cfRule type="containsText" dxfId="11818" priority="5028" operator="containsText" text="Moderada">
      <formula>NOT(ISERROR(SEARCH("Moderada",AW478)))</formula>
    </cfRule>
    <cfRule type="containsText" dxfId="11817" priority="5029" operator="containsText" text="Baja">
      <formula>NOT(ISERROR(SEARCH("Baja",AW478)))</formula>
    </cfRule>
  </conditionalFormatting>
  <conditionalFormatting sqref="AW478">
    <cfRule type="containsText" dxfId="11816" priority="5030" operator="containsText" text="VALORAR">
      <formula>NOT(ISERROR(SEARCH("VALORAR",AW478)))</formula>
    </cfRule>
    <cfRule type="containsText" dxfId="11815" priority="5031" operator="containsText" text="Extrema">
      <formula>NOT(ISERROR(SEARCH("Extrema",AW478)))</formula>
    </cfRule>
    <cfRule type="containsText" dxfId="11814" priority="5032" operator="containsText" text="Alta">
      <formula>NOT(ISERROR(SEARCH("Alta",AW478)))</formula>
    </cfRule>
    <cfRule type="containsText" dxfId="11813" priority="5033" operator="containsText" text="Moderada">
      <formula>NOT(ISERROR(SEARCH("Moderada",AW478)))</formula>
    </cfRule>
    <cfRule type="containsText" dxfId="11812" priority="5034" operator="containsText" text="Baja">
      <formula>NOT(ISERROR(SEARCH("Baja",AW478)))</formula>
    </cfRule>
  </conditionalFormatting>
  <conditionalFormatting sqref="AP478">
    <cfRule type="cellIs" dxfId="11811" priority="5017" stopIfTrue="1" operator="equal">
      <formula>"Alta"</formula>
    </cfRule>
  </conditionalFormatting>
  <conditionalFormatting sqref="AP478">
    <cfRule type="cellIs" dxfId="11810" priority="5019" stopIfTrue="1" operator="equal">
      <formula>"Baja"</formula>
    </cfRule>
  </conditionalFormatting>
  <conditionalFormatting sqref="AP478">
    <cfRule type="cellIs" dxfId="11809" priority="5018" stopIfTrue="1" operator="equal">
      <formula>"Media"</formula>
    </cfRule>
  </conditionalFormatting>
  <conditionalFormatting sqref="AP478">
    <cfRule type="cellIs" dxfId="11808" priority="5016" stopIfTrue="1" operator="equal">
      <formula>"Muy Alta"</formula>
    </cfRule>
  </conditionalFormatting>
  <conditionalFormatting sqref="AP478">
    <cfRule type="cellIs" dxfId="11807" priority="5020" stopIfTrue="1" operator="equal">
      <formula>"Muy Baja"</formula>
    </cfRule>
  </conditionalFormatting>
  <conditionalFormatting sqref="AP479">
    <cfRule type="cellIs" dxfId="11806" priority="5003" stopIfTrue="1" operator="equal">
      <formula>"Alta"</formula>
    </cfRule>
  </conditionalFormatting>
  <conditionalFormatting sqref="AP479">
    <cfRule type="cellIs" dxfId="11805" priority="5005" stopIfTrue="1" operator="equal">
      <formula>"Baja"</formula>
    </cfRule>
  </conditionalFormatting>
  <conditionalFormatting sqref="AP479">
    <cfRule type="cellIs" dxfId="11804" priority="5004" stopIfTrue="1" operator="equal">
      <formula>"Media"</formula>
    </cfRule>
  </conditionalFormatting>
  <conditionalFormatting sqref="AP479">
    <cfRule type="cellIs" dxfId="11803" priority="5002" stopIfTrue="1" operator="equal">
      <formula>"Muy Alta"</formula>
    </cfRule>
  </conditionalFormatting>
  <conditionalFormatting sqref="AP479">
    <cfRule type="cellIs" dxfId="11802" priority="5006" stopIfTrue="1" operator="equal">
      <formula>"Muy Baja"</formula>
    </cfRule>
  </conditionalFormatting>
  <conditionalFormatting sqref="AE480:AE481">
    <cfRule type="containsText" dxfId="11801" priority="4955" operator="containsText" text="VALORAR">
      <formula>NOT(ISERROR(SEARCH("VALORAR",AE480)))</formula>
    </cfRule>
    <cfRule type="containsText" dxfId="11800" priority="4956" operator="containsText" text="Extrema">
      <formula>NOT(ISERROR(SEARCH("Extrema",AE480)))</formula>
    </cfRule>
    <cfRule type="containsText" dxfId="11799" priority="4957" operator="containsText" text="Alta">
      <formula>NOT(ISERROR(SEARCH("Alta",AE480)))</formula>
    </cfRule>
    <cfRule type="containsText" dxfId="11798" priority="4958" operator="containsText" text="Moderada">
      <formula>NOT(ISERROR(SEARCH("Moderada",AE480)))</formula>
    </cfRule>
    <cfRule type="containsText" dxfId="11797" priority="4959" operator="containsText" text="Baja">
      <formula>NOT(ISERROR(SEARCH("Baja",AE480)))</formula>
    </cfRule>
  </conditionalFormatting>
  <conditionalFormatting sqref="AE480:AE481">
    <cfRule type="containsText" dxfId="11796" priority="4960" operator="containsText" text="VALORAR">
      <formula>NOT(ISERROR(SEARCH("VALORAR",AE480)))</formula>
    </cfRule>
    <cfRule type="containsText" dxfId="11795" priority="4961" operator="containsText" text="Extrema">
      <formula>NOT(ISERROR(SEARCH("Extrema",AE480)))</formula>
    </cfRule>
    <cfRule type="containsText" dxfId="11794" priority="4962" operator="containsText" text="Alta">
      <formula>NOT(ISERROR(SEARCH("Alta",AE480)))</formula>
    </cfRule>
    <cfRule type="containsText" dxfId="11793" priority="4963" operator="containsText" text="Moderada">
      <formula>NOT(ISERROR(SEARCH("Moderada",AE480)))</formula>
    </cfRule>
    <cfRule type="containsText" dxfId="11792" priority="4964" operator="containsText" text="Baja">
      <formula>NOT(ISERROR(SEARCH("Baja",AE480)))</formula>
    </cfRule>
  </conditionalFormatting>
  <conditionalFormatting sqref="V480:V481">
    <cfRule type="cellIs" dxfId="11791" priority="4971" stopIfTrue="1" operator="equal">
      <formula>"Alta"</formula>
    </cfRule>
  </conditionalFormatting>
  <conditionalFormatting sqref="V480:V481">
    <cfRule type="cellIs" dxfId="11790" priority="4973" stopIfTrue="1" operator="equal">
      <formula>"Baja"</formula>
    </cfRule>
  </conditionalFormatting>
  <conditionalFormatting sqref="V480:V481">
    <cfRule type="cellIs" dxfId="11789" priority="4972" stopIfTrue="1" operator="equal">
      <formula>"Media"</formula>
    </cfRule>
  </conditionalFormatting>
  <conditionalFormatting sqref="V480:V481">
    <cfRule type="cellIs" dxfId="11788" priority="4970" stopIfTrue="1" operator="equal">
      <formula>"Muy Alta"</formula>
    </cfRule>
  </conditionalFormatting>
  <conditionalFormatting sqref="V480:V481">
    <cfRule type="cellIs" dxfId="11787" priority="4974" stopIfTrue="1" operator="equal">
      <formula>"Muy Baja"</formula>
    </cfRule>
  </conditionalFormatting>
  <conditionalFormatting sqref="AP481">
    <cfRule type="cellIs" dxfId="11786" priority="4933" stopIfTrue="1" operator="equal">
      <formula>"Alta"</formula>
    </cfRule>
  </conditionalFormatting>
  <conditionalFormatting sqref="AP481">
    <cfRule type="cellIs" dxfId="11785" priority="4935" stopIfTrue="1" operator="equal">
      <formula>"Baja"</formula>
    </cfRule>
  </conditionalFormatting>
  <conditionalFormatting sqref="AP481">
    <cfRule type="cellIs" dxfId="11784" priority="4934" stopIfTrue="1" operator="equal">
      <formula>"Media"</formula>
    </cfRule>
  </conditionalFormatting>
  <conditionalFormatting sqref="AP481">
    <cfRule type="cellIs" dxfId="11783" priority="4932" stopIfTrue="1" operator="equal">
      <formula>"Muy Alta"</formula>
    </cfRule>
  </conditionalFormatting>
  <conditionalFormatting sqref="AP481">
    <cfRule type="cellIs" dxfId="11782" priority="4936" stopIfTrue="1" operator="equal">
      <formula>"Muy Baja"</formula>
    </cfRule>
  </conditionalFormatting>
  <conditionalFormatting sqref="AE482">
    <cfRule type="containsText" dxfId="11781" priority="4899" operator="containsText" text="VALORAR">
      <formula>NOT(ISERROR(SEARCH("VALORAR",AE482)))</formula>
    </cfRule>
    <cfRule type="containsText" dxfId="11780" priority="4900" operator="containsText" text="Extrema">
      <formula>NOT(ISERROR(SEARCH("Extrema",AE482)))</formula>
    </cfRule>
    <cfRule type="containsText" dxfId="11779" priority="4901" operator="containsText" text="Alta">
      <formula>NOT(ISERROR(SEARCH("Alta",AE482)))</formula>
    </cfRule>
    <cfRule type="containsText" dxfId="11778" priority="4902" operator="containsText" text="Moderada">
      <formula>NOT(ISERROR(SEARCH("Moderada",AE482)))</formula>
    </cfRule>
    <cfRule type="containsText" dxfId="11777" priority="4903" operator="containsText" text="Baja">
      <formula>NOT(ISERROR(SEARCH("Baja",AE482)))</formula>
    </cfRule>
  </conditionalFormatting>
  <conditionalFormatting sqref="AE482">
    <cfRule type="containsText" dxfId="11776" priority="4904" operator="containsText" text="VALORAR">
      <formula>NOT(ISERROR(SEARCH("VALORAR",AE482)))</formula>
    </cfRule>
    <cfRule type="containsText" dxfId="11775" priority="4905" operator="containsText" text="Extrema">
      <formula>NOT(ISERROR(SEARCH("Extrema",AE482)))</formula>
    </cfRule>
    <cfRule type="containsText" dxfId="11774" priority="4906" operator="containsText" text="Alta">
      <formula>NOT(ISERROR(SEARCH("Alta",AE482)))</formula>
    </cfRule>
    <cfRule type="containsText" dxfId="11773" priority="4907" operator="containsText" text="Moderada">
      <formula>NOT(ISERROR(SEARCH("Moderada",AE482)))</formula>
    </cfRule>
    <cfRule type="containsText" dxfId="11772" priority="4908" operator="containsText" text="Baja">
      <formula>NOT(ISERROR(SEARCH("Baja",AE482)))</formula>
    </cfRule>
  </conditionalFormatting>
  <conditionalFormatting sqref="V482">
    <cfRule type="cellIs" dxfId="11771" priority="4915" stopIfTrue="1" operator="equal">
      <formula>"Alta"</formula>
    </cfRule>
  </conditionalFormatting>
  <conditionalFormatting sqref="V482">
    <cfRule type="cellIs" dxfId="11770" priority="4917" stopIfTrue="1" operator="equal">
      <formula>"Baja"</formula>
    </cfRule>
  </conditionalFormatting>
  <conditionalFormatting sqref="V482">
    <cfRule type="cellIs" dxfId="11769" priority="4916" stopIfTrue="1" operator="equal">
      <formula>"Media"</formula>
    </cfRule>
  </conditionalFormatting>
  <conditionalFormatting sqref="V482">
    <cfRule type="cellIs" dxfId="11768" priority="4914" stopIfTrue="1" operator="equal">
      <formula>"Muy Alta"</formula>
    </cfRule>
  </conditionalFormatting>
  <conditionalFormatting sqref="V482">
    <cfRule type="cellIs" dxfId="11767" priority="4918" stopIfTrue="1" operator="equal">
      <formula>"Muy Baja"</formula>
    </cfRule>
  </conditionalFormatting>
  <conditionalFormatting sqref="AP482">
    <cfRule type="cellIs" dxfId="11766" priority="4891" stopIfTrue="1" operator="equal">
      <formula>"Alta"</formula>
    </cfRule>
  </conditionalFormatting>
  <conditionalFormatting sqref="AP482">
    <cfRule type="cellIs" dxfId="11765" priority="4893" stopIfTrue="1" operator="equal">
      <formula>"Baja"</formula>
    </cfRule>
  </conditionalFormatting>
  <conditionalFormatting sqref="AP482">
    <cfRule type="cellIs" dxfId="11764" priority="4892" stopIfTrue="1" operator="equal">
      <formula>"Media"</formula>
    </cfRule>
  </conditionalFormatting>
  <conditionalFormatting sqref="AP482">
    <cfRule type="cellIs" dxfId="11763" priority="4890" stopIfTrue="1" operator="equal">
      <formula>"Muy Alta"</formula>
    </cfRule>
  </conditionalFormatting>
  <conditionalFormatting sqref="AP482">
    <cfRule type="cellIs" dxfId="11762" priority="4894" stopIfTrue="1" operator="equal">
      <formula>"Muy Baja"</formula>
    </cfRule>
  </conditionalFormatting>
  <conditionalFormatting sqref="AE490:AE491">
    <cfRule type="containsText" dxfId="11761" priority="4843" operator="containsText" text="VALORAR">
      <formula>NOT(ISERROR(SEARCH("VALORAR",AE490)))</formula>
    </cfRule>
    <cfRule type="containsText" dxfId="11760" priority="4844" operator="containsText" text="Extrema">
      <formula>NOT(ISERROR(SEARCH("Extrema",AE490)))</formula>
    </cfRule>
    <cfRule type="containsText" dxfId="11759" priority="4845" operator="containsText" text="Alta">
      <formula>NOT(ISERROR(SEARCH("Alta",AE490)))</formula>
    </cfRule>
    <cfRule type="containsText" dxfId="11758" priority="4846" operator="containsText" text="Moderada">
      <formula>NOT(ISERROR(SEARCH("Moderada",AE490)))</formula>
    </cfRule>
    <cfRule type="containsText" dxfId="11757" priority="4847" operator="containsText" text="Baja">
      <formula>NOT(ISERROR(SEARCH("Baja",AE490)))</formula>
    </cfRule>
  </conditionalFormatting>
  <conditionalFormatting sqref="AE490:AE491">
    <cfRule type="containsText" dxfId="11756" priority="4848" operator="containsText" text="VALORAR">
      <formula>NOT(ISERROR(SEARCH("VALORAR",AE490)))</formula>
    </cfRule>
    <cfRule type="containsText" dxfId="11755" priority="4849" operator="containsText" text="Extrema">
      <formula>NOT(ISERROR(SEARCH("Extrema",AE490)))</formula>
    </cfRule>
    <cfRule type="containsText" dxfId="11754" priority="4850" operator="containsText" text="Alta">
      <formula>NOT(ISERROR(SEARCH("Alta",AE490)))</formula>
    </cfRule>
    <cfRule type="containsText" dxfId="11753" priority="4851" operator="containsText" text="Moderada">
      <formula>NOT(ISERROR(SEARCH("Moderada",AE490)))</formula>
    </cfRule>
    <cfRule type="containsText" dxfId="11752" priority="4852" operator="containsText" text="Baja">
      <formula>NOT(ISERROR(SEARCH("Baja",AE490)))</formula>
    </cfRule>
  </conditionalFormatting>
  <conditionalFormatting sqref="AP495">
    <cfRule type="cellIs" dxfId="11751" priority="4797" stopIfTrue="1" operator="equal">
      <formula>"Alta"</formula>
    </cfRule>
  </conditionalFormatting>
  <conditionalFormatting sqref="AP495">
    <cfRule type="cellIs" dxfId="11750" priority="4799" stopIfTrue="1" operator="equal">
      <formula>"Baja"</formula>
    </cfRule>
  </conditionalFormatting>
  <conditionalFormatting sqref="AP495">
    <cfRule type="cellIs" dxfId="11749" priority="4798" stopIfTrue="1" operator="equal">
      <formula>"Media"</formula>
    </cfRule>
  </conditionalFormatting>
  <conditionalFormatting sqref="AP495">
    <cfRule type="cellIs" dxfId="11748" priority="4796" stopIfTrue="1" operator="equal">
      <formula>"Muy Alta"</formula>
    </cfRule>
  </conditionalFormatting>
  <conditionalFormatting sqref="AP495">
    <cfRule type="cellIs" dxfId="11747" priority="4800" stopIfTrue="1" operator="equal">
      <formula>"Muy Baja"</formula>
    </cfRule>
  </conditionalFormatting>
  <conditionalFormatting sqref="AP492">
    <cfRule type="cellIs" dxfId="11746" priority="4755" stopIfTrue="1" operator="equal">
      <formula>"Alta"</formula>
    </cfRule>
  </conditionalFormatting>
  <conditionalFormatting sqref="AP492">
    <cfRule type="cellIs" dxfId="11745" priority="4757" stopIfTrue="1" operator="equal">
      <formula>"Baja"</formula>
    </cfRule>
  </conditionalFormatting>
  <conditionalFormatting sqref="AP492">
    <cfRule type="cellIs" dxfId="11744" priority="4756" stopIfTrue="1" operator="equal">
      <formula>"Media"</formula>
    </cfRule>
  </conditionalFormatting>
  <conditionalFormatting sqref="AP492">
    <cfRule type="cellIs" dxfId="11743" priority="4754" stopIfTrue="1" operator="equal">
      <formula>"Muy Alta"</formula>
    </cfRule>
  </conditionalFormatting>
  <conditionalFormatting sqref="AP492">
    <cfRule type="cellIs" dxfId="11742" priority="4758" stopIfTrue="1" operator="equal">
      <formula>"Muy Baja"</formula>
    </cfRule>
  </conditionalFormatting>
  <conditionalFormatting sqref="V490:V491">
    <cfRule type="cellIs" dxfId="11741" priority="4859" stopIfTrue="1" operator="equal">
      <formula>"Alta"</formula>
    </cfRule>
  </conditionalFormatting>
  <conditionalFormatting sqref="V490:V491">
    <cfRule type="cellIs" dxfId="11740" priority="4861" stopIfTrue="1" operator="equal">
      <formula>"Baja"</formula>
    </cfRule>
  </conditionalFormatting>
  <conditionalFormatting sqref="V490:V491">
    <cfRule type="cellIs" dxfId="11739" priority="4860" stopIfTrue="1" operator="equal">
      <formula>"Media"</formula>
    </cfRule>
  </conditionalFormatting>
  <conditionalFormatting sqref="V490:V491">
    <cfRule type="cellIs" dxfId="11738" priority="4858" stopIfTrue="1" operator="equal">
      <formula>"Muy Alta"</formula>
    </cfRule>
  </conditionalFormatting>
  <conditionalFormatting sqref="V490:V491">
    <cfRule type="cellIs" dxfId="11737" priority="4862" stopIfTrue="1" operator="equal">
      <formula>"Muy Baja"</formula>
    </cfRule>
  </conditionalFormatting>
  <conditionalFormatting sqref="AW490">
    <cfRule type="containsText" dxfId="11736" priority="4833" operator="containsText" text="VALORAR">
      <formula>NOT(ISERROR(SEARCH("VALORAR",AW490)))</formula>
    </cfRule>
    <cfRule type="containsText" dxfId="11735" priority="4834" operator="containsText" text="Extrema">
      <formula>NOT(ISERROR(SEARCH("Extrema",AW490)))</formula>
    </cfRule>
    <cfRule type="containsText" dxfId="11734" priority="4835" operator="containsText" text="Alta">
      <formula>NOT(ISERROR(SEARCH("Alta",AW490)))</formula>
    </cfRule>
    <cfRule type="containsText" dxfId="11733" priority="4836" operator="containsText" text="Moderada">
      <formula>NOT(ISERROR(SEARCH("Moderada",AW490)))</formula>
    </cfRule>
    <cfRule type="containsText" dxfId="11732" priority="4837" operator="containsText" text="Baja">
      <formula>NOT(ISERROR(SEARCH("Baja",AW490)))</formula>
    </cfRule>
  </conditionalFormatting>
  <conditionalFormatting sqref="AW490">
    <cfRule type="containsText" dxfId="11731" priority="4838" operator="containsText" text="VALORAR">
      <formula>NOT(ISERROR(SEARCH("VALORAR",AW490)))</formula>
    </cfRule>
    <cfRule type="containsText" dxfId="11730" priority="4839" operator="containsText" text="Extrema">
      <formula>NOT(ISERROR(SEARCH("Extrema",AW490)))</formula>
    </cfRule>
    <cfRule type="containsText" dxfId="11729" priority="4840" operator="containsText" text="Alta">
      <formula>NOT(ISERROR(SEARCH("Alta",AW490)))</formula>
    </cfRule>
    <cfRule type="containsText" dxfId="11728" priority="4841" operator="containsText" text="Moderada">
      <formula>NOT(ISERROR(SEARCH("Moderada",AW490)))</formula>
    </cfRule>
    <cfRule type="containsText" dxfId="11727" priority="4842" operator="containsText" text="Baja">
      <formula>NOT(ISERROR(SEARCH("Baja",AW490)))</formula>
    </cfRule>
  </conditionalFormatting>
  <conditionalFormatting sqref="AP490">
    <cfRule type="cellIs" dxfId="11726" priority="4825" stopIfTrue="1" operator="equal">
      <formula>"Alta"</formula>
    </cfRule>
  </conditionalFormatting>
  <conditionalFormatting sqref="AP490">
    <cfRule type="cellIs" dxfId="11725" priority="4827" stopIfTrue="1" operator="equal">
      <formula>"Baja"</formula>
    </cfRule>
  </conditionalFormatting>
  <conditionalFormatting sqref="AP490">
    <cfRule type="cellIs" dxfId="11724" priority="4826" stopIfTrue="1" operator="equal">
      <formula>"Media"</formula>
    </cfRule>
  </conditionalFormatting>
  <conditionalFormatting sqref="AP490">
    <cfRule type="cellIs" dxfId="11723" priority="4824" stopIfTrue="1" operator="equal">
      <formula>"Muy Alta"</formula>
    </cfRule>
  </conditionalFormatting>
  <conditionalFormatting sqref="AP490">
    <cfRule type="cellIs" dxfId="11722" priority="4828" stopIfTrue="1" operator="equal">
      <formula>"Muy Baja"</formula>
    </cfRule>
  </conditionalFormatting>
  <conditionalFormatting sqref="AP491">
    <cfRule type="cellIs" dxfId="11721" priority="4811" stopIfTrue="1" operator="equal">
      <formula>"Alta"</formula>
    </cfRule>
  </conditionalFormatting>
  <conditionalFormatting sqref="AP491">
    <cfRule type="cellIs" dxfId="11720" priority="4813" stopIfTrue="1" operator="equal">
      <formula>"Baja"</formula>
    </cfRule>
  </conditionalFormatting>
  <conditionalFormatting sqref="AP491">
    <cfRule type="cellIs" dxfId="11719" priority="4812" stopIfTrue="1" operator="equal">
      <formula>"Media"</formula>
    </cfRule>
  </conditionalFormatting>
  <conditionalFormatting sqref="AP491">
    <cfRule type="cellIs" dxfId="11718" priority="4810" stopIfTrue="1" operator="equal">
      <formula>"Muy Alta"</formula>
    </cfRule>
  </conditionalFormatting>
  <conditionalFormatting sqref="AP491">
    <cfRule type="cellIs" dxfId="11717" priority="4814" stopIfTrue="1" operator="equal">
      <formula>"Muy Baja"</formula>
    </cfRule>
  </conditionalFormatting>
  <conditionalFormatting sqref="AE492:AE493">
    <cfRule type="containsText" dxfId="11716" priority="4763" operator="containsText" text="VALORAR">
      <formula>NOT(ISERROR(SEARCH("VALORAR",AE492)))</formula>
    </cfRule>
    <cfRule type="containsText" dxfId="11715" priority="4764" operator="containsText" text="Extrema">
      <formula>NOT(ISERROR(SEARCH("Extrema",AE492)))</formula>
    </cfRule>
    <cfRule type="containsText" dxfId="11714" priority="4765" operator="containsText" text="Alta">
      <formula>NOT(ISERROR(SEARCH("Alta",AE492)))</formula>
    </cfRule>
    <cfRule type="containsText" dxfId="11713" priority="4766" operator="containsText" text="Moderada">
      <formula>NOT(ISERROR(SEARCH("Moderada",AE492)))</formula>
    </cfRule>
    <cfRule type="containsText" dxfId="11712" priority="4767" operator="containsText" text="Baja">
      <formula>NOT(ISERROR(SEARCH("Baja",AE492)))</formula>
    </cfRule>
  </conditionalFormatting>
  <conditionalFormatting sqref="AE492:AE493">
    <cfRule type="containsText" dxfId="11711" priority="4768" operator="containsText" text="VALORAR">
      <formula>NOT(ISERROR(SEARCH("VALORAR",AE492)))</formula>
    </cfRule>
    <cfRule type="containsText" dxfId="11710" priority="4769" operator="containsText" text="Extrema">
      <formula>NOT(ISERROR(SEARCH("Extrema",AE492)))</formula>
    </cfRule>
    <cfRule type="containsText" dxfId="11709" priority="4770" operator="containsText" text="Alta">
      <formula>NOT(ISERROR(SEARCH("Alta",AE492)))</formula>
    </cfRule>
    <cfRule type="containsText" dxfId="11708" priority="4771" operator="containsText" text="Moderada">
      <formula>NOT(ISERROR(SEARCH("Moderada",AE492)))</formula>
    </cfRule>
    <cfRule type="containsText" dxfId="11707" priority="4772" operator="containsText" text="Baja">
      <formula>NOT(ISERROR(SEARCH("Baja",AE492)))</formula>
    </cfRule>
  </conditionalFormatting>
  <conditionalFormatting sqref="V492:V493">
    <cfRule type="cellIs" dxfId="11706" priority="4779" stopIfTrue="1" operator="equal">
      <formula>"Alta"</formula>
    </cfRule>
  </conditionalFormatting>
  <conditionalFormatting sqref="V492:V493">
    <cfRule type="cellIs" dxfId="11705" priority="4781" stopIfTrue="1" operator="equal">
      <formula>"Baja"</formula>
    </cfRule>
  </conditionalFormatting>
  <conditionalFormatting sqref="V492:V493">
    <cfRule type="cellIs" dxfId="11704" priority="4780" stopIfTrue="1" operator="equal">
      <formula>"Media"</formula>
    </cfRule>
  </conditionalFormatting>
  <conditionalFormatting sqref="V492:V493">
    <cfRule type="cellIs" dxfId="11703" priority="4778" stopIfTrue="1" operator="equal">
      <formula>"Muy Alta"</formula>
    </cfRule>
  </conditionalFormatting>
  <conditionalFormatting sqref="V492:V493">
    <cfRule type="cellIs" dxfId="11702" priority="4782" stopIfTrue="1" operator="equal">
      <formula>"Muy Baja"</formula>
    </cfRule>
  </conditionalFormatting>
  <conditionalFormatting sqref="AP493">
    <cfRule type="cellIs" dxfId="11701" priority="4741" stopIfTrue="1" operator="equal">
      <formula>"Alta"</formula>
    </cfRule>
  </conditionalFormatting>
  <conditionalFormatting sqref="AP493">
    <cfRule type="cellIs" dxfId="11700" priority="4743" stopIfTrue="1" operator="equal">
      <formula>"Baja"</formula>
    </cfRule>
  </conditionalFormatting>
  <conditionalFormatting sqref="AP493">
    <cfRule type="cellIs" dxfId="11699" priority="4742" stopIfTrue="1" operator="equal">
      <formula>"Media"</formula>
    </cfRule>
  </conditionalFormatting>
  <conditionalFormatting sqref="AP493">
    <cfRule type="cellIs" dxfId="11698" priority="4740" stopIfTrue="1" operator="equal">
      <formula>"Muy Alta"</formula>
    </cfRule>
  </conditionalFormatting>
  <conditionalFormatting sqref="AP493">
    <cfRule type="cellIs" dxfId="11697" priority="4744" stopIfTrue="1" operator="equal">
      <formula>"Muy Baja"</formula>
    </cfRule>
  </conditionalFormatting>
  <conditionalFormatting sqref="AE494">
    <cfRule type="containsText" dxfId="11696" priority="4707" operator="containsText" text="VALORAR">
      <formula>NOT(ISERROR(SEARCH("VALORAR",AE494)))</formula>
    </cfRule>
    <cfRule type="containsText" dxfId="11695" priority="4708" operator="containsText" text="Extrema">
      <formula>NOT(ISERROR(SEARCH("Extrema",AE494)))</formula>
    </cfRule>
    <cfRule type="containsText" dxfId="11694" priority="4709" operator="containsText" text="Alta">
      <formula>NOT(ISERROR(SEARCH("Alta",AE494)))</formula>
    </cfRule>
    <cfRule type="containsText" dxfId="11693" priority="4710" operator="containsText" text="Moderada">
      <formula>NOT(ISERROR(SEARCH("Moderada",AE494)))</formula>
    </cfRule>
    <cfRule type="containsText" dxfId="11692" priority="4711" operator="containsText" text="Baja">
      <formula>NOT(ISERROR(SEARCH("Baja",AE494)))</formula>
    </cfRule>
  </conditionalFormatting>
  <conditionalFormatting sqref="AE494">
    <cfRule type="containsText" dxfId="11691" priority="4712" operator="containsText" text="VALORAR">
      <formula>NOT(ISERROR(SEARCH("VALORAR",AE494)))</formula>
    </cfRule>
    <cfRule type="containsText" dxfId="11690" priority="4713" operator="containsText" text="Extrema">
      <formula>NOT(ISERROR(SEARCH("Extrema",AE494)))</formula>
    </cfRule>
    <cfRule type="containsText" dxfId="11689" priority="4714" operator="containsText" text="Alta">
      <formula>NOT(ISERROR(SEARCH("Alta",AE494)))</formula>
    </cfRule>
    <cfRule type="containsText" dxfId="11688" priority="4715" operator="containsText" text="Moderada">
      <formula>NOT(ISERROR(SEARCH("Moderada",AE494)))</formula>
    </cfRule>
    <cfRule type="containsText" dxfId="11687" priority="4716" operator="containsText" text="Baja">
      <formula>NOT(ISERROR(SEARCH("Baja",AE494)))</formula>
    </cfRule>
  </conditionalFormatting>
  <conditionalFormatting sqref="V494">
    <cfRule type="cellIs" dxfId="11686" priority="4723" stopIfTrue="1" operator="equal">
      <formula>"Alta"</formula>
    </cfRule>
  </conditionalFormatting>
  <conditionalFormatting sqref="V494">
    <cfRule type="cellIs" dxfId="11685" priority="4725" stopIfTrue="1" operator="equal">
      <formula>"Baja"</formula>
    </cfRule>
  </conditionalFormatting>
  <conditionalFormatting sqref="V494">
    <cfRule type="cellIs" dxfId="11684" priority="4724" stopIfTrue="1" operator="equal">
      <formula>"Media"</formula>
    </cfRule>
  </conditionalFormatting>
  <conditionalFormatting sqref="V494">
    <cfRule type="cellIs" dxfId="11683" priority="4722" stopIfTrue="1" operator="equal">
      <formula>"Muy Alta"</formula>
    </cfRule>
  </conditionalFormatting>
  <conditionalFormatting sqref="V494">
    <cfRule type="cellIs" dxfId="11682" priority="4726" stopIfTrue="1" operator="equal">
      <formula>"Muy Baja"</formula>
    </cfRule>
  </conditionalFormatting>
  <conditionalFormatting sqref="AP494">
    <cfRule type="cellIs" dxfId="11681" priority="4699" stopIfTrue="1" operator="equal">
      <formula>"Alta"</formula>
    </cfRule>
  </conditionalFormatting>
  <conditionalFormatting sqref="AP494">
    <cfRule type="cellIs" dxfId="11680" priority="4701" stopIfTrue="1" operator="equal">
      <formula>"Baja"</formula>
    </cfRule>
  </conditionalFormatting>
  <conditionalFormatting sqref="AP494">
    <cfRule type="cellIs" dxfId="11679" priority="4700" stopIfTrue="1" operator="equal">
      <formula>"Media"</formula>
    </cfRule>
  </conditionalFormatting>
  <conditionalFormatting sqref="AP494">
    <cfRule type="cellIs" dxfId="11678" priority="4698" stopIfTrue="1" operator="equal">
      <formula>"Muy Alta"</formula>
    </cfRule>
  </conditionalFormatting>
  <conditionalFormatting sqref="AP494">
    <cfRule type="cellIs" dxfId="11677" priority="4702" stopIfTrue="1" operator="equal">
      <formula>"Muy Baja"</formula>
    </cfRule>
  </conditionalFormatting>
  <conditionalFormatting sqref="AE496:AE497">
    <cfRule type="containsText" dxfId="11676" priority="4651" operator="containsText" text="VALORAR">
      <formula>NOT(ISERROR(SEARCH("VALORAR",AE496)))</formula>
    </cfRule>
    <cfRule type="containsText" dxfId="11675" priority="4652" operator="containsText" text="Extrema">
      <formula>NOT(ISERROR(SEARCH("Extrema",AE496)))</formula>
    </cfRule>
    <cfRule type="containsText" dxfId="11674" priority="4653" operator="containsText" text="Alta">
      <formula>NOT(ISERROR(SEARCH("Alta",AE496)))</formula>
    </cfRule>
    <cfRule type="containsText" dxfId="11673" priority="4654" operator="containsText" text="Moderada">
      <formula>NOT(ISERROR(SEARCH("Moderada",AE496)))</formula>
    </cfRule>
    <cfRule type="containsText" dxfId="11672" priority="4655" operator="containsText" text="Baja">
      <formula>NOT(ISERROR(SEARCH("Baja",AE496)))</formula>
    </cfRule>
  </conditionalFormatting>
  <conditionalFormatting sqref="AE496:AE497">
    <cfRule type="containsText" dxfId="11671" priority="4656" operator="containsText" text="VALORAR">
      <formula>NOT(ISERROR(SEARCH("VALORAR",AE496)))</formula>
    </cfRule>
    <cfRule type="containsText" dxfId="11670" priority="4657" operator="containsText" text="Extrema">
      <formula>NOT(ISERROR(SEARCH("Extrema",AE496)))</formula>
    </cfRule>
    <cfRule type="containsText" dxfId="11669" priority="4658" operator="containsText" text="Alta">
      <formula>NOT(ISERROR(SEARCH("Alta",AE496)))</formula>
    </cfRule>
    <cfRule type="containsText" dxfId="11668" priority="4659" operator="containsText" text="Moderada">
      <formula>NOT(ISERROR(SEARCH("Moderada",AE496)))</formula>
    </cfRule>
    <cfRule type="containsText" dxfId="11667" priority="4660" operator="containsText" text="Baja">
      <formula>NOT(ISERROR(SEARCH("Baja",AE496)))</formula>
    </cfRule>
  </conditionalFormatting>
  <conditionalFormatting sqref="AP501">
    <cfRule type="cellIs" dxfId="11666" priority="4605" stopIfTrue="1" operator="equal">
      <formula>"Alta"</formula>
    </cfRule>
  </conditionalFormatting>
  <conditionalFormatting sqref="AP501">
    <cfRule type="cellIs" dxfId="11665" priority="4607" stopIfTrue="1" operator="equal">
      <formula>"Baja"</formula>
    </cfRule>
  </conditionalFormatting>
  <conditionalFormatting sqref="AP501">
    <cfRule type="cellIs" dxfId="11664" priority="4606" stopIfTrue="1" operator="equal">
      <formula>"Media"</formula>
    </cfRule>
  </conditionalFormatting>
  <conditionalFormatting sqref="AP501">
    <cfRule type="cellIs" dxfId="11663" priority="4604" stopIfTrue="1" operator="equal">
      <formula>"Muy Alta"</formula>
    </cfRule>
  </conditionalFormatting>
  <conditionalFormatting sqref="AP501">
    <cfRule type="cellIs" dxfId="11662" priority="4608" stopIfTrue="1" operator="equal">
      <formula>"Muy Baja"</formula>
    </cfRule>
  </conditionalFormatting>
  <conditionalFormatting sqref="AP498">
    <cfRule type="cellIs" dxfId="11661" priority="4563" stopIfTrue="1" operator="equal">
      <formula>"Alta"</formula>
    </cfRule>
  </conditionalFormatting>
  <conditionalFormatting sqref="AP498">
    <cfRule type="cellIs" dxfId="11660" priority="4565" stopIfTrue="1" operator="equal">
      <formula>"Baja"</formula>
    </cfRule>
  </conditionalFormatting>
  <conditionalFormatting sqref="AP498">
    <cfRule type="cellIs" dxfId="11659" priority="4564" stopIfTrue="1" operator="equal">
      <formula>"Media"</formula>
    </cfRule>
  </conditionalFormatting>
  <conditionalFormatting sqref="AP498">
    <cfRule type="cellIs" dxfId="11658" priority="4562" stopIfTrue="1" operator="equal">
      <formula>"Muy Alta"</formula>
    </cfRule>
  </conditionalFormatting>
  <conditionalFormatting sqref="AP498">
    <cfRule type="cellIs" dxfId="11657" priority="4566" stopIfTrue="1" operator="equal">
      <formula>"Muy Baja"</formula>
    </cfRule>
  </conditionalFormatting>
  <conditionalFormatting sqref="V496:V497">
    <cfRule type="cellIs" dxfId="11656" priority="4667" stopIfTrue="1" operator="equal">
      <formula>"Alta"</formula>
    </cfRule>
  </conditionalFormatting>
  <conditionalFormatting sqref="V496:V497">
    <cfRule type="cellIs" dxfId="11655" priority="4669" stopIfTrue="1" operator="equal">
      <formula>"Baja"</formula>
    </cfRule>
  </conditionalFormatting>
  <conditionalFormatting sqref="V496:V497">
    <cfRule type="cellIs" dxfId="11654" priority="4668" stopIfTrue="1" operator="equal">
      <formula>"Media"</formula>
    </cfRule>
  </conditionalFormatting>
  <conditionalFormatting sqref="V496:V497">
    <cfRule type="cellIs" dxfId="11653" priority="4666" stopIfTrue="1" operator="equal">
      <formula>"Muy Alta"</formula>
    </cfRule>
  </conditionalFormatting>
  <conditionalFormatting sqref="V496:V497">
    <cfRule type="cellIs" dxfId="11652" priority="4670" stopIfTrue="1" operator="equal">
      <formula>"Muy Baja"</formula>
    </cfRule>
  </conditionalFormatting>
  <conditionalFormatting sqref="AW496">
    <cfRule type="containsText" dxfId="11651" priority="4641" operator="containsText" text="VALORAR">
      <formula>NOT(ISERROR(SEARCH("VALORAR",AW496)))</formula>
    </cfRule>
    <cfRule type="containsText" dxfId="11650" priority="4642" operator="containsText" text="Extrema">
      <formula>NOT(ISERROR(SEARCH("Extrema",AW496)))</formula>
    </cfRule>
    <cfRule type="containsText" dxfId="11649" priority="4643" operator="containsText" text="Alta">
      <formula>NOT(ISERROR(SEARCH("Alta",AW496)))</formula>
    </cfRule>
    <cfRule type="containsText" dxfId="11648" priority="4644" operator="containsText" text="Moderada">
      <formula>NOT(ISERROR(SEARCH("Moderada",AW496)))</formula>
    </cfRule>
    <cfRule type="containsText" dxfId="11647" priority="4645" operator="containsText" text="Baja">
      <formula>NOT(ISERROR(SEARCH("Baja",AW496)))</formula>
    </cfRule>
  </conditionalFormatting>
  <conditionalFormatting sqref="AW496">
    <cfRule type="containsText" dxfId="11646" priority="4646" operator="containsText" text="VALORAR">
      <formula>NOT(ISERROR(SEARCH("VALORAR",AW496)))</formula>
    </cfRule>
    <cfRule type="containsText" dxfId="11645" priority="4647" operator="containsText" text="Extrema">
      <formula>NOT(ISERROR(SEARCH("Extrema",AW496)))</formula>
    </cfRule>
    <cfRule type="containsText" dxfId="11644" priority="4648" operator="containsText" text="Alta">
      <formula>NOT(ISERROR(SEARCH("Alta",AW496)))</formula>
    </cfRule>
    <cfRule type="containsText" dxfId="11643" priority="4649" operator="containsText" text="Moderada">
      <formula>NOT(ISERROR(SEARCH("Moderada",AW496)))</formula>
    </cfRule>
    <cfRule type="containsText" dxfId="11642" priority="4650" operator="containsText" text="Baja">
      <formula>NOT(ISERROR(SEARCH("Baja",AW496)))</formula>
    </cfRule>
  </conditionalFormatting>
  <conditionalFormatting sqref="AP496">
    <cfRule type="cellIs" dxfId="11641" priority="4633" stopIfTrue="1" operator="equal">
      <formula>"Alta"</formula>
    </cfRule>
  </conditionalFormatting>
  <conditionalFormatting sqref="AP496">
    <cfRule type="cellIs" dxfId="11640" priority="4635" stopIfTrue="1" operator="equal">
      <formula>"Baja"</formula>
    </cfRule>
  </conditionalFormatting>
  <conditionalFormatting sqref="AP496">
    <cfRule type="cellIs" dxfId="11639" priority="4634" stopIfTrue="1" operator="equal">
      <formula>"Media"</formula>
    </cfRule>
  </conditionalFormatting>
  <conditionalFormatting sqref="AP496">
    <cfRule type="cellIs" dxfId="11638" priority="4632" stopIfTrue="1" operator="equal">
      <formula>"Muy Alta"</formula>
    </cfRule>
  </conditionalFormatting>
  <conditionalFormatting sqref="AP496">
    <cfRule type="cellIs" dxfId="11637" priority="4636" stopIfTrue="1" operator="equal">
      <formula>"Muy Baja"</formula>
    </cfRule>
  </conditionalFormatting>
  <conditionalFormatting sqref="AP497">
    <cfRule type="cellIs" dxfId="11636" priority="4619" stopIfTrue="1" operator="equal">
      <formula>"Alta"</formula>
    </cfRule>
  </conditionalFormatting>
  <conditionalFormatting sqref="AP497">
    <cfRule type="cellIs" dxfId="11635" priority="4621" stopIfTrue="1" operator="equal">
      <formula>"Baja"</formula>
    </cfRule>
  </conditionalFormatting>
  <conditionalFormatting sqref="AP497">
    <cfRule type="cellIs" dxfId="11634" priority="4620" stopIfTrue="1" operator="equal">
      <formula>"Media"</formula>
    </cfRule>
  </conditionalFormatting>
  <conditionalFormatting sqref="AP497">
    <cfRule type="cellIs" dxfId="11633" priority="4618" stopIfTrue="1" operator="equal">
      <formula>"Muy Alta"</formula>
    </cfRule>
  </conditionalFormatting>
  <conditionalFormatting sqref="AP497">
    <cfRule type="cellIs" dxfId="11632" priority="4622" stopIfTrue="1" operator="equal">
      <formula>"Muy Baja"</formula>
    </cfRule>
  </conditionalFormatting>
  <conditionalFormatting sqref="AE498:AE499">
    <cfRule type="containsText" dxfId="11631" priority="4571" operator="containsText" text="VALORAR">
      <formula>NOT(ISERROR(SEARCH("VALORAR",AE498)))</formula>
    </cfRule>
    <cfRule type="containsText" dxfId="11630" priority="4572" operator="containsText" text="Extrema">
      <formula>NOT(ISERROR(SEARCH("Extrema",AE498)))</formula>
    </cfRule>
    <cfRule type="containsText" dxfId="11629" priority="4573" operator="containsText" text="Alta">
      <formula>NOT(ISERROR(SEARCH("Alta",AE498)))</formula>
    </cfRule>
    <cfRule type="containsText" dxfId="11628" priority="4574" operator="containsText" text="Moderada">
      <formula>NOT(ISERROR(SEARCH("Moderada",AE498)))</formula>
    </cfRule>
    <cfRule type="containsText" dxfId="11627" priority="4575" operator="containsText" text="Baja">
      <formula>NOT(ISERROR(SEARCH("Baja",AE498)))</formula>
    </cfRule>
  </conditionalFormatting>
  <conditionalFormatting sqref="AE498:AE499">
    <cfRule type="containsText" dxfId="11626" priority="4576" operator="containsText" text="VALORAR">
      <formula>NOT(ISERROR(SEARCH("VALORAR",AE498)))</formula>
    </cfRule>
    <cfRule type="containsText" dxfId="11625" priority="4577" operator="containsText" text="Extrema">
      <formula>NOT(ISERROR(SEARCH("Extrema",AE498)))</formula>
    </cfRule>
    <cfRule type="containsText" dxfId="11624" priority="4578" operator="containsText" text="Alta">
      <formula>NOT(ISERROR(SEARCH("Alta",AE498)))</formula>
    </cfRule>
    <cfRule type="containsText" dxfId="11623" priority="4579" operator="containsText" text="Moderada">
      <formula>NOT(ISERROR(SEARCH("Moderada",AE498)))</formula>
    </cfRule>
    <cfRule type="containsText" dxfId="11622" priority="4580" operator="containsText" text="Baja">
      <formula>NOT(ISERROR(SEARCH("Baja",AE498)))</formula>
    </cfRule>
  </conditionalFormatting>
  <conditionalFormatting sqref="V498:V499">
    <cfRule type="cellIs" dxfId="11621" priority="4587" stopIfTrue="1" operator="equal">
      <formula>"Alta"</formula>
    </cfRule>
  </conditionalFormatting>
  <conditionalFormatting sqref="V498:V499">
    <cfRule type="cellIs" dxfId="11620" priority="4589" stopIfTrue="1" operator="equal">
      <formula>"Baja"</formula>
    </cfRule>
  </conditionalFormatting>
  <conditionalFormatting sqref="V498:V499">
    <cfRule type="cellIs" dxfId="11619" priority="4588" stopIfTrue="1" operator="equal">
      <formula>"Media"</formula>
    </cfRule>
  </conditionalFormatting>
  <conditionalFormatting sqref="V498:V499">
    <cfRule type="cellIs" dxfId="11618" priority="4586" stopIfTrue="1" operator="equal">
      <formula>"Muy Alta"</formula>
    </cfRule>
  </conditionalFormatting>
  <conditionalFormatting sqref="V498:V499">
    <cfRule type="cellIs" dxfId="11617" priority="4590" stopIfTrue="1" operator="equal">
      <formula>"Muy Baja"</formula>
    </cfRule>
  </conditionalFormatting>
  <conditionalFormatting sqref="AP499">
    <cfRule type="cellIs" dxfId="11616" priority="4549" stopIfTrue="1" operator="equal">
      <formula>"Alta"</formula>
    </cfRule>
  </conditionalFormatting>
  <conditionalFormatting sqref="AP499">
    <cfRule type="cellIs" dxfId="11615" priority="4551" stopIfTrue="1" operator="equal">
      <formula>"Baja"</formula>
    </cfRule>
  </conditionalFormatting>
  <conditionalFormatting sqref="AP499">
    <cfRule type="cellIs" dxfId="11614" priority="4550" stopIfTrue="1" operator="equal">
      <formula>"Media"</formula>
    </cfRule>
  </conditionalFormatting>
  <conditionalFormatting sqref="AP499">
    <cfRule type="cellIs" dxfId="11613" priority="4548" stopIfTrue="1" operator="equal">
      <formula>"Muy Alta"</formula>
    </cfRule>
  </conditionalFormatting>
  <conditionalFormatting sqref="AP499">
    <cfRule type="cellIs" dxfId="11612" priority="4552" stopIfTrue="1" operator="equal">
      <formula>"Muy Baja"</formula>
    </cfRule>
  </conditionalFormatting>
  <conditionalFormatting sqref="AE500">
    <cfRule type="containsText" dxfId="11611" priority="4515" operator="containsText" text="VALORAR">
      <formula>NOT(ISERROR(SEARCH("VALORAR",AE500)))</formula>
    </cfRule>
    <cfRule type="containsText" dxfId="11610" priority="4516" operator="containsText" text="Extrema">
      <formula>NOT(ISERROR(SEARCH("Extrema",AE500)))</formula>
    </cfRule>
    <cfRule type="containsText" dxfId="11609" priority="4517" operator="containsText" text="Alta">
      <formula>NOT(ISERROR(SEARCH("Alta",AE500)))</formula>
    </cfRule>
    <cfRule type="containsText" dxfId="11608" priority="4518" operator="containsText" text="Moderada">
      <formula>NOT(ISERROR(SEARCH("Moderada",AE500)))</formula>
    </cfRule>
    <cfRule type="containsText" dxfId="11607" priority="4519" operator="containsText" text="Baja">
      <formula>NOT(ISERROR(SEARCH("Baja",AE500)))</formula>
    </cfRule>
  </conditionalFormatting>
  <conditionalFormatting sqref="AE500">
    <cfRule type="containsText" dxfId="11606" priority="4520" operator="containsText" text="VALORAR">
      <formula>NOT(ISERROR(SEARCH("VALORAR",AE500)))</formula>
    </cfRule>
    <cfRule type="containsText" dxfId="11605" priority="4521" operator="containsText" text="Extrema">
      <formula>NOT(ISERROR(SEARCH("Extrema",AE500)))</formula>
    </cfRule>
    <cfRule type="containsText" dxfId="11604" priority="4522" operator="containsText" text="Alta">
      <formula>NOT(ISERROR(SEARCH("Alta",AE500)))</formula>
    </cfRule>
    <cfRule type="containsText" dxfId="11603" priority="4523" operator="containsText" text="Moderada">
      <formula>NOT(ISERROR(SEARCH("Moderada",AE500)))</formula>
    </cfRule>
    <cfRule type="containsText" dxfId="11602" priority="4524" operator="containsText" text="Baja">
      <formula>NOT(ISERROR(SEARCH("Baja",AE500)))</formula>
    </cfRule>
  </conditionalFormatting>
  <conditionalFormatting sqref="V500">
    <cfRule type="cellIs" dxfId="11601" priority="4531" stopIfTrue="1" operator="equal">
      <formula>"Alta"</formula>
    </cfRule>
  </conditionalFormatting>
  <conditionalFormatting sqref="V500">
    <cfRule type="cellIs" dxfId="11600" priority="4533" stopIfTrue="1" operator="equal">
      <formula>"Baja"</formula>
    </cfRule>
  </conditionalFormatting>
  <conditionalFormatting sqref="V500">
    <cfRule type="cellIs" dxfId="11599" priority="4532" stopIfTrue="1" operator="equal">
      <formula>"Media"</formula>
    </cfRule>
  </conditionalFormatting>
  <conditionalFormatting sqref="V500">
    <cfRule type="cellIs" dxfId="11598" priority="4530" stopIfTrue="1" operator="equal">
      <formula>"Muy Alta"</formula>
    </cfRule>
  </conditionalFormatting>
  <conditionalFormatting sqref="V500">
    <cfRule type="cellIs" dxfId="11597" priority="4534" stopIfTrue="1" operator="equal">
      <formula>"Muy Baja"</formula>
    </cfRule>
  </conditionalFormatting>
  <conditionalFormatting sqref="AP500">
    <cfRule type="cellIs" dxfId="11596" priority="4507" stopIfTrue="1" operator="equal">
      <formula>"Alta"</formula>
    </cfRule>
  </conditionalFormatting>
  <conditionalFormatting sqref="AP500">
    <cfRule type="cellIs" dxfId="11595" priority="4509" stopIfTrue="1" operator="equal">
      <formula>"Baja"</formula>
    </cfRule>
  </conditionalFormatting>
  <conditionalFormatting sqref="AP500">
    <cfRule type="cellIs" dxfId="11594" priority="4508" stopIfTrue="1" operator="equal">
      <formula>"Media"</formula>
    </cfRule>
  </conditionalFormatting>
  <conditionalFormatting sqref="AP500">
    <cfRule type="cellIs" dxfId="11593" priority="4506" stopIfTrue="1" operator="equal">
      <formula>"Muy Alta"</formula>
    </cfRule>
  </conditionalFormatting>
  <conditionalFormatting sqref="AP500">
    <cfRule type="cellIs" dxfId="11592" priority="4510" stopIfTrue="1" operator="equal">
      <formula>"Muy Baja"</formula>
    </cfRule>
  </conditionalFormatting>
  <conditionalFormatting sqref="AE508:AE509">
    <cfRule type="containsText" dxfId="11591" priority="4323" operator="containsText" text="VALORAR">
      <formula>NOT(ISERROR(SEARCH("VALORAR",AE508)))</formula>
    </cfRule>
    <cfRule type="containsText" dxfId="11590" priority="4324" operator="containsText" text="Extrema">
      <formula>NOT(ISERROR(SEARCH("Extrema",AE508)))</formula>
    </cfRule>
    <cfRule type="containsText" dxfId="11589" priority="4325" operator="containsText" text="Alta">
      <formula>NOT(ISERROR(SEARCH("Alta",AE508)))</formula>
    </cfRule>
    <cfRule type="containsText" dxfId="11588" priority="4326" operator="containsText" text="Moderada">
      <formula>NOT(ISERROR(SEARCH("Moderada",AE508)))</formula>
    </cfRule>
    <cfRule type="containsText" dxfId="11587" priority="4327" operator="containsText" text="Baja">
      <formula>NOT(ISERROR(SEARCH("Baja",AE508)))</formula>
    </cfRule>
  </conditionalFormatting>
  <conditionalFormatting sqref="AE508:AE509">
    <cfRule type="containsText" dxfId="11586" priority="4328" operator="containsText" text="VALORAR">
      <formula>NOT(ISERROR(SEARCH("VALORAR",AE508)))</formula>
    </cfRule>
    <cfRule type="containsText" dxfId="11585" priority="4329" operator="containsText" text="Extrema">
      <formula>NOT(ISERROR(SEARCH("Extrema",AE508)))</formula>
    </cfRule>
    <cfRule type="containsText" dxfId="11584" priority="4330" operator="containsText" text="Alta">
      <formula>NOT(ISERROR(SEARCH("Alta",AE508)))</formula>
    </cfRule>
    <cfRule type="containsText" dxfId="11583" priority="4331" operator="containsText" text="Moderada">
      <formula>NOT(ISERROR(SEARCH("Moderada",AE508)))</formula>
    </cfRule>
    <cfRule type="containsText" dxfId="11582" priority="4332" operator="containsText" text="Baja">
      <formula>NOT(ISERROR(SEARCH("Baja",AE508)))</formula>
    </cfRule>
  </conditionalFormatting>
  <conditionalFormatting sqref="AP513">
    <cfRule type="cellIs" dxfId="11581" priority="4277" stopIfTrue="1" operator="equal">
      <formula>"Alta"</formula>
    </cfRule>
  </conditionalFormatting>
  <conditionalFormatting sqref="AP513">
    <cfRule type="cellIs" dxfId="11580" priority="4279" stopIfTrue="1" operator="equal">
      <formula>"Baja"</formula>
    </cfRule>
  </conditionalFormatting>
  <conditionalFormatting sqref="AP513">
    <cfRule type="cellIs" dxfId="11579" priority="4278" stopIfTrue="1" operator="equal">
      <formula>"Media"</formula>
    </cfRule>
  </conditionalFormatting>
  <conditionalFormatting sqref="AP513">
    <cfRule type="cellIs" dxfId="11578" priority="4276" stopIfTrue="1" operator="equal">
      <formula>"Muy Alta"</formula>
    </cfRule>
  </conditionalFormatting>
  <conditionalFormatting sqref="AP513">
    <cfRule type="cellIs" dxfId="11577" priority="4280" stopIfTrue="1" operator="equal">
      <formula>"Muy Baja"</formula>
    </cfRule>
  </conditionalFormatting>
  <conditionalFormatting sqref="AP510">
    <cfRule type="cellIs" dxfId="11576" priority="4235" stopIfTrue="1" operator="equal">
      <formula>"Alta"</formula>
    </cfRule>
  </conditionalFormatting>
  <conditionalFormatting sqref="AP510">
    <cfRule type="cellIs" dxfId="11575" priority="4237" stopIfTrue="1" operator="equal">
      <formula>"Baja"</formula>
    </cfRule>
  </conditionalFormatting>
  <conditionalFormatting sqref="AP510">
    <cfRule type="cellIs" dxfId="11574" priority="4236" stopIfTrue="1" operator="equal">
      <formula>"Media"</formula>
    </cfRule>
  </conditionalFormatting>
  <conditionalFormatting sqref="AP510">
    <cfRule type="cellIs" dxfId="11573" priority="4234" stopIfTrue="1" operator="equal">
      <formula>"Muy Alta"</formula>
    </cfRule>
  </conditionalFormatting>
  <conditionalFormatting sqref="AP510">
    <cfRule type="cellIs" dxfId="11572" priority="4238" stopIfTrue="1" operator="equal">
      <formula>"Muy Baja"</formula>
    </cfRule>
  </conditionalFormatting>
  <conditionalFormatting sqref="V508:V509">
    <cfRule type="cellIs" dxfId="11571" priority="4339" stopIfTrue="1" operator="equal">
      <formula>"Alta"</formula>
    </cfRule>
  </conditionalFormatting>
  <conditionalFormatting sqref="V508:V509">
    <cfRule type="cellIs" dxfId="11570" priority="4341" stopIfTrue="1" operator="equal">
      <formula>"Baja"</formula>
    </cfRule>
  </conditionalFormatting>
  <conditionalFormatting sqref="V508:V509">
    <cfRule type="cellIs" dxfId="11569" priority="4340" stopIfTrue="1" operator="equal">
      <formula>"Media"</formula>
    </cfRule>
  </conditionalFormatting>
  <conditionalFormatting sqref="V508:V509">
    <cfRule type="cellIs" dxfId="11568" priority="4338" stopIfTrue="1" operator="equal">
      <formula>"Muy Alta"</formula>
    </cfRule>
  </conditionalFormatting>
  <conditionalFormatting sqref="V508:V509">
    <cfRule type="cellIs" dxfId="11567" priority="4342" stopIfTrue="1" operator="equal">
      <formula>"Muy Baja"</formula>
    </cfRule>
  </conditionalFormatting>
  <conditionalFormatting sqref="AE514:AE515">
    <cfRule type="containsText" dxfId="11566" priority="4187" operator="containsText" text="VALORAR">
      <formula>NOT(ISERROR(SEARCH("VALORAR",AE514)))</formula>
    </cfRule>
    <cfRule type="containsText" dxfId="11565" priority="4188" operator="containsText" text="Extrema">
      <formula>NOT(ISERROR(SEARCH("Extrema",AE514)))</formula>
    </cfRule>
    <cfRule type="containsText" dxfId="11564" priority="4189" operator="containsText" text="Alta">
      <formula>NOT(ISERROR(SEARCH("Alta",AE514)))</formula>
    </cfRule>
    <cfRule type="containsText" dxfId="11563" priority="4190" operator="containsText" text="Moderada">
      <formula>NOT(ISERROR(SEARCH("Moderada",AE514)))</formula>
    </cfRule>
    <cfRule type="containsText" dxfId="11562" priority="4191" operator="containsText" text="Baja">
      <formula>NOT(ISERROR(SEARCH("Baja",AE514)))</formula>
    </cfRule>
  </conditionalFormatting>
  <conditionalFormatting sqref="AE514:AE515">
    <cfRule type="containsText" dxfId="11561" priority="4192" operator="containsText" text="VALORAR">
      <formula>NOT(ISERROR(SEARCH("VALORAR",AE514)))</formula>
    </cfRule>
    <cfRule type="containsText" dxfId="11560" priority="4193" operator="containsText" text="Extrema">
      <formula>NOT(ISERROR(SEARCH("Extrema",AE514)))</formula>
    </cfRule>
    <cfRule type="containsText" dxfId="11559" priority="4194" operator="containsText" text="Alta">
      <formula>NOT(ISERROR(SEARCH("Alta",AE514)))</formula>
    </cfRule>
    <cfRule type="containsText" dxfId="11558" priority="4195" operator="containsText" text="Moderada">
      <formula>NOT(ISERROR(SEARCH("Moderada",AE514)))</formula>
    </cfRule>
    <cfRule type="containsText" dxfId="11557" priority="4196" operator="containsText" text="Baja">
      <formula>NOT(ISERROR(SEARCH("Baja",AE514)))</formula>
    </cfRule>
  </conditionalFormatting>
  <conditionalFormatting sqref="AW508">
    <cfRule type="containsText" dxfId="11556" priority="4313" operator="containsText" text="VALORAR">
      <formula>NOT(ISERROR(SEARCH("VALORAR",AW508)))</formula>
    </cfRule>
    <cfRule type="containsText" dxfId="11555" priority="4314" operator="containsText" text="Extrema">
      <formula>NOT(ISERROR(SEARCH("Extrema",AW508)))</formula>
    </cfRule>
    <cfRule type="containsText" dxfId="11554" priority="4315" operator="containsText" text="Alta">
      <formula>NOT(ISERROR(SEARCH("Alta",AW508)))</formula>
    </cfRule>
    <cfRule type="containsText" dxfId="11553" priority="4316" operator="containsText" text="Moderada">
      <formula>NOT(ISERROR(SEARCH("Moderada",AW508)))</formula>
    </cfRule>
    <cfRule type="containsText" dxfId="11552" priority="4317" operator="containsText" text="Baja">
      <formula>NOT(ISERROR(SEARCH("Baja",AW508)))</formula>
    </cfRule>
  </conditionalFormatting>
  <conditionalFormatting sqref="AW508">
    <cfRule type="containsText" dxfId="11551" priority="4318" operator="containsText" text="VALORAR">
      <formula>NOT(ISERROR(SEARCH("VALORAR",AW508)))</formula>
    </cfRule>
    <cfRule type="containsText" dxfId="11550" priority="4319" operator="containsText" text="Extrema">
      <formula>NOT(ISERROR(SEARCH("Extrema",AW508)))</formula>
    </cfRule>
    <cfRule type="containsText" dxfId="11549" priority="4320" operator="containsText" text="Alta">
      <formula>NOT(ISERROR(SEARCH("Alta",AW508)))</formula>
    </cfRule>
    <cfRule type="containsText" dxfId="11548" priority="4321" operator="containsText" text="Moderada">
      <formula>NOT(ISERROR(SEARCH("Moderada",AW508)))</formula>
    </cfRule>
    <cfRule type="containsText" dxfId="11547" priority="4322" operator="containsText" text="Baja">
      <formula>NOT(ISERROR(SEARCH("Baja",AW508)))</formula>
    </cfRule>
  </conditionalFormatting>
  <conditionalFormatting sqref="AP508">
    <cfRule type="cellIs" dxfId="11546" priority="4305" stopIfTrue="1" operator="equal">
      <formula>"Alta"</formula>
    </cfRule>
  </conditionalFormatting>
  <conditionalFormatting sqref="AP508">
    <cfRule type="cellIs" dxfId="11545" priority="4307" stopIfTrue="1" operator="equal">
      <formula>"Baja"</formula>
    </cfRule>
  </conditionalFormatting>
  <conditionalFormatting sqref="AP508">
    <cfRule type="cellIs" dxfId="11544" priority="4306" stopIfTrue="1" operator="equal">
      <formula>"Media"</formula>
    </cfRule>
  </conditionalFormatting>
  <conditionalFormatting sqref="AP508">
    <cfRule type="cellIs" dxfId="11543" priority="4304" stopIfTrue="1" operator="equal">
      <formula>"Muy Alta"</formula>
    </cfRule>
  </conditionalFormatting>
  <conditionalFormatting sqref="AP508">
    <cfRule type="cellIs" dxfId="11542" priority="4308" stopIfTrue="1" operator="equal">
      <formula>"Muy Baja"</formula>
    </cfRule>
  </conditionalFormatting>
  <conditionalFormatting sqref="AP509">
    <cfRule type="cellIs" dxfId="11541" priority="4291" stopIfTrue="1" operator="equal">
      <formula>"Alta"</formula>
    </cfRule>
  </conditionalFormatting>
  <conditionalFormatting sqref="AP509">
    <cfRule type="cellIs" dxfId="11540" priority="4293" stopIfTrue="1" operator="equal">
      <formula>"Baja"</formula>
    </cfRule>
  </conditionalFormatting>
  <conditionalFormatting sqref="AP509">
    <cfRule type="cellIs" dxfId="11539" priority="4292" stopIfTrue="1" operator="equal">
      <formula>"Media"</formula>
    </cfRule>
  </conditionalFormatting>
  <conditionalFormatting sqref="AP509">
    <cfRule type="cellIs" dxfId="11538" priority="4290" stopIfTrue="1" operator="equal">
      <formula>"Muy Alta"</formula>
    </cfRule>
  </conditionalFormatting>
  <conditionalFormatting sqref="AP509">
    <cfRule type="cellIs" dxfId="11537" priority="4294" stopIfTrue="1" operator="equal">
      <formula>"Muy Baja"</formula>
    </cfRule>
  </conditionalFormatting>
  <conditionalFormatting sqref="AP519">
    <cfRule type="cellIs" dxfId="11536" priority="4141" stopIfTrue="1" operator="equal">
      <formula>"Alta"</formula>
    </cfRule>
  </conditionalFormatting>
  <conditionalFormatting sqref="AP519">
    <cfRule type="cellIs" dxfId="11535" priority="4143" stopIfTrue="1" operator="equal">
      <formula>"Baja"</formula>
    </cfRule>
  </conditionalFormatting>
  <conditionalFormatting sqref="AP519">
    <cfRule type="cellIs" dxfId="11534" priority="4142" stopIfTrue="1" operator="equal">
      <formula>"Media"</formula>
    </cfRule>
  </conditionalFormatting>
  <conditionalFormatting sqref="AP519">
    <cfRule type="cellIs" dxfId="11533" priority="4140" stopIfTrue="1" operator="equal">
      <formula>"Muy Alta"</formula>
    </cfRule>
  </conditionalFormatting>
  <conditionalFormatting sqref="AP519">
    <cfRule type="cellIs" dxfId="11532" priority="4144" stopIfTrue="1" operator="equal">
      <formula>"Muy Baja"</formula>
    </cfRule>
  </conditionalFormatting>
  <conditionalFormatting sqref="AE510:AE511">
    <cfRule type="containsText" dxfId="11531" priority="4243" operator="containsText" text="VALORAR">
      <formula>NOT(ISERROR(SEARCH("VALORAR",AE510)))</formula>
    </cfRule>
    <cfRule type="containsText" dxfId="11530" priority="4244" operator="containsText" text="Extrema">
      <formula>NOT(ISERROR(SEARCH("Extrema",AE510)))</formula>
    </cfRule>
    <cfRule type="containsText" dxfId="11529" priority="4245" operator="containsText" text="Alta">
      <formula>NOT(ISERROR(SEARCH("Alta",AE510)))</formula>
    </cfRule>
    <cfRule type="containsText" dxfId="11528" priority="4246" operator="containsText" text="Moderada">
      <formula>NOT(ISERROR(SEARCH("Moderada",AE510)))</formula>
    </cfRule>
    <cfRule type="containsText" dxfId="11527" priority="4247" operator="containsText" text="Baja">
      <formula>NOT(ISERROR(SEARCH("Baja",AE510)))</formula>
    </cfRule>
  </conditionalFormatting>
  <conditionalFormatting sqref="AE510:AE511">
    <cfRule type="containsText" dxfId="11526" priority="4248" operator="containsText" text="VALORAR">
      <formula>NOT(ISERROR(SEARCH("VALORAR",AE510)))</formula>
    </cfRule>
    <cfRule type="containsText" dxfId="11525" priority="4249" operator="containsText" text="Extrema">
      <formula>NOT(ISERROR(SEARCH("Extrema",AE510)))</formula>
    </cfRule>
    <cfRule type="containsText" dxfId="11524" priority="4250" operator="containsText" text="Alta">
      <formula>NOT(ISERROR(SEARCH("Alta",AE510)))</formula>
    </cfRule>
    <cfRule type="containsText" dxfId="11523" priority="4251" operator="containsText" text="Moderada">
      <formula>NOT(ISERROR(SEARCH("Moderada",AE510)))</formula>
    </cfRule>
    <cfRule type="containsText" dxfId="11522" priority="4252" operator="containsText" text="Baja">
      <formula>NOT(ISERROR(SEARCH("Baja",AE510)))</formula>
    </cfRule>
  </conditionalFormatting>
  <conditionalFormatting sqref="V510:V511">
    <cfRule type="cellIs" dxfId="11521" priority="4259" stopIfTrue="1" operator="equal">
      <formula>"Alta"</formula>
    </cfRule>
  </conditionalFormatting>
  <conditionalFormatting sqref="V510:V511">
    <cfRule type="cellIs" dxfId="11520" priority="4261" stopIfTrue="1" operator="equal">
      <formula>"Baja"</formula>
    </cfRule>
  </conditionalFormatting>
  <conditionalFormatting sqref="V510:V511">
    <cfRule type="cellIs" dxfId="11519" priority="4260" stopIfTrue="1" operator="equal">
      <formula>"Media"</formula>
    </cfRule>
  </conditionalFormatting>
  <conditionalFormatting sqref="V510:V511">
    <cfRule type="cellIs" dxfId="11518" priority="4258" stopIfTrue="1" operator="equal">
      <formula>"Muy Alta"</formula>
    </cfRule>
  </conditionalFormatting>
  <conditionalFormatting sqref="V510:V511">
    <cfRule type="cellIs" dxfId="11517" priority="4262" stopIfTrue="1" operator="equal">
      <formula>"Muy Baja"</formula>
    </cfRule>
  </conditionalFormatting>
  <conditionalFormatting sqref="AP516">
    <cfRule type="cellIs" dxfId="11516" priority="4099" stopIfTrue="1" operator="equal">
      <formula>"Alta"</formula>
    </cfRule>
  </conditionalFormatting>
  <conditionalFormatting sqref="AP516">
    <cfRule type="cellIs" dxfId="11515" priority="4101" stopIfTrue="1" operator="equal">
      <formula>"Baja"</formula>
    </cfRule>
  </conditionalFormatting>
  <conditionalFormatting sqref="AP516">
    <cfRule type="cellIs" dxfId="11514" priority="4100" stopIfTrue="1" operator="equal">
      <formula>"Media"</formula>
    </cfRule>
  </conditionalFormatting>
  <conditionalFormatting sqref="AP516">
    <cfRule type="cellIs" dxfId="11513" priority="4098" stopIfTrue="1" operator="equal">
      <formula>"Muy Alta"</formula>
    </cfRule>
  </conditionalFormatting>
  <conditionalFormatting sqref="AP516">
    <cfRule type="cellIs" dxfId="11512" priority="4102" stopIfTrue="1" operator="equal">
      <formula>"Muy Baja"</formula>
    </cfRule>
  </conditionalFormatting>
  <conditionalFormatting sqref="AP511">
    <cfRule type="cellIs" dxfId="11511" priority="4221" stopIfTrue="1" operator="equal">
      <formula>"Alta"</formula>
    </cfRule>
  </conditionalFormatting>
  <conditionalFormatting sqref="AP511">
    <cfRule type="cellIs" dxfId="11510" priority="4223" stopIfTrue="1" operator="equal">
      <formula>"Baja"</formula>
    </cfRule>
  </conditionalFormatting>
  <conditionalFormatting sqref="AP511">
    <cfRule type="cellIs" dxfId="11509" priority="4222" stopIfTrue="1" operator="equal">
      <formula>"Media"</formula>
    </cfRule>
  </conditionalFormatting>
  <conditionalFormatting sqref="AP511">
    <cfRule type="cellIs" dxfId="11508" priority="4220" stopIfTrue="1" operator="equal">
      <formula>"Muy Alta"</formula>
    </cfRule>
  </conditionalFormatting>
  <conditionalFormatting sqref="AP511">
    <cfRule type="cellIs" dxfId="11507" priority="4224" stopIfTrue="1" operator="equal">
      <formula>"Muy Baja"</formula>
    </cfRule>
  </conditionalFormatting>
  <conditionalFormatting sqref="V514:V515">
    <cfRule type="cellIs" dxfId="11506" priority="4203" stopIfTrue="1" operator="equal">
      <formula>"Alta"</formula>
    </cfRule>
  </conditionalFormatting>
  <conditionalFormatting sqref="V514:V515">
    <cfRule type="cellIs" dxfId="11505" priority="4205" stopIfTrue="1" operator="equal">
      <formula>"Baja"</formula>
    </cfRule>
  </conditionalFormatting>
  <conditionalFormatting sqref="V514:V515">
    <cfRule type="cellIs" dxfId="11504" priority="4204" stopIfTrue="1" operator="equal">
      <formula>"Media"</formula>
    </cfRule>
  </conditionalFormatting>
  <conditionalFormatting sqref="V514:V515">
    <cfRule type="cellIs" dxfId="11503" priority="4202" stopIfTrue="1" operator="equal">
      <formula>"Muy Alta"</formula>
    </cfRule>
  </conditionalFormatting>
  <conditionalFormatting sqref="V514:V515">
    <cfRule type="cellIs" dxfId="11502" priority="4206" stopIfTrue="1" operator="equal">
      <formula>"Muy Baja"</formula>
    </cfRule>
  </conditionalFormatting>
  <conditionalFormatting sqref="AE520:AE521">
    <cfRule type="containsText" dxfId="11501" priority="4051" operator="containsText" text="VALORAR">
      <formula>NOT(ISERROR(SEARCH("VALORAR",AE520)))</formula>
    </cfRule>
    <cfRule type="containsText" dxfId="11500" priority="4052" operator="containsText" text="Extrema">
      <formula>NOT(ISERROR(SEARCH("Extrema",AE520)))</formula>
    </cfRule>
    <cfRule type="containsText" dxfId="11499" priority="4053" operator="containsText" text="Alta">
      <formula>NOT(ISERROR(SEARCH("Alta",AE520)))</formula>
    </cfRule>
    <cfRule type="containsText" dxfId="11498" priority="4054" operator="containsText" text="Moderada">
      <formula>NOT(ISERROR(SEARCH("Moderada",AE520)))</formula>
    </cfRule>
    <cfRule type="containsText" dxfId="11497" priority="4055" operator="containsText" text="Baja">
      <formula>NOT(ISERROR(SEARCH("Baja",AE520)))</formula>
    </cfRule>
  </conditionalFormatting>
  <conditionalFormatting sqref="AE520:AE521">
    <cfRule type="containsText" dxfId="11496" priority="4056" operator="containsText" text="VALORAR">
      <formula>NOT(ISERROR(SEARCH("VALORAR",AE520)))</formula>
    </cfRule>
    <cfRule type="containsText" dxfId="11495" priority="4057" operator="containsText" text="Extrema">
      <formula>NOT(ISERROR(SEARCH("Extrema",AE520)))</formula>
    </cfRule>
    <cfRule type="containsText" dxfId="11494" priority="4058" operator="containsText" text="Alta">
      <formula>NOT(ISERROR(SEARCH("Alta",AE520)))</formula>
    </cfRule>
    <cfRule type="containsText" dxfId="11493" priority="4059" operator="containsText" text="Moderada">
      <formula>NOT(ISERROR(SEARCH("Moderada",AE520)))</formula>
    </cfRule>
    <cfRule type="containsText" dxfId="11492" priority="4060" operator="containsText" text="Baja">
      <formula>NOT(ISERROR(SEARCH("Baja",AE520)))</formula>
    </cfRule>
  </conditionalFormatting>
  <conditionalFormatting sqref="AW514">
    <cfRule type="containsText" dxfId="11491" priority="4177" operator="containsText" text="VALORAR">
      <formula>NOT(ISERROR(SEARCH("VALORAR",AW514)))</formula>
    </cfRule>
    <cfRule type="containsText" dxfId="11490" priority="4178" operator="containsText" text="Extrema">
      <formula>NOT(ISERROR(SEARCH("Extrema",AW514)))</formula>
    </cfRule>
    <cfRule type="containsText" dxfId="11489" priority="4179" operator="containsText" text="Alta">
      <formula>NOT(ISERROR(SEARCH("Alta",AW514)))</formula>
    </cfRule>
    <cfRule type="containsText" dxfId="11488" priority="4180" operator="containsText" text="Moderada">
      <formula>NOT(ISERROR(SEARCH("Moderada",AW514)))</formula>
    </cfRule>
    <cfRule type="containsText" dxfId="11487" priority="4181" operator="containsText" text="Baja">
      <formula>NOT(ISERROR(SEARCH("Baja",AW514)))</formula>
    </cfRule>
  </conditionalFormatting>
  <conditionalFormatting sqref="AW514">
    <cfRule type="containsText" dxfId="11486" priority="4182" operator="containsText" text="VALORAR">
      <formula>NOT(ISERROR(SEARCH("VALORAR",AW514)))</formula>
    </cfRule>
    <cfRule type="containsText" dxfId="11485" priority="4183" operator="containsText" text="Extrema">
      <formula>NOT(ISERROR(SEARCH("Extrema",AW514)))</formula>
    </cfRule>
    <cfRule type="containsText" dxfId="11484" priority="4184" operator="containsText" text="Alta">
      <formula>NOT(ISERROR(SEARCH("Alta",AW514)))</formula>
    </cfRule>
    <cfRule type="containsText" dxfId="11483" priority="4185" operator="containsText" text="Moderada">
      <formula>NOT(ISERROR(SEARCH("Moderada",AW514)))</formula>
    </cfRule>
    <cfRule type="containsText" dxfId="11482" priority="4186" operator="containsText" text="Baja">
      <formula>NOT(ISERROR(SEARCH("Baja",AW514)))</formula>
    </cfRule>
  </conditionalFormatting>
  <conditionalFormatting sqref="AP514">
    <cfRule type="cellIs" dxfId="11481" priority="4169" stopIfTrue="1" operator="equal">
      <formula>"Alta"</formula>
    </cfRule>
  </conditionalFormatting>
  <conditionalFormatting sqref="AP514">
    <cfRule type="cellIs" dxfId="11480" priority="4171" stopIfTrue="1" operator="equal">
      <formula>"Baja"</formula>
    </cfRule>
  </conditionalFormatting>
  <conditionalFormatting sqref="AP514">
    <cfRule type="cellIs" dxfId="11479" priority="4170" stopIfTrue="1" operator="equal">
      <formula>"Media"</formula>
    </cfRule>
  </conditionalFormatting>
  <conditionalFormatting sqref="AP514">
    <cfRule type="cellIs" dxfId="11478" priority="4168" stopIfTrue="1" operator="equal">
      <formula>"Muy Alta"</formula>
    </cfRule>
  </conditionalFormatting>
  <conditionalFormatting sqref="AP514">
    <cfRule type="cellIs" dxfId="11477" priority="4172" stopIfTrue="1" operator="equal">
      <formula>"Muy Baja"</formula>
    </cfRule>
  </conditionalFormatting>
  <conditionalFormatting sqref="AP515">
    <cfRule type="cellIs" dxfId="11476" priority="4155" stopIfTrue="1" operator="equal">
      <formula>"Alta"</formula>
    </cfRule>
  </conditionalFormatting>
  <conditionalFormatting sqref="AP515">
    <cfRule type="cellIs" dxfId="11475" priority="4157" stopIfTrue="1" operator="equal">
      <formula>"Baja"</formula>
    </cfRule>
  </conditionalFormatting>
  <conditionalFormatting sqref="AP515">
    <cfRule type="cellIs" dxfId="11474" priority="4156" stopIfTrue="1" operator="equal">
      <formula>"Media"</formula>
    </cfRule>
  </conditionalFormatting>
  <conditionalFormatting sqref="AP515">
    <cfRule type="cellIs" dxfId="11473" priority="4154" stopIfTrue="1" operator="equal">
      <formula>"Muy Alta"</formula>
    </cfRule>
  </conditionalFormatting>
  <conditionalFormatting sqref="AP515">
    <cfRule type="cellIs" dxfId="11472" priority="4158" stopIfTrue="1" operator="equal">
      <formula>"Muy Baja"</formula>
    </cfRule>
  </conditionalFormatting>
  <conditionalFormatting sqref="AP525">
    <cfRule type="cellIs" dxfId="11471" priority="4005" stopIfTrue="1" operator="equal">
      <formula>"Alta"</formula>
    </cfRule>
  </conditionalFormatting>
  <conditionalFormatting sqref="AP525">
    <cfRule type="cellIs" dxfId="11470" priority="4007" stopIfTrue="1" operator="equal">
      <formula>"Baja"</formula>
    </cfRule>
  </conditionalFormatting>
  <conditionalFormatting sqref="AP525">
    <cfRule type="cellIs" dxfId="11469" priority="4006" stopIfTrue="1" operator="equal">
      <formula>"Media"</formula>
    </cfRule>
  </conditionalFormatting>
  <conditionalFormatting sqref="AP525">
    <cfRule type="cellIs" dxfId="11468" priority="4004" stopIfTrue="1" operator="equal">
      <formula>"Muy Alta"</formula>
    </cfRule>
  </conditionalFormatting>
  <conditionalFormatting sqref="AP525">
    <cfRule type="cellIs" dxfId="11467" priority="4008" stopIfTrue="1" operator="equal">
      <formula>"Muy Baja"</formula>
    </cfRule>
  </conditionalFormatting>
  <conditionalFormatting sqref="AE516:AE517">
    <cfRule type="containsText" dxfId="11466" priority="4107" operator="containsText" text="VALORAR">
      <formula>NOT(ISERROR(SEARCH("VALORAR",AE516)))</formula>
    </cfRule>
    <cfRule type="containsText" dxfId="11465" priority="4108" operator="containsText" text="Extrema">
      <formula>NOT(ISERROR(SEARCH("Extrema",AE516)))</formula>
    </cfRule>
    <cfRule type="containsText" dxfId="11464" priority="4109" operator="containsText" text="Alta">
      <formula>NOT(ISERROR(SEARCH("Alta",AE516)))</formula>
    </cfRule>
    <cfRule type="containsText" dxfId="11463" priority="4110" operator="containsText" text="Moderada">
      <formula>NOT(ISERROR(SEARCH("Moderada",AE516)))</formula>
    </cfRule>
    <cfRule type="containsText" dxfId="11462" priority="4111" operator="containsText" text="Baja">
      <formula>NOT(ISERROR(SEARCH("Baja",AE516)))</formula>
    </cfRule>
  </conditionalFormatting>
  <conditionalFormatting sqref="AE516:AE517">
    <cfRule type="containsText" dxfId="11461" priority="4112" operator="containsText" text="VALORAR">
      <formula>NOT(ISERROR(SEARCH("VALORAR",AE516)))</formula>
    </cfRule>
    <cfRule type="containsText" dxfId="11460" priority="4113" operator="containsText" text="Extrema">
      <formula>NOT(ISERROR(SEARCH("Extrema",AE516)))</formula>
    </cfRule>
    <cfRule type="containsText" dxfId="11459" priority="4114" operator="containsText" text="Alta">
      <formula>NOT(ISERROR(SEARCH("Alta",AE516)))</formula>
    </cfRule>
    <cfRule type="containsText" dxfId="11458" priority="4115" operator="containsText" text="Moderada">
      <formula>NOT(ISERROR(SEARCH("Moderada",AE516)))</formula>
    </cfRule>
    <cfRule type="containsText" dxfId="11457" priority="4116" operator="containsText" text="Baja">
      <formula>NOT(ISERROR(SEARCH("Baja",AE516)))</formula>
    </cfRule>
  </conditionalFormatting>
  <conditionalFormatting sqref="V516:V517">
    <cfRule type="cellIs" dxfId="11456" priority="4123" stopIfTrue="1" operator="equal">
      <formula>"Alta"</formula>
    </cfRule>
  </conditionalFormatting>
  <conditionalFormatting sqref="V516:V517">
    <cfRule type="cellIs" dxfId="11455" priority="4125" stopIfTrue="1" operator="equal">
      <formula>"Baja"</formula>
    </cfRule>
  </conditionalFormatting>
  <conditionalFormatting sqref="V516:V517">
    <cfRule type="cellIs" dxfId="11454" priority="4124" stopIfTrue="1" operator="equal">
      <formula>"Media"</formula>
    </cfRule>
  </conditionalFormatting>
  <conditionalFormatting sqref="V516:V517">
    <cfRule type="cellIs" dxfId="11453" priority="4122" stopIfTrue="1" operator="equal">
      <formula>"Muy Alta"</formula>
    </cfRule>
  </conditionalFormatting>
  <conditionalFormatting sqref="V516:V517">
    <cfRule type="cellIs" dxfId="11452" priority="4126" stopIfTrue="1" operator="equal">
      <formula>"Muy Baja"</formula>
    </cfRule>
  </conditionalFormatting>
  <conditionalFormatting sqref="AP522">
    <cfRule type="cellIs" dxfId="11451" priority="3963" stopIfTrue="1" operator="equal">
      <formula>"Alta"</formula>
    </cfRule>
  </conditionalFormatting>
  <conditionalFormatting sqref="AP522">
    <cfRule type="cellIs" dxfId="11450" priority="3965" stopIfTrue="1" operator="equal">
      <formula>"Baja"</formula>
    </cfRule>
  </conditionalFormatting>
  <conditionalFormatting sqref="AP522">
    <cfRule type="cellIs" dxfId="11449" priority="3964" stopIfTrue="1" operator="equal">
      <formula>"Media"</formula>
    </cfRule>
  </conditionalFormatting>
  <conditionalFormatting sqref="AP522">
    <cfRule type="cellIs" dxfId="11448" priority="3962" stopIfTrue="1" operator="equal">
      <formula>"Muy Alta"</formula>
    </cfRule>
  </conditionalFormatting>
  <conditionalFormatting sqref="AP522">
    <cfRule type="cellIs" dxfId="11447" priority="3966" stopIfTrue="1" operator="equal">
      <formula>"Muy Baja"</formula>
    </cfRule>
  </conditionalFormatting>
  <conditionalFormatting sqref="AP517">
    <cfRule type="cellIs" dxfId="11446" priority="4085" stopIfTrue="1" operator="equal">
      <formula>"Alta"</formula>
    </cfRule>
  </conditionalFormatting>
  <conditionalFormatting sqref="AP517">
    <cfRule type="cellIs" dxfId="11445" priority="4087" stopIfTrue="1" operator="equal">
      <formula>"Baja"</formula>
    </cfRule>
  </conditionalFormatting>
  <conditionalFormatting sqref="AP517">
    <cfRule type="cellIs" dxfId="11444" priority="4086" stopIfTrue="1" operator="equal">
      <formula>"Media"</formula>
    </cfRule>
  </conditionalFormatting>
  <conditionalFormatting sqref="AP517">
    <cfRule type="cellIs" dxfId="11443" priority="4084" stopIfTrue="1" operator="equal">
      <formula>"Muy Alta"</formula>
    </cfRule>
  </conditionalFormatting>
  <conditionalFormatting sqref="AP517">
    <cfRule type="cellIs" dxfId="11442" priority="4088" stopIfTrue="1" operator="equal">
      <formula>"Muy Baja"</formula>
    </cfRule>
  </conditionalFormatting>
  <conditionalFormatting sqref="V502:V503">
    <cfRule type="cellIs" dxfId="11441" priority="4475" stopIfTrue="1" operator="equal">
      <formula>"Alta"</formula>
    </cfRule>
  </conditionalFormatting>
  <conditionalFormatting sqref="V502:V503">
    <cfRule type="cellIs" dxfId="11440" priority="4477" stopIfTrue="1" operator="equal">
      <formula>"Baja"</formula>
    </cfRule>
  </conditionalFormatting>
  <conditionalFormatting sqref="V502:V503">
    <cfRule type="cellIs" dxfId="11439" priority="4476" stopIfTrue="1" operator="equal">
      <formula>"Media"</formula>
    </cfRule>
  </conditionalFormatting>
  <conditionalFormatting sqref="V502:V503">
    <cfRule type="cellIs" dxfId="11438" priority="4474" stopIfTrue="1" operator="equal">
      <formula>"Muy Alta"</formula>
    </cfRule>
  </conditionalFormatting>
  <conditionalFormatting sqref="V502:V503">
    <cfRule type="cellIs" dxfId="11437" priority="4478" stopIfTrue="1" operator="equal">
      <formula>"Muy Baja"</formula>
    </cfRule>
  </conditionalFormatting>
  <conditionalFormatting sqref="AE502:AE503">
    <cfRule type="containsText" dxfId="11436" priority="4459" operator="containsText" text="VALORAR">
      <formula>NOT(ISERROR(SEARCH("VALORAR",AE502)))</formula>
    </cfRule>
    <cfRule type="containsText" dxfId="11435" priority="4460" operator="containsText" text="Extrema">
      <formula>NOT(ISERROR(SEARCH("Extrema",AE502)))</formula>
    </cfRule>
    <cfRule type="containsText" dxfId="11434" priority="4461" operator="containsText" text="Alta">
      <formula>NOT(ISERROR(SEARCH("Alta",AE502)))</formula>
    </cfRule>
    <cfRule type="containsText" dxfId="11433" priority="4462" operator="containsText" text="Moderada">
      <formula>NOT(ISERROR(SEARCH("Moderada",AE502)))</formula>
    </cfRule>
    <cfRule type="containsText" dxfId="11432" priority="4463" operator="containsText" text="Baja">
      <formula>NOT(ISERROR(SEARCH("Baja",AE502)))</formula>
    </cfRule>
  </conditionalFormatting>
  <conditionalFormatting sqref="AE502:AE503">
    <cfRule type="containsText" dxfId="11431" priority="4464" operator="containsText" text="VALORAR">
      <formula>NOT(ISERROR(SEARCH("VALORAR",AE502)))</formula>
    </cfRule>
    <cfRule type="containsText" dxfId="11430" priority="4465" operator="containsText" text="Extrema">
      <formula>NOT(ISERROR(SEARCH("Extrema",AE502)))</formula>
    </cfRule>
    <cfRule type="containsText" dxfId="11429" priority="4466" operator="containsText" text="Alta">
      <formula>NOT(ISERROR(SEARCH("Alta",AE502)))</formula>
    </cfRule>
    <cfRule type="containsText" dxfId="11428" priority="4467" operator="containsText" text="Moderada">
      <formula>NOT(ISERROR(SEARCH("Moderada",AE502)))</formula>
    </cfRule>
    <cfRule type="containsText" dxfId="11427" priority="4468" operator="containsText" text="Baja">
      <formula>NOT(ISERROR(SEARCH("Baja",AE502)))</formula>
    </cfRule>
  </conditionalFormatting>
  <conditionalFormatting sqref="AW502">
    <cfRule type="containsText" dxfId="11426" priority="4449" operator="containsText" text="VALORAR">
      <formula>NOT(ISERROR(SEARCH("VALORAR",AW502)))</formula>
    </cfRule>
    <cfRule type="containsText" dxfId="11425" priority="4450" operator="containsText" text="Extrema">
      <formula>NOT(ISERROR(SEARCH("Extrema",AW502)))</formula>
    </cfRule>
    <cfRule type="containsText" dxfId="11424" priority="4451" operator="containsText" text="Alta">
      <formula>NOT(ISERROR(SEARCH("Alta",AW502)))</formula>
    </cfRule>
    <cfRule type="containsText" dxfId="11423" priority="4452" operator="containsText" text="Moderada">
      <formula>NOT(ISERROR(SEARCH("Moderada",AW502)))</formula>
    </cfRule>
    <cfRule type="containsText" dxfId="11422" priority="4453" operator="containsText" text="Baja">
      <formula>NOT(ISERROR(SEARCH("Baja",AW502)))</formula>
    </cfRule>
  </conditionalFormatting>
  <conditionalFormatting sqref="AW502">
    <cfRule type="containsText" dxfId="11421" priority="4454" operator="containsText" text="VALORAR">
      <formula>NOT(ISERROR(SEARCH("VALORAR",AW502)))</formula>
    </cfRule>
    <cfRule type="containsText" dxfId="11420" priority="4455" operator="containsText" text="Extrema">
      <formula>NOT(ISERROR(SEARCH("Extrema",AW502)))</formula>
    </cfRule>
    <cfRule type="containsText" dxfId="11419" priority="4456" operator="containsText" text="Alta">
      <formula>NOT(ISERROR(SEARCH("Alta",AW502)))</formula>
    </cfRule>
    <cfRule type="containsText" dxfId="11418" priority="4457" operator="containsText" text="Moderada">
      <formula>NOT(ISERROR(SEARCH("Moderada",AW502)))</formula>
    </cfRule>
    <cfRule type="containsText" dxfId="11417" priority="4458" operator="containsText" text="Baja">
      <formula>NOT(ISERROR(SEARCH("Baja",AW502)))</formula>
    </cfRule>
  </conditionalFormatting>
  <conditionalFormatting sqref="AP502">
    <cfRule type="cellIs" dxfId="11416" priority="4441" stopIfTrue="1" operator="equal">
      <formula>"Alta"</formula>
    </cfRule>
  </conditionalFormatting>
  <conditionalFormatting sqref="AP502">
    <cfRule type="cellIs" dxfId="11415" priority="4443" stopIfTrue="1" operator="equal">
      <formula>"Baja"</formula>
    </cfRule>
  </conditionalFormatting>
  <conditionalFormatting sqref="AP502">
    <cfRule type="cellIs" dxfId="11414" priority="4442" stopIfTrue="1" operator="equal">
      <formula>"Media"</formula>
    </cfRule>
  </conditionalFormatting>
  <conditionalFormatting sqref="AP502">
    <cfRule type="cellIs" dxfId="11413" priority="4440" stopIfTrue="1" operator="equal">
      <formula>"Muy Alta"</formula>
    </cfRule>
  </conditionalFormatting>
  <conditionalFormatting sqref="AP502">
    <cfRule type="cellIs" dxfId="11412" priority="4444" stopIfTrue="1" operator="equal">
      <formula>"Muy Baja"</formula>
    </cfRule>
  </conditionalFormatting>
  <conditionalFormatting sqref="AP503">
    <cfRule type="cellIs" dxfId="11411" priority="4427" stopIfTrue="1" operator="equal">
      <formula>"Alta"</formula>
    </cfRule>
  </conditionalFormatting>
  <conditionalFormatting sqref="AP503">
    <cfRule type="cellIs" dxfId="11410" priority="4429" stopIfTrue="1" operator="equal">
      <formula>"Baja"</formula>
    </cfRule>
  </conditionalFormatting>
  <conditionalFormatting sqref="AP503">
    <cfRule type="cellIs" dxfId="11409" priority="4428" stopIfTrue="1" operator="equal">
      <formula>"Media"</formula>
    </cfRule>
  </conditionalFormatting>
  <conditionalFormatting sqref="AP503">
    <cfRule type="cellIs" dxfId="11408" priority="4426" stopIfTrue="1" operator="equal">
      <formula>"Muy Alta"</formula>
    </cfRule>
  </conditionalFormatting>
  <conditionalFormatting sqref="AP503">
    <cfRule type="cellIs" dxfId="11407" priority="4430" stopIfTrue="1" operator="equal">
      <formula>"Muy Baja"</formula>
    </cfRule>
  </conditionalFormatting>
  <conditionalFormatting sqref="AP507">
    <cfRule type="cellIs" dxfId="11406" priority="4413" stopIfTrue="1" operator="equal">
      <formula>"Alta"</formula>
    </cfRule>
  </conditionalFormatting>
  <conditionalFormatting sqref="AP507">
    <cfRule type="cellIs" dxfId="11405" priority="4415" stopIfTrue="1" operator="equal">
      <formula>"Baja"</formula>
    </cfRule>
  </conditionalFormatting>
  <conditionalFormatting sqref="AP507">
    <cfRule type="cellIs" dxfId="11404" priority="4414" stopIfTrue="1" operator="equal">
      <formula>"Media"</formula>
    </cfRule>
  </conditionalFormatting>
  <conditionalFormatting sqref="AP507">
    <cfRule type="cellIs" dxfId="11403" priority="4412" stopIfTrue="1" operator="equal">
      <formula>"Muy Alta"</formula>
    </cfRule>
  </conditionalFormatting>
  <conditionalFormatting sqref="AP507">
    <cfRule type="cellIs" dxfId="11402" priority="4416" stopIfTrue="1" operator="equal">
      <formula>"Muy Baja"</formula>
    </cfRule>
  </conditionalFormatting>
  <conditionalFormatting sqref="AE504:AE505">
    <cfRule type="containsText" dxfId="11401" priority="4379" operator="containsText" text="VALORAR">
      <formula>NOT(ISERROR(SEARCH("VALORAR",AE504)))</formula>
    </cfRule>
    <cfRule type="containsText" dxfId="11400" priority="4380" operator="containsText" text="Extrema">
      <formula>NOT(ISERROR(SEARCH("Extrema",AE504)))</formula>
    </cfRule>
    <cfRule type="containsText" dxfId="11399" priority="4381" operator="containsText" text="Alta">
      <formula>NOT(ISERROR(SEARCH("Alta",AE504)))</formula>
    </cfRule>
    <cfRule type="containsText" dxfId="11398" priority="4382" operator="containsText" text="Moderada">
      <formula>NOT(ISERROR(SEARCH("Moderada",AE504)))</formula>
    </cfRule>
    <cfRule type="containsText" dxfId="11397" priority="4383" operator="containsText" text="Baja">
      <formula>NOT(ISERROR(SEARCH("Baja",AE504)))</formula>
    </cfRule>
  </conditionalFormatting>
  <conditionalFormatting sqref="AE504:AE505">
    <cfRule type="containsText" dxfId="11396" priority="4384" operator="containsText" text="VALORAR">
      <formula>NOT(ISERROR(SEARCH("VALORAR",AE504)))</formula>
    </cfRule>
    <cfRule type="containsText" dxfId="11395" priority="4385" operator="containsText" text="Extrema">
      <formula>NOT(ISERROR(SEARCH("Extrema",AE504)))</formula>
    </cfRule>
    <cfRule type="containsText" dxfId="11394" priority="4386" operator="containsText" text="Alta">
      <formula>NOT(ISERROR(SEARCH("Alta",AE504)))</formula>
    </cfRule>
    <cfRule type="containsText" dxfId="11393" priority="4387" operator="containsText" text="Moderada">
      <formula>NOT(ISERROR(SEARCH("Moderada",AE504)))</formula>
    </cfRule>
    <cfRule type="containsText" dxfId="11392" priority="4388" operator="containsText" text="Baja">
      <formula>NOT(ISERROR(SEARCH("Baja",AE504)))</formula>
    </cfRule>
  </conditionalFormatting>
  <conditionalFormatting sqref="V504:V505">
    <cfRule type="cellIs" dxfId="11391" priority="4395" stopIfTrue="1" operator="equal">
      <formula>"Alta"</formula>
    </cfRule>
  </conditionalFormatting>
  <conditionalFormatting sqref="V504:V505">
    <cfRule type="cellIs" dxfId="11390" priority="4397" stopIfTrue="1" operator="equal">
      <formula>"Baja"</formula>
    </cfRule>
  </conditionalFormatting>
  <conditionalFormatting sqref="V504:V505">
    <cfRule type="cellIs" dxfId="11389" priority="4396" stopIfTrue="1" operator="equal">
      <formula>"Media"</formula>
    </cfRule>
  </conditionalFormatting>
  <conditionalFormatting sqref="V504:V505">
    <cfRule type="cellIs" dxfId="11388" priority="4394" stopIfTrue="1" operator="equal">
      <formula>"Muy Alta"</formula>
    </cfRule>
  </conditionalFormatting>
  <conditionalFormatting sqref="V504:V505">
    <cfRule type="cellIs" dxfId="11387" priority="4398" stopIfTrue="1" operator="equal">
      <formula>"Muy Baja"</formula>
    </cfRule>
  </conditionalFormatting>
  <conditionalFormatting sqref="AP504">
    <cfRule type="cellIs" dxfId="11386" priority="4371" stopIfTrue="1" operator="equal">
      <formula>"Alta"</formula>
    </cfRule>
  </conditionalFormatting>
  <conditionalFormatting sqref="AP504">
    <cfRule type="cellIs" dxfId="11385" priority="4373" stopIfTrue="1" operator="equal">
      <formula>"Baja"</formula>
    </cfRule>
  </conditionalFormatting>
  <conditionalFormatting sqref="AP504">
    <cfRule type="cellIs" dxfId="11384" priority="4372" stopIfTrue="1" operator="equal">
      <formula>"Media"</formula>
    </cfRule>
  </conditionalFormatting>
  <conditionalFormatting sqref="AP504">
    <cfRule type="cellIs" dxfId="11383" priority="4370" stopIfTrue="1" operator="equal">
      <formula>"Muy Alta"</formula>
    </cfRule>
  </conditionalFormatting>
  <conditionalFormatting sqref="AP504">
    <cfRule type="cellIs" dxfId="11382" priority="4374" stopIfTrue="1" operator="equal">
      <formula>"Muy Baja"</formula>
    </cfRule>
  </conditionalFormatting>
  <conditionalFormatting sqref="AP505">
    <cfRule type="cellIs" dxfId="11381" priority="4357" stopIfTrue="1" operator="equal">
      <formula>"Alta"</formula>
    </cfRule>
  </conditionalFormatting>
  <conditionalFormatting sqref="AP505">
    <cfRule type="cellIs" dxfId="11380" priority="4359" stopIfTrue="1" operator="equal">
      <formula>"Baja"</formula>
    </cfRule>
  </conditionalFormatting>
  <conditionalFormatting sqref="AP505">
    <cfRule type="cellIs" dxfId="11379" priority="4358" stopIfTrue="1" operator="equal">
      <formula>"Media"</formula>
    </cfRule>
  </conditionalFormatting>
  <conditionalFormatting sqref="AP505">
    <cfRule type="cellIs" dxfId="11378" priority="4356" stopIfTrue="1" operator="equal">
      <formula>"Muy Alta"</formula>
    </cfRule>
  </conditionalFormatting>
  <conditionalFormatting sqref="AP505">
    <cfRule type="cellIs" dxfId="11377" priority="4360" stopIfTrue="1" operator="equal">
      <formula>"Muy Baja"</formula>
    </cfRule>
  </conditionalFormatting>
  <conditionalFormatting sqref="V520:V521">
    <cfRule type="cellIs" dxfId="11376" priority="4067" stopIfTrue="1" operator="equal">
      <formula>"Alta"</formula>
    </cfRule>
  </conditionalFormatting>
  <conditionalFormatting sqref="V520:V521">
    <cfRule type="cellIs" dxfId="11375" priority="4069" stopIfTrue="1" operator="equal">
      <formula>"Baja"</formula>
    </cfRule>
  </conditionalFormatting>
  <conditionalFormatting sqref="V520:V521">
    <cfRule type="cellIs" dxfId="11374" priority="4068" stopIfTrue="1" operator="equal">
      <formula>"Media"</formula>
    </cfRule>
  </conditionalFormatting>
  <conditionalFormatting sqref="V520:V521">
    <cfRule type="cellIs" dxfId="11373" priority="4066" stopIfTrue="1" operator="equal">
      <formula>"Muy Alta"</formula>
    </cfRule>
  </conditionalFormatting>
  <conditionalFormatting sqref="V520:V521">
    <cfRule type="cellIs" dxfId="11372" priority="4070" stopIfTrue="1" operator="equal">
      <formula>"Muy Baja"</formula>
    </cfRule>
  </conditionalFormatting>
  <conditionalFormatting sqref="AW520">
    <cfRule type="containsText" dxfId="11371" priority="4041" operator="containsText" text="VALORAR">
      <formula>NOT(ISERROR(SEARCH("VALORAR",AW520)))</formula>
    </cfRule>
    <cfRule type="containsText" dxfId="11370" priority="4042" operator="containsText" text="Extrema">
      <formula>NOT(ISERROR(SEARCH("Extrema",AW520)))</formula>
    </cfRule>
    <cfRule type="containsText" dxfId="11369" priority="4043" operator="containsText" text="Alta">
      <formula>NOT(ISERROR(SEARCH("Alta",AW520)))</formula>
    </cfRule>
    <cfRule type="containsText" dxfId="11368" priority="4044" operator="containsText" text="Moderada">
      <formula>NOT(ISERROR(SEARCH("Moderada",AW520)))</formula>
    </cfRule>
    <cfRule type="containsText" dxfId="11367" priority="4045" operator="containsText" text="Baja">
      <formula>NOT(ISERROR(SEARCH("Baja",AW520)))</formula>
    </cfRule>
  </conditionalFormatting>
  <conditionalFormatting sqref="AW520">
    <cfRule type="containsText" dxfId="11366" priority="4046" operator="containsText" text="VALORAR">
      <formula>NOT(ISERROR(SEARCH("VALORAR",AW520)))</formula>
    </cfRule>
    <cfRule type="containsText" dxfId="11365" priority="4047" operator="containsText" text="Extrema">
      <formula>NOT(ISERROR(SEARCH("Extrema",AW520)))</formula>
    </cfRule>
    <cfRule type="containsText" dxfId="11364" priority="4048" operator="containsText" text="Alta">
      <formula>NOT(ISERROR(SEARCH("Alta",AW520)))</formula>
    </cfRule>
    <cfRule type="containsText" dxfId="11363" priority="4049" operator="containsText" text="Moderada">
      <formula>NOT(ISERROR(SEARCH("Moderada",AW520)))</formula>
    </cfRule>
    <cfRule type="containsText" dxfId="11362" priority="4050" operator="containsText" text="Baja">
      <formula>NOT(ISERROR(SEARCH("Baja",AW520)))</formula>
    </cfRule>
  </conditionalFormatting>
  <conditionalFormatting sqref="AP520">
    <cfRule type="cellIs" dxfId="11361" priority="4033" stopIfTrue="1" operator="equal">
      <formula>"Alta"</formula>
    </cfRule>
  </conditionalFormatting>
  <conditionalFormatting sqref="AP520">
    <cfRule type="cellIs" dxfId="11360" priority="4035" stopIfTrue="1" operator="equal">
      <formula>"Baja"</formula>
    </cfRule>
  </conditionalFormatting>
  <conditionalFormatting sqref="AP520">
    <cfRule type="cellIs" dxfId="11359" priority="4034" stopIfTrue="1" operator="equal">
      <formula>"Media"</formula>
    </cfRule>
  </conditionalFormatting>
  <conditionalFormatting sqref="AP520">
    <cfRule type="cellIs" dxfId="11358" priority="4032" stopIfTrue="1" operator="equal">
      <formula>"Muy Alta"</formula>
    </cfRule>
  </conditionalFormatting>
  <conditionalFormatting sqref="AP520">
    <cfRule type="cellIs" dxfId="11357" priority="4036" stopIfTrue="1" operator="equal">
      <formula>"Muy Baja"</formula>
    </cfRule>
  </conditionalFormatting>
  <conditionalFormatting sqref="AP521">
    <cfRule type="cellIs" dxfId="11356" priority="4019" stopIfTrue="1" operator="equal">
      <formula>"Alta"</formula>
    </cfRule>
  </conditionalFormatting>
  <conditionalFormatting sqref="AP521">
    <cfRule type="cellIs" dxfId="11355" priority="4021" stopIfTrue="1" operator="equal">
      <formula>"Baja"</formula>
    </cfRule>
  </conditionalFormatting>
  <conditionalFormatting sqref="AP521">
    <cfRule type="cellIs" dxfId="11354" priority="4020" stopIfTrue="1" operator="equal">
      <formula>"Media"</formula>
    </cfRule>
  </conditionalFormatting>
  <conditionalFormatting sqref="AP521">
    <cfRule type="cellIs" dxfId="11353" priority="4018" stopIfTrue="1" operator="equal">
      <formula>"Muy Alta"</formula>
    </cfRule>
  </conditionalFormatting>
  <conditionalFormatting sqref="AP521">
    <cfRule type="cellIs" dxfId="11352" priority="4022" stopIfTrue="1" operator="equal">
      <formula>"Muy Baja"</formula>
    </cfRule>
  </conditionalFormatting>
  <conditionalFormatting sqref="AE522:AE523">
    <cfRule type="containsText" dxfId="11351" priority="3971" operator="containsText" text="VALORAR">
      <formula>NOT(ISERROR(SEARCH("VALORAR",AE522)))</formula>
    </cfRule>
    <cfRule type="containsText" dxfId="11350" priority="3972" operator="containsText" text="Extrema">
      <formula>NOT(ISERROR(SEARCH("Extrema",AE522)))</formula>
    </cfRule>
    <cfRule type="containsText" dxfId="11349" priority="3973" operator="containsText" text="Alta">
      <formula>NOT(ISERROR(SEARCH("Alta",AE522)))</formula>
    </cfRule>
    <cfRule type="containsText" dxfId="11348" priority="3974" operator="containsText" text="Moderada">
      <formula>NOT(ISERROR(SEARCH("Moderada",AE522)))</formula>
    </cfRule>
    <cfRule type="containsText" dxfId="11347" priority="3975" operator="containsText" text="Baja">
      <formula>NOT(ISERROR(SEARCH("Baja",AE522)))</formula>
    </cfRule>
  </conditionalFormatting>
  <conditionalFormatting sqref="AE522:AE523">
    <cfRule type="containsText" dxfId="11346" priority="3976" operator="containsText" text="VALORAR">
      <formula>NOT(ISERROR(SEARCH("VALORAR",AE522)))</formula>
    </cfRule>
    <cfRule type="containsText" dxfId="11345" priority="3977" operator="containsText" text="Extrema">
      <formula>NOT(ISERROR(SEARCH("Extrema",AE522)))</formula>
    </cfRule>
    <cfRule type="containsText" dxfId="11344" priority="3978" operator="containsText" text="Alta">
      <formula>NOT(ISERROR(SEARCH("Alta",AE522)))</formula>
    </cfRule>
    <cfRule type="containsText" dxfId="11343" priority="3979" operator="containsText" text="Moderada">
      <formula>NOT(ISERROR(SEARCH("Moderada",AE522)))</formula>
    </cfRule>
    <cfRule type="containsText" dxfId="11342" priority="3980" operator="containsText" text="Baja">
      <formula>NOT(ISERROR(SEARCH("Baja",AE522)))</formula>
    </cfRule>
  </conditionalFormatting>
  <conditionalFormatting sqref="V522:V523">
    <cfRule type="cellIs" dxfId="11341" priority="3987" stopIfTrue="1" operator="equal">
      <formula>"Alta"</formula>
    </cfRule>
  </conditionalFormatting>
  <conditionalFormatting sqref="V522:V523">
    <cfRule type="cellIs" dxfId="11340" priority="3989" stopIfTrue="1" operator="equal">
      <formula>"Baja"</formula>
    </cfRule>
  </conditionalFormatting>
  <conditionalFormatting sqref="V522:V523">
    <cfRule type="cellIs" dxfId="11339" priority="3988" stopIfTrue="1" operator="equal">
      <formula>"Media"</formula>
    </cfRule>
  </conditionalFormatting>
  <conditionalFormatting sqref="V522:V523">
    <cfRule type="cellIs" dxfId="11338" priority="3986" stopIfTrue="1" operator="equal">
      <formula>"Muy Alta"</formula>
    </cfRule>
  </conditionalFormatting>
  <conditionalFormatting sqref="V522:V523">
    <cfRule type="cellIs" dxfId="11337" priority="3990" stopIfTrue="1" operator="equal">
      <formula>"Muy Baja"</formula>
    </cfRule>
  </conditionalFormatting>
  <conditionalFormatting sqref="AP523">
    <cfRule type="cellIs" dxfId="11336" priority="3949" stopIfTrue="1" operator="equal">
      <formula>"Alta"</formula>
    </cfRule>
  </conditionalFormatting>
  <conditionalFormatting sqref="AP523">
    <cfRule type="cellIs" dxfId="11335" priority="3951" stopIfTrue="1" operator="equal">
      <formula>"Baja"</formula>
    </cfRule>
  </conditionalFormatting>
  <conditionalFormatting sqref="AP523">
    <cfRule type="cellIs" dxfId="11334" priority="3950" stopIfTrue="1" operator="equal">
      <formula>"Media"</formula>
    </cfRule>
  </conditionalFormatting>
  <conditionalFormatting sqref="AP523">
    <cfRule type="cellIs" dxfId="11333" priority="3948" stopIfTrue="1" operator="equal">
      <formula>"Muy Alta"</formula>
    </cfRule>
  </conditionalFormatting>
  <conditionalFormatting sqref="AP523">
    <cfRule type="cellIs" dxfId="11332" priority="3952" stopIfTrue="1" operator="equal">
      <formula>"Muy Baja"</formula>
    </cfRule>
  </conditionalFormatting>
  <conditionalFormatting sqref="AE532:AE533">
    <cfRule type="containsText" dxfId="11331" priority="3915" operator="containsText" text="VALORAR">
      <formula>NOT(ISERROR(SEARCH("VALORAR",AE532)))</formula>
    </cfRule>
    <cfRule type="containsText" dxfId="11330" priority="3916" operator="containsText" text="Extrema">
      <formula>NOT(ISERROR(SEARCH("Extrema",AE532)))</formula>
    </cfRule>
    <cfRule type="containsText" dxfId="11329" priority="3917" operator="containsText" text="Alta">
      <formula>NOT(ISERROR(SEARCH("Alta",AE532)))</formula>
    </cfRule>
    <cfRule type="containsText" dxfId="11328" priority="3918" operator="containsText" text="Moderada">
      <formula>NOT(ISERROR(SEARCH("Moderada",AE532)))</formula>
    </cfRule>
    <cfRule type="containsText" dxfId="11327" priority="3919" operator="containsText" text="Baja">
      <formula>NOT(ISERROR(SEARCH("Baja",AE532)))</formula>
    </cfRule>
  </conditionalFormatting>
  <conditionalFormatting sqref="AE532:AE533">
    <cfRule type="containsText" dxfId="11326" priority="3920" operator="containsText" text="VALORAR">
      <formula>NOT(ISERROR(SEARCH("VALORAR",AE532)))</formula>
    </cfRule>
    <cfRule type="containsText" dxfId="11325" priority="3921" operator="containsText" text="Extrema">
      <formula>NOT(ISERROR(SEARCH("Extrema",AE532)))</formula>
    </cfRule>
    <cfRule type="containsText" dxfId="11324" priority="3922" operator="containsText" text="Alta">
      <formula>NOT(ISERROR(SEARCH("Alta",AE532)))</formula>
    </cfRule>
    <cfRule type="containsText" dxfId="11323" priority="3923" operator="containsText" text="Moderada">
      <formula>NOT(ISERROR(SEARCH("Moderada",AE532)))</formula>
    </cfRule>
    <cfRule type="containsText" dxfId="11322" priority="3924" operator="containsText" text="Baja">
      <formula>NOT(ISERROR(SEARCH("Baja",AE532)))</formula>
    </cfRule>
  </conditionalFormatting>
  <conditionalFormatting sqref="AP537">
    <cfRule type="cellIs" dxfId="11321" priority="3869" stopIfTrue="1" operator="equal">
      <formula>"Alta"</formula>
    </cfRule>
  </conditionalFormatting>
  <conditionalFormatting sqref="AP537">
    <cfRule type="cellIs" dxfId="11320" priority="3871" stopIfTrue="1" operator="equal">
      <formula>"Baja"</formula>
    </cfRule>
  </conditionalFormatting>
  <conditionalFormatting sqref="AP537">
    <cfRule type="cellIs" dxfId="11319" priority="3870" stopIfTrue="1" operator="equal">
      <formula>"Media"</formula>
    </cfRule>
  </conditionalFormatting>
  <conditionalFormatting sqref="AP537">
    <cfRule type="cellIs" dxfId="11318" priority="3868" stopIfTrue="1" operator="equal">
      <formula>"Muy Alta"</formula>
    </cfRule>
  </conditionalFormatting>
  <conditionalFormatting sqref="AP537">
    <cfRule type="cellIs" dxfId="11317" priority="3872" stopIfTrue="1" operator="equal">
      <formula>"Muy Baja"</formula>
    </cfRule>
  </conditionalFormatting>
  <conditionalFormatting sqref="AP534">
    <cfRule type="cellIs" dxfId="11316" priority="3827" stopIfTrue="1" operator="equal">
      <formula>"Alta"</formula>
    </cfRule>
  </conditionalFormatting>
  <conditionalFormatting sqref="AP534">
    <cfRule type="cellIs" dxfId="11315" priority="3829" stopIfTrue="1" operator="equal">
      <formula>"Baja"</formula>
    </cfRule>
  </conditionalFormatting>
  <conditionalFormatting sqref="AP534">
    <cfRule type="cellIs" dxfId="11314" priority="3828" stopIfTrue="1" operator="equal">
      <formula>"Media"</formula>
    </cfRule>
  </conditionalFormatting>
  <conditionalFormatting sqref="AP534">
    <cfRule type="cellIs" dxfId="11313" priority="3826" stopIfTrue="1" operator="equal">
      <formula>"Muy Alta"</formula>
    </cfRule>
  </conditionalFormatting>
  <conditionalFormatting sqref="AP534">
    <cfRule type="cellIs" dxfId="11312" priority="3830" stopIfTrue="1" operator="equal">
      <formula>"Muy Baja"</formula>
    </cfRule>
  </conditionalFormatting>
  <conditionalFormatting sqref="V532:V533">
    <cfRule type="cellIs" dxfId="11311" priority="3931" stopIfTrue="1" operator="equal">
      <formula>"Alta"</formula>
    </cfRule>
  </conditionalFormatting>
  <conditionalFormatting sqref="V532:V533">
    <cfRule type="cellIs" dxfId="11310" priority="3933" stopIfTrue="1" operator="equal">
      <formula>"Baja"</formula>
    </cfRule>
  </conditionalFormatting>
  <conditionalFormatting sqref="V532:V533">
    <cfRule type="cellIs" dxfId="11309" priority="3932" stopIfTrue="1" operator="equal">
      <formula>"Media"</formula>
    </cfRule>
  </conditionalFormatting>
  <conditionalFormatting sqref="V532:V533">
    <cfRule type="cellIs" dxfId="11308" priority="3930" stopIfTrue="1" operator="equal">
      <formula>"Muy Alta"</formula>
    </cfRule>
  </conditionalFormatting>
  <conditionalFormatting sqref="V532:V533">
    <cfRule type="cellIs" dxfId="11307" priority="3934" stopIfTrue="1" operator="equal">
      <formula>"Muy Baja"</formula>
    </cfRule>
  </conditionalFormatting>
  <conditionalFormatting sqref="AW532">
    <cfRule type="containsText" dxfId="11306" priority="3905" operator="containsText" text="VALORAR">
      <formula>NOT(ISERROR(SEARCH("VALORAR",AW532)))</formula>
    </cfRule>
    <cfRule type="containsText" dxfId="11305" priority="3906" operator="containsText" text="Extrema">
      <formula>NOT(ISERROR(SEARCH("Extrema",AW532)))</formula>
    </cfRule>
    <cfRule type="containsText" dxfId="11304" priority="3907" operator="containsText" text="Alta">
      <formula>NOT(ISERROR(SEARCH("Alta",AW532)))</formula>
    </cfRule>
    <cfRule type="containsText" dxfId="11303" priority="3908" operator="containsText" text="Moderada">
      <formula>NOT(ISERROR(SEARCH("Moderada",AW532)))</formula>
    </cfRule>
    <cfRule type="containsText" dxfId="11302" priority="3909" operator="containsText" text="Baja">
      <formula>NOT(ISERROR(SEARCH("Baja",AW532)))</formula>
    </cfRule>
  </conditionalFormatting>
  <conditionalFormatting sqref="AW532">
    <cfRule type="containsText" dxfId="11301" priority="3910" operator="containsText" text="VALORAR">
      <formula>NOT(ISERROR(SEARCH("VALORAR",AW532)))</formula>
    </cfRule>
    <cfRule type="containsText" dxfId="11300" priority="3911" operator="containsText" text="Extrema">
      <formula>NOT(ISERROR(SEARCH("Extrema",AW532)))</formula>
    </cfRule>
    <cfRule type="containsText" dxfId="11299" priority="3912" operator="containsText" text="Alta">
      <formula>NOT(ISERROR(SEARCH("Alta",AW532)))</formula>
    </cfRule>
    <cfRule type="containsText" dxfId="11298" priority="3913" operator="containsText" text="Moderada">
      <formula>NOT(ISERROR(SEARCH("Moderada",AW532)))</formula>
    </cfRule>
    <cfRule type="containsText" dxfId="11297" priority="3914" operator="containsText" text="Baja">
      <formula>NOT(ISERROR(SEARCH("Baja",AW532)))</formula>
    </cfRule>
  </conditionalFormatting>
  <conditionalFormatting sqref="AP532">
    <cfRule type="cellIs" dxfId="11296" priority="3897" stopIfTrue="1" operator="equal">
      <formula>"Alta"</formula>
    </cfRule>
  </conditionalFormatting>
  <conditionalFormatting sqref="AP532">
    <cfRule type="cellIs" dxfId="11295" priority="3899" stopIfTrue="1" operator="equal">
      <formula>"Baja"</formula>
    </cfRule>
  </conditionalFormatting>
  <conditionalFormatting sqref="AP532">
    <cfRule type="cellIs" dxfId="11294" priority="3898" stopIfTrue="1" operator="equal">
      <formula>"Media"</formula>
    </cfRule>
  </conditionalFormatting>
  <conditionalFormatting sqref="AP532">
    <cfRule type="cellIs" dxfId="11293" priority="3896" stopIfTrue="1" operator="equal">
      <formula>"Muy Alta"</formula>
    </cfRule>
  </conditionalFormatting>
  <conditionalFormatting sqref="AP532">
    <cfRule type="cellIs" dxfId="11292" priority="3900" stopIfTrue="1" operator="equal">
      <formula>"Muy Baja"</formula>
    </cfRule>
  </conditionalFormatting>
  <conditionalFormatting sqref="AP533">
    <cfRule type="cellIs" dxfId="11291" priority="3883" stopIfTrue="1" operator="equal">
      <formula>"Alta"</formula>
    </cfRule>
  </conditionalFormatting>
  <conditionalFormatting sqref="AP533">
    <cfRule type="cellIs" dxfId="11290" priority="3885" stopIfTrue="1" operator="equal">
      <formula>"Baja"</formula>
    </cfRule>
  </conditionalFormatting>
  <conditionalFormatting sqref="AP533">
    <cfRule type="cellIs" dxfId="11289" priority="3884" stopIfTrue="1" operator="equal">
      <formula>"Media"</formula>
    </cfRule>
  </conditionalFormatting>
  <conditionalFormatting sqref="AP533">
    <cfRule type="cellIs" dxfId="11288" priority="3882" stopIfTrue="1" operator="equal">
      <formula>"Muy Alta"</formula>
    </cfRule>
  </conditionalFormatting>
  <conditionalFormatting sqref="AP533">
    <cfRule type="cellIs" dxfId="11287" priority="3886" stopIfTrue="1" operator="equal">
      <formula>"Muy Baja"</formula>
    </cfRule>
  </conditionalFormatting>
  <conditionalFormatting sqref="AE534:AE535">
    <cfRule type="containsText" dxfId="11286" priority="3835" operator="containsText" text="VALORAR">
      <formula>NOT(ISERROR(SEARCH("VALORAR",AE534)))</formula>
    </cfRule>
    <cfRule type="containsText" dxfId="11285" priority="3836" operator="containsText" text="Extrema">
      <formula>NOT(ISERROR(SEARCH("Extrema",AE534)))</formula>
    </cfRule>
    <cfRule type="containsText" dxfId="11284" priority="3837" operator="containsText" text="Alta">
      <formula>NOT(ISERROR(SEARCH("Alta",AE534)))</formula>
    </cfRule>
    <cfRule type="containsText" dxfId="11283" priority="3838" operator="containsText" text="Moderada">
      <formula>NOT(ISERROR(SEARCH("Moderada",AE534)))</formula>
    </cfRule>
    <cfRule type="containsText" dxfId="11282" priority="3839" operator="containsText" text="Baja">
      <formula>NOT(ISERROR(SEARCH("Baja",AE534)))</formula>
    </cfRule>
  </conditionalFormatting>
  <conditionalFormatting sqref="AE534:AE535">
    <cfRule type="containsText" dxfId="11281" priority="3840" operator="containsText" text="VALORAR">
      <formula>NOT(ISERROR(SEARCH("VALORAR",AE534)))</formula>
    </cfRule>
    <cfRule type="containsText" dxfId="11280" priority="3841" operator="containsText" text="Extrema">
      <formula>NOT(ISERROR(SEARCH("Extrema",AE534)))</formula>
    </cfRule>
    <cfRule type="containsText" dxfId="11279" priority="3842" operator="containsText" text="Alta">
      <formula>NOT(ISERROR(SEARCH("Alta",AE534)))</formula>
    </cfRule>
    <cfRule type="containsText" dxfId="11278" priority="3843" operator="containsText" text="Moderada">
      <formula>NOT(ISERROR(SEARCH("Moderada",AE534)))</formula>
    </cfRule>
    <cfRule type="containsText" dxfId="11277" priority="3844" operator="containsText" text="Baja">
      <formula>NOT(ISERROR(SEARCH("Baja",AE534)))</formula>
    </cfRule>
  </conditionalFormatting>
  <conditionalFormatting sqref="V534:V535">
    <cfRule type="cellIs" dxfId="11276" priority="3851" stopIfTrue="1" operator="equal">
      <formula>"Alta"</formula>
    </cfRule>
  </conditionalFormatting>
  <conditionalFormatting sqref="V534:V535">
    <cfRule type="cellIs" dxfId="11275" priority="3853" stopIfTrue="1" operator="equal">
      <formula>"Baja"</formula>
    </cfRule>
  </conditionalFormatting>
  <conditionalFormatting sqref="V534:V535">
    <cfRule type="cellIs" dxfId="11274" priority="3852" stopIfTrue="1" operator="equal">
      <formula>"Media"</formula>
    </cfRule>
  </conditionalFormatting>
  <conditionalFormatting sqref="V534:V535">
    <cfRule type="cellIs" dxfId="11273" priority="3850" stopIfTrue="1" operator="equal">
      <formula>"Muy Alta"</formula>
    </cfRule>
  </conditionalFormatting>
  <conditionalFormatting sqref="V534:V535">
    <cfRule type="cellIs" dxfId="11272" priority="3854" stopIfTrue="1" operator="equal">
      <formula>"Muy Baja"</formula>
    </cfRule>
  </conditionalFormatting>
  <conditionalFormatting sqref="AP535">
    <cfRule type="cellIs" dxfId="11271" priority="3813" stopIfTrue="1" operator="equal">
      <formula>"Alta"</formula>
    </cfRule>
  </conditionalFormatting>
  <conditionalFormatting sqref="AP535">
    <cfRule type="cellIs" dxfId="11270" priority="3815" stopIfTrue="1" operator="equal">
      <formula>"Baja"</formula>
    </cfRule>
  </conditionalFormatting>
  <conditionalFormatting sqref="AP535">
    <cfRule type="cellIs" dxfId="11269" priority="3814" stopIfTrue="1" operator="equal">
      <formula>"Media"</formula>
    </cfRule>
  </conditionalFormatting>
  <conditionalFormatting sqref="AP535">
    <cfRule type="cellIs" dxfId="11268" priority="3812" stopIfTrue="1" operator="equal">
      <formula>"Muy Alta"</formula>
    </cfRule>
  </conditionalFormatting>
  <conditionalFormatting sqref="AP535">
    <cfRule type="cellIs" dxfId="11267" priority="3816" stopIfTrue="1" operator="equal">
      <formula>"Muy Baja"</formula>
    </cfRule>
  </conditionalFormatting>
  <conditionalFormatting sqref="AE526:AE527">
    <cfRule type="containsText" dxfId="11266" priority="3779" operator="containsText" text="VALORAR">
      <formula>NOT(ISERROR(SEARCH("VALORAR",AE526)))</formula>
    </cfRule>
    <cfRule type="containsText" dxfId="11265" priority="3780" operator="containsText" text="Extrema">
      <formula>NOT(ISERROR(SEARCH("Extrema",AE526)))</formula>
    </cfRule>
    <cfRule type="containsText" dxfId="11264" priority="3781" operator="containsText" text="Alta">
      <formula>NOT(ISERROR(SEARCH("Alta",AE526)))</formula>
    </cfRule>
    <cfRule type="containsText" dxfId="11263" priority="3782" operator="containsText" text="Moderada">
      <formula>NOT(ISERROR(SEARCH("Moderada",AE526)))</formula>
    </cfRule>
    <cfRule type="containsText" dxfId="11262" priority="3783" operator="containsText" text="Baja">
      <formula>NOT(ISERROR(SEARCH("Baja",AE526)))</formula>
    </cfRule>
  </conditionalFormatting>
  <conditionalFormatting sqref="AE526:AE527">
    <cfRule type="containsText" dxfId="11261" priority="3784" operator="containsText" text="VALORAR">
      <formula>NOT(ISERROR(SEARCH("VALORAR",AE526)))</formula>
    </cfRule>
    <cfRule type="containsText" dxfId="11260" priority="3785" operator="containsText" text="Extrema">
      <formula>NOT(ISERROR(SEARCH("Extrema",AE526)))</formula>
    </cfRule>
    <cfRule type="containsText" dxfId="11259" priority="3786" operator="containsText" text="Alta">
      <formula>NOT(ISERROR(SEARCH("Alta",AE526)))</formula>
    </cfRule>
    <cfRule type="containsText" dxfId="11258" priority="3787" operator="containsText" text="Moderada">
      <formula>NOT(ISERROR(SEARCH("Moderada",AE526)))</formula>
    </cfRule>
    <cfRule type="containsText" dxfId="11257" priority="3788" operator="containsText" text="Baja">
      <formula>NOT(ISERROR(SEARCH("Baja",AE526)))</formula>
    </cfRule>
  </conditionalFormatting>
  <conditionalFormatting sqref="AP531">
    <cfRule type="cellIs" dxfId="11256" priority="3733" stopIfTrue="1" operator="equal">
      <formula>"Alta"</formula>
    </cfRule>
  </conditionalFormatting>
  <conditionalFormatting sqref="AP531">
    <cfRule type="cellIs" dxfId="11255" priority="3735" stopIfTrue="1" operator="equal">
      <formula>"Baja"</formula>
    </cfRule>
  </conditionalFormatting>
  <conditionalFormatting sqref="AP531">
    <cfRule type="cellIs" dxfId="11254" priority="3734" stopIfTrue="1" operator="equal">
      <formula>"Media"</formula>
    </cfRule>
  </conditionalFormatting>
  <conditionalFormatting sqref="AP531">
    <cfRule type="cellIs" dxfId="11253" priority="3732" stopIfTrue="1" operator="equal">
      <formula>"Muy Alta"</formula>
    </cfRule>
  </conditionalFormatting>
  <conditionalFormatting sqref="AP531">
    <cfRule type="cellIs" dxfId="11252" priority="3736" stopIfTrue="1" operator="equal">
      <formula>"Muy Baja"</formula>
    </cfRule>
  </conditionalFormatting>
  <conditionalFormatting sqref="AP528">
    <cfRule type="cellIs" dxfId="11251" priority="3691" stopIfTrue="1" operator="equal">
      <formula>"Alta"</formula>
    </cfRule>
  </conditionalFormatting>
  <conditionalFormatting sqref="AP528">
    <cfRule type="cellIs" dxfId="11250" priority="3693" stopIfTrue="1" operator="equal">
      <formula>"Baja"</formula>
    </cfRule>
  </conditionalFormatting>
  <conditionalFormatting sqref="AP528">
    <cfRule type="cellIs" dxfId="11249" priority="3692" stopIfTrue="1" operator="equal">
      <formula>"Media"</formula>
    </cfRule>
  </conditionalFormatting>
  <conditionalFormatting sqref="AP528">
    <cfRule type="cellIs" dxfId="11248" priority="3690" stopIfTrue="1" operator="equal">
      <formula>"Muy Alta"</formula>
    </cfRule>
  </conditionalFormatting>
  <conditionalFormatting sqref="AP528">
    <cfRule type="cellIs" dxfId="11247" priority="3694" stopIfTrue="1" operator="equal">
      <formula>"Muy Baja"</formula>
    </cfRule>
  </conditionalFormatting>
  <conditionalFormatting sqref="V526:V527">
    <cfRule type="cellIs" dxfId="11246" priority="3795" stopIfTrue="1" operator="equal">
      <formula>"Alta"</formula>
    </cfRule>
  </conditionalFormatting>
  <conditionalFormatting sqref="V526:V527">
    <cfRule type="cellIs" dxfId="11245" priority="3797" stopIfTrue="1" operator="equal">
      <formula>"Baja"</formula>
    </cfRule>
  </conditionalFormatting>
  <conditionalFormatting sqref="V526:V527">
    <cfRule type="cellIs" dxfId="11244" priority="3796" stopIfTrue="1" operator="equal">
      <formula>"Media"</formula>
    </cfRule>
  </conditionalFormatting>
  <conditionalFormatting sqref="V526:V527">
    <cfRule type="cellIs" dxfId="11243" priority="3794" stopIfTrue="1" operator="equal">
      <formula>"Muy Alta"</formula>
    </cfRule>
  </conditionalFormatting>
  <conditionalFormatting sqref="V526:V527">
    <cfRule type="cellIs" dxfId="11242" priority="3798" stopIfTrue="1" operator="equal">
      <formula>"Muy Baja"</formula>
    </cfRule>
  </conditionalFormatting>
  <conditionalFormatting sqref="AW526">
    <cfRule type="containsText" dxfId="11241" priority="3769" operator="containsText" text="VALORAR">
      <formula>NOT(ISERROR(SEARCH("VALORAR",AW526)))</formula>
    </cfRule>
    <cfRule type="containsText" dxfId="11240" priority="3770" operator="containsText" text="Extrema">
      <formula>NOT(ISERROR(SEARCH("Extrema",AW526)))</formula>
    </cfRule>
    <cfRule type="containsText" dxfId="11239" priority="3771" operator="containsText" text="Alta">
      <formula>NOT(ISERROR(SEARCH("Alta",AW526)))</formula>
    </cfRule>
    <cfRule type="containsText" dxfId="11238" priority="3772" operator="containsText" text="Moderada">
      <formula>NOT(ISERROR(SEARCH("Moderada",AW526)))</formula>
    </cfRule>
    <cfRule type="containsText" dxfId="11237" priority="3773" operator="containsText" text="Baja">
      <formula>NOT(ISERROR(SEARCH("Baja",AW526)))</formula>
    </cfRule>
  </conditionalFormatting>
  <conditionalFormatting sqref="AW526">
    <cfRule type="containsText" dxfId="11236" priority="3774" operator="containsText" text="VALORAR">
      <formula>NOT(ISERROR(SEARCH("VALORAR",AW526)))</formula>
    </cfRule>
    <cfRule type="containsText" dxfId="11235" priority="3775" operator="containsText" text="Extrema">
      <formula>NOT(ISERROR(SEARCH("Extrema",AW526)))</formula>
    </cfRule>
    <cfRule type="containsText" dxfId="11234" priority="3776" operator="containsText" text="Alta">
      <formula>NOT(ISERROR(SEARCH("Alta",AW526)))</formula>
    </cfRule>
    <cfRule type="containsText" dxfId="11233" priority="3777" operator="containsText" text="Moderada">
      <formula>NOT(ISERROR(SEARCH("Moderada",AW526)))</formula>
    </cfRule>
    <cfRule type="containsText" dxfId="11232" priority="3778" operator="containsText" text="Baja">
      <formula>NOT(ISERROR(SEARCH("Baja",AW526)))</formula>
    </cfRule>
  </conditionalFormatting>
  <conditionalFormatting sqref="AP526">
    <cfRule type="cellIs" dxfId="11231" priority="3761" stopIfTrue="1" operator="equal">
      <formula>"Alta"</formula>
    </cfRule>
  </conditionalFormatting>
  <conditionalFormatting sqref="AP526">
    <cfRule type="cellIs" dxfId="11230" priority="3763" stopIfTrue="1" operator="equal">
      <formula>"Baja"</formula>
    </cfRule>
  </conditionalFormatting>
  <conditionalFormatting sqref="AP526">
    <cfRule type="cellIs" dxfId="11229" priority="3762" stopIfTrue="1" operator="equal">
      <formula>"Media"</formula>
    </cfRule>
  </conditionalFormatting>
  <conditionalFormatting sqref="AP526">
    <cfRule type="cellIs" dxfId="11228" priority="3760" stopIfTrue="1" operator="equal">
      <formula>"Muy Alta"</formula>
    </cfRule>
  </conditionalFormatting>
  <conditionalFormatting sqref="AP526">
    <cfRule type="cellIs" dxfId="11227" priority="3764" stopIfTrue="1" operator="equal">
      <formula>"Muy Baja"</formula>
    </cfRule>
  </conditionalFormatting>
  <conditionalFormatting sqref="AP527">
    <cfRule type="cellIs" dxfId="11226" priority="3747" stopIfTrue="1" operator="equal">
      <formula>"Alta"</formula>
    </cfRule>
  </conditionalFormatting>
  <conditionalFormatting sqref="AP527">
    <cfRule type="cellIs" dxfId="11225" priority="3749" stopIfTrue="1" operator="equal">
      <formula>"Baja"</formula>
    </cfRule>
  </conditionalFormatting>
  <conditionalFormatting sqref="AP527">
    <cfRule type="cellIs" dxfId="11224" priority="3748" stopIfTrue="1" operator="equal">
      <formula>"Media"</formula>
    </cfRule>
  </conditionalFormatting>
  <conditionalFormatting sqref="AP527">
    <cfRule type="cellIs" dxfId="11223" priority="3746" stopIfTrue="1" operator="equal">
      <formula>"Muy Alta"</formula>
    </cfRule>
  </conditionalFormatting>
  <conditionalFormatting sqref="AP527">
    <cfRule type="cellIs" dxfId="11222" priority="3750" stopIfTrue="1" operator="equal">
      <formula>"Muy Baja"</formula>
    </cfRule>
  </conditionalFormatting>
  <conditionalFormatting sqref="AE528:AE529">
    <cfRule type="containsText" dxfId="11221" priority="3699" operator="containsText" text="VALORAR">
      <formula>NOT(ISERROR(SEARCH("VALORAR",AE528)))</formula>
    </cfRule>
    <cfRule type="containsText" dxfId="11220" priority="3700" operator="containsText" text="Extrema">
      <formula>NOT(ISERROR(SEARCH("Extrema",AE528)))</formula>
    </cfRule>
    <cfRule type="containsText" dxfId="11219" priority="3701" operator="containsText" text="Alta">
      <formula>NOT(ISERROR(SEARCH("Alta",AE528)))</formula>
    </cfRule>
    <cfRule type="containsText" dxfId="11218" priority="3702" operator="containsText" text="Moderada">
      <formula>NOT(ISERROR(SEARCH("Moderada",AE528)))</formula>
    </cfRule>
    <cfRule type="containsText" dxfId="11217" priority="3703" operator="containsText" text="Baja">
      <formula>NOT(ISERROR(SEARCH("Baja",AE528)))</formula>
    </cfRule>
  </conditionalFormatting>
  <conditionalFormatting sqref="AE528:AE529">
    <cfRule type="containsText" dxfId="11216" priority="3704" operator="containsText" text="VALORAR">
      <formula>NOT(ISERROR(SEARCH("VALORAR",AE528)))</formula>
    </cfRule>
    <cfRule type="containsText" dxfId="11215" priority="3705" operator="containsText" text="Extrema">
      <formula>NOT(ISERROR(SEARCH("Extrema",AE528)))</formula>
    </cfRule>
    <cfRule type="containsText" dxfId="11214" priority="3706" operator="containsText" text="Alta">
      <formula>NOT(ISERROR(SEARCH("Alta",AE528)))</formula>
    </cfRule>
    <cfRule type="containsText" dxfId="11213" priority="3707" operator="containsText" text="Moderada">
      <formula>NOT(ISERROR(SEARCH("Moderada",AE528)))</formula>
    </cfRule>
    <cfRule type="containsText" dxfId="11212" priority="3708" operator="containsText" text="Baja">
      <formula>NOT(ISERROR(SEARCH("Baja",AE528)))</formula>
    </cfRule>
  </conditionalFormatting>
  <conditionalFormatting sqref="V528:V529">
    <cfRule type="cellIs" dxfId="11211" priority="3715" stopIfTrue="1" operator="equal">
      <formula>"Alta"</formula>
    </cfRule>
  </conditionalFormatting>
  <conditionalFormatting sqref="V528:V529">
    <cfRule type="cellIs" dxfId="11210" priority="3717" stopIfTrue="1" operator="equal">
      <formula>"Baja"</formula>
    </cfRule>
  </conditionalFormatting>
  <conditionalFormatting sqref="V528:V529">
    <cfRule type="cellIs" dxfId="11209" priority="3716" stopIfTrue="1" operator="equal">
      <formula>"Media"</formula>
    </cfRule>
  </conditionalFormatting>
  <conditionalFormatting sqref="V528:V529">
    <cfRule type="cellIs" dxfId="11208" priority="3714" stopIfTrue="1" operator="equal">
      <formula>"Muy Alta"</formula>
    </cfRule>
  </conditionalFormatting>
  <conditionalFormatting sqref="V528:V529">
    <cfRule type="cellIs" dxfId="11207" priority="3718" stopIfTrue="1" operator="equal">
      <formula>"Muy Baja"</formula>
    </cfRule>
  </conditionalFormatting>
  <conditionalFormatting sqref="AP529">
    <cfRule type="cellIs" dxfId="11206" priority="3677" stopIfTrue="1" operator="equal">
      <formula>"Alta"</formula>
    </cfRule>
  </conditionalFormatting>
  <conditionalFormatting sqref="AP529">
    <cfRule type="cellIs" dxfId="11205" priority="3679" stopIfTrue="1" operator="equal">
      <formula>"Baja"</formula>
    </cfRule>
  </conditionalFormatting>
  <conditionalFormatting sqref="AP529">
    <cfRule type="cellIs" dxfId="11204" priority="3678" stopIfTrue="1" operator="equal">
      <formula>"Media"</formula>
    </cfRule>
  </conditionalFormatting>
  <conditionalFormatting sqref="AP529">
    <cfRule type="cellIs" dxfId="11203" priority="3676" stopIfTrue="1" operator="equal">
      <formula>"Muy Alta"</formula>
    </cfRule>
  </conditionalFormatting>
  <conditionalFormatting sqref="AP529">
    <cfRule type="cellIs" dxfId="11202" priority="3680" stopIfTrue="1" operator="equal">
      <formula>"Muy Baja"</formula>
    </cfRule>
  </conditionalFormatting>
  <conditionalFormatting sqref="AE506">
    <cfRule type="containsText" dxfId="11201" priority="3643" operator="containsText" text="VALORAR">
      <formula>NOT(ISERROR(SEARCH("VALORAR",AE506)))</formula>
    </cfRule>
    <cfRule type="containsText" dxfId="11200" priority="3644" operator="containsText" text="Extrema">
      <formula>NOT(ISERROR(SEARCH("Extrema",AE506)))</formula>
    </cfRule>
    <cfRule type="containsText" dxfId="11199" priority="3645" operator="containsText" text="Alta">
      <formula>NOT(ISERROR(SEARCH("Alta",AE506)))</formula>
    </cfRule>
    <cfRule type="containsText" dxfId="11198" priority="3646" operator="containsText" text="Moderada">
      <formula>NOT(ISERROR(SEARCH("Moderada",AE506)))</formula>
    </cfRule>
    <cfRule type="containsText" dxfId="11197" priority="3647" operator="containsText" text="Baja">
      <formula>NOT(ISERROR(SEARCH("Baja",AE506)))</formula>
    </cfRule>
  </conditionalFormatting>
  <conditionalFormatting sqref="AE506">
    <cfRule type="containsText" dxfId="11196" priority="3648" operator="containsText" text="VALORAR">
      <formula>NOT(ISERROR(SEARCH("VALORAR",AE506)))</formula>
    </cfRule>
    <cfRule type="containsText" dxfId="11195" priority="3649" operator="containsText" text="Extrema">
      <formula>NOT(ISERROR(SEARCH("Extrema",AE506)))</formula>
    </cfRule>
    <cfRule type="containsText" dxfId="11194" priority="3650" operator="containsText" text="Alta">
      <formula>NOT(ISERROR(SEARCH("Alta",AE506)))</formula>
    </cfRule>
    <cfRule type="containsText" dxfId="11193" priority="3651" operator="containsText" text="Moderada">
      <formula>NOT(ISERROR(SEARCH("Moderada",AE506)))</formula>
    </cfRule>
    <cfRule type="containsText" dxfId="11192" priority="3652" operator="containsText" text="Baja">
      <formula>NOT(ISERROR(SEARCH("Baja",AE506)))</formula>
    </cfRule>
  </conditionalFormatting>
  <conditionalFormatting sqref="V506">
    <cfRule type="cellIs" dxfId="11191" priority="3659" stopIfTrue="1" operator="equal">
      <formula>"Alta"</formula>
    </cfRule>
  </conditionalFormatting>
  <conditionalFormatting sqref="V506">
    <cfRule type="cellIs" dxfId="11190" priority="3661" stopIfTrue="1" operator="equal">
      <formula>"Baja"</formula>
    </cfRule>
  </conditionalFormatting>
  <conditionalFormatting sqref="V506">
    <cfRule type="cellIs" dxfId="11189" priority="3660" stopIfTrue="1" operator="equal">
      <formula>"Media"</formula>
    </cfRule>
  </conditionalFormatting>
  <conditionalFormatting sqref="V506">
    <cfRule type="cellIs" dxfId="11188" priority="3658" stopIfTrue="1" operator="equal">
      <formula>"Muy Alta"</formula>
    </cfRule>
  </conditionalFormatting>
  <conditionalFormatting sqref="V506">
    <cfRule type="cellIs" dxfId="11187" priority="3662" stopIfTrue="1" operator="equal">
      <formula>"Muy Baja"</formula>
    </cfRule>
  </conditionalFormatting>
  <conditionalFormatting sqref="AP506">
    <cfRule type="cellIs" dxfId="11186" priority="3635" stopIfTrue="1" operator="equal">
      <formula>"Alta"</formula>
    </cfRule>
  </conditionalFormatting>
  <conditionalFormatting sqref="AP506">
    <cfRule type="cellIs" dxfId="11185" priority="3637" stopIfTrue="1" operator="equal">
      <formula>"Baja"</formula>
    </cfRule>
  </conditionalFormatting>
  <conditionalFormatting sqref="AP506">
    <cfRule type="cellIs" dxfId="11184" priority="3636" stopIfTrue="1" operator="equal">
      <formula>"Media"</formula>
    </cfRule>
  </conditionalFormatting>
  <conditionalFormatting sqref="AP506">
    <cfRule type="cellIs" dxfId="11183" priority="3634" stopIfTrue="1" operator="equal">
      <formula>"Muy Alta"</formula>
    </cfRule>
  </conditionalFormatting>
  <conditionalFormatting sqref="AP506">
    <cfRule type="cellIs" dxfId="11182" priority="3638" stopIfTrue="1" operator="equal">
      <formula>"Muy Baja"</formula>
    </cfRule>
  </conditionalFormatting>
  <conditionalFormatting sqref="AE512">
    <cfRule type="containsText" dxfId="11181" priority="3601" operator="containsText" text="VALORAR">
      <formula>NOT(ISERROR(SEARCH("VALORAR",AE512)))</formula>
    </cfRule>
    <cfRule type="containsText" dxfId="11180" priority="3602" operator="containsText" text="Extrema">
      <formula>NOT(ISERROR(SEARCH("Extrema",AE512)))</formula>
    </cfRule>
    <cfRule type="containsText" dxfId="11179" priority="3603" operator="containsText" text="Alta">
      <formula>NOT(ISERROR(SEARCH("Alta",AE512)))</formula>
    </cfRule>
    <cfRule type="containsText" dxfId="11178" priority="3604" operator="containsText" text="Moderada">
      <formula>NOT(ISERROR(SEARCH("Moderada",AE512)))</formula>
    </cfRule>
    <cfRule type="containsText" dxfId="11177" priority="3605" operator="containsText" text="Baja">
      <formula>NOT(ISERROR(SEARCH("Baja",AE512)))</formula>
    </cfRule>
  </conditionalFormatting>
  <conditionalFormatting sqref="AE512">
    <cfRule type="containsText" dxfId="11176" priority="3606" operator="containsText" text="VALORAR">
      <formula>NOT(ISERROR(SEARCH("VALORAR",AE512)))</formula>
    </cfRule>
    <cfRule type="containsText" dxfId="11175" priority="3607" operator="containsText" text="Extrema">
      <formula>NOT(ISERROR(SEARCH("Extrema",AE512)))</formula>
    </cfRule>
    <cfRule type="containsText" dxfId="11174" priority="3608" operator="containsText" text="Alta">
      <formula>NOT(ISERROR(SEARCH("Alta",AE512)))</formula>
    </cfRule>
    <cfRule type="containsText" dxfId="11173" priority="3609" operator="containsText" text="Moderada">
      <formula>NOT(ISERROR(SEARCH("Moderada",AE512)))</formula>
    </cfRule>
    <cfRule type="containsText" dxfId="11172" priority="3610" operator="containsText" text="Baja">
      <formula>NOT(ISERROR(SEARCH("Baja",AE512)))</formula>
    </cfRule>
  </conditionalFormatting>
  <conditionalFormatting sqref="V512">
    <cfRule type="cellIs" dxfId="11171" priority="3617" stopIfTrue="1" operator="equal">
      <formula>"Alta"</formula>
    </cfRule>
  </conditionalFormatting>
  <conditionalFormatting sqref="V512">
    <cfRule type="cellIs" dxfId="11170" priority="3619" stopIfTrue="1" operator="equal">
      <formula>"Baja"</formula>
    </cfRule>
  </conditionalFormatting>
  <conditionalFormatting sqref="V512">
    <cfRule type="cellIs" dxfId="11169" priority="3618" stopIfTrue="1" operator="equal">
      <formula>"Media"</formula>
    </cfRule>
  </conditionalFormatting>
  <conditionalFormatting sqref="V512">
    <cfRule type="cellIs" dxfId="11168" priority="3616" stopIfTrue="1" operator="equal">
      <formula>"Muy Alta"</formula>
    </cfRule>
  </conditionalFormatting>
  <conditionalFormatting sqref="V512">
    <cfRule type="cellIs" dxfId="11167" priority="3620" stopIfTrue="1" operator="equal">
      <formula>"Muy Baja"</formula>
    </cfRule>
  </conditionalFormatting>
  <conditionalFormatting sqref="AP512">
    <cfRule type="cellIs" dxfId="11166" priority="3593" stopIfTrue="1" operator="equal">
      <formula>"Alta"</formula>
    </cfRule>
  </conditionalFormatting>
  <conditionalFormatting sqref="AP512">
    <cfRule type="cellIs" dxfId="11165" priority="3595" stopIfTrue="1" operator="equal">
      <formula>"Baja"</formula>
    </cfRule>
  </conditionalFormatting>
  <conditionalFormatting sqref="AP512">
    <cfRule type="cellIs" dxfId="11164" priority="3594" stopIfTrue="1" operator="equal">
      <formula>"Media"</formula>
    </cfRule>
  </conditionalFormatting>
  <conditionalFormatting sqref="AP512">
    <cfRule type="cellIs" dxfId="11163" priority="3592" stopIfTrue="1" operator="equal">
      <formula>"Muy Alta"</formula>
    </cfRule>
  </conditionalFormatting>
  <conditionalFormatting sqref="AP512">
    <cfRule type="cellIs" dxfId="11162" priority="3596" stopIfTrue="1" operator="equal">
      <formula>"Muy Baja"</formula>
    </cfRule>
  </conditionalFormatting>
  <conditionalFormatting sqref="AE518">
    <cfRule type="containsText" dxfId="11161" priority="3559" operator="containsText" text="VALORAR">
      <formula>NOT(ISERROR(SEARCH("VALORAR",AE518)))</formula>
    </cfRule>
    <cfRule type="containsText" dxfId="11160" priority="3560" operator="containsText" text="Extrema">
      <formula>NOT(ISERROR(SEARCH("Extrema",AE518)))</formula>
    </cfRule>
    <cfRule type="containsText" dxfId="11159" priority="3561" operator="containsText" text="Alta">
      <formula>NOT(ISERROR(SEARCH("Alta",AE518)))</formula>
    </cfRule>
    <cfRule type="containsText" dxfId="11158" priority="3562" operator="containsText" text="Moderada">
      <formula>NOT(ISERROR(SEARCH("Moderada",AE518)))</formula>
    </cfRule>
    <cfRule type="containsText" dxfId="11157" priority="3563" operator="containsText" text="Baja">
      <formula>NOT(ISERROR(SEARCH("Baja",AE518)))</formula>
    </cfRule>
  </conditionalFormatting>
  <conditionalFormatting sqref="AE518">
    <cfRule type="containsText" dxfId="11156" priority="3564" operator="containsText" text="VALORAR">
      <formula>NOT(ISERROR(SEARCH("VALORAR",AE518)))</formula>
    </cfRule>
    <cfRule type="containsText" dxfId="11155" priority="3565" operator="containsText" text="Extrema">
      <formula>NOT(ISERROR(SEARCH("Extrema",AE518)))</formula>
    </cfRule>
    <cfRule type="containsText" dxfId="11154" priority="3566" operator="containsText" text="Alta">
      <formula>NOT(ISERROR(SEARCH("Alta",AE518)))</formula>
    </cfRule>
    <cfRule type="containsText" dxfId="11153" priority="3567" operator="containsText" text="Moderada">
      <formula>NOT(ISERROR(SEARCH("Moderada",AE518)))</formula>
    </cfRule>
    <cfRule type="containsText" dxfId="11152" priority="3568" operator="containsText" text="Baja">
      <formula>NOT(ISERROR(SEARCH("Baja",AE518)))</formula>
    </cfRule>
  </conditionalFormatting>
  <conditionalFormatting sqref="V518">
    <cfRule type="cellIs" dxfId="11151" priority="3575" stopIfTrue="1" operator="equal">
      <formula>"Alta"</formula>
    </cfRule>
  </conditionalFormatting>
  <conditionalFormatting sqref="V518">
    <cfRule type="cellIs" dxfId="11150" priority="3577" stopIfTrue="1" operator="equal">
      <formula>"Baja"</formula>
    </cfRule>
  </conditionalFormatting>
  <conditionalFormatting sqref="V518">
    <cfRule type="cellIs" dxfId="11149" priority="3576" stopIfTrue="1" operator="equal">
      <formula>"Media"</formula>
    </cfRule>
  </conditionalFormatting>
  <conditionalFormatting sqref="V518">
    <cfRule type="cellIs" dxfId="11148" priority="3574" stopIfTrue="1" operator="equal">
      <formula>"Muy Alta"</formula>
    </cfRule>
  </conditionalFormatting>
  <conditionalFormatting sqref="V518">
    <cfRule type="cellIs" dxfId="11147" priority="3578" stopIfTrue="1" operator="equal">
      <formula>"Muy Baja"</formula>
    </cfRule>
  </conditionalFormatting>
  <conditionalFormatting sqref="AP518">
    <cfRule type="cellIs" dxfId="11146" priority="3551" stopIfTrue="1" operator="equal">
      <formula>"Alta"</formula>
    </cfRule>
  </conditionalFormatting>
  <conditionalFormatting sqref="AP518">
    <cfRule type="cellIs" dxfId="11145" priority="3553" stopIfTrue="1" operator="equal">
      <formula>"Baja"</formula>
    </cfRule>
  </conditionalFormatting>
  <conditionalFormatting sqref="AP518">
    <cfRule type="cellIs" dxfId="11144" priority="3552" stopIfTrue="1" operator="equal">
      <formula>"Media"</formula>
    </cfRule>
  </conditionalFormatting>
  <conditionalFormatting sqref="AP518">
    <cfRule type="cellIs" dxfId="11143" priority="3550" stopIfTrue="1" operator="equal">
      <formula>"Muy Alta"</formula>
    </cfRule>
  </conditionalFormatting>
  <conditionalFormatting sqref="AP518">
    <cfRule type="cellIs" dxfId="11142" priority="3554" stopIfTrue="1" operator="equal">
      <formula>"Muy Baja"</formula>
    </cfRule>
  </conditionalFormatting>
  <conditionalFormatting sqref="AE524">
    <cfRule type="containsText" dxfId="11141" priority="3517" operator="containsText" text="VALORAR">
      <formula>NOT(ISERROR(SEARCH("VALORAR",AE524)))</formula>
    </cfRule>
    <cfRule type="containsText" dxfId="11140" priority="3518" operator="containsText" text="Extrema">
      <formula>NOT(ISERROR(SEARCH("Extrema",AE524)))</formula>
    </cfRule>
    <cfRule type="containsText" dxfId="11139" priority="3519" operator="containsText" text="Alta">
      <formula>NOT(ISERROR(SEARCH("Alta",AE524)))</formula>
    </cfRule>
    <cfRule type="containsText" dxfId="11138" priority="3520" operator="containsText" text="Moderada">
      <formula>NOT(ISERROR(SEARCH("Moderada",AE524)))</formula>
    </cfRule>
    <cfRule type="containsText" dxfId="11137" priority="3521" operator="containsText" text="Baja">
      <formula>NOT(ISERROR(SEARCH("Baja",AE524)))</formula>
    </cfRule>
  </conditionalFormatting>
  <conditionalFormatting sqref="AE524">
    <cfRule type="containsText" dxfId="11136" priority="3522" operator="containsText" text="VALORAR">
      <formula>NOT(ISERROR(SEARCH("VALORAR",AE524)))</formula>
    </cfRule>
    <cfRule type="containsText" dxfId="11135" priority="3523" operator="containsText" text="Extrema">
      <formula>NOT(ISERROR(SEARCH("Extrema",AE524)))</formula>
    </cfRule>
    <cfRule type="containsText" dxfId="11134" priority="3524" operator="containsText" text="Alta">
      <formula>NOT(ISERROR(SEARCH("Alta",AE524)))</formula>
    </cfRule>
    <cfRule type="containsText" dxfId="11133" priority="3525" operator="containsText" text="Moderada">
      <formula>NOT(ISERROR(SEARCH("Moderada",AE524)))</formula>
    </cfRule>
    <cfRule type="containsText" dxfId="11132" priority="3526" operator="containsText" text="Baja">
      <formula>NOT(ISERROR(SEARCH("Baja",AE524)))</formula>
    </cfRule>
  </conditionalFormatting>
  <conditionalFormatting sqref="V524">
    <cfRule type="cellIs" dxfId="11131" priority="3533" stopIfTrue="1" operator="equal">
      <formula>"Alta"</formula>
    </cfRule>
  </conditionalFormatting>
  <conditionalFormatting sqref="V524">
    <cfRule type="cellIs" dxfId="11130" priority="3535" stopIfTrue="1" operator="equal">
      <formula>"Baja"</formula>
    </cfRule>
  </conditionalFormatting>
  <conditionalFormatting sqref="V524">
    <cfRule type="cellIs" dxfId="11129" priority="3534" stopIfTrue="1" operator="equal">
      <formula>"Media"</formula>
    </cfRule>
  </conditionalFormatting>
  <conditionalFormatting sqref="V524">
    <cfRule type="cellIs" dxfId="11128" priority="3532" stopIfTrue="1" operator="equal">
      <formula>"Muy Alta"</formula>
    </cfRule>
  </conditionalFormatting>
  <conditionalFormatting sqref="V524">
    <cfRule type="cellIs" dxfId="11127" priority="3536" stopIfTrue="1" operator="equal">
      <formula>"Muy Baja"</formula>
    </cfRule>
  </conditionalFormatting>
  <conditionalFormatting sqref="AP524">
    <cfRule type="cellIs" dxfId="11126" priority="3509" stopIfTrue="1" operator="equal">
      <formula>"Alta"</formula>
    </cfRule>
  </conditionalFormatting>
  <conditionalFormatting sqref="AP524">
    <cfRule type="cellIs" dxfId="11125" priority="3511" stopIfTrue="1" operator="equal">
      <formula>"Baja"</formula>
    </cfRule>
  </conditionalFormatting>
  <conditionalFormatting sqref="AP524">
    <cfRule type="cellIs" dxfId="11124" priority="3510" stopIfTrue="1" operator="equal">
      <formula>"Media"</formula>
    </cfRule>
  </conditionalFormatting>
  <conditionalFormatting sqref="AP524">
    <cfRule type="cellIs" dxfId="11123" priority="3508" stopIfTrue="1" operator="equal">
      <formula>"Muy Alta"</formula>
    </cfRule>
  </conditionalFormatting>
  <conditionalFormatting sqref="AP524">
    <cfRule type="cellIs" dxfId="11122" priority="3512" stopIfTrue="1" operator="equal">
      <formula>"Muy Baja"</formula>
    </cfRule>
  </conditionalFormatting>
  <conditionalFormatting sqref="AE530">
    <cfRule type="containsText" dxfId="11121" priority="3475" operator="containsText" text="VALORAR">
      <formula>NOT(ISERROR(SEARCH("VALORAR",AE530)))</formula>
    </cfRule>
    <cfRule type="containsText" dxfId="11120" priority="3476" operator="containsText" text="Extrema">
      <formula>NOT(ISERROR(SEARCH("Extrema",AE530)))</formula>
    </cfRule>
    <cfRule type="containsText" dxfId="11119" priority="3477" operator="containsText" text="Alta">
      <formula>NOT(ISERROR(SEARCH("Alta",AE530)))</formula>
    </cfRule>
    <cfRule type="containsText" dxfId="11118" priority="3478" operator="containsText" text="Moderada">
      <formula>NOT(ISERROR(SEARCH("Moderada",AE530)))</formula>
    </cfRule>
    <cfRule type="containsText" dxfId="11117" priority="3479" operator="containsText" text="Baja">
      <formula>NOT(ISERROR(SEARCH("Baja",AE530)))</formula>
    </cfRule>
  </conditionalFormatting>
  <conditionalFormatting sqref="AE530">
    <cfRule type="containsText" dxfId="11116" priority="3480" operator="containsText" text="VALORAR">
      <formula>NOT(ISERROR(SEARCH("VALORAR",AE530)))</formula>
    </cfRule>
    <cfRule type="containsText" dxfId="11115" priority="3481" operator="containsText" text="Extrema">
      <formula>NOT(ISERROR(SEARCH("Extrema",AE530)))</formula>
    </cfRule>
    <cfRule type="containsText" dxfId="11114" priority="3482" operator="containsText" text="Alta">
      <formula>NOT(ISERROR(SEARCH("Alta",AE530)))</formula>
    </cfRule>
    <cfRule type="containsText" dxfId="11113" priority="3483" operator="containsText" text="Moderada">
      <formula>NOT(ISERROR(SEARCH("Moderada",AE530)))</formula>
    </cfRule>
    <cfRule type="containsText" dxfId="11112" priority="3484" operator="containsText" text="Baja">
      <formula>NOT(ISERROR(SEARCH("Baja",AE530)))</formula>
    </cfRule>
  </conditionalFormatting>
  <conditionalFormatting sqref="V530">
    <cfRule type="cellIs" dxfId="11111" priority="3491" stopIfTrue="1" operator="equal">
      <formula>"Alta"</formula>
    </cfRule>
  </conditionalFormatting>
  <conditionalFormatting sqref="V530">
    <cfRule type="cellIs" dxfId="11110" priority="3493" stopIfTrue="1" operator="equal">
      <formula>"Baja"</formula>
    </cfRule>
  </conditionalFormatting>
  <conditionalFormatting sqref="V530">
    <cfRule type="cellIs" dxfId="11109" priority="3492" stopIfTrue="1" operator="equal">
      <formula>"Media"</formula>
    </cfRule>
  </conditionalFormatting>
  <conditionalFormatting sqref="V530">
    <cfRule type="cellIs" dxfId="11108" priority="3490" stopIfTrue="1" operator="equal">
      <formula>"Muy Alta"</formula>
    </cfRule>
  </conditionalFormatting>
  <conditionalFormatting sqref="V530">
    <cfRule type="cellIs" dxfId="11107" priority="3494" stopIfTrue="1" operator="equal">
      <formula>"Muy Baja"</formula>
    </cfRule>
  </conditionalFormatting>
  <conditionalFormatting sqref="AP530">
    <cfRule type="cellIs" dxfId="11106" priority="3467" stopIfTrue="1" operator="equal">
      <formula>"Alta"</formula>
    </cfRule>
  </conditionalFormatting>
  <conditionalFormatting sqref="AP530">
    <cfRule type="cellIs" dxfId="11105" priority="3469" stopIfTrue="1" operator="equal">
      <formula>"Baja"</formula>
    </cfRule>
  </conditionalFormatting>
  <conditionalFormatting sqref="AP530">
    <cfRule type="cellIs" dxfId="11104" priority="3468" stopIfTrue="1" operator="equal">
      <formula>"Media"</formula>
    </cfRule>
  </conditionalFormatting>
  <conditionalFormatting sqref="AP530">
    <cfRule type="cellIs" dxfId="11103" priority="3466" stopIfTrue="1" operator="equal">
      <formula>"Muy Alta"</formula>
    </cfRule>
  </conditionalFormatting>
  <conditionalFormatting sqref="AP530">
    <cfRule type="cellIs" dxfId="11102" priority="3470" stopIfTrue="1" operator="equal">
      <formula>"Muy Baja"</formula>
    </cfRule>
  </conditionalFormatting>
  <conditionalFormatting sqref="AE536">
    <cfRule type="containsText" dxfId="11101" priority="3433" operator="containsText" text="VALORAR">
      <formula>NOT(ISERROR(SEARCH("VALORAR",AE536)))</formula>
    </cfRule>
    <cfRule type="containsText" dxfId="11100" priority="3434" operator="containsText" text="Extrema">
      <formula>NOT(ISERROR(SEARCH("Extrema",AE536)))</formula>
    </cfRule>
    <cfRule type="containsText" dxfId="11099" priority="3435" operator="containsText" text="Alta">
      <formula>NOT(ISERROR(SEARCH("Alta",AE536)))</formula>
    </cfRule>
    <cfRule type="containsText" dxfId="11098" priority="3436" operator="containsText" text="Moderada">
      <formula>NOT(ISERROR(SEARCH("Moderada",AE536)))</formula>
    </cfRule>
    <cfRule type="containsText" dxfId="11097" priority="3437" operator="containsText" text="Baja">
      <formula>NOT(ISERROR(SEARCH("Baja",AE536)))</formula>
    </cfRule>
  </conditionalFormatting>
  <conditionalFormatting sqref="AE536">
    <cfRule type="containsText" dxfId="11096" priority="3438" operator="containsText" text="VALORAR">
      <formula>NOT(ISERROR(SEARCH("VALORAR",AE536)))</formula>
    </cfRule>
    <cfRule type="containsText" dxfId="11095" priority="3439" operator="containsText" text="Extrema">
      <formula>NOT(ISERROR(SEARCH("Extrema",AE536)))</formula>
    </cfRule>
    <cfRule type="containsText" dxfId="11094" priority="3440" operator="containsText" text="Alta">
      <formula>NOT(ISERROR(SEARCH("Alta",AE536)))</formula>
    </cfRule>
    <cfRule type="containsText" dxfId="11093" priority="3441" operator="containsText" text="Moderada">
      <formula>NOT(ISERROR(SEARCH("Moderada",AE536)))</formula>
    </cfRule>
    <cfRule type="containsText" dxfId="11092" priority="3442" operator="containsText" text="Baja">
      <formula>NOT(ISERROR(SEARCH("Baja",AE536)))</formula>
    </cfRule>
  </conditionalFormatting>
  <conditionalFormatting sqref="V536">
    <cfRule type="cellIs" dxfId="11091" priority="3449" stopIfTrue="1" operator="equal">
      <formula>"Alta"</formula>
    </cfRule>
  </conditionalFormatting>
  <conditionalFormatting sqref="V536">
    <cfRule type="cellIs" dxfId="11090" priority="3451" stopIfTrue="1" operator="equal">
      <formula>"Baja"</formula>
    </cfRule>
  </conditionalFormatting>
  <conditionalFormatting sqref="V536">
    <cfRule type="cellIs" dxfId="11089" priority="3450" stopIfTrue="1" operator="equal">
      <formula>"Media"</formula>
    </cfRule>
  </conditionalFormatting>
  <conditionalFormatting sqref="V536">
    <cfRule type="cellIs" dxfId="11088" priority="3448" stopIfTrue="1" operator="equal">
      <formula>"Muy Alta"</formula>
    </cfRule>
  </conditionalFormatting>
  <conditionalFormatting sqref="V536">
    <cfRule type="cellIs" dxfId="11087" priority="3452" stopIfTrue="1" operator="equal">
      <formula>"Muy Baja"</formula>
    </cfRule>
  </conditionalFormatting>
  <conditionalFormatting sqref="AP536">
    <cfRule type="cellIs" dxfId="11086" priority="3425" stopIfTrue="1" operator="equal">
      <formula>"Alta"</formula>
    </cfRule>
  </conditionalFormatting>
  <conditionalFormatting sqref="AP536">
    <cfRule type="cellIs" dxfId="11085" priority="3427" stopIfTrue="1" operator="equal">
      <formula>"Baja"</formula>
    </cfRule>
  </conditionalFormatting>
  <conditionalFormatting sqref="AP536">
    <cfRule type="cellIs" dxfId="11084" priority="3426" stopIfTrue="1" operator="equal">
      <formula>"Media"</formula>
    </cfRule>
  </conditionalFormatting>
  <conditionalFormatting sqref="AP536">
    <cfRule type="cellIs" dxfId="11083" priority="3424" stopIfTrue="1" operator="equal">
      <formula>"Muy Alta"</formula>
    </cfRule>
  </conditionalFormatting>
  <conditionalFormatting sqref="AP536">
    <cfRule type="cellIs" dxfId="11082" priority="3428" stopIfTrue="1" operator="equal">
      <formula>"Muy Baja"</formula>
    </cfRule>
  </conditionalFormatting>
  <conditionalFormatting sqref="AE544:AE545">
    <cfRule type="containsText" dxfId="11081" priority="3363" operator="containsText" text="VALORAR">
      <formula>NOT(ISERROR(SEARCH("VALORAR",AE544)))</formula>
    </cfRule>
    <cfRule type="containsText" dxfId="11080" priority="3364" operator="containsText" text="Extrema">
      <formula>NOT(ISERROR(SEARCH("Extrema",AE544)))</formula>
    </cfRule>
    <cfRule type="containsText" dxfId="11079" priority="3365" operator="containsText" text="Alta">
      <formula>NOT(ISERROR(SEARCH("Alta",AE544)))</formula>
    </cfRule>
    <cfRule type="containsText" dxfId="11078" priority="3366" operator="containsText" text="Moderada">
      <formula>NOT(ISERROR(SEARCH("Moderada",AE544)))</formula>
    </cfRule>
    <cfRule type="containsText" dxfId="11077" priority="3367" operator="containsText" text="Baja">
      <formula>NOT(ISERROR(SEARCH("Baja",AE544)))</formula>
    </cfRule>
  </conditionalFormatting>
  <conditionalFormatting sqref="AE544:AE545">
    <cfRule type="containsText" dxfId="11076" priority="3368" operator="containsText" text="VALORAR">
      <formula>NOT(ISERROR(SEARCH("VALORAR",AE544)))</formula>
    </cfRule>
    <cfRule type="containsText" dxfId="11075" priority="3369" operator="containsText" text="Extrema">
      <formula>NOT(ISERROR(SEARCH("Extrema",AE544)))</formula>
    </cfRule>
    <cfRule type="containsText" dxfId="11074" priority="3370" operator="containsText" text="Alta">
      <formula>NOT(ISERROR(SEARCH("Alta",AE544)))</formula>
    </cfRule>
    <cfRule type="containsText" dxfId="11073" priority="3371" operator="containsText" text="Moderada">
      <formula>NOT(ISERROR(SEARCH("Moderada",AE544)))</formula>
    </cfRule>
    <cfRule type="containsText" dxfId="11072" priority="3372" operator="containsText" text="Baja">
      <formula>NOT(ISERROR(SEARCH("Baja",AE544)))</formula>
    </cfRule>
  </conditionalFormatting>
  <conditionalFormatting sqref="AP549">
    <cfRule type="cellIs" dxfId="11071" priority="3317" stopIfTrue="1" operator="equal">
      <formula>"Alta"</formula>
    </cfRule>
  </conditionalFormatting>
  <conditionalFormatting sqref="AP549">
    <cfRule type="cellIs" dxfId="11070" priority="3319" stopIfTrue="1" operator="equal">
      <formula>"Baja"</formula>
    </cfRule>
  </conditionalFormatting>
  <conditionalFormatting sqref="AP549">
    <cfRule type="cellIs" dxfId="11069" priority="3318" stopIfTrue="1" operator="equal">
      <formula>"Media"</formula>
    </cfRule>
  </conditionalFormatting>
  <conditionalFormatting sqref="AP549">
    <cfRule type="cellIs" dxfId="11068" priority="3316" stopIfTrue="1" operator="equal">
      <formula>"Muy Alta"</formula>
    </cfRule>
  </conditionalFormatting>
  <conditionalFormatting sqref="AP549">
    <cfRule type="cellIs" dxfId="11067" priority="3320" stopIfTrue="1" operator="equal">
      <formula>"Muy Baja"</formula>
    </cfRule>
  </conditionalFormatting>
  <conditionalFormatting sqref="AP546">
    <cfRule type="cellIs" dxfId="11066" priority="3275" stopIfTrue="1" operator="equal">
      <formula>"Alta"</formula>
    </cfRule>
  </conditionalFormatting>
  <conditionalFormatting sqref="AP546">
    <cfRule type="cellIs" dxfId="11065" priority="3277" stopIfTrue="1" operator="equal">
      <formula>"Baja"</formula>
    </cfRule>
  </conditionalFormatting>
  <conditionalFormatting sqref="AP546">
    <cfRule type="cellIs" dxfId="11064" priority="3276" stopIfTrue="1" operator="equal">
      <formula>"Media"</formula>
    </cfRule>
  </conditionalFormatting>
  <conditionalFormatting sqref="AP546">
    <cfRule type="cellIs" dxfId="11063" priority="3274" stopIfTrue="1" operator="equal">
      <formula>"Muy Alta"</formula>
    </cfRule>
  </conditionalFormatting>
  <conditionalFormatting sqref="AP546">
    <cfRule type="cellIs" dxfId="11062" priority="3278" stopIfTrue="1" operator="equal">
      <formula>"Muy Baja"</formula>
    </cfRule>
  </conditionalFormatting>
  <conditionalFormatting sqref="V544:V545">
    <cfRule type="cellIs" dxfId="11061" priority="3379" stopIfTrue="1" operator="equal">
      <formula>"Alta"</formula>
    </cfRule>
  </conditionalFormatting>
  <conditionalFormatting sqref="V544:V545">
    <cfRule type="cellIs" dxfId="11060" priority="3381" stopIfTrue="1" operator="equal">
      <formula>"Baja"</formula>
    </cfRule>
  </conditionalFormatting>
  <conditionalFormatting sqref="V544:V545">
    <cfRule type="cellIs" dxfId="11059" priority="3380" stopIfTrue="1" operator="equal">
      <formula>"Media"</formula>
    </cfRule>
  </conditionalFormatting>
  <conditionalFormatting sqref="V544:V545">
    <cfRule type="cellIs" dxfId="11058" priority="3378" stopIfTrue="1" operator="equal">
      <formula>"Muy Alta"</formula>
    </cfRule>
  </conditionalFormatting>
  <conditionalFormatting sqref="V544:V545">
    <cfRule type="cellIs" dxfId="11057" priority="3382" stopIfTrue="1" operator="equal">
      <formula>"Muy Baja"</formula>
    </cfRule>
  </conditionalFormatting>
  <conditionalFormatting sqref="AW544">
    <cfRule type="containsText" dxfId="11056" priority="3353" operator="containsText" text="VALORAR">
      <formula>NOT(ISERROR(SEARCH("VALORAR",AW544)))</formula>
    </cfRule>
    <cfRule type="containsText" dxfId="11055" priority="3354" operator="containsText" text="Extrema">
      <formula>NOT(ISERROR(SEARCH("Extrema",AW544)))</formula>
    </cfRule>
    <cfRule type="containsText" dxfId="11054" priority="3355" operator="containsText" text="Alta">
      <formula>NOT(ISERROR(SEARCH("Alta",AW544)))</formula>
    </cfRule>
    <cfRule type="containsText" dxfId="11053" priority="3356" operator="containsText" text="Moderada">
      <formula>NOT(ISERROR(SEARCH("Moderada",AW544)))</formula>
    </cfRule>
    <cfRule type="containsText" dxfId="11052" priority="3357" operator="containsText" text="Baja">
      <formula>NOT(ISERROR(SEARCH("Baja",AW544)))</formula>
    </cfRule>
  </conditionalFormatting>
  <conditionalFormatting sqref="AW544">
    <cfRule type="containsText" dxfId="11051" priority="3358" operator="containsText" text="VALORAR">
      <formula>NOT(ISERROR(SEARCH("VALORAR",AW544)))</formula>
    </cfRule>
    <cfRule type="containsText" dxfId="11050" priority="3359" operator="containsText" text="Extrema">
      <formula>NOT(ISERROR(SEARCH("Extrema",AW544)))</formula>
    </cfRule>
    <cfRule type="containsText" dxfId="11049" priority="3360" operator="containsText" text="Alta">
      <formula>NOT(ISERROR(SEARCH("Alta",AW544)))</formula>
    </cfRule>
    <cfRule type="containsText" dxfId="11048" priority="3361" operator="containsText" text="Moderada">
      <formula>NOT(ISERROR(SEARCH("Moderada",AW544)))</formula>
    </cfRule>
    <cfRule type="containsText" dxfId="11047" priority="3362" operator="containsText" text="Baja">
      <formula>NOT(ISERROR(SEARCH("Baja",AW544)))</formula>
    </cfRule>
  </conditionalFormatting>
  <conditionalFormatting sqref="AP544">
    <cfRule type="cellIs" dxfId="11046" priority="3345" stopIfTrue="1" operator="equal">
      <formula>"Alta"</formula>
    </cfRule>
  </conditionalFormatting>
  <conditionalFormatting sqref="AP544">
    <cfRule type="cellIs" dxfId="11045" priority="3347" stopIfTrue="1" operator="equal">
      <formula>"Baja"</formula>
    </cfRule>
  </conditionalFormatting>
  <conditionalFormatting sqref="AP544">
    <cfRule type="cellIs" dxfId="11044" priority="3346" stopIfTrue="1" operator="equal">
      <formula>"Media"</formula>
    </cfRule>
  </conditionalFormatting>
  <conditionalFormatting sqref="AP544">
    <cfRule type="cellIs" dxfId="11043" priority="3344" stopIfTrue="1" operator="equal">
      <formula>"Muy Alta"</formula>
    </cfRule>
  </conditionalFormatting>
  <conditionalFormatting sqref="AP544">
    <cfRule type="cellIs" dxfId="11042" priority="3348" stopIfTrue="1" operator="equal">
      <formula>"Muy Baja"</formula>
    </cfRule>
  </conditionalFormatting>
  <conditionalFormatting sqref="AP545">
    <cfRule type="cellIs" dxfId="11041" priority="3331" stopIfTrue="1" operator="equal">
      <formula>"Alta"</formula>
    </cfRule>
  </conditionalFormatting>
  <conditionalFormatting sqref="AP545">
    <cfRule type="cellIs" dxfId="11040" priority="3333" stopIfTrue="1" operator="equal">
      <formula>"Baja"</formula>
    </cfRule>
  </conditionalFormatting>
  <conditionalFormatting sqref="AP545">
    <cfRule type="cellIs" dxfId="11039" priority="3332" stopIfTrue="1" operator="equal">
      <formula>"Media"</formula>
    </cfRule>
  </conditionalFormatting>
  <conditionalFormatting sqref="AP545">
    <cfRule type="cellIs" dxfId="11038" priority="3330" stopIfTrue="1" operator="equal">
      <formula>"Muy Alta"</formula>
    </cfRule>
  </conditionalFormatting>
  <conditionalFormatting sqref="AP545">
    <cfRule type="cellIs" dxfId="11037" priority="3334" stopIfTrue="1" operator="equal">
      <formula>"Muy Baja"</formula>
    </cfRule>
  </conditionalFormatting>
  <conditionalFormatting sqref="AE546:AE547">
    <cfRule type="containsText" dxfId="11036" priority="3283" operator="containsText" text="VALORAR">
      <formula>NOT(ISERROR(SEARCH("VALORAR",AE546)))</formula>
    </cfRule>
    <cfRule type="containsText" dxfId="11035" priority="3284" operator="containsText" text="Extrema">
      <formula>NOT(ISERROR(SEARCH("Extrema",AE546)))</formula>
    </cfRule>
    <cfRule type="containsText" dxfId="11034" priority="3285" operator="containsText" text="Alta">
      <formula>NOT(ISERROR(SEARCH("Alta",AE546)))</formula>
    </cfRule>
    <cfRule type="containsText" dxfId="11033" priority="3286" operator="containsText" text="Moderada">
      <formula>NOT(ISERROR(SEARCH("Moderada",AE546)))</formula>
    </cfRule>
    <cfRule type="containsText" dxfId="11032" priority="3287" operator="containsText" text="Baja">
      <formula>NOT(ISERROR(SEARCH("Baja",AE546)))</formula>
    </cfRule>
  </conditionalFormatting>
  <conditionalFormatting sqref="AE546:AE547">
    <cfRule type="containsText" dxfId="11031" priority="3288" operator="containsText" text="VALORAR">
      <formula>NOT(ISERROR(SEARCH("VALORAR",AE546)))</formula>
    </cfRule>
    <cfRule type="containsText" dxfId="11030" priority="3289" operator="containsText" text="Extrema">
      <formula>NOT(ISERROR(SEARCH("Extrema",AE546)))</formula>
    </cfRule>
    <cfRule type="containsText" dxfId="11029" priority="3290" operator="containsText" text="Alta">
      <formula>NOT(ISERROR(SEARCH("Alta",AE546)))</formula>
    </cfRule>
    <cfRule type="containsText" dxfId="11028" priority="3291" operator="containsText" text="Moderada">
      <formula>NOT(ISERROR(SEARCH("Moderada",AE546)))</formula>
    </cfRule>
    <cfRule type="containsText" dxfId="11027" priority="3292" operator="containsText" text="Baja">
      <formula>NOT(ISERROR(SEARCH("Baja",AE546)))</formula>
    </cfRule>
  </conditionalFormatting>
  <conditionalFormatting sqref="V546:V547">
    <cfRule type="cellIs" dxfId="11026" priority="3299" stopIfTrue="1" operator="equal">
      <formula>"Alta"</formula>
    </cfRule>
  </conditionalFormatting>
  <conditionalFormatting sqref="V546:V547">
    <cfRule type="cellIs" dxfId="11025" priority="3301" stopIfTrue="1" operator="equal">
      <formula>"Baja"</formula>
    </cfRule>
  </conditionalFormatting>
  <conditionalFormatting sqref="V546:V547">
    <cfRule type="cellIs" dxfId="11024" priority="3300" stopIfTrue="1" operator="equal">
      <formula>"Media"</formula>
    </cfRule>
  </conditionalFormatting>
  <conditionalFormatting sqref="V546:V547">
    <cfRule type="cellIs" dxfId="11023" priority="3298" stopIfTrue="1" operator="equal">
      <formula>"Muy Alta"</formula>
    </cfRule>
  </conditionalFormatting>
  <conditionalFormatting sqref="V546:V547">
    <cfRule type="cellIs" dxfId="11022" priority="3302" stopIfTrue="1" operator="equal">
      <formula>"Muy Baja"</formula>
    </cfRule>
  </conditionalFormatting>
  <conditionalFormatting sqref="AP547">
    <cfRule type="cellIs" dxfId="11021" priority="3261" stopIfTrue="1" operator="equal">
      <formula>"Alta"</formula>
    </cfRule>
  </conditionalFormatting>
  <conditionalFormatting sqref="AP547">
    <cfRule type="cellIs" dxfId="11020" priority="3263" stopIfTrue="1" operator="equal">
      <formula>"Baja"</formula>
    </cfRule>
  </conditionalFormatting>
  <conditionalFormatting sqref="AP547">
    <cfRule type="cellIs" dxfId="11019" priority="3262" stopIfTrue="1" operator="equal">
      <formula>"Media"</formula>
    </cfRule>
  </conditionalFormatting>
  <conditionalFormatting sqref="AP547">
    <cfRule type="cellIs" dxfId="11018" priority="3260" stopIfTrue="1" operator="equal">
      <formula>"Muy Alta"</formula>
    </cfRule>
  </conditionalFormatting>
  <conditionalFormatting sqref="AP547">
    <cfRule type="cellIs" dxfId="11017" priority="3264" stopIfTrue="1" operator="equal">
      <formula>"Muy Baja"</formula>
    </cfRule>
  </conditionalFormatting>
  <conditionalFormatting sqref="AE548">
    <cfRule type="containsText" dxfId="11016" priority="3227" operator="containsText" text="VALORAR">
      <formula>NOT(ISERROR(SEARCH("VALORAR",AE548)))</formula>
    </cfRule>
    <cfRule type="containsText" dxfId="11015" priority="3228" operator="containsText" text="Extrema">
      <formula>NOT(ISERROR(SEARCH("Extrema",AE548)))</formula>
    </cfRule>
    <cfRule type="containsText" dxfId="11014" priority="3229" operator="containsText" text="Alta">
      <formula>NOT(ISERROR(SEARCH("Alta",AE548)))</formula>
    </cfRule>
    <cfRule type="containsText" dxfId="11013" priority="3230" operator="containsText" text="Moderada">
      <formula>NOT(ISERROR(SEARCH("Moderada",AE548)))</formula>
    </cfRule>
    <cfRule type="containsText" dxfId="11012" priority="3231" operator="containsText" text="Baja">
      <formula>NOT(ISERROR(SEARCH("Baja",AE548)))</formula>
    </cfRule>
  </conditionalFormatting>
  <conditionalFormatting sqref="AE548">
    <cfRule type="containsText" dxfId="11011" priority="3232" operator="containsText" text="VALORAR">
      <formula>NOT(ISERROR(SEARCH("VALORAR",AE548)))</formula>
    </cfRule>
    <cfRule type="containsText" dxfId="11010" priority="3233" operator="containsText" text="Extrema">
      <formula>NOT(ISERROR(SEARCH("Extrema",AE548)))</formula>
    </cfRule>
    <cfRule type="containsText" dxfId="11009" priority="3234" operator="containsText" text="Alta">
      <formula>NOT(ISERROR(SEARCH("Alta",AE548)))</formula>
    </cfRule>
    <cfRule type="containsText" dxfId="11008" priority="3235" operator="containsText" text="Moderada">
      <formula>NOT(ISERROR(SEARCH("Moderada",AE548)))</formula>
    </cfRule>
    <cfRule type="containsText" dxfId="11007" priority="3236" operator="containsText" text="Baja">
      <formula>NOT(ISERROR(SEARCH("Baja",AE548)))</formula>
    </cfRule>
  </conditionalFormatting>
  <conditionalFormatting sqref="V548">
    <cfRule type="cellIs" dxfId="11006" priority="3243" stopIfTrue="1" operator="equal">
      <formula>"Alta"</formula>
    </cfRule>
  </conditionalFormatting>
  <conditionalFormatting sqref="V548">
    <cfRule type="cellIs" dxfId="11005" priority="3245" stopIfTrue="1" operator="equal">
      <formula>"Baja"</formula>
    </cfRule>
  </conditionalFormatting>
  <conditionalFormatting sqref="V548">
    <cfRule type="cellIs" dxfId="11004" priority="3244" stopIfTrue="1" operator="equal">
      <formula>"Media"</formula>
    </cfRule>
  </conditionalFormatting>
  <conditionalFormatting sqref="V548">
    <cfRule type="cellIs" dxfId="11003" priority="3242" stopIfTrue="1" operator="equal">
      <formula>"Muy Alta"</formula>
    </cfRule>
  </conditionalFormatting>
  <conditionalFormatting sqref="V548">
    <cfRule type="cellIs" dxfId="11002" priority="3246" stopIfTrue="1" operator="equal">
      <formula>"Muy Baja"</formula>
    </cfRule>
  </conditionalFormatting>
  <conditionalFormatting sqref="AP548">
    <cfRule type="cellIs" dxfId="11001" priority="3219" stopIfTrue="1" operator="equal">
      <formula>"Alta"</formula>
    </cfRule>
  </conditionalFormatting>
  <conditionalFormatting sqref="AP548">
    <cfRule type="cellIs" dxfId="11000" priority="3221" stopIfTrue="1" operator="equal">
      <formula>"Baja"</formula>
    </cfRule>
  </conditionalFormatting>
  <conditionalFormatting sqref="AP548">
    <cfRule type="cellIs" dxfId="10999" priority="3220" stopIfTrue="1" operator="equal">
      <formula>"Media"</formula>
    </cfRule>
  </conditionalFormatting>
  <conditionalFormatting sqref="AP548">
    <cfRule type="cellIs" dxfId="10998" priority="3218" stopIfTrue="1" operator="equal">
      <formula>"Muy Alta"</formula>
    </cfRule>
  </conditionalFormatting>
  <conditionalFormatting sqref="AP548">
    <cfRule type="cellIs" dxfId="10997" priority="3222" stopIfTrue="1" operator="equal">
      <formula>"Muy Baja"</formula>
    </cfRule>
  </conditionalFormatting>
  <conditionalFormatting sqref="AE538:AE539">
    <cfRule type="containsText" dxfId="10996" priority="3171" operator="containsText" text="VALORAR">
      <formula>NOT(ISERROR(SEARCH("VALORAR",AE538)))</formula>
    </cfRule>
    <cfRule type="containsText" dxfId="10995" priority="3172" operator="containsText" text="Extrema">
      <formula>NOT(ISERROR(SEARCH("Extrema",AE538)))</formula>
    </cfRule>
    <cfRule type="containsText" dxfId="10994" priority="3173" operator="containsText" text="Alta">
      <formula>NOT(ISERROR(SEARCH("Alta",AE538)))</formula>
    </cfRule>
    <cfRule type="containsText" dxfId="10993" priority="3174" operator="containsText" text="Moderada">
      <formula>NOT(ISERROR(SEARCH("Moderada",AE538)))</formula>
    </cfRule>
    <cfRule type="containsText" dxfId="10992" priority="3175" operator="containsText" text="Baja">
      <formula>NOT(ISERROR(SEARCH("Baja",AE538)))</formula>
    </cfRule>
  </conditionalFormatting>
  <conditionalFormatting sqref="AE538:AE539">
    <cfRule type="containsText" dxfId="10991" priority="3176" operator="containsText" text="VALORAR">
      <formula>NOT(ISERROR(SEARCH("VALORAR",AE538)))</formula>
    </cfRule>
    <cfRule type="containsText" dxfId="10990" priority="3177" operator="containsText" text="Extrema">
      <formula>NOT(ISERROR(SEARCH("Extrema",AE538)))</formula>
    </cfRule>
    <cfRule type="containsText" dxfId="10989" priority="3178" operator="containsText" text="Alta">
      <formula>NOT(ISERROR(SEARCH("Alta",AE538)))</formula>
    </cfRule>
    <cfRule type="containsText" dxfId="10988" priority="3179" operator="containsText" text="Moderada">
      <formula>NOT(ISERROR(SEARCH("Moderada",AE538)))</formula>
    </cfRule>
    <cfRule type="containsText" dxfId="10987" priority="3180" operator="containsText" text="Baja">
      <formula>NOT(ISERROR(SEARCH("Baja",AE538)))</formula>
    </cfRule>
  </conditionalFormatting>
  <conditionalFormatting sqref="AP543">
    <cfRule type="cellIs" dxfId="10986" priority="3125" stopIfTrue="1" operator="equal">
      <formula>"Alta"</formula>
    </cfRule>
  </conditionalFormatting>
  <conditionalFormatting sqref="AP543">
    <cfRule type="cellIs" dxfId="10985" priority="3127" stopIfTrue="1" operator="equal">
      <formula>"Baja"</formula>
    </cfRule>
  </conditionalFormatting>
  <conditionalFormatting sqref="AP543">
    <cfRule type="cellIs" dxfId="10984" priority="3126" stopIfTrue="1" operator="equal">
      <formula>"Media"</formula>
    </cfRule>
  </conditionalFormatting>
  <conditionalFormatting sqref="AP543">
    <cfRule type="cellIs" dxfId="10983" priority="3124" stopIfTrue="1" operator="equal">
      <formula>"Muy Alta"</formula>
    </cfRule>
  </conditionalFormatting>
  <conditionalFormatting sqref="AP543">
    <cfRule type="cellIs" dxfId="10982" priority="3128" stopIfTrue="1" operator="equal">
      <formula>"Muy Baja"</formula>
    </cfRule>
  </conditionalFormatting>
  <conditionalFormatting sqref="AP540">
    <cfRule type="cellIs" dxfId="10981" priority="3083" stopIfTrue="1" operator="equal">
      <formula>"Alta"</formula>
    </cfRule>
  </conditionalFormatting>
  <conditionalFormatting sqref="AP540">
    <cfRule type="cellIs" dxfId="10980" priority="3085" stopIfTrue="1" operator="equal">
      <formula>"Baja"</formula>
    </cfRule>
  </conditionalFormatting>
  <conditionalFormatting sqref="AP540">
    <cfRule type="cellIs" dxfId="10979" priority="3084" stopIfTrue="1" operator="equal">
      <formula>"Media"</formula>
    </cfRule>
  </conditionalFormatting>
  <conditionalFormatting sqref="AP540">
    <cfRule type="cellIs" dxfId="10978" priority="3082" stopIfTrue="1" operator="equal">
      <formula>"Muy Alta"</formula>
    </cfRule>
  </conditionalFormatting>
  <conditionalFormatting sqref="AP540">
    <cfRule type="cellIs" dxfId="10977" priority="3086" stopIfTrue="1" operator="equal">
      <formula>"Muy Baja"</formula>
    </cfRule>
  </conditionalFormatting>
  <conditionalFormatting sqref="V538:V539">
    <cfRule type="cellIs" dxfId="10976" priority="3187" stopIfTrue="1" operator="equal">
      <formula>"Alta"</formula>
    </cfRule>
  </conditionalFormatting>
  <conditionalFormatting sqref="V538:V539">
    <cfRule type="cellIs" dxfId="10975" priority="3189" stopIfTrue="1" operator="equal">
      <formula>"Baja"</formula>
    </cfRule>
  </conditionalFormatting>
  <conditionalFormatting sqref="V538:V539">
    <cfRule type="cellIs" dxfId="10974" priority="3188" stopIfTrue="1" operator="equal">
      <formula>"Media"</formula>
    </cfRule>
  </conditionalFormatting>
  <conditionalFormatting sqref="V538:V539">
    <cfRule type="cellIs" dxfId="10973" priority="3186" stopIfTrue="1" operator="equal">
      <formula>"Muy Alta"</formula>
    </cfRule>
  </conditionalFormatting>
  <conditionalFormatting sqref="V538:V539">
    <cfRule type="cellIs" dxfId="10972" priority="3190" stopIfTrue="1" operator="equal">
      <formula>"Muy Baja"</formula>
    </cfRule>
  </conditionalFormatting>
  <conditionalFormatting sqref="AW538">
    <cfRule type="containsText" dxfId="10971" priority="3161" operator="containsText" text="VALORAR">
      <formula>NOT(ISERROR(SEARCH("VALORAR",AW538)))</formula>
    </cfRule>
    <cfRule type="containsText" dxfId="10970" priority="3162" operator="containsText" text="Extrema">
      <formula>NOT(ISERROR(SEARCH("Extrema",AW538)))</formula>
    </cfRule>
    <cfRule type="containsText" dxfId="10969" priority="3163" operator="containsText" text="Alta">
      <formula>NOT(ISERROR(SEARCH("Alta",AW538)))</formula>
    </cfRule>
    <cfRule type="containsText" dxfId="10968" priority="3164" operator="containsText" text="Moderada">
      <formula>NOT(ISERROR(SEARCH("Moderada",AW538)))</formula>
    </cfRule>
    <cfRule type="containsText" dxfId="10967" priority="3165" operator="containsText" text="Baja">
      <formula>NOT(ISERROR(SEARCH("Baja",AW538)))</formula>
    </cfRule>
  </conditionalFormatting>
  <conditionalFormatting sqref="AW538">
    <cfRule type="containsText" dxfId="10966" priority="3166" operator="containsText" text="VALORAR">
      <formula>NOT(ISERROR(SEARCH("VALORAR",AW538)))</formula>
    </cfRule>
    <cfRule type="containsText" dxfId="10965" priority="3167" operator="containsText" text="Extrema">
      <formula>NOT(ISERROR(SEARCH("Extrema",AW538)))</formula>
    </cfRule>
    <cfRule type="containsText" dxfId="10964" priority="3168" operator="containsText" text="Alta">
      <formula>NOT(ISERROR(SEARCH("Alta",AW538)))</formula>
    </cfRule>
    <cfRule type="containsText" dxfId="10963" priority="3169" operator="containsText" text="Moderada">
      <formula>NOT(ISERROR(SEARCH("Moderada",AW538)))</formula>
    </cfRule>
    <cfRule type="containsText" dxfId="10962" priority="3170" operator="containsText" text="Baja">
      <formula>NOT(ISERROR(SEARCH("Baja",AW538)))</formula>
    </cfRule>
  </conditionalFormatting>
  <conditionalFormatting sqref="AP538">
    <cfRule type="cellIs" dxfId="10961" priority="3153" stopIfTrue="1" operator="equal">
      <formula>"Alta"</formula>
    </cfRule>
  </conditionalFormatting>
  <conditionalFormatting sqref="AP538">
    <cfRule type="cellIs" dxfId="10960" priority="3155" stopIfTrue="1" operator="equal">
      <formula>"Baja"</formula>
    </cfRule>
  </conditionalFormatting>
  <conditionalFormatting sqref="AP538">
    <cfRule type="cellIs" dxfId="10959" priority="3154" stopIfTrue="1" operator="equal">
      <formula>"Media"</formula>
    </cfRule>
  </conditionalFormatting>
  <conditionalFormatting sqref="AP538">
    <cfRule type="cellIs" dxfId="10958" priority="3152" stopIfTrue="1" operator="equal">
      <formula>"Muy Alta"</formula>
    </cfRule>
  </conditionalFormatting>
  <conditionalFormatting sqref="AP538">
    <cfRule type="cellIs" dxfId="10957" priority="3156" stopIfTrue="1" operator="equal">
      <formula>"Muy Baja"</formula>
    </cfRule>
  </conditionalFormatting>
  <conditionalFormatting sqref="AP539">
    <cfRule type="cellIs" dxfId="10956" priority="3139" stopIfTrue="1" operator="equal">
      <formula>"Alta"</formula>
    </cfRule>
  </conditionalFormatting>
  <conditionalFormatting sqref="AP539">
    <cfRule type="cellIs" dxfId="10955" priority="3141" stopIfTrue="1" operator="equal">
      <formula>"Baja"</formula>
    </cfRule>
  </conditionalFormatting>
  <conditionalFormatting sqref="AP539">
    <cfRule type="cellIs" dxfId="10954" priority="3140" stopIfTrue="1" operator="equal">
      <formula>"Media"</formula>
    </cfRule>
  </conditionalFormatting>
  <conditionalFormatting sqref="AP539">
    <cfRule type="cellIs" dxfId="10953" priority="3138" stopIfTrue="1" operator="equal">
      <formula>"Muy Alta"</formula>
    </cfRule>
  </conditionalFormatting>
  <conditionalFormatting sqref="AP539">
    <cfRule type="cellIs" dxfId="10952" priority="3142" stopIfTrue="1" operator="equal">
      <formula>"Muy Baja"</formula>
    </cfRule>
  </conditionalFormatting>
  <conditionalFormatting sqref="AE540:AE541">
    <cfRule type="containsText" dxfId="10951" priority="3091" operator="containsText" text="VALORAR">
      <formula>NOT(ISERROR(SEARCH("VALORAR",AE540)))</formula>
    </cfRule>
    <cfRule type="containsText" dxfId="10950" priority="3092" operator="containsText" text="Extrema">
      <formula>NOT(ISERROR(SEARCH("Extrema",AE540)))</formula>
    </cfRule>
    <cfRule type="containsText" dxfId="10949" priority="3093" operator="containsText" text="Alta">
      <formula>NOT(ISERROR(SEARCH("Alta",AE540)))</formula>
    </cfRule>
    <cfRule type="containsText" dxfId="10948" priority="3094" operator="containsText" text="Moderada">
      <formula>NOT(ISERROR(SEARCH("Moderada",AE540)))</formula>
    </cfRule>
    <cfRule type="containsText" dxfId="10947" priority="3095" operator="containsText" text="Baja">
      <formula>NOT(ISERROR(SEARCH("Baja",AE540)))</formula>
    </cfRule>
  </conditionalFormatting>
  <conditionalFormatting sqref="AE540:AE541">
    <cfRule type="containsText" dxfId="10946" priority="3096" operator="containsText" text="VALORAR">
      <formula>NOT(ISERROR(SEARCH("VALORAR",AE540)))</formula>
    </cfRule>
    <cfRule type="containsText" dxfId="10945" priority="3097" operator="containsText" text="Extrema">
      <formula>NOT(ISERROR(SEARCH("Extrema",AE540)))</formula>
    </cfRule>
    <cfRule type="containsText" dxfId="10944" priority="3098" operator="containsText" text="Alta">
      <formula>NOT(ISERROR(SEARCH("Alta",AE540)))</formula>
    </cfRule>
    <cfRule type="containsText" dxfId="10943" priority="3099" operator="containsText" text="Moderada">
      <formula>NOT(ISERROR(SEARCH("Moderada",AE540)))</formula>
    </cfRule>
    <cfRule type="containsText" dxfId="10942" priority="3100" operator="containsText" text="Baja">
      <formula>NOT(ISERROR(SEARCH("Baja",AE540)))</formula>
    </cfRule>
  </conditionalFormatting>
  <conditionalFormatting sqref="V540:V541">
    <cfRule type="cellIs" dxfId="10941" priority="3107" stopIfTrue="1" operator="equal">
      <formula>"Alta"</formula>
    </cfRule>
  </conditionalFormatting>
  <conditionalFormatting sqref="V540:V541">
    <cfRule type="cellIs" dxfId="10940" priority="3109" stopIfTrue="1" operator="equal">
      <formula>"Baja"</formula>
    </cfRule>
  </conditionalFormatting>
  <conditionalFormatting sqref="V540:V541">
    <cfRule type="cellIs" dxfId="10939" priority="3108" stopIfTrue="1" operator="equal">
      <formula>"Media"</formula>
    </cfRule>
  </conditionalFormatting>
  <conditionalFormatting sqref="V540:V541">
    <cfRule type="cellIs" dxfId="10938" priority="3106" stopIfTrue="1" operator="equal">
      <formula>"Muy Alta"</formula>
    </cfRule>
  </conditionalFormatting>
  <conditionalFormatting sqref="V540:V541">
    <cfRule type="cellIs" dxfId="10937" priority="3110" stopIfTrue="1" operator="equal">
      <formula>"Muy Baja"</formula>
    </cfRule>
  </conditionalFormatting>
  <conditionalFormatting sqref="AP541">
    <cfRule type="cellIs" dxfId="10936" priority="3069" stopIfTrue="1" operator="equal">
      <formula>"Alta"</formula>
    </cfRule>
  </conditionalFormatting>
  <conditionalFormatting sqref="AP541">
    <cfRule type="cellIs" dxfId="10935" priority="3071" stopIfTrue="1" operator="equal">
      <formula>"Baja"</formula>
    </cfRule>
  </conditionalFormatting>
  <conditionalFormatting sqref="AP541">
    <cfRule type="cellIs" dxfId="10934" priority="3070" stopIfTrue="1" operator="equal">
      <formula>"Media"</formula>
    </cfRule>
  </conditionalFormatting>
  <conditionalFormatting sqref="AP541">
    <cfRule type="cellIs" dxfId="10933" priority="3068" stopIfTrue="1" operator="equal">
      <formula>"Muy Alta"</formula>
    </cfRule>
  </conditionalFormatting>
  <conditionalFormatting sqref="AP541">
    <cfRule type="cellIs" dxfId="10932" priority="3072" stopIfTrue="1" operator="equal">
      <formula>"Muy Baja"</formula>
    </cfRule>
  </conditionalFormatting>
  <conditionalFormatting sqref="AE542">
    <cfRule type="containsText" dxfId="10931" priority="3035" operator="containsText" text="VALORAR">
      <formula>NOT(ISERROR(SEARCH("VALORAR",AE542)))</formula>
    </cfRule>
    <cfRule type="containsText" dxfId="10930" priority="3036" operator="containsText" text="Extrema">
      <formula>NOT(ISERROR(SEARCH("Extrema",AE542)))</formula>
    </cfRule>
    <cfRule type="containsText" dxfId="10929" priority="3037" operator="containsText" text="Alta">
      <formula>NOT(ISERROR(SEARCH("Alta",AE542)))</formula>
    </cfRule>
    <cfRule type="containsText" dxfId="10928" priority="3038" operator="containsText" text="Moderada">
      <formula>NOT(ISERROR(SEARCH("Moderada",AE542)))</formula>
    </cfRule>
    <cfRule type="containsText" dxfId="10927" priority="3039" operator="containsText" text="Baja">
      <formula>NOT(ISERROR(SEARCH("Baja",AE542)))</formula>
    </cfRule>
  </conditionalFormatting>
  <conditionalFormatting sqref="AE542">
    <cfRule type="containsText" dxfId="10926" priority="3040" operator="containsText" text="VALORAR">
      <formula>NOT(ISERROR(SEARCH("VALORAR",AE542)))</formula>
    </cfRule>
    <cfRule type="containsText" dxfId="10925" priority="3041" operator="containsText" text="Extrema">
      <formula>NOT(ISERROR(SEARCH("Extrema",AE542)))</formula>
    </cfRule>
    <cfRule type="containsText" dxfId="10924" priority="3042" operator="containsText" text="Alta">
      <formula>NOT(ISERROR(SEARCH("Alta",AE542)))</formula>
    </cfRule>
    <cfRule type="containsText" dxfId="10923" priority="3043" operator="containsText" text="Moderada">
      <formula>NOT(ISERROR(SEARCH("Moderada",AE542)))</formula>
    </cfRule>
    <cfRule type="containsText" dxfId="10922" priority="3044" operator="containsText" text="Baja">
      <formula>NOT(ISERROR(SEARCH("Baja",AE542)))</formula>
    </cfRule>
  </conditionalFormatting>
  <conditionalFormatting sqref="V542">
    <cfRule type="cellIs" dxfId="10921" priority="3051" stopIfTrue="1" operator="equal">
      <formula>"Alta"</formula>
    </cfRule>
  </conditionalFormatting>
  <conditionalFormatting sqref="V542">
    <cfRule type="cellIs" dxfId="10920" priority="3053" stopIfTrue="1" operator="equal">
      <formula>"Baja"</formula>
    </cfRule>
  </conditionalFormatting>
  <conditionalFormatting sqref="V542">
    <cfRule type="cellIs" dxfId="10919" priority="3052" stopIfTrue="1" operator="equal">
      <formula>"Media"</formula>
    </cfRule>
  </conditionalFormatting>
  <conditionalFormatting sqref="V542">
    <cfRule type="cellIs" dxfId="10918" priority="3050" stopIfTrue="1" operator="equal">
      <formula>"Muy Alta"</formula>
    </cfRule>
  </conditionalFormatting>
  <conditionalFormatting sqref="V542">
    <cfRule type="cellIs" dxfId="10917" priority="3054" stopIfTrue="1" operator="equal">
      <formula>"Muy Baja"</formula>
    </cfRule>
  </conditionalFormatting>
  <conditionalFormatting sqref="AP542">
    <cfRule type="cellIs" dxfId="10916" priority="3027" stopIfTrue="1" operator="equal">
      <formula>"Alta"</formula>
    </cfRule>
  </conditionalFormatting>
  <conditionalFormatting sqref="AP542">
    <cfRule type="cellIs" dxfId="10915" priority="3029" stopIfTrue="1" operator="equal">
      <formula>"Baja"</formula>
    </cfRule>
  </conditionalFormatting>
  <conditionalFormatting sqref="AP542">
    <cfRule type="cellIs" dxfId="10914" priority="3028" stopIfTrue="1" operator="equal">
      <formula>"Media"</formula>
    </cfRule>
  </conditionalFormatting>
  <conditionalFormatting sqref="AP542">
    <cfRule type="cellIs" dxfId="10913" priority="3026" stopIfTrue="1" operator="equal">
      <formula>"Muy Alta"</formula>
    </cfRule>
  </conditionalFormatting>
  <conditionalFormatting sqref="AP542">
    <cfRule type="cellIs" dxfId="10912" priority="3030" stopIfTrue="1" operator="equal">
      <formula>"Muy Baja"</formula>
    </cfRule>
  </conditionalFormatting>
  <conditionalFormatting sqref="AE550:AE551">
    <cfRule type="containsText" dxfId="10911" priority="2979" operator="containsText" text="VALORAR">
      <formula>NOT(ISERROR(SEARCH("VALORAR",AE550)))</formula>
    </cfRule>
    <cfRule type="containsText" dxfId="10910" priority="2980" operator="containsText" text="Extrema">
      <formula>NOT(ISERROR(SEARCH("Extrema",AE550)))</formula>
    </cfRule>
    <cfRule type="containsText" dxfId="10909" priority="2981" operator="containsText" text="Alta">
      <formula>NOT(ISERROR(SEARCH("Alta",AE550)))</formula>
    </cfRule>
    <cfRule type="containsText" dxfId="10908" priority="2982" operator="containsText" text="Moderada">
      <formula>NOT(ISERROR(SEARCH("Moderada",AE550)))</formula>
    </cfRule>
    <cfRule type="containsText" dxfId="10907" priority="2983" operator="containsText" text="Baja">
      <formula>NOT(ISERROR(SEARCH("Baja",AE550)))</formula>
    </cfRule>
  </conditionalFormatting>
  <conditionalFormatting sqref="AE550:AE551">
    <cfRule type="containsText" dxfId="10906" priority="2984" operator="containsText" text="VALORAR">
      <formula>NOT(ISERROR(SEARCH("VALORAR",AE550)))</formula>
    </cfRule>
    <cfRule type="containsText" dxfId="10905" priority="2985" operator="containsText" text="Extrema">
      <formula>NOT(ISERROR(SEARCH("Extrema",AE550)))</formula>
    </cfRule>
    <cfRule type="containsText" dxfId="10904" priority="2986" operator="containsText" text="Alta">
      <formula>NOT(ISERROR(SEARCH("Alta",AE550)))</formula>
    </cfRule>
    <cfRule type="containsText" dxfId="10903" priority="2987" operator="containsText" text="Moderada">
      <formula>NOT(ISERROR(SEARCH("Moderada",AE550)))</formula>
    </cfRule>
    <cfRule type="containsText" dxfId="10902" priority="2988" operator="containsText" text="Baja">
      <formula>NOT(ISERROR(SEARCH("Baja",AE550)))</formula>
    </cfRule>
  </conditionalFormatting>
  <conditionalFormatting sqref="AP555">
    <cfRule type="cellIs" dxfId="10901" priority="2933" stopIfTrue="1" operator="equal">
      <formula>"Alta"</formula>
    </cfRule>
  </conditionalFormatting>
  <conditionalFormatting sqref="AP555">
    <cfRule type="cellIs" dxfId="10900" priority="2935" stopIfTrue="1" operator="equal">
      <formula>"Baja"</formula>
    </cfRule>
  </conditionalFormatting>
  <conditionalFormatting sqref="AP555">
    <cfRule type="cellIs" dxfId="10899" priority="2934" stopIfTrue="1" operator="equal">
      <formula>"Media"</formula>
    </cfRule>
  </conditionalFormatting>
  <conditionalFormatting sqref="AP555">
    <cfRule type="cellIs" dxfId="10898" priority="2932" stopIfTrue="1" operator="equal">
      <formula>"Muy Alta"</formula>
    </cfRule>
  </conditionalFormatting>
  <conditionalFormatting sqref="AP555">
    <cfRule type="cellIs" dxfId="10897" priority="2936" stopIfTrue="1" operator="equal">
      <formula>"Muy Baja"</formula>
    </cfRule>
  </conditionalFormatting>
  <conditionalFormatting sqref="AP552">
    <cfRule type="cellIs" dxfId="10896" priority="2891" stopIfTrue="1" operator="equal">
      <formula>"Alta"</formula>
    </cfRule>
  </conditionalFormatting>
  <conditionalFormatting sqref="AP552">
    <cfRule type="cellIs" dxfId="10895" priority="2893" stopIfTrue="1" operator="equal">
      <formula>"Baja"</formula>
    </cfRule>
  </conditionalFormatting>
  <conditionalFormatting sqref="AP552">
    <cfRule type="cellIs" dxfId="10894" priority="2892" stopIfTrue="1" operator="equal">
      <formula>"Media"</formula>
    </cfRule>
  </conditionalFormatting>
  <conditionalFormatting sqref="AP552">
    <cfRule type="cellIs" dxfId="10893" priority="2890" stopIfTrue="1" operator="equal">
      <formula>"Muy Alta"</formula>
    </cfRule>
  </conditionalFormatting>
  <conditionalFormatting sqref="AP552">
    <cfRule type="cellIs" dxfId="10892" priority="2894" stopIfTrue="1" operator="equal">
      <formula>"Muy Baja"</formula>
    </cfRule>
  </conditionalFormatting>
  <conditionalFormatting sqref="V550:V551">
    <cfRule type="cellIs" dxfId="10891" priority="2995" stopIfTrue="1" operator="equal">
      <formula>"Alta"</formula>
    </cfRule>
  </conditionalFormatting>
  <conditionalFormatting sqref="V550:V551">
    <cfRule type="cellIs" dxfId="10890" priority="2997" stopIfTrue="1" operator="equal">
      <formula>"Baja"</formula>
    </cfRule>
  </conditionalFormatting>
  <conditionalFormatting sqref="V550:V551">
    <cfRule type="cellIs" dxfId="10889" priority="2996" stopIfTrue="1" operator="equal">
      <formula>"Media"</formula>
    </cfRule>
  </conditionalFormatting>
  <conditionalFormatting sqref="V550:V551">
    <cfRule type="cellIs" dxfId="10888" priority="2994" stopIfTrue="1" operator="equal">
      <formula>"Muy Alta"</formula>
    </cfRule>
  </conditionalFormatting>
  <conditionalFormatting sqref="V550:V551">
    <cfRule type="cellIs" dxfId="10887" priority="2998" stopIfTrue="1" operator="equal">
      <formula>"Muy Baja"</formula>
    </cfRule>
  </conditionalFormatting>
  <conditionalFormatting sqref="AW550">
    <cfRule type="containsText" dxfId="10886" priority="2969" operator="containsText" text="VALORAR">
      <formula>NOT(ISERROR(SEARCH("VALORAR",AW550)))</formula>
    </cfRule>
    <cfRule type="containsText" dxfId="10885" priority="2970" operator="containsText" text="Extrema">
      <formula>NOT(ISERROR(SEARCH("Extrema",AW550)))</formula>
    </cfRule>
    <cfRule type="containsText" dxfId="10884" priority="2971" operator="containsText" text="Alta">
      <formula>NOT(ISERROR(SEARCH("Alta",AW550)))</formula>
    </cfRule>
    <cfRule type="containsText" dxfId="10883" priority="2972" operator="containsText" text="Moderada">
      <formula>NOT(ISERROR(SEARCH("Moderada",AW550)))</formula>
    </cfRule>
    <cfRule type="containsText" dxfId="10882" priority="2973" operator="containsText" text="Baja">
      <formula>NOT(ISERROR(SEARCH("Baja",AW550)))</formula>
    </cfRule>
  </conditionalFormatting>
  <conditionalFormatting sqref="AW550">
    <cfRule type="containsText" dxfId="10881" priority="2974" operator="containsText" text="VALORAR">
      <formula>NOT(ISERROR(SEARCH("VALORAR",AW550)))</formula>
    </cfRule>
    <cfRule type="containsText" dxfId="10880" priority="2975" operator="containsText" text="Extrema">
      <formula>NOT(ISERROR(SEARCH("Extrema",AW550)))</formula>
    </cfRule>
    <cfRule type="containsText" dxfId="10879" priority="2976" operator="containsText" text="Alta">
      <formula>NOT(ISERROR(SEARCH("Alta",AW550)))</formula>
    </cfRule>
    <cfRule type="containsText" dxfId="10878" priority="2977" operator="containsText" text="Moderada">
      <formula>NOT(ISERROR(SEARCH("Moderada",AW550)))</formula>
    </cfRule>
    <cfRule type="containsText" dxfId="10877" priority="2978" operator="containsText" text="Baja">
      <formula>NOT(ISERROR(SEARCH("Baja",AW550)))</formula>
    </cfRule>
  </conditionalFormatting>
  <conditionalFormatting sqref="AP550">
    <cfRule type="cellIs" dxfId="10876" priority="2961" stopIfTrue="1" operator="equal">
      <formula>"Alta"</formula>
    </cfRule>
  </conditionalFormatting>
  <conditionalFormatting sqref="AP550">
    <cfRule type="cellIs" dxfId="10875" priority="2963" stopIfTrue="1" operator="equal">
      <formula>"Baja"</formula>
    </cfRule>
  </conditionalFormatting>
  <conditionalFormatting sqref="AP550">
    <cfRule type="cellIs" dxfId="10874" priority="2962" stopIfTrue="1" operator="equal">
      <formula>"Media"</formula>
    </cfRule>
  </conditionalFormatting>
  <conditionalFormatting sqref="AP550">
    <cfRule type="cellIs" dxfId="10873" priority="2960" stopIfTrue="1" operator="equal">
      <formula>"Muy Alta"</formula>
    </cfRule>
  </conditionalFormatting>
  <conditionalFormatting sqref="AP550">
    <cfRule type="cellIs" dxfId="10872" priority="2964" stopIfTrue="1" operator="equal">
      <formula>"Muy Baja"</formula>
    </cfRule>
  </conditionalFormatting>
  <conditionalFormatting sqref="AP551">
    <cfRule type="cellIs" dxfId="10871" priority="2947" stopIfTrue="1" operator="equal">
      <formula>"Alta"</formula>
    </cfRule>
  </conditionalFormatting>
  <conditionalFormatting sqref="AP551">
    <cfRule type="cellIs" dxfId="10870" priority="2949" stopIfTrue="1" operator="equal">
      <formula>"Baja"</formula>
    </cfRule>
  </conditionalFormatting>
  <conditionalFormatting sqref="AP551">
    <cfRule type="cellIs" dxfId="10869" priority="2948" stopIfTrue="1" operator="equal">
      <formula>"Media"</formula>
    </cfRule>
  </conditionalFormatting>
  <conditionalFormatting sqref="AP551">
    <cfRule type="cellIs" dxfId="10868" priority="2946" stopIfTrue="1" operator="equal">
      <formula>"Muy Alta"</formula>
    </cfRule>
  </conditionalFormatting>
  <conditionalFormatting sqref="AP551">
    <cfRule type="cellIs" dxfId="10867" priority="2950" stopIfTrue="1" operator="equal">
      <formula>"Muy Baja"</formula>
    </cfRule>
  </conditionalFormatting>
  <conditionalFormatting sqref="AE552:AE553">
    <cfRule type="containsText" dxfId="10866" priority="2899" operator="containsText" text="VALORAR">
      <formula>NOT(ISERROR(SEARCH("VALORAR",AE552)))</formula>
    </cfRule>
    <cfRule type="containsText" dxfId="10865" priority="2900" operator="containsText" text="Extrema">
      <formula>NOT(ISERROR(SEARCH("Extrema",AE552)))</formula>
    </cfRule>
    <cfRule type="containsText" dxfId="10864" priority="2901" operator="containsText" text="Alta">
      <formula>NOT(ISERROR(SEARCH("Alta",AE552)))</formula>
    </cfRule>
    <cfRule type="containsText" dxfId="10863" priority="2902" operator="containsText" text="Moderada">
      <formula>NOT(ISERROR(SEARCH("Moderada",AE552)))</formula>
    </cfRule>
    <cfRule type="containsText" dxfId="10862" priority="2903" operator="containsText" text="Baja">
      <formula>NOT(ISERROR(SEARCH("Baja",AE552)))</formula>
    </cfRule>
  </conditionalFormatting>
  <conditionalFormatting sqref="AE552:AE553">
    <cfRule type="containsText" dxfId="10861" priority="2904" operator="containsText" text="VALORAR">
      <formula>NOT(ISERROR(SEARCH("VALORAR",AE552)))</formula>
    </cfRule>
    <cfRule type="containsText" dxfId="10860" priority="2905" operator="containsText" text="Extrema">
      <formula>NOT(ISERROR(SEARCH("Extrema",AE552)))</formula>
    </cfRule>
    <cfRule type="containsText" dxfId="10859" priority="2906" operator="containsText" text="Alta">
      <formula>NOT(ISERROR(SEARCH("Alta",AE552)))</formula>
    </cfRule>
    <cfRule type="containsText" dxfId="10858" priority="2907" operator="containsText" text="Moderada">
      <formula>NOT(ISERROR(SEARCH("Moderada",AE552)))</formula>
    </cfRule>
    <cfRule type="containsText" dxfId="10857" priority="2908" operator="containsText" text="Baja">
      <formula>NOT(ISERROR(SEARCH("Baja",AE552)))</formula>
    </cfRule>
  </conditionalFormatting>
  <conditionalFormatting sqref="V552:V553">
    <cfRule type="cellIs" dxfId="10856" priority="2915" stopIfTrue="1" operator="equal">
      <formula>"Alta"</formula>
    </cfRule>
  </conditionalFormatting>
  <conditionalFormatting sqref="V552:V553">
    <cfRule type="cellIs" dxfId="10855" priority="2917" stopIfTrue="1" operator="equal">
      <formula>"Baja"</formula>
    </cfRule>
  </conditionalFormatting>
  <conditionalFormatting sqref="V552:V553">
    <cfRule type="cellIs" dxfId="10854" priority="2916" stopIfTrue="1" operator="equal">
      <formula>"Media"</formula>
    </cfRule>
  </conditionalFormatting>
  <conditionalFormatting sqref="V552:V553">
    <cfRule type="cellIs" dxfId="10853" priority="2914" stopIfTrue="1" operator="equal">
      <formula>"Muy Alta"</formula>
    </cfRule>
  </conditionalFormatting>
  <conditionalFormatting sqref="V552:V553">
    <cfRule type="cellIs" dxfId="10852" priority="2918" stopIfTrue="1" operator="equal">
      <formula>"Muy Baja"</formula>
    </cfRule>
  </conditionalFormatting>
  <conditionalFormatting sqref="AP553">
    <cfRule type="cellIs" dxfId="10851" priority="2877" stopIfTrue="1" operator="equal">
      <formula>"Alta"</formula>
    </cfRule>
  </conditionalFormatting>
  <conditionalFormatting sqref="AP553">
    <cfRule type="cellIs" dxfId="10850" priority="2879" stopIfTrue="1" operator="equal">
      <formula>"Baja"</formula>
    </cfRule>
  </conditionalFormatting>
  <conditionalFormatting sqref="AP553">
    <cfRule type="cellIs" dxfId="10849" priority="2878" stopIfTrue="1" operator="equal">
      <formula>"Media"</formula>
    </cfRule>
  </conditionalFormatting>
  <conditionalFormatting sqref="AP553">
    <cfRule type="cellIs" dxfId="10848" priority="2876" stopIfTrue="1" operator="equal">
      <formula>"Muy Alta"</formula>
    </cfRule>
  </conditionalFormatting>
  <conditionalFormatting sqref="AP553">
    <cfRule type="cellIs" dxfId="10847" priority="2880" stopIfTrue="1" operator="equal">
      <formula>"Muy Baja"</formula>
    </cfRule>
  </conditionalFormatting>
  <conditionalFormatting sqref="AE554">
    <cfRule type="containsText" dxfId="10846" priority="2843" operator="containsText" text="VALORAR">
      <formula>NOT(ISERROR(SEARCH("VALORAR",AE554)))</formula>
    </cfRule>
    <cfRule type="containsText" dxfId="10845" priority="2844" operator="containsText" text="Extrema">
      <formula>NOT(ISERROR(SEARCH("Extrema",AE554)))</formula>
    </cfRule>
    <cfRule type="containsText" dxfId="10844" priority="2845" operator="containsText" text="Alta">
      <formula>NOT(ISERROR(SEARCH("Alta",AE554)))</formula>
    </cfRule>
    <cfRule type="containsText" dxfId="10843" priority="2846" operator="containsText" text="Moderada">
      <formula>NOT(ISERROR(SEARCH("Moderada",AE554)))</formula>
    </cfRule>
    <cfRule type="containsText" dxfId="10842" priority="2847" operator="containsText" text="Baja">
      <formula>NOT(ISERROR(SEARCH("Baja",AE554)))</formula>
    </cfRule>
  </conditionalFormatting>
  <conditionalFormatting sqref="AE554">
    <cfRule type="containsText" dxfId="10841" priority="2848" operator="containsText" text="VALORAR">
      <formula>NOT(ISERROR(SEARCH("VALORAR",AE554)))</formula>
    </cfRule>
    <cfRule type="containsText" dxfId="10840" priority="2849" operator="containsText" text="Extrema">
      <formula>NOT(ISERROR(SEARCH("Extrema",AE554)))</formula>
    </cfRule>
    <cfRule type="containsText" dxfId="10839" priority="2850" operator="containsText" text="Alta">
      <formula>NOT(ISERROR(SEARCH("Alta",AE554)))</formula>
    </cfRule>
    <cfRule type="containsText" dxfId="10838" priority="2851" operator="containsText" text="Moderada">
      <formula>NOT(ISERROR(SEARCH("Moderada",AE554)))</formula>
    </cfRule>
    <cfRule type="containsText" dxfId="10837" priority="2852" operator="containsText" text="Baja">
      <formula>NOT(ISERROR(SEARCH("Baja",AE554)))</formula>
    </cfRule>
  </conditionalFormatting>
  <conditionalFormatting sqref="V554">
    <cfRule type="cellIs" dxfId="10836" priority="2859" stopIfTrue="1" operator="equal">
      <formula>"Alta"</formula>
    </cfRule>
  </conditionalFormatting>
  <conditionalFormatting sqref="V554">
    <cfRule type="cellIs" dxfId="10835" priority="2861" stopIfTrue="1" operator="equal">
      <formula>"Baja"</formula>
    </cfRule>
  </conditionalFormatting>
  <conditionalFormatting sqref="V554">
    <cfRule type="cellIs" dxfId="10834" priority="2860" stopIfTrue="1" operator="equal">
      <formula>"Media"</formula>
    </cfRule>
  </conditionalFormatting>
  <conditionalFormatting sqref="V554">
    <cfRule type="cellIs" dxfId="10833" priority="2858" stopIfTrue="1" operator="equal">
      <formula>"Muy Alta"</formula>
    </cfRule>
  </conditionalFormatting>
  <conditionalFormatting sqref="V554">
    <cfRule type="cellIs" dxfId="10832" priority="2862" stopIfTrue="1" operator="equal">
      <formula>"Muy Baja"</formula>
    </cfRule>
  </conditionalFormatting>
  <conditionalFormatting sqref="AP554">
    <cfRule type="cellIs" dxfId="10831" priority="2835" stopIfTrue="1" operator="equal">
      <formula>"Alta"</formula>
    </cfRule>
  </conditionalFormatting>
  <conditionalFormatting sqref="AP554">
    <cfRule type="cellIs" dxfId="10830" priority="2837" stopIfTrue="1" operator="equal">
      <formula>"Baja"</formula>
    </cfRule>
  </conditionalFormatting>
  <conditionalFormatting sqref="AP554">
    <cfRule type="cellIs" dxfId="10829" priority="2836" stopIfTrue="1" operator="equal">
      <formula>"Media"</formula>
    </cfRule>
  </conditionalFormatting>
  <conditionalFormatting sqref="AP554">
    <cfRule type="cellIs" dxfId="10828" priority="2834" stopIfTrue="1" operator="equal">
      <formula>"Muy Alta"</formula>
    </cfRule>
  </conditionalFormatting>
  <conditionalFormatting sqref="AP554">
    <cfRule type="cellIs" dxfId="10827" priority="2838" stopIfTrue="1" operator="equal">
      <formula>"Muy Baja"</formula>
    </cfRule>
  </conditionalFormatting>
  <conditionalFormatting sqref="AE556:AE557">
    <cfRule type="containsText" dxfId="10826" priority="2787" operator="containsText" text="VALORAR">
      <formula>NOT(ISERROR(SEARCH("VALORAR",AE556)))</formula>
    </cfRule>
    <cfRule type="containsText" dxfId="10825" priority="2788" operator="containsText" text="Extrema">
      <formula>NOT(ISERROR(SEARCH("Extrema",AE556)))</formula>
    </cfRule>
    <cfRule type="containsText" dxfId="10824" priority="2789" operator="containsText" text="Alta">
      <formula>NOT(ISERROR(SEARCH("Alta",AE556)))</formula>
    </cfRule>
    <cfRule type="containsText" dxfId="10823" priority="2790" operator="containsText" text="Moderada">
      <formula>NOT(ISERROR(SEARCH("Moderada",AE556)))</formula>
    </cfRule>
    <cfRule type="containsText" dxfId="10822" priority="2791" operator="containsText" text="Baja">
      <formula>NOT(ISERROR(SEARCH("Baja",AE556)))</formula>
    </cfRule>
  </conditionalFormatting>
  <conditionalFormatting sqref="AE556:AE557">
    <cfRule type="containsText" dxfId="10821" priority="2792" operator="containsText" text="VALORAR">
      <formula>NOT(ISERROR(SEARCH("VALORAR",AE556)))</formula>
    </cfRule>
    <cfRule type="containsText" dxfId="10820" priority="2793" operator="containsText" text="Extrema">
      <formula>NOT(ISERROR(SEARCH("Extrema",AE556)))</formula>
    </cfRule>
    <cfRule type="containsText" dxfId="10819" priority="2794" operator="containsText" text="Alta">
      <formula>NOT(ISERROR(SEARCH("Alta",AE556)))</formula>
    </cfRule>
    <cfRule type="containsText" dxfId="10818" priority="2795" operator="containsText" text="Moderada">
      <formula>NOT(ISERROR(SEARCH("Moderada",AE556)))</formula>
    </cfRule>
    <cfRule type="containsText" dxfId="10817" priority="2796" operator="containsText" text="Baja">
      <formula>NOT(ISERROR(SEARCH("Baja",AE556)))</formula>
    </cfRule>
  </conditionalFormatting>
  <conditionalFormatting sqref="AP561">
    <cfRule type="cellIs" dxfId="10816" priority="2741" stopIfTrue="1" operator="equal">
      <formula>"Alta"</formula>
    </cfRule>
  </conditionalFormatting>
  <conditionalFormatting sqref="AP561">
    <cfRule type="cellIs" dxfId="10815" priority="2743" stopIfTrue="1" operator="equal">
      <formula>"Baja"</formula>
    </cfRule>
  </conditionalFormatting>
  <conditionalFormatting sqref="AP561">
    <cfRule type="cellIs" dxfId="10814" priority="2742" stopIfTrue="1" operator="equal">
      <formula>"Media"</formula>
    </cfRule>
  </conditionalFormatting>
  <conditionalFormatting sqref="AP561">
    <cfRule type="cellIs" dxfId="10813" priority="2740" stopIfTrue="1" operator="equal">
      <formula>"Muy Alta"</formula>
    </cfRule>
  </conditionalFormatting>
  <conditionalFormatting sqref="AP561">
    <cfRule type="cellIs" dxfId="10812" priority="2744" stopIfTrue="1" operator="equal">
      <formula>"Muy Baja"</formula>
    </cfRule>
  </conditionalFormatting>
  <conditionalFormatting sqref="AP558">
    <cfRule type="cellIs" dxfId="10811" priority="2699" stopIfTrue="1" operator="equal">
      <formula>"Alta"</formula>
    </cfRule>
  </conditionalFormatting>
  <conditionalFormatting sqref="AP558">
    <cfRule type="cellIs" dxfId="10810" priority="2701" stopIfTrue="1" operator="equal">
      <formula>"Baja"</formula>
    </cfRule>
  </conditionalFormatting>
  <conditionalFormatting sqref="AP558">
    <cfRule type="cellIs" dxfId="10809" priority="2700" stopIfTrue="1" operator="equal">
      <formula>"Media"</formula>
    </cfRule>
  </conditionalFormatting>
  <conditionalFormatting sqref="AP558">
    <cfRule type="cellIs" dxfId="10808" priority="2698" stopIfTrue="1" operator="equal">
      <formula>"Muy Alta"</formula>
    </cfRule>
  </conditionalFormatting>
  <conditionalFormatting sqref="AP558">
    <cfRule type="cellIs" dxfId="10807" priority="2702" stopIfTrue="1" operator="equal">
      <formula>"Muy Baja"</formula>
    </cfRule>
  </conditionalFormatting>
  <conditionalFormatting sqref="V556:V557">
    <cfRule type="cellIs" dxfId="10806" priority="2803" stopIfTrue="1" operator="equal">
      <formula>"Alta"</formula>
    </cfRule>
  </conditionalFormatting>
  <conditionalFormatting sqref="V556:V557">
    <cfRule type="cellIs" dxfId="10805" priority="2805" stopIfTrue="1" operator="equal">
      <formula>"Baja"</formula>
    </cfRule>
  </conditionalFormatting>
  <conditionalFormatting sqref="V556:V557">
    <cfRule type="cellIs" dxfId="10804" priority="2804" stopIfTrue="1" operator="equal">
      <formula>"Media"</formula>
    </cfRule>
  </conditionalFormatting>
  <conditionalFormatting sqref="V556:V557">
    <cfRule type="cellIs" dxfId="10803" priority="2802" stopIfTrue="1" operator="equal">
      <formula>"Muy Alta"</formula>
    </cfRule>
  </conditionalFormatting>
  <conditionalFormatting sqref="V556:V557">
    <cfRule type="cellIs" dxfId="10802" priority="2806" stopIfTrue="1" operator="equal">
      <formula>"Muy Baja"</formula>
    </cfRule>
  </conditionalFormatting>
  <conditionalFormatting sqref="AW556">
    <cfRule type="containsText" dxfId="10801" priority="2777" operator="containsText" text="VALORAR">
      <formula>NOT(ISERROR(SEARCH("VALORAR",AW556)))</formula>
    </cfRule>
    <cfRule type="containsText" dxfId="10800" priority="2778" operator="containsText" text="Extrema">
      <formula>NOT(ISERROR(SEARCH("Extrema",AW556)))</formula>
    </cfRule>
    <cfRule type="containsText" dxfId="10799" priority="2779" operator="containsText" text="Alta">
      <formula>NOT(ISERROR(SEARCH("Alta",AW556)))</formula>
    </cfRule>
    <cfRule type="containsText" dxfId="10798" priority="2780" operator="containsText" text="Moderada">
      <formula>NOT(ISERROR(SEARCH("Moderada",AW556)))</formula>
    </cfRule>
    <cfRule type="containsText" dxfId="10797" priority="2781" operator="containsText" text="Baja">
      <formula>NOT(ISERROR(SEARCH("Baja",AW556)))</formula>
    </cfRule>
  </conditionalFormatting>
  <conditionalFormatting sqref="AW556">
    <cfRule type="containsText" dxfId="10796" priority="2782" operator="containsText" text="VALORAR">
      <formula>NOT(ISERROR(SEARCH("VALORAR",AW556)))</formula>
    </cfRule>
    <cfRule type="containsText" dxfId="10795" priority="2783" operator="containsText" text="Extrema">
      <formula>NOT(ISERROR(SEARCH("Extrema",AW556)))</formula>
    </cfRule>
    <cfRule type="containsText" dxfId="10794" priority="2784" operator="containsText" text="Alta">
      <formula>NOT(ISERROR(SEARCH("Alta",AW556)))</formula>
    </cfRule>
    <cfRule type="containsText" dxfId="10793" priority="2785" operator="containsText" text="Moderada">
      <formula>NOT(ISERROR(SEARCH("Moderada",AW556)))</formula>
    </cfRule>
    <cfRule type="containsText" dxfId="10792" priority="2786" operator="containsText" text="Baja">
      <formula>NOT(ISERROR(SEARCH("Baja",AW556)))</formula>
    </cfRule>
  </conditionalFormatting>
  <conditionalFormatting sqref="AP556">
    <cfRule type="cellIs" dxfId="10791" priority="2769" stopIfTrue="1" operator="equal">
      <formula>"Alta"</formula>
    </cfRule>
  </conditionalFormatting>
  <conditionalFormatting sqref="AP556">
    <cfRule type="cellIs" dxfId="10790" priority="2771" stopIfTrue="1" operator="equal">
      <formula>"Baja"</formula>
    </cfRule>
  </conditionalFormatting>
  <conditionalFormatting sqref="AP556">
    <cfRule type="cellIs" dxfId="10789" priority="2770" stopIfTrue="1" operator="equal">
      <formula>"Media"</formula>
    </cfRule>
  </conditionalFormatting>
  <conditionalFormatting sqref="AP556">
    <cfRule type="cellIs" dxfId="10788" priority="2768" stopIfTrue="1" operator="equal">
      <formula>"Muy Alta"</formula>
    </cfRule>
  </conditionalFormatting>
  <conditionalFormatting sqref="AP556">
    <cfRule type="cellIs" dxfId="10787" priority="2772" stopIfTrue="1" operator="equal">
      <formula>"Muy Baja"</formula>
    </cfRule>
  </conditionalFormatting>
  <conditionalFormatting sqref="AP557">
    <cfRule type="cellIs" dxfId="10786" priority="2755" stopIfTrue="1" operator="equal">
      <formula>"Alta"</formula>
    </cfRule>
  </conditionalFormatting>
  <conditionalFormatting sqref="AP557">
    <cfRule type="cellIs" dxfId="10785" priority="2757" stopIfTrue="1" operator="equal">
      <formula>"Baja"</formula>
    </cfRule>
  </conditionalFormatting>
  <conditionalFormatting sqref="AP557">
    <cfRule type="cellIs" dxfId="10784" priority="2756" stopIfTrue="1" operator="equal">
      <formula>"Media"</formula>
    </cfRule>
  </conditionalFormatting>
  <conditionalFormatting sqref="AP557">
    <cfRule type="cellIs" dxfId="10783" priority="2754" stopIfTrue="1" operator="equal">
      <formula>"Muy Alta"</formula>
    </cfRule>
  </conditionalFormatting>
  <conditionalFormatting sqref="AP557">
    <cfRule type="cellIs" dxfId="10782" priority="2758" stopIfTrue="1" operator="equal">
      <formula>"Muy Baja"</formula>
    </cfRule>
  </conditionalFormatting>
  <conditionalFormatting sqref="AE558:AE559">
    <cfRule type="containsText" dxfId="10781" priority="2707" operator="containsText" text="VALORAR">
      <formula>NOT(ISERROR(SEARCH("VALORAR",AE558)))</formula>
    </cfRule>
    <cfRule type="containsText" dxfId="10780" priority="2708" operator="containsText" text="Extrema">
      <formula>NOT(ISERROR(SEARCH("Extrema",AE558)))</formula>
    </cfRule>
    <cfRule type="containsText" dxfId="10779" priority="2709" operator="containsText" text="Alta">
      <formula>NOT(ISERROR(SEARCH("Alta",AE558)))</formula>
    </cfRule>
    <cfRule type="containsText" dxfId="10778" priority="2710" operator="containsText" text="Moderada">
      <formula>NOT(ISERROR(SEARCH("Moderada",AE558)))</formula>
    </cfRule>
    <cfRule type="containsText" dxfId="10777" priority="2711" operator="containsText" text="Baja">
      <formula>NOT(ISERROR(SEARCH("Baja",AE558)))</formula>
    </cfRule>
  </conditionalFormatting>
  <conditionalFormatting sqref="AE558:AE559">
    <cfRule type="containsText" dxfId="10776" priority="2712" operator="containsText" text="VALORAR">
      <formula>NOT(ISERROR(SEARCH("VALORAR",AE558)))</formula>
    </cfRule>
    <cfRule type="containsText" dxfId="10775" priority="2713" operator="containsText" text="Extrema">
      <formula>NOT(ISERROR(SEARCH("Extrema",AE558)))</formula>
    </cfRule>
    <cfRule type="containsText" dxfId="10774" priority="2714" operator="containsText" text="Alta">
      <formula>NOT(ISERROR(SEARCH("Alta",AE558)))</formula>
    </cfRule>
    <cfRule type="containsText" dxfId="10773" priority="2715" operator="containsText" text="Moderada">
      <formula>NOT(ISERROR(SEARCH("Moderada",AE558)))</formula>
    </cfRule>
    <cfRule type="containsText" dxfId="10772" priority="2716" operator="containsText" text="Baja">
      <formula>NOT(ISERROR(SEARCH("Baja",AE558)))</formula>
    </cfRule>
  </conditionalFormatting>
  <conditionalFormatting sqref="V558:V559">
    <cfRule type="cellIs" dxfId="10771" priority="2723" stopIfTrue="1" operator="equal">
      <formula>"Alta"</formula>
    </cfRule>
  </conditionalFormatting>
  <conditionalFormatting sqref="V558:V559">
    <cfRule type="cellIs" dxfId="10770" priority="2725" stopIfTrue="1" operator="equal">
      <formula>"Baja"</formula>
    </cfRule>
  </conditionalFormatting>
  <conditionalFormatting sqref="V558:V559">
    <cfRule type="cellIs" dxfId="10769" priority="2724" stopIfTrue="1" operator="equal">
      <formula>"Media"</formula>
    </cfRule>
  </conditionalFormatting>
  <conditionalFormatting sqref="V558:V559">
    <cfRule type="cellIs" dxfId="10768" priority="2722" stopIfTrue="1" operator="equal">
      <formula>"Muy Alta"</formula>
    </cfRule>
  </conditionalFormatting>
  <conditionalFormatting sqref="V558:V559">
    <cfRule type="cellIs" dxfId="10767" priority="2726" stopIfTrue="1" operator="equal">
      <formula>"Muy Baja"</formula>
    </cfRule>
  </conditionalFormatting>
  <conditionalFormatting sqref="AP559">
    <cfRule type="cellIs" dxfId="10766" priority="2685" stopIfTrue="1" operator="equal">
      <formula>"Alta"</formula>
    </cfRule>
  </conditionalFormatting>
  <conditionalFormatting sqref="AP559">
    <cfRule type="cellIs" dxfId="10765" priority="2687" stopIfTrue="1" operator="equal">
      <formula>"Baja"</formula>
    </cfRule>
  </conditionalFormatting>
  <conditionalFormatting sqref="AP559">
    <cfRule type="cellIs" dxfId="10764" priority="2686" stopIfTrue="1" operator="equal">
      <formula>"Media"</formula>
    </cfRule>
  </conditionalFormatting>
  <conditionalFormatting sqref="AP559">
    <cfRule type="cellIs" dxfId="10763" priority="2684" stopIfTrue="1" operator="equal">
      <formula>"Muy Alta"</formula>
    </cfRule>
  </conditionalFormatting>
  <conditionalFormatting sqref="AP559">
    <cfRule type="cellIs" dxfId="10762" priority="2688" stopIfTrue="1" operator="equal">
      <formula>"Muy Baja"</formula>
    </cfRule>
  </conditionalFormatting>
  <conditionalFormatting sqref="AE560">
    <cfRule type="containsText" dxfId="10761" priority="2651" operator="containsText" text="VALORAR">
      <formula>NOT(ISERROR(SEARCH("VALORAR",AE560)))</formula>
    </cfRule>
    <cfRule type="containsText" dxfId="10760" priority="2652" operator="containsText" text="Extrema">
      <formula>NOT(ISERROR(SEARCH("Extrema",AE560)))</formula>
    </cfRule>
    <cfRule type="containsText" dxfId="10759" priority="2653" operator="containsText" text="Alta">
      <formula>NOT(ISERROR(SEARCH("Alta",AE560)))</formula>
    </cfRule>
    <cfRule type="containsText" dxfId="10758" priority="2654" operator="containsText" text="Moderada">
      <formula>NOT(ISERROR(SEARCH("Moderada",AE560)))</formula>
    </cfRule>
    <cfRule type="containsText" dxfId="10757" priority="2655" operator="containsText" text="Baja">
      <formula>NOT(ISERROR(SEARCH("Baja",AE560)))</formula>
    </cfRule>
  </conditionalFormatting>
  <conditionalFormatting sqref="AE560">
    <cfRule type="containsText" dxfId="10756" priority="2656" operator="containsText" text="VALORAR">
      <formula>NOT(ISERROR(SEARCH("VALORAR",AE560)))</formula>
    </cfRule>
    <cfRule type="containsText" dxfId="10755" priority="2657" operator="containsText" text="Extrema">
      <formula>NOT(ISERROR(SEARCH("Extrema",AE560)))</formula>
    </cfRule>
    <cfRule type="containsText" dxfId="10754" priority="2658" operator="containsText" text="Alta">
      <formula>NOT(ISERROR(SEARCH("Alta",AE560)))</formula>
    </cfRule>
    <cfRule type="containsText" dxfId="10753" priority="2659" operator="containsText" text="Moderada">
      <formula>NOT(ISERROR(SEARCH("Moderada",AE560)))</formula>
    </cfRule>
    <cfRule type="containsText" dxfId="10752" priority="2660" operator="containsText" text="Baja">
      <formula>NOT(ISERROR(SEARCH("Baja",AE560)))</formula>
    </cfRule>
  </conditionalFormatting>
  <conditionalFormatting sqref="V560">
    <cfRule type="cellIs" dxfId="10751" priority="2667" stopIfTrue="1" operator="equal">
      <formula>"Alta"</formula>
    </cfRule>
  </conditionalFormatting>
  <conditionalFormatting sqref="V560">
    <cfRule type="cellIs" dxfId="10750" priority="2669" stopIfTrue="1" operator="equal">
      <formula>"Baja"</formula>
    </cfRule>
  </conditionalFormatting>
  <conditionalFormatting sqref="V560">
    <cfRule type="cellIs" dxfId="10749" priority="2668" stopIfTrue="1" operator="equal">
      <formula>"Media"</formula>
    </cfRule>
  </conditionalFormatting>
  <conditionalFormatting sqref="V560">
    <cfRule type="cellIs" dxfId="10748" priority="2666" stopIfTrue="1" operator="equal">
      <formula>"Muy Alta"</formula>
    </cfRule>
  </conditionalFormatting>
  <conditionalFormatting sqref="V560">
    <cfRule type="cellIs" dxfId="10747" priority="2670" stopIfTrue="1" operator="equal">
      <formula>"Muy Baja"</formula>
    </cfRule>
  </conditionalFormatting>
  <conditionalFormatting sqref="AP560">
    <cfRule type="cellIs" dxfId="10746" priority="2643" stopIfTrue="1" operator="equal">
      <formula>"Alta"</formula>
    </cfRule>
  </conditionalFormatting>
  <conditionalFormatting sqref="AP560">
    <cfRule type="cellIs" dxfId="10745" priority="2645" stopIfTrue="1" operator="equal">
      <formula>"Baja"</formula>
    </cfRule>
  </conditionalFormatting>
  <conditionalFormatting sqref="AP560">
    <cfRule type="cellIs" dxfId="10744" priority="2644" stopIfTrue="1" operator="equal">
      <formula>"Media"</formula>
    </cfRule>
  </conditionalFormatting>
  <conditionalFormatting sqref="AP560">
    <cfRule type="cellIs" dxfId="10743" priority="2642" stopIfTrue="1" operator="equal">
      <formula>"Muy Alta"</formula>
    </cfRule>
  </conditionalFormatting>
  <conditionalFormatting sqref="AP560">
    <cfRule type="cellIs" dxfId="10742" priority="2646" stopIfTrue="1" operator="equal">
      <formula>"Muy Baja"</formula>
    </cfRule>
  </conditionalFormatting>
  <conditionalFormatting sqref="AE568:AE569">
    <cfRule type="containsText" dxfId="10741" priority="2459" operator="containsText" text="VALORAR">
      <formula>NOT(ISERROR(SEARCH("VALORAR",AE568)))</formula>
    </cfRule>
    <cfRule type="containsText" dxfId="10740" priority="2460" operator="containsText" text="Extrema">
      <formula>NOT(ISERROR(SEARCH("Extrema",AE568)))</formula>
    </cfRule>
    <cfRule type="containsText" dxfId="10739" priority="2461" operator="containsText" text="Alta">
      <formula>NOT(ISERROR(SEARCH("Alta",AE568)))</formula>
    </cfRule>
    <cfRule type="containsText" dxfId="10738" priority="2462" operator="containsText" text="Moderada">
      <formula>NOT(ISERROR(SEARCH("Moderada",AE568)))</formula>
    </cfRule>
    <cfRule type="containsText" dxfId="10737" priority="2463" operator="containsText" text="Baja">
      <formula>NOT(ISERROR(SEARCH("Baja",AE568)))</formula>
    </cfRule>
  </conditionalFormatting>
  <conditionalFormatting sqref="AE568:AE569">
    <cfRule type="containsText" dxfId="10736" priority="2464" operator="containsText" text="VALORAR">
      <formula>NOT(ISERROR(SEARCH("VALORAR",AE568)))</formula>
    </cfRule>
    <cfRule type="containsText" dxfId="10735" priority="2465" operator="containsText" text="Extrema">
      <formula>NOT(ISERROR(SEARCH("Extrema",AE568)))</formula>
    </cfRule>
    <cfRule type="containsText" dxfId="10734" priority="2466" operator="containsText" text="Alta">
      <formula>NOT(ISERROR(SEARCH("Alta",AE568)))</formula>
    </cfRule>
    <cfRule type="containsText" dxfId="10733" priority="2467" operator="containsText" text="Moderada">
      <formula>NOT(ISERROR(SEARCH("Moderada",AE568)))</formula>
    </cfRule>
    <cfRule type="containsText" dxfId="10732" priority="2468" operator="containsText" text="Baja">
      <formula>NOT(ISERROR(SEARCH("Baja",AE568)))</formula>
    </cfRule>
  </conditionalFormatting>
  <conditionalFormatting sqref="AP573">
    <cfRule type="cellIs" dxfId="10731" priority="2413" stopIfTrue="1" operator="equal">
      <formula>"Alta"</formula>
    </cfRule>
  </conditionalFormatting>
  <conditionalFormatting sqref="AP573">
    <cfRule type="cellIs" dxfId="10730" priority="2415" stopIfTrue="1" operator="equal">
      <formula>"Baja"</formula>
    </cfRule>
  </conditionalFormatting>
  <conditionalFormatting sqref="AP573">
    <cfRule type="cellIs" dxfId="10729" priority="2414" stopIfTrue="1" operator="equal">
      <formula>"Media"</formula>
    </cfRule>
  </conditionalFormatting>
  <conditionalFormatting sqref="AP573">
    <cfRule type="cellIs" dxfId="10728" priority="2412" stopIfTrue="1" operator="equal">
      <formula>"Muy Alta"</formula>
    </cfRule>
  </conditionalFormatting>
  <conditionalFormatting sqref="AP573">
    <cfRule type="cellIs" dxfId="10727" priority="2416" stopIfTrue="1" operator="equal">
      <formula>"Muy Baja"</formula>
    </cfRule>
  </conditionalFormatting>
  <conditionalFormatting sqref="AP570">
    <cfRule type="cellIs" dxfId="10726" priority="2371" stopIfTrue="1" operator="equal">
      <formula>"Alta"</formula>
    </cfRule>
  </conditionalFormatting>
  <conditionalFormatting sqref="AP570">
    <cfRule type="cellIs" dxfId="10725" priority="2373" stopIfTrue="1" operator="equal">
      <formula>"Baja"</formula>
    </cfRule>
  </conditionalFormatting>
  <conditionalFormatting sqref="AP570">
    <cfRule type="cellIs" dxfId="10724" priority="2372" stopIfTrue="1" operator="equal">
      <formula>"Media"</formula>
    </cfRule>
  </conditionalFormatting>
  <conditionalFormatting sqref="AP570">
    <cfRule type="cellIs" dxfId="10723" priority="2370" stopIfTrue="1" operator="equal">
      <formula>"Muy Alta"</formula>
    </cfRule>
  </conditionalFormatting>
  <conditionalFormatting sqref="AP570">
    <cfRule type="cellIs" dxfId="10722" priority="2374" stopIfTrue="1" operator="equal">
      <formula>"Muy Baja"</formula>
    </cfRule>
  </conditionalFormatting>
  <conditionalFormatting sqref="V568:V569">
    <cfRule type="cellIs" dxfId="10721" priority="2475" stopIfTrue="1" operator="equal">
      <formula>"Alta"</formula>
    </cfRule>
  </conditionalFormatting>
  <conditionalFormatting sqref="V568:V569">
    <cfRule type="cellIs" dxfId="10720" priority="2477" stopIfTrue="1" operator="equal">
      <formula>"Baja"</formula>
    </cfRule>
  </conditionalFormatting>
  <conditionalFormatting sqref="V568:V569">
    <cfRule type="cellIs" dxfId="10719" priority="2476" stopIfTrue="1" operator="equal">
      <formula>"Media"</formula>
    </cfRule>
  </conditionalFormatting>
  <conditionalFormatting sqref="V568:V569">
    <cfRule type="cellIs" dxfId="10718" priority="2474" stopIfTrue="1" operator="equal">
      <formula>"Muy Alta"</formula>
    </cfRule>
  </conditionalFormatting>
  <conditionalFormatting sqref="V568:V569">
    <cfRule type="cellIs" dxfId="10717" priority="2478" stopIfTrue="1" operator="equal">
      <formula>"Muy Baja"</formula>
    </cfRule>
  </conditionalFormatting>
  <conditionalFormatting sqref="AE574:AE575">
    <cfRule type="containsText" dxfId="10716" priority="2323" operator="containsText" text="VALORAR">
      <formula>NOT(ISERROR(SEARCH("VALORAR",AE574)))</formula>
    </cfRule>
    <cfRule type="containsText" dxfId="10715" priority="2324" operator="containsText" text="Extrema">
      <formula>NOT(ISERROR(SEARCH("Extrema",AE574)))</formula>
    </cfRule>
    <cfRule type="containsText" dxfId="10714" priority="2325" operator="containsText" text="Alta">
      <formula>NOT(ISERROR(SEARCH("Alta",AE574)))</formula>
    </cfRule>
    <cfRule type="containsText" dxfId="10713" priority="2326" operator="containsText" text="Moderada">
      <formula>NOT(ISERROR(SEARCH("Moderada",AE574)))</formula>
    </cfRule>
    <cfRule type="containsText" dxfId="10712" priority="2327" operator="containsText" text="Baja">
      <formula>NOT(ISERROR(SEARCH("Baja",AE574)))</formula>
    </cfRule>
  </conditionalFormatting>
  <conditionalFormatting sqref="AE574:AE575">
    <cfRule type="containsText" dxfId="10711" priority="2328" operator="containsText" text="VALORAR">
      <formula>NOT(ISERROR(SEARCH("VALORAR",AE574)))</formula>
    </cfRule>
    <cfRule type="containsText" dxfId="10710" priority="2329" operator="containsText" text="Extrema">
      <formula>NOT(ISERROR(SEARCH("Extrema",AE574)))</formula>
    </cfRule>
    <cfRule type="containsText" dxfId="10709" priority="2330" operator="containsText" text="Alta">
      <formula>NOT(ISERROR(SEARCH("Alta",AE574)))</formula>
    </cfRule>
    <cfRule type="containsText" dxfId="10708" priority="2331" operator="containsText" text="Moderada">
      <formula>NOT(ISERROR(SEARCH("Moderada",AE574)))</formula>
    </cfRule>
    <cfRule type="containsText" dxfId="10707" priority="2332" operator="containsText" text="Baja">
      <formula>NOT(ISERROR(SEARCH("Baja",AE574)))</formula>
    </cfRule>
  </conditionalFormatting>
  <conditionalFormatting sqref="AW568">
    <cfRule type="containsText" dxfId="10706" priority="2449" operator="containsText" text="VALORAR">
      <formula>NOT(ISERROR(SEARCH("VALORAR",AW568)))</formula>
    </cfRule>
    <cfRule type="containsText" dxfId="10705" priority="2450" operator="containsText" text="Extrema">
      <formula>NOT(ISERROR(SEARCH("Extrema",AW568)))</formula>
    </cfRule>
    <cfRule type="containsText" dxfId="10704" priority="2451" operator="containsText" text="Alta">
      <formula>NOT(ISERROR(SEARCH("Alta",AW568)))</formula>
    </cfRule>
    <cfRule type="containsText" dxfId="10703" priority="2452" operator="containsText" text="Moderada">
      <formula>NOT(ISERROR(SEARCH("Moderada",AW568)))</formula>
    </cfRule>
    <cfRule type="containsText" dxfId="10702" priority="2453" operator="containsText" text="Baja">
      <formula>NOT(ISERROR(SEARCH("Baja",AW568)))</formula>
    </cfRule>
  </conditionalFormatting>
  <conditionalFormatting sqref="AW568">
    <cfRule type="containsText" dxfId="10701" priority="2454" operator="containsText" text="VALORAR">
      <formula>NOT(ISERROR(SEARCH("VALORAR",AW568)))</formula>
    </cfRule>
    <cfRule type="containsText" dxfId="10700" priority="2455" operator="containsText" text="Extrema">
      <formula>NOT(ISERROR(SEARCH("Extrema",AW568)))</formula>
    </cfRule>
    <cfRule type="containsText" dxfId="10699" priority="2456" operator="containsText" text="Alta">
      <formula>NOT(ISERROR(SEARCH("Alta",AW568)))</formula>
    </cfRule>
    <cfRule type="containsText" dxfId="10698" priority="2457" operator="containsText" text="Moderada">
      <formula>NOT(ISERROR(SEARCH("Moderada",AW568)))</formula>
    </cfRule>
    <cfRule type="containsText" dxfId="10697" priority="2458" operator="containsText" text="Baja">
      <formula>NOT(ISERROR(SEARCH("Baja",AW568)))</formula>
    </cfRule>
  </conditionalFormatting>
  <conditionalFormatting sqref="AP568">
    <cfRule type="cellIs" dxfId="10696" priority="2441" stopIfTrue="1" operator="equal">
      <formula>"Alta"</formula>
    </cfRule>
  </conditionalFormatting>
  <conditionalFormatting sqref="AP568">
    <cfRule type="cellIs" dxfId="10695" priority="2443" stopIfTrue="1" operator="equal">
      <formula>"Baja"</formula>
    </cfRule>
  </conditionalFormatting>
  <conditionalFormatting sqref="AP568">
    <cfRule type="cellIs" dxfId="10694" priority="2442" stopIfTrue="1" operator="equal">
      <formula>"Media"</formula>
    </cfRule>
  </conditionalFormatting>
  <conditionalFormatting sqref="AP568">
    <cfRule type="cellIs" dxfId="10693" priority="2440" stopIfTrue="1" operator="equal">
      <formula>"Muy Alta"</formula>
    </cfRule>
  </conditionalFormatting>
  <conditionalFormatting sqref="AP568">
    <cfRule type="cellIs" dxfId="10692" priority="2444" stopIfTrue="1" operator="equal">
      <formula>"Muy Baja"</formula>
    </cfRule>
  </conditionalFormatting>
  <conditionalFormatting sqref="AP569">
    <cfRule type="cellIs" dxfId="10691" priority="2427" stopIfTrue="1" operator="equal">
      <formula>"Alta"</formula>
    </cfRule>
  </conditionalFormatting>
  <conditionalFormatting sqref="AP569">
    <cfRule type="cellIs" dxfId="10690" priority="2429" stopIfTrue="1" operator="equal">
      <formula>"Baja"</formula>
    </cfRule>
  </conditionalFormatting>
  <conditionalFormatting sqref="AP569">
    <cfRule type="cellIs" dxfId="10689" priority="2428" stopIfTrue="1" operator="equal">
      <formula>"Media"</formula>
    </cfRule>
  </conditionalFormatting>
  <conditionalFormatting sqref="AP569">
    <cfRule type="cellIs" dxfId="10688" priority="2426" stopIfTrue="1" operator="equal">
      <formula>"Muy Alta"</formula>
    </cfRule>
  </conditionalFormatting>
  <conditionalFormatting sqref="AP569">
    <cfRule type="cellIs" dxfId="10687" priority="2430" stopIfTrue="1" operator="equal">
      <formula>"Muy Baja"</formula>
    </cfRule>
  </conditionalFormatting>
  <conditionalFormatting sqref="AP579">
    <cfRule type="cellIs" dxfId="10686" priority="2277" stopIfTrue="1" operator="equal">
      <formula>"Alta"</formula>
    </cfRule>
  </conditionalFormatting>
  <conditionalFormatting sqref="AP579">
    <cfRule type="cellIs" dxfId="10685" priority="2279" stopIfTrue="1" operator="equal">
      <formula>"Baja"</formula>
    </cfRule>
  </conditionalFormatting>
  <conditionalFormatting sqref="AP579">
    <cfRule type="cellIs" dxfId="10684" priority="2278" stopIfTrue="1" operator="equal">
      <formula>"Media"</formula>
    </cfRule>
  </conditionalFormatting>
  <conditionalFormatting sqref="AP579">
    <cfRule type="cellIs" dxfId="10683" priority="2276" stopIfTrue="1" operator="equal">
      <formula>"Muy Alta"</formula>
    </cfRule>
  </conditionalFormatting>
  <conditionalFormatting sqref="AP579">
    <cfRule type="cellIs" dxfId="10682" priority="2280" stopIfTrue="1" operator="equal">
      <formula>"Muy Baja"</formula>
    </cfRule>
  </conditionalFormatting>
  <conditionalFormatting sqref="AE570:AE571">
    <cfRule type="containsText" dxfId="10681" priority="2379" operator="containsText" text="VALORAR">
      <formula>NOT(ISERROR(SEARCH("VALORAR",AE570)))</formula>
    </cfRule>
    <cfRule type="containsText" dxfId="10680" priority="2380" operator="containsText" text="Extrema">
      <formula>NOT(ISERROR(SEARCH("Extrema",AE570)))</formula>
    </cfRule>
    <cfRule type="containsText" dxfId="10679" priority="2381" operator="containsText" text="Alta">
      <formula>NOT(ISERROR(SEARCH("Alta",AE570)))</formula>
    </cfRule>
    <cfRule type="containsText" dxfId="10678" priority="2382" operator="containsText" text="Moderada">
      <formula>NOT(ISERROR(SEARCH("Moderada",AE570)))</formula>
    </cfRule>
    <cfRule type="containsText" dxfId="10677" priority="2383" operator="containsText" text="Baja">
      <formula>NOT(ISERROR(SEARCH("Baja",AE570)))</formula>
    </cfRule>
  </conditionalFormatting>
  <conditionalFormatting sqref="AE570:AE571">
    <cfRule type="containsText" dxfId="10676" priority="2384" operator="containsText" text="VALORAR">
      <formula>NOT(ISERROR(SEARCH("VALORAR",AE570)))</formula>
    </cfRule>
    <cfRule type="containsText" dxfId="10675" priority="2385" operator="containsText" text="Extrema">
      <formula>NOT(ISERROR(SEARCH("Extrema",AE570)))</formula>
    </cfRule>
    <cfRule type="containsText" dxfId="10674" priority="2386" operator="containsText" text="Alta">
      <formula>NOT(ISERROR(SEARCH("Alta",AE570)))</formula>
    </cfRule>
    <cfRule type="containsText" dxfId="10673" priority="2387" operator="containsText" text="Moderada">
      <formula>NOT(ISERROR(SEARCH("Moderada",AE570)))</formula>
    </cfRule>
    <cfRule type="containsText" dxfId="10672" priority="2388" operator="containsText" text="Baja">
      <formula>NOT(ISERROR(SEARCH("Baja",AE570)))</formula>
    </cfRule>
  </conditionalFormatting>
  <conditionalFormatting sqref="V570:V571">
    <cfRule type="cellIs" dxfId="10671" priority="2395" stopIfTrue="1" operator="equal">
      <formula>"Alta"</formula>
    </cfRule>
  </conditionalFormatting>
  <conditionalFormatting sqref="V570:V571">
    <cfRule type="cellIs" dxfId="10670" priority="2397" stopIfTrue="1" operator="equal">
      <formula>"Baja"</formula>
    </cfRule>
  </conditionalFormatting>
  <conditionalFormatting sqref="V570:V571">
    <cfRule type="cellIs" dxfId="10669" priority="2396" stopIfTrue="1" operator="equal">
      <formula>"Media"</formula>
    </cfRule>
  </conditionalFormatting>
  <conditionalFormatting sqref="V570:V571">
    <cfRule type="cellIs" dxfId="10668" priority="2394" stopIfTrue="1" operator="equal">
      <formula>"Muy Alta"</formula>
    </cfRule>
  </conditionalFormatting>
  <conditionalFormatting sqref="V570:V571">
    <cfRule type="cellIs" dxfId="10667" priority="2398" stopIfTrue="1" operator="equal">
      <formula>"Muy Baja"</formula>
    </cfRule>
  </conditionalFormatting>
  <conditionalFormatting sqref="AP576">
    <cfRule type="cellIs" dxfId="10666" priority="2235" stopIfTrue="1" operator="equal">
      <formula>"Alta"</formula>
    </cfRule>
  </conditionalFormatting>
  <conditionalFormatting sqref="AP576">
    <cfRule type="cellIs" dxfId="10665" priority="2237" stopIfTrue="1" operator="equal">
      <formula>"Baja"</formula>
    </cfRule>
  </conditionalFormatting>
  <conditionalFormatting sqref="AP576">
    <cfRule type="cellIs" dxfId="10664" priority="2236" stopIfTrue="1" operator="equal">
      <formula>"Media"</formula>
    </cfRule>
  </conditionalFormatting>
  <conditionalFormatting sqref="AP576">
    <cfRule type="cellIs" dxfId="10663" priority="2234" stopIfTrue="1" operator="equal">
      <formula>"Muy Alta"</formula>
    </cfRule>
  </conditionalFormatting>
  <conditionalFormatting sqref="AP576">
    <cfRule type="cellIs" dxfId="10662" priority="2238" stopIfTrue="1" operator="equal">
      <formula>"Muy Baja"</formula>
    </cfRule>
  </conditionalFormatting>
  <conditionalFormatting sqref="AP571">
    <cfRule type="cellIs" dxfId="10661" priority="2357" stopIfTrue="1" operator="equal">
      <formula>"Alta"</formula>
    </cfRule>
  </conditionalFormatting>
  <conditionalFormatting sqref="AP571">
    <cfRule type="cellIs" dxfId="10660" priority="2359" stopIfTrue="1" operator="equal">
      <formula>"Baja"</formula>
    </cfRule>
  </conditionalFormatting>
  <conditionalFormatting sqref="AP571">
    <cfRule type="cellIs" dxfId="10659" priority="2358" stopIfTrue="1" operator="equal">
      <formula>"Media"</formula>
    </cfRule>
  </conditionalFormatting>
  <conditionalFormatting sqref="AP571">
    <cfRule type="cellIs" dxfId="10658" priority="2356" stopIfTrue="1" operator="equal">
      <formula>"Muy Alta"</formula>
    </cfRule>
  </conditionalFormatting>
  <conditionalFormatting sqref="AP571">
    <cfRule type="cellIs" dxfId="10657" priority="2360" stopIfTrue="1" operator="equal">
      <formula>"Muy Baja"</formula>
    </cfRule>
  </conditionalFormatting>
  <conditionalFormatting sqref="V574:V575">
    <cfRule type="cellIs" dxfId="10656" priority="2339" stopIfTrue="1" operator="equal">
      <formula>"Alta"</formula>
    </cfRule>
  </conditionalFormatting>
  <conditionalFormatting sqref="V574:V575">
    <cfRule type="cellIs" dxfId="10655" priority="2341" stopIfTrue="1" operator="equal">
      <formula>"Baja"</formula>
    </cfRule>
  </conditionalFormatting>
  <conditionalFormatting sqref="V574:V575">
    <cfRule type="cellIs" dxfId="10654" priority="2340" stopIfTrue="1" operator="equal">
      <formula>"Media"</formula>
    </cfRule>
  </conditionalFormatting>
  <conditionalFormatting sqref="V574:V575">
    <cfRule type="cellIs" dxfId="10653" priority="2338" stopIfTrue="1" operator="equal">
      <formula>"Muy Alta"</formula>
    </cfRule>
  </conditionalFormatting>
  <conditionalFormatting sqref="V574:V575">
    <cfRule type="cellIs" dxfId="10652" priority="2342" stopIfTrue="1" operator="equal">
      <formula>"Muy Baja"</formula>
    </cfRule>
  </conditionalFormatting>
  <conditionalFormatting sqref="AE580:AE581">
    <cfRule type="containsText" dxfId="10651" priority="2187" operator="containsText" text="VALORAR">
      <formula>NOT(ISERROR(SEARCH("VALORAR",AE580)))</formula>
    </cfRule>
    <cfRule type="containsText" dxfId="10650" priority="2188" operator="containsText" text="Extrema">
      <formula>NOT(ISERROR(SEARCH("Extrema",AE580)))</formula>
    </cfRule>
    <cfRule type="containsText" dxfId="10649" priority="2189" operator="containsText" text="Alta">
      <formula>NOT(ISERROR(SEARCH("Alta",AE580)))</formula>
    </cfRule>
    <cfRule type="containsText" dxfId="10648" priority="2190" operator="containsText" text="Moderada">
      <formula>NOT(ISERROR(SEARCH("Moderada",AE580)))</formula>
    </cfRule>
    <cfRule type="containsText" dxfId="10647" priority="2191" operator="containsText" text="Baja">
      <formula>NOT(ISERROR(SEARCH("Baja",AE580)))</formula>
    </cfRule>
  </conditionalFormatting>
  <conditionalFormatting sqref="AE580:AE581">
    <cfRule type="containsText" dxfId="10646" priority="2192" operator="containsText" text="VALORAR">
      <formula>NOT(ISERROR(SEARCH("VALORAR",AE580)))</formula>
    </cfRule>
    <cfRule type="containsText" dxfId="10645" priority="2193" operator="containsText" text="Extrema">
      <formula>NOT(ISERROR(SEARCH("Extrema",AE580)))</formula>
    </cfRule>
    <cfRule type="containsText" dxfId="10644" priority="2194" operator="containsText" text="Alta">
      <formula>NOT(ISERROR(SEARCH("Alta",AE580)))</formula>
    </cfRule>
    <cfRule type="containsText" dxfId="10643" priority="2195" operator="containsText" text="Moderada">
      <formula>NOT(ISERROR(SEARCH("Moderada",AE580)))</formula>
    </cfRule>
    <cfRule type="containsText" dxfId="10642" priority="2196" operator="containsText" text="Baja">
      <formula>NOT(ISERROR(SEARCH("Baja",AE580)))</formula>
    </cfRule>
  </conditionalFormatting>
  <conditionalFormatting sqref="AW574">
    <cfRule type="containsText" dxfId="10641" priority="2313" operator="containsText" text="VALORAR">
      <formula>NOT(ISERROR(SEARCH("VALORAR",AW574)))</formula>
    </cfRule>
    <cfRule type="containsText" dxfId="10640" priority="2314" operator="containsText" text="Extrema">
      <formula>NOT(ISERROR(SEARCH("Extrema",AW574)))</formula>
    </cfRule>
    <cfRule type="containsText" dxfId="10639" priority="2315" operator="containsText" text="Alta">
      <formula>NOT(ISERROR(SEARCH("Alta",AW574)))</formula>
    </cfRule>
    <cfRule type="containsText" dxfId="10638" priority="2316" operator="containsText" text="Moderada">
      <formula>NOT(ISERROR(SEARCH("Moderada",AW574)))</formula>
    </cfRule>
    <cfRule type="containsText" dxfId="10637" priority="2317" operator="containsText" text="Baja">
      <formula>NOT(ISERROR(SEARCH("Baja",AW574)))</formula>
    </cfRule>
  </conditionalFormatting>
  <conditionalFormatting sqref="AW574">
    <cfRule type="containsText" dxfId="10636" priority="2318" operator="containsText" text="VALORAR">
      <formula>NOT(ISERROR(SEARCH("VALORAR",AW574)))</formula>
    </cfRule>
    <cfRule type="containsText" dxfId="10635" priority="2319" operator="containsText" text="Extrema">
      <formula>NOT(ISERROR(SEARCH("Extrema",AW574)))</formula>
    </cfRule>
    <cfRule type="containsText" dxfId="10634" priority="2320" operator="containsText" text="Alta">
      <formula>NOT(ISERROR(SEARCH("Alta",AW574)))</formula>
    </cfRule>
    <cfRule type="containsText" dxfId="10633" priority="2321" operator="containsText" text="Moderada">
      <formula>NOT(ISERROR(SEARCH("Moderada",AW574)))</formula>
    </cfRule>
    <cfRule type="containsText" dxfId="10632" priority="2322" operator="containsText" text="Baja">
      <formula>NOT(ISERROR(SEARCH("Baja",AW574)))</formula>
    </cfRule>
  </conditionalFormatting>
  <conditionalFormatting sqref="AP574">
    <cfRule type="cellIs" dxfId="10631" priority="2305" stopIfTrue="1" operator="equal">
      <formula>"Alta"</formula>
    </cfRule>
  </conditionalFormatting>
  <conditionalFormatting sqref="AP574">
    <cfRule type="cellIs" dxfId="10630" priority="2307" stopIfTrue="1" operator="equal">
      <formula>"Baja"</formula>
    </cfRule>
  </conditionalFormatting>
  <conditionalFormatting sqref="AP574">
    <cfRule type="cellIs" dxfId="10629" priority="2306" stopIfTrue="1" operator="equal">
      <formula>"Media"</formula>
    </cfRule>
  </conditionalFormatting>
  <conditionalFormatting sqref="AP574">
    <cfRule type="cellIs" dxfId="10628" priority="2304" stopIfTrue="1" operator="equal">
      <formula>"Muy Alta"</formula>
    </cfRule>
  </conditionalFormatting>
  <conditionalFormatting sqref="AP574">
    <cfRule type="cellIs" dxfId="10627" priority="2308" stopIfTrue="1" operator="equal">
      <formula>"Muy Baja"</formula>
    </cfRule>
  </conditionalFormatting>
  <conditionalFormatting sqref="AP575">
    <cfRule type="cellIs" dxfId="10626" priority="2291" stopIfTrue="1" operator="equal">
      <formula>"Alta"</formula>
    </cfRule>
  </conditionalFormatting>
  <conditionalFormatting sqref="AP575">
    <cfRule type="cellIs" dxfId="10625" priority="2293" stopIfTrue="1" operator="equal">
      <formula>"Baja"</formula>
    </cfRule>
  </conditionalFormatting>
  <conditionalFormatting sqref="AP575">
    <cfRule type="cellIs" dxfId="10624" priority="2292" stopIfTrue="1" operator="equal">
      <formula>"Media"</formula>
    </cfRule>
  </conditionalFormatting>
  <conditionalFormatting sqref="AP575">
    <cfRule type="cellIs" dxfId="10623" priority="2290" stopIfTrue="1" operator="equal">
      <formula>"Muy Alta"</formula>
    </cfRule>
  </conditionalFormatting>
  <conditionalFormatting sqref="AP575">
    <cfRule type="cellIs" dxfId="10622" priority="2294" stopIfTrue="1" operator="equal">
      <formula>"Muy Baja"</formula>
    </cfRule>
  </conditionalFormatting>
  <conditionalFormatting sqref="AP585">
    <cfRule type="cellIs" dxfId="10621" priority="2141" stopIfTrue="1" operator="equal">
      <formula>"Alta"</formula>
    </cfRule>
  </conditionalFormatting>
  <conditionalFormatting sqref="AP585">
    <cfRule type="cellIs" dxfId="10620" priority="2143" stopIfTrue="1" operator="equal">
      <formula>"Baja"</formula>
    </cfRule>
  </conditionalFormatting>
  <conditionalFormatting sqref="AP585">
    <cfRule type="cellIs" dxfId="10619" priority="2142" stopIfTrue="1" operator="equal">
      <formula>"Media"</formula>
    </cfRule>
  </conditionalFormatting>
  <conditionalFormatting sqref="AP585">
    <cfRule type="cellIs" dxfId="10618" priority="2140" stopIfTrue="1" operator="equal">
      <formula>"Muy Alta"</formula>
    </cfRule>
  </conditionalFormatting>
  <conditionalFormatting sqref="AP585">
    <cfRule type="cellIs" dxfId="10617" priority="2144" stopIfTrue="1" operator="equal">
      <formula>"Muy Baja"</formula>
    </cfRule>
  </conditionalFormatting>
  <conditionalFormatting sqref="AE576:AE577">
    <cfRule type="containsText" dxfId="10616" priority="2243" operator="containsText" text="VALORAR">
      <formula>NOT(ISERROR(SEARCH("VALORAR",AE576)))</formula>
    </cfRule>
    <cfRule type="containsText" dxfId="10615" priority="2244" operator="containsText" text="Extrema">
      <formula>NOT(ISERROR(SEARCH("Extrema",AE576)))</formula>
    </cfRule>
    <cfRule type="containsText" dxfId="10614" priority="2245" operator="containsText" text="Alta">
      <formula>NOT(ISERROR(SEARCH("Alta",AE576)))</formula>
    </cfRule>
    <cfRule type="containsText" dxfId="10613" priority="2246" operator="containsText" text="Moderada">
      <formula>NOT(ISERROR(SEARCH("Moderada",AE576)))</formula>
    </cfRule>
    <cfRule type="containsText" dxfId="10612" priority="2247" operator="containsText" text="Baja">
      <formula>NOT(ISERROR(SEARCH("Baja",AE576)))</formula>
    </cfRule>
  </conditionalFormatting>
  <conditionalFormatting sqref="AE576:AE577">
    <cfRule type="containsText" dxfId="10611" priority="2248" operator="containsText" text="VALORAR">
      <formula>NOT(ISERROR(SEARCH("VALORAR",AE576)))</formula>
    </cfRule>
    <cfRule type="containsText" dxfId="10610" priority="2249" operator="containsText" text="Extrema">
      <formula>NOT(ISERROR(SEARCH("Extrema",AE576)))</formula>
    </cfRule>
    <cfRule type="containsText" dxfId="10609" priority="2250" operator="containsText" text="Alta">
      <formula>NOT(ISERROR(SEARCH("Alta",AE576)))</formula>
    </cfRule>
    <cfRule type="containsText" dxfId="10608" priority="2251" operator="containsText" text="Moderada">
      <formula>NOT(ISERROR(SEARCH("Moderada",AE576)))</formula>
    </cfRule>
    <cfRule type="containsText" dxfId="10607" priority="2252" operator="containsText" text="Baja">
      <formula>NOT(ISERROR(SEARCH("Baja",AE576)))</formula>
    </cfRule>
  </conditionalFormatting>
  <conditionalFormatting sqref="V576:V577">
    <cfRule type="cellIs" dxfId="10606" priority="2259" stopIfTrue="1" operator="equal">
      <formula>"Alta"</formula>
    </cfRule>
  </conditionalFormatting>
  <conditionalFormatting sqref="V576:V577">
    <cfRule type="cellIs" dxfId="10605" priority="2261" stopIfTrue="1" operator="equal">
      <formula>"Baja"</formula>
    </cfRule>
  </conditionalFormatting>
  <conditionalFormatting sqref="V576:V577">
    <cfRule type="cellIs" dxfId="10604" priority="2260" stopIfTrue="1" operator="equal">
      <formula>"Media"</formula>
    </cfRule>
  </conditionalFormatting>
  <conditionalFormatting sqref="V576:V577">
    <cfRule type="cellIs" dxfId="10603" priority="2258" stopIfTrue="1" operator="equal">
      <formula>"Muy Alta"</formula>
    </cfRule>
  </conditionalFormatting>
  <conditionalFormatting sqref="V576:V577">
    <cfRule type="cellIs" dxfId="10602" priority="2262" stopIfTrue="1" operator="equal">
      <formula>"Muy Baja"</formula>
    </cfRule>
  </conditionalFormatting>
  <conditionalFormatting sqref="AP582">
    <cfRule type="cellIs" dxfId="10601" priority="2099" stopIfTrue="1" operator="equal">
      <formula>"Alta"</formula>
    </cfRule>
  </conditionalFormatting>
  <conditionalFormatting sqref="AP582">
    <cfRule type="cellIs" dxfId="10600" priority="2101" stopIfTrue="1" operator="equal">
      <formula>"Baja"</formula>
    </cfRule>
  </conditionalFormatting>
  <conditionalFormatting sqref="AP582">
    <cfRule type="cellIs" dxfId="10599" priority="2100" stopIfTrue="1" operator="equal">
      <formula>"Media"</formula>
    </cfRule>
  </conditionalFormatting>
  <conditionalFormatting sqref="AP582">
    <cfRule type="cellIs" dxfId="10598" priority="2098" stopIfTrue="1" operator="equal">
      <formula>"Muy Alta"</formula>
    </cfRule>
  </conditionalFormatting>
  <conditionalFormatting sqref="AP582">
    <cfRule type="cellIs" dxfId="10597" priority="2102" stopIfTrue="1" operator="equal">
      <formula>"Muy Baja"</formula>
    </cfRule>
  </conditionalFormatting>
  <conditionalFormatting sqref="AP577">
    <cfRule type="cellIs" dxfId="10596" priority="2221" stopIfTrue="1" operator="equal">
      <formula>"Alta"</formula>
    </cfRule>
  </conditionalFormatting>
  <conditionalFormatting sqref="AP577">
    <cfRule type="cellIs" dxfId="10595" priority="2223" stopIfTrue="1" operator="equal">
      <formula>"Baja"</formula>
    </cfRule>
  </conditionalFormatting>
  <conditionalFormatting sqref="AP577">
    <cfRule type="cellIs" dxfId="10594" priority="2222" stopIfTrue="1" operator="equal">
      <formula>"Media"</formula>
    </cfRule>
  </conditionalFormatting>
  <conditionalFormatting sqref="AP577">
    <cfRule type="cellIs" dxfId="10593" priority="2220" stopIfTrue="1" operator="equal">
      <formula>"Muy Alta"</formula>
    </cfRule>
  </conditionalFormatting>
  <conditionalFormatting sqref="AP577">
    <cfRule type="cellIs" dxfId="10592" priority="2224" stopIfTrue="1" operator="equal">
      <formula>"Muy Baja"</formula>
    </cfRule>
  </conditionalFormatting>
  <conditionalFormatting sqref="V562:V563">
    <cfRule type="cellIs" dxfId="10591" priority="2611" stopIfTrue="1" operator="equal">
      <formula>"Alta"</formula>
    </cfRule>
  </conditionalFormatting>
  <conditionalFormatting sqref="V562:V563">
    <cfRule type="cellIs" dxfId="10590" priority="2613" stopIfTrue="1" operator="equal">
      <formula>"Baja"</formula>
    </cfRule>
  </conditionalFormatting>
  <conditionalFormatting sqref="V562:V563">
    <cfRule type="cellIs" dxfId="10589" priority="2612" stopIfTrue="1" operator="equal">
      <formula>"Media"</formula>
    </cfRule>
  </conditionalFormatting>
  <conditionalFormatting sqref="V562:V563">
    <cfRule type="cellIs" dxfId="10588" priority="2610" stopIfTrue="1" operator="equal">
      <formula>"Muy Alta"</formula>
    </cfRule>
  </conditionalFormatting>
  <conditionalFormatting sqref="V562:V563">
    <cfRule type="cellIs" dxfId="10587" priority="2614" stopIfTrue="1" operator="equal">
      <formula>"Muy Baja"</formula>
    </cfRule>
  </conditionalFormatting>
  <conditionalFormatting sqref="AE562:AE563">
    <cfRule type="containsText" dxfId="10586" priority="2595" operator="containsText" text="VALORAR">
      <formula>NOT(ISERROR(SEARCH("VALORAR",AE562)))</formula>
    </cfRule>
    <cfRule type="containsText" dxfId="10585" priority="2596" operator="containsText" text="Extrema">
      <formula>NOT(ISERROR(SEARCH("Extrema",AE562)))</formula>
    </cfRule>
    <cfRule type="containsText" dxfId="10584" priority="2597" operator="containsText" text="Alta">
      <formula>NOT(ISERROR(SEARCH("Alta",AE562)))</formula>
    </cfRule>
    <cfRule type="containsText" dxfId="10583" priority="2598" operator="containsText" text="Moderada">
      <formula>NOT(ISERROR(SEARCH("Moderada",AE562)))</formula>
    </cfRule>
    <cfRule type="containsText" dxfId="10582" priority="2599" operator="containsText" text="Baja">
      <formula>NOT(ISERROR(SEARCH("Baja",AE562)))</formula>
    </cfRule>
  </conditionalFormatting>
  <conditionalFormatting sqref="AE562:AE563">
    <cfRule type="containsText" dxfId="10581" priority="2600" operator="containsText" text="VALORAR">
      <formula>NOT(ISERROR(SEARCH("VALORAR",AE562)))</formula>
    </cfRule>
    <cfRule type="containsText" dxfId="10580" priority="2601" operator="containsText" text="Extrema">
      <formula>NOT(ISERROR(SEARCH("Extrema",AE562)))</formula>
    </cfRule>
    <cfRule type="containsText" dxfId="10579" priority="2602" operator="containsText" text="Alta">
      <formula>NOT(ISERROR(SEARCH("Alta",AE562)))</formula>
    </cfRule>
    <cfRule type="containsText" dxfId="10578" priority="2603" operator="containsText" text="Moderada">
      <formula>NOT(ISERROR(SEARCH("Moderada",AE562)))</formula>
    </cfRule>
    <cfRule type="containsText" dxfId="10577" priority="2604" operator="containsText" text="Baja">
      <formula>NOT(ISERROR(SEARCH("Baja",AE562)))</formula>
    </cfRule>
  </conditionalFormatting>
  <conditionalFormatting sqref="AW562">
    <cfRule type="containsText" dxfId="10576" priority="2585" operator="containsText" text="VALORAR">
      <formula>NOT(ISERROR(SEARCH("VALORAR",AW562)))</formula>
    </cfRule>
    <cfRule type="containsText" dxfId="10575" priority="2586" operator="containsText" text="Extrema">
      <formula>NOT(ISERROR(SEARCH("Extrema",AW562)))</formula>
    </cfRule>
    <cfRule type="containsText" dxfId="10574" priority="2587" operator="containsText" text="Alta">
      <formula>NOT(ISERROR(SEARCH("Alta",AW562)))</formula>
    </cfRule>
    <cfRule type="containsText" dxfId="10573" priority="2588" operator="containsText" text="Moderada">
      <formula>NOT(ISERROR(SEARCH("Moderada",AW562)))</formula>
    </cfRule>
    <cfRule type="containsText" dxfId="10572" priority="2589" operator="containsText" text="Baja">
      <formula>NOT(ISERROR(SEARCH("Baja",AW562)))</formula>
    </cfRule>
  </conditionalFormatting>
  <conditionalFormatting sqref="AW562">
    <cfRule type="containsText" dxfId="10571" priority="2590" operator="containsText" text="VALORAR">
      <formula>NOT(ISERROR(SEARCH("VALORAR",AW562)))</formula>
    </cfRule>
    <cfRule type="containsText" dxfId="10570" priority="2591" operator="containsText" text="Extrema">
      <formula>NOT(ISERROR(SEARCH("Extrema",AW562)))</formula>
    </cfRule>
    <cfRule type="containsText" dxfId="10569" priority="2592" operator="containsText" text="Alta">
      <formula>NOT(ISERROR(SEARCH("Alta",AW562)))</formula>
    </cfRule>
    <cfRule type="containsText" dxfId="10568" priority="2593" operator="containsText" text="Moderada">
      <formula>NOT(ISERROR(SEARCH("Moderada",AW562)))</formula>
    </cfRule>
    <cfRule type="containsText" dxfId="10567" priority="2594" operator="containsText" text="Baja">
      <formula>NOT(ISERROR(SEARCH("Baja",AW562)))</formula>
    </cfRule>
  </conditionalFormatting>
  <conditionalFormatting sqref="AP562">
    <cfRule type="cellIs" dxfId="10566" priority="2577" stopIfTrue="1" operator="equal">
      <formula>"Alta"</formula>
    </cfRule>
  </conditionalFormatting>
  <conditionalFormatting sqref="AP562">
    <cfRule type="cellIs" dxfId="10565" priority="2579" stopIfTrue="1" operator="equal">
      <formula>"Baja"</formula>
    </cfRule>
  </conditionalFormatting>
  <conditionalFormatting sqref="AP562">
    <cfRule type="cellIs" dxfId="10564" priority="2578" stopIfTrue="1" operator="equal">
      <formula>"Media"</formula>
    </cfRule>
  </conditionalFormatting>
  <conditionalFormatting sqref="AP562">
    <cfRule type="cellIs" dxfId="10563" priority="2576" stopIfTrue="1" operator="equal">
      <formula>"Muy Alta"</formula>
    </cfRule>
  </conditionalFormatting>
  <conditionalFormatting sqref="AP562">
    <cfRule type="cellIs" dxfId="10562" priority="2580" stopIfTrue="1" operator="equal">
      <formula>"Muy Baja"</formula>
    </cfRule>
  </conditionalFormatting>
  <conditionalFormatting sqref="AP563">
    <cfRule type="cellIs" dxfId="10561" priority="2563" stopIfTrue="1" operator="equal">
      <formula>"Alta"</formula>
    </cfRule>
  </conditionalFormatting>
  <conditionalFormatting sqref="AP563">
    <cfRule type="cellIs" dxfId="10560" priority="2565" stopIfTrue="1" operator="equal">
      <formula>"Baja"</formula>
    </cfRule>
  </conditionalFormatting>
  <conditionalFormatting sqref="AP563">
    <cfRule type="cellIs" dxfId="10559" priority="2564" stopIfTrue="1" operator="equal">
      <formula>"Media"</formula>
    </cfRule>
  </conditionalFormatting>
  <conditionalFormatting sqref="AP563">
    <cfRule type="cellIs" dxfId="10558" priority="2562" stopIfTrue="1" operator="equal">
      <formula>"Muy Alta"</formula>
    </cfRule>
  </conditionalFormatting>
  <conditionalFormatting sqref="AP563">
    <cfRule type="cellIs" dxfId="10557" priority="2566" stopIfTrue="1" operator="equal">
      <formula>"Muy Baja"</formula>
    </cfRule>
  </conditionalFormatting>
  <conditionalFormatting sqref="AP567">
    <cfRule type="cellIs" dxfId="10556" priority="2549" stopIfTrue="1" operator="equal">
      <formula>"Alta"</formula>
    </cfRule>
  </conditionalFormatting>
  <conditionalFormatting sqref="AP567">
    <cfRule type="cellIs" dxfId="10555" priority="2551" stopIfTrue="1" operator="equal">
      <formula>"Baja"</formula>
    </cfRule>
  </conditionalFormatting>
  <conditionalFormatting sqref="AP567">
    <cfRule type="cellIs" dxfId="10554" priority="2550" stopIfTrue="1" operator="equal">
      <formula>"Media"</formula>
    </cfRule>
  </conditionalFormatting>
  <conditionalFormatting sqref="AP567">
    <cfRule type="cellIs" dxfId="10553" priority="2548" stopIfTrue="1" operator="equal">
      <formula>"Muy Alta"</formula>
    </cfRule>
  </conditionalFormatting>
  <conditionalFormatting sqref="AP567">
    <cfRule type="cellIs" dxfId="10552" priority="2552" stopIfTrue="1" operator="equal">
      <formula>"Muy Baja"</formula>
    </cfRule>
  </conditionalFormatting>
  <conditionalFormatting sqref="AE564:AE565">
    <cfRule type="containsText" dxfId="10551" priority="2515" operator="containsText" text="VALORAR">
      <formula>NOT(ISERROR(SEARCH("VALORAR",AE564)))</formula>
    </cfRule>
    <cfRule type="containsText" dxfId="10550" priority="2516" operator="containsText" text="Extrema">
      <formula>NOT(ISERROR(SEARCH("Extrema",AE564)))</formula>
    </cfRule>
    <cfRule type="containsText" dxfId="10549" priority="2517" operator="containsText" text="Alta">
      <formula>NOT(ISERROR(SEARCH("Alta",AE564)))</formula>
    </cfRule>
    <cfRule type="containsText" dxfId="10548" priority="2518" operator="containsText" text="Moderada">
      <formula>NOT(ISERROR(SEARCH("Moderada",AE564)))</formula>
    </cfRule>
    <cfRule type="containsText" dxfId="10547" priority="2519" operator="containsText" text="Baja">
      <formula>NOT(ISERROR(SEARCH("Baja",AE564)))</formula>
    </cfRule>
  </conditionalFormatting>
  <conditionalFormatting sqref="AE564:AE565">
    <cfRule type="containsText" dxfId="10546" priority="2520" operator="containsText" text="VALORAR">
      <formula>NOT(ISERROR(SEARCH("VALORAR",AE564)))</formula>
    </cfRule>
    <cfRule type="containsText" dxfId="10545" priority="2521" operator="containsText" text="Extrema">
      <formula>NOT(ISERROR(SEARCH("Extrema",AE564)))</formula>
    </cfRule>
    <cfRule type="containsText" dxfId="10544" priority="2522" operator="containsText" text="Alta">
      <formula>NOT(ISERROR(SEARCH("Alta",AE564)))</formula>
    </cfRule>
    <cfRule type="containsText" dxfId="10543" priority="2523" operator="containsText" text="Moderada">
      <formula>NOT(ISERROR(SEARCH("Moderada",AE564)))</formula>
    </cfRule>
    <cfRule type="containsText" dxfId="10542" priority="2524" operator="containsText" text="Baja">
      <formula>NOT(ISERROR(SEARCH("Baja",AE564)))</formula>
    </cfRule>
  </conditionalFormatting>
  <conditionalFormatting sqref="V564:V565">
    <cfRule type="cellIs" dxfId="10541" priority="2531" stopIfTrue="1" operator="equal">
      <formula>"Alta"</formula>
    </cfRule>
  </conditionalFormatting>
  <conditionalFormatting sqref="V564:V565">
    <cfRule type="cellIs" dxfId="10540" priority="2533" stopIfTrue="1" operator="equal">
      <formula>"Baja"</formula>
    </cfRule>
  </conditionalFormatting>
  <conditionalFormatting sqref="V564:V565">
    <cfRule type="cellIs" dxfId="10539" priority="2532" stopIfTrue="1" operator="equal">
      <formula>"Media"</formula>
    </cfRule>
  </conditionalFormatting>
  <conditionalFormatting sqref="V564:V565">
    <cfRule type="cellIs" dxfId="10538" priority="2530" stopIfTrue="1" operator="equal">
      <formula>"Muy Alta"</formula>
    </cfRule>
  </conditionalFormatting>
  <conditionalFormatting sqref="V564:V565">
    <cfRule type="cellIs" dxfId="10537" priority="2534" stopIfTrue="1" operator="equal">
      <formula>"Muy Baja"</formula>
    </cfRule>
  </conditionalFormatting>
  <conditionalFormatting sqref="AP564">
    <cfRule type="cellIs" dxfId="10536" priority="2507" stopIfTrue="1" operator="equal">
      <formula>"Alta"</formula>
    </cfRule>
  </conditionalFormatting>
  <conditionalFormatting sqref="AP564">
    <cfRule type="cellIs" dxfId="10535" priority="2509" stopIfTrue="1" operator="equal">
      <formula>"Baja"</formula>
    </cfRule>
  </conditionalFormatting>
  <conditionalFormatting sqref="AP564">
    <cfRule type="cellIs" dxfId="10534" priority="2508" stopIfTrue="1" operator="equal">
      <formula>"Media"</formula>
    </cfRule>
  </conditionalFormatting>
  <conditionalFormatting sqref="AP564">
    <cfRule type="cellIs" dxfId="10533" priority="2506" stopIfTrue="1" operator="equal">
      <formula>"Muy Alta"</formula>
    </cfRule>
  </conditionalFormatting>
  <conditionalFormatting sqref="AP564">
    <cfRule type="cellIs" dxfId="10532" priority="2510" stopIfTrue="1" operator="equal">
      <formula>"Muy Baja"</formula>
    </cfRule>
  </conditionalFormatting>
  <conditionalFormatting sqref="AP565">
    <cfRule type="cellIs" dxfId="10531" priority="2493" stopIfTrue="1" operator="equal">
      <formula>"Alta"</formula>
    </cfRule>
  </conditionalFormatting>
  <conditionalFormatting sqref="AP565">
    <cfRule type="cellIs" dxfId="10530" priority="2495" stopIfTrue="1" operator="equal">
      <formula>"Baja"</formula>
    </cfRule>
  </conditionalFormatting>
  <conditionalFormatting sqref="AP565">
    <cfRule type="cellIs" dxfId="10529" priority="2494" stopIfTrue="1" operator="equal">
      <formula>"Media"</formula>
    </cfRule>
  </conditionalFormatting>
  <conditionalFormatting sqref="AP565">
    <cfRule type="cellIs" dxfId="10528" priority="2492" stopIfTrue="1" operator="equal">
      <formula>"Muy Alta"</formula>
    </cfRule>
  </conditionalFormatting>
  <conditionalFormatting sqref="AP565">
    <cfRule type="cellIs" dxfId="10527" priority="2496" stopIfTrue="1" operator="equal">
      <formula>"Muy Baja"</formula>
    </cfRule>
  </conditionalFormatting>
  <conditionalFormatting sqref="V580:V581">
    <cfRule type="cellIs" dxfId="10526" priority="2203" stopIfTrue="1" operator="equal">
      <formula>"Alta"</formula>
    </cfRule>
  </conditionalFormatting>
  <conditionalFormatting sqref="V580:V581">
    <cfRule type="cellIs" dxfId="10525" priority="2205" stopIfTrue="1" operator="equal">
      <formula>"Baja"</formula>
    </cfRule>
  </conditionalFormatting>
  <conditionalFormatting sqref="V580:V581">
    <cfRule type="cellIs" dxfId="10524" priority="2204" stopIfTrue="1" operator="equal">
      <formula>"Media"</formula>
    </cfRule>
  </conditionalFormatting>
  <conditionalFormatting sqref="V580:V581">
    <cfRule type="cellIs" dxfId="10523" priority="2202" stopIfTrue="1" operator="equal">
      <formula>"Muy Alta"</formula>
    </cfRule>
  </conditionalFormatting>
  <conditionalFormatting sqref="V580:V581">
    <cfRule type="cellIs" dxfId="10522" priority="2206" stopIfTrue="1" operator="equal">
      <formula>"Muy Baja"</formula>
    </cfRule>
  </conditionalFormatting>
  <conditionalFormatting sqref="AW580">
    <cfRule type="containsText" dxfId="10521" priority="2177" operator="containsText" text="VALORAR">
      <formula>NOT(ISERROR(SEARCH("VALORAR",AW580)))</formula>
    </cfRule>
    <cfRule type="containsText" dxfId="10520" priority="2178" operator="containsText" text="Extrema">
      <formula>NOT(ISERROR(SEARCH("Extrema",AW580)))</formula>
    </cfRule>
    <cfRule type="containsText" dxfId="10519" priority="2179" operator="containsText" text="Alta">
      <formula>NOT(ISERROR(SEARCH("Alta",AW580)))</formula>
    </cfRule>
    <cfRule type="containsText" dxfId="10518" priority="2180" operator="containsText" text="Moderada">
      <formula>NOT(ISERROR(SEARCH("Moderada",AW580)))</formula>
    </cfRule>
    <cfRule type="containsText" dxfId="10517" priority="2181" operator="containsText" text="Baja">
      <formula>NOT(ISERROR(SEARCH("Baja",AW580)))</formula>
    </cfRule>
  </conditionalFormatting>
  <conditionalFormatting sqref="AW580">
    <cfRule type="containsText" dxfId="10516" priority="2182" operator="containsText" text="VALORAR">
      <formula>NOT(ISERROR(SEARCH("VALORAR",AW580)))</formula>
    </cfRule>
    <cfRule type="containsText" dxfId="10515" priority="2183" operator="containsText" text="Extrema">
      <formula>NOT(ISERROR(SEARCH("Extrema",AW580)))</formula>
    </cfRule>
    <cfRule type="containsText" dxfId="10514" priority="2184" operator="containsText" text="Alta">
      <formula>NOT(ISERROR(SEARCH("Alta",AW580)))</formula>
    </cfRule>
    <cfRule type="containsText" dxfId="10513" priority="2185" operator="containsText" text="Moderada">
      <formula>NOT(ISERROR(SEARCH("Moderada",AW580)))</formula>
    </cfRule>
    <cfRule type="containsText" dxfId="10512" priority="2186" operator="containsText" text="Baja">
      <formula>NOT(ISERROR(SEARCH("Baja",AW580)))</formula>
    </cfRule>
  </conditionalFormatting>
  <conditionalFormatting sqref="AP580">
    <cfRule type="cellIs" dxfId="10511" priority="2169" stopIfTrue="1" operator="equal">
      <formula>"Alta"</formula>
    </cfRule>
  </conditionalFormatting>
  <conditionalFormatting sqref="AP580">
    <cfRule type="cellIs" dxfId="10510" priority="2171" stopIfTrue="1" operator="equal">
      <formula>"Baja"</formula>
    </cfRule>
  </conditionalFormatting>
  <conditionalFormatting sqref="AP580">
    <cfRule type="cellIs" dxfId="10509" priority="2170" stopIfTrue="1" operator="equal">
      <formula>"Media"</formula>
    </cfRule>
  </conditionalFormatting>
  <conditionalFormatting sqref="AP580">
    <cfRule type="cellIs" dxfId="10508" priority="2168" stopIfTrue="1" operator="equal">
      <formula>"Muy Alta"</formula>
    </cfRule>
  </conditionalFormatting>
  <conditionalFormatting sqref="AP580">
    <cfRule type="cellIs" dxfId="10507" priority="2172" stopIfTrue="1" operator="equal">
      <formula>"Muy Baja"</formula>
    </cfRule>
  </conditionalFormatting>
  <conditionalFormatting sqref="AP581">
    <cfRule type="cellIs" dxfId="10506" priority="2155" stopIfTrue="1" operator="equal">
      <formula>"Alta"</formula>
    </cfRule>
  </conditionalFormatting>
  <conditionalFormatting sqref="AP581">
    <cfRule type="cellIs" dxfId="10505" priority="2157" stopIfTrue="1" operator="equal">
      <formula>"Baja"</formula>
    </cfRule>
  </conditionalFormatting>
  <conditionalFormatting sqref="AP581">
    <cfRule type="cellIs" dxfId="10504" priority="2156" stopIfTrue="1" operator="equal">
      <formula>"Media"</formula>
    </cfRule>
  </conditionalFormatting>
  <conditionalFormatting sqref="AP581">
    <cfRule type="cellIs" dxfId="10503" priority="2154" stopIfTrue="1" operator="equal">
      <formula>"Muy Alta"</formula>
    </cfRule>
  </conditionalFormatting>
  <conditionalFormatting sqref="AP581">
    <cfRule type="cellIs" dxfId="10502" priority="2158" stopIfTrue="1" operator="equal">
      <formula>"Muy Baja"</formula>
    </cfRule>
  </conditionalFormatting>
  <conditionalFormatting sqref="AE582:AE583">
    <cfRule type="containsText" dxfId="10501" priority="2107" operator="containsText" text="VALORAR">
      <formula>NOT(ISERROR(SEARCH("VALORAR",AE582)))</formula>
    </cfRule>
    <cfRule type="containsText" dxfId="10500" priority="2108" operator="containsText" text="Extrema">
      <formula>NOT(ISERROR(SEARCH("Extrema",AE582)))</formula>
    </cfRule>
    <cfRule type="containsText" dxfId="10499" priority="2109" operator="containsText" text="Alta">
      <formula>NOT(ISERROR(SEARCH("Alta",AE582)))</formula>
    </cfRule>
    <cfRule type="containsText" dxfId="10498" priority="2110" operator="containsText" text="Moderada">
      <formula>NOT(ISERROR(SEARCH("Moderada",AE582)))</formula>
    </cfRule>
    <cfRule type="containsText" dxfId="10497" priority="2111" operator="containsText" text="Baja">
      <formula>NOT(ISERROR(SEARCH("Baja",AE582)))</formula>
    </cfRule>
  </conditionalFormatting>
  <conditionalFormatting sqref="AE582:AE583">
    <cfRule type="containsText" dxfId="10496" priority="2112" operator="containsText" text="VALORAR">
      <formula>NOT(ISERROR(SEARCH("VALORAR",AE582)))</formula>
    </cfRule>
    <cfRule type="containsText" dxfId="10495" priority="2113" operator="containsText" text="Extrema">
      <formula>NOT(ISERROR(SEARCH("Extrema",AE582)))</formula>
    </cfRule>
    <cfRule type="containsText" dxfId="10494" priority="2114" operator="containsText" text="Alta">
      <formula>NOT(ISERROR(SEARCH("Alta",AE582)))</formula>
    </cfRule>
    <cfRule type="containsText" dxfId="10493" priority="2115" operator="containsText" text="Moderada">
      <formula>NOT(ISERROR(SEARCH("Moderada",AE582)))</formula>
    </cfRule>
    <cfRule type="containsText" dxfId="10492" priority="2116" operator="containsText" text="Baja">
      <formula>NOT(ISERROR(SEARCH("Baja",AE582)))</formula>
    </cfRule>
  </conditionalFormatting>
  <conditionalFormatting sqref="V582:V583">
    <cfRule type="cellIs" dxfId="10491" priority="2123" stopIfTrue="1" operator="equal">
      <formula>"Alta"</formula>
    </cfRule>
  </conditionalFormatting>
  <conditionalFormatting sqref="V582:V583">
    <cfRule type="cellIs" dxfId="10490" priority="2125" stopIfTrue="1" operator="equal">
      <formula>"Baja"</formula>
    </cfRule>
  </conditionalFormatting>
  <conditionalFormatting sqref="V582:V583">
    <cfRule type="cellIs" dxfId="10489" priority="2124" stopIfTrue="1" operator="equal">
      <formula>"Media"</formula>
    </cfRule>
  </conditionalFormatting>
  <conditionalFormatting sqref="V582:V583">
    <cfRule type="cellIs" dxfId="10488" priority="2122" stopIfTrue="1" operator="equal">
      <formula>"Muy Alta"</formula>
    </cfRule>
  </conditionalFormatting>
  <conditionalFormatting sqref="V582:V583">
    <cfRule type="cellIs" dxfId="10487" priority="2126" stopIfTrue="1" operator="equal">
      <formula>"Muy Baja"</formula>
    </cfRule>
  </conditionalFormatting>
  <conditionalFormatting sqref="AP583">
    <cfRule type="cellIs" dxfId="10486" priority="2085" stopIfTrue="1" operator="equal">
      <formula>"Alta"</formula>
    </cfRule>
  </conditionalFormatting>
  <conditionalFormatting sqref="AP583">
    <cfRule type="cellIs" dxfId="10485" priority="2087" stopIfTrue="1" operator="equal">
      <formula>"Baja"</formula>
    </cfRule>
  </conditionalFormatting>
  <conditionalFormatting sqref="AP583">
    <cfRule type="cellIs" dxfId="10484" priority="2086" stopIfTrue="1" operator="equal">
      <formula>"Media"</formula>
    </cfRule>
  </conditionalFormatting>
  <conditionalFormatting sqref="AP583">
    <cfRule type="cellIs" dxfId="10483" priority="2084" stopIfTrue="1" operator="equal">
      <formula>"Muy Alta"</formula>
    </cfRule>
  </conditionalFormatting>
  <conditionalFormatting sqref="AP583">
    <cfRule type="cellIs" dxfId="10482" priority="2088" stopIfTrue="1" operator="equal">
      <formula>"Muy Baja"</formula>
    </cfRule>
  </conditionalFormatting>
  <conditionalFormatting sqref="AE592:AE593">
    <cfRule type="containsText" dxfId="10481" priority="2051" operator="containsText" text="VALORAR">
      <formula>NOT(ISERROR(SEARCH("VALORAR",AE592)))</formula>
    </cfRule>
    <cfRule type="containsText" dxfId="10480" priority="2052" operator="containsText" text="Extrema">
      <formula>NOT(ISERROR(SEARCH("Extrema",AE592)))</formula>
    </cfRule>
    <cfRule type="containsText" dxfId="10479" priority="2053" operator="containsText" text="Alta">
      <formula>NOT(ISERROR(SEARCH("Alta",AE592)))</formula>
    </cfRule>
    <cfRule type="containsText" dxfId="10478" priority="2054" operator="containsText" text="Moderada">
      <formula>NOT(ISERROR(SEARCH("Moderada",AE592)))</formula>
    </cfRule>
    <cfRule type="containsText" dxfId="10477" priority="2055" operator="containsText" text="Baja">
      <formula>NOT(ISERROR(SEARCH("Baja",AE592)))</formula>
    </cfRule>
  </conditionalFormatting>
  <conditionalFormatting sqref="AE592:AE593">
    <cfRule type="containsText" dxfId="10476" priority="2056" operator="containsText" text="VALORAR">
      <formula>NOT(ISERROR(SEARCH("VALORAR",AE592)))</formula>
    </cfRule>
    <cfRule type="containsText" dxfId="10475" priority="2057" operator="containsText" text="Extrema">
      <formula>NOT(ISERROR(SEARCH("Extrema",AE592)))</formula>
    </cfRule>
    <cfRule type="containsText" dxfId="10474" priority="2058" operator="containsText" text="Alta">
      <formula>NOT(ISERROR(SEARCH("Alta",AE592)))</formula>
    </cfRule>
    <cfRule type="containsText" dxfId="10473" priority="2059" operator="containsText" text="Moderada">
      <formula>NOT(ISERROR(SEARCH("Moderada",AE592)))</formula>
    </cfRule>
    <cfRule type="containsText" dxfId="10472" priority="2060" operator="containsText" text="Baja">
      <formula>NOT(ISERROR(SEARCH("Baja",AE592)))</formula>
    </cfRule>
  </conditionalFormatting>
  <conditionalFormatting sqref="AP597">
    <cfRule type="cellIs" dxfId="10471" priority="2005" stopIfTrue="1" operator="equal">
      <formula>"Alta"</formula>
    </cfRule>
  </conditionalFormatting>
  <conditionalFormatting sqref="AP597">
    <cfRule type="cellIs" dxfId="10470" priority="2007" stopIfTrue="1" operator="equal">
      <formula>"Baja"</formula>
    </cfRule>
  </conditionalFormatting>
  <conditionalFormatting sqref="AP597">
    <cfRule type="cellIs" dxfId="10469" priority="2006" stopIfTrue="1" operator="equal">
      <formula>"Media"</formula>
    </cfRule>
  </conditionalFormatting>
  <conditionalFormatting sqref="AP597">
    <cfRule type="cellIs" dxfId="10468" priority="2004" stopIfTrue="1" operator="equal">
      <formula>"Muy Alta"</formula>
    </cfRule>
  </conditionalFormatting>
  <conditionalFormatting sqref="AP597">
    <cfRule type="cellIs" dxfId="10467" priority="2008" stopIfTrue="1" operator="equal">
      <formula>"Muy Baja"</formula>
    </cfRule>
  </conditionalFormatting>
  <conditionalFormatting sqref="AP594">
    <cfRule type="cellIs" dxfId="10466" priority="1963" stopIfTrue="1" operator="equal">
      <formula>"Alta"</formula>
    </cfRule>
  </conditionalFormatting>
  <conditionalFormatting sqref="AP594">
    <cfRule type="cellIs" dxfId="10465" priority="1965" stopIfTrue="1" operator="equal">
      <formula>"Baja"</formula>
    </cfRule>
  </conditionalFormatting>
  <conditionalFormatting sqref="AP594">
    <cfRule type="cellIs" dxfId="10464" priority="1964" stopIfTrue="1" operator="equal">
      <formula>"Media"</formula>
    </cfRule>
  </conditionalFormatting>
  <conditionalFormatting sqref="AP594">
    <cfRule type="cellIs" dxfId="10463" priority="1962" stopIfTrue="1" operator="equal">
      <formula>"Muy Alta"</formula>
    </cfRule>
  </conditionalFormatting>
  <conditionalFormatting sqref="AP594">
    <cfRule type="cellIs" dxfId="10462" priority="1966" stopIfTrue="1" operator="equal">
      <formula>"Muy Baja"</formula>
    </cfRule>
  </conditionalFormatting>
  <conditionalFormatting sqref="V592:V593">
    <cfRule type="cellIs" dxfId="10461" priority="2067" stopIfTrue="1" operator="equal">
      <formula>"Alta"</formula>
    </cfRule>
  </conditionalFormatting>
  <conditionalFormatting sqref="V592:V593">
    <cfRule type="cellIs" dxfId="10460" priority="2069" stopIfTrue="1" operator="equal">
      <formula>"Baja"</formula>
    </cfRule>
  </conditionalFormatting>
  <conditionalFormatting sqref="V592:V593">
    <cfRule type="cellIs" dxfId="10459" priority="2068" stopIfTrue="1" operator="equal">
      <formula>"Media"</formula>
    </cfRule>
  </conditionalFormatting>
  <conditionalFormatting sqref="V592:V593">
    <cfRule type="cellIs" dxfId="10458" priority="2066" stopIfTrue="1" operator="equal">
      <formula>"Muy Alta"</formula>
    </cfRule>
  </conditionalFormatting>
  <conditionalFormatting sqref="V592:V593">
    <cfRule type="cellIs" dxfId="10457" priority="2070" stopIfTrue="1" operator="equal">
      <formula>"Muy Baja"</formula>
    </cfRule>
  </conditionalFormatting>
  <conditionalFormatting sqref="AW592">
    <cfRule type="containsText" dxfId="10456" priority="2041" operator="containsText" text="VALORAR">
      <formula>NOT(ISERROR(SEARCH("VALORAR",AW592)))</formula>
    </cfRule>
    <cfRule type="containsText" dxfId="10455" priority="2042" operator="containsText" text="Extrema">
      <formula>NOT(ISERROR(SEARCH("Extrema",AW592)))</formula>
    </cfRule>
    <cfRule type="containsText" dxfId="10454" priority="2043" operator="containsText" text="Alta">
      <formula>NOT(ISERROR(SEARCH("Alta",AW592)))</formula>
    </cfRule>
    <cfRule type="containsText" dxfId="10453" priority="2044" operator="containsText" text="Moderada">
      <formula>NOT(ISERROR(SEARCH("Moderada",AW592)))</formula>
    </cfRule>
    <cfRule type="containsText" dxfId="10452" priority="2045" operator="containsText" text="Baja">
      <formula>NOT(ISERROR(SEARCH("Baja",AW592)))</formula>
    </cfRule>
  </conditionalFormatting>
  <conditionalFormatting sqref="AW592">
    <cfRule type="containsText" dxfId="10451" priority="2046" operator="containsText" text="VALORAR">
      <formula>NOT(ISERROR(SEARCH("VALORAR",AW592)))</formula>
    </cfRule>
    <cfRule type="containsText" dxfId="10450" priority="2047" operator="containsText" text="Extrema">
      <formula>NOT(ISERROR(SEARCH("Extrema",AW592)))</formula>
    </cfRule>
    <cfRule type="containsText" dxfId="10449" priority="2048" operator="containsText" text="Alta">
      <formula>NOT(ISERROR(SEARCH("Alta",AW592)))</formula>
    </cfRule>
    <cfRule type="containsText" dxfId="10448" priority="2049" operator="containsText" text="Moderada">
      <formula>NOT(ISERROR(SEARCH("Moderada",AW592)))</formula>
    </cfRule>
    <cfRule type="containsText" dxfId="10447" priority="2050" operator="containsText" text="Baja">
      <formula>NOT(ISERROR(SEARCH("Baja",AW592)))</formula>
    </cfRule>
  </conditionalFormatting>
  <conditionalFormatting sqref="AP592">
    <cfRule type="cellIs" dxfId="10446" priority="2033" stopIfTrue="1" operator="equal">
      <formula>"Alta"</formula>
    </cfRule>
  </conditionalFormatting>
  <conditionalFormatting sqref="AP592">
    <cfRule type="cellIs" dxfId="10445" priority="2035" stopIfTrue="1" operator="equal">
      <formula>"Baja"</formula>
    </cfRule>
  </conditionalFormatting>
  <conditionalFormatting sqref="AP592">
    <cfRule type="cellIs" dxfId="10444" priority="2034" stopIfTrue="1" operator="equal">
      <formula>"Media"</formula>
    </cfRule>
  </conditionalFormatting>
  <conditionalFormatting sqref="AP592">
    <cfRule type="cellIs" dxfId="10443" priority="2032" stopIfTrue="1" operator="equal">
      <formula>"Muy Alta"</formula>
    </cfRule>
  </conditionalFormatting>
  <conditionalFormatting sqref="AP592">
    <cfRule type="cellIs" dxfId="10442" priority="2036" stopIfTrue="1" operator="equal">
      <formula>"Muy Baja"</formula>
    </cfRule>
  </conditionalFormatting>
  <conditionalFormatting sqref="AP593">
    <cfRule type="cellIs" dxfId="10441" priority="2019" stopIfTrue="1" operator="equal">
      <formula>"Alta"</formula>
    </cfRule>
  </conditionalFormatting>
  <conditionalFormatting sqref="AP593">
    <cfRule type="cellIs" dxfId="10440" priority="2021" stopIfTrue="1" operator="equal">
      <formula>"Baja"</formula>
    </cfRule>
  </conditionalFormatting>
  <conditionalFormatting sqref="AP593">
    <cfRule type="cellIs" dxfId="10439" priority="2020" stopIfTrue="1" operator="equal">
      <formula>"Media"</formula>
    </cfRule>
  </conditionalFormatting>
  <conditionalFormatting sqref="AP593">
    <cfRule type="cellIs" dxfId="10438" priority="2018" stopIfTrue="1" operator="equal">
      <formula>"Muy Alta"</formula>
    </cfRule>
  </conditionalFormatting>
  <conditionalFormatting sqref="AP593">
    <cfRule type="cellIs" dxfId="10437" priority="2022" stopIfTrue="1" operator="equal">
      <formula>"Muy Baja"</formula>
    </cfRule>
  </conditionalFormatting>
  <conditionalFormatting sqref="AE594:AE595">
    <cfRule type="containsText" dxfId="10436" priority="1971" operator="containsText" text="VALORAR">
      <formula>NOT(ISERROR(SEARCH("VALORAR",AE594)))</formula>
    </cfRule>
    <cfRule type="containsText" dxfId="10435" priority="1972" operator="containsText" text="Extrema">
      <formula>NOT(ISERROR(SEARCH("Extrema",AE594)))</formula>
    </cfRule>
    <cfRule type="containsText" dxfId="10434" priority="1973" operator="containsText" text="Alta">
      <formula>NOT(ISERROR(SEARCH("Alta",AE594)))</formula>
    </cfRule>
    <cfRule type="containsText" dxfId="10433" priority="1974" operator="containsText" text="Moderada">
      <formula>NOT(ISERROR(SEARCH("Moderada",AE594)))</formula>
    </cfRule>
    <cfRule type="containsText" dxfId="10432" priority="1975" operator="containsText" text="Baja">
      <formula>NOT(ISERROR(SEARCH("Baja",AE594)))</formula>
    </cfRule>
  </conditionalFormatting>
  <conditionalFormatting sqref="AE594:AE595">
    <cfRule type="containsText" dxfId="10431" priority="1976" operator="containsText" text="VALORAR">
      <formula>NOT(ISERROR(SEARCH("VALORAR",AE594)))</formula>
    </cfRule>
    <cfRule type="containsText" dxfId="10430" priority="1977" operator="containsText" text="Extrema">
      <formula>NOT(ISERROR(SEARCH("Extrema",AE594)))</formula>
    </cfRule>
    <cfRule type="containsText" dxfId="10429" priority="1978" operator="containsText" text="Alta">
      <formula>NOT(ISERROR(SEARCH("Alta",AE594)))</formula>
    </cfRule>
    <cfRule type="containsText" dxfId="10428" priority="1979" operator="containsText" text="Moderada">
      <formula>NOT(ISERROR(SEARCH("Moderada",AE594)))</formula>
    </cfRule>
    <cfRule type="containsText" dxfId="10427" priority="1980" operator="containsText" text="Baja">
      <formula>NOT(ISERROR(SEARCH("Baja",AE594)))</formula>
    </cfRule>
  </conditionalFormatting>
  <conditionalFormatting sqref="V594:V595">
    <cfRule type="cellIs" dxfId="10426" priority="1987" stopIfTrue="1" operator="equal">
      <formula>"Alta"</formula>
    </cfRule>
  </conditionalFormatting>
  <conditionalFormatting sqref="V594:V595">
    <cfRule type="cellIs" dxfId="10425" priority="1989" stopIfTrue="1" operator="equal">
      <formula>"Baja"</formula>
    </cfRule>
  </conditionalFormatting>
  <conditionalFormatting sqref="V594:V595">
    <cfRule type="cellIs" dxfId="10424" priority="1988" stopIfTrue="1" operator="equal">
      <formula>"Media"</formula>
    </cfRule>
  </conditionalFormatting>
  <conditionalFormatting sqref="V594:V595">
    <cfRule type="cellIs" dxfId="10423" priority="1986" stopIfTrue="1" operator="equal">
      <formula>"Muy Alta"</formula>
    </cfRule>
  </conditionalFormatting>
  <conditionalFormatting sqref="V594:V595">
    <cfRule type="cellIs" dxfId="10422" priority="1990" stopIfTrue="1" operator="equal">
      <formula>"Muy Baja"</formula>
    </cfRule>
  </conditionalFormatting>
  <conditionalFormatting sqref="AP595">
    <cfRule type="cellIs" dxfId="10421" priority="1949" stopIfTrue="1" operator="equal">
      <formula>"Alta"</formula>
    </cfRule>
  </conditionalFormatting>
  <conditionalFormatting sqref="AP595">
    <cfRule type="cellIs" dxfId="10420" priority="1951" stopIfTrue="1" operator="equal">
      <formula>"Baja"</formula>
    </cfRule>
  </conditionalFormatting>
  <conditionalFormatting sqref="AP595">
    <cfRule type="cellIs" dxfId="10419" priority="1950" stopIfTrue="1" operator="equal">
      <formula>"Media"</formula>
    </cfRule>
  </conditionalFormatting>
  <conditionalFormatting sqref="AP595">
    <cfRule type="cellIs" dxfId="10418" priority="1948" stopIfTrue="1" operator="equal">
      <formula>"Muy Alta"</formula>
    </cfRule>
  </conditionalFormatting>
  <conditionalFormatting sqref="AP595">
    <cfRule type="cellIs" dxfId="10417" priority="1952" stopIfTrue="1" operator="equal">
      <formula>"Muy Baja"</formula>
    </cfRule>
  </conditionalFormatting>
  <conditionalFormatting sqref="AE586:AE587">
    <cfRule type="containsText" dxfId="10416" priority="1915" operator="containsText" text="VALORAR">
      <formula>NOT(ISERROR(SEARCH("VALORAR",AE586)))</formula>
    </cfRule>
    <cfRule type="containsText" dxfId="10415" priority="1916" operator="containsText" text="Extrema">
      <formula>NOT(ISERROR(SEARCH("Extrema",AE586)))</formula>
    </cfRule>
    <cfRule type="containsText" dxfId="10414" priority="1917" operator="containsText" text="Alta">
      <formula>NOT(ISERROR(SEARCH("Alta",AE586)))</formula>
    </cfRule>
    <cfRule type="containsText" dxfId="10413" priority="1918" operator="containsText" text="Moderada">
      <formula>NOT(ISERROR(SEARCH("Moderada",AE586)))</formula>
    </cfRule>
    <cfRule type="containsText" dxfId="10412" priority="1919" operator="containsText" text="Baja">
      <formula>NOT(ISERROR(SEARCH("Baja",AE586)))</formula>
    </cfRule>
  </conditionalFormatting>
  <conditionalFormatting sqref="AE586:AE587">
    <cfRule type="containsText" dxfId="10411" priority="1920" operator="containsText" text="VALORAR">
      <formula>NOT(ISERROR(SEARCH("VALORAR",AE586)))</formula>
    </cfRule>
    <cfRule type="containsText" dxfId="10410" priority="1921" operator="containsText" text="Extrema">
      <formula>NOT(ISERROR(SEARCH("Extrema",AE586)))</formula>
    </cfRule>
    <cfRule type="containsText" dxfId="10409" priority="1922" operator="containsText" text="Alta">
      <formula>NOT(ISERROR(SEARCH("Alta",AE586)))</formula>
    </cfRule>
    <cfRule type="containsText" dxfId="10408" priority="1923" operator="containsText" text="Moderada">
      <formula>NOT(ISERROR(SEARCH("Moderada",AE586)))</formula>
    </cfRule>
    <cfRule type="containsText" dxfId="10407" priority="1924" operator="containsText" text="Baja">
      <formula>NOT(ISERROR(SEARCH("Baja",AE586)))</formula>
    </cfRule>
  </conditionalFormatting>
  <conditionalFormatting sqref="AP591">
    <cfRule type="cellIs" dxfId="10406" priority="1869" stopIfTrue="1" operator="equal">
      <formula>"Alta"</formula>
    </cfRule>
  </conditionalFormatting>
  <conditionalFormatting sqref="AP591">
    <cfRule type="cellIs" dxfId="10405" priority="1871" stopIfTrue="1" operator="equal">
      <formula>"Baja"</formula>
    </cfRule>
  </conditionalFormatting>
  <conditionalFormatting sqref="AP591">
    <cfRule type="cellIs" dxfId="10404" priority="1870" stopIfTrue="1" operator="equal">
      <formula>"Media"</formula>
    </cfRule>
  </conditionalFormatting>
  <conditionalFormatting sqref="AP591">
    <cfRule type="cellIs" dxfId="10403" priority="1868" stopIfTrue="1" operator="equal">
      <formula>"Muy Alta"</formula>
    </cfRule>
  </conditionalFormatting>
  <conditionalFormatting sqref="AP591">
    <cfRule type="cellIs" dxfId="10402" priority="1872" stopIfTrue="1" operator="equal">
      <formula>"Muy Baja"</formula>
    </cfRule>
  </conditionalFormatting>
  <conditionalFormatting sqref="AP588">
    <cfRule type="cellIs" dxfId="10401" priority="1827" stopIfTrue="1" operator="equal">
      <formula>"Alta"</formula>
    </cfRule>
  </conditionalFormatting>
  <conditionalFormatting sqref="AP588">
    <cfRule type="cellIs" dxfId="10400" priority="1829" stopIfTrue="1" operator="equal">
      <formula>"Baja"</formula>
    </cfRule>
  </conditionalFormatting>
  <conditionalFormatting sqref="AP588">
    <cfRule type="cellIs" dxfId="10399" priority="1828" stopIfTrue="1" operator="equal">
      <formula>"Media"</formula>
    </cfRule>
  </conditionalFormatting>
  <conditionalFormatting sqref="AP588">
    <cfRule type="cellIs" dxfId="10398" priority="1826" stopIfTrue="1" operator="equal">
      <formula>"Muy Alta"</formula>
    </cfRule>
  </conditionalFormatting>
  <conditionalFormatting sqref="AP588">
    <cfRule type="cellIs" dxfId="10397" priority="1830" stopIfTrue="1" operator="equal">
      <formula>"Muy Baja"</formula>
    </cfRule>
  </conditionalFormatting>
  <conditionalFormatting sqref="V586:V587">
    <cfRule type="cellIs" dxfId="10396" priority="1931" stopIfTrue="1" operator="equal">
      <formula>"Alta"</formula>
    </cfRule>
  </conditionalFormatting>
  <conditionalFormatting sqref="V586:V587">
    <cfRule type="cellIs" dxfId="10395" priority="1933" stopIfTrue="1" operator="equal">
      <formula>"Baja"</formula>
    </cfRule>
  </conditionalFormatting>
  <conditionalFormatting sqref="V586:V587">
    <cfRule type="cellIs" dxfId="10394" priority="1932" stopIfTrue="1" operator="equal">
      <formula>"Media"</formula>
    </cfRule>
  </conditionalFormatting>
  <conditionalFormatting sqref="V586:V587">
    <cfRule type="cellIs" dxfId="10393" priority="1930" stopIfTrue="1" operator="equal">
      <formula>"Muy Alta"</formula>
    </cfRule>
  </conditionalFormatting>
  <conditionalFormatting sqref="V586:V587">
    <cfRule type="cellIs" dxfId="10392" priority="1934" stopIfTrue="1" operator="equal">
      <formula>"Muy Baja"</formula>
    </cfRule>
  </conditionalFormatting>
  <conditionalFormatting sqref="AW586">
    <cfRule type="containsText" dxfId="10391" priority="1905" operator="containsText" text="VALORAR">
      <formula>NOT(ISERROR(SEARCH("VALORAR",AW586)))</formula>
    </cfRule>
    <cfRule type="containsText" dxfId="10390" priority="1906" operator="containsText" text="Extrema">
      <formula>NOT(ISERROR(SEARCH("Extrema",AW586)))</formula>
    </cfRule>
    <cfRule type="containsText" dxfId="10389" priority="1907" operator="containsText" text="Alta">
      <formula>NOT(ISERROR(SEARCH("Alta",AW586)))</formula>
    </cfRule>
    <cfRule type="containsText" dxfId="10388" priority="1908" operator="containsText" text="Moderada">
      <formula>NOT(ISERROR(SEARCH("Moderada",AW586)))</formula>
    </cfRule>
    <cfRule type="containsText" dxfId="10387" priority="1909" operator="containsText" text="Baja">
      <formula>NOT(ISERROR(SEARCH("Baja",AW586)))</formula>
    </cfRule>
  </conditionalFormatting>
  <conditionalFormatting sqref="AW586">
    <cfRule type="containsText" dxfId="10386" priority="1910" operator="containsText" text="VALORAR">
      <formula>NOT(ISERROR(SEARCH("VALORAR",AW586)))</formula>
    </cfRule>
    <cfRule type="containsText" dxfId="10385" priority="1911" operator="containsText" text="Extrema">
      <formula>NOT(ISERROR(SEARCH("Extrema",AW586)))</formula>
    </cfRule>
    <cfRule type="containsText" dxfId="10384" priority="1912" operator="containsText" text="Alta">
      <formula>NOT(ISERROR(SEARCH("Alta",AW586)))</formula>
    </cfRule>
    <cfRule type="containsText" dxfId="10383" priority="1913" operator="containsText" text="Moderada">
      <formula>NOT(ISERROR(SEARCH("Moderada",AW586)))</formula>
    </cfRule>
    <cfRule type="containsText" dxfId="10382" priority="1914" operator="containsText" text="Baja">
      <formula>NOT(ISERROR(SEARCH("Baja",AW586)))</formula>
    </cfRule>
  </conditionalFormatting>
  <conditionalFormatting sqref="AP586">
    <cfRule type="cellIs" dxfId="10381" priority="1897" stopIfTrue="1" operator="equal">
      <formula>"Alta"</formula>
    </cfRule>
  </conditionalFormatting>
  <conditionalFormatting sqref="AP586">
    <cfRule type="cellIs" dxfId="10380" priority="1899" stopIfTrue="1" operator="equal">
      <formula>"Baja"</formula>
    </cfRule>
  </conditionalFormatting>
  <conditionalFormatting sqref="AP586">
    <cfRule type="cellIs" dxfId="10379" priority="1898" stopIfTrue="1" operator="equal">
      <formula>"Media"</formula>
    </cfRule>
  </conditionalFormatting>
  <conditionalFormatting sqref="AP586">
    <cfRule type="cellIs" dxfId="10378" priority="1896" stopIfTrue="1" operator="equal">
      <formula>"Muy Alta"</formula>
    </cfRule>
  </conditionalFormatting>
  <conditionalFormatting sqref="AP586">
    <cfRule type="cellIs" dxfId="10377" priority="1900" stopIfTrue="1" operator="equal">
      <formula>"Muy Baja"</formula>
    </cfRule>
  </conditionalFormatting>
  <conditionalFormatting sqref="AP587">
    <cfRule type="cellIs" dxfId="10376" priority="1883" stopIfTrue="1" operator="equal">
      <formula>"Alta"</formula>
    </cfRule>
  </conditionalFormatting>
  <conditionalFormatting sqref="AP587">
    <cfRule type="cellIs" dxfId="10375" priority="1885" stopIfTrue="1" operator="equal">
      <formula>"Baja"</formula>
    </cfRule>
  </conditionalFormatting>
  <conditionalFormatting sqref="AP587">
    <cfRule type="cellIs" dxfId="10374" priority="1884" stopIfTrue="1" operator="equal">
      <formula>"Media"</formula>
    </cfRule>
  </conditionalFormatting>
  <conditionalFormatting sqref="AP587">
    <cfRule type="cellIs" dxfId="10373" priority="1882" stopIfTrue="1" operator="equal">
      <formula>"Muy Alta"</formula>
    </cfRule>
  </conditionalFormatting>
  <conditionalFormatting sqref="AP587">
    <cfRule type="cellIs" dxfId="10372" priority="1886" stopIfTrue="1" operator="equal">
      <formula>"Muy Baja"</formula>
    </cfRule>
  </conditionalFormatting>
  <conditionalFormatting sqref="AE588:AE589">
    <cfRule type="containsText" dxfId="10371" priority="1835" operator="containsText" text="VALORAR">
      <formula>NOT(ISERROR(SEARCH("VALORAR",AE588)))</formula>
    </cfRule>
    <cfRule type="containsText" dxfId="10370" priority="1836" operator="containsText" text="Extrema">
      <formula>NOT(ISERROR(SEARCH("Extrema",AE588)))</formula>
    </cfRule>
    <cfRule type="containsText" dxfId="10369" priority="1837" operator="containsText" text="Alta">
      <formula>NOT(ISERROR(SEARCH("Alta",AE588)))</formula>
    </cfRule>
    <cfRule type="containsText" dxfId="10368" priority="1838" operator="containsText" text="Moderada">
      <formula>NOT(ISERROR(SEARCH("Moderada",AE588)))</formula>
    </cfRule>
    <cfRule type="containsText" dxfId="10367" priority="1839" operator="containsText" text="Baja">
      <formula>NOT(ISERROR(SEARCH("Baja",AE588)))</formula>
    </cfRule>
  </conditionalFormatting>
  <conditionalFormatting sqref="AE588:AE589">
    <cfRule type="containsText" dxfId="10366" priority="1840" operator="containsText" text="VALORAR">
      <formula>NOT(ISERROR(SEARCH("VALORAR",AE588)))</formula>
    </cfRule>
    <cfRule type="containsText" dxfId="10365" priority="1841" operator="containsText" text="Extrema">
      <formula>NOT(ISERROR(SEARCH("Extrema",AE588)))</formula>
    </cfRule>
    <cfRule type="containsText" dxfId="10364" priority="1842" operator="containsText" text="Alta">
      <formula>NOT(ISERROR(SEARCH("Alta",AE588)))</formula>
    </cfRule>
    <cfRule type="containsText" dxfId="10363" priority="1843" operator="containsText" text="Moderada">
      <formula>NOT(ISERROR(SEARCH("Moderada",AE588)))</formula>
    </cfRule>
    <cfRule type="containsText" dxfId="10362" priority="1844" operator="containsText" text="Baja">
      <formula>NOT(ISERROR(SEARCH("Baja",AE588)))</formula>
    </cfRule>
  </conditionalFormatting>
  <conditionalFormatting sqref="V588:V589">
    <cfRule type="cellIs" dxfId="10361" priority="1851" stopIfTrue="1" operator="equal">
      <formula>"Alta"</formula>
    </cfRule>
  </conditionalFormatting>
  <conditionalFormatting sqref="V588:V589">
    <cfRule type="cellIs" dxfId="10360" priority="1853" stopIfTrue="1" operator="equal">
      <formula>"Baja"</formula>
    </cfRule>
  </conditionalFormatting>
  <conditionalFormatting sqref="V588:V589">
    <cfRule type="cellIs" dxfId="10359" priority="1852" stopIfTrue="1" operator="equal">
      <formula>"Media"</formula>
    </cfRule>
  </conditionalFormatting>
  <conditionalFormatting sqref="V588:V589">
    <cfRule type="cellIs" dxfId="10358" priority="1850" stopIfTrue="1" operator="equal">
      <formula>"Muy Alta"</formula>
    </cfRule>
  </conditionalFormatting>
  <conditionalFormatting sqref="V588:V589">
    <cfRule type="cellIs" dxfId="10357" priority="1854" stopIfTrue="1" operator="equal">
      <formula>"Muy Baja"</formula>
    </cfRule>
  </conditionalFormatting>
  <conditionalFormatting sqref="AP589">
    <cfRule type="cellIs" dxfId="10356" priority="1813" stopIfTrue="1" operator="equal">
      <formula>"Alta"</formula>
    </cfRule>
  </conditionalFormatting>
  <conditionalFormatting sqref="AP589">
    <cfRule type="cellIs" dxfId="10355" priority="1815" stopIfTrue="1" operator="equal">
      <formula>"Baja"</formula>
    </cfRule>
  </conditionalFormatting>
  <conditionalFormatting sqref="AP589">
    <cfRule type="cellIs" dxfId="10354" priority="1814" stopIfTrue="1" operator="equal">
      <formula>"Media"</formula>
    </cfRule>
  </conditionalFormatting>
  <conditionalFormatting sqref="AP589">
    <cfRule type="cellIs" dxfId="10353" priority="1812" stopIfTrue="1" operator="equal">
      <formula>"Muy Alta"</formula>
    </cfRule>
  </conditionalFormatting>
  <conditionalFormatting sqref="AP589">
    <cfRule type="cellIs" dxfId="10352" priority="1816" stopIfTrue="1" operator="equal">
      <formula>"Muy Baja"</formula>
    </cfRule>
  </conditionalFormatting>
  <conditionalFormatting sqref="AE566">
    <cfRule type="containsText" dxfId="10351" priority="1779" operator="containsText" text="VALORAR">
      <formula>NOT(ISERROR(SEARCH("VALORAR",AE566)))</formula>
    </cfRule>
    <cfRule type="containsText" dxfId="10350" priority="1780" operator="containsText" text="Extrema">
      <formula>NOT(ISERROR(SEARCH("Extrema",AE566)))</formula>
    </cfRule>
    <cfRule type="containsText" dxfId="10349" priority="1781" operator="containsText" text="Alta">
      <formula>NOT(ISERROR(SEARCH("Alta",AE566)))</formula>
    </cfRule>
    <cfRule type="containsText" dxfId="10348" priority="1782" operator="containsText" text="Moderada">
      <formula>NOT(ISERROR(SEARCH("Moderada",AE566)))</formula>
    </cfRule>
    <cfRule type="containsText" dxfId="10347" priority="1783" operator="containsText" text="Baja">
      <formula>NOT(ISERROR(SEARCH("Baja",AE566)))</formula>
    </cfRule>
  </conditionalFormatting>
  <conditionalFormatting sqref="AE566">
    <cfRule type="containsText" dxfId="10346" priority="1784" operator="containsText" text="VALORAR">
      <formula>NOT(ISERROR(SEARCH("VALORAR",AE566)))</formula>
    </cfRule>
    <cfRule type="containsText" dxfId="10345" priority="1785" operator="containsText" text="Extrema">
      <formula>NOT(ISERROR(SEARCH("Extrema",AE566)))</formula>
    </cfRule>
    <cfRule type="containsText" dxfId="10344" priority="1786" operator="containsText" text="Alta">
      <formula>NOT(ISERROR(SEARCH("Alta",AE566)))</formula>
    </cfRule>
    <cfRule type="containsText" dxfId="10343" priority="1787" operator="containsText" text="Moderada">
      <formula>NOT(ISERROR(SEARCH("Moderada",AE566)))</formula>
    </cfRule>
    <cfRule type="containsText" dxfId="10342" priority="1788" operator="containsText" text="Baja">
      <formula>NOT(ISERROR(SEARCH("Baja",AE566)))</formula>
    </cfRule>
  </conditionalFormatting>
  <conditionalFormatting sqref="V566">
    <cfRule type="cellIs" dxfId="10341" priority="1795" stopIfTrue="1" operator="equal">
      <formula>"Alta"</formula>
    </cfRule>
  </conditionalFormatting>
  <conditionalFormatting sqref="V566">
    <cfRule type="cellIs" dxfId="10340" priority="1797" stopIfTrue="1" operator="equal">
      <formula>"Baja"</formula>
    </cfRule>
  </conditionalFormatting>
  <conditionalFormatting sqref="V566">
    <cfRule type="cellIs" dxfId="10339" priority="1796" stopIfTrue="1" operator="equal">
      <formula>"Media"</formula>
    </cfRule>
  </conditionalFormatting>
  <conditionalFormatting sqref="V566">
    <cfRule type="cellIs" dxfId="10338" priority="1794" stopIfTrue="1" operator="equal">
      <formula>"Muy Alta"</formula>
    </cfRule>
  </conditionalFormatting>
  <conditionalFormatting sqref="V566">
    <cfRule type="cellIs" dxfId="10337" priority="1798" stopIfTrue="1" operator="equal">
      <formula>"Muy Baja"</formula>
    </cfRule>
  </conditionalFormatting>
  <conditionalFormatting sqref="AP566">
    <cfRule type="cellIs" dxfId="10336" priority="1771" stopIfTrue="1" operator="equal">
      <formula>"Alta"</formula>
    </cfRule>
  </conditionalFormatting>
  <conditionalFormatting sqref="AP566">
    <cfRule type="cellIs" dxfId="10335" priority="1773" stopIfTrue="1" operator="equal">
      <formula>"Baja"</formula>
    </cfRule>
  </conditionalFormatting>
  <conditionalFormatting sqref="AP566">
    <cfRule type="cellIs" dxfId="10334" priority="1772" stopIfTrue="1" operator="equal">
      <formula>"Media"</formula>
    </cfRule>
  </conditionalFormatting>
  <conditionalFormatting sqref="AP566">
    <cfRule type="cellIs" dxfId="10333" priority="1770" stopIfTrue="1" operator="equal">
      <formula>"Muy Alta"</formula>
    </cfRule>
  </conditionalFormatting>
  <conditionalFormatting sqref="AP566">
    <cfRule type="cellIs" dxfId="10332" priority="1774" stopIfTrue="1" operator="equal">
      <formula>"Muy Baja"</formula>
    </cfRule>
  </conditionalFormatting>
  <conditionalFormatting sqref="AE572">
    <cfRule type="containsText" dxfId="10331" priority="1737" operator="containsText" text="VALORAR">
      <formula>NOT(ISERROR(SEARCH("VALORAR",AE572)))</formula>
    </cfRule>
    <cfRule type="containsText" dxfId="10330" priority="1738" operator="containsText" text="Extrema">
      <formula>NOT(ISERROR(SEARCH("Extrema",AE572)))</formula>
    </cfRule>
    <cfRule type="containsText" dxfId="10329" priority="1739" operator="containsText" text="Alta">
      <formula>NOT(ISERROR(SEARCH("Alta",AE572)))</formula>
    </cfRule>
    <cfRule type="containsText" dxfId="10328" priority="1740" operator="containsText" text="Moderada">
      <formula>NOT(ISERROR(SEARCH("Moderada",AE572)))</formula>
    </cfRule>
    <cfRule type="containsText" dxfId="10327" priority="1741" operator="containsText" text="Baja">
      <formula>NOT(ISERROR(SEARCH("Baja",AE572)))</formula>
    </cfRule>
  </conditionalFormatting>
  <conditionalFormatting sqref="AE572">
    <cfRule type="containsText" dxfId="10326" priority="1742" operator="containsText" text="VALORAR">
      <formula>NOT(ISERROR(SEARCH("VALORAR",AE572)))</formula>
    </cfRule>
    <cfRule type="containsText" dxfId="10325" priority="1743" operator="containsText" text="Extrema">
      <formula>NOT(ISERROR(SEARCH("Extrema",AE572)))</formula>
    </cfRule>
    <cfRule type="containsText" dxfId="10324" priority="1744" operator="containsText" text="Alta">
      <formula>NOT(ISERROR(SEARCH("Alta",AE572)))</formula>
    </cfRule>
    <cfRule type="containsText" dxfId="10323" priority="1745" operator="containsText" text="Moderada">
      <formula>NOT(ISERROR(SEARCH("Moderada",AE572)))</formula>
    </cfRule>
    <cfRule type="containsText" dxfId="10322" priority="1746" operator="containsText" text="Baja">
      <formula>NOT(ISERROR(SEARCH("Baja",AE572)))</formula>
    </cfRule>
  </conditionalFormatting>
  <conditionalFormatting sqref="V572">
    <cfRule type="cellIs" dxfId="10321" priority="1753" stopIfTrue="1" operator="equal">
      <formula>"Alta"</formula>
    </cfRule>
  </conditionalFormatting>
  <conditionalFormatting sqref="V572">
    <cfRule type="cellIs" dxfId="10320" priority="1755" stopIfTrue="1" operator="equal">
      <formula>"Baja"</formula>
    </cfRule>
  </conditionalFormatting>
  <conditionalFormatting sqref="V572">
    <cfRule type="cellIs" dxfId="10319" priority="1754" stopIfTrue="1" operator="equal">
      <formula>"Media"</formula>
    </cfRule>
  </conditionalFormatting>
  <conditionalFormatting sqref="V572">
    <cfRule type="cellIs" dxfId="10318" priority="1752" stopIfTrue="1" operator="equal">
      <formula>"Muy Alta"</formula>
    </cfRule>
  </conditionalFormatting>
  <conditionalFormatting sqref="V572">
    <cfRule type="cellIs" dxfId="10317" priority="1756" stopIfTrue="1" operator="equal">
      <formula>"Muy Baja"</formula>
    </cfRule>
  </conditionalFormatting>
  <conditionalFormatting sqref="AP572">
    <cfRule type="cellIs" dxfId="10316" priority="1729" stopIfTrue="1" operator="equal">
      <formula>"Alta"</formula>
    </cfRule>
  </conditionalFormatting>
  <conditionalFormatting sqref="AP572">
    <cfRule type="cellIs" dxfId="10315" priority="1731" stopIfTrue="1" operator="equal">
      <formula>"Baja"</formula>
    </cfRule>
  </conditionalFormatting>
  <conditionalFormatting sqref="AP572">
    <cfRule type="cellIs" dxfId="10314" priority="1730" stopIfTrue="1" operator="equal">
      <formula>"Media"</formula>
    </cfRule>
  </conditionalFormatting>
  <conditionalFormatting sqref="AP572">
    <cfRule type="cellIs" dxfId="10313" priority="1728" stopIfTrue="1" operator="equal">
      <formula>"Muy Alta"</formula>
    </cfRule>
  </conditionalFormatting>
  <conditionalFormatting sqref="AP572">
    <cfRule type="cellIs" dxfId="10312" priority="1732" stopIfTrue="1" operator="equal">
      <formula>"Muy Baja"</formula>
    </cfRule>
  </conditionalFormatting>
  <conditionalFormatting sqref="AE578">
    <cfRule type="containsText" dxfId="10311" priority="1695" operator="containsText" text="VALORAR">
      <formula>NOT(ISERROR(SEARCH("VALORAR",AE578)))</formula>
    </cfRule>
    <cfRule type="containsText" dxfId="10310" priority="1696" operator="containsText" text="Extrema">
      <formula>NOT(ISERROR(SEARCH("Extrema",AE578)))</formula>
    </cfRule>
    <cfRule type="containsText" dxfId="10309" priority="1697" operator="containsText" text="Alta">
      <formula>NOT(ISERROR(SEARCH("Alta",AE578)))</formula>
    </cfRule>
    <cfRule type="containsText" dxfId="10308" priority="1698" operator="containsText" text="Moderada">
      <formula>NOT(ISERROR(SEARCH("Moderada",AE578)))</formula>
    </cfRule>
    <cfRule type="containsText" dxfId="10307" priority="1699" operator="containsText" text="Baja">
      <formula>NOT(ISERROR(SEARCH("Baja",AE578)))</formula>
    </cfRule>
  </conditionalFormatting>
  <conditionalFormatting sqref="AE578">
    <cfRule type="containsText" dxfId="10306" priority="1700" operator="containsText" text="VALORAR">
      <formula>NOT(ISERROR(SEARCH("VALORAR",AE578)))</formula>
    </cfRule>
    <cfRule type="containsText" dxfId="10305" priority="1701" operator="containsText" text="Extrema">
      <formula>NOT(ISERROR(SEARCH("Extrema",AE578)))</formula>
    </cfRule>
    <cfRule type="containsText" dxfId="10304" priority="1702" operator="containsText" text="Alta">
      <formula>NOT(ISERROR(SEARCH("Alta",AE578)))</formula>
    </cfRule>
    <cfRule type="containsText" dxfId="10303" priority="1703" operator="containsText" text="Moderada">
      <formula>NOT(ISERROR(SEARCH("Moderada",AE578)))</formula>
    </cfRule>
    <cfRule type="containsText" dxfId="10302" priority="1704" operator="containsText" text="Baja">
      <formula>NOT(ISERROR(SEARCH("Baja",AE578)))</formula>
    </cfRule>
  </conditionalFormatting>
  <conditionalFormatting sqref="V578">
    <cfRule type="cellIs" dxfId="10301" priority="1711" stopIfTrue="1" operator="equal">
      <formula>"Alta"</formula>
    </cfRule>
  </conditionalFormatting>
  <conditionalFormatting sqref="V578">
    <cfRule type="cellIs" dxfId="10300" priority="1713" stopIfTrue="1" operator="equal">
      <formula>"Baja"</formula>
    </cfRule>
  </conditionalFormatting>
  <conditionalFormatting sqref="V578">
    <cfRule type="cellIs" dxfId="10299" priority="1712" stopIfTrue="1" operator="equal">
      <formula>"Media"</formula>
    </cfRule>
  </conditionalFormatting>
  <conditionalFormatting sqref="V578">
    <cfRule type="cellIs" dxfId="10298" priority="1710" stopIfTrue="1" operator="equal">
      <formula>"Muy Alta"</formula>
    </cfRule>
  </conditionalFormatting>
  <conditionalFormatting sqref="V578">
    <cfRule type="cellIs" dxfId="10297" priority="1714" stopIfTrue="1" operator="equal">
      <formula>"Muy Baja"</formula>
    </cfRule>
  </conditionalFormatting>
  <conditionalFormatting sqref="AP578">
    <cfRule type="cellIs" dxfId="10296" priority="1687" stopIfTrue="1" operator="equal">
      <formula>"Alta"</formula>
    </cfRule>
  </conditionalFormatting>
  <conditionalFormatting sqref="AP578">
    <cfRule type="cellIs" dxfId="10295" priority="1689" stopIfTrue="1" operator="equal">
      <formula>"Baja"</formula>
    </cfRule>
  </conditionalFormatting>
  <conditionalFormatting sqref="AP578">
    <cfRule type="cellIs" dxfId="10294" priority="1688" stopIfTrue="1" operator="equal">
      <formula>"Media"</formula>
    </cfRule>
  </conditionalFormatting>
  <conditionalFormatting sqref="AP578">
    <cfRule type="cellIs" dxfId="10293" priority="1686" stopIfTrue="1" operator="equal">
      <formula>"Muy Alta"</formula>
    </cfRule>
  </conditionalFormatting>
  <conditionalFormatting sqref="AP578">
    <cfRule type="cellIs" dxfId="10292" priority="1690" stopIfTrue="1" operator="equal">
      <formula>"Muy Baja"</formula>
    </cfRule>
  </conditionalFormatting>
  <conditionalFormatting sqref="AE584">
    <cfRule type="containsText" dxfId="10291" priority="1653" operator="containsText" text="VALORAR">
      <formula>NOT(ISERROR(SEARCH("VALORAR",AE584)))</formula>
    </cfRule>
    <cfRule type="containsText" dxfId="10290" priority="1654" operator="containsText" text="Extrema">
      <formula>NOT(ISERROR(SEARCH("Extrema",AE584)))</formula>
    </cfRule>
    <cfRule type="containsText" dxfId="10289" priority="1655" operator="containsText" text="Alta">
      <formula>NOT(ISERROR(SEARCH("Alta",AE584)))</formula>
    </cfRule>
    <cfRule type="containsText" dxfId="10288" priority="1656" operator="containsText" text="Moderada">
      <formula>NOT(ISERROR(SEARCH("Moderada",AE584)))</formula>
    </cfRule>
    <cfRule type="containsText" dxfId="10287" priority="1657" operator="containsText" text="Baja">
      <formula>NOT(ISERROR(SEARCH("Baja",AE584)))</formula>
    </cfRule>
  </conditionalFormatting>
  <conditionalFormatting sqref="AE584">
    <cfRule type="containsText" dxfId="10286" priority="1658" operator="containsText" text="VALORAR">
      <formula>NOT(ISERROR(SEARCH("VALORAR",AE584)))</formula>
    </cfRule>
    <cfRule type="containsText" dxfId="10285" priority="1659" operator="containsText" text="Extrema">
      <formula>NOT(ISERROR(SEARCH("Extrema",AE584)))</formula>
    </cfRule>
    <cfRule type="containsText" dxfId="10284" priority="1660" operator="containsText" text="Alta">
      <formula>NOT(ISERROR(SEARCH("Alta",AE584)))</formula>
    </cfRule>
    <cfRule type="containsText" dxfId="10283" priority="1661" operator="containsText" text="Moderada">
      <formula>NOT(ISERROR(SEARCH("Moderada",AE584)))</formula>
    </cfRule>
    <cfRule type="containsText" dxfId="10282" priority="1662" operator="containsText" text="Baja">
      <formula>NOT(ISERROR(SEARCH("Baja",AE584)))</formula>
    </cfRule>
  </conditionalFormatting>
  <conditionalFormatting sqref="V584">
    <cfRule type="cellIs" dxfId="10281" priority="1669" stopIfTrue="1" operator="equal">
      <formula>"Alta"</formula>
    </cfRule>
  </conditionalFormatting>
  <conditionalFormatting sqref="V584">
    <cfRule type="cellIs" dxfId="10280" priority="1671" stopIfTrue="1" operator="equal">
      <formula>"Baja"</formula>
    </cfRule>
  </conditionalFormatting>
  <conditionalFormatting sqref="V584">
    <cfRule type="cellIs" dxfId="10279" priority="1670" stopIfTrue="1" operator="equal">
      <formula>"Media"</formula>
    </cfRule>
  </conditionalFormatting>
  <conditionalFormatting sqref="V584">
    <cfRule type="cellIs" dxfId="10278" priority="1668" stopIfTrue="1" operator="equal">
      <formula>"Muy Alta"</formula>
    </cfRule>
  </conditionalFormatting>
  <conditionalFormatting sqref="V584">
    <cfRule type="cellIs" dxfId="10277" priority="1672" stopIfTrue="1" operator="equal">
      <formula>"Muy Baja"</formula>
    </cfRule>
  </conditionalFormatting>
  <conditionalFormatting sqref="AP584">
    <cfRule type="cellIs" dxfId="10276" priority="1645" stopIfTrue="1" operator="equal">
      <formula>"Alta"</formula>
    </cfRule>
  </conditionalFormatting>
  <conditionalFormatting sqref="AP584">
    <cfRule type="cellIs" dxfId="10275" priority="1647" stopIfTrue="1" operator="equal">
      <formula>"Baja"</formula>
    </cfRule>
  </conditionalFormatting>
  <conditionalFormatting sqref="AP584">
    <cfRule type="cellIs" dxfId="10274" priority="1646" stopIfTrue="1" operator="equal">
      <formula>"Media"</formula>
    </cfRule>
  </conditionalFormatting>
  <conditionalFormatting sqref="AP584">
    <cfRule type="cellIs" dxfId="10273" priority="1644" stopIfTrue="1" operator="equal">
      <formula>"Muy Alta"</formula>
    </cfRule>
  </conditionalFormatting>
  <conditionalFormatting sqref="AP584">
    <cfRule type="cellIs" dxfId="10272" priority="1648" stopIfTrue="1" operator="equal">
      <formula>"Muy Baja"</formula>
    </cfRule>
  </conditionalFormatting>
  <conditionalFormatting sqref="AE590">
    <cfRule type="containsText" dxfId="10271" priority="1611" operator="containsText" text="VALORAR">
      <formula>NOT(ISERROR(SEARCH("VALORAR",AE590)))</formula>
    </cfRule>
    <cfRule type="containsText" dxfId="10270" priority="1612" operator="containsText" text="Extrema">
      <formula>NOT(ISERROR(SEARCH("Extrema",AE590)))</formula>
    </cfRule>
    <cfRule type="containsText" dxfId="10269" priority="1613" operator="containsText" text="Alta">
      <formula>NOT(ISERROR(SEARCH("Alta",AE590)))</formula>
    </cfRule>
    <cfRule type="containsText" dxfId="10268" priority="1614" operator="containsText" text="Moderada">
      <formula>NOT(ISERROR(SEARCH("Moderada",AE590)))</formula>
    </cfRule>
    <cfRule type="containsText" dxfId="10267" priority="1615" operator="containsText" text="Baja">
      <formula>NOT(ISERROR(SEARCH("Baja",AE590)))</formula>
    </cfRule>
  </conditionalFormatting>
  <conditionalFormatting sqref="AE590">
    <cfRule type="containsText" dxfId="10266" priority="1616" operator="containsText" text="VALORAR">
      <formula>NOT(ISERROR(SEARCH("VALORAR",AE590)))</formula>
    </cfRule>
    <cfRule type="containsText" dxfId="10265" priority="1617" operator="containsText" text="Extrema">
      <formula>NOT(ISERROR(SEARCH("Extrema",AE590)))</formula>
    </cfRule>
    <cfRule type="containsText" dxfId="10264" priority="1618" operator="containsText" text="Alta">
      <formula>NOT(ISERROR(SEARCH("Alta",AE590)))</formula>
    </cfRule>
    <cfRule type="containsText" dxfId="10263" priority="1619" operator="containsText" text="Moderada">
      <formula>NOT(ISERROR(SEARCH("Moderada",AE590)))</formula>
    </cfRule>
    <cfRule type="containsText" dxfId="10262" priority="1620" operator="containsText" text="Baja">
      <formula>NOT(ISERROR(SEARCH("Baja",AE590)))</formula>
    </cfRule>
  </conditionalFormatting>
  <conditionalFormatting sqref="V590">
    <cfRule type="cellIs" dxfId="10261" priority="1627" stopIfTrue="1" operator="equal">
      <formula>"Alta"</formula>
    </cfRule>
  </conditionalFormatting>
  <conditionalFormatting sqref="V590">
    <cfRule type="cellIs" dxfId="10260" priority="1629" stopIfTrue="1" operator="equal">
      <formula>"Baja"</formula>
    </cfRule>
  </conditionalFormatting>
  <conditionalFormatting sqref="V590">
    <cfRule type="cellIs" dxfId="10259" priority="1628" stopIfTrue="1" operator="equal">
      <formula>"Media"</formula>
    </cfRule>
  </conditionalFormatting>
  <conditionalFormatting sqref="V590">
    <cfRule type="cellIs" dxfId="10258" priority="1626" stopIfTrue="1" operator="equal">
      <formula>"Muy Alta"</formula>
    </cfRule>
  </conditionalFormatting>
  <conditionalFormatting sqref="V590">
    <cfRule type="cellIs" dxfId="10257" priority="1630" stopIfTrue="1" operator="equal">
      <formula>"Muy Baja"</formula>
    </cfRule>
  </conditionalFormatting>
  <conditionalFormatting sqref="AP590">
    <cfRule type="cellIs" dxfId="10256" priority="1603" stopIfTrue="1" operator="equal">
      <formula>"Alta"</formula>
    </cfRule>
  </conditionalFormatting>
  <conditionalFormatting sqref="AP590">
    <cfRule type="cellIs" dxfId="10255" priority="1605" stopIfTrue="1" operator="equal">
      <formula>"Baja"</formula>
    </cfRule>
  </conditionalFormatting>
  <conditionalFormatting sqref="AP590">
    <cfRule type="cellIs" dxfId="10254" priority="1604" stopIfTrue="1" operator="equal">
      <formula>"Media"</formula>
    </cfRule>
  </conditionalFormatting>
  <conditionalFormatting sqref="AP590">
    <cfRule type="cellIs" dxfId="10253" priority="1602" stopIfTrue="1" operator="equal">
      <formula>"Muy Alta"</formula>
    </cfRule>
  </conditionalFormatting>
  <conditionalFormatting sqref="AP590">
    <cfRule type="cellIs" dxfId="10252" priority="1606" stopIfTrue="1" operator="equal">
      <formula>"Muy Baja"</formula>
    </cfRule>
  </conditionalFormatting>
  <conditionalFormatting sqref="AE596">
    <cfRule type="containsText" dxfId="10251" priority="1569" operator="containsText" text="VALORAR">
      <formula>NOT(ISERROR(SEARCH("VALORAR",AE596)))</formula>
    </cfRule>
    <cfRule type="containsText" dxfId="10250" priority="1570" operator="containsText" text="Extrema">
      <formula>NOT(ISERROR(SEARCH("Extrema",AE596)))</formula>
    </cfRule>
    <cfRule type="containsText" dxfId="10249" priority="1571" operator="containsText" text="Alta">
      <formula>NOT(ISERROR(SEARCH("Alta",AE596)))</formula>
    </cfRule>
    <cfRule type="containsText" dxfId="10248" priority="1572" operator="containsText" text="Moderada">
      <formula>NOT(ISERROR(SEARCH("Moderada",AE596)))</formula>
    </cfRule>
    <cfRule type="containsText" dxfId="10247" priority="1573" operator="containsText" text="Baja">
      <formula>NOT(ISERROR(SEARCH("Baja",AE596)))</formula>
    </cfRule>
  </conditionalFormatting>
  <conditionalFormatting sqref="AE596">
    <cfRule type="containsText" dxfId="10246" priority="1574" operator="containsText" text="VALORAR">
      <formula>NOT(ISERROR(SEARCH("VALORAR",AE596)))</formula>
    </cfRule>
    <cfRule type="containsText" dxfId="10245" priority="1575" operator="containsText" text="Extrema">
      <formula>NOT(ISERROR(SEARCH("Extrema",AE596)))</formula>
    </cfRule>
    <cfRule type="containsText" dxfId="10244" priority="1576" operator="containsText" text="Alta">
      <formula>NOT(ISERROR(SEARCH("Alta",AE596)))</formula>
    </cfRule>
    <cfRule type="containsText" dxfId="10243" priority="1577" operator="containsText" text="Moderada">
      <formula>NOT(ISERROR(SEARCH("Moderada",AE596)))</formula>
    </cfRule>
    <cfRule type="containsText" dxfId="10242" priority="1578" operator="containsText" text="Baja">
      <formula>NOT(ISERROR(SEARCH("Baja",AE596)))</formula>
    </cfRule>
  </conditionalFormatting>
  <conditionalFormatting sqref="V596">
    <cfRule type="cellIs" dxfId="10241" priority="1585" stopIfTrue="1" operator="equal">
      <formula>"Alta"</formula>
    </cfRule>
  </conditionalFormatting>
  <conditionalFormatting sqref="V596">
    <cfRule type="cellIs" dxfId="10240" priority="1587" stopIfTrue="1" operator="equal">
      <formula>"Baja"</formula>
    </cfRule>
  </conditionalFormatting>
  <conditionalFormatting sqref="V596">
    <cfRule type="cellIs" dxfId="10239" priority="1586" stopIfTrue="1" operator="equal">
      <formula>"Media"</formula>
    </cfRule>
  </conditionalFormatting>
  <conditionalFormatting sqref="V596">
    <cfRule type="cellIs" dxfId="10238" priority="1584" stopIfTrue="1" operator="equal">
      <formula>"Muy Alta"</formula>
    </cfRule>
  </conditionalFormatting>
  <conditionalFormatting sqref="V596">
    <cfRule type="cellIs" dxfId="10237" priority="1588" stopIfTrue="1" operator="equal">
      <formula>"Muy Baja"</formula>
    </cfRule>
  </conditionalFormatting>
  <conditionalFormatting sqref="AP596">
    <cfRule type="cellIs" dxfId="10236" priority="1561" stopIfTrue="1" operator="equal">
      <formula>"Alta"</formula>
    </cfRule>
  </conditionalFormatting>
  <conditionalFormatting sqref="AP596">
    <cfRule type="cellIs" dxfId="10235" priority="1563" stopIfTrue="1" operator="equal">
      <formula>"Baja"</formula>
    </cfRule>
  </conditionalFormatting>
  <conditionalFormatting sqref="AP596">
    <cfRule type="cellIs" dxfId="10234" priority="1562" stopIfTrue="1" operator="equal">
      <formula>"Media"</formula>
    </cfRule>
  </conditionalFormatting>
  <conditionalFormatting sqref="AP596">
    <cfRule type="cellIs" dxfId="10233" priority="1560" stopIfTrue="1" operator="equal">
      <formula>"Muy Alta"</formula>
    </cfRule>
  </conditionalFormatting>
  <conditionalFormatting sqref="AP596">
    <cfRule type="cellIs" dxfId="10232" priority="1564" stopIfTrue="1" operator="equal">
      <formula>"Muy Baja"</formula>
    </cfRule>
  </conditionalFormatting>
  <conditionalFormatting sqref="AE604:AE605">
    <cfRule type="containsText" dxfId="10231" priority="1499" operator="containsText" text="VALORAR">
      <formula>NOT(ISERROR(SEARCH("VALORAR",AE604)))</formula>
    </cfRule>
    <cfRule type="containsText" dxfId="10230" priority="1500" operator="containsText" text="Extrema">
      <formula>NOT(ISERROR(SEARCH("Extrema",AE604)))</formula>
    </cfRule>
    <cfRule type="containsText" dxfId="10229" priority="1501" operator="containsText" text="Alta">
      <formula>NOT(ISERROR(SEARCH("Alta",AE604)))</formula>
    </cfRule>
    <cfRule type="containsText" dxfId="10228" priority="1502" operator="containsText" text="Moderada">
      <formula>NOT(ISERROR(SEARCH("Moderada",AE604)))</formula>
    </cfRule>
    <cfRule type="containsText" dxfId="10227" priority="1503" operator="containsText" text="Baja">
      <formula>NOT(ISERROR(SEARCH("Baja",AE604)))</formula>
    </cfRule>
  </conditionalFormatting>
  <conditionalFormatting sqref="AE604:AE605">
    <cfRule type="containsText" dxfId="10226" priority="1504" operator="containsText" text="VALORAR">
      <formula>NOT(ISERROR(SEARCH("VALORAR",AE604)))</formula>
    </cfRule>
    <cfRule type="containsText" dxfId="10225" priority="1505" operator="containsText" text="Extrema">
      <formula>NOT(ISERROR(SEARCH("Extrema",AE604)))</formula>
    </cfRule>
    <cfRule type="containsText" dxfId="10224" priority="1506" operator="containsText" text="Alta">
      <formula>NOT(ISERROR(SEARCH("Alta",AE604)))</formula>
    </cfRule>
    <cfRule type="containsText" dxfId="10223" priority="1507" operator="containsText" text="Moderada">
      <formula>NOT(ISERROR(SEARCH("Moderada",AE604)))</formula>
    </cfRule>
    <cfRule type="containsText" dxfId="10222" priority="1508" operator="containsText" text="Baja">
      <formula>NOT(ISERROR(SEARCH("Baja",AE604)))</formula>
    </cfRule>
  </conditionalFormatting>
  <conditionalFormatting sqref="AP609">
    <cfRule type="cellIs" dxfId="10221" priority="1453" stopIfTrue="1" operator="equal">
      <formula>"Alta"</formula>
    </cfRule>
  </conditionalFormatting>
  <conditionalFormatting sqref="AP609">
    <cfRule type="cellIs" dxfId="10220" priority="1455" stopIfTrue="1" operator="equal">
      <formula>"Baja"</formula>
    </cfRule>
  </conditionalFormatting>
  <conditionalFormatting sqref="AP609">
    <cfRule type="cellIs" dxfId="10219" priority="1454" stopIfTrue="1" operator="equal">
      <formula>"Media"</formula>
    </cfRule>
  </conditionalFormatting>
  <conditionalFormatting sqref="AP609">
    <cfRule type="cellIs" dxfId="10218" priority="1452" stopIfTrue="1" operator="equal">
      <formula>"Muy Alta"</formula>
    </cfRule>
  </conditionalFormatting>
  <conditionalFormatting sqref="AP609">
    <cfRule type="cellIs" dxfId="10217" priority="1456" stopIfTrue="1" operator="equal">
      <formula>"Muy Baja"</formula>
    </cfRule>
  </conditionalFormatting>
  <conditionalFormatting sqref="AP606">
    <cfRule type="cellIs" dxfId="10216" priority="1411" stopIfTrue="1" operator="equal">
      <formula>"Alta"</formula>
    </cfRule>
  </conditionalFormatting>
  <conditionalFormatting sqref="AP606">
    <cfRule type="cellIs" dxfId="10215" priority="1413" stopIfTrue="1" operator="equal">
      <formula>"Baja"</formula>
    </cfRule>
  </conditionalFormatting>
  <conditionalFormatting sqref="AP606">
    <cfRule type="cellIs" dxfId="10214" priority="1412" stopIfTrue="1" operator="equal">
      <formula>"Media"</formula>
    </cfRule>
  </conditionalFormatting>
  <conditionalFormatting sqref="AP606">
    <cfRule type="cellIs" dxfId="10213" priority="1410" stopIfTrue="1" operator="equal">
      <formula>"Muy Alta"</formula>
    </cfRule>
  </conditionalFormatting>
  <conditionalFormatting sqref="AP606">
    <cfRule type="cellIs" dxfId="10212" priority="1414" stopIfTrue="1" operator="equal">
      <formula>"Muy Baja"</formula>
    </cfRule>
  </conditionalFormatting>
  <conditionalFormatting sqref="V604:V605">
    <cfRule type="cellIs" dxfId="10211" priority="1515" stopIfTrue="1" operator="equal">
      <formula>"Alta"</formula>
    </cfRule>
  </conditionalFormatting>
  <conditionalFormatting sqref="V604:V605">
    <cfRule type="cellIs" dxfId="10210" priority="1517" stopIfTrue="1" operator="equal">
      <formula>"Baja"</formula>
    </cfRule>
  </conditionalFormatting>
  <conditionalFormatting sqref="V604:V605">
    <cfRule type="cellIs" dxfId="10209" priority="1516" stopIfTrue="1" operator="equal">
      <formula>"Media"</formula>
    </cfRule>
  </conditionalFormatting>
  <conditionalFormatting sqref="V604:V605">
    <cfRule type="cellIs" dxfId="10208" priority="1514" stopIfTrue="1" operator="equal">
      <formula>"Muy Alta"</formula>
    </cfRule>
  </conditionalFormatting>
  <conditionalFormatting sqref="V604:V605">
    <cfRule type="cellIs" dxfId="10207" priority="1518" stopIfTrue="1" operator="equal">
      <formula>"Muy Baja"</formula>
    </cfRule>
  </conditionalFormatting>
  <conditionalFormatting sqref="AW604">
    <cfRule type="containsText" dxfId="10206" priority="1489" operator="containsText" text="VALORAR">
      <formula>NOT(ISERROR(SEARCH("VALORAR",AW604)))</formula>
    </cfRule>
    <cfRule type="containsText" dxfId="10205" priority="1490" operator="containsText" text="Extrema">
      <formula>NOT(ISERROR(SEARCH("Extrema",AW604)))</formula>
    </cfRule>
    <cfRule type="containsText" dxfId="10204" priority="1491" operator="containsText" text="Alta">
      <formula>NOT(ISERROR(SEARCH("Alta",AW604)))</formula>
    </cfRule>
    <cfRule type="containsText" dxfId="10203" priority="1492" operator="containsText" text="Moderada">
      <formula>NOT(ISERROR(SEARCH("Moderada",AW604)))</formula>
    </cfRule>
    <cfRule type="containsText" dxfId="10202" priority="1493" operator="containsText" text="Baja">
      <formula>NOT(ISERROR(SEARCH("Baja",AW604)))</formula>
    </cfRule>
  </conditionalFormatting>
  <conditionalFormatting sqref="AW604">
    <cfRule type="containsText" dxfId="10201" priority="1494" operator="containsText" text="VALORAR">
      <formula>NOT(ISERROR(SEARCH("VALORAR",AW604)))</formula>
    </cfRule>
    <cfRule type="containsText" dxfId="10200" priority="1495" operator="containsText" text="Extrema">
      <formula>NOT(ISERROR(SEARCH("Extrema",AW604)))</formula>
    </cfRule>
    <cfRule type="containsText" dxfId="10199" priority="1496" operator="containsText" text="Alta">
      <formula>NOT(ISERROR(SEARCH("Alta",AW604)))</formula>
    </cfRule>
    <cfRule type="containsText" dxfId="10198" priority="1497" operator="containsText" text="Moderada">
      <formula>NOT(ISERROR(SEARCH("Moderada",AW604)))</formula>
    </cfRule>
    <cfRule type="containsText" dxfId="10197" priority="1498" operator="containsText" text="Baja">
      <formula>NOT(ISERROR(SEARCH("Baja",AW604)))</formula>
    </cfRule>
  </conditionalFormatting>
  <conditionalFormatting sqref="AP604">
    <cfRule type="cellIs" dxfId="10196" priority="1481" stopIfTrue="1" operator="equal">
      <formula>"Alta"</formula>
    </cfRule>
  </conditionalFormatting>
  <conditionalFormatting sqref="AP604">
    <cfRule type="cellIs" dxfId="10195" priority="1483" stopIfTrue="1" operator="equal">
      <formula>"Baja"</formula>
    </cfRule>
  </conditionalFormatting>
  <conditionalFormatting sqref="AP604">
    <cfRule type="cellIs" dxfId="10194" priority="1482" stopIfTrue="1" operator="equal">
      <formula>"Media"</formula>
    </cfRule>
  </conditionalFormatting>
  <conditionalFormatting sqref="AP604">
    <cfRule type="cellIs" dxfId="10193" priority="1480" stopIfTrue="1" operator="equal">
      <formula>"Muy Alta"</formula>
    </cfRule>
  </conditionalFormatting>
  <conditionalFormatting sqref="AP604">
    <cfRule type="cellIs" dxfId="10192" priority="1484" stopIfTrue="1" operator="equal">
      <formula>"Muy Baja"</formula>
    </cfRule>
  </conditionalFormatting>
  <conditionalFormatting sqref="AP605">
    <cfRule type="cellIs" dxfId="10191" priority="1467" stopIfTrue="1" operator="equal">
      <formula>"Alta"</formula>
    </cfRule>
  </conditionalFormatting>
  <conditionalFormatting sqref="AP605">
    <cfRule type="cellIs" dxfId="10190" priority="1469" stopIfTrue="1" operator="equal">
      <formula>"Baja"</formula>
    </cfRule>
  </conditionalFormatting>
  <conditionalFormatting sqref="AP605">
    <cfRule type="cellIs" dxfId="10189" priority="1468" stopIfTrue="1" operator="equal">
      <formula>"Media"</formula>
    </cfRule>
  </conditionalFormatting>
  <conditionalFormatting sqref="AP605">
    <cfRule type="cellIs" dxfId="10188" priority="1466" stopIfTrue="1" operator="equal">
      <formula>"Muy Alta"</formula>
    </cfRule>
  </conditionalFormatting>
  <conditionalFormatting sqref="AP605">
    <cfRule type="cellIs" dxfId="10187" priority="1470" stopIfTrue="1" operator="equal">
      <formula>"Muy Baja"</formula>
    </cfRule>
  </conditionalFormatting>
  <conditionalFormatting sqref="AE606:AE607">
    <cfRule type="containsText" dxfId="10186" priority="1419" operator="containsText" text="VALORAR">
      <formula>NOT(ISERROR(SEARCH("VALORAR",AE606)))</formula>
    </cfRule>
    <cfRule type="containsText" dxfId="10185" priority="1420" operator="containsText" text="Extrema">
      <formula>NOT(ISERROR(SEARCH("Extrema",AE606)))</formula>
    </cfRule>
    <cfRule type="containsText" dxfId="10184" priority="1421" operator="containsText" text="Alta">
      <formula>NOT(ISERROR(SEARCH("Alta",AE606)))</formula>
    </cfRule>
    <cfRule type="containsText" dxfId="10183" priority="1422" operator="containsText" text="Moderada">
      <formula>NOT(ISERROR(SEARCH("Moderada",AE606)))</formula>
    </cfRule>
    <cfRule type="containsText" dxfId="10182" priority="1423" operator="containsText" text="Baja">
      <formula>NOT(ISERROR(SEARCH("Baja",AE606)))</formula>
    </cfRule>
  </conditionalFormatting>
  <conditionalFormatting sqref="AE606:AE607">
    <cfRule type="containsText" dxfId="10181" priority="1424" operator="containsText" text="VALORAR">
      <formula>NOT(ISERROR(SEARCH("VALORAR",AE606)))</formula>
    </cfRule>
    <cfRule type="containsText" dxfId="10180" priority="1425" operator="containsText" text="Extrema">
      <formula>NOT(ISERROR(SEARCH("Extrema",AE606)))</formula>
    </cfRule>
    <cfRule type="containsText" dxfId="10179" priority="1426" operator="containsText" text="Alta">
      <formula>NOT(ISERROR(SEARCH("Alta",AE606)))</formula>
    </cfRule>
    <cfRule type="containsText" dxfId="10178" priority="1427" operator="containsText" text="Moderada">
      <formula>NOT(ISERROR(SEARCH("Moderada",AE606)))</formula>
    </cfRule>
    <cfRule type="containsText" dxfId="10177" priority="1428" operator="containsText" text="Baja">
      <formula>NOT(ISERROR(SEARCH("Baja",AE606)))</formula>
    </cfRule>
  </conditionalFormatting>
  <conditionalFormatting sqref="V606:V607">
    <cfRule type="cellIs" dxfId="10176" priority="1435" stopIfTrue="1" operator="equal">
      <formula>"Alta"</formula>
    </cfRule>
  </conditionalFormatting>
  <conditionalFormatting sqref="V606:V607">
    <cfRule type="cellIs" dxfId="10175" priority="1437" stopIfTrue="1" operator="equal">
      <formula>"Baja"</formula>
    </cfRule>
  </conditionalFormatting>
  <conditionalFormatting sqref="V606:V607">
    <cfRule type="cellIs" dxfId="10174" priority="1436" stopIfTrue="1" operator="equal">
      <formula>"Media"</formula>
    </cfRule>
  </conditionalFormatting>
  <conditionalFormatting sqref="V606:V607">
    <cfRule type="cellIs" dxfId="10173" priority="1434" stopIfTrue="1" operator="equal">
      <formula>"Muy Alta"</formula>
    </cfRule>
  </conditionalFormatting>
  <conditionalFormatting sqref="V606:V607">
    <cfRule type="cellIs" dxfId="10172" priority="1438" stopIfTrue="1" operator="equal">
      <formula>"Muy Baja"</formula>
    </cfRule>
  </conditionalFormatting>
  <conditionalFormatting sqref="AP607">
    <cfRule type="cellIs" dxfId="10171" priority="1397" stopIfTrue="1" operator="equal">
      <formula>"Alta"</formula>
    </cfRule>
  </conditionalFormatting>
  <conditionalFormatting sqref="AP607">
    <cfRule type="cellIs" dxfId="10170" priority="1399" stopIfTrue="1" operator="equal">
      <formula>"Baja"</formula>
    </cfRule>
  </conditionalFormatting>
  <conditionalFormatting sqref="AP607">
    <cfRule type="cellIs" dxfId="10169" priority="1398" stopIfTrue="1" operator="equal">
      <formula>"Media"</formula>
    </cfRule>
  </conditionalFormatting>
  <conditionalFormatting sqref="AP607">
    <cfRule type="cellIs" dxfId="10168" priority="1396" stopIfTrue="1" operator="equal">
      <formula>"Muy Alta"</formula>
    </cfRule>
  </conditionalFormatting>
  <conditionalFormatting sqref="AP607">
    <cfRule type="cellIs" dxfId="10167" priority="1400" stopIfTrue="1" operator="equal">
      <formula>"Muy Baja"</formula>
    </cfRule>
  </conditionalFormatting>
  <conditionalFormatting sqref="AE608">
    <cfRule type="containsText" dxfId="10166" priority="1363" operator="containsText" text="VALORAR">
      <formula>NOT(ISERROR(SEARCH("VALORAR",AE608)))</formula>
    </cfRule>
    <cfRule type="containsText" dxfId="10165" priority="1364" operator="containsText" text="Extrema">
      <formula>NOT(ISERROR(SEARCH("Extrema",AE608)))</formula>
    </cfRule>
    <cfRule type="containsText" dxfId="10164" priority="1365" operator="containsText" text="Alta">
      <formula>NOT(ISERROR(SEARCH("Alta",AE608)))</formula>
    </cfRule>
    <cfRule type="containsText" dxfId="10163" priority="1366" operator="containsText" text="Moderada">
      <formula>NOT(ISERROR(SEARCH("Moderada",AE608)))</formula>
    </cfRule>
    <cfRule type="containsText" dxfId="10162" priority="1367" operator="containsText" text="Baja">
      <formula>NOT(ISERROR(SEARCH("Baja",AE608)))</formula>
    </cfRule>
  </conditionalFormatting>
  <conditionalFormatting sqref="AE608">
    <cfRule type="containsText" dxfId="10161" priority="1368" operator="containsText" text="VALORAR">
      <formula>NOT(ISERROR(SEARCH("VALORAR",AE608)))</formula>
    </cfRule>
    <cfRule type="containsText" dxfId="10160" priority="1369" operator="containsText" text="Extrema">
      <formula>NOT(ISERROR(SEARCH("Extrema",AE608)))</formula>
    </cfRule>
    <cfRule type="containsText" dxfId="10159" priority="1370" operator="containsText" text="Alta">
      <formula>NOT(ISERROR(SEARCH("Alta",AE608)))</formula>
    </cfRule>
    <cfRule type="containsText" dxfId="10158" priority="1371" operator="containsText" text="Moderada">
      <formula>NOT(ISERROR(SEARCH("Moderada",AE608)))</formula>
    </cfRule>
    <cfRule type="containsText" dxfId="10157" priority="1372" operator="containsText" text="Baja">
      <formula>NOT(ISERROR(SEARCH("Baja",AE608)))</formula>
    </cfRule>
  </conditionalFormatting>
  <conditionalFormatting sqref="V608">
    <cfRule type="cellIs" dxfId="10156" priority="1379" stopIfTrue="1" operator="equal">
      <formula>"Alta"</formula>
    </cfRule>
  </conditionalFormatting>
  <conditionalFormatting sqref="V608">
    <cfRule type="cellIs" dxfId="10155" priority="1381" stopIfTrue="1" operator="equal">
      <formula>"Baja"</formula>
    </cfRule>
  </conditionalFormatting>
  <conditionalFormatting sqref="V608">
    <cfRule type="cellIs" dxfId="10154" priority="1380" stopIfTrue="1" operator="equal">
      <formula>"Media"</formula>
    </cfRule>
  </conditionalFormatting>
  <conditionalFormatting sqref="V608">
    <cfRule type="cellIs" dxfId="10153" priority="1378" stopIfTrue="1" operator="equal">
      <formula>"Muy Alta"</formula>
    </cfRule>
  </conditionalFormatting>
  <conditionalFormatting sqref="V608">
    <cfRule type="cellIs" dxfId="10152" priority="1382" stopIfTrue="1" operator="equal">
      <formula>"Muy Baja"</formula>
    </cfRule>
  </conditionalFormatting>
  <conditionalFormatting sqref="AP608">
    <cfRule type="cellIs" dxfId="10151" priority="1355" stopIfTrue="1" operator="equal">
      <formula>"Alta"</formula>
    </cfRule>
  </conditionalFormatting>
  <conditionalFormatting sqref="AP608">
    <cfRule type="cellIs" dxfId="10150" priority="1357" stopIfTrue="1" operator="equal">
      <formula>"Baja"</formula>
    </cfRule>
  </conditionalFormatting>
  <conditionalFormatting sqref="AP608">
    <cfRule type="cellIs" dxfId="10149" priority="1356" stopIfTrue="1" operator="equal">
      <formula>"Media"</formula>
    </cfRule>
  </conditionalFormatting>
  <conditionalFormatting sqref="AP608">
    <cfRule type="cellIs" dxfId="10148" priority="1354" stopIfTrue="1" operator="equal">
      <formula>"Muy Alta"</formula>
    </cfRule>
  </conditionalFormatting>
  <conditionalFormatting sqref="AP608">
    <cfRule type="cellIs" dxfId="10147" priority="1358" stopIfTrue="1" operator="equal">
      <formula>"Muy Baja"</formula>
    </cfRule>
  </conditionalFormatting>
  <conditionalFormatting sqref="AE598:AE599">
    <cfRule type="containsText" dxfId="10146" priority="1307" operator="containsText" text="VALORAR">
      <formula>NOT(ISERROR(SEARCH("VALORAR",AE598)))</formula>
    </cfRule>
    <cfRule type="containsText" dxfId="10145" priority="1308" operator="containsText" text="Extrema">
      <formula>NOT(ISERROR(SEARCH("Extrema",AE598)))</formula>
    </cfRule>
    <cfRule type="containsText" dxfId="10144" priority="1309" operator="containsText" text="Alta">
      <formula>NOT(ISERROR(SEARCH("Alta",AE598)))</formula>
    </cfRule>
    <cfRule type="containsText" dxfId="10143" priority="1310" operator="containsText" text="Moderada">
      <formula>NOT(ISERROR(SEARCH("Moderada",AE598)))</formula>
    </cfRule>
    <cfRule type="containsText" dxfId="10142" priority="1311" operator="containsText" text="Baja">
      <formula>NOT(ISERROR(SEARCH("Baja",AE598)))</formula>
    </cfRule>
  </conditionalFormatting>
  <conditionalFormatting sqref="AE598:AE599">
    <cfRule type="containsText" dxfId="10141" priority="1312" operator="containsText" text="VALORAR">
      <formula>NOT(ISERROR(SEARCH("VALORAR",AE598)))</formula>
    </cfRule>
    <cfRule type="containsText" dxfId="10140" priority="1313" operator="containsText" text="Extrema">
      <formula>NOT(ISERROR(SEARCH("Extrema",AE598)))</formula>
    </cfRule>
    <cfRule type="containsText" dxfId="10139" priority="1314" operator="containsText" text="Alta">
      <formula>NOT(ISERROR(SEARCH("Alta",AE598)))</formula>
    </cfRule>
    <cfRule type="containsText" dxfId="10138" priority="1315" operator="containsText" text="Moderada">
      <formula>NOT(ISERROR(SEARCH("Moderada",AE598)))</formula>
    </cfRule>
    <cfRule type="containsText" dxfId="10137" priority="1316" operator="containsText" text="Baja">
      <formula>NOT(ISERROR(SEARCH("Baja",AE598)))</formula>
    </cfRule>
  </conditionalFormatting>
  <conditionalFormatting sqref="AP603">
    <cfRule type="cellIs" dxfId="10136" priority="1261" stopIfTrue="1" operator="equal">
      <formula>"Alta"</formula>
    </cfRule>
  </conditionalFormatting>
  <conditionalFormatting sqref="AP603">
    <cfRule type="cellIs" dxfId="10135" priority="1263" stopIfTrue="1" operator="equal">
      <formula>"Baja"</formula>
    </cfRule>
  </conditionalFormatting>
  <conditionalFormatting sqref="AP603">
    <cfRule type="cellIs" dxfId="10134" priority="1262" stopIfTrue="1" operator="equal">
      <formula>"Media"</formula>
    </cfRule>
  </conditionalFormatting>
  <conditionalFormatting sqref="AP603">
    <cfRule type="cellIs" dxfId="10133" priority="1260" stopIfTrue="1" operator="equal">
      <formula>"Muy Alta"</formula>
    </cfRule>
  </conditionalFormatting>
  <conditionalFormatting sqref="AP603">
    <cfRule type="cellIs" dxfId="10132" priority="1264" stopIfTrue="1" operator="equal">
      <formula>"Muy Baja"</formula>
    </cfRule>
  </conditionalFormatting>
  <conditionalFormatting sqref="AP600">
    <cfRule type="cellIs" dxfId="10131" priority="1219" stopIfTrue="1" operator="equal">
      <formula>"Alta"</formula>
    </cfRule>
  </conditionalFormatting>
  <conditionalFormatting sqref="AP600">
    <cfRule type="cellIs" dxfId="10130" priority="1221" stopIfTrue="1" operator="equal">
      <formula>"Baja"</formula>
    </cfRule>
  </conditionalFormatting>
  <conditionalFormatting sqref="AP600">
    <cfRule type="cellIs" dxfId="10129" priority="1220" stopIfTrue="1" operator="equal">
      <formula>"Media"</formula>
    </cfRule>
  </conditionalFormatting>
  <conditionalFormatting sqref="AP600">
    <cfRule type="cellIs" dxfId="10128" priority="1218" stopIfTrue="1" operator="equal">
      <formula>"Muy Alta"</formula>
    </cfRule>
  </conditionalFormatting>
  <conditionalFormatting sqref="AP600">
    <cfRule type="cellIs" dxfId="10127" priority="1222" stopIfTrue="1" operator="equal">
      <formula>"Muy Baja"</formula>
    </cfRule>
  </conditionalFormatting>
  <conditionalFormatting sqref="V598:V599">
    <cfRule type="cellIs" dxfId="10126" priority="1323" stopIfTrue="1" operator="equal">
      <formula>"Alta"</formula>
    </cfRule>
  </conditionalFormatting>
  <conditionalFormatting sqref="V598:V599">
    <cfRule type="cellIs" dxfId="10125" priority="1325" stopIfTrue="1" operator="equal">
      <formula>"Baja"</formula>
    </cfRule>
  </conditionalFormatting>
  <conditionalFormatting sqref="V598:V599">
    <cfRule type="cellIs" dxfId="10124" priority="1324" stopIfTrue="1" operator="equal">
      <formula>"Media"</formula>
    </cfRule>
  </conditionalFormatting>
  <conditionalFormatting sqref="V598:V599">
    <cfRule type="cellIs" dxfId="10123" priority="1322" stopIfTrue="1" operator="equal">
      <formula>"Muy Alta"</formula>
    </cfRule>
  </conditionalFormatting>
  <conditionalFormatting sqref="V598:V599">
    <cfRule type="cellIs" dxfId="10122" priority="1326" stopIfTrue="1" operator="equal">
      <formula>"Muy Baja"</formula>
    </cfRule>
  </conditionalFormatting>
  <conditionalFormatting sqref="AW598">
    <cfRule type="containsText" dxfId="10121" priority="1297" operator="containsText" text="VALORAR">
      <formula>NOT(ISERROR(SEARCH("VALORAR",AW598)))</formula>
    </cfRule>
    <cfRule type="containsText" dxfId="10120" priority="1298" operator="containsText" text="Extrema">
      <formula>NOT(ISERROR(SEARCH("Extrema",AW598)))</formula>
    </cfRule>
    <cfRule type="containsText" dxfId="10119" priority="1299" operator="containsText" text="Alta">
      <formula>NOT(ISERROR(SEARCH("Alta",AW598)))</formula>
    </cfRule>
    <cfRule type="containsText" dxfId="10118" priority="1300" operator="containsText" text="Moderada">
      <formula>NOT(ISERROR(SEARCH("Moderada",AW598)))</formula>
    </cfRule>
    <cfRule type="containsText" dxfId="10117" priority="1301" operator="containsText" text="Baja">
      <formula>NOT(ISERROR(SEARCH("Baja",AW598)))</formula>
    </cfRule>
  </conditionalFormatting>
  <conditionalFormatting sqref="AW598">
    <cfRule type="containsText" dxfId="10116" priority="1302" operator="containsText" text="VALORAR">
      <formula>NOT(ISERROR(SEARCH("VALORAR",AW598)))</formula>
    </cfRule>
    <cfRule type="containsText" dxfId="10115" priority="1303" operator="containsText" text="Extrema">
      <formula>NOT(ISERROR(SEARCH("Extrema",AW598)))</formula>
    </cfRule>
    <cfRule type="containsText" dxfId="10114" priority="1304" operator="containsText" text="Alta">
      <formula>NOT(ISERROR(SEARCH("Alta",AW598)))</formula>
    </cfRule>
    <cfRule type="containsText" dxfId="10113" priority="1305" operator="containsText" text="Moderada">
      <formula>NOT(ISERROR(SEARCH("Moderada",AW598)))</formula>
    </cfRule>
    <cfRule type="containsText" dxfId="10112" priority="1306" operator="containsText" text="Baja">
      <formula>NOT(ISERROR(SEARCH("Baja",AW598)))</formula>
    </cfRule>
  </conditionalFormatting>
  <conditionalFormatting sqref="AP598">
    <cfRule type="cellIs" dxfId="10111" priority="1289" stopIfTrue="1" operator="equal">
      <formula>"Alta"</formula>
    </cfRule>
  </conditionalFormatting>
  <conditionalFormatting sqref="AP598">
    <cfRule type="cellIs" dxfId="10110" priority="1291" stopIfTrue="1" operator="equal">
      <formula>"Baja"</formula>
    </cfRule>
  </conditionalFormatting>
  <conditionalFormatting sqref="AP598">
    <cfRule type="cellIs" dxfId="10109" priority="1290" stopIfTrue="1" operator="equal">
      <formula>"Media"</formula>
    </cfRule>
  </conditionalFormatting>
  <conditionalFormatting sqref="AP598">
    <cfRule type="cellIs" dxfId="10108" priority="1288" stopIfTrue="1" operator="equal">
      <formula>"Muy Alta"</formula>
    </cfRule>
  </conditionalFormatting>
  <conditionalFormatting sqref="AP598">
    <cfRule type="cellIs" dxfId="10107" priority="1292" stopIfTrue="1" operator="equal">
      <formula>"Muy Baja"</formula>
    </cfRule>
  </conditionalFormatting>
  <conditionalFormatting sqref="AP599">
    <cfRule type="cellIs" dxfId="10106" priority="1275" stopIfTrue="1" operator="equal">
      <formula>"Alta"</formula>
    </cfRule>
  </conditionalFormatting>
  <conditionalFormatting sqref="AP599">
    <cfRule type="cellIs" dxfId="10105" priority="1277" stopIfTrue="1" operator="equal">
      <formula>"Baja"</formula>
    </cfRule>
  </conditionalFormatting>
  <conditionalFormatting sqref="AP599">
    <cfRule type="cellIs" dxfId="10104" priority="1276" stopIfTrue="1" operator="equal">
      <formula>"Media"</formula>
    </cfRule>
  </conditionalFormatting>
  <conditionalFormatting sqref="AP599">
    <cfRule type="cellIs" dxfId="10103" priority="1274" stopIfTrue="1" operator="equal">
      <formula>"Muy Alta"</formula>
    </cfRule>
  </conditionalFormatting>
  <conditionalFormatting sqref="AP599">
    <cfRule type="cellIs" dxfId="10102" priority="1278" stopIfTrue="1" operator="equal">
      <formula>"Muy Baja"</formula>
    </cfRule>
  </conditionalFormatting>
  <conditionalFormatting sqref="AE600:AE601">
    <cfRule type="containsText" dxfId="10101" priority="1227" operator="containsText" text="VALORAR">
      <formula>NOT(ISERROR(SEARCH("VALORAR",AE600)))</formula>
    </cfRule>
    <cfRule type="containsText" dxfId="10100" priority="1228" operator="containsText" text="Extrema">
      <formula>NOT(ISERROR(SEARCH("Extrema",AE600)))</formula>
    </cfRule>
    <cfRule type="containsText" dxfId="10099" priority="1229" operator="containsText" text="Alta">
      <formula>NOT(ISERROR(SEARCH("Alta",AE600)))</formula>
    </cfRule>
    <cfRule type="containsText" dxfId="10098" priority="1230" operator="containsText" text="Moderada">
      <formula>NOT(ISERROR(SEARCH("Moderada",AE600)))</formula>
    </cfRule>
    <cfRule type="containsText" dxfId="10097" priority="1231" operator="containsText" text="Baja">
      <formula>NOT(ISERROR(SEARCH("Baja",AE600)))</formula>
    </cfRule>
  </conditionalFormatting>
  <conditionalFormatting sqref="AE600:AE601">
    <cfRule type="containsText" dxfId="10096" priority="1232" operator="containsText" text="VALORAR">
      <formula>NOT(ISERROR(SEARCH("VALORAR",AE600)))</formula>
    </cfRule>
    <cfRule type="containsText" dxfId="10095" priority="1233" operator="containsText" text="Extrema">
      <formula>NOT(ISERROR(SEARCH("Extrema",AE600)))</formula>
    </cfRule>
    <cfRule type="containsText" dxfId="10094" priority="1234" operator="containsText" text="Alta">
      <formula>NOT(ISERROR(SEARCH("Alta",AE600)))</formula>
    </cfRule>
    <cfRule type="containsText" dxfId="10093" priority="1235" operator="containsText" text="Moderada">
      <formula>NOT(ISERROR(SEARCH("Moderada",AE600)))</formula>
    </cfRule>
    <cfRule type="containsText" dxfId="10092" priority="1236" operator="containsText" text="Baja">
      <formula>NOT(ISERROR(SEARCH("Baja",AE600)))</formula>
    </cfRule>
  </conditionalFormatting>
  <conditionalFormatting sqref="V600:V601">
    <cfRule type="cellIs" dxfId="10091" priority="1243" stopIfTrue="1" operator="equal">
      <formula>"Alta"</formula>
    </cfRule>
  </conditionalFormatting>
  <conditionalFormatting sqref="V600:V601">
    <cfRule type="cellIs" dxfId="10090" priority="1245" stopIfTrue="1" operator="equal">
      <formula>"Baja"</formula>
    </cfRule>
  </conditionalFormatting>
  <conditionalFormatting sqref="V600:V601">
    <cfRule type="cellIs" dxfId="10089" priority="1244" stopIfTrue="1" operator="equal">
      <formula>"Media"</formula>
    </cfRule>
  </conditionalFormatting>
  <conditionalFormatting sqref="V600:V601">
    <cfRule type="cellIs" dxfId="10088" priority="1242" stopIfTrue="1" operator="equal">
      <formula>"Muy Alta"</formula>
    </cfRule>
  </conditionalFormatting>
  <conditionalFormatting sqref="V600:V601">
    <cfRule type="cellIs" dxfId="10087" priority="1246" stopIfTrue="1" operator="equal">
      <formula>"Muy Baja"</formula>
    </cfRule>
  </conditionalFormatting>
  <conditionalFormatting sqref="AP601">
    <cfRule type="cellIs" dxfId="10086" priority="1205" stopIfTrue="1" operator="equal">
      <formula>"Alta"</formula>
    </cfRule>
  </conditionalFormatting>
  <conditionalFormatting sqref="AP601">
    <cfRule type="cellIs" dxfId="10085" priority="1207" stopIfTrue="1" operator="equal">
      <formula>"Baja"</formula>
    </cfRule>
  </conditionalFormatting>
  <conditionalFormatting sqref="AP601">
    <cfRule type="cellIs" dxfId="10084" priority="1206" stopIfTrue="1" operator="equal">
      <formula>"Media"</formula>
    </cfRule>
  </conditionalFormatting>
  <conditionalFormatting sqref="AP601">
    <cfRule type="cellIs" dxfId="10083" priority="1204" stopIfTrue="1" operator="equal">
      <formula>"Muy Alta"</formula>
    </cfRule>
  </conditionalFormatting>
  <conditionalFormatting sqref="AP601">
    <cfRule type="cellIs" dxfId="10082" priority="1208" stopIfTrue="1" operator="equal">
      <formula>"Muy Baja"</formula>
    </cfRule>
  </conditionalFormatting>
  <conditionalFormatting sqref="AE602">
    <cfRule type="containsText" dxfId="10081" priority="1171" operator="containsText" text="VALORAR">
      <formula>NOT(ISERROR(SEARCH("VALORAR",AE602)))</formula>
    </cfRule>
    <cfRule type="containsText" dxfId="10080" priority="1172" operator="containsText" text="Extrema">
      <formula>NOT(ISERROR(SEARCH("Extrema",AE602)))</formula>
    </cfRule>
    <cfRule type="containsText" dxfId="10079" priority="1173" operator="containsText" text="Alta">
      <formula>NOT(ISERROR(SEARCH("Alta",AE602)))</formula>
    </cfRule>
    <cfRule type="containsText" dxfId="10078" priority="1174" operator="containsText" text="Moderada">
      <formula>NOT(ISERROR(SEARCH("Moderada",AE602)))</formula>
    </cfRule>
    <cfRule type="containsText" dxfId="10077" priority="1175" operator="containsText" text="Baja">
      <formula>NOT(ISERROR(SEARCH("Baja",AE602)))</formula>
    </cfRule>
  </conditionalFormatting>
  <conditionalFormatting sqref="AE602">
    <cfRule type="containsText" dxfId="10076" priority="1176" operator="containsText" text="VALORAR">
      <formula>NOT(ISERROR(SEARCH("VALORAR",AE602)))</formula>
    </cfRule>
    <cfRule type="containsText" dxfId="10075" priority="1177" operator="containsText" text="Extrema">
      <formula>NOT(ISERROR(SEARCH("Extrema",AE602)))</formula>
    </cfRule>
    <cfRule type="containsText" dxfId="10074" priority="1178" operator="containsText" text="Alta">
      <formula>NOT(ISERROR(SEARCH("Alta",AE602)))</formula>
    </cfRule>
    <cfRule type="containsText" dxfId="10073" priority="1179" operator="containsText" text="Moderada">
      <formula>NOT(ISERROR(SEARCH("Moderada",AE602)))</formula>
    </cfRule>
    <cfRule type="containsText" dxfId="10072" priority="1180" operator="containsText" text="Baja">
      <formula>NOT(ISERROR(SEARCH("Baja",AE602)))</formula>
    </cfRule>
  </conditionalFormatting>
  <conditionalFormatting sqref="V602">
    <cfRule type="cellIs" dxfId="10071" priority="1187" stopIfTrue="1" operator="equal">
      <formula>"Alta"</formula>
    </cfRule>
  </conditionalFormatting>
  <conditionalFormatting sqref="V602">
    <cfRule type="cellIs" dxfId="10070" priority="1189" stopIfTrue="1" operator="equal">
      <formula>"Baja"</formula>
    </cfRule>
  </conditionalFormatting>
  <conditionalFormatting sqref="V602">
    <cfRule type="cellIs" dxfId="10069" priority="1188" stopIfTrue="1" operator="equal">
      <formula>"Media"</formula>
    </cfRule>
  </conditionalFormatting>
  <conditionalFormatting sqref="V602">
    <cfRule type="cellIs" dxfId="10068" priority="1186" stopIfTrue="1" operator="equal">
      <formula>"Muy Alta"</formula>
    </cfRule>
  </conditionalFormatting>
  <conditionalFormatting sqref="V602">
    <cfRule type="cellIs" dxfId="10067" priority="1190" stopIfTrue="1" operator="equal">
      <formula>"Muy Baja"</formula>
    </cfRule>
  </conditionalFormatting>
  <conditionalFormatting sqref="AP602">
    <cfRule type="cellIs" dxfId="10066" priority="1163" stopIfTrue="1" operator="equal">
      <formula>"Alta"</formula>
    </cfRule>
  </conditionalFormatting>
  <conditionalFormatting sqref="AP602">
    <cfRule type="cellIs" dxfId="10065" priority="1165" stopIfTrue="1" operator="equal">
      <formula>"Baja"</formula>
    </cfRule>
  </conditionalFormatting>
  <conditionalFormatting sqref="AP602">
    <cfRule type="cellIs" dxfId="10064" priority="1164" stopIfTrue="1" operator="equal">
      <formula>"Media"</formula>
    </cfRule>
  </conditionalFormatting>
  <conditionalFormatting sqref="AP602">
    <cfRule type="cellIs" dxfId="10063" priority="1162" stopIfTrue="1" operator="equal">
      <formula>"Muy Alta"</formula>
    </cfRule>
  </conditionalFormatting>
  <conditionalFormatting sqref="AP602">
    <cfRule type="cellIs" dxfId="10062" priority="1166" stopIfTrue="1" operator="equal">
      <formula>"Muy Baja"</formula>
    </cfRule>
  </conditionalFormatting>
  <conditionalFormatting sqref="AE610:AE611">
    <cfRule type="containsText" dxfId="10061" priority="1115" operator="containsText" text="VALORAR">
      <formula>NOT(ISERROR(SEARCH("VALORAR",AE610)))</formula>
    </cfRule>
    <cfRule type="containsText" dxfId="10060" priority="1116" operator="containsText" text="Extrema">
      <formula>NOT(ISERROR(SEARCH("Extrema",AE610)))</formula>
    </cfRule>
    <cfRule type="containsText" dxfId="10059" priority="1117" operator="containsText" text="Alta">
      <formula>NOT(ISERROR(SEARCH("Alta",AE610)))</formula>
    </cfRule>
    <cfRule type="containsText" dxfId="10058" priority="1118" operator="containsText" text="Moderada">
      <formula>NOT(ISERROR(SEARCH("Moderada",AE610)))</formula>
    </cfRule>
    <cfRule type="containsText" dxfId="10057" priority="1119" operator="containsText" text="Baja">
      <formula>NOT(ISERROR(SEARCH("Baja",AE610)))</formula>
    </cfRule>
  </conditionalFormatting>
  <conditionalFormatting sqref="AE610:AE611">
    <cfRule type="containsText" dxfId="10056" priority="1120" operator="containsText" text="VALORAR">
      <formula>NOT(ISERROR(SEARCH("VALORAR",AE610)))</formula>
    </cfRule>
    <cfRule type="containsText" dxfId="10055" priority="1121" operator="containsText" text="Extrema">
      <formula>NOT(ISERROR(SEARCH("Extrema",AE610)))</formula>
    </cfRule>
    <cfRule type="containsText" dxfId="10054" priority="1122" operator="containsText" text="Alta">
      <formula>NOT(ISERROR(SEARCH("Alta",AE610)))</formula>
    </cfRule>
    <cfRule type="containsText" dxfId="10053" priority="1123" operator="containsText" text="Moderada">
      <formula>NOT(ISERROR(SEARCH("Moderada",AE610)))</formula>
    </cfRule>
    <cfRule type="containsText" dxfId="10052" priority="1124" operator="containsText" text="Baja">
      <formula>NOT(ISERROR(SEARCH("Baja",AE610)))</formula>
    </cfRule>
  </conditionalFormatting>
  <conditionalFormatting sqref="AP615">
    <cfRule type="cellIs" dxfId="10051" priority="1069" stopIfTrue="1" operator="equal">
      <formula>"Alta"</formula>
    </cfRule>
  </conditionalFormatting>
  <conditionalFormatting sqref="AP615">
    <cfRule type="cellIs" dxfId="10050" priority="1071" stopIfTrue="1" operator="equal">
      <formula>"Baja"</formula>
    </cfRule>
  </conditionalFormatting>
  <conditionalFormatting sqref="AP615">
    <cfRule type="cellIs" dxfId="10049" priority="1070" stopIfTrue="1" operator="equal">
      <formula>"Media"</formula>
    </cfRule>
  </conditionalFormatting>
  <conditionalFormatting sqref="AP615">
    <cfRule type="cellIs" dxfId="10048" priority="1068" stopIfTrue="1" operator="equal">
      <formula>"Muy Alta"</formula>
    </cfRule>
  </conditionalFormatting>
  <conditionalFormatting sqref="AP615">
    <cfRule type="cellIs" dxfId="10047" priority="1072" stopIfTrue="1" operator="equal">
      <formula>"Muy Baja"</formula>
    </cfRule>
  </conditionalFormatting>
  <conditionalFormatting sqref="AP612">
    <cfRule type="cellIs" dxfId="10046" priority="1027" stopIfTrue="1" operator="equal">
      <formula>"Alta"</formula>
    </cfRule>
  </conditionalFormatting>
  <conditionalFormatting sqref="AP612">
    <cfRule type="cellIs" dxfId="10045" priority="1029" stopIfTrue="1" operator="equal">
      <formula>"Baja"</formula>
    </cfRule>
  </conditionalFormatting>
  <conditionalFormatting sqref="AP612">
    <cfRule type="cellIs" dxfId="10044" priority="1028" stopIfTrue="1" operator="equal">
      <formula>"Media"</formula>
    </cfRule>
  </conditionalFormatting>
  <conditionalFormatting sqref="AP612">
    <cfRule type="cellIs" dxfId="10043" priority="1026" stopIfTrue="1" operator="equal">
      <formula>"Muy Alta"</formula>
    </cfRule>
  </conditionalFormatting>
  <conditionalFormatting sqref="AP612">
    <cfRule type="cellIs" dxfId="10042" priority="1030" stopIfTrue="1" operator="equal">
      <formula>"Muy Baja"</formula>
    </cfRule>
  </conditionalFormatting>
  <conditionalFormatting sqref="V610:V611">
    <cfRule type="cellIs" dxfId="10041" priority="1131" stopIfTrue="1" operator="equal">
      <formula>"Alta"</formula>
    </cfRule>
  </conditionalFormatting>
  <conditionalFormatting sqref="V610:V611">
    <cfRule type="cellIs" dxfId="10040" priority="1133" stopIfTrue="1" operator="equal">
      <formula>"Baja"</formula>
    </cfRule>
  </conditionalFormatting>
  <conditionalFormatting sqref="V610:V611">
    <cfRule type="cellIs" dxfId="10039" priority="1132" stopIfTrue="1" operator="equal">
      <formula>"Media"</formula>
    </cfRule>
  </conditionalFormatting>
  <conditionalFormatting sqref="V610:V611">
    <cfRule type="cellIs" dxfId="10038" priority="1130" stopIfTrue="1" operator="equal">
      <formula>"Muy Alta"</formula>
    </cfRule>
  </conditionalFormatting>
  <conditionalFormatting sqref="V610:V611">
    <cfRule type="cellIs" dxfId="10037" priority="1134" stopIfTrue="1" operator="equal">
      <formula>"Muy Baja"</formula>
    </cfRule>
  </conditionalFormatting>
  <conditionalFormatting sqref="AW610">
    <cfRule type="containsText" dxfId="10036" priority="1105" operator="containsText" text="VALORAR">
      <formula>NOT(ISERROR(SEARCH("VALORAR",AW610)))</formula>
    </cfRule>
    <cfRule type="containsText" dxfId="10035" priority="1106" operator="containsText" text="Extrema">
      <formula>NOT(ISERROR(SEARCH("Extrema",AW610)))</formula>
    </cfRule>
    <cfRule type="containsText" dxfId="10034" priority="1107" operator="containsText" text="Alta">
      <formula>NOT(ISERROR(SEARCH("Alta",AW610)))</formula>
    </cfRule>
    <cfRule type="containsText" dxfId="10033" priority="1108" operator="containsText" text="Moderada">
      <formula>NOT(ISERROR(SEARCH("Moderada",AW610)))</formula>
    </cfRule>
    <cfRule type="containsText" dxfId="10032" priority="1109" operator="containsText" text="Baja">
      <formula>NOT(ISERROR(SEARCH("Baja",AW610)))</formula>
    </cfRule>
  </conditionalFormatting>
  <conditionalFormatting sqref="AW610">
    <cfRule type="containsText" dxfId="10031" priority="1110" operator="containsText" text="VALORAR">
      <formula>NOT(ISERROR(SEARCH("VALORAR",AW610)))</formula>
    </cfRule>
    <cfRule type="containsText" dxfId="10030" priority="1111" operator="containsText" text="Extrema">
      <formula>NOT(ISERROR(SEARCH("Extrema",AW610)))</formula>
    </cfRule>
    <cfRule type="containsText" dxfId="10029" priority="1112" operator="containsText" text="Alta">
      <formula>NOT(ISERROR(SEARCH("Alta",AW610)))</formula>
    </cfRule>
    <cfRule type="containsText" dxfId="10028" priority="1113" operator="containsText" text="Moderada">
      <formula>NOT(ISERROR(SEARCH("Moderada",AW610)))</formula>
    </cfRule>
    <cfRule type="containsText" dxfId="10027" priority="1114" operator="containsText" text="Baja">
      <formula>NOT(ISERROR(SEARCH("Baja",AW610)))</formula>
    </cfRule>
  </conditionalFormatting>
  <conditionalFormatting sqref="AP610">
    <cfRule type="cellIs" dxfId="10026" priority="1097" stopIfTrue="1" operator="equal">
      <formula>"Alta"</formula>
    </cfRule>
  </conditionalFormatting>
  <conditionalFormatting sqref="AP610">
    <cfRule type="cellIs" dxfId="10025" priority="1099" stopIfTrue="1" operator="equal">
      <formula>"Baja"</formula>
    </cfRule>
  </conditionalFormatting>
  <conditionalFormatting sqref="AP610">
    <cfRule type="cellIs" dxfId="10024" priority="1098" stopIfTrue="1" operator="equal">
      <formula>"Media"</formula>
    </cfRule>
  </conditionalFormatting>
  <conditionalFormatting sqref="AP610">
    <cfRule type="cellIs" dxfId="10023" priority="1096" stopIfTrue="1" operator="equal">
      <formula>"Muy Alta"</formula>
    </cfRule>
  </conditionalFormatting>
  <conditionalFormatting sqref="AP610">
    <cfRule type="cellIs" dxfId="10022" priority="1100" stopIfTrue="1" operator="equal">
      <formula>"Muy Baja"</formula>
    </cfRule>
  </conditionalFormatting>
  <conditionalFormatting sqref="AP611">
    <cfRule type="cellIs" dxfId="10021" priority="1083" stopIfTrue="1" operator="equal">
      <formula>"Alta"</formula>
    </cfRule>
  </conditionalFormatting>
  <conditionalFormatting sqref="AP611">
    <cfRule type="cellIs" dxfId="10020" priority="1085" stopIfTrue="1" operator="equal">
      <formula>"Baja"</formula>
    </cfRule>
  </conditionalFormatting>
  <conditionalFormatting sqref="AP611">
    <cfRule type="cellIs" dxfId="10019" priority="1084" stopIfTrue="1" operator="equal">
      <formula>"Media"</formula>
    </cfRule>
  </conditionalFormatting>
  <conditionalFormatting sqref="AP611">
    <cfRule type="cellIs" dxfId="10018" priority="1082" stopIfTrue="1" operator="equal">
      <formula>"Muy Alta"</formula>
    </cfRule>
  </conditionalFormatting>
  <conditionalFormatting sqref="AP611">
    <cfRule type="cellIs" dxfId="10017" priority="1086" stopIfTrue="1" operator="equal">
      <formula>"Muy Baja"</formula>
    </cfRule>
  </conditionalFormatting>
  <conditionalFormatting sqref="AE612:AE613">
    <cfRule type="containsText" dxfId="10016" priority="1035" operator="containsText" text="VALORAR">
      <formula>NOT(ISERROR(SEARCH("VALORAR",AE612)))</formula>
    </cfRule>
    <cfRule type="containsText" dxfId="10015" priority="1036" operator="containsText" text="Extrema">
      <formula>NOT(ISERROR(SEARCH("Extrema",AE612)))</formula>
    </cfRule>
    <cfRule type="containsText" dxfId="10014" priority="1037" operator="containsText" text="Alta">
      <formula>NOT(ISERROR(SEARCH("Alta",AE612)))</formula>
    </cfRule>
    <cfRule type="containsText" dxfId="10013" priority="1038" operator="containsText" text="Moderada">
      <formula>NOT(ISERROR(SEARCH("Moderada",AE612)))</formula>
    </cfRule>
    <cfRule type="containsText" dxfId="10012" priority="1039" operator="containsText" text="Baja">
      <formula>NOT(ISERROR(SEARCH("Baja",AE612)))</formula>
    </cfRule>
  </conditionalFormatting>
  <conditionalFormatting sqref="AE612:AE613">
    <cfRule type="containsText" dxfId="10011" priority="1040" operator="containsText" text="VALORAR">
      <formula>NOT(ISERROR(SEARCH("VALORAR",AE612)))</formula>
    </cfRule>
    <cfRule type="containsText" dxfId="10010" priority="1041" operator="containsText" text="Extrema">
      <formula>NOT(ISERROR(SEARCH("Extrema",AE612)))</formula>
    </cfRule>
    <cfRule type="containsText" dxfId="10009" priority="1042" operator="containsText" text="Alta">
      <formula>NOT(ISERROR(SEARCH("Alta",AE612)))</formula>
    </cfRule>
    <cfRule type="containsText" dxfId="10008" priority="1043" operator="containsText" text="Moderada">
      <formula>NOT(ISERROR(SEARCH("Moderada",AE612)))</formula>
    </cfRule>
    <cfRule type="containsText" dxfId="10007" priority="1044" operator="containsText" text="Baja">
      <formula>NOT(ISERROR(SEARCH("Baja",AE612)))</formula>
    </cfRule>
  </conditionalFormatting>
  <conditionalFormatting sqref="V612:V613">
    <cfRule type="cellIs" dxfId="10006" priority="1051" stopIfTrue="1" operator="equal">
      <formula>"Alta"</formula>
    </cfRule>
  </conditionalFormatting>
  <conditionalFormatting sqref="V612:V613">
    <cfRule type="cellIs" dxfId="10005" priority="1053" stopIfTrue="1" operator="equal">
      <formula>"Baja"</formula>
    </cfRule>
  </conditionalFormatting>
  <conditionalFormatting sqref="V612:V613">
    <cfRule type="cellIs" dxfId="10004" priority="1052" stopIfTrue="1" operator="equal">
      <formula>"Media"</formula>
    </cfRule>
  </conditionalFormatting>
  <conditionalFormatting sqref="V612:V613">
    <cfRule type="cellIs" dxfId="10003" priority="1050" stopIfTrue="1" operator="equal">
      <formula>"Muy Alta"</formula>
    </cfRule>
  </conditionalFormatting>
  <conditionalFormatting sqref="V612:V613">
    <cfRule type="cellIs" dxfId="10002" priority="1054" stopIfTrue="1" operator="equal">
      <formula>"Muy Baja"</formula>
    </cfRule>
  </conditionalFormatting>
  <conditionalFormatting sqref="AP613">
    <cfRule type="cellIs" dxfId="10001" priority="1013" stopIfTrue="1" operator="equal">
      <formula>"Alta"</formula>
    </cfRule>
  </conditionalFormatting>
  <conditionalFormatting sqref="AP613">
    <cfRule type="cellIs" dxfId="10000" priority="1015" stopIfTrue="1" operator="equal">
      <formula>"Baja"</formula>
    </cfRule>
  </conditionalFormatting>
  <conditionalFormatting sqref="AP613">
    <cfRule type="cellIs" dxfId="9999" priority="1014" stopIfTrue="1" operator="equal">
      <formula>"Media"</formula>
    </cfRule>
  </conditionalFormatting>
  <conditionalFormatting sqref="AP613">
    <cfRule type="cellIs" dxfId="9998" priority="1012" stopIfTrue="1" operator="equal">
      <formula>"Muy Alta"</formula>
    </cfRule>
  </conditionalFormatting>
  <conditionalFormatting sqref="AP613">
    <cfRule type="cellIs" dxfId="9997" priority="1016" stopIfTrue="1" operator="equal">
      <formula>"Muy Baja"</formula>
    </cfRule>
  </conditionalFormatting>
  <conditionalFormatting sqref="AE614">
    <cfRule type="containsText" dxfId="9996" priority="979" operator="containsText" text="VALORAR">
      <formula>NOT(ISERROR(SEARCH("VALORAR",AE614)))</formula>
    </cfRule>
    <cfRule type="containsText" dxfId="9995" priority="980" operator="containsText" text="Extrema">
      <formula>NOT(ISERROR(SEARCH("Extrema",AE614)))</formula>
    </cfRule>
    <cfRule type="containsText" dxfId="9994" priority="981" operator="containsText" text="Alta">
      <formula>NOT(ISERROR(SEARCH("Alta",AE614)))</formula>
    </cfRule>
    <cfRule type="containsText" dxfId="9993" priority="982" operator="containsText" text="Moderada">
      <formula>NOT(ISERROR(SEARCH("Moderada",AE614)))</formula>
    </cfRule>
    <cfRule type="containsText" dxfId="9992" priority="983" operator="containsText" text="Baja">
      <formula>NOT(ISERROR(SEARCH("Baja",AE614)))</formula>
    </cfRule>
  </conditionalFormatting>
  <conditionalFormatting sqref="AE614">
    <cfRule type="containsText" dxfId="9991" priority="984" operator="containsText" text="VALORAR">
      <formula>NOT(ISERROR(SEARCH("VALORAR",AE614)))</formula>
    </cfRule>
    <cfRule type="containsText" dxfId="9990" priority="985" operator="containsText" text="Extrema">
      <formula>NOT(ISERROR(SEARCH("Extrema",AE614)))</formula>
    </cfRule>
    <cfRule type="containsText" dxfId="9989" priority="986" operator="containsText" text="Alta">
      <formula>NOT(ISERROR(SEARCH("Alta",AE614)))</formula>
    </cfRule>
    <cfRule type="containsText" dxfId="9988" priority="987" operator="containsText" text="Moderada">
      <formula>NOT(ISERROR(SEARCH("Moderada",AE614)))</formula>
    </cfRule>
    <cfRule type="containsText" dxfId="9987" priority="988" operator="containsText" text="Baja">
      <formula>NOT(ISERROR(SEARCH("Baja",AE614)))</formula>
    </cfRule>
  </conditionalFormatting>
  <conditionalFormatting sqref="V614">
    <cfRule type="cellIs" dxfId="9986" priority="995" stopIfTrue="1" operator="equal">
      <formula>"Alta"</formula>
    </cfRule>
  </conditionalFormatting>
  <conditionalFormatting sqref="V614">
    <cfRule type="cellIs" dxfId="9985" priority="997" stopIfTrue="1" operator="equal">
      <formula>"Baja"</formula>
    </cfRule>
  </conditionalFormatting>
  <conditionalFormatting sqref="V614">
    <cfRule type="cellIs" dxfId="9984" priority="996" stopIfTrue="1" operator="equal">
      <formula>"Media"</formula>
    </cfRule>
  </conditionalFormatting>
  <conditionalFormatting sqref="V614">
    <cfRule type="cellIs" dxfId="9983" priority="994" stopIfTrue="1" operator="equal">
      <formula>"Muy Alta"</formula>
    </cfRule>
  </conditionalFormatting>
  <conditionalFormatting sqref="V614">
    <cfRule type="cellIs" dxfId="9982" priority="998" stopIfTrue="1" operator="equal">
      <formula>"Muy Baja"</formula>
    </cfRule>
  </conditionalFormatting>
  <conditionalFormatting sqref="AP614">
    <cfRule type="cellIs" dxfId="9981" priority="971" stopIfTrue="1" operator="equal">
      <formula>"Alta"</formula>
    </cfRule>
  </conditionalFormatting>
  <conditionalFormatting sqref="AP614">
    <cfRule type="cellIs" dxfId="9980" priority="973" stopIfTrue="1" operator="equal">
      <formula>"Baja"</formula>
    </cfRule>
  </conditionalFormatting>
  <conditionalFormatting sqref="AP614">
    <cfRule type="cellIs" dxfId="9979" priority="972" stopIfTrue="1" operator="equal">
      <formula>"Media"</formula>
    </cfRule>
  </conditionalFormatting>
  <conditionalFormatting sqref="AP614">
    <cfRule type="cellIs" dxfId="9978" priority="970" stopIfTrue="1" operator="equal">
      <formula>"Muy Alta"</formula>
    </cfRule>
  </conditionalFormatting>
  <conditionalFormatting sqref="AP614">
    <cfRule type="cellIs" dxfId="9977" priority="974" stopIfTrue="1" operator="equal">
      <formula>"Muy Baja"</formula>
    </cfRule>
  </conditionalFormatting>
  <conditionalFormatting sqref="AE616:AE617">
    <cfRule type="containsText" dxfId="9976" priority="923" operator="containsText" text="VALORAR">
      <formula>NOT(ISERROR(SEARCH("VALORAR",AE616)))</formula>
    </cfRule>
    <cfRule type="containsText" dxfId="9975" priority="924" operator="containsText" text="Extrema">
      <formula>NOT(ISERROR(SEARCH("Extrema",AE616)))</formula>
    </cfRule>
    <cfRule type="containsText" dxfId="9974" priority="925" operator="containsText" text="Alta">
      <formula>NOT(ISERROR(SEARCH("Alta",AE616)))</formula>
    </cfRule>
    <cfRule type="containsText" dxfId="9973" priority="926" operator="containsText" text="Moderada">
      <formula>NOT(ISERROR(SEARCH("Moderada",AE616)))</formula>
    </cfRule>
    <cfRule type="containsText" dxfId="9972" priority="927" operator="containsText" text="Baja">
      <formula>NOT(ISERROR(SEARCH("Baja",AE616)))</formula>
    </cfRule>
  </conditionalFormatting>
  <conditionalFormatting sqref="AE616:AE617">
    <cfRule type="containsText" dxfId="9971" priority="928" operator="containsText" text="VALORAR">
      <formula>NOT(ISERROR(SEARCH("VALORAR",AE616)))</formula>
    </cfRule>
    <cfRule type="containsText" dxfId="9970" priority="929" operator="containsText" text="Extrema">
      <formula>NOT(ISERROR(SEARCH("Extrema",AE616)))</formula>
    </cfRule>
    <cfRule type="containsText" dxfId="9969" priority="930" operator="containsText" text="Alta">
      <formula>NOT(ISERROR(SEARCH("Alta",AE616)))</formula>
    </cfRule>
    <cfRule type="containsText" dxfId="9968" priority="931" operator="containsText" text="Moderada">
      <formula>NOT(ISERROR(SEARCH("Moderada",AE616)))</formula>
    </cfRule>
    <cfRule type="containsText" dxfId="9967" priority="932" operator="containsText" text="Baja">
      <formula>NOT(ISERROR(SEARCH("Baja",AE616)))</formula>
    </cfRule>
  </conditionalFormatting>
  <conditionalFormatting sqref="AP621">
    <cfRule type="cellIs" dxfId="9966" priority="877" stopIfTrue="1" operator="equal">
      <formula>"Alta"</formula>
    </cfRule>
  </conditionalFormatting>
  <conditionalFormatting sqref="AP621">
    <cfRule type="cellIs" dxfId="9965" priority="879" stopIfTrue="1" operator="equal">
      <formula>"Baja"</formula>
    </cfRule>
  </conditionalFormatting>
  <conditionalFormatting sqref="AP621">
    <cfRule type="cellIs" dxfId="9964" priority="878" stopIfTrue="1" operator="equal">
      <formula>"Media"</formula>
    </cfRule>
  </conditionalFormatting>
  <conditionalFormatting sqref="AP621">
    <cfRule type="cellIs" dxfId="9963" priority="876" stopIfTrue="1" operator="equal">
      <formula>"Muy Alta"</formula>
    </cfRule>
  </conditionalFormatting>
  <conditionalFormatting sqref="AP621">
    <cfRule type="cellIs" dxfId="9962" priority="880" stopIfTrue="1" operator="equal">
      <formula>"Muy Baja"</formula>
    </cfRule>
  </conditionalFormatting>
  <conditionalFormatting sqref="AP618">
    <cfRule type="cellIs" dxfId="9961" priority="835" stopIfTrue="1" operator="equal">
      <formula>"Alta"</formula>
    </cfRule>
  </conditionalFormatting>
  <conditionalFormatting sqref="AP618">
    <cfRule type="cellIs" dxfId="9960" priority="837" stopIfTrue="1" operator="equal">
      <formula>"Baja"</formula>
    </cfRule>
  </conditionalFormatting>
  <conditionalFormatting sqref="AP618">
    <cfRule type="cellIs" dxfId="9959" priority="836" stopIfTrue="1" operator="equal">
      <formula>"Media"</formula>
    </cfRule>
  </conditionalFormatting>
  <conditionalFormatting sqref="AP618">
    <cfRule type="cellIs" dxfId="9958" priority="834" stopIfTrue="1" operator="equal">
      <formula>"Muy Alta"</formula>
    </cfRule>
  </conditionalFormatting>
  <conditionalFormatting sqref="AP618">
    <cfRule type="cellIs" dxfId="9957" priority="838" stopIfTrue="1" operator="equal">
      <formula>"Muy Baja"</formula>
    </cfRule>
  </conditionalFormatting>
  <conditionalFormatting sqref="V616:V617">
    <cfRule type="cellIs" dxfId="9956" priority="939" stopIfTrue="1" operator="equal">
      <formula>"Alta"</formula>
    </cfRule>
  </conditionalFormatting>
  <conditionalFormatting sqref="V616:V617">
    <cfRule type="cellIs" dxfId="9955" priority="941" stopIfTrue="1" operator="equal">
      <formula>"Baja"</formula>
    </cfRule>
  </conditionalFormatting>
  <conditionalFormatting sqref="V616:V617">
    <cfRule type="cellIs" dxfId="9954" priority="940" stopIfTrue="1" operator="equal">
      <formula>"Media"</formula>
    </cfRule>
  </conditionalFormatting>
  <conditionalFormatting sqref="V616:V617">
    <cfRule type="cellIs" dxfId="9953" priority="938" stopIfTrue="1" operator="equal">
      <formula>"Muy Alta"</formula>
    </cfRule>
  </conditionalFormatting>
  <conditionalFormatting sqref="V616:V617">
    <cfRule type="cellIs" dxfId="9952" priority="942" stopIfTrue="1" operator="equal">
      <formula>"Muy Baja"</formula>
    </cfRule>
  </conditionalFormatting>
  <conditionalFormatting sqref="AW616">
    <cfRule type="containsText" dxfId="9951" priority="913" operator="containsText" text="VALORAR">
      <formula>NOT(ISERROR(SEARCH("VALORAR",AW616)))</formula>
    </cfRule>
    <cfRule type="containsText" dxfId="9950" priority="914" operator="containsText" text="Extrema">
      <formula>NOT(ISERROR(SEARCH("Extrema",AW616)))</formula>
    </cfRule>
    <cfRule type="containsText" dxfId="9949" priority="915" operator="containsText" text="Alta">
      <formula>NOT(ISERROR(SEARCH("Alta",AW616)))</formula>
    </cfRule>
    <cfRule type="containsText" dxfId="9948" priority="916" operator="containsText" text="Moderada">
      <formula>NOT(ISERROR(SEARCH("Moderada",AW616)))</formula>
    </cfRule>
    <cfRule type="containsText" dxfId="9947" priority="917" operator="containsText" text="Baja">
      <formula>NOT(ISERROR(SEARCH("Baja",AW616)))</formula>
    </cfRule>
  </conditionalFormatting>
  <conditionalFormatting sqref="AW616">
    <cfRule type="containsText" dxfId="9946" priority="918" operator="containsText" text="VALORAR">
      <formula>NOT(ISERROR(SEARCH("VALORAR",AW616)))</formula>
    </cfRule>
    <cfRule type="containsText" dxfId="9945" priority="919" operator="containsText" text="Extrema">
      <formula>NOT(ISERROR(SEARCH("Extrema",AW616)))</formula>
    </cfRule>
    <cfRule type="containsText" dxfId="9944" priority="920" operator="containsText" text="Alta">
      <formula>NOT(ISERROR(SEARCH("Alta",AW616)))</formula>
    </cfRule>
    <cfRule type="containsText" dxfId="9943" priority="921" operator="containsText" text="Moderada">
      <formula>NOT(ISERROR(SEARCH("Moderada",AW616)))</formula>
    </cfRule>
    <cfRule type="containsText" dxfId="9942" priority="922" operator="containsText" text="Baja">
      <formula>NOT(ISERROR(SEARCH("Baja",AW616)))</formula>
    </cfRule>
  </conditionalFormatting>
  <conditionalFormatting sqref="AP616">
    <cfRule type="cellIs" dxfId="9941" priority="905" stopIfTrue="1" operator="equal">
      <formula>"Alta"</formula>
    </cfRule>
  </conditionalFormatting>
  <conditionalFormatting sqref="AP616">
    <cfRule type="cellIs" dxfId="9940" priority="907" stopIfTrue="1" operator="equal">
      <formula>"Baja"</formula>
    </cfRule>
  </conditionalFormatting>
  <conditionalFormatting sqref="AP616">
    <cfRule type="cellIs" dxfId="9939" priority="906" stopIfTrue="1" operator="equal">
      <formula>"Media"</formula>
    </cfRule>
  </conditionalFormatting>
  <conditionalFormatting sqref="AP616">
    <cfRule type="cellIs" dxfId="9938" priority="904" stopIfTrue="1" operator="equal">
      <formula>"Muy Alta"</formula>
    </cfRule>
  </conditionalFormatting>
  <conditionalFormatting sqref="AP616">
    <cfRule type="cellIs" dxfId="9937" priority="908" stopIfTrue="1" operator="equal">
      <formula>"Muy Baja"</formula>
    </cfRule>
  </conditionalFormatting>
  <conditionalFormatting sqref="AP617">
    <cfRule type="cellIs" dxfId="9936" priority="891" stopIfTrue="1" operator="equal">
      <formula>"Alta"</formula>
    </cfRule>
  </conditionalFormatting>
  <conditionalFormatting sqref="AP617">
    <cfRule type="cellIs" dxfId="9935" priority="893" stopIfTrue="1" operator="equal">
      <formula>"Baja"</formula>
    </cfRule>
  </conditionalFormatting>
  <conditionalFormatting sqref="AP617">
    <cfRule type="cellIs" dxfId="9934" priority="892" stopIfTrue="1" operator="equal">
      <formula>"Media"</formula>
    </cfRule>
  </conditionalFormatting>
  <conditionalFormatting sqref="AP617">
    <cfRule type="cellIs" dxfId="9933" priority="890" stopIfTrue="1" operator="equal">
      <formula>"Muy Alta"</formula>
    </cfRule>
  </conditionalFormatting>
  <conditionalFormatting sqref="AP617">
    <cfRule type="cellIs" dxfId="9932" priority="894" stopIfTrue="1" operator="equal">
      <formula>"Muy Baja"</formula>
    </cfRule>
  </conditionalFormatting>
  <conditionalFormatting sqref="AE618:AE619">
    <cfRule type="containsText" dxfId="9931" priority="843" operator="containsText" text="VALORAR">
      <formula>NOT(ISERROR(SEARCH("VALORAR",AE618)))</formula>
    </cfRule>
    <cfRule type="containsText" dxfId="9930" priority="844" operator="containsText" text="Extrema">
      <formula>NOT(ISERROR(SEARCH("Extrema",AE618)))</formula>
    </cfRule>
    <cfRule type="containsText" dxfId="9929" priority="845" operator="containsText" text="Alta">
      <formula>NOT(ISERROR(SEARCH("Alta",AE618)))</formula>
    </cfRule>
    <cfRule type="containsText" dxfId="9928" priority="846" operator="containsText" text="Moderada">
      <formula>NOT(ISERROR(SEARCH("Moderada",AE618)))</formula>
    </cfRule>
    <cfRule type="containsText" dxfId="9927" priority="847" operator="containsText" text="Baja">
      <formula>NOT(ISERROR(SEARCH("Baja",AE618)))</formula>
    </cfRule>
  </conditionalFormatting>
  <conditionalFormatting sqref="AE618:AE619">
    <cfRule type="containsText" dxfId="9926" priority="848" operator="containsText" text="VALORAR">
      <formula>NOT(ISERROR(SEARCH("VALORAR",AE618)))</formula>
    </cfRule>
    <cfRule type="containsText" dxfId="9925" priority="849" operator="containsText" text="Extrema">
      <formula>NOT(ISERROR(SEARCH("Extrema",AE618)))</formula>
    </cfRule>
    <cfRule type="containsText" dxfId="9924" priority="850" operator="containsText" text="Alta">
      <formula>NOT(ISERROR(SEARCH("Alta",AE618)))</formula>
    </cfRule>
    <cfRule type="containsText" dxfId="9923" priority="851" operator="containsText" text="Moderada">
      <formula>NOT(ISERROR(SEARCH("Moderada",AE618)))</formula>
    </cfRule>
    <cfRule type="containsText" dxfId="9922" priority="852" operator="containsText" text="Baja">
      <formula>NOT(ISERROR(SEARCH("Baja",AE618)))</formula>
    </cfRule>
  </conditionalFormatting>
  <conditionalFormatting sqref="V618:V619">
    <cfRule type="cellIs" dxfId="9921" priority="859" stopIfTrue="1" operator="equal">
      <formula>"Alta"</formula>
    </cfRule>
  </conditionalFormatting>
  <conditionalFormatting sqref="V618:V619">
    <cfRule type="cellIs" dxfId="9920" priority="861" stopIfTrue="1" operator="equal">
      <formula>"Baja"</formula>
    </cfRule>
  </conditionalFormatting>
  <conditionalFormatting sqref="V618:V619">
    <cfRule type="cellIs" dxfId="9919" priority="860" stopIfTrue="1" operator="equal">
      <formula>"Media"</formula>
    </cfRule>
  </conditionalFormatting>
  <conditionalFormatting sqref="V618:V619">
    <cfRule type="cellIs" dxfId="9918" priority="858" stopIfTrue="1" operator="equal">
      <formula>"Muy Alta"</formula>
    </cfRule>
  </conditionalFormatting>
  <conditionalFormatting sqref="V618:V619">
    <cfRule type="cellIs" dxfId="9917" priority="862" stopIfTrue="1" operator="equal">
      <formula>"Muy Baja"</formula>
    </cfRule>
  </conditionalFormatting>
  <conditionalFormatting sqref="AP619">
    <cfRule type="cellIs" dxfId="9916" priority="821" stopIfTrue="1" operator="equal">
      <formula>"Alta"</formula>
    </cfRule>
  </conditionalFormatting>
  <conditionalFormatting sqref="AP619">
    <cfRule type="cellIs" dxfId="9915" priority="823" stopIfTrue="1" operator="equal">
      <formula>"Baja"</formula>
    </cfRule>
  </conditionalFormatting>
  <conditionalFormatting sqref="AP619">
    <cfRule type="cellIs" dxfId="9914" priority="822" stopIfTrue="1" operator="equal">
      <formula>"Media"</formula>
    </cfRule>
  </conditionalFormatting>
  <conditionalFormatting sqref="AP619">
    <cfRule type="cellIs" dxfId="9913" priority="820" stopIfTrue="1" operator="equal">
      <formula>"Muy Alta"</formula>
    </cfRule>
  </conditionalFormatting>
  <conditionalFormatting sqref="AP619">
    <cfRule type="cellIs" dxfId="9912" priority="824" stopIfTrue="1" operator="equal">
      <formula>"Muy Baja"</formula>
    </cfRule>
  </conditionalFormatting>
  <conditionalFormatting sqref="AE620">
    <cfRule type="containsText" dxfId="9911" priority="787" operator="containsText" text="VALORAR">
      <formula>NOT(ISERROR(SEARCH("VALORAR",AE620)))</formula>
    </cfRule>
    <cfRule type="containsText" dxfId="9910" priority="788" operator="containsText" text="Extrema">
      <formula>NOT(ISERROR(SEARCH("Extrema",AE620)))</formula>
    </cfRule>
    <cfRule type="containsText" dxfId="9909" priority="789" operator="containsText" text="Alta">
      <formula>NOT(ISERROR(SEARCH("Alta",AE620)))</formula>
    </cfRule>
    <cfRule type="containsText" dxfId="9908" priority="790" operator="containsText" text="Moderada">
      <formula>NOT(ISERROR(SEARCH("Moderada",AE620)))</formula>
    </cfRule>
    <cfRule type="containsText" dxfId="9907" priority="791" operator="containsText" text="Baja">
      <formula>NOT(ISERROR(SEARCH("Baja",AE620)))</formula>
    </cfRule>
  </conditionalFormatting>
  <conditionalFormatting sqref="AE620">
    <cfRule type="containsText" dxfId="9906" priority="792" operator="containsText" text="VALORAR">
      <formula>NOT(ISERROR(SEARCH("VALORAR",AE620)))</formula>
    </cfRule>
    <cfRule type="containsText" dxfId="9905" priority="793" operator="containsText" text="Extrema">
      <formula>NOT(ISERROR(SEARCH("Extrema",AE620)))</formula>
    </cfRule>
    <cfRule type="containsText" dxfId="9904" priority="794" operator="containsText" text="Alta">
      <formula>NOT(ISERROR(SEARCH("Alta",AE620)))</formula>
    </cfRule>
    <cfRule type="containsText" dxfId="9903" priority="795" operator="containsText" text="Moderada">
      <formula>NOT(ISERROR(SEARCH("Moderada",AE620)))</formula>
    </cfRule>
    <cfRule type="containsText" dxfId="9902" priority="796" operator="containsText" text="Baja">
      <formula>NOT(ISERROR(SEARCH("Baja",AE620)))</formula>
    </cfRule>
  </conditionalFormatting>
  <conditionalFormatting sqref="V620">
    <cfRule type="cellIs" dxfId="9901" priority="803" stopIfTrue="1" operator="equal">
      <formula>"Alta"</formula>
    </cfRule>
  </conditionalFormatting>
  <conditionalFormatting sqref="V620">
    <cfRule type="cellIs" dxfId="9900" priority="805" stopIfTrue="1" operator="equal">
      <formula>"Baja"</formula>
    </cfRule>
  </conditionalFormatting>
  <conditionalFormatting sqref="V620">
    <cfRule type="cellIs" dxfId="9899" priority="804" stopIfTrue="1" operator="equal">
      <formula>"Media"</formula>
    </cfRule>
  </conditionalFormatting>
  <conditionalFormatting sqref="V620">
    <cfRule type="cellIs" dxfId="9898" priority="802" stopIfTrue="1" operator="equal">
      <formula>"Muy Alta"</formula>
    </cfRule>
  </conditionalFormatting>
  <conditionalFormatting sqref="V620">
    <cfRule type="cellIs" dxfId="9897" priority="806" stopIfTrue="1" operator="equal">
      <formula>"Muy Baja"</formula>
    </cfRule>
  </conditionalFormatting>
  <conditionalFormatting sqref="AP620">
    <cfRule type="cellIs" dxfId="9896" priority="779" stopIfTrue="1" operator="equal">
      <formula>"Alta"</formula>
    </cfRule>
  </conditionalFormatting>
  <conditionalFormatting sqref="AP620">
    <cfRule type="cellIs" dxfId="9895" priority="781" stopIfTrue="1" operator="equal">
      <formula>"Baja"</formula>
    </cfRule>
  </conditionalFormatting>
  <conditionalFormatting sqref="AP620">
    <cfRule type="cellIs" dxfId="9894" priority="780" stopIfTrue="1" operator="equal">
      <formula>"Media"</formula>
    </cfRule>
  </conditionalFormatting>
  <conditionalFormatting sqref="AP620">
    <cfRule type="cellIs" dxfId="9893" priority="778" stopIfTrue="1" operator="equal">
      <formula>"Muy Alta"</formula>
    </cfRule>
  </conditionalFormatting>
  <conditionalFormatting sqref="AP620">
    <cfRule type="cellIs" dxfId="9892" priority="782" stopIfTrue="1" operator="equal">
      <formula>"Muy Baja"</formula>
    </cfRule>
  </conditionalFormatting>
  <conditionalFormatting sqref="V130:V131">
    <cfRule type="cellIs" dxfId="9891" priority="327" stopIfTrue="1" operator="equal">
      <formula>"Alta"</formula>
    </cfRule>
  </conditionalFormatting>
  <conditionalFormatting sqref="V130:V131">
    <cfRule type="cellIs" dxfId="9890" priority="329" stopIfTrue="1" operator="equal">
      <formula>"Baja"</formula>
    </cfRule>
  </conditionalFormatting>
  <conditionalFormatting sqref="V130:V131">
    <cfRule type="cellIs" dxfId="9889" priority="328" stopIfTrue="1" operator="equal">
      <formula>"Media"</formula>
    </cfRule>
  </conditionalFormatting>
  <conditionalFormatting sqref="V130:V131">
    <cfRule type="cellIs" dxfId="9888" priority="326" stopIfTrue="1" operator="equal">
      <formula>"Muy Alta"</formula>
    </cfRule>
  </conditionalFormatting>
  <conditionalFormatting sqref="V130:V131">
    <cfRule type="cellIs" dxfId="9887" priority="330" stopIfTrue="1" operator="equal">
      <formula>"Muy Baja"</formula>
    </cfRule>
  </conditionalFormatting>
  <conditionalFormatting sqref="AE130:AE131">
    <cfRule type="containsText" dxfId="9886" priority="311" operator="containsText" text="VALORAR">
      <formula>NOT(ISERROR(SEARCH("VALORAR",AE130)))</formula>
    </cfRule>
    <cfRule type="containsText" dxfId="9885" priority="312" operator="containsText" text="Extrema">
      <formula>NOT(ISERROR(SEARCH("Extrema",AE130)))</formula>
    </cfRule>
    <cfRule type="containsText" dxfId="9884" priority="313" operator="containsText" text="Alta">
      <formula>NOT(ISERROR(SEARCH("Alta",AE130)))</formula>
    </cfRule>
    <cfRule type="containsText" dxfId="9883" priority="314" operator="containsText" text="Moderada">
      <formula>NOT(ISERROR(SEARCH("Moderada",AE130)))</formula>
    </cfRule>
    <cfRule type="containsText" dxfId="9882" priority="315" operator="containsText" text="Baja">
      <formula>NOT(ISERROR(SEARCH("Baja",AE130)))</formula>
    </cfRule>
  </conditionalFormatting>
  <conditionalFormatting sqref="AE130:AE131">
    <cfRule type="containsText" dxfId="9881" priority="316" operator="containsText" text="VALORAR">
      <formula>NOT(ISERROR(SEARCH("VALORAR",AE130)))</formula>
    </cfRule>
    <cfRule type="containsText" dxfId="9880" priority="317" operator="containsText" text="Extrema">
      <formula>NOT(ISERROR(SEARCH("Extrema",AE130)))</formula>
    </cfRule>
    <cfRule type="containsText" dxfId="9879" priority="318" operator="containsText" text="Alta">
      <formula>NOT(ISERROR(SEARCH("Alta",AE130)))</formula>
    </cfRule>
    <cfRule type="containsText" dxfId="9878" priority="319" operator="containsText" text="Moderada">
      <formula>NOT(ISERROR(SEARCH("Moderada",AE130)))</formula>
    </cfRule>
    <cfRule type="containsText" dxfId="9877" priority="320" operator="containsText" text="Baja">
      <formula>NOT(ISERROR(SEARCH("Baja",AE130)))</formula>
    </cfRule>
  </conditionalFormatting>
  <conditionalFormatting sqref="AW130">
    <cfRule type="containsText" dxfId="9876" priority="301" operator="containsText" text="VALORAR">
      <formula>NOT(ISERROR(SEARCH("VALORAR",AW130)))</formula>
    </cfRule>
    <cfRule type="containsText" dxfId="9875" priority="302" operator="containsText" text="Extrema">
      <formula>NOT(ISERROR(SEARCH("Extrema",AW130)))</formula>
    </cfRule>
    <cfRule type="containsText" dxfId="9874" priority="303" operator="containsText" text="Alta">
      <formula>NOT(ISERROR(SEARCH("Alta",AW130)))</formula>
    </cfRule>
    <cfRule type="containsText" dxfId="9873" priority="304" operator="containsText" text="Moderada">
      <formula>NOT(ISERROR(SEARCH("Moderada",AW130)))</formula>
    </cfRule>
    <cfRule type="containsText" dxfId="9872" priority="305" operator="containsText" text="Baja">
      <formula>NOT(ISERROR(SEARCH("Baja",AW130)))</formula>
    </cfRule>
  </conditionalFormatting>
  <conditionalFormatting sqref="AW130">
    <cfRule type="containsText" dxfId="9871" priority="306" operator="containsText" text="VALORAR">
      <formula>NOT(ISERROR(SEARCH("VALORAR",AW130)))</formula>
    </cfRule>
    <cfRule type="containsText" dxfId="9870" priority="307" operator="containsText" text="Extrema">
      <formula>NOT(ISERROR(SEARCH("Extrema",AW130)))</formula>
    </cfRule>
    <cfRule type="containsText" dxfId="9869" priority="308" operator="containsText" text="Alta">
      <formula>NOT(ISERROR(SEARCH("Alta",AW130)))</formula>
    </cfRule>
    <cfRule type="containsText" dxfId="9868" priority="309" operator="containsText" text="Moderada">
      <formula>NOT(ISERROR(SEARCH("Moderada",AW130)))</formula>
    </cfRule>
    <cfRule type="containsText" dxfId="9867" priority="310" operator="containsText" text="Baja">
      <formula>NOT(ISERROR(SEARCH("Baja",AW130)))</formula>
    </cfRule>
  </conditionalFormatting>
  <conditionalFormatting sqref="AP130">
    <cfRule type="cellIs" dxfId="9866" priority="293" stopIfTrue="1" operator="equal">
      <formula>"Alta"</formula>
    </cfRule>
  </conditionalFormatting>
  <conditionalFormatting sqref="AP130">
    <cfRule type="cellIs" dxfId="9865" priority="295" stopIfTrue="1" operator="equal">
      <formula>"Baja"</formula>
    </cfRule>
  </conditionalFormatting>
  <conditionalFormatting sqref="AP130">
    <cfRule type="cellIs" dxfId="9864" priority="294" stopIfTrue="1" operator="equal">
      <formula>"Media"</formula>
    </cfRule>
  </conditionalFormatting>
  <conditionalFormatting sqref="AP130">
    <cfRule type="cellIs" dxfId="9863" priority="292" stopIfTrue="1" operator="equal">
      <formula>"Muy Alta"</formula>
    </cfRule>
  </conditionalFormatting>
  <conditionalFormatting sqref="AP130">
    <cfRule type="cellIs" dxfId="9862" priority="296" stopIfTrue="1" operator="equal">
      <formula>"Muy Baja"</formula>
    </cfRule>
  </conditionalFormatting>
  <conditionalFormatting sqref="AP131">
    <cfRule type="cellIs" dxfId="9861" priority="279" stopIfTrue="1" operator="equal">
      <formula>"Alta"</formula>
    </cfRule>
  </conditionalFormatting>
  <conditionalFormatting sqref="AP131">
    <cfRule type="cellIs" dxfId="9860" priority="281" stopIfTrue="1" operator="equal">
      <formula>"Baja"</formula>
    </cfRule>
  </conditionalFormatting>
  <conditionalFormatting sqref="AP131">
    <cfRule type="cellIs" dxfId="9859" priority="280" stopIfTrue="1" operator="equal">
      <formula>"Media"</formula>
    </cfRule>
  </conditionalFormatting>
  <conditionalFormatting sqref="AP131">
    <cfRule type="cellIs" dxfId="9858" priority="278" stopIfTrue="1" operator="equal">
      <formula>"Muy Alta"</formula>
    </cfRule>
  </conditionalFormatting>
  <conditionalFormatting sqref="AP131">
    <cfRule type="cellIs" dxfId="9857" priority="282" stopIfTrue="1" operator="equal">
      <formula>"Muy Baja"</formula>
    </cfRule>
  </conditionalFormatting>
  <conditionalFormatting sqref="AP135">
    <cfRule type="cellIs" dxfId="9856" priority="265" stopIfTrue="1" operator="equal">
      <formula>"Alta"</formula>
    </cfRule>
  </conditionalFormatting>
  <conditionalFormatting sqref="AP135">
    <cfRule type="cellIs" dxfId="9855" priority="267" stopIfTrue="1" operator="equal">
      <formula>"Baja"</formula>
    </cfRule>
  </conditionalFormatting>
  <conditionalFormatting sqref="AP135">
    <cfRule type="cellIs" dxfId="9854" priority="266" stopIfTrue="1" operator="equal">
      <formula>"Media"</formula>
    </cfRule>
  </conditionalFormatting>
  <conditionalFormatting sqref="AP135">
    <cfRule type="cellIs" dxfId="9853" priority="264" stopIfTrue="1" operator="equal">
      <formula>"Muy Alta"</formula>
    </cfRule>
  </conditionalFormatting>
  <conditionalFormatting sqref="AP135">
    <cfRule type="cellIs" dxfId="9852" priority="268" stopIfTrue="1" operator="equal">
      <formula>"Muy Baja"</formula>
    </cfRule>
  </conditionalFormatting>
  <conditionalFormatting sqref="AE132:AE133">
    <cfRule type="containsText" dxfId="9851" priority="231" operator="containsText" text="VALORAR">
      <formula>NOT(ISERROR(SEARCH("VALORAR",AE132)))</formula>
    </cfRule>
    <cfRule type="containsText" dxfId="9850" priority="232" operator="containsText" text="Extrema">
      <formula>NOT(ISERROR(SEARCH("Extrema",AE132)))</formula>
    </cfRule>
    <cfRule type="containsText" dxfId="9849" priority="233" operator="containsText" text="Alta">
      <formula>NOT(ISERROR(SEARCH("Alta",AE132)))</formula>
    </cfRule>
    <cfRule type="containsText" dxfId="9848" priority="234" operator="containsText" text="Moderada">
      <formula>NOT(ISERROR(SEARCH("Moderada",AE132)))</formula>
    </cfRule>
    <cfRule type="containsText" dxfId="9847" priority="235" operator="containsText" text="Baja">
      <formula>NOT(ISERROR(SEARCH("Baja",AE132)))</formula>
    </cfRule>
  </conditionalFormatting>
  <conditionalFormatting sqref="AE132:AE133">
    <cfRule type="containsText" dxfId="9846" priority="236" operator="containsText" text="VALORAR">
      <formula>NOT(ISERROR(SEARCH("VALORAR",AE132)))</formula>
    </cfRule>
    <cfRule type="containsText" dxfId="9845" priority="237" operator="containsText" text="Extrema">
      <formula>NOT(ISERROR(SEARCH("Extrema",AE132)))</formula>
    </cfRule>
    <cfRule type="containsText" dxfId="9844" priority="238" operator="containsText" text="Alta">
      <formula>NOT(ISERROR(SEARCH("Alta",AE132)))</formula>
    </cfRule>
    <cfRule type="containsText" dxfId="9843" priority="239" operator="containsText" text="Moderada">
      <formula>NOT(ISERROR(SEARCH("Moderada",AE132)))</formula>
    </cfRule>
    <cfRule type="containsText" dxfId="9842" priority="240" operator="containsText" text="Baja">
      <formula>NOT(ISERROR(SEARCH("Baja",AE132)))</formula>
    </cfRule>
  </conditionalFormatting>
  <conditionalFormatting sqref="V132:V133">
    <cfRule type="cellIs" dxfId="9841" priority="247" stopIfTrue="1" operator="equal">
      <formula>"Alta"</formula>
    </cfRule>
  </conditionalFormatting>
  <conditionalFormatting sqref="V132:V133">
    <cfRule type="cellIs" dxfId="9840" priority="249" stopIfTrue="1" operator="equal">
      <formula>"Baja"</formula>
    </cfRule>
  </conditionalFormatting>
  <conditionalFormatting sqref="V132:V133">
    <cfRule type="cellIs" dxfId="9839" priority="248" stopIfTrue="1" operator="equal">
      <formula>"Media"</formula>
    </cfRule>
  </conditionalFormatting>
  <conditionalFormatting sqref="V132:V133">
    <cfRule type="cellIs" dxfId="9838" priority="246" stopIfTrue="1" operator="equal">
      <formula>"Muy Alta"</formula>
    </cfRule>
  </conditionalFormatting>
  <conditionalFormatting sqref="V132:V133">
    <cfRule type="cellIs" dxfId="9837" priority="250" stopIfTrue="1" operator="equal">
      <formula>"Muy Baja"</formula>
    </cfRule>
  </conditionalFormatting>
  <conditionalFormatting sqref="AP132">
    <cfRule type="cellIs" dxfId="9836" priority="223" stopIfTrue="1" operator="equal">
      <formula>"Alta"</formula>
    </cfRule>
  </conditionalFormatting>
  <conditionalFormatting sqref="AP132">
    <cfRule type="cellIs" dxfId="9835" priority="225" stopIfTrue="1" operator="equal">
      <formula>"Baja"</formula>
    </cfRule>
  </conditionalFormatting>
  <conditionalFormatting sqref="AP132">
    <cfRule type="cellIs" dxfId="9834" priority="224" stopIfTrue="1" operator="equal">
      <formula>"Media"</formula>
    </cfRule>
  </conditionalFormatting>
  <conditionalFormatting sqref="AP132">
    <cfRule type="cellIs" dxfId="9833" priority="222" stopIfTrue="1" operator="equal">
      <formula>"Muy Alta"</formula>
    </cfRule>
  </conditionalFormatting>
  <conditionalFormatting sqref="AP132">
    <cfRule type="cellIs" dxfId="9832" priority="226" stopIfTrue="1" operator="equal">
      <formula>"Muy Baja"</formula>
    </cfRule>
  </conditionalFormatting>
  <conditionalFormatting sqref="AP133">
    <cfRule type="cellIs" dxfId="9831" priority="209" stopIfTrue="1" operator="equal">
      <formula>"Alta"</formula>
    </cfRule>
  </conditionalFormatting>
  <conditionalFormatting sqref="AP133">
    <cfRule type="cellIs" dxfId="9830" priority="211" stopIfTrue="1" operator="equal">
      <formula>"Baja"</formula>
    </cfRule>
  </conditionalFormatting>
  <conditionalFormatting sqref="AP133">
    <cfRule type="cellIs" dxfId="9829" priority="210" stopIfTrue="1" operator="equal">
      <formula>"Media"</formula>
    </cfRule>
  </conditionalFormatting>
  <conditionalFormatting sqref="AP133">
    <cfRule type="cellIs" dxfId="9828" priority="208" stopIfTrue="1" operator="equal">
      <formula>"Muy Alta"</formula>
    </cfRule>
  </conditionalFormatting>
  <conditionalFormatting sqref="AP133">
    <cfRule type="cellIs" dxfId="9827" priority="212" stopIfTrue="1" operator="equal">
      <formula>"Muy Baja"</formula>
    </cfRule>
  </conditionalFormatting>
  <conditionalFormatting sqref="AE134">
    <cfRule type="containsText" dxfId="9826" priority="175" operator="containsText" text="VALORAR">
      <formula>NOT(ISERROR(SEARCH("VALORAR",AE134)))</formula>
    </cfRule>
    <cfRule type="containsText" dxfId="9825" priority="176" operator="containsText" text="Extrema">
      <formula>NOT(ISERROR(SEARCH("Extrema",AE134)))</formula>
    </cfRule>
    <cfRule type="containsText" dxfId="9824" priority="177" operator="containsText" text="Alta">
      <formula>NOT(ISERROR(SEARCH("Alta",AE134)))</formula>
    </cfRule>
    <cfRule type="containsText" dxfId="9823" priority="178" operator="containsText" text="Moderada">
      <formula>NOT(ISERROR(SEARCH("Moderada",AE134)))</formula>
    </cfRule>
    <cfRule type="containsText" dxfId="9822" priority="179" operator="containsText" text="Baja">
      <formula>NOT(ISERROR(SEARCH("Baja",AE134)))</formula>
    </cfRule>
  </conditionalFormatting>
  <conditionalFormatting sqref="AE134">
    <cfRule type="containsText" dxfId="9821" priority="180" operator="containsText" text="VALORAR">
      <formula>NOT(ISERROR(SEARCH("VALORAR",AE134)))</formula>
    </cfRule>
    <cfRule type="containsText" dxfId="9820" priority="181" operator="containsText" text="Extrema">
      <formula>NOT(ISERROR(SEARCH("Extrema",AE134)))</formula>
    </cfRule>
    <cfRule type="containsText" dxfId="9819" priority="182" operator="containsText" text="Alta">
      <formula>NOT(ISERROR(SEARCH("Alta",AE134)))</formula>
    </cfRule>
    <cfRule type="containsText" dxfId="9818" priority="183" operator="containsText" text="Moderada">
      <formula>NOT(ISERROR(SEARCH("Moderada",AE134)))</formula>
    </cfRule>
    <cfRule type="containsText" dxfId="9817" priority="184" operator="containsText" text="Baja">
      <formula>NOT(ISERROR(SEARCH("Baja",AE134)))</formula>
    </cfRule>
  </conditionalFormatting>
  <conditionalFormatting sqref="V134">
    <cfRule type="cellIs" dxfId="9816" priority="191" stopIfTrue="1" operator="equal">
      <formula>"Alta"</formula>
    </cfRule>
  </conditionalFormatting>
  <conditionalFormatting sqref="V134">
    <cfRule type="cellIs" dxfId="9815" priority="193" stopIfTrue="1" operator="equal">
      <formula>"Baja"</formula>
    </cfRule>
  </conditionalFormatting>
  <conditionalFormatting sqref="V134">
    <cfRule type="cellIs" dxfId="9814" priority="192" stopIfTrue="1" operator="equal">
      <formula>"Media"</formula>
    </cfRule>
  </conditionalFormatting>
  <conditionalFormatting sqref="V134">
    <cfRule type="cellIs" dxfId="9813" priority="190" stopIfTrue="1" operator="equal">
      <formula>"Muy Alta"</formula>
    </cfRule>
  </conditionalFormatting>
  <conditionalFormatting sqref="V134">
    <cfRule type="cellIs" dxfId="9812" priority="194" stopIfTrue="1" operator="equal">
      <formula>"Muy Baja"</formula>
    </cfRule>
  </conditionalFormatting>
  <conditionalFormatting sqref="AP134">
    <cfRule type="cellIs" dxfId="9811" priority="167" stopIfTrue="1" operator="equal">
      <formula>"Alta"</formula>
    </cfRule>
  </conditionalFormatting>
  <conditionalFormatting sqref="AP134">
    <cfRule type="cellIs" dxfId="9810" priority="169" stopIfTrue="1" operator="equal">
      <formula>"Baja"</formula>
    </cfRule>
  </conditionalFormatting>
  <conditionalFormatting sqref="AP134">
    <cfRule type="cellIs" dxfId="9809" priority="168" stopIfTrue="1" operator="equal">
      <formula>"Media"</formula>
    </cfRule>
  </conditionalFormatting>
  <conditionalFormatting sqref="AP134">
    <cfRule type="cellIs" dxfId="9808" priority="166" stopIfTrue="1" operator="equal">
      <formula>"Muy Alta"</formula>
    </cfRule>
  </conditionalFormatting>
  <conditionalFormatting sqref="AP134">
    <cfRule type="cellIs" dxfId="9807" priority="170" stopIfTrue="1" operator="equal">
      <formula>"Muy Baja"</formula>
    </cfRule>
  </conditionalFormatting>
  <conditionalFormatting sqref="AE226:AE227">
    <cfRule type="containsText" dxfId="9806" priority="137" operator="containsText" text="VALORAR">
      <formula>NOT(ISERROR(SEARCH("VALORAR",AE226)))</formula>
    </cfRule>
    <cfRule type="containsText" dxfId="9805" priority="138" operator="containsText" text="Extrema">
      <formula>NOT(ISERROR(SEARCH("Extrema",AE226)))</formula>
    </cfRule>
    <cfRule type="containsText" dxfId="9804" priority="139" operator="containsText" text="Alta">
      <formula>NOT(ISERROR(SEARCH("Alta",AE226)))</formula>
    </cfRule>
    <cfRule type="containsText" dxfId="9803" priority="140" operator="containsText" text="Moderada">
      <formula>NOT(ISERROR(SEARCH("Moderada",AE226)))</formula>
    </cfRule>
    <cfRule type="containsText" dxfId="9802" priority="141" operator="containsText" text="Baja">
      <formula>NOT(ISERROR(SEARCH("Baja",AE226)))</formula>
    </cfRule>
  </conditionalFormatting>
  <conditionalFormatting sqref="AE226:AE227">
    <cfRule type="containsText" dxfId="9801" priority="142" operator="containsText" text="VALORAR">
      <formula>NOT(ISERROR(SEARCH("VALORAR",AE226)))</formula>
    </cfRule>
    <cfRule type="containsText" dxfId="9800" priority="143" operator="containsText" text="Extrema">
      <formula>NOT(ISERROR(SEARCH("Extrema",AE226)))</formula>
    </cfRule>
    <cfRule type="containsText" dxfId="9799" priority="144" operator="containsText" text="Alta">
      <formula>NOT(ISERROR(SEARCH("Alta",AE226)))</formula>
    </cfRule>
    <cfRule type="containsText" dxfId="9798" priority="145" operator="containsText" text="Moderada">
      <formula>NOT(ISERROR(SEARCH("Moderada",AE226)))</formula>
    </cfRule>
    <cfRule type="containsText" dxfId="9797" priority="146" operator="containsText" text="Baja">
      <formula>NOT(ISERROR(SEARCH("Baja",AE226)))</formula>
    </cfRule>
  </conditionalFormatting>
  <conditionalFormatting sqref="AP228">
    <cfRule type="cellIs" dxfId="9796" priority="63" stopIfTrue="1" operator="equal">
      <formula>"Alta"</formula>
    </cfRule>
  </conditionalFormatting>
  <conditionalFormatting sqref="AP228">
    <cfRule type="cellIs" dxfId="9795" priority="65" stopIfTrue="1" operator="equal">
      <formula>"Baja"</formula>
    </cfRule>
  </conditionalFormatting>
  <conditionalFormatting sqref="AP228">
    <cfRule type="cellIs" dxfId="9794" priority="64" stopIfTrue="1" operator="equal">
      <formula>"Media"</formula>
    </cfRule>
  </conditionalFormatting>
  <conditionalFormatting sqref="AP228">
    <cfRule type="cellIs" dxfId="9793" priority="62" stopIfTrue="1" operator="equal">
      <formula>"Muy Alta"</formula>
    </cfRule>
  </conditionalFormatting>
  <conditionalFormatting sqref="AP228">
    <cfRule type="cellIs" dxfId="9792" priority="66" stopIfTrue="1" operator="equal">
      <formula>"Muy Baja"</formula>
    </cfRule>
  </conditionalFormatting>
  <conditionalFormatting sqref="V226:V227">
    <cfRule type="cellIs" dxfId="9791" priority="153" stopIfTrue="1" operator="equal">
      <formula>"Alta"</formula>
    </cfRule>
  </conditionalFormatting>
  <conditionalFormatting sqref="V226:V227">
    <cfRule type="cellIs" dxfId="9790" priority="155" stopIfTrue="1" operator="equal">
      <formula>"Baja"</formula>
    </cfRule>
  </conditionalFormatting>
  <conditionalFormatting sqref="V226:V227">
    <cfRule type="cellIs" dxfId="9789" priority="154" stopIfTrue="1" operator="equal">
      <formula>"Media"</formula>
    </cfRule>
  </conditionalFormatting>
  <conditionalFormatting sqref="V226:V227">
    <cfRule type="cellIs" dxfId="9788" priority="152" stopIfTrue="1" operator="equal">
      <formula>"Muy Alta"</formula>
    </cfRule>
  </conditionalFormatting>
  <conditionalFormatting sqref="V226:V227">
    <cfRule type="cellIs" dxfId="9787" priority="156" stopIfTrue="1" operator="equal">
      <formula>"Muy Baja"</formula>
    </cfRule>
  </conditionalFormatting>
  <conditionalFormatting sqref="AW226">
    <cfRule type="containsText" dxfId="9786" priority="127" operator="containsText" text="VALORAR">
      <formula>NOT(ISERROR(SEARCH("VALORAR",AW226)))</formula>
    </cfRule>
    <cfRule type="containsText" dxfId="9785" priority="128" operator="containsText" text="Extrema">
      <formula>NOT(ISERROR(SEARCH("Extrema",AW226)))</formula>
    </cfRule>
    <cfRule type="containsText" dxfId="9784" priority="129" operator="containsText" text="Alta">
      <formula>NOT(ISERROR(SEARCH("Alta",AW226)))</formula>
    </cfRule>
    <cfRule type="containsText" dxfId="9783" priority="130" operator="containsText" text="Moderada">
      <formula>NOT(ISERROR(SEARCH("Moderada",AW226)))</formula>
    </cfRule>
    <cfRule type="containsText" dxfId="9782" priority="131" operator="containsText" text="Baja">
      <formula>NOT(ISERROR(SEARCH("Baja",AW226)))</formula>
    </cfRule>
  </conditionalFormatting>
  <conditionalFormatting sqref="AW226">
    <cfRule type="containsText" dxfId="9781" priority="132" operator="containsText" text="VALORAR">
      <formula>NOT(ISERROR(SEARCH("VALORAR",AW226)))</formula>
    </cfRule>
    <cfRule type="containsText" dxfId="9780" priority="133" operator="containsText" text="Extrema">
      <formula>NOT(ISERROR(SEARCH("Extrema",AW226)))</formula>
    </cfRule>
    <cfRule type="containsText" dxfId="9779" priority="134" operator="containsText" text="Alta">
      <formula>NOT(ISERROR(SEARCH("Alta",AW226)))</formula>
    </cfRule>
    <cfRule type="containsText" dxfId="9778" priority="135" operator="containsText" text="Moderada">
      <formula>NOT(ISERROR(SEARCH("Moderada",AW226)))</formula>
    </cfRule>
    <cfRule type="containsText" dxfId="9777" priority="136" operator="containsText" text="Baja">
      <formula>NOT(ISERROR(SEARCH("Baja",AW226)))</formula>
    </cfRule>
  </conditionalFormatting>
  <conditionalFormatting sqref="AP226">
    <cfRule type="cellIs" dxfId="9776" priority="119" stopIfTrue="1" operator="equal">
      <formula>"Alta"</formula>
    </cfRule>
  </conditionalFormatting>
  <conditionalFormatting sqref="AP226">
    <cfRule type="cellIs" dxfId="9775" priority="121" stopIfTrue="1" operator="equal">
      <formula>"Baja"</formula>
    </cfRule>
  </conditionalFormatting>
  <conditionalFormatting sqref="AP226">
    <cfRule type="cellIs" dxfId="9774" priority="120" stopIfTrue="1" operator="equal">
      <formula>"Media"</formula>
    </cfRule>
  </conditionalFormatting>
  <conditionalFormatting sqref="AP226">
    <cfRule type="cellIs" dxfId="9773" priority="118" stopIfTrue="1" operator="equal">
      <formula>"Muy Alta"</formula>
    </cfRule>
  </conditionalFormatting>
  <conditionalFormatting sqref="AP226">
    <cfRule type="cellIs" dxfId="9772" priority="122" stopIfTrue="1" operator="equal">
      <formula>"Muy Baja"</formula>
    </cfRule>
  </conditionalFormatting>
  <conditionalFormatting sqref="AP227">
    <cfRule type="cellIs" dxfId="9771" priority="105" stopIfTrue="1" operator="equal">
      <formula>"Alta"</formula>
    </cfRule>
  </conditionalFormatting>
  <conditionalFormatting sqref="AP227">
    <cfRule type="cellIs" dxfId="9770" priority="107" stopIfTrue="1" operator="equal">
      <formula>"Baja"</formula>
    </cfRule>
  </conditionalFormatting>
  <conditionalFormatting sqref="AP227">
    <cfRule type="cellIs" dxfId="9769" priority="106" stopIfTrue="1" operator="equal">
      <formula>"Media"</formula>
    </cfRule>
  </conditionalFormatting>
  <conditionalFormatting sqref="AP227">
    <cfRule type="cellIs" dxfId="9768" priority="104" stopIfTrue="1" operator="equal">
      <formula>"Muy Alta"</formula>
    </cfRule>
  </conditionalFormatting>
  <conditionalFormatting sqref="AP227">
    <cfRule type="cellIs" dxfId="9767" priority="108" stopIfTrue="1" operator="equal">
      <formula>"Muy Baja"</formula>
    </cfRule>
  </conditionalFormatting>
  <conditionalFormatting sqref="AE228:AE229">
    <cfRule type="containsText" dxfId="9766" priority="71" operator="containsText" text="VALORAR">
      <formula>NOT(ISERROR(SEARCH("VALORAR",AE228)))</formula>
    </cfRule>
    <cfRule type="containsText" dxfId="9765" priority="72" operator="containsText" text="Extrema">
      <formula>NOT(ISERROR(SEARCH("Extrema",AE228)))</formula>
    </cfRule>
    <cfRule type="containsText" dxfId="9764" priority="73" operator="containsText" text="Alta">
      <formula>NOT(ISERROR(SEARCH("Alta",AE228)))</formula>
    </cfRule>
    <cfRule type="containsText" dxfId="9763" priority="74" operator="containsText" text="Moderada">
      <formula>NOT(ISERROR(SEARCH("Moderada",AE228)))</formula>
    </cfRule>
    <cfRule type="containsText" dxfId="9762" priority="75" operator="containsText" text="Baja">
      <formula>NOT(ISERROR(SEARCH("Baja",AE228)))</formula>
    </cfRule>
  </conditionalFormatting>
  <conditionalFormatting sqref="AE228:AE229">
    <cfRule type="containsText" dxfId="9761" priority="76" operator="containsText" text="VALORAR">
      <formula>NOT(ISERROR(SEARCH("VALORAR",AE228)))</formula>
    </cfRule>
    <cfRule type="containsText" dxfId="9760" priority="77" operator="containsText" text="Extrema">
      <formula>NOT(ISERROR(SEARCH("Extrema",AE228)))</formula>
    </cfRule>
    <cfRule type="containsText" dxfId="9759" priority="78" operator="containsText" text="Alta">
      <formula>NOT(ISERROR(SEARCH("Alta",AE228)))</formula>
    </cfRule>
    <cfRule type="containsText" dxfId="9758" priority="79" operator="containsText" text="Moderada">
      <formula>NOT(ISERROR(SEARCH("Moderada",AE228)))</formula>
    </cfRule>
    <cfRule type="containsText" dxfId="9757" priority="80" operator="containsText" text="Baja">
      <formula>NOT(ISERROR(SEARCH("Baja",AE228)))</formula>
    </cfRule>
  </conditionalFormatting>
  <conditionalFormatting sqref="V228:V229">
    <cfRule type="cellIs" dxfId="9756" priority="87" stopIfTrue="1" operator="equal">
      <formula>"Alta"</formula>
    </cfRule>
  </conditionalFormatting>
  <conditionalFormatting sqref="V228:V229">
    <cfRule type="cellIs" dxfId="9755" priority="89" stopIfTrue="1" operator="equal">
      <formula>"Baja"</formula>
    </cfRule>
  </conditionalFormatting>
  <conditionalFormatting sqref="V228:V229">
    <cfRule type="cellIs" dxfId="9754" priority="88" stopIfTrue="1" operator="equal">
      <formula>"Media"</formula>
    </cfRule>
  </conditionalFormatting>
  <conditionalFormatting sqref="V228:V229">
    <cfRule type="cellIs" dxfId="9753" priority="86" stopIfTrue="1" operator="equal">
      <formula>"Muy Alta"</formula>
    </cfRule>
  </conditionalFormatting>
  <conditionalFormatting sqref="V228:V229">
    <cfRule type="cellIs" dxfId="9752" priority="90" stopIfTrue="1" operator="equal">
      <formula>"Muy Baja"</formula>
    </cfRule>
  </conditionalFormatting>
  <conditionalFormatting sqref="AP229">
    <cfRule type="cellIs" dxfId="9751" priority="49" stopIfTrue="1" operator="equal">
      <formula>"Alta"</formula>
    </cfRule>
  </conditionalFormatting>
  <conditionalFormatting sqref="AP229">
    <cfRule type="cellIs" dxfId="9750" priority="51" stopIfTrue="1" operator="equal">
      <formula>"Baja"</formula>
    </cfRule>
  </conditionalFormatting>
  <conditionalFormatting sqref="AP229">
    <cfRule type="cellIs" dxfId="9749" priority="50" stopIfTrue="1" operator="equal">
      <formula>"Media"</formula>
    </cfRule>
  </conditionalFormatting>
  <conditionalFormatting sqref="AP229">
    <cfRule type="cellIs" dxfId="9748" priority="48" stopIfTrue="1" operator="equal">
      <formula>"Muy Alta"</formula>
    </cfRule>
  </conditionalFormatting>
  <conditionalFormatting sqref="AP229">
    <cfRule type="cellIs" dxfId="9747" priority="52" stopIfTrue="1" operator="equal">
      <formula>"Muy Baja"</formula>
    </cfRule>
  </conditionalFormatting>
  <conditionalFormatting sqref="AE230">
    <cfRule type="containsText" dxfId="9746" priority="15" operator="containsText" text="VALORAR">
      <formula>NOT(ISERROR(SEARCH("VALORAR",AE230)))</formula>
    </cfRule>
    <cfRule type="containsText" dxfId="9745" priority="16" operator="containsText" text="Extrema">
      <formula>NOT(ISERROR(SEARCH("Extrema",AE230)))</formula>
    </cfRule>
    <cfRule type="containsText" dxfId="9744" priority="17" operator="containsText" text="Alta">
      <formula>NOT(ISERROR(SEARCH("Alta",AE230)))</formula>
    </cfRule>
    <cfRule type="containsText" dxfId="9743" priority="18" operator="containsText" text="Moderada">
      <formula>NOT(ISERROR(SEARCH("Moderada",AE230)))</formula>
    </cfRule>
    <cfRule type="containsText" dxfId="9742" priority="19" operator="containsText" text="Baja">
      <formula>NOT(ISERROR(SEARCH("Baja",AE230)))</formula>
    </cfRule>
  </conditionalFormatting>
  <conditionalFormatting sqref="AE230">
    <cfRule type="containsText" dxfId="9741" priority="20" operator="containsText" text="VALORAR">
      <formula>NOT(ISERROR(SEARCH("VALORAR",AE230)))</formula>
    </cfRule>
    <cfRule type="containsText" dxfId="9740" priority="21" operator="containsText" text="Extrema">
      <formula>NOT(ISERROR(SEARCH("Extrema",AE230)))</formula>
    </cfRule>
    <cfRule type="containsText" dxfId="9739" priority="22" operator="containsText" text="Alta">
      <formula>NOT(ISERROR(SEARCH("Alta",AE230)))</formula>
    </cfRule>
    <cfRule type="containsText" dxfId="9738" priority="23" operator="containsText" text="Moderada">
      <formula>NOT(ISERROR(SEARCH("Moderada",AE230)))</formula>
    </cfRule>
    <cfRule type="containsText" dxfId="9737" priority="24" operator="containsText" text="Baja">
      <formula>NOT(ISERROR(SEARCH("Baja",AE230)))</formula>
    </cfRule>
  </conditionalFormatting>
  <conditionalFormatting sqref="V230">
    <cfRule type="cellIs" dxfId="9736" priority="31" stopIfTrue="1" operator="equal">
      <formula>"Alta"</formula>
    </cfRule>
  </conditionalFormatting>
  <conditionalFormatting sqref="V230">
    <cfRule type="cellIs" dxfId="9735" priority="33" stopIfTrue="1" operator="equal">
      <formula>"Baja"</formula>
    </cfRule>
  </conditionalFormatting>
  <conditionalFormatting sqref="V230">
    <cfRule type="cellIs" dxfId="9734" priority="32" stopIfTrue="1" operator="equal">
      <formula>"Media"</formula>
    </cfRule>
  </conditionalFormatting>
  <conditionalFormatting sqref="V230">
    <cfRule type="cellIs" dxfId="9733" priority="30" stopIfTrue="1" operator="equal">
      <formula>"Muy Alta"</formula>
    </cfRule>
  </conditionalFormatting>
  <conditionalFormatting sqref="V230">
    <cfRule type="cellIs" dxfId="9732" priority="34" stopIfTrue="1" operator="equal">
      <formula>"Muy Baja"</formula>
    </cfRule>
  </conditionalFormatting>
  <conditionalFormatting sqref="AP230">
    <cfRule type="cellIs" dxfId="9731" priority="7" stopIfTrue="1" operator="equal">
      <formula>"Alta"</formula>
    </cfRule>
  </conditionalFormatting>
  <conditionalFormatting sqref="AP230">
    <cfRule type="cellIs" dxfId="9730" priority="9" stopIfTrue="1" operator="equal">
      <formula>"Baja"</formula>
    </cfRule>
  </conditionalFormatting>
  <conditionalFormatting sqref="AP230">
    <cfRule type="cellIs" dxfId="9729" priority="8" stopIfTrue="1" operator="equal">
      <formula>"Media"</formula>
    </cfRule>
  </conditionalFormatting>
  <conditionalFormatting sqref="AP230">
    <cfRule type="cellIs" dxfId="9728" priority="6" stopIfTrue="1" operator="equal">
      <formula>"Muy Alta"</formula>
    </cfRule>
  </conditionalFormatting>
  <conditionalFormatting sqref="AP230">
    <cfRule type="cellIs" dxfId="9727" priority="10" stopIfTrue="1" operator="equal">
      <formula>"Muy Baja"</formula>
    </cfRule>
  </conditionalFormatting>
  <printOptions horizontalCentered="1"/>
  <pageMargins left="0.39370078740157483" right="0.39370078740157483" top="0.39370078740157483" bottom="0.39370078740157483" header="0" footer="0"/>
  <pageSetup paperSize="14" scale="12" fitToWidth="2" fitToHeight="0" orientation="landscape" r:id="rId1"/>
  <rowBreaks count="8" manualBreakCount="8">
    <brk id="75" max="67" man="1"/>
    <brk id="137" max="68" man="1"/>
    <brk id="213" max="68" man="1"/>
    <brk id="231" max="67" man="1"/>
    <brk id="297" max="67" man="1"/>
    <brk id="375" max="67" man="1"/>
    <brk id="425" max="68" man="1"/>
    <brk id="519" max="68"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2460" operator="containsText" id="{B606A3A5-75E5-48D5-BD37-BED8688B18E5}">
            <xm:f>NOT(ISERROR(SEARCH('Listados Datos'!$T$3,AB10)))</xm:f>
            <xm:f>'Listados Datos'!$T$3</xm:f>
            <x14:dxf>
              <fill>
                <patternFill patternType="solid">
                  <bgColor rgb="FFC00000"/>
                </patternFill>
              </fill>
            </x14:dxf>
          </x14:cfRule>
          <x14:cfRule type="containsText" priority="22461" operator="containsText" id="{3CB8F164-36F3-403D-BB77-71BD96736034}">
            <xm:f>NOT(ISERROR(SEARCH('Listados Datos'!$T$4,AB10)))</xm:f>
            <xm:f>'Listados Datos'!$T$4</xm:f>
            <x14:dxf>
              <font>
                <b/>
                <i val="0"/>
                <color theme="0"/>
              </font>
              <fill>
                <patternFill>
                  <bgColor rgb="FFE26B0A"/>
                </patternFill>
              </fill>
            </x14:dxf>
          </x14:cfRule>
          <x14:cfRule type="containsText" priority="22462" operator="containsText" id="{3CBF0FE2-43DA-426F-B23E-FDFBD228E4FB}">
            <xm:f>NOT(ISERROR(SEARCH('Listados Datos'!$T$5,AB10)))</xm:f>
            <xm:f>'Listados Datos'!$T$5</xm:f>
            <x14:dxf>
              <font>
                <b/>
                <i val="0"/>
                <color auto="1"/>
              </font>
              <fill>
                <patternFill>
                  <bgColor rgb="FFFFFF00"/>
                </patternFill>
              </fill>
            </x14:dxf>
          </x14:cfRule>
          <x14:cfRule type="containsText" priority="2246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461" operator="containsText" id="{E2AA4A48-E9E2-4F84-93B3-7ABE496B2DE8}">
            <xm:f>NOT(ISERROR(SEARCH('Listados Datos'!$D$3,B10)))</xm:f>
            <xm:f>'Listados Datos'!$D$3</xm:f>
            <x14:dxf>
              <font>
                <b/>
                <i val="0"/>
                <color theme="0"/>
              </font>
              <fill>
                <patternFill>
                  <bgColor rgb="FFC00000"/>
                </patternFill>
              </fill>
            </x14:dxf>
          </x14:cfRule>
          <x14:cfRule type="containsText" priority="20462" operator="containsText" id="{03C8D67D-B5EC-470F-A944-6B59A3D401BD}">
            <xm:f>NOT(ISERROR(SEARCH('Listados Datos'!$D$4,B10)))</xm:f>
            <xm:f>'Listados Datos'!$D$4</xm:f>
            <x14:dxf>
              <font>
                <b/>
                <i val="0"/>
                <color theme="0"/>
              </font>
              <fill>
                <patternFill>
                  <bgColor rgb="FFC00000"/>
                </patternFill>
              </fill>
            </x14:dxf>
          </x14:cfRule>
          <x14:cfRule type="containsText" priority="22090" operator="containsText" id="{BFC4F79F-2CE3-4D46-B17C-553647A4B1BA}">
            <xm:f>NOT(ISERROR(SEARCH('Listados Datos'!$D$5,B10)))</xm:f>
            <xm:f>'Listados Datos'!$D$5</xm:f>
            <x14:dxf>
              <font>
                <b/>
                <i val="0"/>
                <color theme="0"/>
              </font>
              <fill>
                <patternFill>
                  <bgColor rgb="FFC00000"/>
                </patternFill>
              </fill>
            </x14:dxf>
          </x14:cfRule>
          <x14:cfRule type="containsText" priority="22091" operator="containsText" id="{D924A5CD-8EF9-41D4-89F9-505F6C94B629}">
            <xm:f>NOT(ISERROR(SEARCH('Listados Datos'!$D$6,B10)))</xm:f>
            <xm:f>'Listados Datos'!$D$6</xm:f>
            <x14:dxf>
              <font>
                <b/>
                <i val="0"/>
                <color theme="0"/>
              </font>
              <fill>
                <patternFill>
                  <bgColor rgb="FFE3351F"/>
                </patternFill>
              </fill>
            </x14:dxf>
          </x14:cfRule>
          <x14:cfRule type="containsText" priority="22092" operator="containsText" id="{AB42D5C0-45BD-4F5E-9381-64B8AFD231A2}">
            <xm:f>NOT(ISERROR(SEARCH('Listados Datos'!$D$7,B10)))</xm:f>
            <xm:f>'Listados Datos'!$D$7</xm:f>
            <x14:dxf>
              <font>
                <b/>
                <i val="0"/>
                <color theme="0"/>
              </font>
              <fill>
                <patternFill>
                  <bgColor rgb="FFE3351F"/>
                </patternFill>
              </fill>
            </x14:dxf>
          </x14:cfRule>
          <x14:cfRule type="containsText" priority="22093" operator="containsText" id="{28395127-5C69-4315-B921-6D37B6182F9E}">
            <xm:f>NOT(ISERROR(SEARCH('Listados Datos'!$D$8,B10)))</xm:f>
            <xm:f>'Listados Datos'!$D$8</xm:f>
            <x14:dxf>
              <font>
                <b/>
                <i val="0"/>
                <color theme="0"/>
              </font>
              <fill>
                <patternFill>
                  <bgColor rgb="FFE3351F"/>
                </patternFill>
              </fill>
            </x14:dxf>
          </x14:cfRule>
          <x14:cfRule type="containsText" priority="22094" operator="containsText" id="{BFD0F7E0-EBC5-40B1-BD6B-40153EEB929F}">
            <xm:f>NOT(ISERROR(SEARCH('Listados Datos'!$D$9,B10)))</xm:f>
            <xm:f>'Listados Datos'!$D$9</xm:f>
            <x14:dxf>
              <font>
                <b/>
                <i val="0"/>
                <color theme="0"/>
              </font>
              <fill>
                <patternFill>
                  <bgColor rgb="FFFFC000"/>
                </patternFill>
              </fill>
            </x14:dxf>
          </x14:cfRule>
          <x14:cfRule type="containsText" priority="22095" operator="containsText" id="{AF05A512-127F-47B0-BC72-2177FD64E74D}">
            <xm:f>NOT(ISERROR(SEARCH('Listados Datos'!$D$10,B10)))</xm:f>
            <xm:f>'Listados Datos'!$D$10</xm:f>
            <x14:dxf>
              <font>
                <b/>
                <i val="0"/>
                <color theme="0"/>
              </font>
              <fill>
                <patternFill>
                  <bgColor rgb="FFFFC000"/>
                </patternFill>
              </fill>
            </x14:dxf>
          </x14:cfRule>
          <x14:cfRule type="containsText" priority="22096" operator="containsText" id="{9D3D6431-7187-464E-A1E9-F2A764815CC5}">
            <xm:f>NOT(ISERROR(SEARCH('Listados Datos'!$D$11,B10)))</xm:f>
            <xm:f>'Listados Datos'!$D$11</xm:f>
            <x14:dxf>
              <font>
                <b/>
                <i val="0"/>
                <color theme="0"/>
              </font>
              <fill>
                <patternFill>
                  <bgColor rgb="FFFFC000"/>
                </patternFill>
              </fill>
            </x14:dxf>
          </x14:cfRule>
          <x14:cfRule type="containsText" priority="22097" operator="containsText" id="{92C86049-B452-491E-BCBA-A6B15C9535B8}">
            <xm:f>NOT(ISERROR(SEARCH('Listados Datos'!$D$12,B10)))</xm:f>
            <xm:f>'Listados Datos'!$D$12</xm:f>
            <x14:dxf>
              <font>
                <b/>
                <i val="0"/>
                <color theme="0"/>
              </font>
              <fill>
                <patternFill>
                  <bgColor rgb="FFFFC000"/>
                </patternFill>
              </fill>
            </x14:dxf>
          </x14:cfRule>
          <x14:cfRule type="containsText" priority="22098" operator="containsText" id="{8DA81D81-BA1D-497F-BBB9-848F3659D14A}">
            <xm:f>NOT(ISERROR(SEARCH('Listados Datos'!$D$13,B10)))</xm:f>
            <xm:f>'Listados Datos'!$D$13</xm:f>
            <x14:dxf>
              <font>
                <b/>
                <i val="0"/>
                <color theme="0"/>
              </font>
              <fill>
                <patternFill>
                  <bgColor rgb="FFFFC000"/>
                </patternFill>
              </fill>
            </x14:dxf>
          </x14:cfRule>
          <x14:cfRule type="containsText" priority="22099" operator="containsText" id="{6AA497CC-E139-40E1-A51F-B954678A0B71}">
            <xm:f>NOT(ISERROR(SEARCH('Listados Datos'!$D$14,B10)))</xm:f>
            <xm:f>'Listados Datos'!$D$14</xm:f>
            <x14:dxf>
              <font>
                <b/>
                <i val="0"/>
                <color theme="0"/>
              </font>
              <fill>
                <patternFill>
                  <bgColor rgb="FFFF0000"/>
                </patternFill>
              </fill>
            </x14:dxf>
          </x14:cfRule>
          <x14:cfRule type="containsText" priority="22100" operator="containsText" id="{DE731CC5-39CE-4AA2-900B-CF5674B7E9A3}">
            <xm:f>NOT(ISERROR(SEARCH('Listados Datos'!$D$15,B10)))</xm:f>
            <xm:f>'Listados Datos'!$D$15</xm:f>
            <x14:dxf>
              <font>
                <b/>
                <i val="0"/>
                <color theme="0"/>
              </font>
              <fill>
                <patternFill>
                  <bgColor rgb="FFFF0000"/>
                </patternFill>
              </fill>
            </x14:dxf>
          </x14:cfRule>
          <x14:cfRule type="containsText" priority="2210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2080" operator="containsText" id="{166265D8-401D-4C30-812F-9886E2B1FEDC}">
            <xm:f>NOT(ISERROR(SEARCH('Listados Datos'!$P$3,Z10)))</xm:f>
            <xm:f>'Listados Datos'!$P$3</xm:f>
            <x14:dxf>
              <fill>
                <patternFill>
                  <bgColor rgb="FF99CC00"/>
                </patternFill>
              </fill>
            </x14:dxf>
          </x14:cfRule>
          <x14:cfRule type="containsText" priority="22081" operator="containsText" id="{3A46A26F-E9EE-4805-AC28-9344F3C895C2}">
            <xm:f>NOT(ISERROR(SEARCH('Listados Datos'!$P$4,Z10)))</xm:f>
            <xm:f>'Listados Datos'!$P$4</xm:f>
            <x14:dxf>
              <fill>
                <patternFill>
                  <bgColor rgb="FF33CC33"/>
                </patternFill>
              </fill>
            </x14:dxf>
          </x14:cfRule>
          <x14:cfRule type="containsText" priority="22082" operator="containsText" id="{A139C544-03E8-4C73-BC08-1800F6F470D9}">
            <xm:f>NOT(ISERROR(SEARCH('Listados Datos'!$P$5,Z10)))</xm:f>
            <xm:f>'Listados Datos'!$P$5</xm:f>
            <x14:dxf>
              <fill>
                <patternFill>
                  <bgColor rgb="FFFFFF00"/>
                </patternFill>
              </fill>
            </x14:dxf>
          </x14:cfRule>
          <x14:cfRule type="containsText" priority="22083" operator="containsText" id="{84DF69C2-DBFC-4E67-A38B-69ED4EEEEB9D}">
            <xm:f>NOT(ISERROR(SEARCH('Listados Datos'!$P$6,Z10)))</xm:f>
            <xm:f>'Listados Datos'!$P$6</xm:f>
            <x14:dxf>
              <fill>
                <patternFill>
                  <bgColor rgb="FFFFC000"/>
                </patternFill>
              </fill>
            </x14:dxf>
          </x14:cfRule>
          <x14:cfRule type="containsText" priority="2208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2032" operator="containsText" id="{B1763C97-C3F5-413F-BFD3-21326AF86702}">
            <xm:f>NOT(ISERROR(SEARCH('Listados Datos'!$T$3,AT10)))</xm:f>
            <xm:f>'Listados Datos'!$T$3</xm:f>
            <x14:dxf>
              <fill>
                <patternFill patternType="solid">
                  <bgColor rgb="FFC00000"/>
                </patternFill>
              </fill>
            </x14:dxf>
          </x14:cfRule>
          <x14:cfRule type="containsText" priority="22033" operator="containsText" id="{E7CB3021-3E7A-4BD7-A306-1F2C7A68DBA4}">
            <xm:f>NOT(ISERROR(SEARCH('Listados Datos'!$T$4,AT10)))</xm:f>
            <xm:f>'Listados Datos'!$T$4</xm:f>
            <x14:dxf>
              <font>
                <b/>
                <i val="0"/>
                <color theme="0"/>
              </font>
              <fill>
                <patternFill>
                  <bgColor rgb="FFE26B0A"/>
                </patternFill>
              </fill>
            </x14:dxf>
          </x14:cfRule>
          <x14:cfRule type="containsText" priority="22034" operator="containsText" id="{235DA258-1993-4D91-97F2-5C51B65CDE81}">
            <xm:f>NOT(ISERROR(SEARCH('Listados Datos'!$T$5,AT10)))</xm:f>
            <xm:f>'Listados Datos'!$T$5</xm:f>
            <x14:dxf>
              <font>
                <b/>
                <i val="0"/>
                <color auto="1"/>
              </font>
              <fill>
                <patternFill>
                  <bgColor rgb="FFFFFF00"/>
                </patternFill>
              </fill>
            </x14:dxf>
          </x14:cfRule>
          <x14:cfRule type="containsText" priority="2203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2022" operator="containsText" id="{F5EA6A84-E53D-46DF-9DAA-A61617C5E756}">
            <xm:f>NOT(ISERROR(SEARCH('Listados Datos'!$P$3,AR10)))</xm:f>
            <xm:f>'Listados Datos'!$P$3</xm:f>
            <x14:dxf>
              <fill>
                <patternFill>
                  <bgColor rgb="FF99CC00"/>
                </patternFill>
              </fill>
            </x14:dxf>
          </x14:cfRule>
          <x14:cfRule type="containsText" priority="22023" operator="containsText" id="{F9F1EBF2-9B2E-4BB3-BA81-D9A1CB13940E}">
            <xm:f>NOT(ISERROR(SEARCH('Listados Datos'!$P$4,AR10)))</xm:f>
            <xm:f>'Listados Datos'!$P$4</xm:f>
            <x14:dxf>
              <fill>
                <patternFill>
                  <bgColor rgb="FF33CC33"/>
                </patternFill>
              </fill>
            </x14:dxf>
          </x14:cfRule>
          <x14:cfRule type="containsText" priority="22024" operator="containsText" id="{BDF9A9D8-DC79-4F9A-A392-AAA7DA799FB5}">
            <xm:f>NOT(ISERROR(SEARCH('Listados Datos'!$P$5,AR10)))</xm:f>
            <xm:f>'Listados Datos'!$P$5</xm:f>
            <x14:dxf>
              <fill>
                <patternFill>
                  <bgColor rgb="FFFFFF00"/>
                </patternFill>
              </fill>
            </x14:dxf>
          </x14:cfRule>
          <x14:cfRule type="containsText" priority="22025" operator="containsText" id="{F2D4FF75-3F73-4583-A716-C0ED097C7BBD}">
            <xm:f>NOT(ISERROR(SEARCH('Listados Datos'!$P$6,AR10)))</xm:f>
            <xm:f>'Listados Datos'!$P$6</xm:f>
            <x14:dxf>
              <fill>
                <patternFill>
                  <bgColor rgb="FFFFC000"/>
                </patternFill>
              </fill>
            </x14:dxf>
          </x14:cfRule>
          <x14:cfRule type="containsText" priority="2202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869" operator="containsText" id="{9913F0C5-D86D-4907-A8E9-F4FC1B7582A7}">
            <xm:f>NOT(ISERROR(SEARCH('Listados Datos'!$T$3,AT11)))</xm:f>
            <xm:f>'Listados Datos'!$T$3</xm:f>
            <x14:dxf>
              <fill>
                <patternFill patternType="solid">
                  <bgColor rgb="FFC00000"/>
                </patternFill>
              </fill>
            </x14:dxf>
          </x14:cfRule>
          <x14:cfRule type="containsText" priority="21870" operator="containsText" id="{360E2F90-D0CB-48F6-B085-9482143BDBA0}">
            <xm:f>NOT(ISERROR(SEARCH('Listados Datos'!$T$4,AT11)))</xm:f>
            <xm:f>'Listados Datos'!$T$4</xm:f>
            <x14:dxf>
              <font>
                <b/>
                <i val="0"/>
                <color theme="0"/>
              </font>
              <fill>
                <patternFill>
                  <bgColor rgb="FFE26B0A"/>
                </patternFill>
              </fill>
            </x14:dxf>
          </x14:cfRule>
          <x14:cfRule type="containsText" priority="21871" operator="containsText" id="{B199ADE2-4587-4BF3-ABB2-F1249F5BBDD7}">
            <xm:f>NOT(ISERROR(SEARCH('Listados Datos'!$T$5,AT11)))</xm:f>
            <xm:f>'Listados Datos'!$T$5</xm:f>
            <x14:dxf>
              <font>
                <b/>
                <i val="0"/>
                <color auto="1"/>
              </font>
              <fill>
                <patternFill>
                  <bgColor rgb="FFFFFF00"/>
                </patternFill>
              </fill>
            </x14:dxf>
          </x14:cfRule>
          <x14:cfRule type="containsText" priority="2187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859" operator="containsText" id="{A5D69C26-8CFB-4AB5-81C6-DD056F2CBCB9}">
            <xm:f>NOT(ISERROR(SEARCH('Listados Datos'!$P$3,AR11)))</xm:f>
            <xm:f>'Listados Datos'!$P$3</xm:f>
            <x14:dxf>
              <fill>
                <patternFill>
                  <bgColor rgb="FF99CC00"/>
                </patternFill>
              </fill>
            </x14:dxf>
          </x14:cfRule>
          <x14:cfRule type="containsText" priority="21860" operator="containsText" id="{239F5177-EE66-4F32-9AA2-DB8AC8268D39}">
            <xm:f>NOT(ISERROR(SEARCH('Listados Datos'!$P$4,AR11)))</xm:f>
            <xm:f>'Listados Datos'!$P$4</xm:f>
            <x14:dxf>
              <fill>
                <patternFill>
                  <bgColor rgb="FF33CC33"/>
                </patternFill>
              </fill>
            </x14:dxf>
          </x14:cfRule>
          <x14:cfRule type="containsText" priority="21861" operator="containsText" id="{5BB059C4-B568-4A8A-800B-0896AB98E819}">
            <xm:f>NOT(ISERROR(SEARCH('Listados Datos'!$P$5,AR11)))</xm:f>
            <xm:f>'Listados Datos'!$P$5</xm:f>
            <x14:dxf>
              <fill>
                <patternFill>
                  <bgColor rgb="FFFFFF00"/>
                </patternFill>
              </fill>
            </x14:dxf>
          </x14:cfRule>
          <x14:cfRule type="containsText" priority="21862" operator="containsText" id="{8445DAC1-29F9-48C6-BA33-3A68608215FD}">
            <xm:f>NOT(ISERROR(SEARCH('Listados Datos'!$P$6,AR11)))</xm:f>
            <xm:f>'Listados Datos'!$P$6</xm:f>
            <x14:dxf>
              <fill>
                <patternFill>
                  <bgColor rgb="FFFFC000"/>
                </patternFill>
              </fill>
            </x14:dxf>
          </x14:cfRule>
          <x14:cfRule type="containsText" priority="2186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807" operator="containsText" id="{28B2F546-9D66-4114-9205-21B37AFB4E1C}">
            <xm:f>NOT(ISERROR(SEARCH('Listados Datos'!$T$3,AB16)))</xm:f>
            <xm:f>'Listados Datos'!$T$3</xm:f>
            <x14:dxf>
              <fill>
                <patternFill patternType="solid">
                  <bgColor rgb="FFC00000"/>
                </patternFill>
              </fill>
            </x14:dxf>
          </x14:cfRule>
          <x14:cfRule type="containsText" priority="21808" operator="containsText" id="{9085D0F7-FADA-49DD-949D-DE60CC4BACF7}">
            <xm:f>NOT(ISERROR(SEARCH('Listados Datos'!$T$4,AB16)))</xm:f>
            <xm:f>'Listados Datos'!$T$4</xm:f>
            <x14:dxf>
              <font>
                <b/>
                <i val="0"/>
                <color theme="0"/>
              </font>
              <fill>
                <patternFill>
                  <bgColor rgb="FFE26B0A"/>
                </patternFill>
              </fill>
            </x14:dxf>
          </x14:cfRule>
          <x14:cfRule type="containsText" priority="21809" operator="containsText" id="{F4FF4C34-ECCA-4BC8-91B8-25E0519DC175}">
            <xm:f>NOT(ISERROR(SEARCH('Listados Datos'!$T$5,AB16)))</xm:f>
            <xm:f>'Listados Datos'!$T$5</xm:f>
            <x14:dxf>
              <font>
                <b/>
                <i val="0"/>
                <color auto="1"/>
              </font>
              <fill>
                <patternFill>
                  <bgColor rgb="FFFFFF00"/>
                </patternFill>
              </fill>
            </x14:dxf>
          </x14:cfRule>
          <x14:cfRule type="containsText" priority="2181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797" operator="containsText" id="{394A2CEE-C800-4995-B040-3EE468E7D37F}">
            <xm:f>NOT(ISERROR(SEARCH('Listados Datos'!$P$3,Z16)))</xm:f>
            <xm:f>'Listados Datos'!$P$3</xm:f>
            <x14:dxf>
              <fill>
                <patternFill>
                  <bgColor rgb="FF99CC00"/>
                </patternFill>
              </fill>
            </x14:dxf>
          </x14:cfRule>
          <x14:cfRule type="containsText" priority="21798" operator="containsText" id="{08C6DF25-8C31-4379-BBC5-AAF818516A8E}">
            <xm:f>NOT(ISERROR(SEARCH('Listados Datos'!$P$4,Z16)))</xm:f>
            <xm:f>'Listados Datos'!$P$4</xm:f>
            <x14:dxf>
              <fill>
                <patternFill>
                  <bgColor rgb="FF33CC33"/>
                </patternFill>
              </fill>
            </x14:dxf>
          </x14:cfRule>
          <x14:cfRule type="containsText" priority="21799" operator="containsText" id="{93B3A8CA-F107-4D13-89A3-E8179ABE5787}">
            <xm:f>NOT(ISERROR(SEARCH('Listados Datos'!$P$5,Z16)))</xm:f>
            <xm:f>'Listados Datos'!$P$5</xm:f>
            <x14:dxf>
              <fill>
                <patternFill>
                  <bgColor rgb="FFFFFF00"/>
                </patternFill>
              </fill>
            </x14:dxf>
          </x14:cfRule>
          <x14:cfRule type="containsText" priority="21800" operator="containsText" id="{4F3FE9D8-192A-4C00-8DD4-D1B09CA3A3E2}">
            <xm:f>NOT(ISERROR(SEARCH('Listados Datos'!$P$6,Z16)))</xm:f>
            <xm:f>'Listados Datos'!$P$6</xm:f>
            <x14:dxf>
              <fill>
                <patternFill>
                  <bgColor rgb="FFFFC000"/>
                </patternFill>
              </fill>
            </x14:dxf>
          </x14:cfRule>
          <x14:cfRule type="containsText" priority="2180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647" operator="containsText" id="{C958F836-354B-4795-B0FF-F9217E9F8816}">
            <xm:f>NOT(ISERROR(SEARCH('Listados Datos'!$T$3,AF34)))</xm:f>
            <xm:f>'Listados Datos'!$T$3</xm:f>
            <x14:dxf>
              <fill>
                <patternFill patternType="solid">
                  <bgColor rgb="FFC00000"/>
                </patternFill>
              </fill>
            </x14:dxf>
          </x14:cfRule>
          <x14:cfRule type="containsText" priority="19648" operator="containsText" id="{F987F890-B27A-4890-A825-9E1738CD798A}">
            <xm:f>NOT(ISERROR(SEARCH('Listados Datos'!$T$4,AF34)))</xm:f>
            <xm:f>'Listados Datos'!$T$4</xm:f>
            <x14:dxf>
              <font>
                <b/>
                <i val="0"/>
                <color theme="0"/>
              </font>
              <fill>
                <patternFill>
                  <bgColor rgb="FFE26B0A"/>
                </patternFill>
              </fill>
            </x14:dxf>
          </x14:cfRule>
          <x14:cfRule type="containsText" priority="19649" operator="containsText" id="{BA97537B-D936-42DD-B363-22A7E405B3EE}">
            <xm:f>NOT(ISERROR(SEARCH('Listados Datos'!$T$5,AF34)))</xm:f>
            <xm:f>'Listados Datos'!$T$5</xm:f>
            <x14:dxf>
              <font>
                <b/>
                <i val="0"/>
                <color auto="1"/>
              </font>
              <fill>
                <patternFill>
                  <bgColor rgb="FFFFFF00"/>
                </patternFill>
              </fill>
            </x14:dxf>
          </x14:cfRule>
          <x14:cfRule type="containsText" priority="1965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583" operator="containsText" id="{8B83ADCD-86BC-4469-950B-C2BA3F086632}">
            <xm:f>NOT(ISERROR(SEARCH('Listados Datos'!$P$3,AR34)))</xm:f>
            <xm:f>'Listados Datos'!$P$3</xm:f>
            <x14:dxf>
              <fill>
                <patternFill>
                  <bgColor rgb="FF99CC00"/>
                </patternFill>
              </fill>
            </x14:dxf>
          </x14:cfRule>
          <x14:cfRule type="containsText" priority="19584" operator="containsText" id="{D7D14DDF-33D0-4CDF-BCD5-E9D7EC7743F3}">
            <xm:f>NOT(ISERROR(SEARCH('Listados Datos'!$P$4,AR34)))</xm:f>
            <xm:f>'Listados Datos'!$P$4</xm:f>
            <x14:dxf>
              <fill>
                <patternFill>
                  <bgColor rgb="FF33CC33"/>
                </patternFill>
              </fill>
            </x14:dxf>
          </x14:cfRule>
          <x14:cfRule type="containsText" priority="19585" operator="containsText" id="{0B10B076-04C6-476E-B911-DF772652D621}">
            <xm:f>NOT(ISERROR(SEARCH('Listados Datos'!$P$5,AR34)))</xm:f>
            <xm:f>'Listados Datos'!$P$5</xm:f>
            <x14:dxf>
              <fill>
                <patternFill>
                  <bgColor rgb="FFFFFF00"/>
                </patternFill>
              </fill>
            </x14:dxf>
          </x14:cfRule>
          <x14:cfRule type="containsText" priority="19586" operator="containsText" id="{8B451490-E5F8-401D-9D95-06CBFD417CC9}">
            <xm:f>NOT(ISERROR(SEARCH('Listados Datos'!$P$6,AR34)))</xm:f>
            <xm:f>'Listados Datos'!$P$6</xm:f>
            <x14:dxf>
              <fill>
                <patternFill>
                  <bgColor rgb="FFFFC000"/>
                </patternFill>
              </fill>
            </x14:dxf>
          </x14:cfRule>
          <x14:cfRule type="containsText" priority="1958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697" operator="containsText" id="{6576E372-613E-44C6-A3A0-72C568EA4FA2}">
            <xm:f>NOT(ISERROR(SEARCH('Listados Datos'!$T$3,AB22)))</xm:f>
            <xm:f>'Listados Datos'!$T$3</xm:f>
            <x14:dxf>
              <fill>
                <patternFill patternType="solid">
                  <bgColor rgb="FFC00000"/>
                </patternFill>
              </fill>
            </x14:dxf>
          </x14:cfRule>
          <x14:cfRule type="containsText" priority="21698" operator="containsText" id="{663CD3A7-FB17-45A9-84C0-39BCEBDD5F08}">
            <xm:f>NOT(ISERROR(SEARCH('Listados Datos'!$T$4,AB22)))</xm:f>
            <xm:f>'Listados Datos'!$T$4</xm:f>
            <x14:dxf>
              <font>
                <b/>
                <i val="0"/>
                <color theme="0"/>
              </font>
              <fill>
                <patternFill>
                  <bgColor rgb="FFE26B0A"/>
                </patternFill>
              </fill>
            </x14:dxf>
          </x14:cfRule>
          <x14:cfRule type="containsText" priority="21699" operator="containsText" id="{43EE654D-AE2C-4AFE-906D-6446F0B1F3CA}">
            <xm:f>NOT(ISERROR(SEARCH('Listados Datos'!$T$5,AB22)))</xm:f>
            <xm:f>'Listados Datos'!$T$5</xm:f>
            <x14:dxf>
              <font>
                <b/>
                <i val="0"/>
                <color auto="1"/>
              </font>
              <fill>
                <patternFill>
                  <bgColor rgb="FFFFFF00"/>
                </patternFill>
              </fill>
            </x14:dxf>
          </x14:cfRule>
          <x14:cfRule type="containsText" priority="2170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687" operator="containsText" id="{A6806A8F-088E-46D2-B678-213930B5A35C}">
            <xm:f>NOT(ISERROR(SEARCH('Listados Datos'!$P$3,Z22)))</xm:f>
            <xm:f>'Listados Datos'!$P$3</xm:f>
            <x14:dxf>
              <fill>
                <patternFill>
                  <bgColor rgb="FF99CC00"/>
                </patternFill>
              </fill>
            </x14:dxf>
          </x14:cfRule>
          <x14:cfRule type="containsText" priority="21688" operator="containsText" id="{1578B7CF-7D5D-49FF-8D32-BE1E9450ED96}">
            <xm:f>NOT(ISERROR(SEARCH('Listados Datos'!$P$4,Z22)))</xm:f>
            <xm:f>'Listados Datos'!$P$4</xm:f>
            <x14:dxf>
              <fill>
                <patternFill>
                  <bgColor rgb="FF33CC33"/>
                </patternFill>
              </fill>
            </x14:dxf>
          </x14:cfRule>
          <x14:cfRule type="containsText" priority="21689" operator="containsText" id="{7B59C5A4-2050-47D7-970C-07E2ED55F07F}">
            <xm:f>NOT(ISERROR(SEARCH('Listados Datos'!$P$5,Z22)))</xm:f>
            <xm:f>'Listados Datos'!$P$5</xm:f>
            <x14:dxf>
              <fill>
                <patternFill>
                  <bgColor rgb="FFFFFF00"/>
                </patternFill>
              </fill>
            </x14:dxf>
          </x14:cfRule>
          <x14:cfRule type="containsText" priority="21690" operator="containsText" id="{46CB4BD5-CD51-49BD-9BB3-C8301226C3F6}">
            <xm:f>NOT(ISERROR(SEARCH('Listados Datos'!$P$6,Z22)))</xm:f>
            <xm:f>'Listados Datos'!$P$6</xm:f>
            <x14:dxf>
              <fill>
                <patternFill>
                  <bgColor rgb="FFFFC000"/>
                </patternFill>
              </fill>
            </x14:dxf>
          </x14:cfRule>
          <x14:cfRule type="containsText" priority="2169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593" operator="containsText" id="{BFE8C9D1-522D-4CC6-B4E8-A1C815BD759F}">
            <xm:f>NOT(ISERROR(SEARCH('Listados Datos'!$T$3,AT34)))</xm:f>
            <xm:f>'Listados Datos'!$T$3</xm:f>
            <x14:dxf>
              <fill>
                <patternFill patternType="solid">
                  <bgColor rgb="FFC00000"/>
                </patternFill>
              </fill>
            </x14:dxf>
          </x14:cfRule>
          <x14:cfRule type="containsText" priority="19594" operator="containsText" id="{6A4300B8-950A-4A59-BD05-522049BF8282}">
            <xm:f>NOT(ISERROR(SEARCH('Listados Datos'!$T$4,AT34)))</xm:f>
            <xm:f>'Listados Datos'!$T$4</xm:f>
            <x14:dxf>
              <font>
                <b/>
                <i val="0"/>
                <color theme="0"/>
              </font>
              <fill>
                <patternFill>
                  <bgColor rgb="FFE26B0A"/>
                </patternFill>
              </fill>
            </x14:dxf>
          </x14:cfRule>
          <x14:cfRule type="containsText" priority="19595" operator="containsText" id="{7D61EBC0-A73F-4CC1-8300-D764BC741767}">
            <xm:f>NOT(ISERROR(SEARCH('Listados Datos'!$T$5,AT34)))</xm:f>
            <xm:f>'Listados Datos'!$T$5</xm:f>
            <x14:dxf>
              <font>
                <b/>
                <i val="0"/>
                <color auto="1"/>
              </font>
              <fill>
                <patternFill>
                  <bgColor rgb="FFFFFF00"/>
                </patternFill>
              </fill>
            </x14:dxf>
          </x14:cfRule>
          <x14:cfRule type="containsText" priority="1959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587" operator="containsText" id="{B537AB51-6800-4B43-951E-321F9213C33D}">
            <xm:f>NOT(ISERROR(SEARCH('Listados Datos'!$T$3,AB28)))</xm:f>
            <xm:f>'Listados Datos'!$T$3</xm:f>
            <x14:dxf>
              <fill>
                <patternFill patternType="solid">
                  <bgColor rgb="FFC00000"/>
                </patternFill>
              </fill>
            </x14:dxf>
          </x14:cfRule>
          <x14:cfRule type="containsText" priority="21588" operator="containsText" id="{31187692-EFDF-4A07-84DD-BE7D0CA4C3B7}">
            <xm:f>NOT(ISERROR(SEARCH('Listados Datos'!$T$4,AB28)))</xm:f>
            <xm:f>'Listados Datos'!$T$4</xm:f>
            <x14:dxf>
              <font>
                <b/>
                <i val="0"/>
                <color theme="0"/>
              </font>
              <fill>
                <patternFill>
                  <bgColor rgb="FFE26B0A"/>
                </patternFill>
              </fill>
            </x14:dxf>
          </x14:cfRule>
          <x14:cfRule type="containsText" priority="21589" operator="containsText" id="{D6D3C97E-DC4E-45FD-A1A6-CB8E1F31490A}">
            <xm:f>NOT(ISERROR(SEARCH('Listados Datos'!$T$5,AB28)))</xm:f>
            <xm:f>'Listados Datos'!$T$5</xm:f>
            <x14:dxf>
              <font>
                <b/>
                <i val="0"/>
                <color auto="1"/>
              </font>
              <fill>
                <patternFill>
                  <bgColor rgb="FFFFFF00"/>
                </patternFill>
              </fill>
            </x14:dxf>
          </x14:cfRule>
          <x14:cfRule type="containsText" priority="2159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577" operator="containsText" id="{8B675902-4FAF-4228-A2EE-15338A498763}">
            <xm:f>NOT(ISERROR(SEARCH('Listados Datos'!$P$3,Z28)))</xm:f>
            <xm:f>'Listados Datos'!$P$3</xm:f>
            <x14:dxf>
              <fill>
                <patternFill>
                  <bgColor rgb="FF99CC00"/>
                </patternFill>
              </fill>
            </x14:dxf>
          </x14:cfRule>
          <x14:cfRule type="containsText" priority="21578" operator="containsText" id="{81655804-2E81-4E2E-8879-B2E2B373D792}">
            <xm:f>NOT(ISERROR(SEARCH('Listados Datos'!$P$4,Z28)))</xm:f>
            <xm:f>'Listados Datos'!$P$4</xm:f>
            <x14:dxf>
              <fill>
                <patternFill>
                  <bgColor rgb="FF33CC33"/>
                </patternFill>
              </fill>
            </x14:dxf>
          </x14:cfRule>
          <x14:cfRule type="containsText" priority="21579" operator="containsText" id="{B24E652B-858C-4957-97AF-FD977925C016}">
            <xm:f>NOT(ISERROR(SEARCH('Listados Datos'!$P$5,Z28)))</xm:f>
            <xm:f>'Listados Datos'!$P$5</xm:f>
            <x14:dxf>
              <fill>
                <patternFill>
                  <bgColor rgb="FFFFFF00"/>
                </patternFill>
              </fill>
            </x14:dxf>
          </x14:cfRule>
          <x14:cfRule type="containsText" priority="21580" operator="containsText" id="{77DF5368-3FB0-49F9-9E7F-61D256A2F61B}">
            <xm:f>NOT(ISERROR(SEARCH('Listados Datos'!$P$6,Z28)))</xm:f>
            <xm:f>'Listados Datos'!$P$6</xm:f>
            <x14:dxf>
              <fill>
                <patternFill>
                  <bgColor rgb="FFFFC000"/>
                </patternFill>
              </fill>
            </x14:dxf>
          </x14:cfRule>
          <x14:cfRule type="containsText" priority="2158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20139" operator="containsText" id="{D577C7F3-9CC1-4879-94D1-97CBDC9B1C88}">
            <xm:f>NOT(ISERROR(SEARCH('Listados Datos'!$T$3,AT24)))</xm:f>
            <xm:f>'Listados Datos'!$T$3</xm:f>
            <x14:dxf>
              <fill>
                <patternFill patternType="solid">
                  <bgColor rgb="FFC00000"/>
                </patternFill>
              </fill>
            </x14:dxf>
          </x14:cfRule>
          <x14:cfRule type="containsText" priority="20140" operator="containsText" id="{B0B7F4C8-40FC-4D16-B96A-4016FB815420}">
            <xm:f>NOT(ISERROR(SEARCH('Listados Datos'!$T$4,AT24)))</xm:f>
            <xm:f>'Listados Datos'!$T$4</xm:f>
            <x14:dxf>
              <font>
                <b/>
                <i val="0"/>
                <color theme="0"/>
              </font>
              <fill>
                <patternFill>
                  <bgColor rgb="FFE26B0A"/>
                </patternFill>
              </fill>
            </x14:dxf>
          </x14:cfRule>
          <x14:cfRule type="containsText" priority="20141" operator="containsText" id="{78CAE59A-4822-45DE-B842-9B9196FF706C}">
            <xm:f>NOT(ISERROR(SEARCH('Listados Datos'!$T$5,AT24)))</xm:f>
            <xm:f>'Listados Datos'!$T$5</xm:f>
            <x14:dxf>
              <font>
                <b/>
                <i val="0"/>
                <color auto="1"/>
              </font>
              <fill>
                <patternFill>
                  <bgColor rgb="FFFFFF00"/>
                </patternFill>
              </fill>
            </x14:dxf>
          </x14:cfRule>
          <x14:cfRule type="containsText" priority="2014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20129" operator="containsText" id="{0AE127EE-235C-48DF-8AB2-F05EA457BEB9}">
            <xm:f>NOT(ISERROR(SEARCH('Listados Datos'!$P$3,AR24)))</xm:f>
            <xm:f>'Listados Datos'!$P$3</xm:f>
            <x14:dxf>
              <fill>
                <patternFill>
                  <bgColor rgb="FF99CC00"/>
                </patternFill>
              </fill>
            </x14:dxf>
          </x14:cfRule>
          <x14:cfRule type="containsText" priority="20130" operator="containsText" id="{F12AA109-C51B-4584-8888-0AF868684CFD}">
            <xm:f>NOT(ISERROR(SEARCH('Listados Datos'!$P$4,AR24)))</xm:f>
            <xm:f>'Listados Datos'!$P$4</xm:f>
            <x14:dxf>
              <fill>
                <patternFill>
                  <bgColor rgb="FF33CC33"/>
                </patternFill>
              </fill>
            </x14:dxf>
          </x14:cfRule>
          <x14:cfRule type="containsText" priority="20131" operator="containsText" id="{B457CB62-2E3C-44CC-9F3A-779B36AEA3A4}">
            <xm:f>NOT(ISERROR(SEARCH('Listados Datos'!$P$5,AR24)))</xm:f>
            <xm:f>'Listados Datos'!$P$5</xm:f>
            <x14:dxf>
              <fill>
                <patternFill>
                  <bgColor rgb="FFFFFF00"/>
                </patternFill>
              </fill>
            </x14:dxf>
          </x14:cfRule>
          <x14:cfRule type="containsText" priority="20132" operator="containsText" id="{58A7AE56-3FF3-4157-A877-D042912EB280}">
            <xm:f>NOT(ISERROR(SEARCH('Listados Datos'!$P$6,AR24)))</xm:f>
            <xm:f>'Listados Datos'!$P$6</xm:f>
            <x14:dxf>
              <fill>
                <patternFill>
                  <bgColor rgb="FFFFC000"/>
                </patternFill>
              </fill>
            </x14:dxf>
          </x14:cfRule>
          <x14:cfRule type="containsText" priority="2013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20115" operator="containsText" id="{513C04AF-30F3-44D2-8A76-6595B483A896}">
            <xm:f>NOT(ISERROR(SEARCH('Listados Datos'!$P$3,AR25)))</xm:f>
            <xm:f>'Listados Datos'!$P$3</xm:f>
            <x14:dxf>
              <fill>
                <patternFill>
                  <bgColor rgb="FF99CC00"/>
                </patternFill>
              </fill>
            </x14:dxf>
          </x14:cfRule>
          <x14:cfRule type="containsText" priority="20116" operator="containsText" id="{D20027FE-B6E4-4717-BEA9-4F0F379F1918}">
            <xm:f>NOT(ISERROR(SEARCH('Listados Datos'!$P$4,AR25)))</xm:f>
            <xm:f>'Listados Datos'!$P$4</xm:f>
            <x14:dxf>
              <fill>
                <patternFill>
                  <bgColor rgb="FF33CC33"/>
                </patternFill>
              </fill>
            </x14:dxf>
          </x14:cfRule>
          <x14:cfRule type="containsText" priority="20117" operator="containsText" id="{828208B7-75CD-46CD-B4E6-A323CE3E6EA6}">
            <xm:f>NOT(ISERROR(SEARCH('Listados Datos'!$P$5,AR25)))</xm:f>
            <xm:f>'Listados Datos'!$P$5</xm:f>
            <x14:dxf>
              <fill>
                <patternFill>
                  <bgColor rgb="FFFFFF00"/>
                </patternFill>
              </fill>
            </x14:dxf>
          </x14:cfRule>
          <x14:cfRule type="containsText" priority="20118" operator="containsText" id="{B70D0AD8-0159-46A7-96F3-29F870946411}">
            <xm:f>NOT(ISERROR(SEARCH('Listados Datos'!$P$6,AR25)))</xm:f>
            <xm:f>'Listados Datos'!$P$6</xm:f>
            <x14:dxf>
              <fill>
                <patternFill>
                  <bgColor rgb="FFFFC000"/>
                </patternFill>
              </fill>
            </x14:dxf>
          </x14:cfRule>
          <x14:cfRule type="containsText" priority="2011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20125" operator="containsText" id="{E790A1D5-1FF4-40F5-9560-C18FB936B25A}">
            <xm:f>NOT(ISERROR(SEARCH('Listados Datos'!$T$3,AT25)))</xm:f>
            <xm:f>'Listados Datos'!$T$3</xm:f>
            <x14:dxf>
              <fill>
                <patternFill patternType="solid">
                  <bgColor rgb="FFC00000"/>
                </patternFill>
              </fill>
            </x14:dxf>
          </x14:cfRule>
          <x14:cfRule type="containsText" priority="20126" operator="containsText" id="{B6BD9524-10E5-4AF3-84C3-90294985CE0D}">
            <xm:f>NOT(ISERROR(SEARCH('Listados Datos'!$T$4,AT25)))</xm:f>
            <xm:f>'Listados Datos'!$T$4</xm:f>
            <x14:dxf>
              <font>
                <b/>
                <i val="0"/>
                <color theme="0"/>
              </font>
              <fill>
                <patternFill>
                  <bgColor rgb="FFE26B0A"/>
                </patternFill>
              </fill>
            </x14:dxf>
          </x14:cfRule>
          <x14:cfRule type="containsText" priority="20127" operator="containsText" id="{10D28B8F-FD8B-48E8-B9CA-BDD84BE816A7}">
            <xm:f>NOT(ISERROR(SEARCH('Listados Datos'!$T$5,AT25)))</xm:f>
            <xm:f>'Listados Datos'!$T$5</xm:f>
            <x14:dxf>
              <font>
                <b/>
                <i val="0"/>
                <color auto="1"/>
              </font>
              <fill>
                <patternFill>
                  <bgColor rgb="FFFFFF00"/>
                </patternFill>
              </fill>
            </x14:dxf>
          </x14:cfRule>
          <x14:cfRule type="containsText" priority="2012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20097" operator="containsText" id="{9FE9EF71-5182-4565-B79B-5FC1448E66F3}">
            <xm:f>NOT(ISERROR(SEARCH('Listados Datos'!$T$3,AT29)))</xm:f>
            <xm:f>'Listados Datos'!$T$3</xm:f>
            <x14:dxf>
              <fill>
                <patternFill patternType="solid">
                  <bgColor rgb="FFC00000"/>
                </patternFill>
              </fill>
            </x14:dxf>
          </x14:cfRule>
          <x14:cfRule type="containsText" priority="20098" operator="containsText" id="{38223450-FFCB-4AE2-A4B9-9E89D01079B8}">
            <xm:f>NOT(ISERROR(SEARCH('Listados Datos'!$T$4,AT29)))</xm:f>
            <xm:f>'Listados Datos'!$T$4</xm:f>
            <x14:dxf>
              <font>
                <b/>
                <i val="0"/>
                <color theme="0"/>
              </font>
              <fill>
                <patternFill>
                  <bgColor rgb="FFE26B0A"/>
                </patternFill>
              </fill>
            </x14:dxf>
          </x14:cfRule>
          <x14:cfRule type="containsText" priority="20099" operator="containsText" id="{D9562559-4F69-4B6D-8FE5-E8040B0ED977}">
            <xm:f>NOT(ISERROR(SEARCH('Listados Datos'!$T$5,AT29)))</xm:f>
            <xm:f>'Listados Datos'!$T$5</xm:f>
            <x14:dxf>
              <font>
                <b/>
                <i val="0"/>
                <color auto="1"/>
              </font>
              <fill>
                <patternFill>
                  <bgColor rgb="FFFFFF00"/>
                </patternFill>
              </fill>
            </x14:dxf>
          </x14:cfRule>
          <x14:cfRule type="containsText" priority="2010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20087" operator="containsText" id="{B3FC4E85-4141-4399-BBB3-AFD7B297DBF6}">
            <xm:f>NOT(ISERROR(SEARCH('Listados Datos'!$P$3,AR29)))</xm:f>
            <xm:f>'Listados Datos'!$P$3</xm:f>
            <x14:dxf>
              <fill>
                <patternFill>
                  <bgColor rgb="FF99CC00"/>
                </patternFill>
              </fill>
            </x14:dxf>
          </x14:cfRule>
          <x14:cfRule type="containsText" priority="20088" operator="containsText" id="{10485AD5-70AB-41A6-8D6B-AE8ACB790BF0}">
            <xm:f>NOT(ISERROR(SEARCH('Listados Datos'!$P$4,AR29)))</xm:f>
            <xm:f>'Listados Datos'!$P$4</xm:f>
            <x14:dxf>
              <fill>
                <patternFill>
                  <bgColor rgb="FF33CC33"/>
                </patternFill>
              </fill>
            </x14:dxf>
          </x14:cfRule>
          <x14:cfRule type="containsText" priority="20089" operator="containsText" id="{416D807C-2CE5-49F2-AF7A-360BB9725A46}">
            <xm:f>NOT(ISERROR(SEARCH('Listados Datos'!$P$5,AR29)))</xm:f>
            <xm:f>'Listados Datos'!$P$5</xm:f>
            <x14:dxf>
              <fill>
                <patternFill>
                  <bgColor rgb="FFFFFF00"/>
                </patternFill>
              </fill>
            </x14:dxf>
          </x14:cfRule>
          <x14:cfRule type="containsText" priority="20090" operator="containsText" id="{A1F600D5-C340-47C1-87C3-E58C82FB81F9}">
            <xm:f>NOT(ISERROR(SEARCH('Listados Datos'!$P$6,AR29)))</xm:f>
            <xm:f>'Listados Datos'!$P$6</xm:f>
            <x14:dxf>
              <fill>
                <patternFill>
                  <bgColor rgb="FFFFC000"/>
                </patternFill>
              </fill>
            </x14:dxf>
          </x14:cfRule>
          <x14:cfRule type="containsText" priority="2009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371" operator="containsText" id="{2664CDEC-0CDE-47FF-A2AF-B3C3F7259DE6}">
            <xm:f>NOT(ISERROR(SEARCH('Listados Datos'!$T$3,AT12)))</xm:f>
            <xm:f>'Listados Datos'!$T$3</xm:f>
            <x14:dxf>
              <fill>
                <patternFill patternType="solid">
                  <bgColor rgb="FFC00000"/>
                </patternFill>
              </fill>
            </x14:dxf>
          </x14:cfRule>
          <x14:cfRule type="containsText" priority="20372" operator="containsText" id="{98E64DA5-0FB4-4ACC-9820-C5B868402215}">
            <xm:f>NOT(ISERROR(SEARCH('Listados Datos'!$T$4,AT12)))</xm:f>
            <xm:f>'Listados Datos'!$T$4</xm:f>
            <x14:dxf>
              <font>
                <b/>
                <i val="0"/>
                <color theme="0"/>
              </font>
              <fill>
                <patternFill>
                  <bgColor rgb="FFE26B0A"/>
                </patternFill>
              </fill>
            </x14:dxf>
          </x14:cfRule>
          <x14:cfRule type="containsText" priority="20373" operator="containsText" id="{69149369-AF6F-474C-A4B5-F8397AFBA53C}">
            <xm:f>NOT(ISERROR(SEARCH('Listados Datos'!$T$5,AT12)))</xm:f>
            <xm:f>'Listados Datos'!$T$5</xm:f>
            <x14:dxf>
              <font>
                <b/>
                <i val="0"/>
                <color auto="1"/>
              </font>
              <fill>
                <patternFill>
                  <bgColor rgb="FFFFFF00"/>
                </patternFill>
              </fill>
            </x14:dxf>
          </x14:cfRule>
          <x14:cfRule type="containsText" priority="2037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361" operator="containsText" id="{11EDDB87-13AB-4BC1-9E9B-74A27B945109}">
            <xm:f>NOT(ISERROR(SEARCH('Listados Datos'!$P$3,AR12)))</xm:f>
            <xm:f>'Listados Datos'!$P$3</xm:f>
            <x14:dxf>
              <fill>
                <patternFill>
                  <bgColor rgb="FF99CC00"/>
                </patternFill>
              </fill>
            </x14:dxf>
          </x14:cfRule>
          <x14:cfRule type="containsText" priority="20362" operator="containsText" id="{786AEEA5-AE45-4DBC-9CDA-99B50C71686A}">
            <xm:f>NOT(ISERROR(SEARCH('Listados Datos'!$P$4,AR12)))</xm:f>
            <xm:f>'Listados Datos'!$P$4</xm:f>
            <x14:dxf>
              <fill>
                <patternFill>
                  <bgColor rgb="FF33CC33"/>
                </patternFill>
              </fill>
            </x14:dxf>
          </x14:cfRule>
          <x14:cfRule type="containsText" priority="20363" operator="containsText" id="{4A891729-0C10-4828-A306-147BE5B11DFF}">
            <xm:f>NOT(ISERROR(SEARCH('Listados Datos'!$P$5,AR12)))</xm:f>
            <xm:f>'Listados Datos'!$P$5</xm:f>
            <x14:dxf>
              <fill>
                <patternFill>
                  <bgColor rgb="FFFFFF00"/>
                </patternFill>
              </fill>
            </x14:dxf>
          </x14:cfRule>
          <x14:cfRule type="containsText" priority="20364" operator="containsText" id="{7D881198-DB9B-465D-ADDC-BE66B6AE8133}">
            <xm:f>NOT(ISERROR(SEARCH('Listados Datos'!$P$6,AR12)))</xm:f>
            <xm:f>'Listados Datos'!$P$6</xm:f>
            <x14:dxf>
              <fill>
                <patternFill>
                  <bgColor rgb="FFFFC000"/>
                </patternFill>
              </fill>
            </x14:dxf>
          </x14:cfRule>
          <x14:cfRule type="containsText" priority="2036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20011" operator="containsText" id="{5E9BC800-F857-434B-B80E-0B2E59764E34}">
            <xm:f>NOT(ISERROR(SEARCH('Listados Datos'!$T$3,AT30)))</xm:f>
            <xm:f>'Listados Datos'!$T$3</xm:f>
            <x14:dxf>
              <fill>
                <patternFill patternType="solid">
                  <bgColor rgb="FFC00000"/>
                </patternFill>
              </fill>
            </x14:dxf>
          </x14:cfRule>
          <x14:cfRule type="containsText" priority="20012" operator="containsText" id="{F6696103-F1C4-489C-BBE4-50934E6D2A13}">
            <xm:f>NOT(ISERROR(SEARCH('Listados Datos'!$T$4,AT30)))</xm:f>
            <xm:f>'Listados Datos'!$T$4</xm:f>
            <x14:dxf>
              <font>
                <b/>
                <i val="0"/>
                <color theme="0"/>
              </font>
              <fill>
                <patternFill>
                  <bgColor rgb="FFE26B0A"/>
                </patternFill>
              </fill>
            </x14:dxf>
          </x14:cfRule>
          <x14:cfRule type="containsText" priority="20013" operator="containsText" id="{FE183A7B-C7D7-44F0-8504-0A4D63BFB337}">
            <xm:f>NOT(ISERROR(SEARCH('Listados Datos'!$T$5,AT30)))</xm:f>
            <xm:f>'Listados Datos'!$T$5</xm:f>
            <x14:dxf>
              <font>
                <b/>
                <i val="0"/>
                <color auto="1"/>
              </font>
              <fill>
                <patternFill>
                  <bgColor rgb="FFFFFF00"/>
                </patternFill>
              </fill>
            </x14:dxf>
          </x14:cfRule>
          <x14:cfRule type="containsText" priority="2001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20001" operator="containsText" id="{52076888-8D7C-4F6F-B001-6C8622EE6BE0}">
            <xm:f>NOT(ISERROR(SEARCH('Listados Datos'!$P$3,AR30)))</xm:f>
            <xm:f>'Listados Datos'!$P$3</xm:f>
            <x14:dxf>
              <fill>
                <patternFill>
                  <bgColor rgb="FF99CC00"/>
                </patternFill>
              </fill>
            </x14:dxf>
          </x14:cfRule>
          <x14:cfRule type="containsText" priority="20002" operator="containsText" id="{4F8FAC04-4265-4852-BEEE-D6D136AD86FC}">
            <xm:f>NOT(ISERROR(SEARCH('Listados Datos'!$P$4,AR30)))</xm:f>
            <xm:f>'Listados Datos'!$P$4</xm:f>
            <x14:dxf>
              <fill>
                <patternFill>
                  <bgColor rgb="FF33CC33"/>
                </patternFill>
              </fill>
            </x14:dxf>
          </x14:cfRule>
          <x14:cfRule type="containsText" priority="20003" operator="containsText" id="{864C4DA6-6142-4506-A2C3-B5F4169736A4}">
            <xm:f>NOT(ISERROR(SEARCH('Listados Datos'!$P$5,AR30)))</xm:f>
            <xm:f>'Listados Datos'!$P$5</xm:f>
            <x14:dxf>
              <fill>
                <patternFill>
                  <bgColor rgb="FFFFFF00"/>
                </patternFill>
              </fill>
            </x14:dxf>
          </x14:cfRule>
          <x14:cfRule type="containsText" priority="20004" operator="containsText" id="{47286D85-AB7F-4FD8-BF02-CC68FB69349C}">
            <xm:f>NOT(ISERROR(SEARCH('Listados Datos'!$P$6,AR30)))</xm:f>
            <xm:f>'Listados Datos'!$P$6</xm:f>
            <x14:dxf>
              <fill>
                <patternFill>
                  <bgColor rgb="FFFFC000"/>
                </patternFill>
              </fill>
            </x14:dxf>
          </x14:cfRule>
          <x14:cfRule type="containsText" priority="2000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20069" operator="containsText" id="{7A45879B-6CBE-4561-936B-E81753010293}">
            <xm:f>NOT(ISERROR(SEARCH('Listados Datos'!$T$3,AT33)))</xm:f>
            <xm:f>'Listados Datos'!$T$3</xm:f>
            <x14:dxf>
              <fill>
                <patternFill patternType="solid">
                  <bgColor rgb="FFC00000"/>
                </patternFill>
              </fill>
            </x14:dxf>
          </x14:cfRule>
          <x14:cfRule type="containsText" priority="20070" operator="containsText" id="{02F96459-5668-4C20-A8EB-0EBD65E11C4D}">
            <xm:f>NOT(ISERROR(SEARCH('Listados Datos'!$T$4,AT33)))</xm:f>
            <xm:f>'Listados Datos'!$T$4</xm:f>
            <x14:dxf>
              <font>
                <b/>
                <i val="0"/>
                <color theme="0"/>
              </font>
              <fill>
                <patternFill>
                  <bgColor rgb="FFE26B0A"/>
                </patternFill>
              </fill>
            </x14:dxf>
          </x14:cfRule>
          <x14:cfRule type="containsText" priority="20071" operator="containsText" id="{198118FA-5D09-41B6-8D96-462F03B42E29}">
            <xm:f>NOT(ISERROR(SEARCH('Listados Datos'!$T$5,AT33)))</xm:f>
            <xm:f>'Listados Datos'!$T$5</xm:f>
            <x14:dxf>
              <font>
                <b/>
                <i val="0"/>
                <color auto="1"/>
              </font>
              <fill>
                <patternFill>
                  <bgColor rgb="FFFFFF00"/>
                </patternFill>
              </fill>
            </x14:dxf>
          </x14:cfRule>
          <x14:cfRule type="containsText" priority="2007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20059" operator="containsText" id="{2415E6B4-4EB0-42EA-BA42-1AAD840408F1}">
            <xm:f>NOT(ISERROR(SEARCH('Listados Datos'!$P$3,AR33)))</xm:f>
            <xm:f>'Listados Datos'!$P$3</xm:f>
            <x14:dxf>
              <fill>
                <patternFill>
                  <bgColor rgb="FF99CC00"/>
                </patternFill>
              </fill>
            </x14:dxf>
          </x14:cfRule>
          <x14:cfRule type="containsText" priority="20060" operator="containsText" id="{D5A5CE8D-6861-4964-B500-96046555A7AB}">
            <xm:f>NOT(ISERROR(SEARCH('Listados Datos'!$P$4,AR33)))</xm:f>
            <xm:f>'Listados Datos'!$P$4</xm:f>
            <x14:dxf>
              <fill>
                <patternFill>
                  <bgColor rgb="FF33CC33"/>
                </patternFill>
              </fill>
            </x14:dxf>
          </x14:cfRule>
          <x14:cfRule type="containsText" priority="20061" operator="containsText" id="{B0B59701-9349-4771-B0BC-CD887135B972}">
            <xm:f>NOT(ISERROR(SEARCH('Listados Datos'!$P$5,AR33)))</xm:f>
            <xm:f>'Listados Datos'!$P$5</xm:f>
            <x14:dxf>
              <fill>
                <patternFill>
                  <bgColor rgb="FFFFFF00"/>
                </patternFill>
              </fill>
            </x14:dxf>
          </x14:cfRule>
          <x14:cfRule type="containsText" priority="20062" operator="containsText" id="{A47CC175-081D-4204-9C31-86C3D4EAEC9D}">
            <xm:f>NOT(ISERROR(SEARCH('Listados Datos'!$P$6,AR33)))</xm:f>
            <xm:f>'Listados Datos'!$P$6</xm:f>
            <x14:dxf>
              <fill>
                <patternFill>
                  <bgColor rgb="FFFFC000"/>
                </patternFill>
              </fill>
            </x14:dxf>
          </x14:cfRule>
          <x14:cfRule type="containsText" priority="2006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353" operator="containsText" id="{74803615-1023-4A77-8C41-86A2DCEC923A}">
            <xm:f>NOT(ISERROR(SEARCH('Listados Datos'!$T$3,AT13)))</xm:f>
            <xm:f>'Listados Datos'!$T$3</xm:f>
            <x14:dxf>
              <fill>
                <patternFill patternType="solid">
                  <bgColor rgb="FFC00000"/>
                </patternFill>
              </fill>
            </x14:dxf>
          </x14:cfRule>
          <x14:cfRule type="containsText" priority="20354" operator="containsText" id="{A1B53B5B-D863-47CE-9DE9-89B908AC2213}">
            <xm:f>NOT(ISERROR(SEARCH('Listados Datos'!$T$4,AT13)))</xm:f>
            <xm:f>'Listados Datos'!$T$4</xm:f>
            <x14:dxf>
              <font>
                <b/>
                <i val="0"/>
                <color theme="0"/>
              </font>
              <fill>
                <patternFill>
                  <bgColor rgb="FFE26B0A"/>
                </patternFill>
              </fill>
            </x14:dxf>
          </x14:cfRule>
          <x14:cfRule type="containsText" priority="20355" operator="containsText" id="{0A0420AF-E26D-4526-B4FD-AD58DBDD785E}">
            <xm:f>NOT(ISERROR(SEARCH('Listados Datos'!$T$5,AT13)))</xm:f>
            <xm:f>'Listados Datos'!$T$5</xm:f>
            <x14:dxf>
              <font>
                <b/>
                <i val="0"/>
                <color auto="1"/>
              </font>
              <fill>
                <patternFill>
                  <bgColor rgb="FFFFFF00"/>
                </patternFill>
              </fill>
            </x14:dxf>
          </x14:cfRule>
          <x14:cfRule type="containsText" priority="2035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343" operator="containsText" id="{58E1FD39-5121-4D61-94A4-97843C16076D}">
            <xm:f>NOT(ISERROR(SEARCH('Listados Datos'!$P$3,AR13)))</xm:f>
            <xm:f>'Listados Datos'!$P$3</xm:f>
            <x14:dxf>
              <fill>
                <patternFill>
                  <bgColor rgb="FF99CC00"/>
                </patternFill>
              </fill>
            </x14:dxf>
          </x14:cfRule>
          <x14:cfRule type="containsText" priority="20344" operator="containsText" id="{2D3E7224-E870-405C-9F8F-C3F1CF2790C1}">
            <xm:f>NOT(ISERROR(SEARCH('Listados Datos'!$P$4,AR13)))</xm:f>
            <xm:f>'Listados Datos'!$P$4</xm:f>
            <x14:dxf>
              <fill>
                <patternFill>
                  <bgColor rgb="FF33CC33"/>
                </patternFill>
              </fill>
            </x14:dxf>
          </x14:cfRule>
          <x14:cfRule type="containsText" priority="20345" operator="containsText" id="{348A9134-3E87-40DC-80DE-A6FC82461F25}">
            <xm:f>NOT(ISERROR(SEARCH('Listados Datos'!$P$5,AR13)))</xm:f>
            <xm:f>'Listados Datos'!$P$5</xm:f>
            <x14:dxf>
              <fill>
                <patternFill>
                  <bgColor rgb="FFFFFF00"/>
                </patternFill>
              </fill>
            </x14:dxf>
          </x14:cfRule>
          <x14:cfRule type="containsText" priority="20346" operator="containsText" id="{6691DAF7-713B-491B-AD49-2139A0B4867B}">
            <xm:f>NOT(ISERROR(SEARCH('Listados Datos'!$P$6,AR13)))</xm:f>
            <xm:f>'Listados Datos'!$P$6</xm:f>
            <x14:dxf>
              <fill>
                <patternFill>
                  <bgColor rgb="FFFFC000"/>
                </patternFill>
              </fill>
            </x14:dxf>
          </x14:cfRule>
          <x14:cfRule type="containsText" priority="2034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339" operator="containsText" id="{D300B217-C1D9-4A6C-BBBA-6A3851F8B464}">
            <xm:f>NOT(ISERROR(SEARCH('Listados Datos'!$T$3,AF18)))</xm:f>
            <xm:f>'Listados Datos'!$T$3</xm:f>
            <x14:dxf>
              <fill>
                <patternFill patternType="solid">
                  <bgColor rgb="FFC00000"/>
                </patternFill>
              </fill>
            </x14:dxf>
          </x14:cfRule>
          <x14:cfRule type="containsText" priority="20340" operator="containsText" id="{07B9681D-9C36-434C-AC4D-F74696BFFDC9}">
            <xm:f>NOT(ISERROR(SEARCH('Listados Datos'!$T$4,AF18)))</xm:f>
            <xm:f>'Listados Datos'!$T$4</xm:f>
            <x14:dxf>
              <font>
                <b/>
                <i val="0"/>
                <color theme="0"/>
              </font>
              <fill>
                <patternFill>
                  <bgColor rgb="FFE26B0A"/>
                </patternFill>
              </fill>
            </x14:dxf>
          </x14:cfRule>
          <x14:cfRule type="containsText" priority="20341" operator="containsText" id="{4124F5DC-1EC9-4460-A8F1-827D7E95152E}">
            <xm:f>NOT(ISERROR(SEARCH('Listados Datos'!$T$5,AF18)))</xm:f>
            <xm:f>'Listados Datos'!$T$5</xm:f>
            <x14:dxf>
              <font>
                <b/>
                <i val="0"/>
                <color auto="1"/>
              </font>
              <fill>
                <patternFill>
                  <bgColor rgb="FFFFFF00"/>
                </patternFill>
              </fill>
            </x14:dxf>
          </x14:cfRule>
          <x14:cfRule type="containsText" priority="2034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335" operator="containsText" id="{FA30F8AC-0C14-4314-8424-1C93E36C930D}">
            <xm:f>NOT(ISERROR(SEARCH('Listados Datos'!$T$3,AB18)))</xm:f>
            <xm:f>'Listados Datos'!$T$3</xm:f>
            <x14:dxf>
              <fill>
                <patternFill patternType="solid">
                  <bgColor rgb="FFC00000"/>
                </patternFill>
              </fill>
            </x14:dxf>
          </x14:cfRule>
          <x14:cfRule type="containsText" priority="20336" operator="containsText" id="{496FB7C6-1099-4792-87EA-938BEBAB8B78}">
            <xm:f>NOT(ISERROR(SEARCH('Listados Datos'!$T$4,AB18)))</xm:f>
            <xm:f>'Listados Datos'!$T$4</xm:f>
            <x14:dxf>
              <font>
                <b/>
                <i val="0"/>
                <color theme="0"/>
              </font>
              <fill>
                <patternFill>
                  <bgColor rgb="FFE26B0A"/>
                </patternFill>
              </fill>
            </x14:dxf>
          </x14:cfRule>
          <x14:cfRule type="containsText" priority="20337" operator="containsText" id="{901DF2DC-CDEE-4377-8DE4-FF80B9D6D429}">
            <xm:f>NOT(ISERROR(SEARCH('Listados Datos'!$T$5,AB18)))</xm:f>
            <xm:f>'Listados Datos'!$T$5</xm:f>
            <x14:dxf>
              <font>
                <b/>
                <i val="0"/>
                <color auto="1"/>
              </font>
              <fill>
                <patternFill>
                  <bgColor rgb="FFFFFF00"/>
                </patternFill>
              </fill>
            </x14:dxf>
          </x14:cfRule>
          <x14:cfRule type="containsText" priority="2033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325" operator="containsText" id="{8EB17898-5E58-4313-856A-A46F876DB2FC}">
            <xm:f>NOT(ISERROR(SEARCH('Listados Datos'!$P$3,Z18)))</xm:f>
            <xm:f>'Listados Datos'!$P$3</xm:f>
            <x14:dxf>
              <fill>
                <patternFill>
                  <bgColor rgb="FF99CC00"/>
                </patternFill>
              </fill>
            </x14:dxf>
          </x14:cfRule>
          <x14:cfRule type="containsText" priority="20326" operator="containsText" id="{38BF1A36-077F-4FDF-8260-C02850AEA0E3}">
            <xm:f>NOT(ISERROR(SEARCH('Listados Datos'!$P$4,Z18)))</xm:f>
            <xm:f>'Listados Datos'!$P$4</xm:f>
            <x14:dxf>
              <fill>
                <patternFill>
                  <bgColor rgb="FF33CC33"/>
                </patternFill>
              </fill>
            </x14:dxf>
          </x14:cfRule>
          <x14:cfRule type="containsText" priority="20327" operator="containsText" id="{0B033459-F6DB-442C-B390-A74CDF82EB2E}">
            <xm:f>NOT(ISERROR(SEARCH('Listados Datos'!$P$5,Z18)))</xm:f>
            <xm:f>'Listados Datos'!$P$5</xm:f>
            <x14:dxf>
              <fill>
                <patternFill>
                  <bgColor rgb="FFFFFF00"/>
                </patternFill>
              </fill>
            </x14:dxf>
          </x14:cfRule>
          <x14:cfRule type="containsText" priority="20328" operator="containsText" id="{47849A31-2AC5-47C1-A995-6F5B838F2B13}">
            <xm:f>NOT(ISERROR(SEARCH('Listados Datos'!$P$6,Z18)))</xm:f>
            <xm:f>'Listados Datos'!$P$6</xm:f>
            <x14:dxf>
              <fill>
                <patternFill>
                  <bgColor rgb="FFFFC000"/>
                </patternFill>
              </fill>
            </x14:dxf>
          </x14:cfRule>
          <x14:cfRule type="containsText" priority="2032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281" operator="containsText" id="{002CCC56-9652-476A-B1D5-4539D35ACC56}">
            <xm:f>NOT(ISERROR(SEARCH('Listados Datos'!$T$3,AF24)))</xm:f>
            <xm:f>'Listados Datos'!$T$3</xm:f>
            <x14:dxf>
              <fill>
                <patternFill patternType="solid">
                  <bgColor rgb="FFC00000"/>
                </patternFill>
              </fill>
            </x14:dxf>
          </x14:cfRule>
          <x14:cfRule type="containsText" priority="20282" operator="containsText" id="{E5CEF7F2-7148-43FD-872F-4DA6081238E2}">
            <xm:f>NOT(ISERROR(SEARCH('Listados Datos'!$T$4,AF24)))</xm:f>
            <xm:f>'Listados Datos'!$T$4</xm:f>
            <x14:dxf>
              <font>
                <b/>
                <i val="0"/>
                <color theme="0"/>
              </font>
              <fill>
                <patternFill>
                  <bgColor rgb="FFE26B0A"/>
                </patternFill>
              </fill>
            </x14:dxf>
          </x14:cfRule>
          <x14:cfRule type="containsText" priority="20283" operator="containsText" id="{9FDA5507-6C05-436F-B61E-F83A6018715B}">
            <xm:f>NOT(ISERROR(SEARCH('Listados Datos'!$T$5,AF24)))</xm:f>
            <xm:f>'Listados Datos'!$T$5</xm:f>
            <x14:dxf>
              <font>
                <b/>
                <i val="0"/>
                <color auto="1"/>
              </font>
              <fill>
                <patternFill>
                  <bgColor rgb="FFFFFF00"/>
                </patternFill>
              </fill>
            </x14:dxf>
          </x14:cfRule>
          <x14:cfRule type="containsText" priority="2028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379" operator="containsText" id="{B0458026-EE1D-4BD6-A6CA-FF1EFE7182CF}">
            <xm:f>NOT(ISERROR(SEARCH('Listados Datos'!$P$3,AR81)))</xm:f>
            <xm:f>'Listados Datos'!$P$3</xm:f>
            <x14:dxf>
              <fill>
                <patternFill>
                  <bgColor rgb="FF99CC00"/>
                </patternFill>
              </fill>
            </x14:dxf>
          </x14:cfRule>
          <x14:cfRule type="containsText" priority="18380" operator="containsText" id="{356B81BA-E1DA-470B-8E62-831A7E65A73E}">
            <xm:f>NOT(ISERROR(SEARCH('Listados Datos'!$P$4,AR81)))</xm:f>
            <xm:f>'Listados Datos'!$P$4</xm:f>
            <x14:dxf>
              <fill>
                <patternFill>
                  <bgColor rgb="FF33CC33"/>
                </patternFill>
              </fill>
            </x14:dxf>
          </x14:cfRule>
          <x14:cfRule type="containsText" priority="18381" operator="containsText" id="{22A47A7F-7DFB-457E-AD4E-53E8EDDF1118}">
            <xm:f>NOT(ISERROR(SEARCH('Listados Datos'!$P$5,AR81)))</xm:f>
            <xm:f>'Listados Datos'!$P$5</xm:f>
            <x14:dxf>
              <fill>
                <patternFill>
                  <bgColor rgb="FFFFFF00"/>
                </patternFill>
              </fill>
            </x14:dxf>
          </x14:cfRule>
          <x14:cfRule type="containsText" priority="18382" operator="containsText" id="{7F410398-044B-4822-8C74-280B9A2C1F5E}">
            <xm:f>NOT(ISERROR(SEARCH('Listados Datos'!$P$6,AR81)))</xm:f>
            <xm:f>'Listados Datos'!$P$6</xm:f>
            <x14:dxf>
              <fill>
                <patternFill>
                  <bgColor rgb="FFFFC000"/>
                </patternFill>
              </fill>
            </x14:dxf>
          </x14:cfRule>
          <x14:cfRule type="containsText" priority="1838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277" operator="containsText" id="{792E70E6-34FB-4682-8C0A-3D6069DE1905}">
            <xm:f>NOT(ISERROR(SEARCH('Listados Datos'!$T$3,AB24)))</xm:f>
            <xm:f>'Listados Datos'!$T$3</xm:f>
            <x14:dxf>
              <fill>
                <patternFill patternType="solid">
                  <bgColor rgb="FFC00000"/>
                </patternFill>
              </fill>
            </x14:dxf>
          </x14:cfRule>
          <x14:cfRule type="containsText" priority="20278" operator="containsText" id="{E631E791-1404-4EB2-ACB9-961317D3D548}">
            <xm:f>NOT(ISERROR(SEARCH('Listados Datos'!$T$4,AB24)))</xm:f>
            <xm:f>'Listados Datos'!$T$4</xm:f>
            <x14:dxf>
              <font>
                <b/>
                <i val="0"/>
                <color theme="0"/>
              </font>
              <fill>
                <patternFill>
                  <bgColor rgb="FFE26B0A"/>
                </patternFill>
              </fill>
            </x14:dxf>
          </x14:cfRule>
          <x14:cfRule type="containsText" priority="20279" operator="containsText" id="{B12C5A4A-6A70-429B-B7F7-02748550E6ED}">
            <xm:f>NOT(ISERROR(SEARCH('Listados Datos'!$T$5,AB24)))</xm:f>
            <xm:f>'Listados Datos'!$T$5</xm:f>
            <x14:dxf>
              <font>
                <b/>
                <i val="0"/>
                <color auto="1"/>
              </font>
              <fill>
                <patternFill>
                  <bgColor rgb="FFFFFF00"/>
                </patternFill>
              </fill>
            </x14:dxf>
          </x14:cfRule>
          <x14:cfRule type="containsText" priority="2028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267" operator="containsText" id="{8C246AFE-A64A-4B9A-812C-3A76FD7C32AF}">
            <xm:f>NOT(ISERROR(SEARCH('Listados Datos'!$P$3,Z24)))</xm:f>
            <xm:f>'Listados Datos'!$P$3</xm:f>
            <x14:dxf>
              <fill>
                <patternFill>
                  <bgColor rgb="FF99CC00"/>
                </patternFill>
              </fill>
            </x14:dxf>
          </x14:cfRule>
          <x14:cfRule type="containsText" priority="20268" operator="containsText" id="{F2FE048A-76E0-49DB-8568-8FB6F79961FA}">
            <xm:f>NOT(ISERROR(SEARCH('Listados Datos'!$P$4,Z24)))</xm:f>
            <xm:f>'Listados Datos'!$P$4</xm:f>
            <x14:dxf>
              <fill>
                <patternFill>
                  <bgColor rgb="FF33CC33"/>
                </patternFill>
              </fill>
            </x14:dxf>
          </x14:cfRule>
          <x14:cfRule type="containsText" priority="20269" operator="containsText" id="{8E3CDED5-7BD1-496B-B6B7-2350741A85F8}">
            <xm:f>NOT(ISERROR(SEARCH('Listados Datos'!$P$5,Z24)))</xm:f>
            <xm:f>'Listados Datos'!$P$5</xm:f>
            <x14:dxf>
              <fill>
                <patternFill>
                  <bgColor rgb="FFFFFF00"/>
                </patternFill>
              </fill>
            </x14:dxf>
          </x14:cfRule>
          <x14:cfRule type="containsText" priority="20270" operator="containsText" id="{A8693A53-32A9-44F6-83E8-794A071E088F}">
            <xm:f>NOT(ISERROR(SEARCH('Listados Datos'!$P$6,Z24)))</xm:f>
            <xm:f>'Listados Datos'!$P$6</xm:f>
            <x14:dxf>
              <fill>
                <patternFill>
                  <bgColor rgb="FFFFC000"/>
                </patternFill>
              </fill>
            </x14:dxf>
          </x14:cfRule>
          <x14:cfRule type="containsText" priority="2027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389" operator="containsText" id="{1C069471-D1BB-4937-BE40-57191F656CB4}">
            <xm:f>NOT(ISERROR(SEARCH('Listados Datos'!$T$3,AT81)))</xm:f>
            <xm:f>'Listados Datos'!$T$3</xm:f>
            <x14:dxf>
              <fill>
                <patternFill patternType="solid">
                  <bgColor rgb="FFC00000"/>
                </patternFill>
              </fill>
            </x14:dxf>
          </x14:cfRule>
          <x14:cfRule type="containsText" priority="18390" operator="containsText" id="{5EC114FF-1F27-4703-AD12-407CE6E03E17}">
            <xm:f>NOT(ISERROR(SEARCH('Listados Datos'!$T$4,AT81)))</xm:f>
            <xm:f>'Listados Datos'!$T$4</xm:f>
            <x14:dxf>
              <font>
                <b/>
                <i val="0"/>
                <color theme="0"/>
              </font>
              <fill>
                <patternFill>
                  <bgColor rgb="FFE26B0A"/>
                </patternFill>
              </fill>
            </x14:dxf>
          </x14:cfRule>
          <x14:cfRule type="containsText" priority="18391" operator="containsText" id="{33B765A2-2272-4CF7-85A8-EBA3A8A4680A}">
            <xm:f>NOT(ISERROR(SEARCH('Listados Datos'!$T$5,AT81)))</xm:f>
            <xm:f>'Listados Datos'!$T$5</xm:f>
            <x14:dxf>
              <font>
                <b/>
                <i val="0"/>
                <color auto="1"/>
              </font>
              <fill>
                <patternFill>
                  <bgColor rgb="FFFFFF00"/>
                </patternFill>
              </fill>
            </x14:dxf>
          </x14:cfRule>
          <x14:cfRule type="containsText" priority="1839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223" operator="containsText" id="{8E0650CB-D048-4962-958B-45C090A5E584}">
            <xm:f>NOT(ISERROR(SEARCH('Listados Datos'!$T$3,AT16)))</xm:f>
            <xm:f>'Listados Datos'!$T$3</xm:f>
            <x14:dxf>
              <fill>
                <patternFill patternType="solid">
                  <bgColor rgb="FFC00000"/>
                </patternFill>
              </fill>
            </x14:dxf>
          </x14:cfRule>
          <x14:cfRule type="containsText" priority="20224" operator="containsText" id="{7E947C8F-65AF-48E7-92FB-165C344E7BE4}">
            <xm:f>NOT(ISERROR(SEARCH('Listados Datos'!$T$4,AT16)))</xm:f>
            <xm:f>'Listados Datos'!$T$4</xm:f>
            <x14:dxf>
              <font>
                <b/>
                <i val="0"/>
                <color theme="0"/>
              </font>
              <fill>
                <patternFill>
                  <bgColor rgb="FFE26B0A"/>
                </patternFill>
              </fill>
            </x14:dxf>
          </x14:cfRule>
          <x14:cfRule type="containsText" priority="20225" operator="containsText" id="{0B8FB6E5-1594-45B7-BAEE-717F20296F8B}">
            <xm:f>NOT(ISERROR(SEARCH('Listados Datos'!$T$5,AT16)))</xm:f>
            <xm:f>'Listados Datos'!$T$5</xm:f>
            <x14:dxf>
              <font>
                <b/>
                <i val="0"/>
                <color auto="1"/>
              </font>
              <fill>
                <patternFill>
                  <bgColor rgb="FFFFFF00"/>
                </patternFill>
              </fill>
            </x14:dxf>
          </x14:cfRule>
          <x14:cfRule type="containsText" priority="2022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213" operator="containsText" id="{50EE7A58-1FF0-4201-BDE6-FCA917F4DD15}">
            <xm:f>NOT(ISERROR(SEARCH('Listados Datos'!$P$3,AR16)))</xm:f>
            <xm:f>'Listados Datos'!$P$3</xm:f>
            <x14:dxf>
              <fill>
                <patternFill>
                  <bgColor rgb="FF99CC00"/>
                </patternFill>
              </fill>
            </x14:dxf>
          </x14:cfRule>
          <x14:cfRule type="containsText" priority="20214" operator="containsText" id="{462347D5-5226-4240-BBC6-3A573C262441}">
            <xm:f>NOT(ISERROR(SEARCH('Listados Datos'!$P$4,AR16)))</xm:f>
            <xm:f>'Listados Datos'!$P$4</xm:f>
            <x14:dxf>
              <fill>
                <patternFill>
                  <bgColor rgb="FF33CC33"/>
                </patternFill>
              </fill>
            </x14:dxf>
          </x14:cfRule>
          <x14:cfRule type="containsText" priority="20215" operator="containsText" id="{D24C389C-C34E-4555-BE21-EE1841898E48}">
            <xm:f>NOT(ISERROR(SEARCH('Listados Datos'!$P$5,AR16)))</xm:f>
            <xm:f>'Listados Datos'!$P$5</xm:f>
            <x14:dxf>
              <fill>
                <patternFill>
                  <bgColor rgb="FFFFFF00"/>
                </patternFill>
              </fill>
            </x14:dxf>
          </x14:cfRule>
          <x14:cfRule type="containsText" priority="20216" operator="containsText" id="{15041485-22C3-4E33-90F4-3623EDC2C443}">
            <xm:f>NOT(ISERROR(SEARCH('Listados Datos'!$P$6,AR16)))</xm:f>
            <xm:f>'Listados Datos'!$P$6</xm:f>
            <x14:dxf>
              <fill>
                <patternFill>
                  <bgColor rgb="FFFFC000"/>
                </patternFill>
              </fill>
            </x14:dxf>
          </x14:cfRule>
          <x14:cfRule type="containsText" priority="2021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209" operator="containsText" id="{B2B4FFA3-7EE8-455D-B828-E233623B3995}">
            <xm:f>NOT(ISERROR(SEARCH('Listados Datos'!$T$3,AT17)))</xm:f>
            <xm:f>'Listados Datos'!$T$3</xm:f>
            <x14:dxf>
              <fill>
                <patternFill patternType="solid">
                  <bgColor rgb="FFC00000"/>
                </patternFill>
              </fill>
            </x14:dxf>
          </x14:cfRule>
          <x14:cfRule type="containsText" priority="20210" operator="containsText" id="{D20075EE-102F-48DA-917B-3AC31DF881E0}">
            <xm:f>NOT(ISERROR(SEARCH('Listados Datos'!$T$4,AT17)))</xm:f>
            <xm:f>'Listados Datos'!$T$4</xm:f>
            <x14:dxf>
              <font>
                <b/>
                <i val="0"/>
                <color theme="0"/>
              </font>
              <fill>
                <patternFill>
                  <bgColor rgb="FFE26B0A"/>
                </patternFill>
              </fill>
            </x14:dxf>
          </x14:cfRule>
          <x14:cfRule type="containsText" priority="20211" operator="containsText" id="{55DCA7DA-21A2-481F-971B-F5C4D8AC7E86}">
            <xm:f>NOT(ISERROR(SEARCH('Listados Datos'!$T$5,AT17)))</xm:f>
            <xm:f>'Listados Datos'!$T$5</xm:f>
            <x14:dxf>
              <font>
                <b/>
                <i val="0"/>
                <color auto="1"/>
              </font>
              <fill>
                <patternFill>
                  <bgColor rgb="FFFFFF00"/>
                </patternFill>
              </fill>
            </x14:dxf>
          </x14:cfRule>
          <x14:cfRule type="containsText" priority="2021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199" operator="containsText" id="{3861A6B3-F490-44C4-9C35-DE4E15120FBE}">
            <xm:f>NOT(ISERROR(SEARCH('Listados Datos'!$P$3,AR17)))</xm:f>
            <xm:f>'Listados Datos'!$P$3</xm:f>
            <x14:dxf>
              <fill>
                <patternFill>
                  <bgColor rgb="FF99CC00"/>
                </patternFill>
              </fill>
            </x14:dxf>
          </x14:cfRule>
          <x14:cfRule type="containsText" priority="20200" operator="containsText" id="{5B3EA242-0EFA-4FE7-851F-A42375357F60}">
            <xm:f>NOT(ISERROR(SEARCH('Listados Datos'!$P$4,AR17)))</xm:f>
            <xm:f>'Listados Datos'!$P$4</xm:f>
            <x14:dxf>
              <fill>
                <patternFill>
                  <bgColor rgb="FF33CC33"/>
                </patternFill>
              </fill>
            </x14:dxf>
          </x14:cfRule>
          <x14:cfRule type="containsText" priority="20201" operator="containsText" id="{EE5AB3EE-372B-4566-8E8C-D06C64AABF38}">
            <xm:f>NOT(ISERROR(SEARCH('Listados Datos'!$P$5,AR17)))</xm:f>
            <xm:f>'Listados Datos'!$P$5</xm:f>
            <x14:dxf>
              <fill>
                <patternFill>
                  <bgColor rgb="FFFFFF00"/>
                </patternFill>
              </fill>
            </x14:dxf>
          </x14:cfRule>
          <x14:cfRule type="containsText" priority="20202" operator="containsText" id="{DB2E78B1-72CD-46B0-BBC9-7F1CCD1C8E80}">
            <xm:f>NOT(ISERROR(SEARCH('Listados Datos'!$P$6,AR17)))</xm:f>
            <xm:f>'Listados Datos'!$P$6</xm:f>
            <x14:dxf>
              <fill>
                <patternFill>
                  <bgColor rgb="FFFFC000"/>
                </patternFill>
              </fill>
            </x14:dxf>
          </x14:cfRule>
          <x14:cfRule type="containsText" priority="2020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195" operator="containsText" id="{A086AF00-D7FE-44E5-BFCD-8BE0D0F71C27}">
            <xm:f>NOT(ISERROR(SEARCH('Listados Datos'!$T$3,AT18)))</xm:f>
            <xm:f>'Listados Datos'!$T$3</xm:f>
            <x14:dxf>
              <fill>
                <patternFill patternType="solid">
                  <bgColor rgb="FFC00000"/>
                </patternFill>
              </fill>
            </x14:dxf>
          </x14:cfRule>
          <x14:cfRule type="containsText" priority="20196" operator="containsText" id="{0B47583F-204A-4F85-816B-F114EACFA1D4}">
            <xm:f>NOT(ISERROR(SEARCH('Listados Datos'!$T$4,AT18)))</xm:f>
            <xm:f>'Listados Datos'!$T$4</xm:f>
            <x14:dxf>
              <font>
                <b/>
                <i val="0"/>
                <color theme="0"/>
              </font>
              <fill>
                <patternFill>
                  <bgColor rgb="FFE26B0A"/>
                </patternFill>
              </fill>
            </x14:dxf>
          </x14:cfRule>
          <x14:cfRule type="containsText" priority="20197" operator="containsText" id="{25F63745-EE08-4C65-818D-D082B45DA571}">
            <xm:f>NOT(ISERROR(SEARCH('Listados Datos'!$T$5,AT18)))</xm:f>
            <xm:f>'Listados Datos'!$T$5</xm:f>
            <x14:dxf>
              <font>
                <b/>
                <i val="0"/>
                <color auto="1"/>
              </font>
              <fill>
                <patternFill>
                  <bgColor rgb="FFFFFF00"/>
                </patternFill>
              </fill>
            </x14:dxf>
          </x14:cfRule>
          <x14:cfRule type="containsText" priority="2019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185" operator="containsText" id="{213914E4-2A29-4BF3-9B97-77DE3EC8DA81}">
            <xm:f>NOT(ISERROR(SEARCH('Listados Datos'!$P$3,AR18)))</xm:f>
            <xm:f>'Listados Datos'!$P$3</xm:f>
            <x14:dxf>
              <fill>
                <patternFill>
                  <bgColor rgb="FF99CC00"/>
                </patternFill>
              </fill>
            </x14:dxf>
          </x14:cfRule>
          <x14:cfRule type="containsText" priority="20186" operator="containsText" id="{FB0632EA-05C9-4261-B6E7-C5FFEA0D8A1D}">
            <xm:f>NOT(ISERROR(SEARCH('Listados Datos'!$P$4,AR18)))</xm:f>
            <xm:f>'Listados Datos'!$P$4</xm:f>
            <x14:dxf>
              <fill>
                <patternFill>
                  <bgColor rgb="FF33CC33"/>
                </patternFill>
              </fill>
            </x14:dxf>
          </x14:cfRule>
          <x14:cfRule type="containsText" priority="20187" operator="containsText" id="{267AB4AC-D21B-4311-B1BD-A453027A0470}">
            <xm:f>NOT(ISERROR(SEARCH('Listados Datos'!$P$5,AR18)))</xm:f>
            <xm:f>'Listados Datos'!$P$5</xm:f>
            <x14:dxf>
              <fill>
                <patternFill>
                  <bgColor rgb="FFFFFF00"/>
                </patternFill>
              </fill>
            </x14:dxf>
          </x14:cfRule>
          <x14:cfRule type="containsText" priority="20188" operator="containsText" id="{1B379AA2-0EB8-4463-A430-F7C93FE70847}">
            <xm:f>NOT(ISERROR(SEARCH('Listados Datos'!$P$6,AR18)))</xm:f>
            <xm:f>'Listados Datos'!$P$6</xm:f>
            <x14:dxf>
              <fill>
                <patternFill>
                  <bgColor rgb="FFFFC000"/>
                </patternFill>
              </fill>
            </x14:dxf>
          </x14:cfRule>
          <x14:cfRule type="containsText" priority="2018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181" operator="containsText" id="{7348E962-25FE-44A9-9006-7FABDD6DBC48}">
            <xm:f>NOT(ISERROR(SEARCH('Listados Datos'!$T$3,AT19)))</xm:f>
            <xm:f>'Listados Datos'!$T$3</xm:f>
            <x14:dxf>
              <fill>
                <patternFill patternType="solid">
                  <bgColor rgb="FFC00000"/>
                </patternFill>
              </fill>
            </x14:dxf>
          </x14:cfRule>
          <x14:cfRule type="containsText" priority="20182" operator="containsText" id="{EE1FD65B-BF38-4664-BAB7-06396E817435}">
            <xm:f>NOT(ISERROR(SEARCH('Listados Datos'!$T$4,AT19)))</xm:f>
            <xm:f>'Listados Datos'!$T$4</xm:f>
            <x14:dxf>
              <font>
                <b/>
                <i val="0"/>
                <color theme="0"/>
              </font>
              <fill>
                <patternFill>
                  <bgColor rgb="FFE26B0A"/>
                </patternFill>
              </fill>
            </x14:dxf>
          </x14:cfRule>
          <x14:cfRule type="containsText" priority="20183" operator="containsText" id="{DCD96D31-C61D-4B40-BA3F-F267F7C740F9}">
            <xm:f>NOT(ISERROR(SEARCH('Listados Datos'!$T$5,AT19)))</xm:f>
            <xm:f>'Listados Datos'!$T$5</xm:f>
            <x14:dxf>
              <font>
                <b/>
                <i val="0"/>
                <color auto="1"/>
              </font>
              <fill>
                <patternFill>
                  <bgColor rgb="FFFFFF00"/>
                </patternFill>
              </fill>
            </x14:dxf>
          </x14:cfRule>
          <x14:cfRule type="containsText" priority="2018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171" operator="containsText" id="{EB922E98-6C1E-4000-B792-780DD933733B}">
            <xm:f>NOT(ISERROR(SEARCH('Listados Datos'!$P$3,AR19)))</xm:f>
            <xm:f>'Listados Datos'!$P$3</xm:f>
            <x14:dxf>
              <fill>
                <patternFill>
                  <bgColor rgb="FF99CC00"/>
                </patternFill>
              </fill>
            </x14:dxf>
          </x14:cfRule>
          <x14:cfRule type="containsText" priority="20172" operator="containsText" id="{95FB72CE-6CE2-40C9-B739-F5223ECB2975}">
            <xm:f>NOT(ISERROR(SEARCH('Listados Datos'!$P$4,AR19)))</xm:f>
            <xm:f>'Listados Datos'!$P$4</xm:f>
            <x14:dxf>
              <fill>
                <patternFill>
                  <bgColor rgb="FF33CC33"/>
                </patternFill>
              </fill>
            </x14:dxf>
          </x14:cfRule>
          <x14:cfRule type="containsText" priority="20173" operator="containsText" id="{CA48499C-C7CE-48F4-ABFA-4266FCE3B98B}">
            <xm:f>NOT(ISERROR(SEARCH('Listados Datos'!$P$5,AR19)))</xm:f>
            <xm:f>'Listados Datos'!$P$5</xm:f>
            <x14:dxf>
              <fill>
                <patternFill>
                  <bgColor rgb="FFFFFF00"/>
                </patternFill>
              </fill>
            </x14:dxf>
          </x14:cfRule>
          <x14:cfRule type="containsText" priority="20174" operator="containsText" id="{028E33F8-DEA1-4819-BE41-AFF78F00529F}">
            <xm:f>NOT(ISERROR(SEARCH('Listados Datos'!$P$6,AR19)))</xm:f>
            <xm:f>'Listados Datos'!$P$6</xm:f>
            <x14:dxf>
              <fill>
                <patternFill>
                  <bgColor rgb="FFFFC000"/>
                </patternFill>
              </fill>
            </x14:dxf>
          </x14:cfRule>
          <x14:cfRule type="containsText" priority="2017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167" operator="containsText" id="{7835CBA8-0C23-4A03-AD2F-8B8C126927F2}">
            <xm:f>NOT(ISERROR(SEARCH('Listados Datos'!$T$3,AT22)))</xm:f>
            <xm:f>'Listados Datos'!$T$3</xm:f>
            <x14:dxf>
              <fill>
                <patternFill patternType="solid">
                  <bgColor rgb="FFC00000"/>
                </patternFill>
              </fill>
            </x14:dxf>
          </x14:cfRule>
          <x14:cfRule type="containsText" priority="20168" operator="containsText" id="{22D41B9E-B11A-41AE-A05C-F21276478CC6}">
            <xm:f>NOT(ISERROR(SEARCH('Listados Datos'!$T$4,AT22)))</xm:f>
            <xm:f>'Listados Datos'!$T$4</xm:f>
            <x14:dxf>
              <font>
                <b/>
                <i val="0"/>
                <color theme="0"/>
              </font>
              <fill>
                <patternFill>
                  <bgColor rgb="FFE26B0A"/>
                </patternFill>
              </fill>
            </x14:dxf>
          </x14:cfRule>
          <x14:cfRule type="containsText" priority="20169" operator="containsText" id="{B8987586-02BD-4065-8362-3A4DB7630DF8}">
            <xm:f>NOT(ISERROR(SEARCH('Listados Datos'!$T$5,AT22)))</xm:f>
            <xm:f>'Listados Datos'!$T$5</xm:f>
            <x14:dxf>
              <font>
                <b/>
                <i val="0"/>
                <color auto="1"/>
              </font>
              <fill>
                <patternFill>
                  <bgColor rgb="FFFFFF00"/>
                </patternFill>
              </fill>
            </x14:dxf>
          </x14:cfRule>
          <x14:cfRule type="containsText" priority="2017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20157" operator="containsText" id="{EDDBE4CC-5B6B-414F-8689-1B3A52544E62}">
            <xm:f>NOT(ISERROR(SEARCH('Listados Datos'!$P$3,AR22)))</xm:f>
            <xm:f>'Listados Datos'!$P$3</xm:f>
            <x14:dxf>
              <fill>
                <patternFill>
                  <bgColor rgb="FF99CC00"/>
                </patternFill>
              </fill>
            </x14:dxf>
          </x14:cfRule>
          <x14:cfRule type="containsText" priority="20158" operator="containsText" id="{3613D940-97B7-4F1E-85CF-1CD667419F37}">
            <xm:f>NOT(ISERROR(SEARCH('Listados Datos'!$P$4,AR22)))</xm:f>
            <xm:f>'Listados Datos'!$P$4</xm:f>
            <x14:dxf>
              <fill>
                <patternFill>
                  <bgColor rgb="FF33CC33"/>
                </patternFill>
              </fill>
            </x14:dxf>
          </x14:cfRule>
          <x14:cfRule type="containsText" priority="20159" operator="containsText" id="{4FC8A9FE-EF74-45B5-9909-B5B0BFE94282}">
            <xm:f>NOT(ISERROR(SEARCH('Listados Datos'!$P$5,AR22)))</xm:f>
            <xm:f>'Listados Datos'!$P$5</xm:f>
            <x14:dxf>
              <fill>
                <patternFill>
                  <bgColor rgb="FFFFFF00"/>
                </patternFill>
              </fill>
            </x14:dxf>
          </x14:cfRule>
          <x14:cfRule type="containsText" priority="20160" operator="containsText" id="{44345F06-528E-4CE5-95E0-32A01DBB3203}">
            <xm:f>NOT(ISERROR(SEARCH('Listados Datos'!$P$6,AR22)))</xm:f>
            <xm:f>'Listados Datos'!$P$6</xm:f>
            <x14:dxf>
              <fill>
                <patternFill>
                  <bgColor rgb="FFFFC000"/>
                </patternFill>
              </fill>
            </x14:dxf>
          </x14:cfRule>
          <x14:cfRule type="containsText" priority="2016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20153" operator="containsText" id="{53A6B648-1620-4474-86C4-D61176F1D67D}">
            <xm:f>NOT(ISERROR(SEARCH('Listados Datos'!$T$3,AT23)))</xm:f>
            <xm:f>'Listados Datos'!$T$3</xm:f>
            <x14:dxf>
              <fill>
                <patternFill patternType="solid">
                  <bgColor rgb="FFC00000"/>
                </patternFill>
              </fill>
            </x14:dxf>
          </x14:cfRule>
          <x14:cfRule type="containsText" priority="20154" operator="containsText" id="{8CC15592-090C-43CF-9439-B355D10B614A}">
            <xm:f>NOT(ISERROR(SEARCH('Listados Datos'!$T$4,AT23)))</xm:f>
            <xm:f>'Listados Datos'!$T$4</xm:f>
            <x14:dxf>
              <font>
                <b/>
                <i val="0"/>
                <color theme="0"/>
              </font>
              <fill>
                <patternFill>
                  <bgColor rgb="FFE26B0A"/>
                </patternFill>
              </fill>
            </x14:dxf>
          </x14:cfRule>
          <x14:cfRule type="containsText" priority="20155" operator="containsText" id="{5F7E5BDA-5EAF-4DD2-8B27-7176D0400E19}">
            <xm:f>NOT(ISERROR(SEARCH('Listados Datos'!$T$5,AT23)))</xm:f>
            <xm:f>'Listados Datos'!$T$5</xm:f>
            <x14:dxf>
              <font>
                <b/>
                <i val="0"/>
                <color auto="1"/>
              </font>
              <fill>
                <patternFill>
                  <bgColor rgb="FFFFFF00"/>
                </patternFill>
              </fill>
            </x14:dxf>
          </x14:cfRule>
          <x14:cfRule type="containsText" priority="2015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20143" operator="containsText" id="{7BB1FF56-4056-47DB-B553-78196D494D48}">
            <xm:f>NOT(ISERROR(SEARCH('Listados Datos'!$P$3,AR23)))</xm:f>
            <xm:f>'Listados Datos'!$P$3</xm:f>
            <x14:dxf>
              <fill>
                <patternFill>
                  <bgColor rgb="FF99CC00"/>
                </patternFill>
              </fill>
            </x14:dxf>
          </x14:cfRule>
          <x14:cfRule type="containsText" priority="20144" operator="containsText" id="{28D37ECE-0AD9-4C78-86BA-C8C0A75BF5A9}">
            <xm:f>NOT(ISERROR(SEARCH('Listados Datos'!$P$4,AR23)))</xm:f>
            <xm:f>'Listados Datos'!$P$4</xm:f>
            <x14:dxf>
              <fill>
                <patternFill>
                  <bgColor rgb="FF33CC33"/>
                </patternFill>
              </fill>
            </x14:dxf>
          </x14:cfRule>
          <x14:cfRule type="containsText" priority="20145" operator="containsText" id="{5B4E6AC6-6BAE-47DF-8BFF-2CB930E774E3}">
            <xm:f>NOT(ISERROR(SEARCH('Listados Datos'!$P$5,AR23)))</xm:f>
            <xm:f>'Listados Datos'!$P$5</xm:f>
            <x14:dxf>
              <fill>
                <patternFill>
                  <bgColor rgb="FFFFFF00"/>
                </patternFill>
              </fill>
            </x14:dxf>
          </x14:cfRule>
          <x14:cfRule type="containsText" priority="20146" operator="containsText" id="{AD6EB847-7A21-4E76-8B0E-D97CB6D410D1}">
            <xm:f>NOT(ISERROR(SEARCH('Listados Datos'!$P$6,AR23)))</xm:f>
            <xm:f>'Listados Datos'!$P$6</xm:f>
            <x14:dxf>
              <fill>
                <patternFill>
                  <bgColor rgb="FFFFC000"/>
                </patternFill>
              </fill>
            </x14:dxf>
          </x14:cfRule>
          <x14:cfRule type="containsText" priority="2014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20111" operator="containsText" id="{E93DEFC0-C08E-4F1E-AA3C-4CE9DAF262C1}">
            <xm:f>NOT(ISERROR(SEARCH('Listados Datos'!$T$3,AT28)))</xm:f>
            <xm:f>'Listados Datos'!$T$3</xm:f>
            <x14:dxf>
              <fill>
                <patternFill patternType="solid">
                  <bgColor rgb="FFC00000"/>
                </patternFill>
              </fill>
            </x14:dxf>
          </x14:cfRule>
          <x14:cfRule type="containsText" priority="20112" operator="containsText" id="{3943858D-9505-4126-9C6E-9AF54221AE6B}">
            <xm:f>NOT(ISERROR(SEARCH('Listados Datos'!$T$4,AT28)))</xm:f>
            <xm:f>'Listados Datos'!$T$4</xm:f>
            <x14:dxf>
              <font>
                <b/>
                <i val="0"/>
                <color theme="0"/>
              </font>
              <fill>
                <patternFill>
                  <bgColor rgb="FFE26B0A"/>
                </patternFill>
              </fill>
            </x14:dxf>
          </x14:cfRule>
          <x14:cfRule type="containsText" priority="20113" operator="containsText" id="{A6145F5E-C115-4239-9DCE-68AA43B67E68}">
            <xm:f>NOT(ISERROR(SEARCH('Listados Datos'!$T$5,AT28)))</xm:f>
            <xm:f>'Listados Datos'!$T$5</xm:f>
            <x14:dxf>
              <font>
                <b/>
                <i val="0"/>
                <color auto="1"/>
              </font>
              <fill>
                <patternFill>
                  <bgColor rgb="FFFFFF00"/>
                </patternFill>
              </fill>
            </x14:dxf>
          </x14:cfRule>
          <x14:cfRule type="containsText" priority="2011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20101" operator="containsText" id="{B7CC35F4-BA28-4B32-971C-211E50E4BA54}">
            <xm:f>NOT(ISERROR(SEARCH('Listados Datos'!$P$3,AR28)))</xm:f>
            <xm:f>'Listados Datos'!$P$3</xm:f>
            <x14:dxf>
              <fill>
                <patternFill>
                  <bgColor rgb="FF99CC00"/>
                </patternFill>
              </fill>
            </x14:dxf>
          </x14:cfRule>
          <x14:cfRule type="containsText" priority="20102" operator="containsText" id="{A741CB00-E721-4C92-B00A-A07C4173760E}">
            <xm:f>NOT(ISERROR(SEARCH('Listados Datos'!$P$4,AR28)))</xm:f>
            <xm:f>'Listados Datos'!$P$4</xm:f>
            <x14:dxf>
              <fill>
                <patternFill>
                  <bgColor rgb="FF33CC33"/>
                </patternFill>
              </fill>
            </x14:dxf>
          </x14:cfRule>
          <x14:cfRule type="containsText" priority="20103" operator="containsText" id="{021A3737-AA4B-4B42-9DF1-363BE0B9348F}">
            <xm:f>NOT(ISERROR(SEARCH('Listados Datos'!$P$5,AR28)))</xm:f>
            <xm:f>'Listados Datos'!$P$5</xm:f>
            <x14:dxf>
              <fill>
                <patternFill>
                  <bgColor rgb="FFFFFF00"/>
                </patternFill>
              </fill>
            </x14:dxf>
          </x14:cfRule>
          <x14:cfRule type="containsText" priority="20104" operator="containsText" id="{233309EE-D158-40C9-9676-940C5A82D864}">
            <xm:f>NOT(ISERROR(SEARCH('Listados Datos'!$P$6,AR28)))</xm:f>
            <xm:f>'Listados Datos'!$P$6</xm:f>
            <x14:dxf>
              <fill>
                <patternFill>
                  <bgColor rgb="FFFFC000"/>
                </patternFill>
              </fill>
            </x14:dxf>
          </x14:cfRule>
          <x14:cfRule type="containsText" priority="2010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331" operator="containsText" id="{98EF70A3-B4F6-44DF-A109-D63E35AD4399}">
            <xm:f>NOT(ISERROR(SEARCH('Listados Datos'!$T$3,AT78)))</xm:f>
            <xm:f>'Listados Datos'!$T$3</xm:f>
            <x14:dxf>
              <fill>
                <patternFill patternType="solid">
                  <bgColor rgb="FFC00000"/>
                </patternFill>
              </fill>
            </x14:dxf>
          </x14:cfRule>
          <x14:cfRule type="containsText" priority="18332" operator="containsText" id="{359C9AD9-26DC-4145-8890-33F5969787A3}">
            <xm:f>NOT(ISERROR(SEARCH('Listados Datos'!$T$4,AT78)))</xm:f>
            <xm:f>'Listados Datos'!$T$4</xm:f>
            <x14:dxf>
              <font>
                <b/>
                <i val="0"/>
                <color theme="0"/>
              </font>
              <fill>
                <patternFill>
                  <bgColor rgb="FFE26B0A"/>
                </patternFill>
              </fill>
            </x14:dxf>
          </x14:cfRule>
          <x14:cfRule type="containsText" priority="18333" operator="containsText" id="{A023D64F-7965-4644-9B02-D1E18B8B83C2}">
            <xm:f>NOT(ISERROR(SEARCH('Listados Datos'!$T$5,AT78)))</xm:f>
            <xm:f>'Listados Datos'!$T$5</xm:f>
            <x14:dxf>
              <font>
                <b/>
                <i val="0"/>
                <color auto="1"/>
              </font>
              <fill>
                <patternFill>
                  <bgColor rgb="FFFFFF00"/>
                </patternFill>
              </fill>
            </x14:dxf>
          </x14:cfRule>
          <x14:cfRule type="containsText" priority="1833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321" operator="containsText" id="{66408EF8-96AB-4AF5-A020-EF094627555B}">
            <xm:f>NOT(ISERROR(SEARCH('Listados Datos'!$P$3,AR78)))</xm:f>
            <xm:f>'Listados Datos'!$P$3</xm:f>
            <x14:dxf>
              <fill>
                <patternFill>
                  <bgColor rgb="FF99CC00"/>
                </patternFill>
              </fill>
            </x14:dxf>
          </x14:cfRule>
          <x14:cfRule type="containsText" priority="18322" operator="containsText" id="{CDF5DEBC-EACF-4796-8CFD-E547160F8DE9}">
            <xm:f>NOT(ISERROR(SEARCH('Listados Datos'!$P$4,AR78)))</xm:f>
            <xm:f>'Listados Datos'!$P$4</xm:f>
            <x14:dxf>
              <fill>
                <patternFill>
                  <bgColor rgb="FF33CC33"/>
                </patternFill>
              </fill>
            </x14:dxf>
          </x14:cfRule>
          <x14:cfRule type="containsText" priority="18323" operator="containsText" id="{4E15A11B-62C7-4835-9F0D-07E2AE10CACD}">
            <xm:f>NOT(ISERROR(SEARCH('Listados Datos'!$P$5,AR78)))</xm:f>
            <xm:f>'Listados Datos'!$P$5</xm:f>
            <x14:dxf>
              <fill>
                <patternFill>
                  <bgColor rgb="FFFFFF00"/>
                </patternFill>
              </fill>
            </x14:dxf>
          </x14:cfRule>
          <x14:cfRule type="containsText" priority="18324" operator="containsText" id="{01466A5F-42B4-43AA-AFAF-C1235E066E9A}">
            <xm:f>NOT(ISERROR(SEARCH('Listados Datos'!$P$6,AR78)))</xm:f>
            <xm:f>'Listados Datos'!$P$6</xm:f>
            <x14:dxf>
              <fill>
                <patternFill>
                  <bgColor rgb="FFFFC000"/>
                </patternFill>
              </fill>
            </x14:dxf>
          </x14:cfRule>
          <x14:cfRule type="containsText" priority="1832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20055" operator="containsText" id="{9B35DAC9-4930-44B5-8393-DFFE99870B04}">
            <xm:f>NOT(ISERROR(SEARCH('Listados Datos'!$T$3,AF30)))</xm:f>
            <xm:f>'Listados Datos'!$T$3</xm:f>
            <x14:dxf>
              <fill>
                <patternFill patternType="solid">
                  <bgColor rgb="FFC00000"/>
                </patternFill>
              </fill>
            </x14:dxf>
          </x14:cfRule>
          <x14:cfRule type="containsText" priority="20056" operator="containsText" id="{408CC6B0-0335-463D-9B94-F0D0FDED0CD3}">
            <xm:f>NOT(ISERROR(SEARCH('Listados Datos'!$T$4,AF30)))</xm:f>
            <xm:f>'Listados Datos'!$T$4</xm:f>
            <x14:dxf>
              <font>
                <b/>
                <i val="0"/>
                <color theme="0"/>
              </font>
              <fill>
                <patternFill>
                  <bgColor rgb="FFE26B0A"/>
                </patternFill>
              </fill>
            </x14:dxf>
          </x14:cfRule>
          <x14:cfRule type="containsText" priority="20057" operator="containsText" id="{6C9105F0-7666-48BC-931F-2CB423A3A1A3}">
            <xm:f>NOT(ISERROR(SEARCH('Listados Datos'!$T$5,AF30)))</xm:f>
            <xm:f>'Listados Datos'!$T$5</xm:f>
            <x14:dxf>
              <font>
                <b/>
                <i val="0"/>
                <color auto="1"/>
              </font>
              <fill>
                <patternFill>
                  <bgColor rgb="FFFFFF00"/>
                </patternFill>
              </fill>
            </x14:dxf>
          </x14:cfRule>
          <x14:cfRule type="containsText" priority="2005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20051" operator="containsText" id="{B7F5CD6B-4AE6-4E6A-BCA4-105E9639298D}">
            <xm:f>NOT(ISERROR(SEARCH('Listados Datos'!$T$3,AB30)))</xm:f>
            <xm:f>'Listados Datos'!$T$3</xm:f>
            <x14:dxf>
              <fill>
                <patternFill patternType="solid">
                  <bgColor rgb="FFC00000"/>
                </patternFill>
              </fill>
            </x14:dxf>
          </x14:cfRule>
          <x14:cfRule type="containsText" priority="20052" operator="containsText" id="{ECA39A7B-B288-4425-912A-4594CEE742D7}">
            <xm:f>NOT(ISERROR(SEARCH('Listados Datos'!$T$4,AB30)))</xm:f>
            <xm:f>'Listados Datos'!$T$4</xm:f>
            <x14:dxf>
              <font>
                <b/>
                <i val="0"/>
                <color theme="0"/>
              </font>
              <fill>
                <patternFill>
                  <bgColor rgb="FFE26B0A"/>
                </patternFill>
              </fill>
            </x14:dxf>
          </x14:cfRule>
          <x14:cfRule type="containsText" priority="20053" operator="containsText" id="{13CB2E7F-8655-4D0B-B6D0-2A2E9B3CADD5}">
            <xm:f>NOT(ISERROR(SEARCH('Listados Datos'!$T$5,AB30)))</xm:f>
            <xm:f>'Listados Datos'!$T$5</xm:f>
            <x14:dxf>
              <font>
                <b/>
                <i val="0"/>
                <color auto="1"/>
              </font>
              <fill>
                <patternFill>
                  <bgColor rgb="FFFFFF00"/>
                </patternFill>
              </fill>
            </x14:dxf>
          </x14:cfRule>
          <x14:cfRule type="containsText" priority="2005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20041" operator="containsText" id="{70C97C79-42AA-40A1-BA3F-51548D8D835E}">
            <xm:f>NOT(ISERROR(SEARCH('Listados Datos'!$P$3,Z30)))</xm:f>
            <xm:f>'Listados Datos'!$P$3</xm:f>
            <x14:dxf>
              <fill>
                <patternFill>
                  <bgColor rgb="FF99CC00"/>
                </patternFill>
              </fill>
            </x14:dxf>
          </x14:cfRule>
          <x14:cfRule type="containsText" priority="20042" operator="containsText" id="{ECF435DF-B296-4EED-A7BC-1E97B72DA6B6}">
            <xm:f>NOT(ISERROR(SEARCH('Listados Datos'!$P$4,Z30)))</xm:f>
            <xm:f>'Listados Datos'!$P$4</xm:f>
            <x14:dxf>
              <fill>
                <patternFill>
                  <bgColor rgb="FF33CC33"/>
                </patternFill>
              </fill>
            </x14:dxf>
          </x14:cfRule>
          <x14:cfRule type="containsText" priority="20043" operator="containsText" id="{7C910FC3-1C3D-4159-9D0C-61F4048DE55F}">
            <xm:f>NOT(ISERROR(SEARCH('Listados Datos'!$P$5,Z30)))</xm:f>
            <xm:f>'Listados Datos'!$P$5</xm:f>
            <x14:dxf>
              <fill>
                <patternFill>
                  <bgColor rgb="FFFFFF00"/>
                </patternFill>
              </fill>
            </x14:dxf>
          </x14:cfRule>
          <x14:cfRule type="containsText" priority="20044" operator="containsText" id="{2A2B2B35-EC88-486E-8D4B-BA0D8D971277}">
            <xm:f>NOT(ISERROR(SEARCH('Listados Datos'!$P$6,Z30)))</xm:f>
            <xm:f>'Listados Datos'!$P$6</xm:f>
            <x14:dxf>
              <fill>
                <patternFill>
                  <bgColor rgb="FFFFC000"/>
                </patternFill>
              </fill>
            </x14:dxf>
          </x14:cfRule>
          <x14:cfRule type="containsText" priority="2004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997" operator="containsText" id="{31CE9099-98C8-4FE3-970B-AE33D726FB85}">
            <xm:f>NOT(ISERROR(SEARCH('Listados Datos'!$T$3,AT31)))</xm:f>
            <xm:f>'Listados Datos'!$T$3</xm:f>
            <x14:dxf>
              <fill>
                <patternFill patternType="solid">
                  <bgColor rgb="FFC00000"/>
                </patternFill>
              </fill>
            </x14:dxf>
          </x14:cfRule>
          <x14:cfRule type="containsText" priority="19998" operator="containsText" id="{C00FD45B-DC5B-4347-9C6A-9E0389F6ACE6}">
            <xm:f>NOT(ISERROR(SEARCH('Listados Datos'!$T$4,AT31)))</xm:f>
            <xm:f>'Listados Datos'!$T$4</xm:f>
            <x14:dxf>
              <font>
                <b/>
                <i val="0"/>
                <color theme="0"/>
              </font>
              <fill>
                <patternFill>
                  <bgColor rgb="FFE26B0A"/>
                </patternFill>
              </fill>
            </x14:dxf>
          </x14:cfRule>
          <x14:cfRule type="containsText" priority="19999" operator="containsText" id="{E180E13D-C320-45D0-B436-CF27DF6B2F10}">
            <xm:f>NOT(ISERROR(SEARCH('Listados Datos'!$T$5,AT31)))</xm:f>
            <xm:f>'Listados Datos'!$T$5</xm:f>
            <x14:dxf>
              <font>
                <b/>
                <i val="0"/>
                <color auto="1"/>
              </font>
              <fill>
                <patternFill>
                  <bgColor rgb="FFFFFF00"/>
                </patternFill>
              </fill>
            </x14:dxf>
          </x14:cfRule>
          <x14:cfRule type="containsText" priority="2000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987" operator="containsText" id="{791A4D97-1003-4168-9DDD-C58FA91A4801}">
            <xm:f>NOT(ISERROR(SEARCH('Listados Datos'!$P$3,AR31)))</xm:f>
            <xm:f>'Listados Datos'!$P$3</xm:f>
            <x14:dxf>
              <fill>
                <patternFill>
                  <bgColor rgb="FF99CC00"/>
                </patternFill>
              </fill>
            </x14:dxf>
          </x14:cfRule>
          <x14:cfRule type="containsText" priority="19988" operator="containsText" id="{DAFD7982-28FE-4F4F-8B78-C17BA85EDA25}">
            <xm:f>NOT(ISERROR(SEARCH('Listados Datos'!$P$4,AR31)))</xm:f>
            <xm:f>'Listados Datos'!$P$4</xm:f>
            <x14:dxf>
              <fill>
                <patternFill>
                  <bgColor rgb="FF33CC33"/>
                </patternFill>
              </fill>
            </x14:dxf>
          </x14:cfRule>
          <x14:cfRule type="containsText" priority="19989" operator="containsText" id="{469117D1-437B-4996-82AA-B2356C1AFE98}">
            <xm:f>NOT(ISERROR(SEARCH('Listados Datos'!$P$5,AR31)))</xm:f>
            <xm:f>'Listados Datos'!$P$5</xm:f>
            <x14:dxf>
              <fill>
                <patternFill>
                  <bgColor rgb="FFFFFF00"/>
                </patternFill>
              </fill>
            </x14:dxf>
          </x14:cfRule>
          <x14:cfRule type="containsText" priority="19990" operator="containsText" id="{D8371806-252D-472F-92C0-23450BA615E7}">
            <xm:f>NOT(ISERROR(SEARCH('Listados Datos'!$P$6,AR31)))</xm:f>
            <xm:f>'Listados Datos'!$P$6</xm:f>
            <x14:dxf>
              <fill>
                <patternFill>
                  <bgColor rgb="FFFFC000"/>
                </patternFill>
              </fill>
            </x14:dxf>
          </x14:cfRule>
          <x14:cfRule type="containsText" priority="1999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471" operator="containsText" id="{74F3C6DB-7307-49C4-9C7F-1ADE1ACF0E13}">
            <xm:f>NOT(ISERROR(SEARCH('Listados Datos'!$T$3,AF76)))</xm:f>
            <xm:f>'Listados Datos'!$T$3</xm:f>
            <x14:dxf>
              <fill>
                <patternFill patternType="solid">
                  <bgColor rgb="FFC00000"/>
                </patternFill>
              </fill>
            </x14:dxf>
          </x14:cfRule>
          <x14:cfRule type="containsText" priority="18472" operator="containsText" id="{7D8EDF00-27AC-45C9-9B73-7656254CBBBF}">
            <xm:f>NOT(ISERROR(SEARCH('Listados Datos'!$T$4,AF76)))</xm:f>
            <xm:f>'Listados Datos'!$T$4</xm:f>
            <x14:dxf>
              <font>
                <b/>
                <i val="0"/>
                <color theme="0"/>
              </font>
              <fill>
                <patternFill>
                  <bgColor rgb="FFE26B0A"/>
                </patternFill>
              </fill>
            </x14:dxf>
          </x14:cfRule>
          <x14:cfRule type="containsText" priority="18473" operator="containsText" id="{47B7FC74-CCB1-466B-A09F-C41191CE43D4}">
            <xm:f>NOT(ISERROR(SEARCH('Listados Datos'!$T$5,AF76)))</xm:f>
            <xm:f>'Listados Datos'!$T$5</xm:f>
            <x14:dxf>
              <font>
                <b/>
                <i val="0"/>
                <color auto="1"/>
              </font>
              <fill>
                <patternFill>
                  <bgColor rgb="FFFFFF00"/>
                </patternFill>
              </fill>
            </x14:dxf>
          </x14:cfRule>
          <x14:cfRule type="containsText" priority="1847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467" operator="containsText" id="{D4C8BA2E-734E-4692-A367-D9604D36D621}">
            <xm:f>NOT(ISERROR(SEARCH('Listados Datos'!$T$3,AB76)))</xm:f>
            <xm:f>'Listados Datos'!$T$3</xm:f>
            <x14:dxf>
              <fill>
                <patternFill patternType="solid">
                  <bgColor rgb="FFC00000"/>
                </patternFill>
              </fill>
            </x14:dxf>
          </x14:cfRule>
          <x14:cfRule type="containsText" priority="18468" operator="containsText" id="{8DD2CDD5-C40B-4885-8EDB-FEE077D30A14}">
            <xm:f>NOT(ISERROR(SEARCH('Listados Datos'!$T$4,AB76)))</xm:f>
            <xm:f>'Listados Datos'!$T$4</xm:f>
            <x14:dxf>
              <font>
                <b/>
                <i val="0"/>
                <color theme="0"/>
              </font>
              <fill>
                <patternFill>
                  <bgColor rgb="FFE26B0A"/>
                </patternFill>
              </fill>
            </x14:dxf>
          </x14:cfRule>
          <x14:cfRule type="containsText" priority="18469" operator="containsText" id="{F48ECBFE-C6C2-4E1C-91DB-45FEE362E2F5}">
            <xm:f>NOT(ISERROR(SEARCH('Listados Datos'!$T$5,AB76)))</xm:f>
            <xm:f>'Listados Datos'!$T$5</xm:f>
            <x14:dxf>
              <font>
                <b/>
                <i val="0"/>
                <color auto="1"/>
              </font>
              <fill>
                <patternFill>
                  <bgColor rgb="FFFFFF00"/>
                </patternFill>
              </fill>
            </x14:dxf>
          </x14:cfRule>
          <x14:cfRule type="containsText" priority="1847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457" operator="containsText" id="{5503F0A2-CB9B-4B6C-973C-89249E27D307}">
            <xm:f>NOT(ISERROR(SEARCH('Listados Datos'!$P$3,Z76)))</xm:f>
            <xm:f>'Listados Datos'!$P$3</xm:f>
            <x14:dxf>
              <fill>
                <patternFill>
                  <bgColor rgb="FF99CC00"/>
                </patternFill>
              </fill>
            </x14:dxf>
          </x14:cfRule>
          <x14:cfRule type="containsText" priority="18458" operator="containsText" id="{A03D17B2-3685-4A27-9D19-D408F2E20CA9}">
            <xm:f>NOT(ISERROR(SEARCH('Listados Datos'!$P$4,Z76)))</xm:f>
            <xm:f>'Listados Datos'!$P$4</xm:f>
            <x14:dxf>
              <fill>
                <patternFill>
                  <bgColor rgb="FF33CC33"/>
                </patternFill>
              </fill>
            </x14:dxf>
          </x14:cfRule>
          <x14:cfRule type="containsText" priority="18459" operator="containsText" id="{4EEC2518-BB4F-4DB7-8C24-344F51156C34}">
            <xm:f>NOT(ISERROR(SEARCH('Listados Datos'!$P$5,Z76)))</xm:f>
            <xm:f>'Listados Datos'!$P$5</xm:f>
            <x14:dxf>
              <fill>
                <patternFill>
                  <bgColor rgb="FFFFFF00"/>
                </patternFill>
              </fill>
            </x14:dxf>
          </x14:cfRule>
          <x14:cfRule type="containsText" priority="18460" operator="containsText" id="{C2B7B6B3-6D69-445A-B626-1C3FA1C9F192}">
            <xm:f>NOT(ISERROR(SEARCH('Listados Datos'!$P$6,Z76)))</xm:f>
            <xm:f>'Listados Datos'!$P$6</xm:f>
            <x14:dxf>
              <fill>
                <patternFill>
                  <bgColor rgb="FFFFC000"/>
                </patternFill>
              </fill>
            </x14:dxf>
          </x14:cfRule>
          <x14:cfRule type="containsText" priority="1846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417" operator="containsText" id="{F41957F1-3527-4BCF-984D-89F99C8945DC}">
            <xm:f>NOT(ISERROR(SEARCH('Listados Datos'!$T$3,AT76)))</xm:f>
            <xm:f>'Listados Datos'!$T$3</xm:f>
            <x14:dxf>
              <fill>
                <patternFill patternType="solid">
                  <bgColor rgb="FFC00000"/>
                </patternFill>
              </fill>
            </x14:dxf>
          </x14:cfRule>
          <x14:cfRule type="containsText" priority="18418" operator="containsText" id="{C4EB7BDD-574E-4C71-B604-DA89A54C1479}">
            <xm:f>NOT(ISERROR(SEARCH('Listados Datos'!$T$4,AT76)))</xm:f>
            <xm:f>'Listados Datos'!$T$4</xm:f>
            <x14:dxf>
              <font>
                <b/>
                <i val="0"/>
                <color theme="0"/>
              </font>
              <fill>
                <patternFill>
                  <bgColor rgb="FFE26B0A"/>
                </patternFill>
              </fill>
            </x14:dxf>
          </x14:cfRule>
          <x14:cfRule type="containsText" priority="18419" operator="containsText" id="{985963B2-964D-4061-979C-2E637CE63EB8}">
            <xm:f>NOT(ISERROR(SEARCH('Listados Datos'!$T$5,AT76)))</xm:f>
            <xm:f>'Listados Datos'!$T$5</xm:f>
            <x14:dxf>
              <font>
                <b/>
                <i val="0"/>
                <color auto="1"/>
              </font>
              <fill>
                <patternFill>
                  <bgColor rgb="FFFFFF00"/>
                </patternFill>
              </fill>
            </x14:dxf>
          </x14:cfRule>
          <x14:cfRule type="containsText" priority="1842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407" operator="containsText" id="{52FA8642-1906-45C7-8E2D-6CA417827720}">
            <xm:f>NOT(ISERROR(SEARCH('Listados Datos'!$P$3,AR76)))</xm:f>
            <xm:f>'Listados Datos'!$P$3</xm:f>
            <x14:dxf>
              <fill>
                <patternFill>
                  <bgColor rgb="FF99CC00"/>
                </patternFill>
              </fill>
            </x14:dxf>
          </x14:cfRule>
          <x14:cfRule type="containsText" priority="18408" operator="containsText" id="{C0BB9409-0AB4-4C01-92CF-E7B38FBCCB8C}">
            <xm:f>NOT(ISERROR(SEARCH('Listados Datos'!$P$4,AR76)))</xm:f>
            <xm:f>'Listados Datos'!$P$4</xm:f>
            <x14:dxf>
              <fill>
                <patternFill>
                  <bgColor rgb="FF33CC33"/>
                </patternFill>
              </fill>
            </x14:dxf>
          </x14:cfRule>
          <x14:cfRule type="containsText" priority="18409" operator="containsText" id="{511AD6AB-0CA0-43B0-9CE2-FF11EDD3B637}">
            <xm:f>NOT(ISERROR(SEARCH('Listados Datos'!$P$5,AR76)))</xm:f>
            <xm:f>'Listados Datos'!$P$5</xm:f>
            <x14:dxf>
              <fill>
                <patternFill>
                  <bgColor rgb="FFFFFF00"/>
                </patternFill>
              </fill>
            </x14:dxf>
          </x14:cfRule>
          <x14:cfRule type="containsText" priority="18410" operator="containsText" id="{90A87DB3-1A3C-4D01-8F06-21E5EA07E947}">
            <xm:f>NOT(ISERROR(SEARCH('Listados Datos'!$P$6,AR76)))</xm:f>
            <xm:f>'Listados Datos'!$P$6</xm:f>
            <x14:dxf>
              <fill>
                <patternFill>
                  <bgColor rgb="FFFFC000"/>
                </patternFill>
              </fill>
            </x14:dxf>
          </x14:cfRule>
          <x14:cfRule type="containsText" priority="1841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403" operator="containsText" id="{5D80095E-9B30-400F-A202-DCFB238046DF}">
            <xm:f>NOT(ISERROR(SEARCH('Listados Datos'!$T$3,AT77)))</xm:f>
            <xm:f>'Listados Datos'!$T$3</xm:f>
            <x14:dxf>
              <fill>
                <patternFill patternType="solid">
                  <bgColor rgb="FFC00000"/>
                </patternFill>
              </fill>
            </x14:dxf>
          </x14:cfRule>
          <x14:cfRule type="containsText" priority="18404" operator="containsText" id="{AF8020C8-71B8-46A1-BA81-DE022280D00E}">
            <xm:f>NOT(ISERROR(SEARCH('Listados Datos'!$T$4,AT77)))</xm:f>
            <xm:f>'Listados Datos'!$T$4</xm:f>
            <x14:dxf>
              <font>
                <b/>
                <i val="0"/>
                <color theme="0"/>
              </font>
              <fill>
                <patternFill>
                  <bgColor rgb="FFE26B0A"/>
                </patternFill>
              </fill>
            </x14:dxf>
          </x14:cfRule>
          <x14:cfRule type="containsText" priority="18405" operator="containsText" id="{298F2576-AA4B-4B04-B114-760879863C8A}">
            <xm:f>NOT(ISERROR(SEARCH('Listados Datos'!$T$5,AT77)))</xm:f>
            <xm:f>'Listados Datos'!$T$5</xm:f>
            <x14:dxf>
              <font>
                <b/>
                <i val="0"/>
                <color auto="1"/>
              </font>
              <fill>
                <patternFill>
                  <bgColor rgb="FFFFFF00"/>
                </patternFill>
              </fill>
            </x14:dxf>
          </x14:cfRule>
          <x14:cfRule type="containsText" priority="1840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393" operator="containsText" id="{EE4C5B0C-450D-4B11-BD0F-64369162BB03}">
            <xm:f>NOT(ISERROR(SEARCH('Listados Datos'!$P$3,AR77)))</xm:f>
            <xm:f>'Listados Datos'!$P$3</xm:f>
            <x14:dxf>
              <fill>
                <patternFill>
                  <bgColor rgb="FF99CC00"/>
                </patternFill>
              </fill>
            </x14:dxf>
          </x14:cfRule>
          <x14:cfRule type="containsText" priority="18394" operator="containsText" id="{AE48146C-5F44-413A-8C74-F69160673FD0}">
            <xm:f>NOT(ISERROR(SEARCH('Listados Datos'!$P$4,AR77)))</xm:f>
            <xm:f>'Listados Datos'!$P$4</xm:f>
            <x14:dxf>
              <fill>
                <patternFill>
                  <bgColor rgb="FF33CC33"/>
                </patternFill>
              </fill>
            </x14:dxf>
          </x14:cfRule>
          <x14:cfRule type="containsText" priority="18395" operator="containsText" id="{55306DE9-02E1-44B0-B1FA-457F701C648B}">
            <xm:f>NOT(ISERROR(SEARCH('Listados Datos'!$P$5,AR77)))</xm:f>
            <xm:f>'Listados Datos'!$P$5</xm:f>
            <x14:dxf>
              <fill>
                <patternFill>
                  <bgColor rgb="FFFFFF00"/>
                </patternFill>
              </fill>
            </x14:dxf>
          </x14:cfRule>
          <x14:cfRule type="containsText" priority="18396" operator="containsText" id="{C542A2F3-C299-4BE5-BD04-EA507EF1D9B3}">
            <xm:f>NOT(ISERROR(SEARCH('Listados Datos'!$P$6,AR77)))</xm:f>
            <xm:f>'Listados Datos'!$P$6</xm:f>
            <x14:dxf>
              <fill>
                <patternFill>
                  <bgColor rgb="FFFFC000"/>
                </patternFill>
              </fill>
            </x14:dxf>
          </x14:cfRule>
          <x14:cfRule type="containsText" priority="1839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221" operator="containsText" id="{1671E7D7-7593-403B-BD80-A1E9681B02CD}">
            <xm:f>NOT(ISERROR(SEARCH('Listados Datos'!$T$3,AT87)))</xm:f>
            <xm:f>'Listados Datos'!$T$3</xm:f>
            <x14:dxf>
              <fill>
                <patternFill patternType="solid">
                  <bgColor rgb="FFC00000"/>
                </patternFill>
              </fill>
            </x14:dxf>
          </x14:cfRule>
          <x14:cfRule type="containsText" priority="18222" operator="containsText" id="{2599C029-7729-413D-8C85-CEF4F77D39A2}">
            <xm:f>NOT(ISERROR(SEARCH('Listados Datos'!$T$4,AT87)))</xm:f>
            <xm:f>'Listados Datos'!$T$4</xm:f>
            <x14:dxf>
              <font>
                <b/>
                <i val="0"/>
                <color theme="0"/>
              </font>
              <fill>
                <patternFill>
                  <bgColor rgb="FFE26B0A"/>
                </patternFill>
              </fill>
            </x14:dxf>
          </x14:cfRule>
          <x14:cfRule type="containsText" priority="18223" operator="containsText" id="{2FB176A5-D598-4AE8-9803-E8EC0D5217FD}">
            <xm:f>NOT(ISERROR(SEARCH('Listados Datos'!$T$5,AT87)))</xm:f>
            <xm:f>'Listados Datos'!$T$5</xm:f>
            <x14:dxf>
              <font>
                <b/>
                <i val="0"/>
                <color auto="1"/>
              </font>
              <fill>
                <patternFill>
                  <bgColor rgb="FFFFFF00"/>
                </patternFill>
              </fill>
            </x14:dxf>
          </x14:cfRule>
          <x14:cfRule type="containsText" priority="1822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211" operator="containsText" id="{C7D1CF8A-035E-4FD6-81ED-730786B1E3A8}">
            <xm:f>NOT(ISERROR(SEARCH('Listados Datos'!$P$3,AR87)))</xm:f>
            <xm:f>'Listados Datos'!$P$3</xm:f>
            <x14:dxf>
              <fill>
                <patternFill>
                  <bgColor rgb="FF99CC00"/>
                </patternFill>
              </fill>
            </x14:dxf>
          </x14:cfRule>
          <x14:cfRule type="containsText" priority="18212" operator="containsText" id="{B8619E57-B116-4446-87EC-30B93A42F98A}">
            <xm:f>NOT(ISERROR(SEARCH('Listados Datos'!$P$4,AR87)))</xm:f>
            <xm:f>'Listados Datos'!$P$4</xm:f>
            <x14:dxf>
              <fill>
                <patternFill>
                  <bgColor rgb="FF33CC33"/>
                </patternFill>
              </fill>
            </x14:dxf>
          </x14:cfRule>
          <x14:cfRule type="containsText" priority="18213" operator="containsText" id="{334BA434-4420-4D81-875B-68240F4317A7}">
            <xm:f>NOT(ISERROR(SEARCH('Listados Datos'!$P$5,AR87)))</xm:f>
            <xm:f>'Listados Datos'!$P$5</xm:f>
            <x14:dxf>
              <fill>
                <patternFill>
                  <bgColor rgb="FFFFFF00"/>
                </patternFill>
              </fill>
            </x14:dxf>
          </x14:cfRule>
          <x14:cfRule type="containsText" priority="18214" operator="containsText" id="{630E7D27-707B-4114-856E-916F2D2BAFD6}">
            <xm:f>NOT(ISERROR(SEARCH('Listados Datos'!$P$6,AR87)))</xm:f>
            <xm:f>'Listados Datos'!$P$6</xm:f>
            <x14:dxf>
              <fill>
                <patternFill>
                  <bgColor rgb="FFFFC000"/>
                </patternFill>
              </fill>
            </x14:dxf>
          </x14:cfRule>
          <x14:cfRule type="containsText" priority="1821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375" operator="containsText" id="{A93B0136-E003-4057-BB00-D439263F35C0}">
            <xm:f>NOT(ISERROR(SEARCH('Listados Datos'!$T$3,AF78)))</xm:f>
            <xm:f>'Listados Datos'!$T$3</xm:f>
            <x14:dxf>
              <fill>
                <patternFill patternType="solid">
                  <bgColor rgb="FFC00000"/>
                </patternFill>
              </fill>
            </x14:dxf>
          </x14:cfRule>
          <x14:cfRule type="containsText" priority="18376" operator="containsText" id="{D0401000-A23F-4D48-8F6E-EE43B31FF2E6}">
            <xm:f>NOT(ISERROR(SEARCH('Listados Datos'!$T$4,AF78)))</xm:f>
            <xm:f>'Listados Datos'!$T$4</xm:f>
            <x14:dxf>
              <font>
                <b/>
                <i val="0"/>
                <color theme="0"/>
              </font>
              <fill>
                <patternFill>
                  <bgColor rgb="FFE26B0A"/>
                </patternFill>
              </fill>
            </x14:dxf>
          </x14:cfRule>
          <x14:cfRule type="containsText" priority="18377" operator="containsText" id="{BCB91D8A-E5DE-419F-BEB9-2435F6B0633A}">
            <xm:f>NOT(ISERROR(SEARCH('Listados Datos'!$T$5,AF78)))</xm:f>
            <xm:f>'Listados Datos'!$T$5</xm:f>
            <x14:dxf>
              <font>
                <b/>
                <i val="0"/>
                <color auto="1"/>
              </font>
              <fill>
                <patternFill>
                  <bgColor rgb="FFFFFF00"/>
                </patternFill>
              </fill>
            </x14:dxf>
          </x14:cfRule>
          <x14:cfRule type="containsText" priority="1837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371" operator="containsText" id="{1EB89D62-E254-453F-B6A2-7A994B1764F9}">
            <xm:f>NOT(ISERROR(SEARCH('Listados Datos'!$T$3,AB78)))</xm:f>
            <xm:f>'Listados Datos'!$T$3</xm:f>
            <x14:dxf>
              <fill>
                <patternFill patternType="solid">
                  <bgColor rgb="FFC00000"/>
                </patternFill>
              </fill>
            </x14:dxf>
          </x14:cfRule>
          <x14:cfRule type="containsText" priority="18372" operator="containsText" id="{5D57579B-4527-4301-9564-A765B0C29A0E}">
            <xm:f>NOT(ISERROR(SEARCH('Listados Datos'!$T$4,AB78)))</xm:f>
            <xm:f>'Listados Datos'!$T$4</xm:f>
            <x14:dxf>
              <font>
                <b/>
                <i val="0"/>
                <color theme="0"/>
              </font>
              <fill>
                <patternFill>
                  <bgColor rgb="FFE26B0A"/>
                </patternFill>
              </fill>
            </x14:dxf>
          </x14:cfRule>
          <x14:cfRule type="containsText" priority="18373" operator="containsText" id="{361F7DAF-5040-4E35-A798-9D0B5E70D574}">
            <xm:f>NOT(ISERROR(SEARCH('Listados Datos'!$T$5,AB78)))</xm:f>
            <xm:f>'Listados Datos'!$T$5</xm:f>
            <x14:dxf>
              <font>
                <b/>
                <i val="0"/>
                <color auto="1"/>
              </font>
              <fill>
                <patternFill>
                  <bgColor rgb="FFFFFF00"/>
                </patternFill>
              </fill>
            </x14:dxf>
          </x14:cfRule>
          <x14:cfRule type="containsText" priority="1837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361" operator="containsText" id="{DCBE54CE-5E87-400F-810F-232C80DE14D3}">
            <xm:f>NOT(ISERROR(SEARCH('Listados Datos'!$P$3,Z78)))</xm:f>
            <xm:f>'Listados Datos'!$P$3</xm:f>
            <x14:dxf>
              <fill>
                <patternFill>
                  <bgColor rgb="FF99CC00"/>
                </patternFill>
              </fill>
            </x14:dxf>
          </x14:cfRule>
          <x14:cfRule type="containsText" priority="18362" operator="containsText" id="{37515A19-C029-44C3-94C7-6C990BCB6EB7}">
            <xm:f>NOT(ISERROR(SEARCH('Listados Datos'!$P$4,Z78)))</xm:f>
            <xm:f>'Listados Datos'!$P$4</xm:f>
            <x14:dxf>
              <fill>
                <patternFill>
                  <bgColor rgb="FF33CC33"/>
                </patternFill>
              </fill>
            </x14:dxf>
          </x14:cfRule>
          <x14:cfRule type="containsText" priority="18363" operator="containsText" id="{5C4DD607-7A95-453A-B869-BFD98E734F13}">
            <xm:f>NOT(ISERROR(SEARCH('Listados Datos'!$P$5,Z78)))</xm:f>
            <xm:f>'Listados Datos'!$P$5</xm:f>
            <x14:dxf>
              <fill>
                <patternFill>
                  <bgColor rgb="FFFFFF00"/>
                </patternFill>
              </fill>
            </x14:dxf>
          </x14:cfRule>
          <x14:cfRule type="containsText" priority="18364" operator="containsText" id="{751A562D-9DDC-4ADE-8D60-28464F5DC23E}">
            <xm:f>NOT(ISERROR(SEARCH('Listados Datos'!$P$6,Z78)))</xm:f>
            <xm:f>'Listados Datos'!$P$6</xm:f>
            <x14:dxf>
              <fill>
                <patternFill>
                  <bgColor rgb="FFFFC000"/>
                </patternFill>
              </fill>
            </x14:dxf>
          </x14:cfRule>
          <x14:cfRule type="containsText" priority="1836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163" operator="containsText" id="{52A09919-2DD5-4116-9C6C-3F09B9D822BC}">
            <xm:f>NOT(ISERROR(SEARCH('Listados Datos'!$T$3,AT84)))</xm:f>
            <xm:f>'Listados Datos'!$T$3</xm:f>
            <x14:dxf>
              <fill>
                <patternFill patternType="solid">
                  <bgColor rgb="FFC00000"/>
                </patternFill>
              </fill>
            </x14:dxf>
          </x14:cfRule>
          <x14:cfRule type="containsText" priority="18164" operator="containsText" id="{84FAE59D-2C8F-4FD2-9E89-2CB86E55A47E}">
            <xm:f>NOT(ISERROR(SEARCH('Listados Datos'!$T$4,AT84)))</xm:f>
            <xm:f>'Listados Datos'!$T$4</xm:f>
            <x14:dxf>
              <font>
                <b/>
                <i val="0"/>
                <color theme="0"/>
              </font>
              <fill>
                <patternFill>
                  <bgColor rgb="FFE26B0A"/>
                </patternFill>
              </fill>
            </x14:dxf>
          </x14:cfRule>
          <x14:cfRule type="containsText" priority="18165" operator="containsText" id="{0EF1AD8C-DA9F-48AD-BBCA-93FB3D947347}">
            <xm:f>NOT(ISERROR(SEARCH('Listados Datos'!$T$5,AT84)))</xm:f>
            <xm:f>'Listados Datos'!$T$5</xm:f>
            <x14:dxf>
              <font>
                <b/>
                <i val="0"/>
                <color auto="1"/>
              </font>
              <fill>
                <patternFill>
                  <bgColor rgb="FFFFFF00"/>
                </patternFill>
              </fill>
            </x14:dxf>
          </x14:cfRule>
          <x14:cfRule type="containsText" priority="1816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8153" operator="containsText" id="{8A25C888-7137-4903-B5D2-0E8BEE69BDE4}">
            <xm:f>NOT(ISERROR(SEARCH('Listados Datos'!$P$3,AR84)))</xm:f>
            <xm:f>'Listados Datos'!$P$3</xm:f>
            <x14:dxf>
              <fill>
                <patternFill>
                  <bgColor rgb="FF99CC00"/>
                </patternFill>
              </fill>
            </x14:dxf>
          </x14:cfRule>
          <x14:cfRule type="containsText" priority="18154" operator="containsText" id="{4D3DF8A8-BFE1-40BE-B111-CD726313E235}">
            <xm:f>NOT(ISERROR(SEARCH('Listados Datos'!$P$4,AR84)))</xm:f>
            <xm:f>'Listados Datos'!$P$4</xm:f>
            <x14:dxf>
              <fill>
                <patternFill>
                  <bgColor rgb="FF33CC33"/>
                </patternFill>
              </fill>
            </x14:dxf>
          </x14:cfRule>
          <x14:cfRule type="containsText" priority="18155" operator="containsText" id="{9181F63B-4DB6-4E18-8E9A-173E73BE7A31}">
            <xm:f>NOT(ISERROR(SEARCH('Listados Datos'!$P$5,AR84)))</xm:f>
            <xm:f>'Listados Datos'!$P$5</xm:f>
            <x14:dxf>
              <fill>
                <patternFill>
                  <bgColor rgb="FFFFFF00"/>
                </patternFill>
              </fill>
            </x14:dxf>
          </x14:cfRule>
          <x14:cfRule type="containsText" priority="18156" operator="containsText" id="{483F82B2-18B8-456C-B3F7-DF6C33820A37}">
            <xm:f>NOT(ISERROR(SEARCH('Listados Datos'!$P$6,AR84)))</xm:f>
            <xm:f>'Listados Datos'!$P$6</xm:f>
            <x14:dxf>
              <fill>
                <patternFill>
                  <bgColor rgb="FFFFC000"/>
                </patternFill>
              </fill>
            </x14:dxf>
          </x14:cfRule>
          <x14:cfRule type="containsText" priority="1815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317" operator="containsText" id="{492BE6DD-F48B-4A02-83AD-14E037F8FBB3}">
            <xm:f>NOT(ISERROR(SEARCH('Listados Datos'!$T$3,AT79)))</xm:f>
            <xm:f>'Listados Datos'!$T$3</xm:f>
            <x14:dxf>
              <fill>
                <patternFill patternType="solid">
                  <bgColor rgb="FFC00000"/>
                </patternFill>
              </fill>
            </x14:dxf>
          </x14:cfRule>
          <x14:cfRule type="containsText" priority="18318" operator="containsText" id="{8E918FFF-AA68-4E1A-86C1-44D6E6EA5513}">
            <xm:f>NOT(ISERROR(SEARCH('Listados Datos'!$T$4,AT79)))</xm:f>
            <xm:f>'Listados Datos'!$T$4</xm:f>
            <x14:dxf>
              <font>
                <b/>
                <i val="0"/>
                <color theme="0"/>
              </font>
              <fill>
                <patternFill>
                  <bgColor rgb="FFE26B0A"/>
                </patternFill>
              </fill>
            </x14:dxf>
          </x14:cfRule>
          <x14:cfRule type="containsText" priority="18319" operator="containsText" id="{008961F1-F0B6-4678-8CC3-73FEEDC091C4}">
            <xm:f>NOT(ISERROR(SEARCH('Listados Datos'!$T$5,AT79)))</xm:f>
            <xm:f>'Listados Datos'!$T$5</xm:f>
            <x14:dxf>
              <font>
                <b/>
                <i val="0"/>
                <color auto="1"/>
              </font>
              <fill>
                <patternFill>
                  <bgColor rgb="FFFFFF00"/>
                </patternFill>
              </fill>
            </x14:dxf>
          </x14:cfRule>
          <x14:cfRule type="containsText" priority="1832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307" operator="containsText" id="{7BB93117-F76E-445A-9A29-AB6DA46A1B9D}">
            <xm:f>NOT(ISERROR(SEARCH('Listados Datos'!$P$3,AR79)))</xm:f>
            <xm:f>'Listados Datos'!$P$3</xm:f>
            <x14:dxf>
              <fill>
                <patternFill>
                  <bgColor rgb="FF99CC00"/>
                </patternFill>
              </fill>
            </x14:dxf>
          </x14:cfRule>
          <x14:cfRule type="containsText" priority="18308" operator="containsText" id="{E08E5BF2-8615-4978-BCA0-CD6903281C34}">
            <xm:f>NOT(ISERROR(SEARCH('Listados Datos'!$P$4,AR79)))</xm:f>
            <xm:f>'Listados Datos'!$P$4</xm:f>
            <x14:dxf>
              <fill>
                <patternFill>
                  <bgColor rgb="FF33CC33"/>
                </patternFill>
              </fill>
            </x14:dxf>
          </x14:cfRule>
          <x14:cfRule type="containsText" priority="18309" operator="containsText" id="{33AF8D55-9097-4646-8CEB-66E3F1CB560C}">
            <xm:f>NOT(ISERROR(SEARCH('Listados Datos'!$P$5,AR79)))</xm:f>
            <xm:f>'Listados Datos'!$P$5</xm:f>
            <x14:dxf>
              <fill>
                <patternFill>
                  <bgColor rgb="FFFFFF00"/>
                </patternFill>
              </fill>
            </x14:dxf>
          </x14:cfRule>
          <x14:cfRule type="containsText" priority="18310" operator="containsText" id="{9D6F3E9A-2E20-4C23-ABC0-58D91BC00BE3}">
            <xm:f>NOT(ISERROR(SEARCH('Listados Datos'!$P$6,AR79)))</xm:f>
            <xm:f>'Listados Datos'!$P$6</xm:f>
            <x14:dxf>
              <fill>
                <patternFill>
                  <bgColor rgb="FFFFC000"/>
                </patternFill>
              </fill>
            </x14:dxf>
          </x14:cfRule>
          <x14:cfRule type="containsText" priority="1831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303" operator="containsText" id="{AB47A2CF-AE0F-4C57-82D8-9D8FB1BCA05A}">
            <xm:f>NOT(ISERROR(SEARCH('Listados Datos'!$T$3,AF82)))</xm:f>
            <xm:f>'Listados Datos'!$T$3</xm:f>
            <x14:dxf>
              <fill>
                <patternFill patternType="solid">
                  <bgColor rgb="FFC00000"/>
                </patternFill>
              </fill>
            </x14:dxf>
          </x14:cfRule>
          <x14:cfRule type="containsText" priority="18304" operator="containsText" id="{36D61AA4-BD1B-4FDF-BFA3-8BD4411AB8F6}">
            <xm:f>NOT(ISERROR(SEARCH('Listados Datos'!$T$4,AF82)))</xm:f>
            <xm:f>'Listados Datos'!$T$4</xm:f>
            <x14:dxf>
              <font>
                <b/>
                <i val="0"/>
                <color theme="0"/>
              </font>
              <fill>
                <patternFill>
                  <bgColor rgb="FFE26B0A"/>
                </patternFill>
              </fill>
            </x14:dxf>
          </x14:cfRule>
          <x14:cfRule type="containsText" priority="18305" operator="containsText" id="{311F37BD-279F-494B-9197-B53B0BCAD1AB}">
            <xm:f>NOT(ISERROR(SEARCH('Listados Datos'!$T$5,AF82)))</xm:f>
            <xm:f>'Listados Datos'!$T$5</xm:f>
            <x14:dxf>
              <font>
                <b/>
                <i val="0"/>
                <color auto="1"/>
              </font>
              <fill>
                <patternFill>
                  <bgColor rgb="FFFFFF00"/>
                </patternFill>
              </fill>
            </x14:dxf>
          </x14:cfRule>
          <x14:cfRule type="containsText" priority="1830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299" operator="containsText" id="{A5B62AEB-6D2A-4CFD-AC40-6809BEBE646C}">
            <xm:f>NOT(ISERROR(SEARCH('Listados Datos'!$T$3,AB82)))</xm:f>
            <xm:f>'Listados Datos'!$T$3</xm:f>
            <x14:dxf>
              <fill>
                <patternFill patternType="solid">
                  <bgColor rgb="FFC00000"/>
                </patternFill>
              </fill>
            </x14:dxf>
          </x14:cfRule>
          <x14:cfRule type="containsText" priority="18300" operator="containsText" id="{BFCF03A3-BAFA-4DAB-8A33-9027564F0412}">
            <xm:f>NOT(ISERROR(SEARCH('Listados Datos'!$T$4,AB82)))</xm:f>
            <xm:f>'Listados Datos'!$T$4</xm:f>
            <x14:dxf>
              <font>
                <b/>
                <i val="0"/>
                <color theme="0"/>
              </font>
              <fill>
                <patternFill>
                  <bgColor rgb="FFE26B0A"/>
                </patternFill>
              </fill>
            </x14:dxf>
          </x14:cfRule>
          <x14:cfRule type="containsText" priority="18301" operator="containsText" id="{C312FDFB-7381-45F2-80E2-E87A255101CB}">
            <xm:f>NOT(ISERROR(SEARCH('Listados Datos'!$T$5,AB82)))</xm:f>
            <xm:f>'Listados Datos'!$T$5</xm:f>
            <x14:dxf>
              <font>
                <b/>
                <i val="0"/>
                <color auto="1"/>
              </font>
              <fill>
                <patternFill>
                  <bgColor rgb="FFFFFF00"/>
                </patternFill>
              </fill>
            </x14:dxf>
          </x14:cfRule>
          <x14:cfRule type="containsText" priority="1830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289" operator="containsText" id="{31D2BC80-E094-441C-9ED1-F716F7F4CD55}">
            <xm:f>NOT(ISERROR(SEARCH('Listados Datos'!$P$3,Z82)))</xm:f>
            <xm:f>'Listados Datos'!$P$3</xm:f>
            <x14:dxf>
              <fill>
                <patternFill>
                  <bgColor rgb="FF99CC00"/>
                </patternFill>
              </fill>
            </x14:dxf>
          </x14:cfRule>
          <x14:cfRule type="containsText" priority="18290" operator="containsText" id="{AAE4A3D3-CD0B-4908-B918-B1B1DA72DC56}">
            <xm:f>NOT(ISERROR(SEARCH('Listados Datos'!$P$4,Z82)))</xm:f>
            <xm:f>'Listados Datos'!$P$4</xm:f>
            <x14:dxf>
              <fill>
                <patternFill>
                  <bgColor rgb="FF33CC33"/>
                </patternFill>
              </fill>
            </x14:dxf>
          </x14:cfRule>
          <x14:cfRule type="containsText" priority="18291" operator="containsText" id="{F9FE06EA-8FBA-4221-B9A2-AB13F09ADB85}">
            <xm:f>NOT(ISERROR(SEARCH('Listados Datos'!$P$5,Z82)))</xm:f>
            <xm:f>'Listados Datos'!$P$5</xm:f>
            <x14:dxf>
              <fill>
                <patternFill>
                  <bgColor rgb="FFFFFF00"/>
                </patternFill>
              </fill>
            </x14:dxf>
          </x14:cfRule>
          <x14:cfRule type="containsText" priority="18292" operator="containsText" id="{22CCC5B5-A90E-4EC6-A95D-87F4D814FDD2}">
            <xm:f>NOT(ISERROR(SEARCH('Listados Datos'!$P$6,Z82)))</xm:f>
            <xm:f>'Listados Datos'!$P$6</xm:f>
            <x14:dxf>
              <fill>
                <patternFill>
                  <bgColor rgb="FFFFC000"/>
                </patternFill>
              </fill>
            </x14:dxf>
          </x14:cfRule>
          <x14:cfRule type="containsText" priority="1829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249" operator="containsText" id="{54EA953A-99DE-4643-86CC-EB13D7CCE50F}">
            <xm:f>NOT(ISERROR(SEARCH('Listados Datos'!$T$3,AT82)))</xm:f>
            <xm:f>'Listados Datos'!$T$3</xm:f>
            <x14:dxf>
              <fill>
                <patternFill patternType="solid">
                  <bgColor rgb="FFC00000"/>
                </patternFill>
              </fill>
            </x14:dxf>
          </x14:cfRule>
          <x14:cfRule type="containsText" priority="18250" operator="containsText" id="{B53A77C5-4DC2-488B-A00F-720DBA5D1D84}">
            <xm:f>NOT(ISERROR(SEARCH('Listados Datos'!$T$4,AT82)))</xm:f>
            <xm:f>'Listados Datos'!$T$4</xm:f>
            <x14:dxf>
              <font>
                <b/>
                <i val="0"/>
                <color theme="0"/>
              </font>
              <fill>
                <patternFill>
                  <bgColor rgb="FFE26B0A"/>
                </patternFill>
              </fill>
            </x14:dxf>
          </x14:cfRule>
          <x14:cfRule type="containsText" priority="18251" operator="containsText" id="{3DC16E3B-D897-4A6F-AA1C-A433FD90EB00}">
            <xm:f>NOT(ISERROR(SEARCH('Listados Datos'!$T$5,AT82)))</xm:f>
            <xm:f>'Listados Datos'!$T$5</xm:f>
            <x14:dxf>
              <font>
                <b/>
                <i val="0"/>
                <color auto="1"/>
              </font>
              <fill>
                <patternFill>
                  <bgColor rgb="FFFFFF00"/>
                </patternFill>
              </fill>
            </x14:dxf>
          </x14:cfRule>
          <x14:cfRule type="containsText" priority="1825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239" operator="containsText" id="{EDC0498C-5A75-44F0-BEFD-04416BF6441C}">
            <xm:f>NOT(ISERROR(SEARCH('Listados Datos'!$P$3,AR82)))</xm:f>
            <xm:f>'Listados Datos'!$P$3</xm:f>
            <x14:dxf>
              <fill>
                <patternFill>
                  <bgColor rgb="FF99CC00"/>
                </patternFill>
              </fill>
            </x14:dxf>
          </x14:cfRule>
          <x14:cfRule type="containsText" priority="18240" operator="containsText" id="{829AD07E-C14A-438C-A0B2-F9141514C845}">
            <xm:f>NOT(ISERROR(SEARCH('Listados Datos'!$P$4,AR82)))</xm:f>
            <xm:f>'Listados Datos'!$P$4</xm:f>
            <x14:dxf>
              <fill>
                <patternFill>
                  <bgColor rgb="FF33CC33"/>
                </patternFill>
              </fill>
            </x14:dxf>
          </x14:cfRule>
          <x14:cfRule type="containsText" priority="18241" operator="containsText" id="{39AD6699-DEFE-44D0-AE8D-7305FE8703EC}">
            <xm:f>NOT(ISERROR(SEARCH('Listados Datos'!$P$5,AR82)))</xm:f>
            <xm:f>'Listados Datos'!$P$5</xm:f>
            <x14:dxf>
              <fill>
                <patternFill>
                  <bgColor rgb="FFFFFF00"/>
                </patternFill>
              </fill>
            </x14:dxf>
          </x14:cfRule>
          <x14:cfRule type="containsText" priority="18242" operator="containsText" id="{6A891DA8-06B1-4F7A-B109-90FF651406E6}">
            <xm:f>NOT(ISERROR(SEARCH('Listados Datos'!$P$6,AR82)))</xm:f>
            <xm:f>'Listados Datos'!$P$6</xm:f>
            <x14:dxf>
              <fill>
                <patternFill>
                  <bgColor rgb="FFFFC000"/>
                </patternFill>
              </fill>
            </x14:dxf>
          </x14:cfRule>
          <x14:cfRule type="containsText" priority="1824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235" operator="containsText" id="{2D1A9A28-0212-4F7B-A4C8-76DC0646B1F6}">
            <xm:f>NOT(ISERROR(SEARCH('Listados Datos'!$T$3,AT83)))</xm:f>
            <xm:f>'Listados Datos'!$T$3</xm:f>
            <x14:dxf>
              <fill>
                <patternFill patternType="solid">
                  <bgColor rgb="FFC00000"/>
                </patternFill>
              </fill>
            </x14:dxf>
          </x14:cfRule>
          <x14:cfRule type="containsText" priority="18236" operator="containsText" id="{E3C3024F-E9D7-465D-9C0D-62B2467DA048}">
            <xm:f>NOT(ISERROR(SEARCH('Listados Datos'!$T$4,AT83)))</xm:f>
            <xm:f>'Listados Datos'!$T$4</xm:f>
            <x14:dxf>
              <font>
                <b/>
                <i val="0"/>
                <color theme="0"/>
              </font>
              <fill>
                <patternFill>
                  <bgColor rgb="FFE26B0A"/>
                </patternFill>
              </fill>
            </x14:dxf>
          </x14:cfRule>
          <x14:cfRule type="containsText" priority="18237" operator="containsText" id="{6C92272B-441A-45B2-87DC-2AFE1D38DB82}">
            <xm:f>NOT(ISERROR(SEARCH('Listados Datos'!$T$5,AT83)))</xm:f>
            <xm:f>'Listados Datos'!$T$5</xm:f>
            <x14:dxf>
              <font>
                <b/>
                <i val="0"/>
                <color auto="1"/>
              </font>
              <fill>
                <patternFill>
                  <bgColor rgb="FFFFFF00"/>
                </patternFill>
              </fill>
            </x14:dxf>
          </x14:cfRule>
          <x14:cfRule type="containsText" priority="1823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225" operator="containsText" id="{D996C9FD-3D7F-4D60-817B-C27B4730BC08}">
            <xm:f>NOT(ISERROR(SEARCH('Listados Datos'!$P$3,AR83)))</xm:f>
            <xm:f>'Listados Datos'!$P$3</xm:f>
            <x14:dxf>
              <fill>
                <patternFill>
                  <bgColor rgb="FF99CC00"/>
                </patternFill>
              </fill>
            </x14:dxf>
          </x14:cfRule>
          <x14:cfRule type="containsText" priority="18226" operator="containsText" id="{7345F0C0-2DBE-4BE4-A32C-43B13A32B1A0}">
            <xm:f>NOT(ISERROR(SEARCH('Listados Datos'!$P$4,AR83)))</xm:f>
            <xm:f>'Listados Datos'!$P$4</xm:f>
            <x14:dxf>
              <fill>
                <patternFill>
                  <bgColor rgb="FF33CC33"/>
                </patternFill>
              </fill>
            </x14:dxf>
          </x14:cfRule>
          <x14:cfRule type="containsText" priority="18227" operator="containsText" id="{9C13ABDB-3897-412D-A926-F7DB35CE4C40}">
            <xm:f>NOT(ISERROR(SEARCH('Listados Datos'!$P$5,AR83)))</xm:f>
            <xm:f>'Listados Datos'!$P$5</xm:f>
            <x14:dxf>
              <fill>
                <patternFill>
                  <bgColor rgb="FFFFFF00"/>
                </patternFill>
              </fill>
            </x14:dxf>
          </x14:cfRule>
          <x14:cfRule type="containsText" priority="18228" operator="containsText" id="{DB0C8E79-186B-4F77-BA34-FB3B5ABA9956}">
            <xm:f>NOT(ISERROR(SEARCH('Listados Datos'!$P$6,AR83)))</xm:f>
            <xm:f>'Listados Datos'!$P$6</xm:f>
            <x14:dxf>
              <fill>
                <patternFill>
                  <bgColor rgb="FFFFC000"/>
                </patternFill>
              </fill>
            </x14:dxf>
          </x14:cfRule>
          <x14:cfRule type="containsText" priority="1822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8053" operator="containsText" id="{8C23C004-6328-4CB3-B3F5-3289C1752E0F}">
            <xm:f>NOT(ISERROR(SEARCH('Listados Datos'!$T$3,AT93)))</xm:f>
            <xm:f>'Listados Datos'!$T$3</xm:f>
            <x14:dxf>
              <fill>
                <patternFill patternType="solid">
                  <bgColor rgb="FFC00000"/>
                </patternFill>
              </fill>
            </x14:dxf>
          </x14:cfRule>
          <x14:cfRule type="containsText" priority="18054" operator="containsText" id="{2F3E7DB8-0FFC-4B2D-8F19-8C462AC1FFF8}">
            <xm:f>NOT(ISERROR(SEARCH('Listados Datos'!$T$4,AT93)))</xm:f>
            <xm:f>'Listados Datos'!$T$4</xm:f>
            <x14:dxf>
              <font>
                <b/>
                <i val="0"/>
                <color theme="0"/>
              </font>
              <fill>
                <patternFill>
                  <bgColor rgb="FFE26B0A"/>
                </patternFill>
              </fill>
            </x14:dxf>
          </x14:cfRule>
          <x14:cfRule type="containsText" priority="18055" operator="containsText" id="{3E2A386B-F8D5-49E3-898B-7CB7D3EBE7D7}">
            <xm:f>NOT(ISERROR(SEARCH('Listados Datos'!$T$5,AT93)))</xm:f>
            <xm:f>'Listados Datos'!$T$5</xm:f>
            <x14:dxf>
              <font>
                <b/>
                <i val="0"/>
                <color auto="1"/>
              </font>
              <fill>
                <patternFill>
                  <bgColor rgb="FFFFFF00"/>
                </patternFill>
              </fill>
            </x14:dxf>
          </x14:cfRule>
          <x14:cfRule type="containsText" priority="1805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8043" operator="containsText" id="{CF0BC584-CDA1-49EE-BFA3-93A3C8115F0E}">
            <xm:f>NOT(ISERROR(SEARCH('Listados Datos'!$P$3,AR93)))</xm:f>
            <xm:f>'Listados Datos'!$P$3</xm:f>
            <x14:dxf>
              <fill>
                <patternFill>
                  <bgColor rgb="FF99CC00"/>
                </patternFill>
              </fill>
            </x14:dxf>
          </x14:cfRule>
          <x14:cfRule type="containsText" priority="18044" operator="containsText" id="{BAEBEBA6-AD69-4BA6-A69D-C186B89BF39D}">
            <xm:f>NOT(ISERROR(SEARCH('Listados Datos'!$P$4,AR93)))</xm:f>
            <xm:f>'Listados Datos'!$P$4</xm:f>
            <x14:dxf>
              <fill>
                <patternFill>
                  <bgColor rgb="FF33CC33"/>
                </patternFill>
              </fill>
            </x14:dxf>
          </x14:cfRule>
          <x14:cfRule type="containsText" priority="18045" operator="containsText" id="{A4A92C20-AC19-4CDB-B08A-04775698DE27}">
            <xm:f>NOT(ISERROR(SEARCH('Listados Datos'!$P$5,AR93)))</xm:f>
            <xm:f>'Listados Datos'!$P$5</xm:f>
            <x14:dxf>
              <fill>
                <patternFill>
                  <bgColor rgb="FFFFFF00"/>
                </patternFill>
              </fill>
            </x14:dxf>
          </x14:cfRule>
          <x14:cfRule type="containsText" priority="18046" operator="containsText" id="{BA7FD718-E33D-4F9A-AFE9-4B6642F774EF}">
            <xm:f>NOT(ISERROR(SEARCH('Listados Datos'!$P$6,AR93)))</xm:f>
            <xm:f>'Listados Datos'!$P$6</xm:f>
            <x14:dxf>
              <fill>
                <patternFill>
                  <bgColor rgb="FFFFC000"/>
                </patternFill>
              </fill>
            </x14:dxf>
          </x14:cfRule>
          <x14:cfRule type="containsText" priority="1804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207" operator="containsText" id="{C2AFBCF4-C0EF-4980-BF7A-7610B961AE1E}">
            <xm:f>NOT(ISERROR(SEARCH('Listados Datos'!$T$3,AF84)))</xm:f>
            <xm:f>'Listados Datos'!$T$3</xm:f>
            <x14:dxf>
              <fill>
                <patternFill patternType="solid">
                  <bgColor rgb="FFC00000"/>
                </patternFill>
              </fill>
            </x14:dxf>
          </x14:cfRule>
          <x14:cfRule type="containsText" priority="18208" operator="containsText" id="{41D7BA63-1E1F-424A-B98A-EA757BA5B7A3}">
            <xm:f>NOT(ISERROR(SEARCH('Listados Datos'!$T$4,AF84)))</xm:f>
            <xm:f>'Listados Datos'!$T$4</xm:f>
            <x14:dxf>
              <font>
                <b/>
                <i val="0"/>
                <color theme="0"/>
              </font>
              <fill>
                <patternFill>
                  <bgColor rgb="FFE26B0A"/>
                </patternFill>
              </fill>
            </x14:dxf>
          </x14:cfRule>
          <x14:cfRule type="containsText" priority="18209" operator="containsText" id="{F66B879D-8E71-41E5-B213-9209CEEE8616}">
            <xm:f>NOT(ISERROR(SEARCH('Listados Datos'!$T$5,AF84)))</xm:f>
            <xm:f>'Listados Datos'!$T$5</xm:f>
            <x14:dxf>
              <font>
                <b/>
                <i val="0"/>
                <color auto="1"/>
              </font>
              <fill>
                <patternFill>
                  <bgColor rgb="FFFFFF00"/>
                </patternFill>
              </fill>
            </x14:dxf>
          </x14:cfRule>
          <x14:cfRule type="containsText" priority="1821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203" operator="containsText" id="{29A7CE6E-E2CE-44CF-AA28-21D278CCEC9D}">
            <xm:f>NOT(ISERROR(SEARCH('Listados Datos'!$T$3,AB84)))</xm:f>
            <xm:f>'Listados Datos'!$T$3</xm:f>
            <x14:dxf>
              <fill>
                <patternFill patternType="solid">
                  <bgColor rgb="FFC00000"/>
                </patternFill>
              </fill>
            </x14:dxf>
          </x14:cfRule>
          <x14:cfRule type="containsText" priority="18204" operator="containsText" id="{269413FC-8EC9-4CBC-A378-37FD4DF24242}">
            <xm:f>NOT(ISERROR(SEARCH('Listados Datos'!$T$4,AB84)))</xm:f>
            <xm:f>'Listados Datos'!$T$4</xm:f>
            <x14:dxf>
              <font>
                <b/>
                <i val="0"/>
                <color theme="0"/>
              </font>
              <fill>
                <patternFill>
                  <bgColor rgb="FFE26B0A"/>
                </patternFill>
              </fill>
            </x14:dxf>
          </x14:cfRule>
          <x14:cfRule type="containsText" priority="18205" operator="containsText" id="{55DBBEAE-3D88-4A09-ACFD-BC264B9EB510}">
            <xm:f>NOT(ISERROR(SEARCH('Listados Datos'!$T$5,AB84)))</xm:f>
            <xm:f>'Listados Datos'!$T$5</xm:f>
            <x14:dxf>
              <font>
                <b/>
                <i val="0"/>
                <color auto="1"/>
              </font>
              <fill>
                <patternFill>
                  <bgColor rgb="FFFFFF00"/>
                </patternFill>
              </fill>
            </x14:dxf>
          </x14:cfRule>
          <x14:cfRule type="containsText" priority="1820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193" operator="containsText" id="{2D2D48B2-6A52-4E33-96EC-7E414CFF4862}">
            <xm:f>NOT(ISERROR(SEARCH('Listados Datos'!$P$3,Z84)))</xm:f>
            <xm:f>'Listados Datos'!$P$3</xm:f>
            <x14:dxf>
              <fill>
                <patternFill>
                  <bgColor rgb="FF99CC00"/>
                </patternFill>
              </fill>
            </x14:dxf>
          </x14:cfRule>
          <x14:cfRule type="containsText" priority="18194" operator="containsText" id="{04131498-834F-4BF8-9911-4FCC50B31309}">
            <xm:f>NOT(ISERROR(SEARCH('Listados Datos'!$P$4,Z84)))</xm:f>
            <xm:f>'Listados Datos'!$P$4</xm:f>
            <x14:dxf>
              <fill>
                <patternFill>
                  <bgColor rgb="FF33CC33"/>
                </patternFill>
              </fill>
            </x14:dxf>
          </x14:cfRule>
          <x14:cfRule type="containsText" priority="18195" operator="containsText" id="{11176884-7F7C-4AD8-9387-A42DC75EB2D7}">
            <xm:f>NOT(ISERROR(SEARCH('Listados Datos'!$P$5,Z84)))</xm:f>
            <xm:f>'Listados Datos'!$P$5</xm:f>
            <x14:dxf>
              <fill>
                <patternFill>
                  <bgColor rgb="FFFFFF00"/>
                </patternFill>
              </fill>
            </x14:dxf>
          </x14:cfRule>
          <x14:cfRule type="containsText" priority="18196" operator="containsText" id="{20311E82-E41C-4BC8-A2A1-EEA5C08842C5}">
            <xm:f>NOT(ISERROR(SEARCH('Listados Datos'!$P$6,Z84)))</xm:f>
            <xm:f>'Listados Datos'!$P$6</xm:f>
            <x14:dxf>
              <fill>
                <patternFill>
                  <bgColor rgb="FFFFC000"/>
                </patternFill>
              </fill>
            </x14:dxf>
          </x14:cfRule>
          <x14:cfRule type="containsText" priority="1819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995" operator="containsText" id="{EB2CEC4A-717E-4E8B-9BA7-F9134EA1C71A}">
            <xm:f>NOT(ISERROR(SEARCH('Listados Datos'!$T$3,AT90)))</xm:f>
            <xm:f>'Listados Datos'!$T$3</xm:f>
            <x14:dxf>
              <fill>
                <patternFill patternType="solid">
                  <bgColor rgb="FFC00000"/>
                </patternFill>
              </fill>
            </x14:dxf>
          </x14:cfRule>
          <x14:cfRule type="containsText" priority="17996" operator="containsText" id="{2A438B57-8201-4859-B276-6848CF215F38}">
            <xm:f>NOT(ISERROR(SEARCH('Listados Datos'!$T$4,AT90)))</xm:f>
            <xm:f>'Listados Datos'!$T$4</xm:f>
            <x14:dxf>
              <font>
                <b/>
                <i val="0"/>
                <color theme="0"/>
              </font>
              <fill>
                <patternFill>
                  <bgColor rgb="FFE26B0A"/>
                </patternFill>
              </fill>
            </x14:dxf>
          </x14:cfRule>
          <x14:cfRule type="containsText" priority="17997" operator="containsText" id="{DCCBFA58-0A85-4F01-B889-1FCD57855DB8}">
            <xm:f>NOT(ISERROR(SEARCH('Listados Datos'!$T$5,AT90)))</xm:f>
            <xm:f>'Listados Datos'!$T$5</xm:f>
            <x14:dxf>
              <font>
                <b/>
                <i val="0"/>
                <color auto="1"/>
              </font>
              <fill>
                <patternFill>
                  <bgColor rgb="FFFFFF00"/>
                </patternFill>
              </fill>
            </x14:dxf>
          </x14:cfRule>
          <x14:cfRule type="containsText" priority="1799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985" operator="containsText" id="{B614226A-8F0D-465C-90F5-BF35826CB8E2}">
            <xm:f>NOT(ISERROR(SEARCH('Listados Datos'!$P$3,AR90)))</xm:f>
            <xm:f>'Listados Datos'!$P$3</xm:f>
            <x14:dxf>
              <fill>
                <patternFill>
                  <bgColor rgb="FF99CC00"/>
                </patternFill>
              </fill>
            </x14:dxf>
          </x14:cfRule>
          <x14:cfRule type="containsText" priority="17986" operator="containsText" id="{7874B781-DCB1-4F09-8D52-22AA9417A5D7}">
            <xm:f>NOT(ISERROR(SEARCH('Listados Datos'!$P$4,AR90)))</xm:f>
            <xm:f>'Listados Datos'!$P$4</xm:f>
            <x14:dxf>
              <fill>
                <patternFill>
                  <bgColor rgb="FF33CC33"/>
                </patternFill>
              </fill>
            </x14:dxf>
          </x14:cfRule>
          <x14:cfRule type="containsText" priority="17987" operator="containsText" id="{24CDE285-2DF5-4455-A452-DFBB875A879A}">
            <xm:f>NOT(ISERROR(SEARCH('Listados Datos'!$P$5,AR90)))</xm:f>
            <xm:f>'Listados Datos'!$P$5</xm:f>
            <x14:dxf>
              <fill>
                <patternFill>
                  <bgColor rgb="FFFFFF00"/>
                </patternFill>
              </fill>
            </x14:dxf>
          </x14:cfRule>
          <x14:cfRule type="containsText" priority="17988" operator="containsText" id="{F5BE0B26-6603-4A6D-A793-913D1DB40C2E}">
            <xm:f>NOT(ISERROR(SEARCH('Listados Datos'!$P$6,AR90)))</xm:f>
            <xm:f>'Listados Datos'!$P$6</xm:f>
            <x14:dxf>
              <fill>
                <patternFill>
                  <bgColor rgb="FFFFC000"/>
                </patternFill>
              </fill>
            </x14:dxf>
          </x14:cfRule>
          <x14:cfRule type="containsText" priority="1798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8149" operator="containsText" id="{18EE8EB6-D723-4211-8272-457A500028FE}">
            <xm:f>NOT(ISERROR(SEARCH('Listados Datos'!$T$3,AT85)))</xm:f>
            <xm:f>'Listados Datos'!$T$3</xm:f>
            <x14:dxf>
              <fill>
                <patternFill patternType="solid">
                  <bgColor rgb="FFC00000"/>
                </patternFill>
              </fill>
            </x14:dxf>
          </x14:cfRule>
          <x14:cfRule type="containsText" priority="18150" operator="containsText" id="{4226EE53-84FC-4754-90A8-2BF981BEC652}">
            <xm:f>NOT(ISERROR(SEARCH('Listados Datos'!$T$4,AT85)))</xm:f>
            <xm:f>'Listados Datos'!$T$4</xm:f>
            <x14:dxf>
              <font>
                <b/>
                <i val="0"/>
                <color theme="0"/>
              </font>
              <fill>
                <patternFill>
                  <bgColor rgb="FFE26B0A"/>
                </patternFill>
              </fill>
            </x14:dxf>
          </x14:cfRule>
          <x14:cfRule type="containsText" priority="18151" operator="containsText" id="{F577422C-FBE0-40D6-AA2E-9A8FBCC0AA8F}">
            <xm:f>NOT(ISERROR(SEARCH('Listados Datos'!$T$5,AT85)))</xm:f>
            <xm:f>'Listados Datos'!$T$5</xm:f>
            <x14:dxf>
              <font>
                <b/>
                <i val="0"/>
                <color auto="1"/>
              </font>
              <fill>
                <patternFill>
                  <bgColor rgb="FFFFFF00"/>
                </patternFill>
              </fill>
            </x14:dxf>
          </x14:cfRule>
          <x14:cfRule type="containsText" priority="1815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8139" operator="containsText" id="{36823027-B560-490E-81B3-93272E3B4D9F}">
            <xm:f>NOT(ISERROR(SEARCH('Listados Datos'!$P$3,AR85)))</xm:f>
            <xm:f>'Listados Datos'!$P$3</xm:f>
            <x14:dxf>
              <fill>
                <patternFill>
                  <bgColor rgb="FF99CC00"/>
                </patternFill>
              </fill>
            </x14:dxf>
          </x14:cfRule>
          <x14:cfRule type="containsText" priority="18140" operator="containsText" id="{A3895FB9-186C-441B-A9EA-C70FBA953029}">
            <xm:f>NOT(ISERROR(SEARCH('Listados Datos'!$P$4,AR85)))</xm:f>
            <xm:f>'Listados Datos'!$P$4</xm:f>
            <x14:dxf>
              <fill>
                <patternFill>
                  <bgColor rgb="FF33CC33"/>
                </patternFill>
              </fill>
            </x14:dxf>
          </x14:cfRule>
          <x14:cfRule type="containsText" priority="18141" operator="containsText" id="{7DAA0E8B-29F4-4D14-9840-059D600B6DC3}">
            <xm:f>NOT(ISERROR(SEARCH('Listados Datos'!$P$5,AR85)))</xm:f>
            <xm:f>'Listados Datos'!$P$5</xm:f>
            <x14:dxf>
              <fill>
                <patternFill>
                  <bgColor rgb="FFFFFF00"/>
                </patternFill>
              </fill>
            </x14:dxf>
          </x14:cfRule>
          <x14:cfRule type="containsText" priority="18142" operator="containsText" id="{89FE644C-B93F-478E-97AE-763DCE3C2F1D}">
            <xm:f>NOT(ISERROR(SEARCH('Listados Datos'!$P$6,AR85)))</xm:f>
            <xm:f>'Listados Datos'!$P$6</xm:f>
            <x14:dxf>
              <fill>
                <patternFill>
                  <bgColor rgb="FFFFC000"/>
                </patternFill>
              </fill>
            </x14:dxf>
          </x14:cfRule>
          <x14:cfRule type="containsText" priority="1814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971" operator="containsText" id="{A9F34339-12B5-41D3-87ED-059BCD43D3E0}">
            <xm:f>NOT(ISERROR(SEARCH('Listados Datos'!$P$3,AR91)))</xm:f>
            <xm:f>'Listados Datos'!$P$3</xm:f>
            <x14:dxf>
              <fill>
                <patternFill>
                  <bgColor rgb="FF99CC00"/>
                </patternFill>
              </fill>
            </x14:dxf>
          </x14:cfRule>
          <x14:cfRule type="containsText" priority="17972" operator="containsText" id="{96322B1B-EE81-479E-9F17-050B22566E63}">
            <xm:f>NOT(ISERROR(SEARCH('Listados Datos'!$P$4,AR91)))</xm:f>
            <xm:f>'Listados Datos'!$P$4</xm:f>
            <x14:dxf>
              <fill>
                <patternFill>
                  <bgColor rgb="FF33CC33"/>
                </patternFill>
              </fill>
            </x14:dxf>
          </x14:cfRule>
          <x14:cfRule type="containsText" priority="17973" operator="containsText" id="{E86301F2-CA3F-46AC-92F3-1C664880D659}">
            <xm:f>NOT(ISERROR(SEARCH('Listados Datos'!$P$5,AR91)))</xm:f>
            <xm:f>'Listados Datos'!$P$5</xm:f>
            <x14:dxf>
              <fill>
                <patternFill>
                  <bgColor rgb="FFFFFF00"/>
                </patternFill>
              </fill>
            </x14:dxf>
          </x14:cfRule>
          <x14:cfRule type="containsText" priority="17974" operator="containsText" id="{D528563E-299C-4D00-BE48-21AC35363772}">
            <xm:f>NOT(ISERROR(SEARCH('Listados Datos'!$P$6,AR91)))</xm:f>
            <xm:f>'Listados Datos'!$P$6</xm:f>
            <x14:dxf>
              <fill>
                <patternFill>
                  <bgColor rgb="FFFFC000"/>
                </patternFill>
              </fill>
            </x14:dxf>
          </x14:cfRule>
          <x14:cfRule type="containsText" priority="1797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803" operator="containsText" id="{64DEE783-B9D5-40EC-9CA0-7DA74592E0E1}">
            <xm:f>NOT(ISERROR(SEARCH('Listados Datos'!$P$3,AR103)))</xm:f>
            <xm:f>'Listados Datos'!$P$3</xm:f>
            <x14:dxf>
              <fill>
                <patternFill>
                  <bgColor rgb="FF99CC00"/>
                </patternFill>
              </fill>
            </x14:dxf>
          </x14:cfRule>
          <x14:cfRule type="containsText" priority="17804" operator="containsText" id="{66751FD7-988C-4190-B97B-EE1B373D9452}">
            <xm:f>NOT(ISERROR(SEARCH('Listados Datos'!$P$4,AR103)))</xm:f>
            <xm:f>'Listados Datos'!$P$4</xm:f>
            <x14:dxf>
              <fill>
                <patternFill>
                  <bgColor rgb="FF33CC33"/>
                </patternFill>
              </fill>
            </x14:dxf>
          </x14:cfRule>
          <x14:cfRule type="containsText" priority="17805" operator="containsText" id="{62B461BA-2DDD-4A1B-B623-77F87E2CC461}">
            <xm:f>NOT(ISERROR(SEARCH('Listados Datos'!$P$5,AR103)))</xm:f>
            <xm:f>'Listados Datos'!$P$5</xm:f>
            <x14:dxf>
              <fill>
                <patternFill>
                  <bgColor rgb="FFFFFF00"/>
                </patternFill>
              </fill>
            </x14:dxf>
          </x14:cfRule>
          <x14:cfRule type="containsText" priority="17806" operator="containsText" id="{66DD565B-64C6-4CE3-85A5-51EEC7B9A8B5}">
            <xm:f>NOT(ISERROR(SEARCH('Listados Datos'!$P$6,AR103)))</xm:f>
            <xm:f>'Listados Datos'!$P$6</xm:f>
            <x14:dxf>
              <fill>
                <patternFill>
                  <bgColor rgb="FFFFC000"/>
                </patternFill>
              </fill>
            </x14:dxf>
          </x14:cfRule>
          <x14:cfRule type="containsText" priority="1780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479" operator="containsText" id="{2F18BD11-A886-4786-8B98-174883A21C8F}">
            <xm:f>NOT(ISERROR(SEARCH('Listados Datos'!$T$3,AF40)))</xm:f>
            <xm:f>'Listados Datos'!$T$3</xm:f>
            <x14:dxf>
              <fill>
                <patternFill patternType="solid">
                  <bgColor rgb="FFC00000"/>
                </patternFill>
              </fill>
            </x14:dxf>
          </x14:cfRule>
          <x14:cfRule type="containsText" priority="19480" operator="containsText" id="{00F84A8A-998F-453A-B6F2-ACAF03E664C5}">
            <xm:f>NOT(ISERROR(SEARCH('Listados Datos'!$T$4,AF40)))</xm:f>
            <xm:f>'Listados Datos'!$T$4</xm:f>
            <x14:dxf>
              <font>
                <b/>
                <i val="0"/>
                <color theme="0"/>
              </font>
              <fill>
                <patternFill>
                  <bgColor rgb="FFE26B0A"/>
                </patternFill>
              </fill>
            </x14:dxf>
          </x14:cfRule>
          <x14:cfRule type="containsText" priority="19481" operator="containsText" id="{A2838B0E-E8EC-4B83-8A6A-FA3BC08F8863}">
            <xm:f>NOT(ISERROR(SEARCH('Listados Datos'!$T$5,AF40)))</xm:f>
            <xm:f>'Listados Datos'!$T$5</xm:f>
            <x14:dxf>
              <font>
                <b/>
                <i val="0"/>
                <color auto="1"/>
              </font>
              <fill>
                <patternFill>
                  <bgColor rgb="FFFFFF00"/>
                </patternFill>
              </fill>
            </x14:dxf>
          </x14:cfRule>
          <x14:cfRule type="containsText" priority="1948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643" operator="containsText" id="{2C0E3AC3-36D5-49F6-9C1C-858287358FAD}">
            <xm:f>NOT(ISERROR(SEARCH('Listados Datos'!$T$3,AB34)))</xm:f>
            <xm:f>'Listados Datos'!$T$3</xm:f>
            <x14:dxf>
              <fill>
                <patternFill patternType="solid">
                  <bgColor rgb="FFC00000"/>
                </patternFill>
              </fill>
            </x14:dxf>
          </x14:cfRule>
          <x14:cfRule type="containsText" priority="19644" operator="containsText" id="{06A1AF06-C446-4FC6-BB40-254153BFDB71}">
            <xm:f>NOT(ISERROR(SEARCH('Listados Datos'!$T$4,AB34)))</xm:f>
            <xm:f>'Listados Datos'!$T$4</xm:f>
            <x14:dxf>
              <font>
                <b/>
                <i val="0"/>
                <color theme="0"/>
              </font>
              <fill>
                <patternFill>
                  <bgColor rgb="FFE26B0A"/>
                </patternFill>
              </fill>
            </x14:dxf>
          </x14:cfRule>
          <x14:cfRule type="containsText" priority="19645" operator="containsText" id="{C8116207-0380-4093-A611-2943977814F7}">
            <xm:f>NOT(ISERROR(SEARCH('Listados Datos'!$T$5,AB34)))</xm:f>
            <xm:f>'Listados Datos'!$T$5</xm:f>
            <x14:dxf>
              <font>
                <b/>
                <i val="0"/>
                <color auto="1"/>
              </font>
              <fill>
                <patternFill>
                  <bgColor rgb="FFFFFF00"/>
                </patternFill>
              </fill>
            </x14:dxf>
          </x14:cfRule>
          <x14:cfRule type="containsText" priority="1964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633" operator="containsText" id="{5AE5CD29-459F-4CBB-9C81-067294C6FAF3}">
            <xm:f>NOT(ISERROR(SEARCH('Listados Datos'!$P$3,Z34)))</xm:f>
            <xm:f>'Listados Datos'!$P$3</xm:f>
            <x14:dxf>
              <fill>
                <patternFill>
                  <bgColor rgb="FF99CC00"/>
                </patternFill>
              </fill>
            </x14:dxf>
          </x14:cfRule>
          <x14:cfRule type="containsText" priority="19634" operator="containsText" id="{876204F6-50CA-4A54-9E76-707D0B6D00A9}">
            <xm:f>NOT(ISERROR(SEARCH('Listados Datos'!$P$4,Z34)))</xm:f>
            <xm:f>'Listados Datos'!$P$4</xm:f>
            <x14:dxf>
              <fill>
                <patternFill>
                  <bgColor rgb="FF33CC33"/>
                </patternFill>
              </fill>
            </x14:dxf>
          </x14:cfRule>
          <x14:cfRule type="containsText" priority="19635" operator="containsText" id="{256EB7DB-7A14-4651-9759-BCDE6F5A6205}">
            <xm:f>NOT(ISERROR(SEARCH('Listados Datos'!$P$5,Z34)))</xm:f>
            <xm:f>'Listados Datos'!$P$5</xm:f>
            <x14:dxf>
              <fill>
                <patternFill>
                  <bgColor rgb="FFFFFF00"/>
                </patternFill>
              </fill>
            </x14:dxf>
          </x14:cfRule>
          <x14:cfRule type="containsText" priority="19636" operator="containsText" id="{E4E7ECB5-604D-43A9-A3EE-24E04D40AE75}">
            <xm:f>NOT(ISERROR(SEARCH('Listados Datos'!$P$6,Z34)))</xm:f>
            <xm:f>'Listados Datos'!$P$6</xm:f>
            <x14:dxf>
              <fill>
                <patternFill>
                  <bgColor rgb="FFFFC000"/>
                </patternFill>
              </fill>
            </x14:dxf>
          </x14:cfRule>
          <x14:cfRule type="containsText" priority="1963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425" operator="containsText" id="{8A9CC816-036C-423B-9334-DAF818EE1F1A}">
            <xm:f>NOT(ISERROR(SEARCH('Listados Datos'!$T$3,AT40)))</xm:f>
            <xm:f>'Listados Datos'!$T$3</xm:f>
            <x14:dxf>
              <fill>
                <patternFill patternType="solid">
                  <bgColor rgb="FFC00000"/>
                </patternFill>
              </fill>
            </x14:dxf>
          </x14:cfRule>
          <x14:cfRule type="containsText" priority="19426" operator="containsText" id="{8DDB896B-DE3E-4480-AF95-9D8172ADBE5F}">
            <xm:f>NOT(ISERROR(SEARCH('Listados Datos'!$T$4,AT40)))</xm:f>
            <xm:f>'Listados Datos'!$T$4</xm:f>
            <x14:dxf>
              <font>
                <b/>
                <i val="0"/>
                <color theme="0"/>
              </font>
              <fill>
                <patternFill>
                  <bgColor rgb="FFE26B0A"/>
                </patternFill>
              </fill>
            </x14:dxf>
          </x14:cfRule>
          <x14:cfRule type="containsText" priority="19427" operator="containsText" id="{35C27330-0CF2-4EAE-B611-AD4BEEF8B76A}">
            <xm:f>NOT(ISERROR(SEARCH('Listados Datos'!$T$5,AT40)))</xm:f>
            <xm:f>'Listados Datos'!$T$5</xm:f>
            <x14:dxf>
              <font>
                <b/>
                <i val="0"/>
                <color auto="1"/>
              </font>
              <fill>
                <patternFill>
                  <bgColor rgb="FFFFFF00"/>
                </patternFill>
              </fill>
            </x14:dxf>
          </x14:cfRule>
          <x14:cfRule type="containsText" priority="1942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415" operator="containsText" id="{363C5196-BB98-4E08-AC69-20D0A1D72051}">
            <xm:f>NOT(ISERROR(SEARCH('Listados Datos'!$P$3,AR40)))</xm:f>
            <xm:f>'Listados Datos'!$P$3</xm:f>
            <x14:dxf>
              <fill>
                <patternFill>
                  <bgColor rgb="FF99CC00"/>
                </patternFill>
              </fill>
            </x14:dxf>
          </x14:cfRule>
          <x14:cfRule type="containsText" priority="19416" operator="containsText" id="{A6330DBC-AF13-46CE-A1F3-E216C0179965}">
            <xm:f>NOT(ISERROR(SEARCH('Listados Datos'!$P$4,AR40)))</xm:f>
            <xm:f>'Listados Datos'!$P$4</xm:f>
            <x14:dxf>
              <fill>
                <patternFill>
                  <bgColor rgb="FF33CC33"/>
                </patternFill>
              </fill>
            </x14:dxf>
          </x14:cfRule>
          <x14:cfRule type="containsText" priority="19417" operator="containsText" id="{4FEAB77A-0F63-40A3-A7AF-902E40F9C366}">
            <xm:f>NOT(ISERROR(SEARCH('Listados Datos'!$P$5,AR40)))</xm:f>
            <xm:f>'Listados Datos'!$P$5</xm:f>
            <x14:dxf>
              <fill>
                <patternFill>
                  <bgColor rgb="FFFFFF00"/>
                </patternFill>
              </fill>
            </x14:dxf>
          </x14:cfRule>
          <x14:cfRule type="containsText" priority="19418" operator="containsText" id="{4C48F503-3F26-4281-AE68-5025515953FF}">
            <xm:f>NOT(ISERROR(SEARCH('Listados Datos'!$P$6,AR40)))</xm:f>
            <xm:f>'Listados Datos'!$P$6</xm:f>
            <x14:dxf>
              <fill>
                <patternFill>
                  <bgColor rgb="FFFFC000"/>
                </patternFill>
              </fill>
            </x14:dxf>
          </x14:cfRule>
          <x14:cfRule type="containsText" priority="1941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579" operator="containsText" id="{B0DC2E9D-8246-4745-9AF2-EC5E34C9B79B}">
            <xm:f>NOT(ISERROR(SEARCH('Listados Datos'!$T$3,AT35)))</xm:f>
            <xm:f>'Listados Datos'!$T$3</xm:f>
            <x14:dxf>
              <fill>
                <patternFill patternType="solid">
                  <bgColor rgb="FFC00000"/>
                </patternFill>
              </fill>
            </x14:dxf>
          </x14:cfRule>
          <x14:cfRule type="containsText" priority="19580" operator="containsText" id="{B8854605-7A74-4D38-A9D5-C04E10FA4D8E}">
            <xm:f>NOT(ISERROR(SEARCH('Listados Datos'!$T$4,AT35)))</xm:f>
            <xm:f>'Listados Datos'!$T$4</xm:f>
            <x14:dxf>
              <font>
                <b/>
                <i val="0"/>
                <color theme="0"/>
              </font>
              <fill>
                <patternFill>
                  <bgColor rgb="FFE26B0A"/>
                </patternFill>
              </fill>
            </x14:dxf>
          </x14:cfRule>
          <x14:cfRule type="containsText" priority="19581" operator="containsText" id="{EA3246C6-3E21-42A3-B4E2-47CC6AF62508}">
            <xm:f>NOT(ISERROR(SEARCH('Listados Datos'!$T$5,AT35)))</xm:f>
            <xm:f>'Listados Datos'!$T$5</xm:f>
            <x14:dxf>
              <font>
                <b/>
                <i val="0"/>
                <color auto="1"/>
              </font>
              <fill>
                <patternFill>
                  <bgColor rgb="FFFFFF00"/>
                </patternFill>
              </fill>
            </x14:dxf>
          </x14:cfRule>
          <x14:cfRule type="containsText" priority="1958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569" operator="containsText" id="{FC43C29B-CC51-4159-A6BF-1055630DC868}">
            <xm:f>NOT(ISERROR(SEARCH('Listados Datos'!$P$3,AR35)))</xm:f>
            <xm:f>'Listados Datos'!$P$3</xm:f>
            <x14:dxf>
              <fill>
                <patternFill>
                  <bgColor rgb="FF99CC00"/>
                </patternFill>
              </fill>
            </x14:dxf>
          </x14:cfRule>
          <x14:cfRule type="containsText" priority="19570" operator="containsText" id="{EA46D07A-274E-4798-869E-6E60773682AD}">
            <xm:f>NOT(ISERROR(SEARCH('Listados Datos'!$P$4,AR35)))</xm:f>
            <xm:f>'Listados Datos'!$P$4</xm:f>
            <x14:dxf>
              <fill>
                <patternFill>
                  <bgColor rgb="FF33CC33"/>
                </patternFill>
              </fill>
            </x14:dxf>
          </x14:cfRule>
          <x14:cfRule type="containsText" priority="19571" operator="containsText" id="{5E6CBEFF-C842-4625-AD57-1C027A557DEE}">
            <xm:f>NOT(ISERROR(SEARCH('Listados Datos'!$P$5,AR35)))</xm:f>
            <xm:f>'Listados Datos'!$P$5</xm:f>
            <x14:dxf>
              <fill>
                <patternFill>
                  <bgColor rgb="FFFFFF00"/>
                </patternFill>
              </fill>
            </x14:dxf>
          </x14:cfRule>
          <x14:cfRule type="containsText" priority="19572" operator="containsText" id="{E26B2712-A782-45DC-8EF1-F6358E3DC18F}">
            <xm:f>NOT(ISERROR(SEARCH('Listados Datos'!$P$6,AR35)))</xm:f>
            <xm:f>'Listados Datos'!$P$6</xm:f>
            <x14:dxf>
              <fill>
                <patternFill>
                  <bgColor rgb="FFFFC000"/>
                </patternFill>
              </fill>
            </x14:dxf>
          </x14:cfRule>
          <x14:cfRule type="containsText" priority="1957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565" operator="containsText" id="{3D297594-10C3-4D2E-8C03-574F08B66FDE}">
            <xm:f>NOT(ISERROR(SEARCH('Listados Datos'!$T$3,AT39)))</xm:f>
            <xm:f>'Listados Datos'!$T$3</xm:f>
            <x14:dxf>
              <fill>
                <patternFill patternType="solid">
                  <bgColor rgb="FFC00000"/>
                </patternFill>
              </fill>
            </x14:dxf>
          </x14:cfRule>
          <x14:cfRule type="containsText" priority="19566" operator="containsText" id="{51B19B12-1014-4F67-B987-2A9C22C0E1CC}">
            <xm:f>NOT(ISERROR(SEARCH('Listados Datos'!$T$4,AT39)))</xm:f>
            <xm:f>'Listados Datos'!$T$4</xm:f>
            <x14:dxf>
              <font>
                <b/>
                <i val="0"/>
                <color theme="0"/>
              </font>
              <fill>
                <patternFill>
                  <bgColor rgb="FFE26B0A"/>
                </patternFill>
              </fill>
            </x14:dxf>
          </x14:cfRule>
          <x14:cfRule type="containsText" priority="19567" operator="containsText" id="{D1E80A15-C543-4EA0-82E7-0E789B5C3640}">
            <xm:f>NOT(ISERROR(SEARCH('Listados Datos'!$T$5,AT39)))</xm:f>
            <xm:f>'Listados Datos'!$T$5</xm:f>
            <x14:dxf>
              <font>
                <b/>
                <i val="0"/>
                <color auto="1"/>
              </font>
              <fill>
                <patternFill>
                  <bgColor rgb="FFFFFF00"/>
                </patternFill>
              </fill>
            </x14:dxf>
          </x14:cfRule>
          <x14:cfRule type="containsText" priority="1956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555" operator="containsText" id="{B3B901A7-B5FC-45A4-992A-0FAE26AD50F8}">
            <xm:f>NOT(ISERROR(SEARCH('Listados Datos'!$P$3,AR39)))</xm:f>
            <xm:f>'Listados Datos'!$P$3</xm:f>
            <x14:dxf>
              <fill>
                <patternFill>
                  <bgColor rgb="FF99CC00"/>
                </patternFill>
              </fill>
            </x14:dxf>
          </x14:cfRule>
          <x14:cfRule type="containsText" priority="19556" operator="containsText" id="{715BFA44-1E74-49E0-93A8-4368515096DD}">
            <xm:f>NOT(ISERROR(SEARCH('Listados Datos'!$P$4,AR39)))</xm:f>
            <xm:f>'Listados Datos'!$P$4</xm:f>
            <x14:dxf>
              <fill>
                <patternFill>
                  <bgColor rgb="FF33CC33"/>
                </patternFill>
              </fill>
            </x14:dxf>
          </x14:cfRule>
          <x14:cfRule type="containsText" priority="19557" operator="containsText" id="{2DFF1FEF-66E9-46A9-BD22-8F6051A1D40E}">
            <xm:f>NOT(ISERROR(SEARCH('Listados Datos'!$P$5,AR39)))</xm:f>
            <xm:f>'Listados Datos'!$P$5</xm:f>
            <x14:dxf>
              <fill>
                <patternFill>
                  <bgColor rgb="FFFFFF00"/>
                </patternFill>
              </fill>
            </x14:dxf>
          </x14:cfRule>
          <x14:cfRule type="containsText" priority="19558" operator="containsText" id="{4E0119F4-008D-4672-B2DC-80617C5C67B7}">
            <xm:f>NOT(ISERROR(SEARCH('Listados Datos'!$P$6,AR39)))</xm:f>
            <xm:f>'Listados Datos'!$P$6</xm:f>
            <x14:dxf>
              <fill>
                <patternFill>
                  <bgColor rgb="FFFFC000"/>
                </patternFill>
              </fill>
            </x14:dxf>
          </x14:cfRule>
          <x14:cfRule type="containsText" priority="1955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551" operator="containsText" id="{6FC3D32F-FFCE-42AB-A7ED-188B62F9F566}">
            <xm:f>NOT(ISERROR(SEARCH('Listados Datos'!$T$3,AF36)))</xm:f>
            <xm:f>'Listados Datos'!$T$3</xm:f>
            <x14:dxf>
              <fill>
                <patternFill patternType="solid">
                  <bgColor rgb="FFC00000"/>
                </patternFill>
              </fill>
            </x14:dxf>
          </x14:cfRule>
          <x14:cfRule type="containsText" priority="19552" operator="containsText" id="{D6C4EAE6-E7EF-4BF3-AF75-8B4645A21853}">
            <xm:f>NOT(ISERROR(SEARCH('Listados Datos'!$T$4,AF36)))</xm:f>
            <xm:f>'Listados Datos'!$T$4</xm:f>
            <x14:dxf>
              <font>
                <b/>
                <i val="0"/>
                <color theme="0"/>
              </font>
              <fill>
                <patternFill>
                  <bgColor rgb="FFE26B0A"/>
                </patternFill>
              </fill>
            </x14:dxf>
          </x14:cfRule>
          <x14:cfRule type="containsText" priority="19553" operator="containsText" id="{8FBFF2BB-638E-4BF9-985E-B14D5B614476}">
            <xm:f>NOT(ISERROR(SEARCH('Listados Datos'!$T$5,AF36)))</xm:f>
            <xm:f>'Listados Datos'!$T$5</xm:f>
            <x14:dxf>
              <font>
                <b/>
                <i val="0"/>
                <color auto="1"/>
              </font>
              <fill>
                <patternFill>
                  <bgColor rgb="FFFFFF00"/>
                </patternFill>
              </fill>
            </x14:dxf>
          </x14:cfRule>
          <x14:cfRule type="containsText" priority="1955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547" operator="containsText" id="{D975C24C-BFBA-48C5-8A57-9835CE2679F1}">
            <xm:f>NOT(ISERROR(SEARCH('Listados Datos'!$T$3,AB36)))</xm:f>
            <xm:f>'Listados Datos'!$T$3</xm:f>
            <x14:dxf>
              <fill>
                <patternFill patternType="solid">
                  <bgColor rgb="FFC00000"/>
                </patternFill>
              </fill>
            </x14:dxf>
          </x14:cfRule>
          <x14:cfRule type="containsText" priority="19548" operator="containsText" id="{801D45B7-8F36-4161-B9F1-1A5C53D3A419}">
            <xm:f>NOT(ISERROR(SEARCH('Listados Datos'!$T$4,AB36)))</xm:f>
            <xm:f>'Listados Datos'!$T$4</xm:f>
            <x14:dxf>
              <font>
                <b/>
                <i val="0"/>
                <color theme="0"/>
              </font>
              <fill>
                <patternFill>
                  <bgColor rgb="FFE26B0A"/>
                </patternFill>
              </fill>
            </x14:dxf>
          </x14:cfRule>
          <x14:cfRule type="containsText" priority="19549" operator="containsText" id="{36AFBDC5-90A2-442C-BEFB-D3310174882B}">
            <xm:f>NOT(ISERROR(SEARCH('Listados Datos'!$T$5,AB36)))</xm:f>
            <xm:f>'Listados Datos'!$T$5</xm:f>
            <x14:dxf>
              <font>
                <b/>
                <i val="0"/>
                <color auto="1"/>
              </font>
              <fill>
                <patternFill>
                  <bgColor rgb="FFFFFF00"/>
                </patternFill>
              </fill>
            </x14:dxf>
          </x14:cfRule>
          <x14:cfRule type="containsText" priority="1955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537" operator="containsText" id="{59D4D698-C004-4A93-86AF-6D29046117C9}">
            <xm:f>NOT(ISERROR(SEARCH('Listados Datos'!$P$3,Z36)))</xm:f>
            <xm:f>'Listados Datos'!$P$3</xm:f>
            <x14:dxf>
              <fill>
                <patternFill>
                  <bgColor rgb="FF99CC00"/>
                </patternFill>
              </fill>
            </x14:dxf>
          </x14:cfRule>
          <x14:cfRule type="containsText" priority="19538" operator="containsText" id="{CAF538BE-9D96-4B21-8A43-D6FD5CFD1C72}">
            <xm:f>NOT(ISERROR(SEARCH('Listados Datos'!$P$4,Z36)))</xm:f>
            <xm:f>'Listados Datos'!$P$4</xm:f>
            <x14:dxf>
              <fill>
                <patternFill>
                  <bgColor rgb="FF33CC33"/>
                </patternFill>
              </fill>
            </x14:dxf>
          </x14:cfRule>
          <x14:cfRule type="containsText" priority="19539" operator="containsText" id="{865DD92C-A9FD-4579-9310-A2FB0A7C99D3}">
            <xm:f>NOT(ISERROR(SEARCH('Listados Datos'!$P$5,Z36)))</xm:f>
            <xm:f>'Listados Datos'!$P$5</xm:f>
            <x14:dxf>
              <fill>
                <patternFill>
                  <bgColor rgb="FFFFFF00"/>
                </patternFill>
              </fill>
            </x14:dxf>
          </x14:cfRule>
          <x14:cfRule type="containsText" priority="19540" operator="containsText" id="{16D2D78B-BA9F-46DE-8119-D440C3AB74B2}">
            <xm:f>NOT(ISERROR(SEARCH('Listados Datos'!$P$6,Z36)))</xm:f>
            <xm:f>'Listados Datos'!$P$6</xm:f>
            <x14:dxf>
              <fill>
                <patternFill>
                  <bgColor rgb="FFFFC000"/>
                </patternFill>
              </fill>
            </x14:dxf>
          </x14:cfRule>
          <x14:cfRule type="containsText" priority="1954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507" operator="containsText" id="{1BD3347A-14E9-4497-A67F-DAE83CF5D3EE}">
            <xm:f>NOT(ISERROR(SEARCH('Listados Datos'!$T$3,AT36)))</xm:f>
            <xm:f>'Listados Datos'!$T$3</xm:f>
            <x14:dxf>
              <fill>
                <patternFill patternType="solid">
                  <bgColor rgb="FFC00000"/>
                </patternFill>
              </fill>
            </x14:dxf>
          </x14:cfRule>
          <x14:cfRule type="containsText" priority="19508" operator="containsText" id="{03046F10-3843-466E-A974-5E9E0AC3A398}">
            <xm:f>NOT(ISERROR(SEARCH('Listados Datos'!$T$4,AT36)))</xm:f>
            <xm:f>'Listados Datos'!$T$4</xm:f>
            <x14:dxf>
              <font>
                <b/>
                <i val="0"/>
                <color theme="0"/>
              </font>
              <fill>
                <patternFill>
                  <bgColor rgb="FFE26B0A"/>
                </patternFill>
              </fill>
            </x14:dxf>
          </x14:cfRule>
          <x14:cfRule type="containsText" priority="19509" operator="containsText" id="{48ED5A17-A890-42DA-9514-B256BE466E3D}">
            <xm:f>NOT(ISERROR(SEARCH('Listados Datos'!$T$5,AT36)))</xm:f>
            <xm:f>'Listados Datos'!$T$5</xm:f>
            <x14:dxf>
              <font>
                <b/>
                <i val="0"/>
                <color auto="1"/>
              </font>
              <fill>
                <patternFill>
                  <bgColor rgb="FFFFFF00"/>
                </patternFill>
              </fill>
            </x14:dxf>
          </x14:cfRule>
          <x14:cfRule type="containsText" priority="1951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497" operator="containsText" id="{3B9AD68B-2E21-4F77-A82E-A567F6A09A62}">
            <xm:f>NOT(ISERROR(SEARCH('Listados Datos'!$P$3,AR36)))</xm:f>
            <xm:f>'Listados Datos'!$P$3</xm:f>
            <x14:dxf>
              <fill>
                <patternFill>
                  <bgColor rgb="FF99CC00"/>
                </patternFill>
              </fill>
            </x14:dxf>
          </x14:cfRule>
          <x14:cfRule type="containsText" priority="19498" operator="containsText" id="{4BAE9D03-1A53-47F7-8C3B-F7A2048C74CA}">
            <xm:f>NOT(ISERROR(SEARCH('Listados Datos'!$P$4,AR36)))</xm:f>
            <xm:f>'Listados Datos'!$P$4</xm:f>
            <x14:dxf>
              <fill>
                <patternFill>
                  <bgColor rgb="FF33CC33"/>
                </patternFill>
              </fill>
            </x14:dxf>
          </x14:cfRule>
          <x14:cfRule type="containsText" priority="19499" operator="containsText" id="{EACEAA7D-C6E4-465E-B93A-B88E59595607}">
            <xm:f>NOT(ISERROR(SEARCH('Listados Datos'!$P$5,AR36)))</xm:f>
            <xm:f>'Listados Datos'!$P$5</xm:f>
            <x14:dxf>
              <fill>
                <patternFill>
                  <bgColor rgb="FFFFFF00"/>
                </patternFill>
              </fill>
            </x14:dxf>
          </x14:cfRule>
          <x14:cfRule type="containsText" priority="19500" operator="containsText" id="{83631495-A360-4046-9023-2825D91F6ADA}">
            <xm:f>NOT(ISERROR(SEARCH('Listados Datos'!$P$6,AR36)))</xm:f>
            <xm:f>'Listados Datos'!$P$6</xm:f>
            <x14:dxf>
              <fill>
                <patternFill>
                  <bgColor rgb="FFFFC000"/>
                </patternFill>
              </fill>
            </x14:dxf>
          </x14:cfRule>
          <x14:cfRule type="containsText" priority="1950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493" operator="containsText" id="{889268B0-06F8-42B4-A3D8-6007623F7CA8}">
            <xm:f>NOT(ISERROR(SEARCH('Listados Datos'!$T$3,AT37)))</xm:f>
            <xm:f>'Listados Datos'!$T$3</xm:f>
            <x14:dxf>
              <fill>
                <patternFill patternType="solid">
                  <bgColor rgb="FFC00000"/>
                </patternFill>
              </fill>
            </x14:dxf>
          </x14:cfRule>
          <x14:cfRule type="containsText" priority="19494" operator="containsText" id="{3BDE3B23-99DA-4669-AAF6-C215B6F98FBE}">
            <xm:f>NOT(ISERROR(SEARCH('Listados Datos'!$T$4,AT37)))</xm:f>
            <xm:f>'Listados Datos'!$T$4</xm:f>
            <x14:dxf>
              <font>
                <b/>
                <i val="0"/>
                <color theme="0"/>
              </font>
              <fill>
                <patternFill>
                  <bgColor rgb="FFE26B0A"/>
                </patternFill>
              </fill>
            </x14:dxf>
          </x14:cfRule>
          <x14:cfRule type="containsText" priority="19495" operator="containsText" id="{E3DB0ADB-5153-4BD0-8979-95604A9A3E80}">
            <xm:f>NOT(ISERROR(SEARCH('Listados Datos'!$T$5,AT37)))</xm:f>
            <xm:f>'Listados Datos'!$T$5</xm:f>
            <x14:dxf>
              <font>
                <b/>
                <i val="0"/>
                <color auto="1"/>
              </font>
              <fill>
                <patternFill>
                  <bgColor rgb="FFFFFF00"/>
                </patternFill>
              </fill>
            </x14:dxf>
          </x14:cfRule>
          <x14:cfRule type="containsText" priority="1949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483" operator="containsText" id="{FA1FC46E-AF33-4C5B-8624-14774A123BA7}">
            <xm:f>NOT(ISERROR(SEARCH('Listados Datos'!$P$3,AR37)))</xm:f>
            <xm:f>'Listados Datos'!$P$3</xm:f>
            <x14:dxf>
              <fill>
                <patternFill>
                  <bgColor rgb="FF99CC00"/>
                </patternFill>
              </fill>
            </x14:dxf>
          </x14:cfRule>
          <x14:cfRule type="containsText" priority="19484" operator="containsText" id="{513422F8-8207-4618-99EF-AFFAE40DE45F}">
            <xm:f>NOT(ISERROR(SEARCH('Listados Datos'!$P$4,AR37)))</xm:f>
            <xm:f>'Listados Datos'!$P$4</xm:f>
            <x14:dxf>
              <fill>
                <patternFill>
                  <bgColor rgb="FF33CC33"/>
                </patternFill>
              </fill>
            </x14:dxf>
          </x14:cfRule>
          <x14:cfRule type="containsText" priority="19485" operator="containsText" id="{44062A30-7338-49A2-83DA-2737D39F57AB}">
            <xm:f>NOT(ISERROR(SEARCH('Listados Datos'!$P$5,AR37)))</xm:f>
            <xm:f>'Listados Datos'!$P$5</xm:f>
            <x14:dxf>
              <fill>
                <patternFill>
                  <bgColor rgb="FFFFFF00"/>
                </patternFill>
              </fill>
            </x14:dxf>
          </x14:cfRule>
          <x14:cfRule type="containsText" priority="19486" operator="containsText" id="{7A87BCB8-4D79-4303-A3F5-472D66101F6C}">
            <xm:f>NOT(ISERROR(SEARCH('Listados Datos'!$P$6,AR37)))</xm:f>
            <xm:f>'Listados Datos'!$P$6</xm:f>
            <x14:dxf>
              <fill>
                <patternFill>
                  <bgColor rgb="FFFFC000"/>
                </patternFill>
              </fill>
            </x14:dxf>
          </x14:cfRule>
          <x14:cfRule type="containsText" priority="1948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311" operator="containsText" id="{7504F41D-C9F1-48B7-8C30-0EBAEA84F00D}">
            <xm:f>NOT(ISERROR(SEARCH('Listados Datos'!$T$3,AF46)))</xm:f>
            <xm:f>'Listados Datos'!$T$3</xm:f>
            <x14:dxf>
              <fill>
                <patternFill patternType="solid">
                  <bgColor rgb="FFC00000"/>
                </patternFill>
              </fill>
            </x14:dxf>
          </x14:cfRule>
          <x14:cfRule type="containsText" priority="19312" operator="containsText" id="{FE32C61D-4469-40CA-94E0-01DA5252FCCD}">
            <xm:f>NOT(ISERROR(SEARCH('Listados Datos'!$T$4,AF46)))</xm:f>
            <xm:f>'Listados Datos'!$T$4</xm:f>
            <x14:dxf>
              <font>
                <b/>
                <i val="0"/>
                <color theme="0"/>
              </font>
              <fill>
                <patternFill>
                  <bgColor rgb="FFE26B0A"/>
                </patternFill>
              </fill>
            </x14:dxf>
          </x14:cfRule>
          <x14:cfRule type="containsText" priority="19313" operator="containsText" id="{5FAF530C-3E02-41E6-BE0E-AE80028DD95F}">
            <xm:f>NOT(ISERROR(SEARCH('Listados Datos'!$T$5,AF46)))</xm:f>
            <xm:f>'Listados Datos'!$T$5</xm:f>
            <x14:dxf>
              <font>
                <b/>
                <i val="0"/>
                <color auto="1"/>
              </font>
              <fill>
                <patternFill>
                  <bgColor rgb="FFFFFF00"/>
                </patternFill>
              </fill>
            </x14:dxf>
          </x14:cfRule>
          <x14:cfRule type="containsText" priority="1931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475" operator="containsText" id="{62EFC965-0B74-4AB2-B7D5-F278A69C1824}">
            <xm:f>NOT(ISERROR(SEARCH('Listados Datos'!$T$3,AB40)))</xm:f>
            <xm:f>'Listados Datos'!$T$3</xm:f>
            <x14:dxf>
              <fill>
                <patternFill patternType="solid">
                  <bgColor rgb="FFC00000"/>
                </patternFill>
              </fill>
            </x14:dxf>
          </x14:cfRule>
          <x14:cfRule type="containsText" priority="19476" operator="containsText" id="{40BDDB8D-F25F-478A-B054-EA5C7C403AF1}">
            <xm:f>NOT(ISERROR(SEARCH('Listados Datos'!$T$4,AB40)))</xm:f>
            <xm:f>'Listados Datos'!$T$4</xm:f>
            <x14:dxf>
              <font>
                <b/>
                <i val="0"/>
                <color theme="0"/>
              </font>
              <fill>
                <patternFill>
                  <bgColor rgb="FFE26B0A"/>
                </patternFill>
              </fill>
            </x14:dxf>
          </x14:cfRule>
          <x14:cfRule type="containsText" priority="19477" operator="containsText" id="{34DBCF2E-8CE1-41FC-BF70-5D1829E1C1F2}">
            <xm:f>NOT(ISERROR(SEARCH('Listados Datos'!$T$5,AB40)))</xm:f>
            <xm:f>'Listados Datos'!$T$5</xm:f>
            <x14:dxf>
              <font>
                <b/>
                <i val="0"/>
                <color auto="1"/>
              </font>
              <fill>
                <patternFill>
                  <bgColor rgb="FFFFFF00"/>
                </patternFill>
              </fill>
            </x14:dxf>
          </x14:cfRule>
          <x14:cfRule type="containsText" priority="1947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465" operator="containsText" id="{61EF1D4A-7730-45EA-ADB9-E23571AB5DFB}">
            <xm:f>NOT(ISERROR(SEARCH('Listados Datos'!$P$3,Z40)))</xm:f>
            <xm:f>'Listados Datos'!$P$3</xm:f>
            <x14:dxf>
              <fill>
                <patternFill>
                  <bgColor rgb="FF99CC00"/>
                </patternFill>
              </fill>
            </x14:dxf>
          </x14:cfRule>
          <x14:cfRule type="containsText" priority="19466" operator="containsText" id="{9793E394-07C8-43A2-B138-02A0767D294E}">
            <xm:f>NOT(ISERROR(SEARCH('Listados Datos'!$P$4,Z40)))</xm:f>
            <xm:f>'Listados Datos'!$P$4</xm:f>
            <x14:dxf>
              <fill>
                <patternFill>
                  <bgColor rgb="FF33CC33"/>
                </patternFill>
              </fill>
            </x14:dxf>
          </x14:cfRule>
          <x14:cfRule type="containsText" priority="19467" operator="containsText" id="{5490055C-819A-4EEC-8EB6-34AAB88B3415}">
            <xm:f>NOT(ISERROR(SEARCH('Listados Datos'!$P$5,Z40)))</xm:f>
            <xm:f>'Listados Datos'!$P$5</xm:f>
            <x14:dxf>
              <fill>
                <patternFill>
                  <bgColor rgb="FFFFFF00"/>
                </patternFill>
              </fill>
            </x14:dxf>
          </x14:cfRule>
          <x14:cfRule type="containsText" priority="19468" operator="containsText" id="{6888ADC1-C231-478D-AFA7-DD7624E3F0F5}">
            <xm:f>NOT(ISERROR(SEARCH('Listados Datos'!$P$6,Z40)))</xm:f>
            <xm:f>'Listados Datos'!$P$6</xm:f>
            <x14:dxf>
              <fill>
                <patternFill>
                  <bgColor rgb="FFFFC000"/>
                </patternFill>
              </fill>
            </x14:dxf>
          </x14:cfRule>
          <x14:cfRule type="containsText" priority="1946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257" operator="containsText" id="{D8AEF834-4D2B-4E5C-8CD7-06993A2E33AA}">
            <xm:f>NOT(ISERROR(SEARCH('Listados Datos'!$T$3,AT46)))</xm:f>
            <xm:f>'Listados Datos'!$T$3</xm:f>
            <x14:dxf>
              <fill>
                <patternFill patternType="solid">
                  <bgColor rgb="FFC00000"/>
                </patternFill>
              </fill>
            </x14:dxf>
          </x14:cfRule>
          <x14:cfRule type="containsText" priority="19258" operator="containsText" id="{2A625B58-A67D-4CB3-A4F8-25E878C37889}">
            <xm:f>NOT(ISERROR(SEARCH('Listados Datos'!$T$4,AT46)))</xm:f>
            <xm:f>'Listados Datos'!$T$4</xm:f>
            <x14:dxf>
              <font>
                <b/>
                <i val="0"/>
                <color theme="0"/>
              </font>
              <fill>
                <patternFill>
                  <bgColor rgb="FFE26B0A"/>
                </patternFill>
              </fill>
            </x14:dxf>
          </x14:cfRule>
          <x14:cfRule type="containsText" priority="19259" operator="containsText" id="{09BAA43A-0940-422B-A797-EE4BEFA51558}">
            <xm:f>NOT(ISERROR(SEARCH('Listados Datos'!$T$5,AT46)))</xm:f>
            <xm:f>'Listados Datos'!$T$5</xm:f>
            <x14:dxf>
              <font>
                <b/>
                <i val="0"/>
                <color auto="1"/>
              </font>
              <fill>
                <patternFill>
                  <bgColor rgb="FFFFFF00"/>
                </patternFill>
              </fill>
            </x14:dxf>
          </x14:cfRule>
          <x14:cfRule type="containsText" priority="1926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247" operator="containsText" id="{0393B0D1-1795-4696-947F-113EDA63F93D}">
            <xm:f>NOT(ISERROR(SEARCH('Listados Datos'!$P$3,AR46)))</xm:f>
            <xm:f>'Listados Datos'!$P$3</xm:f>
            <x14:dxf>
              <fill>
                <patternFill>
                  <bgColor rgb="FF99CC00"/>
                </patternFill>
              </fill>
            </x14:dxf>
          </x14:cfRule>
          <x14:cfRule type="containsText" priority="19248" operator="containsText" id="{B5552976-D670-4ED5-A45D-CCDE4AF05EA7}">
            <xm:f>NOT(ISERROR(SEARCH('Listados Datos'!$P$4,AR46)))</xm:f>
            <xm:f>'Listados Datos'!$P$4</xm:f>
            <x14:dxf>
              <fill>
                <patternFill>
                  <bgColor rgb="FF33CC33"/>
                </patternFill>
              </fill>
            </x14:dxf>
          </x14:cfRule>
          <x14:cfRule type="containsText" priority="19249" operator="containsText" id="{606328FE-43CF-4166-8F61-10AA613E140F}">
            <xm:f>NOT(ISERROR(SEARCH('Listados Datos'!$P$5,AR46)))</xm:f>
            <xm:f>'Listados Datos'!$P$5</xm:f>
            <x14:dxf>
              <fill>
                <patternFill>
                  <bgColor rgb="FFFFFF00"/>
                </patternFill>
              </fill>
            </x14:dxf>
          </x14:cfRule>
          <x14:cfRule type="containsText" priority="19250" operator="containsText" id="{C2ABD7AE-946C-4F70-A2EB-D1801FCAE88B}">
            <xm:f>NOT(ISERROR(SEARCH('Listados Datos'!$P$6,AR46)))</xm:f>
            <xm:f>'Listados Datos'!$P$6</xm:f>
            <x14:dxf>
              <fill>
                <patternFill>
                  <bgColor rgb="FFFFC000"/>
                </patternFill>
              </fill>
            </x14:dxf>
          </x14:cfRule>
          <x14:cfRule type="containsText" priority="1925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411" operator="containsText" id="{681CF19A-E98F-4B11-978E-5A42D429CD07}">
            <xm:f>NOT(ISERROR(SEARCH('Listados Datos'!$T$3,AT41)))</xm:f>
            <xm:f>'Listados Datos'!$T$3</xm:f>
            <x14:dxf>
              <fill>
                <patternFill patternType="solid">
                  <bgColor rgb="FFC00000"/>
                </patternFill>
              </fill>
            </x14:dxf>
          </x14:cfRule>
          <x14:cfRule type="containsText" priority="19412" operator="containsText" id="{8A1FEB7F-D494-4F89-BDF6-C42A63A759EC}">
            <xm:f>NOT(ISERROR(SEARCH('Listados Datos'!$T$4,AT41)))</xm:f>
            <xm:f>'Listados Datos'!$T$4</xm:f>
            <x14:dxf>
              <font>
                <b/>
                <i val="0"/>
                <color theme="0"/>
              </font>
              <fill>
                <patternFill>
                  <bgColor rgb="FFE26B0A"/>
                </patternFill>
              </fill>
            </x14:dxf>
          </x14:cfRule>
          <x14:cfRule type="containsText" priority="19413" operator="containsText" id="{ACB3EBEE-874A-4347-8CA8-5C7F096165A3}">
            <xm:f>NOT(ISERROR(SEARCH('Listados Datos'!$T$5,AT41)))</xm:f>
            <xm:f>'Listados Datos'!$T$5</xm:f>
            <x14:dxf>
              <font>
                <b/>
                <i val="0"/>
                <color auto="1"/>
              </font>
              <fill>
                <patternFill>
                  <bgColor rgb="FFFFFF00"/>
                </patternFill>
              </fill>
            </x14:dxf>
          </x14:cfRule>
          <x14:cfRule type="containsText" priority="1941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401" operator="containsText" id="{03D9423A-6FBC-4390-A803-CE279D6EEC44}">
            <xm:f>NOT(ISERROR(SEARCH('Listados Datos'!$P$3,AR41)))</xm:f>
            <xm:f>'Listados Datos'!$P$3</xm:f>
            <x14:dxf>
              <fill>
                <patternFill>
                  <bgColor rgb="FF99CC00"/>
                </patternFill>
              </fill>
            </x14:dxf>
          </x14:cfRule>
          <x14:cfRule type="containsText" priority="19402" operator="containsText" id="{805266B5-5FC1-4E37-9586-88621D040B40}">
            <xm:f>NOT(ISERROR(SEARCH('Listados Datos'!$P$4,AR41)))</xm:f>
            <xm:f>'Listados Datos'!$P$4</xm:f>
            <x14:dxf>
              <fill>
                <patternFill>
                  <bgColor rgb="FF33CC33"/>
                </patternFill>
              </fill>
            </x14:dxf>
          </x14:cfRule>
          <x14:cfRule type="containsText" priority="19403" operator="containsText" id="{CFD984C6-1666-468F-9AE5-23B75477E76C}">
            <xm:f>NOT(ISERROR(SEARCH('Listados Datos'!$P$5,AR41)))</xm:f>
            <xm:f>'Listados Datos'!$P$5</xm:f>
            <x14:dxf>
              <fill>
                <patternFill>
                  <bgColor rgb="FFFFFF00"/>
                </patternFill>
              </fill>
            </x14:dxf>
          </x14:cfRule>
          <x14:cfRule type="containsText" priority="19404" operator="containsText" id="{E1B15D1F-E969-48A7-A7D3-586B80D451FF}">
            <xm:f>NOT(ISERROR(SEARCH('Listados Datos'!$P$6,AR41)))</xm:f>
            <xm:f>'Listados Datos'!$P$6</xm:f>
            <x14:dxf>
              <fill>
                <patternFill>
                  <bgColor rgb="FFFFC000"/>
                </patternFill>
              </fill>
            </x14:dxf>
          </x14:cfRule>
          <x14:cfRule type="containsText" priority="1940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397" operator="containsText" id="{1B1444C2-B934-40AB-869A-1C99CF4BDC03}">
            <xm:f>NOT(ISERROR(SEARCH('Listados Datos'!$T$3,AT45)))</xm:f>
            <xm:f>'Listados Datos'!$T$3</xm:f>
            <x14:dxf>
              <fill>
                <patternFill patternType="solid">
                  <bgColor rgb="FFC00000"/>
                </patternFill>
              </fill>
            </x14:dxf>
          </x14:cfRule>
          <x14:cfRule type="containsText" priority="19398" operator="containsText" id="{9C542FA9-4327-493F-B638-C6DFEEA77FB2}">
            <xm:f>NOT(ISERROR(SEARCH('Listados Datos'!$T$4,AT45)))</xm:f>
            <xm:f>'Listados Datos'!$T$4</xm:f>
            <x14:dxf>
              <font>
                <b/>
                <i val="0"/>
                <color theme="0"/>
              </font>
              <fill>
                <patternFill>
                  <bgColor rgb="FFE26B0A"/>
                </patternFill>
              </fill>
            </x14:dxf>
          </x14:cfRule>
          <x14:cfRule type="containsText" priority="19399" operator="containsText" id="{151FFA61-B183-4694-A6FD-B5723A4872B4}">
            <xm:f>NOT(ISERROR(SEARCH('Listados Datos'!$T$5,AT45)))</xm:f>
            <xm:f>'Listados Datos'!$T$5</xm:f>
            <x14:dxf>
              <font>
                <b/>
                <i val="0"/>
                <color auto="1"/>
              </font>
              <fill>
                <patternFill>
                  <bgColor rgb="FFFFFF00"/>
                </patternFill>
              </fill>
            </x14:dxf>
          </x14:cfRule>
          <x14:cfRule type="containsText" priority="1940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387" operator="containsText" id="{9F93F923-A58C-4D5A-A6FF-E76ED869F210}">
            <xm:f>NOT(ISERROR(SEARCH('Listados Datos'!$P$3,AR45)))</xm:f>
            <xm:f>'Listados Datos'!$P$3</xm:f>
            <x14:dxf>
              <fill>
                <patternFill>
                  <bgColor rgb="FF99CC00"/>
                </patternFill>
              </fill>
            </x14:dxf>
          </x14:cfRule>
          <x14:cfRule type="containsText" priority="19388" operator="containsText" id="{12790F42-8C61-44BA-A20A-25641D46C2D0}">
            <xm:f>NOT(ISERROR(SEARCH('Listados Datos'!$P$4,AR45)))</xm:f>
            <xm:f>'Listados Datos'!$P$4</xm:f>
            <x14:dxf>
              <fill>
                <patternFill>
                  <bgColor rgb="FF33CC33"/>
                </patternFill>
              </fill>
            </x14:dxf>
          </x14:cfRule>
          <x14:cfRule type="containsText" priority="19389" operator="containsText" id="{4D480013-6E3F-463B-AA58-F1621B7291D8}">
            <xm:f>NOT(ISERROR(SEARCH('Listados Datos'!$P$5,AR45)))</xm:f>
            <xm:f>'Listados Datos'!$P$5</xm:f>
            <x14:dxf>
              <fill>
                <patternFill>
                  <bgColor rgb="FFFFFF00"/>
                </patternFill>
              </fill>
            </x14:dxf>
          </x14:cfRule>
          <x14:cfRule type="containsText" priority="19390" operator="containsText" id="{AB3C8034-2FE4-47AD-B642-04D5FD76E994}">
            <xm:f>NOT(ISERROR(SEARCH('Listados Datos'!$P$6,AR45)))</xm:f>
            <xm:f>'Listados Datos'!$P$6</xm:f>
            <x14:dxf>
              <fill>
                <patternFill>
                  <bgColor rgb="FFFFC000"/>
                </patternFill>
              </fill>
            </x14:dxf>
          </x14:cfRule>
          <x14:cfRule type="containsText" priority="1939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383" operator="containsText" id="{F62F8092-BCAA-4534-85DD-41570F4F9D39}">
            <xm:f>NOT(ISERROR(SEARCH('Listados Datos'!$T$3,AF42)))</xm:f>
            <xm:f>'Listados Datos'!$T$3</xm:f>
            <x14:dxf>
              <fill>
                <patternFill patternType="solid">
                  <bgColor rgb="FFC00000"/>
                </patternFill>
              </fill>
            </x14:dxf>
          </x14:cfRule>
          <x14:cfRule type="containsText" priority="19384" operator="containsText" id="{B074EB9C-D9E4-4508-B9E5-5D0CF8E5A79C}">
            <xm:f>NOT(ISERROR(SEARCH('Listados Datos'!$T$4,AF42)))</xm:f>
            <xm:f>'Listados Datos'!$T$4</xm:f>
            <x14:dxf>
              <font>
                <b/>
                <i val="0"/>
                <color theme="0"/>
              </font>
              <fill>
                <patternFill>
                  <bgColor rgb="FFE26B0A"/>
                </patternFill>
              </fill>
            </x14:dxf>
          </x14:cfRule>
          <x14:cfRule type="containsText" priority="19385" operator="containsText" id="{3BAA08D8-E3D3-45A0-BE89-9D2ECE23EDE1}">
            <xm:f>NOT(ISERROR(SEARCH('Listados Datos'!$T$5,AF42)))</xm:f>
            <xm:f>'Listados Datos'!$T$5</xm:f>
            <x14:dxf>
              <font>
                <b/>
                <i val="0"/>
                <color auto="1"/>
              </font>
              <fill>
                <patternFill>
                  <bgColor rgb="FFFFFF00"/>
                </patternFill>
              </fill>
            </x14:dxf>
          </x14:cfRule>
          <x14:cfRule type="containsText" priority="1938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379" operator="containsText" id="{48FEA2BD-BBA4-463C-A93B-8F9AF382924A}">
            <xm:f>NOT(ISERROR(SEARCH('Listados Datos'!$T$3,AB42)))</xm:f>
            <xm:f>'Listados Datos'!$T$3</xm:f>
            <x14:dxf>
              <fill>
                <patternFill patternType="solid">
                  <bgColor rgb="FFC00000"/>
                </patternFill>
              </fill>
            </x14:dxf>
          </x14:cfRule>
          <x14:cfRule type="containsText" priority="19380" operator="containsText" id="{74AD12A3-D0B1-41B4-97F2-06627595C993}">
            <xm:f>NOT(ISERROR(SEARCH('Listados Datos'!$T$4,AB42)))</xm:f>
            <xm:f>'Listados Datos'!$T$4</xm:f>
            <x14:dxf>
              <font>
                <b/>
                <i val="0"/>
                <color theme="0"/>
              </font>
              <fill>
                <patternFill>
                  <bgColor rgb="FFE26B0A"/>
                </patternFill>
              </fill>
            </x14:dxf>
          </x14:cfRule>
          <x14:cfRule type="containsText" priority="19381" operator="containsText" id="{6D748A0F-78A9-4028-A575-4676DE8021CF}">
            <xm:f>NOT(ISERROR(SEARCH('Listados Datos'!$T$5,AB42)))</xm:f>
            <xm:f>'Listados Datos'!$T$5</xm:f>
            <x14:dxf>
              <font>
                <b/>
                <i val="0"/>
                <color auto="1"/>
              </font>
              <fill>
                <patternFill>
                  <bgColor rgb="FFFFFF00"/>
                </patternFill>
              </fill>
            </x14:dxf>
          </x14:cfRule>
          <x14:cfRule type="containsText" priority="1938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369" operator="containsText" id="{8312E75C-6CE6-461E-BEA2-78B004C4A776}">
            <xm:f>NOT(ISERROR(SEARCH('Listados Datos'!$P$3,Z42)))</xm:f>
            <xm:f>'Listados Datos'!$P$3</xm:f>
            <x14:dxf>
              <fill>
                <patternFill>
                  <bgColor rgb="FF99CC00"/>
                </patternFill>
              </fill>
            </x14:dxf>
          </x14:cfRule>
          <x14:cfRule type="containsText" priority="19370" operator="containsText" id="{BF327C6B-D7F0-4836-87EE-E1C5E0A9F038}">
            <xm:f>NOT(ISERROR(SEARCH('Listados Datos'!$P$4,Z42)))</xm:f>
            <xm:f>'Listados Datos'!$P$4</xm:f>
            <x14:dxf>
              <fill>
                <patternFill>
                  <bgColor rgb="FF33CC33"/>
                </patternFill>
              </fill>
            </x14:dxf>
          </x14:cfRule>
          <x14:cfRule type="containsText" priority="19371" operator="containsText" id="{FE1306B6-B8C5-4BB4-BF3B-29E9483F0F95}">
            <xm:f>NOT(ISERROR(SEARCH('Listados Datos'!$P$5,Z42)))</xm:f>
            <xm:f>'Listados Datos'!$P$5</xm:f>
            <x14:dxf>
              <fill>
                <patternFill>
                  <bgColor rgb="FFFFFF00"/>
                </patternFill>
              </fill>
            </x14:dxf>
          </x14:cfRule>
          <x14:cfRule type="containsText" priority="19372" operator="containsText" id="{BFDFAFF3-D53E-467B-8975-66B3E340C3A0}">
            <xm:f>NOT(ISERROR(SEARCH('Listados Datos'!$P$6,Z42)))</xm:f>
            <xm:f>'Listados Datos'!$P$6</xm:f>
            <x14:dxf>
              <fill>
                <patternFill>
                  <bgColor rgb="FFFFC000"/>
                </patternFill>
              </fill>
            </x14:dxf>
          </x14:cfRule>
          <x14:cfRule type="containsText" priority="1937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339" operator="containsText" id="{FD39239B-9171-4110-87BB-5502DA61D8B6}">
            <xm:f>NOT(ISERROR(SEARCH('Listados Datos'!$T$3,AT42)))</xm:f>
            <xm:f>'Listados Datos'!$T$3</xm:f>
            <x14:dxf>
              <fill>
                <patternFill patternType="solid">
                  <bgColor rgb="FFC00000"/>
                </patternFill>
              </fill>
            </x14:dxf>
          </x14:cfRule>
          <x14:cfRule type="containsText" priority="19340" operator="containsText" id="{844C610C-ABC2-4D8B-A340-6BAE04A2756E}">
            <xm:f>NOT(ISERROR(SEARCH('Listados Datos'!$T$4,AT42)))</xm:f>
            <xm:f>'Listados Datos'!$T$4</xm:f>
            <x14:dxf>
              <font>
                <b/>
                <i val="0"/>
                <color theme="0"/>
              </font>
              <fill>
                <patternFill>
                  <bgColor rgb="FFE26B0A"/>
                </patternFill>
              </fill>
            </x14:dxf>
          </x14:cfRule>
          <x14:cfRule type="containsText" priority="19341" operator="containsText" id="{6CA522F3-E03D-4948-BC24-CABBFBE01577}">
            <xm:f>NOT(ISERROR(SEARCH('Listados Datos'!$T$5,AT42)))</xm:f>
            <xm:f>'Listados Datos'!$T$5</xm:f>
            <x14:dxf>
              <font>
                <b/>
                <i val="0"/>
                <color auto="1"/>
              </font>
              <fill>
                <patternFill>
                  <bgColor rgb="FFFFFF00"/>
                </patternFill>
              </fill>
            </x14:dxf>
          </x14:cfRule>
          <x14:cfRule type="containsText" priority="1934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329" operator="containsText" id="{F56B3B42-F433-48D5-8089-4EFCAF1048D7}">
            <xm:f>NOT(ISERROR(SEARCH('Listados Datos'!$P$3,AR42)))</xm:f>
            <xm:f>'Listados Datos'!$P$3</xm:f>
            <x14:dxf>
              <fill>
                <patternFill>
                  <bgColor rgb="FF99CC00"/>
                </patternFill>
              </fill>
            </x14:dxf>
          </x14:cfRule>
          <x14:cfRule type="containsText" priority="19330" operator="containsText" id="{42FC223E-EBE3-434D-9BA8-0FFC2D5D56B4}">
            <xm:f>NOT(ISERROR(SEARCH('Listados Datos'!$P$4,AR42)))</xm:f>
            <xm:f>'Listados Datos'!$P$4</xm:f>
            <x14:dxf>
              <fill>
                <patternFill>
                  <bgColor rgb="FF33CC33"/>
                </patternFill>
              </fill>
            </x14:dxf>
          </x14:cfRule>
          <x14:cfRule type="containsText" priority="19331" operator="containsText" id="{F01F5C49-D820-404A-A78F-83D6B877F9A7}">
            <xm:f>NOT(ISERROR(SEARCH('Listados Datos'!$P$5,AR42)))</xm:f>
            <xm:f>'Listados Datos'!$P$5</xm:f>
            <x14:dxf>
              <fill>
                <patternFill>
                  <bgColor rgb="FFFFFF00"/>
                </patternFill>
              </fill>
            </x14:dxf>
          </x14:cfRule>
          <x14:cfRule type="containsText" priority="19332" operator="containsText" id="{E202DB24-5F0E-45A8-951C-1FD847C13CA8}">
            <xm:f>NOT(ISERROR(SEARCH('Listados Datos'!$P$6,AR42)))</xm:f>
            <xm:f>'Listados Datos'!$P$6</xm:f>
            <x14:dxf>
              <fill>
                <patternFill>
                  <bgColor rgb="FFFFC000"/>
                </patternFill>
              </fill>
            </x14:dxf>
          </x14:cfRule>
          <x14:cfRule type="containsText" priority="1933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325" operator="containsText" id="{49FBC013-D608-4AFF-9F02-A990A0B54ED5}">
            <xm:f>NOT(ISERROR(SEARCH('Listados Datos'!$T$3,AT43)))</xm:f>
            <xm:f>'Listados Datos'!$T$3</xm:f>
            <x14:dxf>
              <fill>
                <patternFill patternType="solid">
                  <bgColor rgb="FFC00000"/>
                </patternFill>
              </fill>
            </x14:dxf>
          </x14:cfRule>
          <x14:cfRule type="containsText" priority="19326" operator="containsText" id="{0C268478-17B7-442C-9304-42D3C76C4D3F}">
            <xm:f>NOT(ISERROR(SEARCH('Listados Datos'!$T$4,AT43)))</xm:f>
            <xm:f>'Listados Datos'!$T$4</xm:f>
            <x14:dxf>
              <font>
                <b/>
                <i val="0"/>
                <color theme="0"/>
              </font>
              <fill>
                <patternFill>
                  <bgColor rgb="FFE26B0A"/>
                </patternFill>
              </fill>
            </x14:dxf>
          </x14:cfRule>
          <x14:cfRule type="containsText" priority="19327" operator="containsText" id="{13A21B3F-56A1-4A59-8D8E-EBD63A9E0ED8}">
            <xm:f>NOT(ISERROR(SEARCH('Listados Datos'!$T$5,AT43)))</xm:f>
            <xm:f>'Listados Datos'!$T$5</xm:f>
            <x14:dxf>
              <font>
                <b/>
                <i val="0"/>
                <color auto="1"/>
              </font>
              <fill>
                <patternFill>
                  <bgColor rgb="FFFFFF00"/>
                </patternFill>
              </fill>
            </x14:dxf>
          </x14:cfRule>
          <x14:cfRule type="containsText" priority="1932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315" operator="containsText" id="{B1232C12-1AE4-443B-B6A4-4D1CE6376DD1}">
            <xm:f>NOT(ISERROR(SEARCH('Listados Datos'!$P$3,AR43)))</xm:f>
            <xm:f>'Listados Datos'!$P$3</xm:f>
            <x14:dxf>
              <fill>
                <patternFill>
                  <bgColor rgb="FF99CC00"/>
                </patternFill>
              </fill>
            </x14:dxf>
          </x14:cfRule>
          <x14:cfRule type="containsText" priority="19316" operator="containsText" id="{B3D56A5F-909A-4E03-95C3-21E4360D1FDA}">
            <xm:f>NOT(ISERROR(SEARCH('Listados Datos'!$P$4,AR43)))</xm:f>
            <xm:f>'Listados Datos'!$P$4</xm:f>
            <x14:dxf>
              <fill>
                <patternFill>
                  <bgColor rgb="FF33CC33"/>
                </patternFill>
              </fill>
            </x14:dxf>
          </x14:cfRule>
          <x14:cfRule type="containsText" priority="19317" operator="containsText" id="{E8CFDE63-CC71-42CD-BF91-2610D58AC8EF}">
            <xm:f>NOT(ISERROR(SEARCH('Listados Datos'!$P$5,AR43)))</xm:f>
            <xm:f>'Listados Datos'!$P$5</xm:f>
            <x14:dxf>
              <fill>
                <patternFill>
                  <bgColor rgb="FFFFFF00"/>
                </patternFill>
              </fill>
            </x14:dxf>
          </x14:cfRule>
          <x14:cfRule type="containsText" priority="19318" operator="containsText" id="{C0F8A3D0-501B-4395-92A0-8D48C2166310}">
            <xm:f>NOT(ISERROR(SEARCH('Listados Datos'!$P$6,AR43)))</xm:f>
            <xm:f>'Listados Datos'!$P$6</xm:f>
            <x14:dxf>
              <fill>
                <patternFill>
                  <bgColor rgb="FFFFC000"/>
                </patternFill>
              </fill>
            </x14:dxf>
          </x14:cfRule>
          <x14:cfRule type="containsText" priority="1931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307" operator="containsText" id="{6D3240F4-FEF8-4F43-9589-3C2329A7D719}">
            <xm:f>NOT(ISERROR(SEARCH('Listados Datos'!$T$3,AB46)))</xm:f>
            <xm:f>'Listados Datos'!$T$3</xm:f>
            <x14:dxf>
              <fill>
                <patternFill patternType="solid">
                  <bgColor rgb="FFC00000"/>
                </patternFill>
              </fill>
            </x14:dxf>
          </x14:cfRule>
          <x14:cfRule type="containsText" priority="19308" operator="containsText" id="{9669642A-429C-41C3-BA2F-4396E0C406BA}">
            <xm:f>NOT(ISERROR(SEARCH('Listados Datos'!$T$4,AB46)))</xm:f>
            <xm:f>'Listados Datos'!$T$4</xm:f>
            <x14:dxf>
              <font>
                <b/>
                <i val="0"/>
                <color theme="0"/>
              </font>
              <fill>
                <patternFill>
                  <bgColor rgb="FFE26B0A"/>
                </patternFill>
              </fill>
            </x14:dxf>
          </x14:cfRule>
          <x14:cfRule type="containsText" priority="19309" operator="containsText" id="{1BF35DB9-9C15-448D-BB18-52373DEFE1BD}">
            <xm:f>NOT(ISERROR(SEARCH('Listados Datos'!$T$5,AB46)))</xm:f>
            <xm:f>'Listados Datos'!$T$5</xm:f>
            <x14:dxf>
              <font>
                <b/>
                <i val="0"/>
                <color auto="1"/>
              </font>
              <fill>
                <patternFill>
                  <bgColor rgb="FFFFFF00"/>
                </patternFill>
              </fill>
            </x14:dxf>
          </x14:cfRule>
          <x14:cfRule type="containsText" priority="1931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297" operator="containsText" id="{C840D831-B9DE-4271-A1EB-E47959ADF804}">
            <xm:f>NOT(ISERROR(SEARCH('Listados Datos'!$P$3,Z46)))</xm:f>
            <xm:f>'Listados Datos'!$P$3</xm:f>
            <x14:dxf>
              <fill>
                <patternFill>
                  <bgColor rgb="FF99CC00"/>
                </patternFill>
              </fill>
            </x14:dxf>
          </x14:cfRule>
          <x14:cfRule type="containsText" priority="19298" operator="containsText" id="{BB244876-B83A-473A-9443-62867DA2B49C}">
            <xm:f>NOT(ISERROR(SEARCH('Listados Datos'!$P$4,Z46)))</xm:f>
            <xm:f>'Listados Datos'!$P$4</xm:f>
            <x14:dxf>
              <fill>
                <patternFill>
                  <bgColor rgb="FF33CC33"/>
                </patternFill>
              </fill>
            </x14:dxf>
          </x14:cfRule>
          <x14:cfRule type="containsText" priority="19299" operator="containsText" id="{2E664694-68AA-41C4-A51D-6E2CAC5F010F}">
            <xm:f>NOT(ISERROR(SEARCH('Listados Datos'!$P$5,Z46)))</xm:f>
            <xm:f>'Listados Datos'!$P$5</xm:f>
            <x14:dxf>
              <fill>
                <patternFill>
                  <bgColor rgb="FFFFFF00"/>
                </patternFill>
              </fill>
            </x14:dxf>
          </x14:cfRule>
          <x14:cfRule type="containsText" priority="19300" operator="containsText" id="{5AF5E637-48DE-402F-B247-3B7038F0A8A6}">
            <xm:f>NOT(ISERROR(SEARCH('Listados Datos'!$P$6,Z46)))</xm:f>
            <xm:f>'Listados Datos'!$P$6</xm:f>
            <x14:dxf>
              <fill>
                <patternFill>
                  <bgColor rgb="FFFFC000"/>
                </patternFill>
              </fill>
            </x14:dxf>
          </x14:cfRule>
          <x14:cfRule type="containsText" priority="1930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243" operator="containsText" id="{97F70E70-AAA1-4871-810C-81119C31E12C}">
            <xm:f>NOT(ISERROR(SEARCH('Listados Datos'!$T$3,AT47)))</xm:f>
            <xm:f>'Listados Datos'!$T$3</xm:f>
            <x14:dxf>
              <fill>
                <patternFill patternType="solid">
                  <bgColor rgb="FFC00000"/>
                </patternFill>
              </fill>
            </x14:dxf>
          </x14:cfRule>
          <x14:cfRule type="containsText" priority="19244" operator="containsText" id="{4BFA4BE3-22C0-4875-9169-4BA3CE6250DD}">
            <xm:f>NOT(ISERROR(SEARCH('Listados Datos'!$T$4,AT47)))</xm:f>
            <xm:f>'Listados Datos'!$T$4</xm:f>
            <x14:dxf>
              <font>
                <b/>
                <i val="0"/>
                <color theme="0"/>
              </font>
              <fill>
                <patternFill>
                  <bgColor rgb="FFE26B0A"/>
                </patternFill>
              </fill>
            </x14:dxf>
          </x14:cfRule>
          <x14:cfRule type="containsText" priority="19245" operator="containsText" id="{65A00C61-01AD-438D-9652-A4CB8B6C95B4}">
            <xm:f>NOT(ISERROR(SEARCH('Listados Datos'!$T$5,AT47)))</xm:f>
            <xm:f>'Listados Datos'!$T$5</xm:f>
            <x14:dxf>
              <font>
                <b/>
                <i val="0"/>
                <color auto="1"/>
              </font>
              <fill>
                <patternFill>
                  <bgColor rgb="FFFFFF00"/>
                </patternFill>
              </fill>
            </x14:dxf>
          </x14:cfRule>
          <x14:cfRule type="containsText" priority="1924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233" operator="containsText" id="{293E17E0-0186-49E2-AA7C-3FF554003FEA}">
            <xm:f>NOT(ISERROR(SEARCH('Listados Datos'!$P$3,AR47)))</xm:f>
            <xm:f>'Listados Datos'!$P$3</xm:f>
            <x14:dxf>
              <fill>
                <patternFill>
                  <bgColor rgb="FF99CC00"/>
                </patternFill>
              </fill>
            </x14:dxf>
          </x14:cfRule>
          <x14:cfRule type="containsText" priority="19234" operator="containsText" id="{598E084A-DD43-4A17-9332-2645B83897BE}">
            <xm:f>NOT(ISERROR(SEARCH('Listados Datos'!$P$4,AR47)))</xm:f>
            <xm:f>'Listados Datos'!$P$4</xm:f>
            <x14:dxf>
              <fill>
                <patternFill>
                  <bgColor rgb="FF33CC33"/>
                </patternFill>
              </fill>
            </x14:dxf>
          </x14:cfRule>
          <x14:cfRule type="containsText" priority="19235" operator="containsText" id="{CE152039-9A67-42CF-8C58-65CAED3C3D4D}">
            <xm:f>NOT(ISERROR(SEARCH('Listados Datos'!$P$5,AR47)))</xm:f>
            <xm:f>'Listados Datos'!$P$5</xm:f>
            <x14:dxf>
              <fill>
                <patternFill>
                  <bgColor rgb="FFFFFF00"/>
                </patternFill>
              </fill>
            </x14:dxf>
          </x14:cfRule>
          <x14:cfRule type="containsText" priority="19236" operator="containsText" id="{B29C481A-B62B-41C8-A5A4-E7E731DD578D}">
            <xm:f>NOT(ISERROR(SEARCH('Listados Datos'!$P$6,AR47)))</xm:f>
            <xm:f>'Listados Datos'!$P$6</xm:f>
            <x14:dxf>
              <fill>
                <patternFill>
                  <bgColor rgb="FFFFC000"/>
                </patternFill>
              </fill>
            </x14:dxf>
          </x14:cfRule>
          <x14:cfRule type="containsText" priority="1923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229" operator="containsText" id="{520CE582-607D-45AC-AACE-DEE1DEA0619B}">
            <xm:f>NOT(ISERROR(SEARCH('Listados Datos'!$T$3,AT51)))</xm:f>
            <xm:f>'Listados Datos'!$T$3</xm:f>
            <x14:dxf>
              <fill>
                <patternFill patternType="solid">
                  <bgColor rgb="FFC00000"/>
                </patternFill>
              </fill>
            </x14:dxf>
          </x14:cfRule>
          <x14:cfRule type="containsText" priority="19230" operator="containsText" id="{902A1C4B-1437-4967-8BC1-BC9263B9C90B}">
            <xm:f>NOT(ISERROR(SEARCH('Listados Datos'!$T$4,AT51)))</xm:f>
            <xm:f>'Listados Datos'!$T$4</xm:f>
            <x14:dxf>
              <font>
                <b/>
                <i val="0"/>
                <color theme="0"/>
              </font>
              <fill>
                <patternFill>
                  <bgColor rgb="FFE26B0A"/>
                </patternFill>
              </fill>
            </x14:dxf>
          </x14:cfRule>
          <x14:cfRule type="containsText" priority="19231" operator="containsText" id="{17FE66C8-26BA-4000-A4B9-1756735159C5}">
            <xm:f>NOT(ISERROR(SEARCH('Listados Datos'!$T$5,AT51)))</xm:f>
            <xm:f>'Listados Datos'!$T$5</xm:f>
            <x14:dxf>
              <font>
                <b/>
                <i val="0"/>
                <color auto="1"/>
              </font>
              <fill>
                <patternFill>
                  <bgColor rgb="FFFFFF00"/>
                </patternFill>
              </fill>
            </x14:dxf>
          </x14:cfRule>
          <x14:cfRule type="containsText" priority="1923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219" operator="containsText" id="{C83207D9-ED1E-461F-AADC-65C24D7CC442}">
            <xm:f>NOT(ISERROR(SEARCH('Listados Datos'!$P$3,AR51)))</xm:f>
            <xm:f>'Listados Datos'!$P$3</xm:f>
            <x14:dxf>
              <fill>
                <patternFill>
                  <bgColor rgb="FF99CC00"/>
                </patternFill>
              </fill>
            </x14:dxf>
          </x14:cfRule>
          <x14:cfRule type="containsText" priority="19220" operator="containsText" id="{28B193B1-589C-4624-88B0-F095AF7F13D1}">
            <xm:f>NOT(ISERROR(SEARCH('Listados Datos'!$P$4,AR51)))</xm:f>
            <xm:f>'Listados Datos'!$P$4</xm:f>
            <x14:dxf>
              <fill>
                <patternFill>
                  <bgColor rgb="FF33CC33"/>
                </patternFill>
              </fill>
            </x14:dxf>
          </x14:cfRule>
          <x14:cfRule type="containsText" priority="19221" operator="containsText" id="{F9342DB5-C604-41E4-95D1-16878FF49EC1}">
            <xm:f>NOT(ISERROR(SEARCH('Listados Datos'!$P$5,AR51)))</xm:f>
            <xm:f>'Listados Datos'!$P$5</xm:f>
            <x14:dxf>
              <fill>
                <patternFill>
                  <bgColor rgb="FFFFFF00"/>
                </patternFill>
              </fill>
            </x14:dxf>
          </x14:cfRule>
          <x14:cfRule type="containsText" priority="19222" operator="containsText" id="{DF89290B-BBED-4C44-8923-3600AEF20BDD}">
            <xm:f>NOT(ISERROR(SEARCH('Listados Datos'!$P$6,AR51)))</xm:f>
            <xm:f>'Listados Datos'!$P$6</xm:f>
            <x14:dxf>
              <fill>
                <patternFill>
                  <bgColor rgb="FFFFC000"/>
                </patternFill>
              </fill>
            </x14:dxf>
          </x14:cfRule>
          <x14:cfRule type="containsText" priority="1922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215" operator="containsText" id="{96C3027A-9938-44C0-8EF1-036CC36B749B}">
            <xm:f>NOT(ISERROR(SEARCH('Listados Datos'!$T$3,AF48)))</xm:f>
            <xm:f>'Listados Datos'!$T$3</xm:f>
            <x14:dxf>
              <fill>
                <patternFill patternType="solid">
                  <bgColor rgb="FFC00000"/>
                </patternFill>
              </fill>
            </x14:dxf>
          </x14:cfRule>
          <x14:cfRule type="containsText" priority="19216" operator="containsText" id="{1903F2B7-0993-480A-A28D-1AFE224B8AE2}">
            <xm:f>NOT(ISERROR(SEARCH('Listados Datos'!$T$4,AF48)))</xm:f>
            <xm:f>'Listados Datos'!$T$4</xm:f>
            <x14:dxf>
              <font>
                <b/>
                <i val="0"/>
                <color theme="0"/>
              </font>
              <fill>
                <patternFill>
                  <bgColor rgb="FFE26B0A"/>
                </patternFill>
              </fill>
            </x14:dxf>
          </x14:cfRule>
          <x14:cfRule type="containsText" priority="19217" operator="containsText" id="{6AE2134F-D60C-49B1-87F8-27AC468CE8C3}">
            <xm:f>NOT(ISERROR(SEARCH('Listados Datos'!$T$5,AF48)))</xm:f>
            <xm:f>'Listados Datos'!$T$5</xm:f>
            <x14:dxf>
              <font>
                <b/>
                <i val="0"/>
                <color auto="1"/>
              </font>
              <fill>
                <patternFill>
                  <bgColor rgb="FFFFFF00"/>
                </patternFill>
              </fill>
            </x14:dxf>
          </x14:cfRule>
          <x14:cfRule type="containsText" priority="1921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211" operator="containsText" id="{992D0404-090F-4D59-BE77-D78455A2714E}">
            <xm:f>NOT(ISERROR(SEARCH('Listados Datos'!$T$3,AB48)))</xm:f>
            <xm:f>'Listados Datos'!$T$3</xm:f>
            <x14:dxf>
              <fill>
                <patternFill patternType="solid">
                  <bgColor rgb="FFC00000"/>
                </patternFill>
              </fill>
            </x14:dxf>
          </x14:cfRule>
          <x14:cfRule type="containsText" priority="19212" operator="containsText" id="{A192098C-E3ED-46E6-BDD6-5E1AA23E4D93}">
            <xm:f>NOT(ISERROR(SEARCH('Listados Datos'!$T$4,AB48)))</xm:f>
            <xm:f>'Listados Datos'!$T$4</xm:f>
            <x14:dxf>
              <font>
                <b/>
                <i val="0"/>
                <color theme="0"/>
              </font>
              <fill>
                <patternFill>
                  <bgColor rgb="FFE26B0A"/>
                </patternFill>
              </fill>
            </x14:dxf>
          </x14:cfRule>
          <x14:cfRule type="containsText" priority="19213" operator="containsText" id="{0BA2CCD9-8F3E-4BD5-B023-422B4C0F090D}">
            <xm:f>NOT(ISERROR(SEARCH('Listados Datos'!$T$5,AB48)))</xm:f>
            <xm:f>'Listados Datos'!$T$5</xm:f>
            <x14:dxf>
              <font>
                <b/>
                <i val="0"/>
                <color auto="1"/>
              </font>
              <fill>
                <patternFill>
                  <bgColor rgb="FFFFFF00"/>
                </patternFill>
              </fill>
            </x14:dxf>
          </x14:cfRule>
          <x14:cfRule type="containsText" priority="1921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201" operator="containsText" id="{6BD8B165-A56F-446E-9588-9CE0DC7F5637}">
            <xm:f>NOT(ISERROR(SEARCH('Listados Datos'!$P$3,Z48)))</xm:f>
            <xm:f>'Listados Datos'!$P$3</xm:f>
            <x14:dxf>
              <fill>
                <patternFill>
                  <bgColor rgb="FF99CC00"/>
                </patternFill>
              </fill>
            </x14:dxf>
          </x14:cfRule>
          <x14:cfRule type="containsText" priority="19202" operator="containsText" id="{551EF1B2-FC55-4577-8A2A-49C397864E42}">
            <xm:f>NOT(ISERROR(SEARCH('Listados Datos'!$P$4,Z48)))</xm:f>
            <xm:f>'Listados Datos'!$P$4</xm:f>
            <x14:dxf>
              <fill>
                <patternFill>
                  <bgColor rgb="FF33CC33"/>
                </patternFill>
              </fill>
            </x14:dxf>
          </x14:cfRule>
          <x14:cfRule type="containsText" priority="19203" operator="containsText" id="{04CEF606-6742-4AC2-AFB6-89CDC4F7A783}">
            <xm:f>NOT(ISERROR(SEARCH('Listados Datos'!$P$5,Z48)))</xm:f>
            <xm:f>'Listados Datos'!$P$5</xm:f>
            <x14:dxf>
              <fill>
                <patternFill>
                  <bgColor rgb="FFFFFF00"/>
                </patternFill>
              </fill>
            </x14:dxf>
          </x14:cfRule>
          <x14:cfRule type="containsText" priority="19204" operator="containsText" id="{E3DF8710-5978-4DF8-A3AE-2241ED969C51}">
            <xm:f>NOT(ISERROR(SEARCH('Listados Datos'!$P$6,Z48)))</xm:f>
            <xm:f>'Listados Datos'!$P$6</xm:f>
            <x14:dxf>
              <fill>
                <patternFill>
                  <bgColor rgb="FFFFC000"/>
                </patternFill>
              </fill>
            </x14:dxf>
          </x14:cfRule>
          <x14:cfRule type="containsText" priority="1920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171" operator="containsText" id="{6DD39D8F-4068-4821-807C-3DBDEACFAFF5}">
            <xm:f>NOT(ISERROR(SEARCH('Listados Datos'!$T$3,AT48)))</xm:f>
            <xm:f>'Listados Datos'!$T$3</xm:f>
            <x14:dxf>
              <fill>
                <patternFill patternType="solid">
                  <bgColor rgb="FFC00000"/>
                </patternFill>
              </fill>
            </x14:dxf>
          </x14:cfRule>
          <x14:cfRule type="containsText" priority="19172" operator="containsText" id="{0E4BEE45-E715-48EB-B456-154A75B2A939}">
            <xm:f>NOT(ISERROR(SEARCH('Listados Datos'!$T$4,AT48)))</xm:f>
            <xm:f>'Listados Datos'!$T$4</xm:f>
            <x14:dxf>
              <font>
                <b/>
                <i val="0"/>
                <color theme="0"/>
              </font>
              <fill>
                <patternFill>
                  <bgColor rgb="FFE26B0A"/>
                </patternFill>
              </fill>
            </x14:dxf>
          </x14:cfRule>
          <x14:cfRule type="containsText" priority="19173" operator="containsText" id="{9BB57536-315C-44F6-B058-5C57D9E0687D}">
            <xm:f>NOT(ISERROR(SEARCH('Listados Datos'!$T$5,AT48)))</xm:f>
            <xm:f>'Listados Datos'!$T$5</xm:f>
            <x14:dxf>
              <font>
                <b/>
                <i val="0"/>
                <color auto="1"/>
              </font>
              <fill>
                <patternFill>
                  <bgColor rgb="FFFFFF00"/>
                </patternFill>
              </fill>
            </x14:dxf>
          </x14:cfRule>
          <x14:cfRule type="containsText" priority="1917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161" operator="containsText" id="{522B426A-5B1B-4837-BF2F-B20F1D1FE0B9}">
            <xm:f>NOT(ISERROR(SEARCH('Listados Datos'!$P$3,AR48)))</xm:f>
            <xm:f>'Listados Datos'!$P$3</xm:f>
            <x14:dxf>
              <fill>
                <patternFill>
                  <bgColor rgb="FF99CC00"/>
                </patternFill>
              </fill>
            </x14:dxf>
          </x14:cfRule>
          <x14:cfRule type="containsText" priority="19162" operator="containsText" id="{0B503C2A-CD87-4AF6-BB52-73BC8DF761A8}">
            <xm:f>NOT(ISERROR(SEARCH('Listados Datos'!$P$4,AR48)))</xm:f>
            <xm:f>'Listados Datos'!$P$4</xm:f>
            <x14:dxf>
              <fill>
                <patternFill>
                  <bgColor rgb="FF33CC33"/>
                </patternFill>
              </fill>
            </x14:dxf>
          </x14:cfRule>
          <x14:cfRule type="containsText" priority="19163" operator="containsText" id="{42E81C6B-EF96-43EB-B148-8D5AEC4644DD}">
            <xm:f>NOT(ISERROR(SEARCH('Listados Datos'!$P$5,AR48)))</xm:f>
            <xm:f>'Listados Datos'!$P$5</xm:f>
            <x14:dxf>
              <fill>
                <patternFill>
                  <bgColor rgb="FFFFFF00"/>
                </patternFill>
              </fill>
            </x14:dxf>
          </x14:cfRule>
          <x14:cfRule type="containsText" priority="19164" operator="containsText" id="{5AA3BDD4-9FE0-4951-8C2B-D9B4459D98C7}">
            <xm:f>NOT(ISERROR(SEARCH('Listados Datos'!$P$6,AR48)))</xm:f>
            <xm:f>'Listados Datos'!$P$6</xm:f>
            <x14:dxf>
              <fill>
                <patternFill>
                  <bgColor rgb="FFFFC000"/>
                </patternFill>
              </fill>
            </x14:dxf>
          </x14:cfRule>
          <x14:cfRule type="containsText" priority="1916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9157" operator="containsText" id="{5F952441-0190-4DB1-A7FD-810B5E255F5F}">
            <xm:f>NOT(ISERROR(SEARCH('Listados Datos'!$T$3,AT49)))</xm:f>
            <xm:f>'Listados Datos'!$T$3</xm:f>
            <x14:dxf>
              <fill>
                <patternFill patternType="solid">
                  <bgColor rgb="FFC00000"/>
                </patternFill>
              </fill>
            </x14:dxf>
          </x14:cfRule>
          <x14:cfRule type="containsText" priority="19158" operator="containsText" id="{C9292285-6A5C-4434-965F-735DD3C0DB37}">
            <xm:f>NOT(ISERROR(SEARCH('Listados Datos'!$T$4,AT49)))</xm:f>
            <xm:f>'Listados Datos'!$T$4</xm:f>
            <x14:dxf>
              <font>
                <b/>
                <i val="0"/>
                <color theme="0"/>
              </font>
              <fill>
                <patternFill>
                  <bgColor rgb="FFE26B0A"/>
                </patternFill>
              </fill>
            </x14:dxf>
          </x14:cfRule>
          <x14:cfRule type="containsText" priority="19159" operator="containsText" id="{D16FB360-13AC-4B58-8AED-B36B57AF3DF4}">
            <xm:f>NOT(ISERROR(SEARCH('Listados Datos'!$T$5,AT49)))</xm:f>
            <xm:f>'Listados Datos'!$T$5</xm:f>
            <x14:dxf>
              <font>
                <b/>
                <i val="0"/>
                <color auto="1"/>
              </font>
              <fill>
                <patternFill>
                  <bgColor rgb="FFFFFF00"/>
                </patternFill>
              </fill>
            </x14:dxf>
          </x14:cfRule>
          <x14:cfRule type="containsText" priority="1916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9147" operator="containsText" id="{CB373D3A-F084-4526-A7EC-54497C8F3681}">
            <xm:f>NOT(ISERROR(SEARCH('Listados Datos'!$P$3,AR49)))</xm:f>
            <xm:f>'Listados Datos'!$P$3</xm:f>
            <x14:dxf>
              <fill>
                <patternFill>
                  <bgColor rgb="FF99CC00"/>
                </patternFill>
              </fill>
            </x14:dxf>
          </x14:cfRule>
          <x14:cfRule type="containsText" priority="19148" operator="containsText" id="{CFC314A2-0873-45D2-B39D-6BA0CB90D68F}">
            <xm:f>NOT(ISERROR(SEARCH('Listados Datos'!$P$4,AR49)))</xm:f>
            <xm:f>'Listados Datos'!$P$4</xm:f>
            <x14:dxf>
              <fill>
                <patternFill>
                  <bgColor rgb="FF33CC33"/>
                </patternFill>
              </fill>
            </x14:dxf>
          </x14:cfRule>
          <x14:cfRule type="containsText" priority="19149" operator="containsText" id="{E5FD24C6-48D7-4BF9-85E0-6552F6F88CE3}">
            <xm:f>NOT(ISERROR(SEARCH('Listados Datos'!$P$5,AR49)))</xm:f>
            <xm:f>'Listados Datos'!$P$5</xm:f>
            <x14:dxf>
              <fill>
                <patternFill>
                  <bgColor rgb="FFFFFF00"/>
                </patternFill>
              </fill>
            </x14:dxf>
          </x14:cfRule>
          <x14:cfRule type="containsText" priority="19150" operator="containsText" id="{15C94379-2BD8-4444-8F25-8B558F865B16}">
            <xm:f>NOT(ISERROR(SEARCH('Listados Datos'!$P$6,AR49)))</xm:f>
            <xm:f>'Listados Datos'!$P$6</xm:f>
            <x14:dxf>
              <fill>
                <patternFill>
                  <bgColor rgb="FFFFC000"/>
                </patternFill>
              </fill>
            </x14:dxf>
          </x14:cfRule>
          <x14:cfRule type="containsText" priority="1915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9143" operator="containsText" id="{F043754D-6BE6-4D01-80D0-753DB28FD1FE}">
            <xm:f>NOT(ISERROR(SEARCH('Listados Datos'!$T$3,AF52)))</xm:f>
            <xm:f>'Listados Datos'!$T$3</xm:f>
            <x14:dxf>
              <fill>
                <patternFill patternType="solid">
                  <bgColor rgb="FFC00000"/>
                </patternFill>
              </fill>
            </x14:dxf>
          </x14:cfRule>
          <x14:cfRule type="containsText" priority="19144" operator="containsText" id="{338FE765-BD87-4C6C-858C-F97E3508D943}">
            <xm:f>NOT(ISERROR(SEARCH('Listados Datos'!$T$4,AF52)))</xm:f>
            <xm:f>'Listados Datos'!$T$4</xm:f>
            <x14:dxf>
              <font>
                <b/>
                <i val="0"/>
                <color theme="0"/>
              </font>
              <fill>
                <patternFill>
                  <bgColor rgb="FFE26B0A"/>
                </patternFill>
              </fill>
            </x14:dxf>
          </x14:cfRule>
          <x14:cfRule type="containsText" priority="19145" operator="containsText" id="{60D756BD-B524-4C16-9E0E-8601E4C7BEB4}">
            <xm:f>NOT(ISERROR(SEARCH('Listados Datos'!$T$5,AF52)))</xm:f>
            <xm:f>'Listados Datos'!$T$5</xm:f>
            <x14:dxf>
              <font>
                <b/>
                <i val="0"/>
                <color auto="1"/>
              </font>
              <fill>
                <patternFill>
                  <bgColor rgb="FFFFFF00"/>
                </patternFill>
              </fill>
            </x14:dxf>
          </x14:cfRule>
          <x14:cfRule type="containsText" priority="1914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9139" operator="containsText" id="{53761484-63AF-45AE-9BB0-C1AAB03A96C3}">
            <xm:f>NOT(ISERROR(SEARCH('Listados Datos'!$T$3,AB52)))</xm:f>
            <xm:f>'Listados Datos'!$T$3</xm:f>
            <x14:dxf>
              <fill>
                <patternFill patternType="solid">
                  <bgColor rgb="FFC00000"/>
                </patternFill>
              </fill>
            </x14:dxf>
          </x14:cfRule>
          <x14:cfRule type="containsText" priority="19140" operator="containsText" id="{3AC4F31E-C894-4142-9A09-A6D73BE455E2}">
            <xm:f>NOT(ISERROR(SEARCH('Listados Datos'!$T$4,AB52)))</xm:f>
            <xm:f>'Listados Datos'!$T$4</xm:f>
            <x14:dxf>
              <font>
                <b/>
                <i val="0"/>
                <color theme="0"/>
              </font>
              <fill>
                <patternFill>
                  <bgColor rgb="FFE26B0A"/>
                </patternFill>
              </fill>
            </x14:dxf>
          </x14:cfRule>
          <x14:cfRule type="containsText" priority="19141" operator="containsText" id="{02AECB26-8FD9-429D-A599-70D4C4AC0CD3}">
            <xm:f>NOT(ISERROR(SEARCH('Listados Datos'!$T$5,AB52)))</xm:f>
            <xm:f>'Listados Datos'!$T$5</xm:f>
            <x14:dxf>
              <font>
                <b/>
                <i val="0"/>
                <color auto="1"/>
              </font>
              <fill>
                <patternFill>
                  <bgColor rgb="FFFFFF00"/>
                </patternFill>
              </fill>
            </x14:dxf>
          </x14:cfRule>
          <x14:cfRule type="containsText" priority="1914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9129" operator="containsText" id="{C31277AB-0AB8-445A-A2B7-4A6F854A5658}">
            <xm:f>NOT(ISERROR(SEARCH('Listados Datos'!$P$3,Z52)))</xm:f>
            <xm:f>'Listados Datos'!$P$3</xm:f>
            <x14:dxf>
              <fill>
                <patternFill>
                  <bgColor rgb="FF99CC00"/>
                </patternFill>
              </fill>
            </x14:dxf>
          </x14:cfRule>
          <x14:cfRule type="containsText" priority="19130" operator="containsText" id="{8A1CB49A-F94A-4E1E-A47A-C77331978D24}">
            <xm:f>NOT(ISERROR(SEARCH('Listados Datos'!$P$4,Z52)))</xm:f>
            <xm:f>'Listados Datos'!$P$4</xm:f>
            <x14:dxf>
              <fill>
                <patternFill>
                  <bgColor rgb="FF33CC33"/>
                </patternFill>
              </fill>
            </x14:dxf>
          </x14:cfRule>
          <x14:cfRule type="containsText" priority="19131" operator="containsText" id="{04A49D14-A898-4C0C-8685-D8AEA716A66C}">
            <xm:f>NOT(ISERROR(SEARCH('Listados Datos'!$P$5,Z52)))</xm:f>
            <xm:f>'Listados Datos'!$P$5</xm:f>
            <x14:dxf>
              <fill>
                <patternFill>
                  <bgColor rgb="FFFFFF00"/>
                </patternFill>
              </fill>
            </x14:dxf>
          </x14:cfRule>
          <x14:cfRule type="containsText" priority="19132" operator="containsText" id="{561F09A2-29DF-44AF-A866-4BCA448C67A0}">
            <xm:f>NOT(ISERROR(SEARCH('Listados Datos'!$P$6,Z52)))</xm:f>
            <xm:f>'Listados Datos'!$P$6</xm:f>
            <x14:dxf>
              <fill>
                <patternFill>
                  <bgColor rgb="FFFFC000"/>
                </patternFill>
              </fill>
            </x14:dxf>
          </x14:cfRule>
          <x14:cfRule type="containsText" priority="1913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9089" operator="containsText" id="{EC3618FD-5D41-40FC-9824-FFD126A8E5BE}">
            <xm:f>NOT(ISERROR(SEARCH('Listados Datos'!$T$3,AT52)))</xm:f>
            <xm:f>'Listados Datos'!$T$3</xm:f>
            <x14:dxf>
              <fill>
                <patternFill patternType="solid">
                  <bgColor rgb="FFC00000"/>
                </patternFill>
              </fill>
            </x14:dxf>
          </x14:cfRule>
          <x14:cfRule type="containsText" priority="19090" operator="containsText" id="{E2780392-4848-42B1-8AE2-9E165778DBA5}">
            <xm:f>NOT(ISERROR(SEARCH('Listados Datos'!$T$4,AT52)))</xm:f>
            <xm:f>'Listados Datos'!$T$4</xm:f>
            <x14:dxf>
              <font>
                <b/>
                <i val="0"/>
                <color theme="0"/>
              </font>
              <fill>
                <patternFill>
                  <bgColor rgb="FFE26B0A"/>
                </patternFill>
              </fill>
            </x14:dxf>
          </x14:cfRule>
          <x14:cfRule type="containsText" priority="19091" operator="containsText" id="{827A3A89-5A1C-47F4-A459-1432E8BF0FB4}">
            <xm:f>NOT(ISERROR(SEARCH('Listados Datos'!$T$5,AT52)))</xm:f>
            <xm:f>'Listados Datos'!$T$5</xm:f>
            <x14:dxf>
              <font>
                <b/>
                <i val="0"/>
                <color auto="1"/>
              </font>
              <fill>
                <patternFill>
                  <bgColor rgb="FFFFFF00"/>
                </patternFill>
              </fill>
            </x14:dxf>
          </x14:cfRule>
          <x14:cfRule type="containsText" priority="1909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9079" operator="containsText" id="{C3C41A29-8BA9-4E96-A3B5-A6C1B30C2DF7}">
            <xm:f>NOT(ISERROR(SEARCH('Listados Datos'!$P$3,AR52)))</xm:f>
            <xm:f>'Listados Datos'!$P$3</xm:f>
            <x14:dxf>
              <fill>
                <patternFill>
                  <bgColor rgb="FF99CC00"/>
                </patternFill>
              </fill>
            </x14:dxf>
          </x14:cfRule>
          <x14:cfRule type="containsText" priority="19080" operator="containsText" id="{41801CD9-6EDE-492F-8CA1-CBFC73113F2A}">
            <xm:f>NOT(ISERROR(SEARCH('Listados Datos'!$P$4,AR52)))</xm:f>
            <xm:f>'Listados Datos'!$P$4</xm:f>
            <x14:dxf>
              <fill>
                <patternFill>
                  <bgColor rgb="FF33CC33"/>
                </patternFill>
              </fill>
            </x14:dxf>
          </x14:cfRule>
          <x14:cfRule type="containsText" priority="19081" operator="containsText" id="{9943B4BC-841E-442D-8845-3ABCECCF2B1A}">
            <xm:f>NOT(ISERROR(SEARCH('Listados Datos'!$P$5,AR52)))</xm:f>
            <xm:f>'Listados Datos'!$P$5</xm:f>
            <x14:dxf>
              <fill>
                <patternFill>
                  <bgColor rgb="FFFFFF00"/>
                </patternFill>
              </fill>
            </x14:dxf>
          </x14:cfRule>
          <x14:cfRule type="containsText" priority="19082" operator="containsText" id="{CC6AFAC5-B1A8-4511-972B-02BBD5B7037E}">
            <xm:f>NOT(ISERROR(SEARCH('Listados Datos'!$P$6,AR52)))</xm:f>
            <xm:f>'Listados Datos'!$P$6</xm:f>
            <x14:dxf>
              <fill>
                <patternFill>
                  <bgColor rgb="FFFFC000"/>
                </patternFill>
              </fill>
            </x14:dxf>
          </x14:cfRule>
          <x14:cfRule type="containsText" priority="1908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9075" operator="containsText" id="{835EA978-B4D0-450F-B7ED-4CE2566D240C}">
            <xm:f>NOT(ISERROR(SEARCH('Listados Datos'!$T$3,AT53)))</xm:f>
            <xm:f>'Listados Datos'!$T$3</xm:f>
            <x14:dxf>
              <fill>
                <patternFill patternType="solid">
                  <bgColor rgb="FFC00000"/>
                </patternFill>
              </fill>
            </x14:dxf>
          </x14:cfRule>
          <x14:cfRule type="containsText" priority="19076" operator="containsText" id="{476215DE-4CFB-4970-9CDF-F8651B332881}">
            <xm:f>NOT(ISERROR(SEARCH('Listados Datos'!$T$4,AT53)))</xm:f>
            <xm:f>'Listados Datos'!$T$4</xm:f>
            <x14:dxf>
              <font>
                <b/>
                <i val="0"/>
                <color theme="0"/>
              </font>
              <fill>
                <patternFill>
                  <bgColor rgb="FFE26B0A"/>
                </patternFill>
              </fill>
            </x14:dxf>
          </x14:cfRule>
          <x14:cfRule type="containsText" priority="19077" operator="containsText" id="{DFF87A90-403A-454F-849C-7AEA6C098D88}">
            <xm:f>NOT(ISERROR(SEARCH('Listados Datos'!$T$5,AT53)))</xm:f>
            <xm:f>'Listados Datos'!$T$5</xm:f>
            <x14:dxf>
              <font>
                <b/>
                <i val="0"/>
                <color auto="1"/>
              </font>
              <fill>
                <patternFill>
                  <bgColor rgb="FFFFFF00"/>
                </patternFill>
              </fill>
            </x14:dxf>
          </x14:cfRule>
          <x14:cfRule type="containsText" priority="1907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9065" operator="containsText" id="{8C4F2499-F800-4327-BFAF-F9C94DF56957}">
            <xm:f>NOT(ISERROR(SEARCH('Listados Datos'!$P$3,AR53)))</xm:f>
            <xm:f>'Listados Datos'!$P$3</xm:f>
            <x14:dxf>
              <fill>
                <patternFill>
                  <bgColor rgb="FF99CC00"/>
                </patternFill>
              </fill>
            </x14:dxf>
          </x14:cfRule>
          <x14:cfRule type="containsText" priority="19066" operator="containsText" id="{03B12DF8-C6CB-4566-9CFE-59C1D20D0B2F}">
            <xm:f>NOT(ISERROR(SEARCH('Listados Datos'!$P$4,AR53)))</xm:f>
            <xm:f>'Listados Datos'!$P$4</xm:f>
            <x14:dxf>
              <fill>
                <patternFill>
                  <bgColor rgb="FF33CC33"/>
                </patternFill>
              </fill>
            </x14:dxf>
          </x14:cfRule>
          <x14:cfRule type="containsText" priority="19067" operator="containsText" id="{1A3AB93A-41F2-468F-9293-E8AC974A37AB}">
            <xm:f>NOT(ISERROR(SEARCH('Listados Datos'!$P$5,AR53)))</xm:f>
            <xm:f>'Listados Datos'!$P$5</xm:f>
            <x14:dxf>
              <fill>
                <patternFill>
                  <bgColor rgb="FFFFFF00"/>
                </patternFill>
              </fill>
            </x14:dxf>
          </x14:cfRule>
          <x14:cfRule type="containsText" priority="19068" operator="containsText" id="{BA8377CA-FAEC-4611-A374-538E8689618B}">
            <xm:f>NOT(ISERROR(SEARCH('Listados Datos'!$P$6,AR53)))</xm:f>
            <xm:f>'Listados Datos'!$P$6</xm:f>
            <x14:dxf>
              <fill>
                <patternFill>
                  <bgColor rgb="FFFFC000"/>
                </patternFill>
              </fill>
            </x14:dxf>
          </x14:cfRule>
          <x14:cfRule type="containsText" priority="1906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9061" operator="containsText" id="{D7EE133D-1FE6-4AEF-953D-5C9DE5A96009}">
            <xm:f>NOT(ISERROR(SEARCH('Listados Datos'!$T$3,AT57)))</xm:f>
            <xm:f>'Listados Datos'!$T$3</xm:f>
            <x14:dxf>
              <fill>
                <patternFill patternType="solid">
                  <bgColor rgb="FFC00000"/>
                </patternFill>
              </fill>
            </x14:dxf>
          </x14:cfRule>
          <x14:cfRule type="containsText" priority="19062" operator="containsText" id="{A0DC7BBC-B78B-4007-83F6-404E977D2F93}">
            <xm:f>NOT(ISERROR(SEARCH('Listados Datos'!$T$4,AT57)))</xm:f>
            <xm:f>'Listados Datos'!$T$4</xm:f>
            <x14:dxf>
              <font>
                <b/>
                <i val="0"/>
                <color theme="0"/>
              </font>
              <fill>
                <patternFill>
                  <bgColor rgb="FFE26B0A"/>
                </patternFill>
              </fill>
            </x14:dxf>
          </x14:cfRule>
          <x14:cfRule type="containsText" priority="19063" operator="containsText" id="{EBE6DA53-82A3-454E-B301-27806A163369}">
            <xm:f>NOT(ISERROR(SEARCH('Listados Datos'!$T$5,AT57)))</xm:f>
            <xm:f>'Listados Datos'!$T$5</xm:f>
            <x14:dxf>
              <font>
                <b/>
                <i val="0"/>
                <color auto="1"/>
              </font>
              <fill>
                <patternFill>
                  <bgColor rgb="FFFFFF00"/>
                </patternFill>
              </fill>
            </x14:dxf>
          </x14:cfRule>
          <x14:cfRule type="containsText" priority="1906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9051" operator="containsText" id="{88160D7B-4760-4309-A229-F469CADC5FC0}">
            <xm:f>NOT(ISERROR(SEARCH('Listados Datos'!$P$3,AR57)))</xm:f>
            <xm:f>'Listados Datos'!$P$3</xm:f>
            <x14:dxf>
              <fill>
                <patternFill>
                  <bgColor rgb="FF99CC00"/>
                </patternFill>
              </fill>
            </x14:dxf>
          </x14:cfRule>
          <x14:cfRule type="containsText" priority="19052" operator="containsText" id="{1082F219-37BA-43EF-86A7-B9F8DF50E11C}">
            <xm:f>NOT(ISERROR(SEARCH('Listados Datos'!$P$4,AR57)))</xm:f>
            <xm:f>'Listados Datos'!$P$4</xm:f>
            <x14:dxf>
              <fill>
                <patternFill>
                  <bgColor rgb="FF33CC33"/>
                </patternFill>
              </fill>
            </x14:dxf>
          </x14:cfRule>
          <x14:cfRule type="containsText" priority="19053" operator="containsText" id="{C59BBA45-1CCD-468B-9118-4C4454CB7185}">
            <xm:f>NOT(ISERROR(SEARCH('Listados Datos'!$P$5,AR57)))</xm:f>
            <xm:f>'Listados Datos'!$P$5</xm:f>
            <x14:dxf>
              <fill>
                <patternFill>
                  <bgColor rgb="FFFFFF00"/>
                </patternFill>
              </fill>
            </x14:dxf>
          </x14:cfRule>
          <x14:cfRule type="containsText" priority="19054" operator="containsText" id="{7CDA253C-7B27-4B56-AA7A-E7B3D1121BE1}">
            <xm:f>NOT(ISERROR(SEARCH('Listados Datos'!$P$6,AR57)))</xm:f>
            <xm:f>'Listados Datos'!$P$6</xm:f>
            <x14:dxf>
              <fill>
                <patternFill>
                  <bgColor rgb="FFFFC000"/>
                </patternFill>
              </fill>
            </x14:dxf>
          </x14:cfRule>
          <x14:cfRule type="containsText" priority="1905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9047" operator="containsText" id="{A8CD96EF-54B3-465D-B473-AC12C157503E}">
            <xm:f>NOT(ISERROR(SEARCH('Listados Datos'!$T$3,AF54)))</xm:f>
            <xm:f>'Listados Datos'!$T$3</xm:f>
            <x14:dxf>
              <fill>
                <patternFill patternType="solid">
                  <bgColor rgb="FFC00000"/>
                </patternFill>
              </fill>
            </x14:dxf>
          </x14:cfRule>
          <x14:cfRule type="containsText" priority="19048" operator="containsText" id="{DC55AA8B-B184-4C12-9836-9DF0F8C11D09}">
            <xm:f>NOT(ISERROR(SEARCH('Listados Datos'!$T$4,AF54)))</xm:f>
            <xm:f>'Listados Datos'!$T$4</xm:f>
            <x14:dxf>
              <font>
                <b/>
                <i val="0"/>
                <color theme="0"/>
              </font>
              <fill>
                <patternFill>
                  <bgColor rgb="FFE26B0A"/>
                </patternFill>
              </fill>
            </x14:dxf>
          </x14:cfRule>
          <x14:cfRule type="containsText" priority="19049" operator="containsText" id="{91FC8298-B64C-459E-9245-04E9C4ACD762}">
            <xm:f>NOT(ISERROR(SEARCH('Listados Datos'!$T$5,AF54)))</xm:f>
            <xm:f>'Listados Datos'!$T$5</xm:f>
            <x14:dxf>
              <font>
                <b/>
                <i val="0"/>
                <color auto="1"/>
              </font>
              <fill>
                <patternFill>
                  <bgColor rgb="FFFFFF00"/>
                </patternFill>
              </fill>
            </x14:dxf>
          </x14:cfRule>
          <x14:cfRule type="containsText" priority="1905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9043" operator="containsText" id="{B8D55B05-1B60-4329-B5B2-ED64D6633766}">
            <xm:f>NOT(ISERROR(SEARCH('Listados Datos'!$T$3,AB54)))</xm:f>
            <xm:f>'Listados Datos'!$T$3</xm:f>
            <x14:dxf>
              <fill>
                <patternFill patternType="solid">
                  <bgColor rgb="FFC00000"/>
                </patternFill>
              </fill>
            </x14:dxf>
          </x14:cfRule>
          <x14:cfRule type="containsText" priority="19044" operator="containsText" id="{5D60FEBD-C5F5-4553-8F9B-FC6EA9AC4C1D}">
            <xm:f>NOT(ISERROR(SEARCH('Listados Datos'!$T$4,AB54)))</xm:f>
            <xm:f>'Listados Datos'!$T$4</xm:f>
            <x14:dxf>
              <font>
                <b/>
                <i val="0"/>
                <color theme="0"/>
              </font>
              <fill>
                <patternFill>
                  <bgColor rgb="FFE26B0A"/>
                </patternFill>
              </fill>
            </x14:dxf>
          </x14:cfRule>
          <x14:cfRule type="containsText" priority="19045" operator="containsText" id="{AA8234E6-2E2B-46B0-BC5F-EE6FF6241413}">
            <xm:f>NOT(ISERROR(SEARCH('Listados Datos'!$T$5,AB54)))</xm:f>
            <xm:f>'Listados Datos'!$T$5</xm:f>
            <x14:dxf>
              <font>
                <b/>
                <i val="0"/>
                <color auto="1"/>
              </font>
              <fill>
                <patternFill>
                  <bgColor rgb="FFFFFF00"/>
                </patternFill>
              </fill>
            </x14:dxf>
          </x14:cfRule>
          <x14:cfRule type="containsText" priority="1904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9033" operator="containsText" id="{A5612056-C225-4A6F-BFE3-9337E14F3108}">
            <xm:f>NOT(ISERROR(SEARCH('Listados Datos'!$P$3,Z54)))</xm:f>
            <xm:f>'Listados Datos'!$P$3</xm:f>
            <x14:dxf>
              <fill>
                <patternFill>
                  <bgColor rgb="FF99CC00"/>
                </patternFill>
              </fill>
            </x14:dxf>
          </x14:cfRule>
          <x14:cfRule type="containsText" priority="19034" operator="containsText" id="{9202826E-0E87-49A7-A9C6-68D1A93920A7}">
            <xm:f>NOT(ISERROR(SEARCH('Listados Datos'!$P$4,Z54)))</xm:f>
            <xm:f>'Listados Datos'!$P$4</xm:f>
            <x14:dxf>
              <fill>
                <patternFill>
                  <bgColor rgb="FF33CC33"/>
                </patternFill>
              </fill>
            </x14:dxf>
          </x14:cfRule>
          <x14:cfRule type="containsText" priority="19035" operator="containsText" id="{92492866-86D7-4E41-BFB6-77B0AC27922C}">
            <xm:f>NOT(ISERROR(SEARCH('Listados Datos'!$P$5,Z54)))</xm:f>
            <xm:f>'Listados Datos'!$P$5</xm:f>
            <x14:dxf>
              <fill>
                <patternFill>
                  <bgColor rgb="FFFFFF00"/>
                </patternFill>
              </fill>
            </x14:dxf>
          </x14:cfRule>
          <x14:cfRule type="containsText" priority="19036" operator="containsText" id="{181EA2FA-6846-4314-A7CD-DC862235D82A}">
            <xm:f>NOT(ISERROR(SEARCH('Listados Datos'!$P$6,Z54)))</xm:f>
            <xm:f>'Listados Datos'!$P$6</xm:f>
            <x14:dxf>
              <fill>
                <patternFill>
                  <bgColor rgb="FFFFC000"/>
                </patternFill>
              </fill>
            </x14:dxf>
          </x14:cfRule>
          <x14:cfRule type="containsText" priority="1903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9003" operator="containsText" id="{3F0A924C-4DE1-457D-9704-660DAEEA0574}">
            <xm:f>NOT(ISERROR(SEARCH('Listados Datos'!$T$3,AT54)))</xm:f>
            <xm:f>'Listados Datos'!$T$3</xm:f>
            <x14:dxf>
              <fill>
                <patternFill patternType="solid">
                  <bgColor rgb="FFC00000"/>
                </patternFill>
              </fill>
            </x14:dxf>
          </x14:cfRule>
          <x14:cfRule type="containsText" priority="19004" operator="containsText" id="{75FF8B03-683D-465F-8D5B-23045218DFA0}">
            <xm:f>NOT(ISERROR(SEARCH('Listados Datos'!$T$4,AT54)))</xm:f>
            <xm:f>'Listados Datos'!$T$4</xm:f>
            <x14:dxf>
              <font>
                <b/>
                <i val="0"/>
                <color theme="0"/>
              </font>
              <fill>
                <patternFill>
                  <bgColor rgb="FFE26B0A"/>
                </patternFill>
              </fill>
            </x14:dxf>
          </x14:cfRule>
          <x14:cfRule type="containsText" priority="19005" operator="containsText" id="{F4893990-41EE-4465-B34B-AC1AB677C393}">
            <xm:f>NOT(ISERROR(SEARCH('Listados Datos'!$T$5,AT54)))</xm:f>
            <xm:f>'Listados Datos'!$T$5</xm:f>
            <x14:dxf>
              <font>
                <b/>
                <i val="0"/>
                <color auto="1"/>
              </font>
              <fill>
                <patternFill>
                  <bgColor rgb="FFFFFF00"/>
                </patternFill>
              </fill>
            </x14:dxf>
          </x14:cfRule>
          <x14:cfRule type="containsText" priority="1900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993" operator="containsText" id="{000A0727-9D4C-4724-AC73-F2CE1F3D3BDE}">
            <xm:f>NOT(ISERROR(SEARCH('Listados Datos'!$P$3,AR54)))</xm:f>
            <xm:f>'Listados Datos'!$P$3</xm:f>
            <x14:dxf>
              <fill>
                <patternFill>
                  <bgColor rgb="FF99CC00"/>
                </patternFill>
              </fill>
            </x14:dxf>
          </x14:cfRule>
          <x14:cfRule type="containsText" priority="18994" operator="containsText" id="{90B0933B-9917-4568-863E-D8E57D2EBE9E}">
            <xm:f>NOT(ISERROR(SEARCH('Listados Datos'!$P$4,AR54)))</xm:f>
            <xm:f>'Listados Datos'!$P$4</xm:f>
            <x14:dxf>
              <fill>
                <patternFill>
                  <bgColor rgb="FF33CC33"/>
                </patternFill>
              </fill>
            </x14:dxf>
          </x14:cfRule>
          <x14:cfRule type="containsText" priority="18995" operator="containsText" id="{067F4053-067A-4C18-AD22-7251B87F9057}">
            <xm:f>NOT(ISERROR(SEARCH('Listados Datos'!$P$5,AR54)))</xm:f>
            <xm:f>'Listados Datos'!$P$5</xm:f>
            <x14:dxf>
              <fill>
                <patternFill>
                  <bgColor rgb="FFFFFF00"/>
                </patternFill>
              </fill>
            </x14:dxf>
          </x14:cfRule>
          <x14:cfRule type="containsText" priority="18996" operator="containsText" id="{5E8E37A5-6949-4975-B2BC-EF0E64AD884C}">
            <xm:f>NOT(ISERROR(SEARCH('Listados Datos'!$P$6,AR54)))</xm:f>
            <xm:f>'Listados Datos'!$P$6</xm:f>
            <x14:dxf>
              <fill>
                <patternFill>
                  <bgColor rgb="FFFFC000"/>
                </patternFill>
              </fill>
            </x14:dxf>
          </x14:cfRule>
          <x14:cfRule type="containsText" priority="1899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989" operator="containsText" id="{29E42B24-A1CB-4492-A747-C9FAA1108F6D}">
            <xm:f>NOT(ISERROR(SEARCH('Listados Datos'!$T$3,AT55)))</xm:f>
            <xm:f>'Listados Datos'!$T$3</xm:f>
            <x14:dxf>
              <fill>
                <patternFill patternType="solid">
                  <bgColor rgb="FFC00000"/>
                </patternFill>
              </fill>
            </x14:dxf>
          </x14:cfRule>
          <x14:cfRule type="containsText" priority="18990" operator="containsText" id="{8EFF8FBA-B7BB-4B68-9D86-8BF076BCB8DE}">
            <xm:f>NOT(ISERROR(SEARCH('Listados Datos'!$T$4,AT55)))</xm:f>
            <xm:f>'Listados Datos'!$T$4</xm:f>
            <x14:dxf>
              <font>
                <b/>
                <i val="0"/>
                <color theme="0"/>
              </font>
              <fill>
                <patternFill>
                  <bgColor rgb="FFE26B0A"/>
                </patternFill>
              </fill>
            </x14:dxf>
          </x14:cfRule>
          <x14:cfRule type="containsText" priority="18991" operator="containsText" id="{B7254B44-021E-4097-A209-74898801AD02}">
            <xm:f>NOT(ISERROR(SEARCH('Listados Datos'!$T$5,AT55)))</xm:f>
            <xm:f>'Listados Datos'!$T$5</xm:f>
            <x14:dxf>
              <font>
                <b/>
                <i val="0"/>
                <color auto="1"/>
              </font>
              <fill>
                <patternFill>
                  <bgColor rgb="FFFFFF00"/>
                </patternFill>
              </fill>
            </x14:dxf>
          </x14:cfRule>
          <x14:cfRule type="containsText" priority="1899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979" operator="containsText" id="{B52BD662-7214-4517-BFDD-FCAE92A63769}">
            <xm:f>NOT(ISERROR(SEARCH('Listados Datos'!$P$3,AR55)))</xm:f>
            <xm:f>'Listados Datos'!$P$3</xm:f>
            <x14:dxf>
              <fill>
                <patternFill>
                  <bgColor rgb="FF99CC00"/>
                </patternFill>
              </fill>
            </x14:dxf>
          </x14:cfRule>
          <x14:cfRule type="containsText" priority="18980" operator="containsText" id="{16541FCB-87FE-4219-B3E7-F6D17FBF004E}">
            <xm:f>NOT(ISERROR(SEARCH('Listados Datos'!$P$4,AR55)))</xm:f>
            <xm:f>'Listados Datos'!$P$4</xm:f>
            <x14:dxf>
              <fill>
                <patternFill>
                  <bgColor rgb="FF33CC33"/>
                </patternFill>
              </fill>
            </x14:dxf>
          </x14:cfRule>
          <x14:cfRule type="containsText" priority="18981" operator="containsText" id="{F2624963-C538-4AE3-AE7E-27312093578B}">
            <xm:f>NOT(ISERROR(SEARCH('Listados Datos'!$P$5,AR55)))</xm:f>
            <xm:f>'Listados Datos'!$P$5</xm:f>
            <x14:dxf>
              <fill>
                <patternFill>
                  <bgColor rgb="FFFFFF00"/>
                </patternFill>
              </fill>
            </x14:dxf>
          </x14:cfRule>
          <x14:cfRule type="containsText" priority="18982" operator="containsText" id="{08190A43-95F3-4576-9A15-307507E04A06}">
            <xm:f>NOT(ISERROR(SEARCH('Listados Datos'!$P$6,AR55)))</xm:f>
            <xm:f>'Listados Datos'!$P$6</xm:f>
            <x14:dxf>
              <fill>
                <patternFill>
                  <bgColor rgb="FFFFC000"/>
                </patternFill>
              </fill>
            </x14:dxf>
          </x14:cfRule>
          <x14:cfRule type="containsText" priority="1898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975" operator="containsText" id="{517BC496-379C-4085-A77D-CB1AE5EBC4C4}">
            <xm:f>NOT(ISERROR(SEARCH('Listados Datos'!$T$3,AF58)))</xm:f>
            <xm:f>'Listados Datos'!$T$3</xm:f>
            <x14:dxf>
              <fill>
                <patternFill patternType="solid">
                  <bgColor rgb="FFC00000"/>
                </patternFill>
              </fill>
            </x14:dxf>
          </x14:cfRule>
          <x14:cfRule type="containsText" priority="18976" operator="containsText" id="{B35AC707-CF3B-4CBF-BCAF-6D0DB3F271C7}">
            <xm:f>NOT(ISERROR(SEARCH('Listados Datos'!$T$4,AF58)))</xm:f>
            <xm:f>'Listados Datos'!$T$4</xm:f>
            <x14:dxf>
              <font>
                <b/>
                <i val="0"/>
                <color theme="0"/>
              </font>
              <fill>
                <patternFill>
                  <bgColor rgb="FFE26B0A"/>
                </patternFill>
              </fill>
            </x14:dxf>
          </x14:cfRule>
          <x14:cfRule type="containsText" priority="18977" operator="containsText" id="{3A05CCBE-E9D9-40EE-9C06-17F0F79F2358}">
            <xm:f>NOT(ISERROR(SEARCH('Listados Datos'!$T$5,AF58)))</xm:f>
            <xm:f>'Listados Datos'!$T$5</xm:f>
            <x14:dxf>
              <font>
                <b/>
                <i val="0"/>
                <color auto="1"/>
              </font>
              <fill>
                <patternFill>
                  <bgColor rgb="FFFFFF00"/>
                </patternFill>
              </fill>
            </x14:dxf>
          </x14:cfRule>
          <x14:cfRule type="containsText" priority="1897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971" operator="containsText" id="{259D0A06-FCE1-45E3-8BE6-5C64C6AB1663}">
            <xm:f>NOT(ISERROR(SEARCH('Listados Datos'!$T$3,AB58)))</xm:f>
            <xm:f>'Listados Datos'!$T$3</xm:f>
            <x14:dxf>
              <fill>
                <patternFill patternType="solid">
                  <bgColor rgb="FFC00000"/>
                </patternFill>
              </fill>
            </x14:dxf>
          </x14:cfRule>
          <x14:cfRule type="containsText" priority="18972" operator="containsText" id="{BA64FDAE-10C1-4347-B9D6-B46F599899AF}">
            <xm:f>NOT(ISERROR(SEARCH('Listados Datos'!$T$4,AB58)))</xm:f>
            <xm:f>'Listados Datos'!$T$4</xm:f>
            <x14:dxf>
              <font>
                <b/>
                <i val="0"/>
                <color theme="0"/>
              </font>
              <fill>
                <patternFill>
                  <bgColor rgb="FFE26B0A"/>
                </patternFill>
              </fill>
            </x14:dxf>
          </x14:cfRule>
          <x14:cfRule type="containsText" priority="18973" operator="containsText" id="{35807EC6-9751-4FBC-8840-7FA74CB0D89B}">
            <xm:f>NOT(ISERROR(SEARCH('Listados Datos'!$T$5,AB58)))</xm:f>
            <xm:f>'Listados Datos'!$T$5</xm:f>
            <x14:dxf>
              <font>
                <b/>
                <i val="0"/>
                <color auto="1"/>
              </font>
              <fill>
                <patternFill>
                  <bgColor rgb="FFFFFF00"/>
                </patternFill>
              </fill>
            </x14:dxf>
          </x14:cfRule>
          <x14:cfRule type="containsText" priority="1897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961" operator="containsText" id="{02D12A42-DEA7-4EAB-B56C-87C079BCEC42}">
            <xm:f>NOT(ISERROR(SEARCH('Listados Datos'!$P$3,Z58)))</xm:f>
            <xm:f>'Listados Datos'!$P$3</xm:f>
            <x14:dxf>
              <fill>
                <patternFill>
                  <bgColor rgb="FF99CC00"/>
                </patternFill>
              </fill>
            </x14:dxf>
          </x14:cfRule>
          <x14:cfRule type="containsText" priority="18962" operator="containsText" id="{EDB0AFEA-4BB7-43E7-B3F4-7E34CB605199}">
            <xm:f>NOT(ISERROR(SEARCH('Listados Datos'!$P$4,Z58)))</xm:f>
            <xm:f>'Listados Datos'!$P$4</xm:f>
            <x14:dxf>
              <fill>
                <patternFill>
                  <bgColor rgb="FF33CC33"/>
                </patternFill>
              </fill>
            </x14:dxf>
          </x14:cfRule>
          <x14:cfRule type="containsText" priority="18963" operator="containsText" id="{B619B4CE-2C2D-44A4-AEC5-98C793BB4020}">
            <xm:f>NOT(ISERROR(SEARCH('Listados Datos'!$P$5,Z58)))</xm:f>
            <xm:f>'Listados Datos'!$P$5</xm:f>
            <x14:dxf>
              <fill>
                <patternFill>
                  <bgColor rgb="FFFFFF00"/>
                </patternFill>
              </fill>
            </x14:dxf>
          </x14:cfRule>
          <x14:cfRule type="containsText" priority="18964" operator="containsText" id="{4AD22621-AEE1-47DF-B1C4-EF59320549FB}">
            <xm:f>NOT(ISERROR(SEARCH('Listados Datos'!$P$6,Z58)))</xm:f>
            <xm:f>'Listados Datos'!$P$6</xm:f>
            <x14:dxf>
              <fill>
                <patternFill>
                  <bgColor rgb="FFFFC000"/>
                </patternFill>
              </fill>
            </x14:dxf>
          </x14:cfRule>
          <x14:cfRule type="containsText" priority="1896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921" operator="containsText" id="{EE46A886-0E38-4842-84EA-1A92880E2BA9}">
            <xm:f>NOT(ISERROR(SEARCH('Listados Datos'!$T$3,AT58)))</xm:f>
            <xm:f>'Listados Datos'!$T$3</xm:f>
            <x14:dxf>
              <fill>
                <patternFill patternType="solid">
                  <bgColor rgb="FFC00000"/>
                </patternFill>
              </fill>
            </x14:dxf>
          </x14:cfRule>
          <x14:cfRule type="containsText" priority="18922" operator="containsText" id="{67E407E0-2E5D-4675-8D9D-CB3517CBD934}">
            <xm:f>NOT(ISERROR(SEARCH('Listados Datos'!$T$4,AT58)))</xm:f>
            <xm:f>'Listados Datos'!$T$4</xm:f>
            <x14:dxf>
              <font>
                <b/>
                <i val="0"/>
                <color theme="0"/>
              </font>
              <fill>
                <patternFill>
                  <bgColor rgb="FFE26B0A"/>
                </patternFill>
              </fill>
            </x14:dxf>
          </x14:cfRule>
          <x14:cfRule type="containsText" priority="18923" operator="containsText" id="{6476B94D-9D40-4C9D-AA1A-A4B8997E1370}">
            <xm:f>NOT(ISERROR(SEARCH('Listados Datos'!$T$5,AT58)))</xm:f>
            <xm:f>'Listados Datos'!$T$5</xm:f>
            <x14:dxf>
              <font>
                <b/>
                <i val="0"/>
                <color auto="1"/>
              </font>
              <fill>
                <patternFill>
                  <bgColor rgb="FFFFFF00"/>
                </patternFill>
              </fill>
            </x14:dxf>
          </x14:cfRule>
          <x14:cfRule type="containsText" priority="1892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911" operator="containsText" id="{0AFF6664-7272-422D-A743-45A25ED2BAD0}">
            <xm:f>NOT(ISERROR(SEARCH('Listados Datos'!$P$3,AR58)))</xm:f>
            <xm:f>'Listados Datos'!$P$3</xm:f>
            <x14:dxf>
              <fill>
                <patternFill>
                  <bgColor rgb="FF99CC00"/>
                </patternFill>
              </fill>
            </x14:dxf>
          </x14:cfRule>
          <x14:cfRule type="containsText" priority="18912" operator="containsText" id="{F2A21E49-2425-4DEC-BB9A-0986FA66E2EB}">
            <xm:f>NOT(ISERROR(SEARCH('Listados Datos'!$P$4,AR58)))</xm:f>
            <xm:f>'Listados Datos'!$P$4</xm:f>
            <x14:dxf>
              <fill>
                <patternFill>
                  <bgColor rgb="FF33CC33"/>
                </patternFill>
              </fill>
            </x14:dxf>
          </x14:cfRule>
          <x14:cfRule type="containsText" priority="18913" operator="containsText" id="{33AC97BA-AB8C-4842-8ADA-FA51158905B5}">
            <xm:f>NOT(ISERROR(SEARCH('Listados Datos'!$P$5,AR58)))</xm:f>
            <xm:f>'Listados Datos'!$P$5</xm:f>
            <x14:dxf>
              <fill>
                <patternFill>
                  <bgColor rgb="FFFFFF00"/>
                </patternFill>
              </fill>
            </x14:dxf>
          </x14:cfRule>
          <x14:cfRule type="containsText" priority="18914" operator="containsText" id="{ACE852A9-632B-47C8-AA33-8F0540901794}">
            <xm:f>NOT(ISERROR(SEARCH('Listados Datos'!$P$6,AR58)))</xm:f>
            <xm:f>'Listados Datos'!$P$6</xm:f>
            <x14:dxf>
              <fill>
                <patternFill>
                  <bgColor rgb="FFFFC000"/>
                </patternFill>
              </fill>
            </x14:dxf>
          </x14:cfRule>
          <x14:cfRule type="containsText" priority="1891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907" operator="containsText" id="{E8DFAA05-02B3-4B8D-909A-D1D6773C4EFC}">
            <xm:f>NOT(ISERROR(SEARCH('Listados Datos'!$T$3,AT59)))</xm:f>
            <xm:f>'Listados Datos'!$T$3</xm:f>
            <x14:dxf>
              <fill>
                <patternFill patternType="solid">
                  <bgColor rgb="FFC00000"/>
                </patternFill>
              </fill>
            </x14:dxf>
          </x14:cfRule>
          <x14:cfRule type="containsText" priority="18908" operator="containsText" id="{61CFB6C2-CEFA-4AEB-9CA9-F460D63FAE00}">
            <xm:f>NOT(ISERROR(SEARCH('Listados Datos'!$T$4,AT59)))</xm:f>
            <xm:f>'Listados Datos'!$T$4</xm:f>
            <x14:dxf>
              <font>
                <b/>
                <i val="0"/>
                <color theme="0"/>
              </font>
              <fill>
                <patternFill>
                  <bgColor rgb="FFE26B0A"/>
                </patternFill>
              </fill>
            </x14:dxf>
          </x14:cfRule>
          <x14:cfRule type="containsText" priority="18909" operator="containsText" id="{A068F5EB-5AEB-47E0-A1FB-068123EAA85A}">
            <xm:f>NOT(ISERROR(SEARCH('Listados Datos'!$T$5,AT59)))</xm:f>
            <xm:f>'Listados Datos'!$T$5</xm:f>
            <x14:dxf>
              <font>
                <b/>
                <i val="0"/>
                <color auto="1"/>
              </font>
              <fill>
                <patternFill>
                  <bgColor rgb="FFFFFF00"/>
                </patternFill>
              </fill>
            </x14:dxf>
          </x14:cfRule>
          <x14:cfRule type="containsText" priority="1891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897" operator="containsText" id="{8BD836FD-EEB3-48EE-90EA-3301785766FF}">
            <xm:f>NOT(ISERROR(SEARCH('Listados Datos'!$P$3,AR59)))</xm:f>
            <xm:f>'Listados Datos'!$P$3</xm:f>
            <x14:dxf>
              <fill>
                <patternFill>
                  <bgColor rgb="FF99CC00"/>
                </patternFill>
              </fill>
            </x14:dxf>
          </x14:cfRule>
          <x14:cfRule type="containsText" priority="18898" operator="containsText" id="{0094A202-E29A-4BED-9BFE-FDA34C5E608B}">
            <xm:f>NOT(ISERROR(SEARCH('Listados Datos'!$P$4,AR59)))</xm:f>
            <xm:f>'Listados Datos'!$P$4</xm:f>
            <x14:dxf>
              <fill>
                <patternFill>
                  <bgColor rgb="FF33CC33"/>
                </patternFill>
              </fill>
            </x14:dxf>
          </x14:cfRule>
          <x14:cfRule type="containsText" priority="18899" operator="containsText" id="{495EF0E0-9D35-4B67-AA6A-944A23898348}">
            <xm:f>NOT(ISERROR(SEARCH('Listados Datos'!$P$5,AR59)))</xm:f>
            <xm:f>'Listados Datos'!$P$5</xm:f>
            <x14:dxf>
              <fill>
                <patternFill>
                  <bgColor rgb="FFFFFF00"/>
                </patternFill>
              </fill>
            </x14:dxf>
          </x14:cfRule>
          <x14:cfRule type="containsText" priority="18900" operator="containsText" id="{FC744DEE-8AC4-4FAA-BA4C-29D186BC2AF9}">
            <xm:f>NOT(ISERROR(SEARCH('Listados Datos'!$P$6,AR59)))</xm:f>
            <xm:f>'Listados Datos'!$P$6</xm:f>
            <x14:dxf>
              <fill>
                <patternFill>
                  <bgColor rgb="FFFFC000"/>
                </patternFill>
              </fill>
            </x14:dxf>
          </x14:cfRule>
          <x14:cfRule type="containsText" priority="1890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893" operator="containsText" id="{67605DAF-31B0-4900-938D-67BAB8D14CD8}">
            <xm:f>NOT(ISERROR(SEARCH('Listados Datos'!$T$3,AT63)))</xm:f>
            <xm:f>'Listados Datos'!$T$3</xm:f>
            <x14:dxf>
              <fill>
                <patternFill patternType="solid">
                  <bgColor rgb="FFC00000"/>
                </patternFill>
              </fill>
            </x14:dxf>
          </x14:cfRule>
          <x14:cfRule type="containsText" priority="18894" operator="containsText" id="{C5CDF065-9086-4E9B-8138-C60F8AA82879}">
            <xm:f>NOT(ISERROR(SEARCH('Listados Datos'!$T$4,AT63)))</xm:f>
            <xm:f>'Listados Datos'!$T$4</xm:f>
            <x14:dxf>
              <font>
                <b/>
                <i val="0"/>
                <color theme="0"/>
              </font>
              <fill>
                <patternFill>
                  <bgColor rgb="FFE26B0A"/>
                </patternFill>
              </fill>
            </x14:dxf>
          </x14:cfRule>
          <x14:cfRule type="containsText" priority="18895" operator="containsText" id="{67AB46D9-011A-4467-94A4-70902BAAC39E}">
            <xm:f>NOT(ISERROR(SEARCH('Listados Datos'!$T$5,AT63)))</xm:f>
            <xm:f>'Listados Datos'!$T$5</xm:f>
            <x14:dxf>
              <font>
                <b/>
                <i val="0"/>
                <color auto="1"/>
              </font>
              <fill>
                <patternFill>
                  <bgColor rgb="FFFFFF00"/>
                </patternFill>
              </fill>
            </x14:dxf>
          </x14:cfRule>
          <x14:cfRule type="containsText" priority="1889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883" operator="containsText" id="{DC276C64-7CE1-41F4-888A-CED0639B03FF}">
            <xm:f>NOT(ISERROR(SEARCH('Listados Datos'!$P$3,AR63)))</xm:f>
            <xm:f>'Listados Datos'!$P$3</xm:f>
            <x14:dxf>
              <fill>
                <patternFill>
                  <bgColor rgb="FF99CC00"/>
                </patternFill>
              </fill>
            </x14:dxf>
          </x14:cfRule>
          <x14:cfRule type="containsText" priority="18884" operator="containsText" id="{345FBBE5-CBCA-4DA2-8224-8543B6F0E15D}">
            <xm:f>NOT(ISERROR(SEARCH('Listados Datos'!$P$4,AR63)))</xm:f>
            <xm:f>'Listados Datos'!$P$4</xm:f>
            <x14:dxf>
              <fill>
                <patternFill>
                  <bgColor rgb="FF33CC33"/>
                </patternFill>
              </fill>
            </x14:dxf>
          </x14:cfRule>
          <x14:cfRule type="containsText" priority="18885" operator="containsText" id="{E0CC7E78-89E1-4A76-A705-75F048204E18}">
            <xm:f>NOT(ISERROR(SEARCH('Listados Datos'!$P$5,AR63)))</xm:f>
            <xm:f>'Listados Datos'!$P$5</xm:f>
            <x14:dxf>
              <fill>
                <patternFill>
                  <bgColor rgb="FFFFFF00"/>
                </patternFill>
              </fill>
            </x14:dxf>
          </x14:cfRule>
          <x14:cfRule type="containsText" priority="18886" operator="containsText" id="{05352219-AF94-403A-86D6-D4F874569C6C}">
            <xm:f>NOT(ISERROR(SEARCH('Listados Datos'!$P$6,AR63)))</xm:f>
            <xm:f>'Listados Datos'!$P$6</xm:f>
            <x14:dxf>
              <fill>
                <patternFill>
                  <bgColor rgb="FFFFC000"/>
                </patternFill>
              </fill>
            </x14:dxf>
          </x14:cfRule>
          <x14:cfRule type="containsText" priority="1888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879" operator="containsText" id="{4909846C-0815-4191-BD01-F2C31CDF2905}">
            <xm:f>NOT(ISERROR(SEARCH('Listados Datos'!$T$3,AF60)))</xm:f>
            <xm:f>'Listados Datos'!$T$3</xm:f>
            <x14:dxf>
              <fill>
                <patternFill patternType="solid">
                  <bgColor rgb="FFC00000"/>
                </patternFill>
              </fill>
            </x14:dxf>
          </x14:cfRule>
          <x14:cfRule type="containsText" priority="18880" operator="containsText" id="{051A4E3E-CF4A-4785-AB3B-CA39D08ACD12}">
            <xm:f>NOT(ISERROR(SEARCH('Listados Datos'!$T$4,AF60)))</xm:f>
            <xm:f>'Listados Datos'!$T$4</xm:f>
            <x14:dxf>
              <font>
                <b/>
                <i val="0"/>
                <color theme="0"/>
              </font>
              <fill>
                <patternFill>
                  <bgColor rgb="FFE26B0A"/>
                </patternFill>
              </fill>
            </x14:dxf>
          </x14:cfRule>
          <x14:cfRule type="containsText" priority="18881" operator="containsText" id="{31026528-F9D5-449C-9866-73D93728E257}">
            <xm:f>NOT(ISERROR(SEARCH('Listados Datos'!$T$5,AF60)))</xm:f>
            <xm:f>'Listados Datos'!$T$5</xm:f>
            <x14:dxf>
              <font>
                <b/>
                <i val="0"/>
                <color auto="1"/>
              </font>
              <fill>
                <patternFill>
                  <bgColor rgb="FFFFFF00"/>
                </patternFill>
              </fill>
            </x14:dxf>
          </x14:cfRule>
          <x14:cfRule type="containsText" priority="1888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875" operator="containsText" id="{5E3F96D7-A684-4D56-A6DF-920F0B85DDBD}">
            <xm:f>NOT(ISERROR(SEARCH('Listados Datos'!$T$3,AB60)))</xm:f>
            <xm:f>'Listados Datos'!$T$3</xm:f>
            <x14:dxf>
              <fill>
                <patternFill patternType="solid">
                  <bgColor rgb="FFC00000"/>
                </patternFill>
              </fill>
            </x14:dxf>
          </x14:cfRule>
          <x14:cfRule type="containsText" priority="18876" operator="containsText" id="{F266991A-5EDB-49A4-99DA-FC367D62C256}">
            <xm:f>NOT(ISERROR(SEARCH('Listados Datos'!$T$4,AB60)))</xm:f>
            <xm:f>'Listados Datos'!$T$4</xm:f>
            <x14:dxf>
              <font>
                <b/>
                <i val="0"/>
                <color theme="0"/>
              </font>
              <fill>
                <patternFill>
                  <bgColor rgb="FFE26B0A"/>
                </patternFill>
              </fill>
            </x14:dxf>
          </x14:cfRule>
          <x14:cfRule type="containsText" priority="18877" operator="containsText" id="{5FA1609E-9277-4D54-8FFC-8283770CDCE6}">
            <xm:f>NOT(ISERROR(SEARCH('Listados Datos'!$T$5,AB60)))</xm:f>
            <xm:f>'Listados Datos'!$T$5</xm:f>
            <x14:dxf>
              <font>
                <b/>
                <i val="0"/>
                <color auto="1"/>
              </font>
              <fill>
                <patternFill>
                  <bgColor rgb="FFFFFF00"/>
                </patternFill>
              </fill>
            </x14:dxf>
          </x14:cfRule>
          <x14:cfRule type="containsText" priority="1887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865" operator="containsText" id="{C05C7A41-A361-4B8D-840A-D6195FABCB3C}">
            <xm:f>NOT(ISERROR(SEARCH('Listados Datos'!$P$3,Z60)))</xm:f>
            <xm:f>'Listados Datos'!$P$3</xm:f>
            <x14:dxf>
              <fill>
                <patternFill>
                  <bgColor rgb="FF99CC00"/>
                </patternFill>
              </fill>
            </x14:dxf>
          </x14:cfRule>
          <x14:cfRule type="containsText" priority="18866" operator="containsText" id="{472128CB-918A-4C79-AB16-C6956C7DEF47}">
            <xm:f>NOT(ISERROR(SEARCH('Listados Datos'!$P$4,Z60)))</xm:f>
            <xm:f>'Listados Datos'!$P$4</xm:f>
            <x14:dxf>
              <fill>
                <patternFill>
                  <bgColor rgb="FF33CC33"/>
                </patternFill>
              </fill>
            </x14:dxf>
          </x14:cfRule>
          <x14:cfRule type="containsText" priority="18867" operator="containsText" id="{43FC2234-BD91-470D-944B-F477EE75BB0C}">
            <xm:f>NOT(ISERROR(SEARCH('Listados Datos'!$P$5,Z60)))</xm:f>
            <xm:f>'Listados Datos'!$P$5</xm:f>
            <x14:dxf>
              <fill>
                <patternFill>
                  <bgColor rgb="FFFFFF00"/>
                </patternFill>
              </fill>
            </x14:dxf>
          </x14:cfRule>
          <x14:cfRule type="containsText" priority="18868" operator="containsText" id="{6FE065C6-497C-464D-8E18-FEBB3A619F7F}">
            <xm:f>NOT(ISERROR(SEARCH('Listados Datos'!$P$6,Z60)))</xm:f>
            <xm:f>'Listados Datos'!$P$6</xm:f>
            <x14:dxf>
              <fill>
                <patternFill>
                  <bgColor rgb="FFFFC000"/>
                </patternFill>
              </fill>
            </x14:dxf>
          </x14:cfRule>
          <x14:cfRule type="containsText" priority="1886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835" operator="containsText" id="{D32647C2-F763-49C7-8052-73C2C2AD6F23}">
            <xm:f>NOT(ISERROR(SEARCH('Listados Datos'!$T$3,AT60)))</xm:f>
            <xm:f>'Listados Datos'!$T$3</xm:f>
            <x14:dxf>
              <fill>
                <patternFill patternType="solid">
                  <bgColor rgb="FFC00000"/>
                </patternFill>
              </fill>
            </x14:dxf>
          </x14:cfRule>
          <x14:cfRule type="containsText" priority="18836" operator="containsText" id="{D0D92F89-5FED-4F96-B10E-C0AABC93577E}">
            <xm:f>NOT(ISERROR(SEARCH('Listados Datos'!$T$4,AT60)))</xm:f>
            <xm:f>'Listados Datos'!$T$4</xm:f>
            <x14:dxf>
              <font>
                <b/>
                <i val="0"/>
                <color theme="0"/>
              </font>
              <fill>
                <patternFill>
                  <bgColor rgb="FFE26B0A"/>
                </patternFill>
              </fill>
            </x14:dxf>
          </x14:cfRule>
          <x14:cfRule type="containsText" priority="18837" operator="containsText" id="{CC8DDF92-40E2-4BE6-ACB9-9A143509DF4E}">
            <xm:f>NOT(ISERROR(SEARCH('Listados Datos'!$T$5,AT60)))</xm:f>
            <xm:f>'Listados Datos'!$T$5</xm:f>
            <x14:dxf>
              <font>
                <b/>
                <i val="0"/>
                <color auto="1"/>
              </font>
              <fill>
                <patternFill>
                  <bgColor rgb="FFFFFF00"/>
                </patternFill>
              </fill>
            </x14:dxf>
          </x14:cfRule>
          <x14:cfRule type="containsText" priority="1883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825" operator="containsText" id="{BB1ABB7F-AA36-4E7D-96FE-0E2BF2913193}">
            <xm:f>NOT(ISERROR(SEARCH('Listados Datos'!$P$3,AR60)))</xm:f>
            <xm:f>'Listados Datos'!$P$3</xm:f>
            <x14:dxf>
              <fill>
                <patternFill>
                  <bgColor rgb="FF99CC00"/>
                </patternFill>
              </fill>
            </x14:dxf>
          </x14:cfRule>
          <x14:cfRule type="containsText" priority="18826" operator="containsText" id="{7F6824F3-EADE-4EB8-8269-63EC50DAC118}">
            <xm:f>NOT(ISERROR(SEARCH('Listados Datos'!$P$4,AR60)))</xm:f>
            <xm:f>'Listados Datos'!$P$4</xm:f>
            <x14:dxf>
              <fill>
                <patternFill>
                  <bgColor rgb="FF33CC33"/>
                </patternFill>
              </fill>
            </x14:dxf>
          </x14:cfRule>
          <x14:cfRule type="containsText" priority="18827" operator="containsText" id="{B876B5DF-71C7-42F7-B3CD-9AC932201821}">
            <xm:f>NOT(ISERROR(SEARCH('Listados Datos'!$P$5,AR60)))</xm:f>
            <xm:f>'Listados Datos'!$P$5</xm:f>
            <x14:dxf>
              <fill>
                <patternFill>
                  <bgColor rgb="FFFFFF00"/>
                </patternFill>
              </fill>
            </x14:dxf>
          </x14:cfRule>
          <x14:cfRule type="containsText" priority="18828" operator="containsText" id="{F282CD0C-C258-465C-BDDE-97E3BD4E498C}">
            <xm:f>NOT(ISERROR(SEARCH('Listados Datos'!$P$6,AR60)))</xm:f>
            <xm:f>'Listados Datos'!$P$6</xm:f>
            <x14:dxf>
              <fill>
                <patternFill>
                  <bgColor rgb="FFFFC000"/>
                </patternFill>
              </fill>
            </x14:dxf>
          </x14:cfRule>
          <x14:cfRule type="containsText" priority="1882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821" operator="containsText" id="{F18A6F28-B3F4-4545-8634-7CD04FE01DBE}">
            <xm:f>NOT(ISERROR(SEARCH('Listados Datos'!$T$3,AT61)))</xm:f>
            <xm:f>'Listados Datos'!$T$3</xm:f>
            <x14:dxf>
              <fill>
                <patternFill patternType="solid">
                  <bgColor rgb="FFC00000"/>
                </patternFill>
              </fill>
            </x14:dxf>
          </x14:cfRule>
          <x14:cfRule type="containsText" priority="18822" operator="containsText" id="{AB02E51A-E439-4E93-96BD-D9A61B50D341}">
            <xm:f>NOT(ISERROR(SEARCH('Listados Datos'!$T$4,AT61)))</xm:f>
            <xm:f>'Listados Datos'!$T$4</xm:f>
            <x14:dxf>
              <font>
                <b/>
                <i val="0"/>
                <color theme="0"/>
              </font>
              <fill>
                <patternFill>
                  <bgColor rgb="FFE26B0A"/>
                </patternFill>
              </fill>
            </x14:dxf>
          </x14:cfRule>
          <x14:cfRule type="containsText" priority="18823" operator="containsText" id="{2F847108-577F-41A5-A852-2FFBBDB37545}">
            <xm:f>NOT(ISERROR(SEARCH('Listados Datos'!$T$5,AT61)))</xm:f>
            <xm:f>'Listados Datos'!$T$5</xm:f>
            <x14:dxf>
              <font>
                <b/>
                <i val="0"/>
                <color auto="1"/>
              </font>
              <fill>
                <patternFill>
                  <bgColor rgb="FFFFFF00"/>
                </patternFill>
              </fill>
            </x14:dxf>
          </x14:cfRule>
          <x14:cfRule type="containsText" priority="1882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811" operator="containsText" id="{4BA94E87-4BA3-4E56-AF84-23F89AA33FA8}">
            <xm:f>NOT(ISERROR(SEARCH('Listados Datos'!$P$3,AR61)))</xm:f>
            <xm:f>'Listados Datos'!$P$3</xm:f>
            <x14:dxf>
              <fill>
                <patternFill>
                  <bgColor rgb="FF99CC00"/>
                </patternFill>
              </fill>
            </x14:dxf>
          </x14:cfRule>
          <x14:cfRule type="containsText" priority="18812" operator="containsText" id="{60004C93-9166-44F9-93B3-F23487F4CB42}">
            <xm:f>NOT(ISERROR(SEARCH('Listados Datos'!$P$4,AR61)))</xm:f>
            <xm:f>'Listados Datos'!$P$4</xm:f>
            <x14:dxf>
              <fill>
                <patternFill>
                  <bgColor rgb="FF33CC33"/>
                </patternFill>
              </fill>
            </x14:dxf>
          </x14:cfRule>
          <x14:cfRule type="containsText" priority="18813" operator="containsText" id="{197BE3F3-097E-4951-A96F-7935A86E9DD6}">
            <xm:f>NOT(ISERROR(SEARCH('Listados Datos'!$P$5,AR61)))</xm:f>
            <xm:f>'Listados Datos'!$P$5</xm:f>
            <x14:dxf>
              <fill>
                <patternFill>
                  <bgColor rgb="FFFFFF00"/>
                </patternFill>
              </fill>
            </x14:dxf>
          </x14:cfRule>
          <x14:cfRule type="containsText" priority="18814" operator="containsText" id="{9F78C0BC-2DA3-466D-BF90-56482CBC8133}">
            <xm:f>NOT(ISERROR(SEARCH('Listados Datos'!$P$6,AR61)))</xm:f>
            <xm:f>'Listados Datos'!$P$6</xm:f>
            <x14:dxf>
              <fill>
                <patternFill>
                  <bgColor rgb="FFFFC000"/>
                </patternFill>
              </fill>
            </x14:dxf>
          </x14:cfRule>
          <x14:cfRule type="containsText" priority="1881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807" operator="containsText" id="{EC675204-C716-4477-9250-0E280773A891}">
            <xm:f>NOT(ISERROR(SEARCH('Listados Datos'!$T$3,AF64)))</xm:f>
            <xm:f>'Listados Datos'!$T$3</xm:f>
            <x14:dxf>
              <fill>
                <patternFill patternType="solid">
                  <bgColor rgb="FFC00000"/>
                </patternFill>
              </fill>
            </x14:dxf>
          </x14:cfRule>
          <x14:cfRule type="containsText" priority="18808" operator="containsText" id="{7DDF7350-53A4-459F-9FDD-10CFC6C4D58B}">
            <xm:f>NOT(ISERROR(SEARCH('Listados Datos'!$T$4,AF64)))</xm:f>
            <xm:f>'Listados Datos'!$T$4</xm:f>
            <x14:dxf>
              <font>
                <b/>
                <i val="0"/>
                <color theme="0"/>
              </font>
              <fill>
                <patternFill>
                  <bgColor rgb="FFE26B0A"/>
                </patternFill>
              </fill>
            </x14:dxf>
          </x14:cfRule>
          <x14:cfRule type="containsText" priority="18809" operator="containsText" id="{7DF4D8CF-4426-498E-9722-428D45A68629}">
            <xm:f>NOT(ISERROR(SEARCH('Listados Datos'!$T$5,AF64)))</xm:f>
            <xm:f>'Listados Datos'!$T$5</xm:f>
            <x14:dxf>
              <font>
                <b/>
                <i val="0"/>
                <color auto="1"/>
              </font>
              <fill>
                <patternFill>
                  <bgColor rgb="FFFFFF00"/>
                </patternFill>
              </fill>
            </x14:dxf>
          </x14:cfRule>
          <x14:cfRule type="containsText" priority="1881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803" operator="containsText" id="{9E1A66FE-8608-41AB-A2D6-7D272551DC64}">
            <xm:f>NOT(ISERROR(SEARCH('Listados Datos'!$T$3,AB64)))</xm:f>
            <xm:f>'Listados Datos'!$T$3</xm:f>
            <x14:dxf>
              <fill>
                <patternFill patternType="solid">
                  <bgColor rgb="FFC00000"/>
                </patternFill>
              </fill>
            </x14:dxf>
          </x14:cfRule>
          <x14:cfRule type="containsText" priority="18804" operator="containsText" id="{4A870E8B-68C9-4719-9883-6B5F8631BFBB}">
            <xm:f>NOT(ISERROR(SEARCH('Listados Datos'!$T$4,AB64)))</xm:f>
            <xm:f>'Listados Datos'!$T$4</xm:f>
            <x14:dxf>
              <font>
                <b/>
                <i val="0"/>
                <color theme="0"/>
              </font>
              <fill>
                <patternFill>
                  <bgColor rgb="FFE26B0A"/>
                </patternFill>
              </fill>
            </x14:dxf>
          </x14:cfRule>
          <x14:cfRule type="containsText" priority="18805" operator="containsText" id="{9790AD27-7D1F-4419-A7BE-B17468BD0049}">
            <xm:f>NOT(ISERROR(SEARCH('Listados Datos'!$T$5,AB64)))</xm:f>
            <xm:f>'Listados Datos'!$T$5</xm:f>
            <x14:dxf>
              <font>
                <b/>
                <i val="0"/>
                <color auto="1"/>
              </font>
              <fill>
                <patternFill>
                  <bgColor rgb="FFFFFF00"/>
                </patternFill>
              </fill>
            </x14:dxf>
          </x14:cfRule>
          <x14:cfRule type="containsText" priority="1880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793" operator="containsText" id="{AA4B88E5-BD2A-4AD5-872D-16FF3DC16FE5}">
            <xm:f>NOT(ISERROR(SEARCH('Listados Datos'!$P$3,Z64)))</xm:f>
            <xm:f>'Listados Datos'!$P$3</xm:f>
            <x14:dxf>
              <fill>
                <patternFill>
                  <bgColor rgb="FF99CC00"/>
                </patternFill>
              </fill>
            </x14:dxf>
          </x14:cfRule>
          <x14:cfRule type="containsText" priority="18794" operator="containsText" id="{3637044B-01F7-4C10-8D3D-554D955F7210}">
            <xm:f>NOT(ISERROR(SEARCH('Listados Datos'!$P$4,Z64)))</xm:f>
            <xm:f>'Listados Datos'!$P$4</xm:f>
            <x14:dxf>
              <fill>
                <patternFill>
                  <bgColor rgb="FF33CC33"/>
                </patternFill>
              </fill>
            </x14:dxf>
          </x14:cfRule>
          <x14:cfRule type="containsText" priority="18795" operator="containsText" id="{540D0CC6-5CE2-44C2-83B4-770CD6CAA82A}">
            <xm:f>NOT(ISERROR(SEARCH('Listados Datos'!$P$5,Z64)))</xm:f>
            <xm:f>'Listados Datos'!$P$5</xm:f>
            <x14:dxf>
              <fill>
                <patternFill>
                  <bgColor rgb="FFFFFF00"/>
                </patternFill>
              </fill>
            </x14:dxf>
          </x14:cfRule>
          <x14:cfRule type="containsText" priority="18796" operator="containsText" id="{5A11F60E-3039-4841-9B79-BB946510CDC3}">
            <xm:f>NOT(ISERROR(SEARCH('Listados Datos'!$P$6,Z64)))</xm:f>
            <xm:f>'Listados Datos'!$P$6</xm:f>
            <x14:dxf>
              <fill>
                <patternFill>
                  <bgColor rgb="FFFFC000"/>
                </patternFill>
              </fill>
            </x14:dxf>
          </x14:cfRule>
          <x14:cfRule type="containsText" priority="1879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753" operator="containsText" id="{158BECC0-E356-4A1F-A58F-F3EA913EA015}">
            <xm:f>NOT(ISERROR(SEARCH('Listados Datos'!$T$3,AT64)))</xm:f>
            <xm:f>'Listados Datos'!$T$3</xm:f>
            <x14:dxf>
              <fill>
                <patternFill patternType="solid">
                  <bgColor rgb="FFC00000"/>
                </patternFill>
              </fill>
            </x14:dxf>
          </x14:cfRule>
          <x14:cfRule type="containsText" priority="18754" operator="containsText" id="{EE79466D-0A20-4056-B53E-F3E7958DA2E2}">
            <xm:f>NOT(ISERROR(SEARCH('Listados Datos'!$T$4,AT64)))</xm:f>
            <xm:f>'Listados Datos'!$T$4</xm:f>
            <x14:dxf>
              <font>
                <b/>
                <i val="0"/>
                <color theme="0"/>
              </font>
              <fill>
                <patternFill>
                  <bgColor rgb="FFE26B0A"/>
                </patternFill>
              </fill>
            </x14:dxf>
          </x14:cfRule>
          <x14:cfRule type="containsText" priority="18755" operator="containsText" id="{D48A59A7-81AA-4050-BF5C-3930BFC03932}">
            <xm:f>NOT(ISERROR(SEARCH('Listados Datos'!$T$5,AT64)))</xm:f>
            <xm:f>'Listados Datos'!$T$5</xm:f>
            <x14:dxf>
              <font>
                <b/>
                <i val="0"/>
                <color auto="1"/>
              </font>
              <fill>
                <patternFill>
                  <bgColor rgb="FFFFFF00"/>
                </patternFill>
              </fill>
            </x14:dxf>
          </x14:cfRule>
          <x14:cfRule type="containsText" priority="1875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743" operator="containsText" id="{8176B4E2-DAC4-4D02-BB79-96D18BEC32C7}">
            <xm:f>NOT(ISERROR(SEARCH('Listados Datos'!$P$3,AR64)))</xm:f>
            <xm:f>'Listados Datos'!$P$3</xm:f>
            <x14:dxf>
              <fill>
                <patternFill>
                  <bgColor rgb="FF99CC00"/>
                </patternFill>
              </fill>
            </x14:dxf>
          </x14:cfRule>
          <x14:cfRule type="containsText" priority="18744" operator="containsText" id="{54036809-49C7-4F71-914E-8CD5D40A00D5}">
            <xm:f>NOT(ISERROR(SEARCH('Listados Datos'!$P$4,AR64)))</xm:f>
            <xm:f>'Listados Datos'!$P$4</xm:f>
            <x14:dxf>
              <fill>
                <patternFill>
                  <bgColor rgb="FF33CC33"/>
                </patternFill>
              </fill>
            </x14:dxf>
          </x14:cfRule>
          <x14:cfRule type="containsText" priority="18745" operator="containsText" id="{F0EC6997-2DEF-44D5-B5CB-14C306175706}">
            <xm:f>NOT(ISERROR(SEARCH('Listados Datos'!$P$5,AR64)))</xm:f>
            <xm:f>'Listados Datos'!$P$5</xm:f>
            <x14:dxf>
              <fill>
                <patternFill>
                  <bgColor rgb="FFFFFF00"/>
                </patternFill>
              </fill>
            </x14:dxf>
          </x14:cfRule>
          <x14:cfRule type="containsText" priority="18746" operator="containsText" id="{EAF356DC-0B0B-4494-86F8-30D44A824929}">
            <xm:f>NOT(ISERROR(SEARCH('Listados Datos'!$P$6,AR64)))</xm:f>
            <xm:f>'Listados Datos'!$P$6</xm:f>
            <x14:dxf>
              <fill>
                <patternFill>
                  <bgColor rgb="FFFFC000"/>
                </patternFill>
              </fill>
            </x14:dxf>
          </x14:cfRule>
          <x14:cfRule type="containsText" priority="1874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739" operator="containsText" id="{B22D2BEB-AC69-496D-B119-96971A9AE39B}">
            <xm:f>NOT(ISERROR(SEARCH('Listados Datos'!$T$3,AT65)))</xm:f>
            <xm:f>'Listados Datos'!$T$3</xm:f>
            <x14:dxf>
              <fill>
                <patternFill patternType="solid">
                  <bgColor rgb="FFC00000"/>
                </patternFill>
              </fill>
            </x14:dxf>
          </x14:cfRule>
          <x14:cfRule type="containsText" priority="18740" operator="containsText" id="{6D4B4EA8-9F33-4666-A089-CF369EA31889}">
            <xm:f>NOT(ISERROR(SEARCH('Listados Datos'!$T$4,AT65)))</xm:f>
            <xm:f>'Listados Datos'!$T$4</xm:f>
            <x14:dxf>
              <font>
                <b/>
                <i val="0"/>
                <color theme="0"/>
              </font>
              <fill>
                <patternFill>
                  <bgColor rgb="FFE26B0A"/>
                </patternFill>
              </fill>
            </x14:dxf>
          </x14:cfRule>
          <x14:cfRule type="containsText" priority="18741" operator="containsText" id="{5B4E6262-E6F4-4CF7-9EA4-BA16F85F34F0}">
            <xm:f>NOT(ISERROR(SEARCH('Listados Datos'!$T$5,AT65)))</xm:f>
            <xm:f>'Listados Datos'!$T$5</xm:f>
            <x14:dxf>
              <font>
                <b/>
                <i val="0"/>
                <color auto="1"/>
              </font>
              <fill>
                <patternFill>
                  <bgColor rgb="FFFFFF00"/>
                </patternFill>
              </fill>
            </x14:dxf>
          </x14:cfRule>
          <x14:cfRule type="containsText" priority="1874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729" operator="containsText" id="{B1460F4E-D256-49F9-B039-D499B84FC40D}">
            <xm:f>NOT(ISERROR(SEARCH('Listados Datos'!$P$3,AR65)))</xm:f>
            <xm:f>'Listados Datos'!$P$3</xm:f>
            <x14:dxf>
              <fill>
                <patternFill>
                  <bgColor rgb="FF99CC00"/>
                </patternFill>
              </fill>
            </x14:dxf>
          </x14:cfRule>
          <x14:cfRule type="containsText" priority="18730" operator="containsText" id="{77B4E829-315E-4624-97E4-27D86BB431C9}">
            <xm:f>NOT(ISERROR(SEARCH('Listados Datos'!$P$4,AR65)))</xm:f>
            <xm:f>'Listados Datos'!$P$4</xm:f>
            <x14:dxf>
              <fill>
                <patternFill>
                  <bgColor rgb="FF33CC33"/>
                </patternFill>
              </fill>
            </x14:dxf>
          </x14:cfRule>
          <x14:cfRule type="containsText" priority="18731" operator="containsText" id="{D3D03C0B-8C94-468C-96AE-DBFF8B08D01D}">
            <xm:f>NOT(ISERROR(SEARCH('Listados Datos'!$P$5,AR65)))</xm:f>
            <xm:f>'Listados Datos'!$P$5</xm:f>
            <x14:dxf>
              <fill>
                <patternFill>
                  <bgColor rgb="FFFFFF00"/>
                </patternFill>
              </fill>
            </x14:dxf>
          </x14:cfRule>
          <x14:cfRule type="containsText" priority="18732" operator="containsText" id="{6DB6A907-227C-4E29-8A4B-C9E87A4591D5}">
            <xm:f>NOT(ISERROR(SEARCH('Listados Datos'!$P$6,AR65)))</xm:f>
            <xm:f>'Listados Datos'!$P$6</xm:f>
            <x14:dxf>
              <fill>
                <patternFill>
                  <bgColor rgb="FFFFC000"/>
                </patternFill>
              </fill>
            </x14:dxf>
          </x14:cfRule>
          <x14:cfRule type="containsText" priority="1873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725" operator="containsText" id="{7BF1FF1D-659C-4C46-A659-A368083E2B9D}">
            <xm:f>NOT(ISERROR(SEARCH('Listados Datos'!$T$3,AT69)))</xm:f>
            <xm:f>'Listados Datos'!$T$3</xm:f>
            <x14:dxf>
              <fill>
                <patternFill patternType="solid">
                  <bgColor rgb="FFC00000"/>
                </patternFill>
              </fill>
            </x14:dxf>
          </x14:cfRule>
          <x14:cfRule type="containsText" priority="18726" operator="containsText" id="{E2B1FC53-04FB-4315-8AFB-26A8CC053A5D}">
            <xm:f>NOT(ISERROR(SEARCH('Listados Datos'!$T$4,AT69)))</xm:f>
            <xm:f>'Listados Datos'!$T$4</xm:f>
            <x14:dxf>
              <font>
                <b/>
                <i val="0"/>
                <color theme="0"/>
              </font>
              <fill>
                <patternFill>
                  <bgColor rgb="FFE26B0A"/>
                </patternFill>
              </fill>
            </x14:dxf>
          </x14:cfRule>
          <x14:cfRule type="containsText" priority="18727" operator="containsText" id="{24E95C77-090E-4E9C-A11B-7A6C225A0581}">
            <xm:f>NOT(ISERROR(SEARCH('Listados Datos'!$T$5,AT69)))</xm:f>
            <xm:f>'Listados Datos'!$T$5</xm:f>
            <x14:dxf>
              <font>
                <b/>
                <i val="0"/>
                <color auto="1"/>
              </font>
              <fill>
                <patternFill>
                  <bgColor rgb="FFFFFF00"/>
                </patternFill>
              </fill>
            </x14:dxf>
          </x14:cfRule>
          <x14:cfRule type="containsText" priority="1872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715" operator="containsText" id="{03D8B070-1182-480D-8C18-4F0EB4291168}">
            <xm:f>NOT(ISERROR(SEARCH('Listados Datos'!$P$3,AR69)))</xm:f>
            <xm:f>'Listados Datos'!$P$3</xm:f>
            <x14:dxf>
              <fill>
                <patternFill>
                  <bgColor rgb="FF99CC00"/>
                </patternFill>
              </fill>
            </x14:dxf>
          </x14:cfRule>
          <x14:cfRule type="containsText" priority="18716" operator="containsText" id="{03CE1643-EEC5-44AF-A2B8-2E70C4885C2F}">
            <xm:f>NOT(ISERROR(SEARCH('Listados Datos'!$P$4,AR69)))</xm:f>
            <xm:f>'Listados Datos'!$P$4</xm:f>
            <x14:dxf>
              <fill>
                <patternFill>
                  <bgColor rgb="FF33CC33"/>
                </patternFill>
              </fill>
            </x14:dxf>
          </x14:cfRule>
          <x14:cfRule type="containsText" priority="18717" operator="containsText" id="{A5222F79-1EA6-43B7-9417-6657714C9A3D}">
            <xm:f>NOT(ISERROR(SEARCH('Listados Datos'!$P$5,AR69)))</xm:f>
            <xm:f>'Listados Datos'!$P$5</xm:f>
            <x14:dxf>
              <fill>
                <patternFill>
                  <bgColor rgb="FFFFFF00"/>
                </patternFill>
              </fill>
            </x14:dxf>
          </x14:cfRule>
          <x14:cfRule type="containsText" priority="18718" operator="containsText" id="{DBCA84F4-635B-44C8-81A5-D9D661C132E2}">
            <xm:f>NOT(ISERROR(SEARCH('Listados Datos'!$P$6,AR69)))</xm:f>
            <xm:f>'Listados Datos'!$P$6</xm:f>
            <x14:dxf>
              <fill>
                <patternFill>
                  <bgColor rgb="FFFFC000"/>
                </patternFill>
              </fill>
            </x14:dxf>
          </x14:cfRule>
          <x14:cfRule type="containsText" priority="1871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711" operator="containsText" id="{954F4112-29C2-41E9-8A74-9AA97D0A006B}">
            <xm:f>NOT(ISERROR(SEARCH('Listados Datos'!$T$3,AF66)))</xm:f>
            <xm:f>'Listados Datos'!$T$3</xm:f>
            <x14:dxf>
              <fill>
                <patternFill patternType="solid">
                  <bgColor rgb="FFC00000"/>
                </patternFill>
              </fill>
            </x14:dxf>
          </x14:cfRule>
          <x14:cfRule type="containsText" priority="18712" operator="containsText" id="{17DC9527-0620-4950-B7B6-BF151188CD8F}">
            <xm:f>NOT(ISERROR(SEARCH('Listados Datos'!$T$4,AF66)))</xm:f>
            <xm:f>'Listados Datos'!$T$4</xm:f>
            <x14:dxf>
              <font>
                <b/>
                <i val="0"/>
                <color theme="0"/>
              </font>
              <fill>
                <patternFill>
                  <bgColor rgb="FFE26B0A"/>
                </patternFill>
              </fill>
            </x14:dxf>
          </x14:cfRule>
          <x14:cfRule type="containsText" priority="18713" operator="containsText" id="{DE2E3E0D-9AB2-461D-A675-FBA674D9C7AB}">
            <xm:f>NOT(ISERROR(SEARCH('Listados Datos'!$T$5,AF66)))</xm:f>
            <xm:f>'Listados Datos'!$T$5</xm:f>
            <x14:dxf>
              <font>
                <b/>
                <i val="0"/>
                <color auto="1"/>
              </font>
              <fill>
                <patternFill>
                  <bgColor rgb="FFFFFF00"/>
                </patternFill>
              </fill>
            </x14:dxf>
          </x14:cfRule>
          <x14:cfRule type="containsText" priority="1871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707" operator="containsText" id="{A008679D-1E0E-4C69-A07F-44CF6EA96B82}">
            <xm:f>NOT(ISERROR(SEARCH('Listados Datos'!$T$3,AB66)))</xm:f>
            <xm:f>'Listados Datos'!$T$3</xm:f>
            <x14:dxf>
              <fill>
                <patternFill patternType="solid">
                  <bgColor rgb="FFC00000"/>
                </patternFill>
              </fill>
            </x14:dxf>
          </x14:cfRule>
          <x14:cfRule type="containsText" priority="18708" operator="containsText" id="{2B695668-5B32-44B0-9CD9-D351153454F6}">
            <xm:f>NOT(ISERROR(SEARCH('Listados Datos'!$T$4,AB66)))</xm:f>
            <xm:f>'Listados Datos'!$T$4</xm:f>
            <x14:dxf>
              <font>
                <b/>
                <i val="0"/>
                <color theme="0"/>
              </font>
              <fill>
                <patternFill>
                  <bgColor rgb="FFE26B0A"/>
                </patternFill>
              </fill>
            </x14:dxf>
          </x14:cfRule>
          <x14:cfRule type="containsText" priority="18709" operator="containsText" id="{37AABB5D-9B49-447F-AEF1-FF3C743EDAA1}">
            <xm:f>NOT(ISERROR(SEARCH('Listados Datos'!$T$5,AB66)))</xm:f>
            <xm:f>'Listados Datos'!$T$5</xm:f>
            <x14:dxf>
              <font>
                <b/>
                <i val="0"/>
                <color auto="1"/>
              </font>
              <fill>
                <patternFill>
                  <bgColor rgb="FFFFFF00"/>
                </patternFill>
              </fill>
            </x14:dxf>
          </x14:cfRule>
          <x14:cfRule type="containsText" priority="1871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697" operator="containsText" id="{A300FCB6-DDC7-4985-813E-4E4CFA072991}">
            <xm:f>NOT(ISERROR(SEARCH('Listados Datos'!$P$3,Z66)))</xm:f>
            <xm:f>'Listados Datos'!$P$3</xm:f>
            <x14:dxf>
              <fill>
                <patternFill>
                  <bgColor rgb="FF99CC00"/>
                </patternFill>
              </fill>
            </x14:dxf>
          </x14:cfRule>
          <x14:cfRule type="containsText" priority="18698" operator="containsText" id="{36400402-2F10-401C-A52B-323A87A204EF}">
            <xm:f>NOT(ISERROR(SEARCH('Listados Datos'!$P$4,Z66)))</xm:f>
            <xm:f>'Listados Datos'!$P$4</xm:f>
            <x14:dxf>
              <fill>
                <patternFill>
                  <bgColor rgb="FF33CC33"/>
                </patternFill>
              </fill>
            </x14:dxf>
          </x14:cfRule>
          <x14:cfRule type="containsText" priority="18699" operator="containsText" id="{30D4D8B1-D64D-4650-9D95-385AEF433A39}">
            <xm:f>NOT(ISERROR(SEARCH('Listados Datos'!$P$5,Z66)))</xm:f>
            <xm:f>'Listados Datos'!$P$5</xm:f>
            <x14:dxf>
              <fill>
                <patternFill>
                  <bgColor rgb="FFFFFF00"/>
                </patternFill>
              </fill>
            </x14:dxf>
          </x14:cfRule>
          <x14:cfRule type="containsText" priority="18700" operator="containsText" id="{464E59D5-6761-4F92-9CE8-870D81F0CC23}">
            <xm:f>NOT(ISERROR(SEARCH('Listados Datos'!$P$6,Z66)))</xm:f>
            <xm:f>'Listados Datos'!$P$6</xm:f>
            <x14:dxf>
              <fill>
                <patternFill>
                  <bgColor rgb="FFFFC000"/>
                </patternFill>
              </fill>
            </x14:dxf>
          </x14:cfRule>
          <x14:cfRule type="containsText" priority="1870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667" operator="containsText" id="{1B322354-DD0E-4C36-AA2F-32B5C91CE982}">
            <xm:f>NOT(ISERROR(SEARCH('Listados Datos'!$T$3,AT66)))</xm:f>
            <xm:f>'Listados Datos'!$T$3</xm:f>
            <x14:dxf>
              <fill>
                <patternFill patternType="solid">
                  <bgColor rgb="FFC00000"/>
                </patternFill>
              </fill>
            </x14:dxf>
          </x14:cfRule>
          <x14:cfRule type="containsText" priority="18668" operator="containsText" id="{765F17D1-49E0-4568-9A2D-C71C5CA709AF}">
            <xm:f>NOT(ISERROR(SEARCH('Listados Datos'!$T$4,AT66)))</xm:f>
            <xm:f>'Listados Datos'!$T$4</xm:f>
            <x14:dxf>
              <font>
                <b/>
                <i val="0"/>
                <color theme="0"/>
              </font>
              <fill>
                <patternFill>
                  <bgColor rgb="FFE26B0A"/>
                </patternFill>
              </fill>
            </x14:dxf>
          </x14:cfRule>
          <x14:cfRule type="containsText" priority="18669" operator="containsText" id="{CBECD1BB-5D19-47E2-B2E8-50F7C5E78A6E}">
            <xm:f>NOT(ISERROR(SEARCH('Listados Datos'!$T$5,AT66)))</xm:f>
            <xm:f>'Listados Datos'!$T$5</xm:f>
            <x14:dxf>
              <font>
                <b/>
                <i val="0"/>
                <color auto="1"/>
              </font>
              <fill>
                <patternFill>
                  <bgColor rgb="FFFFFF00"/>
                </patternFill>
              </fill>
            </x14:dxf>
          </x14:cfRule>
          <x14:cfRule type="containsText" priority="1867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657" operator="containsText" id="{1A72A9E2-651A-4897-AE65-4CA059ACE89D}">
            <xm:f>NOT(ISERROR(SEARCH('Listados Datos'!$P$3,AR66)))</xm:f>
            <xm:f>'Listados Datos'!$P$3</xm:f>
            <x14:dxf>
              <fill>
                <patternFill>
                  <bgColor rgb="FF99CC00"/>
                </patternFill>
              </fill>
            </x14:dxf>
          </x14:cfRule>
          <x14:cfRule type="containsText" priority="18658" operator="containsText" id="{5D027572-3657-4AD0-A44A-EB4D15F360A3}">
            <xm:f>NOT(ISERROR(SEARCH('Listados Datos'!$P$4,AR66)))</xm:f>
            <xm:f>'Listados Datos'!$P$4</xm:f>
            <x14:dxf>
              <fill>
                <patternFill>
                  <bgColor rgb="FF33CC33"/>
                </patternFill>
              </fill>
            </x14:dxf>
          </x14:cfRule>
          <x14:cfRule type="containsText" priority="18659" operator="containsText" id="{6B24FCA6-EAF5-4E6F-B416-F5518709448C}">
            <xm:f>NOT(ISERROR(SEARCH('Listados Datos'!$P$5,AR66)))</xm:f>
            <xm:f>'Listados Datos'!$P$5</xm:f>
            <x14:dxf>
              <fill>
                <patternFill>
                  <bgColor rgb="FFFFFF00"/>
                </patternFill>
              </fill>
            </x14:dxf>
          </x14:cfRule>
          <x14:cfRule type="containsText" priority="18660" operator="containsText" id="{E21A62CC-3A0E-48B4-A535-8AFEA67FA529}">
            <xm:f>NOT(ISERROR(SEARCH('Listados Datos'!$P$6,AR66)))</xm:f>
            <xm:f>'Listados Datos'!$P$6</xm:f>
            <x14:dxf>
              <fill>
                <patternFill>
                  <bgColor rgb="FFFFC000"/>
                </patternFill>
              </fill>
            </x14:dxf>
          </x14:cfRule>
          <x14:cfRule type="containsText" priority="1866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653" operator="containsText" id="{1489E0E1-D593-4F16-A952-A1940F3AD678}">
            <xm:f>NOT(ISERROR(SEARCH('Listados Datos'!$T$3,AT67)))</xm:f>
            <xm:f>'Listados Datos'!$T$3</xm:f>
            <x14:dxf>
              <fill>
                <patternFill patternType="solid">
                  <bgColor rgb="FFC00000"/>
                </patternFill>
              </fill>
            </x14:dxf>
          </x14:cfRule>
          <x14:cfRule type="containsText" priority="18654" operator="containsText" id="{3A0333C0-9D00-44BC-93D1-9B386762A5B8}">
            <xm:f>NOT(ISERROR(SEARCH('Listados Datos'!$T$4,AT67)))</xm:f>
            <xm:f>'Listados Datos'!$T$4</xm:f>
            <x14:dxf>
              <font>
                <b/>
                <i val="0"/>
                <color theme="0"/>
              </font>
              <fill>
                <patternFill>
                  <bgColor rgb="FFE26B0A"/>
                </patternFill>
              </fill>
            </x14:dxf>
          </x14:cfRule>
          <x14:cfRule type="containsText" priority="18655" operator="containsText" id="{49228F25-1E2A-4E08-B25A-4C7420460F85}">
            <xm:f>NOT(ISERROR(SEARCH('Listados Datos'!$T$5,AT67)))</xm:f>
            <xm:f>'Listados Datos'!$T$5</xm:f>
            <x14:dxf>
              <font>
                <b/>
                <i val="0"/>
                <color auto="1"/>
              </font>
              <fill>
                <patternFill>
                  <bgColor rgb="FFFFFF00"/>
                </patternFill>
              </fill>
            </x14:dxf>
          </x14:cfRule>
          <x14:cfRule type="containsText" priority="1865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643" operator="containsText" id="{BC6F7BDB-3668-4D8C-8B32-6AB4523D6351}">
            <xm:f>NOT(ISERROR(SEARCH('Listados Datos'!$P$3,AR67)))</xm:f>
            <xm:f>'Listados Datos'!$P$3</xm:f>
            <x14:dxf>
              <fill>
                <patternFill>
                  <bgColor rgb="FF99CC00"/>
                </patternFill>
              </fill>
            </x14:dxf>
          </x14:cfRule>
          <x14:cfRule type="containsText" priority="18644" operator="containsText" id="{EC282BB0-280E-468E-9F8E-4BE2A558BFFB}">
            <xm:f>NOT(ISERROR(SEARCH('Listados Datos'!$P$4,AR67)))</xm:f>
            <xm:f>'Listados Datos'!$P$4</xm:f>
            <x14:dxf>
              <fill>
                <patternFill>
                  <bgColor rgb="FF33CC33"/>
                </patternFill>
              </fill>
            </x14:dxf>
          </x14:cfRule>
          <x14:cfRule type="containsText" priority="18645" operator="containsText" id="{71083B96-02DD-425B-8750-ED950043A1B5}">
            <xm:f>NOT(ISERROR(SEARCH('Listados Datos'!$P$5,AR67)))</xm:f>
            <xm:f>'Listados Datos'!$P$5</xm:f>
            <x14:dxf>
              <fill>
                <patternFill>
                  <bgColor rgb="FFFFFF00"/>
                </patternFill>
              </fill>
            </x14:dxf>
          </x14:cfRule>
          <x14:cfRule type="containsText" priority="18646" operator="containsText" id="{499C646D-D78B-45B9-ADC6-4D9DA5CC0615}">
            <xm:f>NOT(ISERROR(SEARCH('Listados Datos'!$P$6,AR67)))</xm:f>
            <xm:f>'Listados Datos'!$P$6</xm:f>
            <x14:dxf>
              <fill>
                <patternFill>
                  <bgColor rgb="FFFFC000"/>
                </patternFill>
              </fill>
            </x14:dxf>
          </x14:cfRule>
          <x14:cfRule type="containsText" priority="1864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639" operator="containsText" id="{983BC220-7AE7-452D-9D0E-B97355E86663}">
            <xm:f>NOT(ISERROR(SEARCH('Listados Datos'!$T$3,AF70)))</xm:f>
            <xm:f>'Listados Datos'!$T$3</xm:f>
            <x14:dxf>
              <fill>
                <patternFill patternType="solid">
                  <bgColor rgb="FFC00000"/>
                </patternFill>
              </fill>
            </x14:dxf>
          </x14:cfRule>
          <x14:cfRule type="containsText" priority="18640" operator="containsText" id="{20701974-992F-4EB6-9A02-2CCB0DB7F688}">
            <xm:f>NOT(ISERROR(SEARCH('Listados Datos'!$T$4,AF70)))</xm:f>
            <xm:f>'Listados Datos'!$T$4</xm:f>
            <x14:dxf>
              <font>
                <b/>
                <i val="0"/>
                <color theme="0"/>
              </font>
              <fill>
                <patternFill>
                  <bgColor rgb="FFE26B0A"/>
                </patternFill>
              </fill>
            </x14:dxf>
          </x14:cfRule>
          <x14:cfRule type="containsText" priority="18641" operator="containsText" id="{B98220C6-F7E7-4B2A-83BF-92DA2C8C2ACC}">
            <xm:f>NOT(ISERROR(SEARCH('Listados Datos'!$T$5,AF70)))</xm:f>
            <xm:f>'Listados Datos'!$T$5</xm:f>
            <x14:dxf>
              <font>
                <b/>
                <i val="0"/>
                <color auto="1"/>
              </font>
              <fill>
                <patternFill>
                  <bgColor rgb="FFFFFF00"/>
                </patternFill>
              </fill>
            </x14:dxf>
          </x14:cfRule>
          <x14:cfRule type="containsText" priority="1864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635" operator="containsText" id="{C0E1A5D0-4629-48EA-B5AC-39A22CCAF68E}">
            <xm:f>NOT(ISERROR(SEARCH('Listados Datos'!$T$3,AB70)))</xm:f>
            <xm:f>'Listados Datos'!$T$3</xm:f>
            <x14:dxf>
              <fill>
                <patternFill patternType="solid">
                  <bgColor rgb="FFC00000"/>
                </patternFill>
              </fill>
            </x14:dxf>
          </x14:cfRule>
          <x14:cfRule type="containsText" priority="18636" operator="containsText" id="{BBD01E48-6CB5-4EB1-A15F-A7326CEBBCED}">
            <xm:f>NOT(ISERROR(SEARCH('Listados Datos'!$T$4,AB70)))</xm:f>
            <xm:f>'Listados Datos'!$T$4</xm:f>
            <x14:dxf>
              <font>
                <b/>
                <i val="0"/>
                <color theme="0"/>
              </font>
              <fill>
                <patternFill>
                  <bgColor rgb="FFE26B0A"/>
                </patternFill>
              </fill>
            </x14:dxf>
          </x14:cfRule>
          <x14:cfRule type="containsText" priority="18637" operator="containsText" id="{C1DCD6B9-A404-4A13-B55B-F8079E1A7206}">
            <xm:f>NOT(ISERROR(SEARCH('Listados Datos'!$T$5,AB70)))</xm:f>
            <xm:f>'Listados Datos'!$T$5</xm:f>
            <x14:dxf>
              <font>
                <b/>
                <i val="0"/>
                <color auto="1"/>
              </font>
              <fill>
                <patternFill>
                  <bgColor rgb="FFFFFF00"/>
                </patternFill>
              </fill>
            </x14:dxf>
          </x14:cfRule>
          <x14:cfRule type="containsText" priority="1863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625" operator="containsText" id="{2E8A80A3-A844-48FB-BDDB-3084257C73D8}">
            <xm:f>NOT(ISERROR(SEARCH('Listados Datos'!$P$3,Z70)))</xm:f>
            <xm:f>'Listados Datos'!$P$3</xm:f>
            <x14:dxf>
              <fill>
                <patternFill>
                  <bgColor rgb="FF99CC00"/>
                </patternFill>
              </fill>
            </x14:dxf>
          </x14:cfRule>
          <x14:cfRule type="containsText" priority="18626" operator="containsText" id="{7B6DE600-3E10-4FD4-BFDC-8E900C14C8F8}">
            <xm:f>NOT(ISERROR(SEARCH('Listados Datos'!$P$4,Z70)))</xm:f>
            <xm:f>'Listados Datos'!$P$4</xm:f>
            <x14:dxf>
              <fill>
                <patternFill>
                  <bgColor rgb="FF33CC33"/>
                </patternFill>
              </fill>
            </x14:dxf>
          </x14:cfRule>
          <x14:cfRule type="containsText" priority="18627" operator="containsText" id="{250808AF-13A0-46D7-AD17-2A85BA3C6BBF}">
            <xm:f>NOT(ISERROR(SEARCH('Listados Datos'!$P$5,Z70)))</xm:f>
            <xm:f>'Listados Datos'!$P$5</xm:f>
            <x14:dxf>
              <fill>
                <patternFill>
                  <bgColor rgb="FFFFFF00"/>
                </patternFill>
              </fill>
            </x14:dxf>
          </x14:cfRule>
          <x14:cfRule type="containsText" priority="18628" operator="containsText" id="{945438A7-2DEE-4711-94C3-C9F6D43F449A}">
            <xm:f>NOT(ISERROR(SEARCH('Listados Datos'!$P$6,Z70)))</xm:f>
            <xm:f>'Listados Datos'!$P$6</xm:f>
            <x14:dxf>
              <fill>
                <patternFill>
                  <bgColor rgb="FFFFC000"/>
                </patternFill>
              </fill>
            </x14:dxf>
          </x14:cfRule>
          <x14:cfRule type="containsText" priority="1862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585" operator="containsText" id="{06942922-EA0A-4DB0-8FB5-0C2DA50B34F3}">
            <xm:f>NOT(ISERROR(SEARCH('Listados Datos'!$T$3,AT70)))</xm:f>
            <xm:f>'Listados Datos'!$T$3</xm:f>
            <x14:dxf>
              <fill>
                <patternFill patternType="solid">
                  <bgColor rgb="FFC00000"/>
                </patternFill>
              </fill>
            </x14:dxf>
          </x14:cfRule>
          <x14:cfRule type="containsText" priority="18586" operator="containsText" id="{9A4D0D30-0C31-40C9-A4C4-87EF7A61D223}">
            <xm:f>NOT(ISERROR(SEARCH('Listados Datos'!$T$4,AT70)))</xm:f>
            <xm:f>'Listados Datos'!$T$4</xm:f>
            <x14:dxf>
              <font>
                <b/>
                <i val="0"/>
                <color theme="0"/>
              </font>
              <fill>
                <patternFill>
                  <bgColor rgb="FFE26B0A"/>
                </patternFill>
              </fill>
            </x14:dxf>
          </x14:cfRule>
          <x14:cfRule type="containsText" priority="18587" operator="containsText" id="{2B2206C3-EBB9-4114-9733-EB1E36A6356C}">
            <xm:f>NOT(ISERROR(SEARCH('Listados Datos'!$T$5,AT70)))</xm:f>
            <xm:f>'Listados Datos'!$T$5</xm:f>
            <x14:dxf>
              <font>
                <b/>
                <i val="0"/>
                <color auto="1"/>
              </font>
              <fill>
                <patternFill>
                  <bgColor rgb="FFFFFF00"/>
                </patternFill>
              </fill>
            </x14:dxf>
          </x14:cfRule>
          <x14:cfRule type="containsText" priority="1858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575" operator="containsText" id="{1457D869-CF6F-45A3-A511-2D40C47224C0}">
            <xm:f>NOT(ISERROR(SEARCH('Listados Datos'!$P$3,AR70)))</xm:f>
            <xm:f>'Listados Datos'!$P$3</xm:f>
            <x14:dxf>
              <fill>
                <patternFill>
                  <bgColor rgb="FF99CC00"/>
                </patternFill>
              </fill>
            </x14:dxf>
          </x14:cfRule>
          <x14:cfRule type="containsText" priority="18576" operator="containsText" id="{618D49CC-2C3A-4EEA-BE51-4D8B157F74B0}">
            <xm:f>NOT(ISERROR(SEARCH('Listados Datos'!$P$4,AR70)))</xm:f>
            <xm:f>'Listados Datos'!$P$4</xm:f>
            <x14:dxf>
              <fill>
                <patternFill>
                  <bgColor rgb="FF33CC33"/>
                </patternFill>
              </fill>
            </x14:dxf>
          </x14:cfRule>
          <x14:cfRule type="containsText" priority="18577" operator="containsText" id="{9E87C84D-1052-46E9-8B3D-DB10A80EF896}">
            <xm:f>NOT(ISERROR(SEARCH('Listados Datos'!$P$5,AR70)))</xm:f>
            <xm:f>'Listados Datos'!$P$5</xm:f>
            <x14:dxf>
              <fill>
                <patternFill>
                  <bgColor rgb="FFFFFF00"/>
                </patternFill>
              </fill>
            </x14:dxf>
          </x14:cfRule>
          <x14:cfRule type="containsText" priority="18578" operator="containsText" id="{2E341F69-4817-4238-962D-CB96B1F7E564}">
            <xm:f>NOT(ISERROR(SEARCH('Listados Datos'!$P$6,AR70)))</xm:f>
            <xm:f>'Listados Datos'!$P$6</xm:f>
            <x14:dxf>
              <fill>
                <patternFill>
                  <bgColor rgb="FFFFC000"/>
                </patternFill>
              </fill>
            </x14:dxf>
          </x14:cfRule>
          <x14:cfRule type="containsText" priority="1857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571" operator="containsText" id="{A12C37EF-D1A3-40C1-86E6-DC0ECE5640F1}">
            <xm:f>NOT(ISERROR(SEARCH('Listados Datos'!$T$3,AT71)))</xm:f>
            <xm:f>'Listados Datos'!$T$3</xm:f>
            <x14:dxf>
              <fill>
                <patternFill patternType="solid">
                  <bgColor rgb="FFC00000"/>
                </patternFill>
              </fill>
            </x14:dxf>
          </x14:cfRule>
          <x14:cfRule type="containsText" priority="18572" operator="containsText" id="{17A0516D-B9B8-4364-BAAD-4705B9EFA9C1}">
            <xm:f>NOT(ISERROR(SEARCH('Listados Datos'!$T$4,AT71)))</xm:f>
            <xm:f>'Listados Datos'!$T$4</xm:f>
            <x14:dxf>
              <font>
                <b/>
                <i val="0"/>
                <color theme="0"/>
              </font>
              <fill>
                <patternFill>
                  <bgColor rgb="FFE26B0A"/>
                </patternFill>
              </fill>
            </x14:dxf>
          </x14:cfRule>
          <x14:cfRule type="containsText" priority="18573" operator="containsText" id="{7B0B125E-C3E1-4203-92A2-660F9E44AA43}">
            <xm:f>NOT(ISERROR(SEARCH('Listados Datos'!$T$5,AT71)))</xm:f>
            <xm:f>'Listados Datos'!$T$5</xm:f>
            <x14:dxf>
              <font>
                <b/>
                <i val="0"/>
                <color auto="1"/>
              </font>
              <fill>
                <patternFill>
                  <bgColor rgb="FFFFFF00"/>
                </patternFill>
              </fill>
            </x14:dxf>
          </x14:cfRule>
          <x14:cfRule type="containsText" priority="1857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561" operator="containsText" id="{7AA25B14-CCC1-4D88-948B-420C55975031}">
            <xm:f>NOT(ISERROR(SEARCH('Listados Datos'!$P$3,AR71)))</xm:f>
            <xm:f>'Listados Datos'!$P$3</xm:f>
            <x14:dxf>
              <fill>
                <patternFill>
                  <bgColor rgb="FF99CC00"/>
                </patternFill>
              </fill>
            </x14:dxf>
          </x14:cfRule>
          <x14:cfRule type="containsText" priority="18562" operator="containsText" id="{095CC6CD-CD43-4462-AF09-311526DDB494}">
            <xm:f>NOT(ISERROR(SEARCH('Listados Datos'!$P$4,AR71)))</xm:f>
            <xm:f>'Listados Datos'!$P$4</xm:f>
            <x14:dxf>
              <fill>
                <patternFill>
                  <bgColor rgb="FF33CC33"/>
                </patternFill>
              </fill>
            </x14:dxf>
          </x14:cfRule>
          <x14:cfRule type="containsText" priority="18563" operator="containsText" id="{BCF9249E-65B6-485F-BBC7-6196E1882BA8}">
            <xm:f>NOT(ISERROR(SEARCH('Listados Datos'!$P$5,AR71)))</xm:f>
            <xm:f>'Listados Datos'!$P$5</xm:f>
            <x14:dxf>
              <fill>
                <patternFill>
                  <bgColor rgb="FFFFFF00"/>
                </patternFill>
              </fill>
            </x14:dxf>
          </x14:cfRule>
          <x14:cfRule type="containsText" priority="18564" operator="containsText" id="{D4C0BE50-8816-4621-B11F-DAF3147E1A1C}">
            <xm:f>NOT(ISERROR(SEARCH('Listados Datos'!$P$6,AR71)))</xm:f>
            <xm:f>'Listados Datos'!$P$6</xm:f>
            <x14:dxf>
              <fill>
                <patternFill>
                  <bgColor rgb="FFFFC000"/>
                </patternFill>
              </fill>
            </x14:dxf>
          </x14:cfRule>
          <x14:cfRule type="containsText" priority="1856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557" operator="containsText" id="{5781ADC5-FC49-4F75-8AA8-CF61F44B2496}">
            <xm:f>NOT(ISERROR(SEARCH('Listados Datos'!$T$3,AT75)))</xm:f>
            <xm:f>'Listados Datos'!$T$3</xm:f>
            <x14:dxf>
              <fill>
                <patternFill patternType="solid">
                  <bgColor rgb="FFC00000"/>
                </patternFill>
              </fill>
            </x14:dxf>
          </x14:cfRule>
          <x14:cfRule type="containsText" priority="18558" operator="containsText" id="{FA47DC4A-7705-4BB9-B162-E8AD5FEA822F}">
            <xm:f>NOT(ISERROR(SEARCH('Listados Datos'!$T$4,AT75)))</xm:f>
            <xm:f>'Listados Datos'!$T$4</xm:f>
            <x14:dxf>
              <font>
                <b/>
                <i val="0"/>
                <color theme="0"/>
              </font>
              <fill>
                <patternFill>
                  <bgColor rgb="FFE26B0A"/>
                </patternFill>
              </fill>
            </x14:dxf>
          </x14:cfRule>
          <x14:cfRule type="containsText" priority="18559" operator="containsText" id="{33264CDA-FC7A-4E3E-B727-7B1EC87F7EDF}">
            <xm:f>NOT(ISERROR(SEARCH('Listados Datos'!$T$5,AT75)))</xm:f>
            <xm:f>'Listados Datos'!$T$5</xm:f>
            <x14:dxf>
              <font>
                <b/>
                <i val="0"/>
                <color auto="1"/>
              </font>
              <fill>
                <patternFill>
                  <bgColor rgb="FFFFFF00"/>
                </patternFill>
              </fill>
            </x14:dxf>
          </x14:cfRule>
          <x14:cfRule type="containsText" priority="1856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547" operator="containsText" id="{20E51737-4CD6-473D-9C43-2BDC2F81FDF7}">
            <xm:f>NOT(ISERROR(SEARCH('Listados Datos'!$P$3,AR75)))</xm:f>
            <xm:f>'Listados Datos'!$P$3</xm:f>
            <x14:dxf>
              <fill>
                <patternFill>
                  <bgColor rgb="FF99CC00"/>
                </patternFill>
              </fill>
            </x14:dxf>
          </x14:cfRule>
          <x14:cfRule type="containsText" priority="18548" operator="containsText" id="{5B5C7B24-34C1-4A98-B3C0-89A3DD7EC676}">
            <xm:f>NOT(ISERROR(SEARCH('Listados Datos'!$P$4,AR75)))</xm:f>
            <xm:f>'Listados Datos'!$P$4</xm:f>
            <x14:dxf>
              <fill>
                <patternFill>
                  <bgColor rgb="FF33CC33"/>
                </patternFill>
              </fill>
            </x14:dxf>
          </x14:cfRule>
          <x14:cfRule type="containsText" priority="18549" operator="containsText" id="{28C13BCC-3D2C-4AB8-9656-AD293FC7E9CB}">
            <xm:f>NOT(ISERROR(SEARCH('Listados Datos'!$P$5,AR75)))</xm:f>
            <xm:f>'Listados Datos'!$P$5</xm:f>
            <x14:dxf>
              <fill>
                <patternFill>
                  <bgColor rgb="FFFFFF00"/>
                </patternFill>
              </fill>
            </x14:dxf>
          </x14:cfRule>
          <x14:cfRule type="containsText" priority="18550" operator="containsText" id="{541F95F4-5F5B-4F57-8BC1-67D785DFF182}">
            <xm:f>NOT(ISERROR(SEARCH('Listados Datos'!$P$6,AR75)))</xm:f>
            <xm:f>'Listados Datos'!$P$6</xm:f>
            <x14:dxf>
              <fill>
                <patternFill>
                  <bgColor rgb="FFFFC000"/>
                </patternFill>
              </fill>
            </x14:dxf>
          </x14:cfRule>
          <x14:cfRule type="containsText" priority="1855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543" operator="containsText" id="{67C0DB23-BC6C-4F12-AA06-D46E71CAF9C5}">
            <xm:f>NOT(ISERROR(SEARCH('Listados Datos'!$T$3,AF72)))</xm:f>
            <xm:f>'Listados Datos'!$T$3</xm:f>
            <x14:dxf>
              <fill>
                <patternFill patternType="solid">
                  <bgColor rgb="FFC00000"/>
                </patternFill>
              </fill>
            </x14:dxf>
          </x14:cfRule>
          <x14:cfRule type="containsText" priority="18544" operator="containsText" id="{A4EA5BA8-2259-4787-B540-85795B192874}">
            <xm:f>NOT(ISERROR(SEARCH('Listados Datos'!$T$4,AF72)))</xm:f>
            <xm:f>'Listados Datos'!$T$4</xm:f>
            <x14:dxf>
              <font>
                <b/>
                <i val="0"/>
                <color theme="0"/>
              </font>
              <fill>
                <patternFill>
                  <bgColor rgb="FFE26B0A"/>
                </patternFill>
              </fill>
            </x14:dxf>
          </x14:cfRule>
          <x14:cfRule type="containsText" priority="18545" operator="containsText" id="{6D9162FE-8F76-4FC0-AB5F-A13EB9F5CEC8}">
            <xm:f>NOT(ISERROR(SEARCH('Listados Datos'!$T$5,AF72)))</xm:f>
            <xm:f>'Listados Datos'!$T$5</xm:f>
            <x14:dxf>
              <font>
                <b/>
                <i val="0"/>
                <color auto="1"/>
              </font>
              <fill>
                <patternFill>
                  <bgColor rgb="FFFFFF00"/>
                </patternFill>
              </fill>
            </x14:dxf>
          </x14:cfRule>
          <x14:cfRule type="containsText" priority="1854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539" operator="containsText" id="{AC554F93-DD11-40BE-9E4D-6451D6D4A4D2}">
            <xm:f>NOT(ISERROR(SEARCH('Listados Datos'!$T$3,AB72)))</xm:f>
            <xm:f>'Listados Datos'!$T$3</xm:f>
            <x14:dxf>
              <fill>
                <patternFill patternType="solid">
                  <bgColor rgb="FFC00000"/>
                </patternFill>
              </fill>
            </x14:dxf>
          </x14:cfRule>
          <x14:cfRule type="containsText" priority="18540" operator="containsText" id="{F9765FB2-35F1-4E91-A89C-677515507CA1}">
            <xm:f>NOT(ISERROR(SEARCH('Listados Datos'!$T$4,AB72)))</xm:f>
            <xm:f>'Listados Datos'!$T$4</xm:f>
            <x14:dxf>
              <font>
                <b/>
                <i val="0"/>
                <color theme="0"/>
              </font>
              <fill>
                <patternFill>
                  <bgColor rgb="FFE26B0A"/>
                </patternFill>
              </fill>
            </x14:dxf>
          </x14:cfRule>
          <x14:cfRule type="containsText" priority="18541" operator="containsText" id="{70D86F0D-2CEF-4EB3-AB7A-CFDCCE860922}">
            <xm:f>NOT(ISERROR(SEARCH('Listados Datos'!$T$5,AB72)))</xm:f>
            <xm:f>'Listados Datos'!$T$5</xm:f>
            <x14:dxf>
              <font>
                <b/>
                <i val="0"/>
                <color auto="1"/>
              </font>
              <fill>
                <patternFill>
                  <bgColor rgb="FFFFFF00"/>
                </patternFill>
              </fill>
            </x14:dxf>
          </x14:cfRule>
          <x14:cfRule type="containsText" priority="1854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529" operator="containsText" id="{F51C78B7-93CA-4EC6-ADC1-7AF5C74C002A}">
            <xm:f>NOT(ISERROR(SEARCH('Listados Datos'!$P$3,Z72)))</xm:f>
            <xm:f>'Listados Datos'!$P$3</xm:f>
            <x14:dxf>
              <fill>
                <patternFill>
                  <bgColor rgb="FF99CC00"/>
                </patternFill>
              </fill>
            </x14:dxf>
          </x14:cfRule>
          <x14:cfRule type="containsText" priority="18530" operator="containsText" id="{48FE07E1-AD4C-4CEF-882F-41FB5ED29223}">
            <xm:f>NOT(ISERROR(SEARCH('Listados Datos'!$P$4,Z72)))</xm:f>
            <xm:f>'Listados Datos'!$P$4</xm:f>
            <x14:dxf>
              <fill>
                <patternFill>
                  <bgColor rgb="FF33CC33"/>
                </patternFill>
              </fill>
            </x14:dxf>
          </x14:cfRule>
          <x14:cfRule type="containsText" priority="18531" operator="containsText" id="{0306A0DE-C40C-4C33-A7FC-FAB284577798}">
            <xm:f>NOT(ISERROR(SEARCH('Listados Datos'!$P$5,Z72)))</xm:f>
            <xm:f>'Listados Datos'!$P$5</xm:f>
            <x14:dxf>
              <fill>
                <patternFill>
                  <bgColor rgb="FFFFFF00"/>
                </patternFill>
              </fill>
            </x14:dxf>
          </x14:cfRule>
          <x14:cfRule type="containsText" priority="18532" operator="containsText" id="{D7183B94-33AE-4899-B253-A4466470075F}">
            <xm:f>NOT(ISERROR(SEARCH('Listados Datos'!$P$6,Z72)))</xm:f>
            <xm:f>'Listados Datos'!$P$6</xm:f>
            <x14:dxf>
              <fill>
                <patternFill>
                  <bgColor rgb="FFFFC000"/>
                </patternFill>
              </fill>
            </x14:dxf>
          </x14:cfRule>
          <x14:cfRule type="containsText" priority="1853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499" operator="containsText" id="{67AE854D-B648-47F5-A46A-977A1798D16F}">
            <xm:f>NOT(ISERROR(SEARCH('Listados Datos'!$T$3,AT72)))</xm:f>
            <xm:f>'Listados Datos'!$T$3</xm:f>
            <x14:dxf>
              <fill>
                <patternFill patternType="solid">
                  <bgColor rgb="FFC00000"/>
                </patternFill>
              </fill>
            </x14:dxf>
          </x14:cfRule>
          <x14:cfRule type="containsText" priority="18500" operator="containsText" id="{E731411F-2AE0-40D1-9207-2563331ED9BF}">
            <xm:f>NOT(ISERROR(SEARCH('Listados Datos'!$T$4,AT72)))</xm:f>
            <xm:f>'Listados Datos'!$T$4</xm:f>
            <x14:dxf>
              <font>
                <b/>
                <i val="0"/>
                <color theme="0"/>
              </font>
              <fill>
                <patternFill>
                  <bgColor rgb="FFE26B0A"/>
                </patternFill>
              </fill>
            </x14:dxf>
          </x14:cfRule>
          <x14:cfRule type="containsText" priority="18501" operator="containsText" id="{40B2CB68-D880-4168-90D4-480586531C7B}">
            <xm:f>NOT(ISERROR(SEARCH('Listados Datos'!$T$5,AT72)))</xm:f>
            <xm:f>'Listados Datos'!$T$5</xm:f>
            <x14:dxf>
              <font>
                <b/>
                <i val="0"/>
                <color auto="1"/>
              </font>
              <fill>
                <patternFill>
                  <bgColor rgb="FFFFFF00"/>
                </patternFill>
              </fill>
            </x14:dxf>
          </x14:cfRule>
          <x14:cfRule type="containsText" priority="1850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489" operator="containsText" id="{9F93596B-36AB-49FB-9527-C52A19994CCD}">
            <xm:f>NOT(ISERROR(SEARCH('Listados Datos'!$P$3,AR72)))</xm:f>
            <xm:f>'Listados Datos'!$P$3</xm:f>
            <x14:dxf>
              <fill>
                <patternFill>
                  <bgColor rgb="FF99CC00"/>
                </patternFill>
              </fill>
            </x14:dxf>
          </x14:cfRule>
          <x14:cfRule type="containsText" priority="18490" operator="containsText" id="{BE0DE7AC-FF11-4161-BE07-53213A99EA85}">
            <xm:f>NOT(ISERROR(SEARCH('Listados Datos'!$P$4,AR72)))</xm:f>
            <xm:f>'Listados Datos'!$P$4</xm:f>
            <x14:dxf>
              <fill>
                <patternFill>
                  <bgColor rgb="FF33CC33"/>
                </patternFill>
              </fill>
            </x14:dxf>
          </x14:cfRule>
          <x14:cfRule type="containsText" priority="18491" operator="containsText" id="{14C80537-4470-4750-9B42-D03B87F2F1A0}">
            <xm:f>NOT(ISERROR(SEARCH('Listados Datos'!$P$5,AR72)))</xm:f>
            <xm:f>'Listados Datos'!$P$5</xm:f>
            <x14:dxf>
              <fill>
                <patternFill>
                  <bgColor rgb="FFFFFF00"/>
                </patternFill>
              </fill>
            </x14:dxf>
          </x14:cfRule>
          <x14:cfRule type="containsText" priority="18492" operator="containsText" id="{D4724D48-F489-420F-98E3-FB95E6637548}">
            <xm:f>NOT(ISERROR(SEARCH('Listados Datos'!$P$6,AR72)))</xm:f>
            <xm:f>'Listados Datos'!$P$6</xm:f>
            <x14:dxf>
              <fill>
                <patternFill>
                  <bgColor rgb="FFFFC000"/>
                </patternFill>
              </fill>
            </x14:dxf>
          </x14:cfRule>
          <x14:cfRule type="containsText" priority="1849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485" operator="containsText" id="{2F79951F-E66C-4B61-9892-847BE003FE68}">
            <xm:f>NOT(ISERROR(SEARCH('Listados Datos'!$T$3,AT73)))</xm:f>
            <xm:f>'Listados Datos'!$T$3</xm:f>
            <x14:dxf>
              <fill>
                <patternFill patternType="solid">
                  <bgColor rgb="FFC00000"/>
                </patternFill>
              </fill>
            </x14:dxf>
          </x14:cfRule>
          <x14:cfRule type="containsText" priority="18486" operator="containsText" id="{F197D0A8-C57D-46FF-8EDA-CCB1CCD66AD3}">
            <xm:f>NOT(ISERROR(SEARCH('Listados Datos'!$T$4,AT73)))</xm:f>
            <xm:f>'Listados Datos'!$T$4</xm:f>
            <x14:dxf>
              <font>
                <b/>
                <i val="0"/>
                <color theme="0"/>
              </font>
              <fill>
                <patternFill>
                  <bgColor rgb="FFE26B0A"/>
                </patternFill>
              </fill>
            </x14:dxf>
          </x14:cfRule>
          <x14:cfRule type="containsText" priority="18487" operator="containsText" id="{B8D8F795-54D8-439F-9B41-85F57E97BCB8}">
            <xm:f>NOT(ISERROR(SEARCH('Listados Datos'!$T$5,AT73)))</xm:f>
            <xm:f>'Listados Datos'!$T$5</xm:f>
            <x14:dxf>
              <font>
                <b/>
                <i val="0"/>
                <color auto="1"/>
              </font>
              <fill>
                <patternFill>
                  <bgColor rgb="FFFFFF00"/>
                </patternFill>
              </fill>
            </x14:dxf>
          </x14:cfRule>
          <x14:cfRule type="containsText" priority="1848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475" operator="containsText" id="{4A60163C-98CA-492F-A3DC-A19EE6326E19}">
            <xm:f>NOT(ISERROR(SEARCH('Listados Datos'!$P$3,AR73)))</xm:f>
            <xm:f>'Listados Datos'!$P$3</xm:f>
            <x14:dxf>
              <fill>
                <patternFill>
                  <bgColor rgb="FF99CC00"/>
                </patternFill>
              </fill>
            </x14:dxf>
          </x14:cfRule>
          <x14:cfRule type="containsText" priority="18476" operator="containsText" id="{A0AC73FC-63C6-4940-86B8-E00D976AF255}">
            <xm:f>NOT(ISERROR(SEARCH('Listados Datos'!$P$4,AR73)))</xm:f>
            <xm:f>'Listados Datos'!$P$4</xm:f>
            <x14:dxf>
              <fill>
                <patternFill>
                  <bgColor rgb="FF33CC33"/>
                </patternFill>
              </fill>
            </x14:dxf>
          </x14:cfRule>
          <x14:cfRule type="containsText" priority="18477" operator="containsText" id="{A582AFD6-BBD9-45AE-BFBA-576153E995D4}">
            <xm:f>NOT(ISERROR(SEARCH('Listados Datos'!$P$5,AR73)))</xm:f>
            <xm:f>'Listados Datos'!$P$5</xm:f>
            <x14:dxf>
              <fill>
                <patternFill>
                  <bgColor rgb="FFFFFF00"/>
                </patternFill>
              </fill>
            </x14:dxf>
          </x14:cfRule>
          <x14:cfRule type="containsText" priority="18478" operator="containsText" id="{6E2A6E13-5108-49A6-B1DD-38DE863430A6}">
            <xm:f>NOT(ISERROR(SEARCH('Listados Datos'!$P$6,AR73)))</xm:f>
            <xm:f>'Listados Datos'!$P$6</xm:f>
            <x14:dxf>
              <fill>
                <patternFill>
                  <bgColor rgb="FFFFC000"/>
                </patternFill>
              </fill>
            </x14:dxf>
          </x14:cfRule>
          <x14:cfRule type="containsText" priority="1847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8135" operator="containsText" id="{DFBE6EDD-C9C2-434F-959A-2B0BC4C4F507}">
            <xm:f>NOT(ISERROR(SEARCH('Listados Datos'!$T$3,AF88)))</xm:f>
            <xm:f>'Listados Datos'!$T$3</xm:f>
            <x14:dxf>
              <fill>
                <patternFill patternType="solid">
                  <bgColor rgb="FFC00000"/>
                </patternFill>
              </fill>
            </x14:dxf>
          </x14:cfRule>
          <x14:cfRule type="containsText" priority="18136" operator="containsText" id="{713FC963-B50A-4D8A-BE8E-CEDB015FF8DD}">
            <xm:f>NOT(ISERROR(SEARCH('Listados Datos'!$T$4,AF88)))</xm:f>
            <xm:f>'Listados Datos'!$T$4</xm:f>
            <x14:dxf>
              <font>
                <b/>
                <i val="0"/>
                <color theme="0"/>
              </font>
              <fill>
                <patternFill>
                  <bgColor rgb="FFE26B0A"/>
                </patternFill>
              </fill>
            </x14:dxf>
          </x14:cfRule>
          <x14:cfRule type="containsText" priority="18137" operator="containsText" id="{3E92E11A-63BF-4C91-803E-8B6A3C1A936A}">
            <xm:f>NOT(ISERROR(SEARCH('Listados Datos'!$T$5,AF88)))</xm:f>
            <xm:f>'Listados Datos'!$T$5</xm:f>
            <x14:dxf>
              <font>
                <b/>
                <i val="0"/>
                <color auto="1"/>
              </font>
              <fill>
                <patternFill>
                  <bgColor rgb="FFFFFF00"/>
                </patternFill>
              </fill>
            </x14:dxf>
          </x14:cfRule>
          <x14:cfRule type="containsText" priority="1813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8131" operator="containsText" id="{4CC8189F-530D-480F-AB38-6AEF5447B9D5}">
            <xm:f>NOT(ISERROR(SEARCH('Listados Datos'!$T$3,AB88)))</xm:f>
            <xm:f>'Listados Datos'!$T$3</xm:f>
            <x14:dxf>
              <fill>
                <patternFill patternType="solid">
                  <bgColor rgb="FFC00000"/>
                </patternFill>
              </fill>
            </x14:dxf>
          </x14:cfRule>
          <x14:cfRule type="containsText" priority="18132" operator="containsText" id="{6CEC8C99-34B5-44FF-B69B-D12B3F34261C}">
            <xm:f>NOT(ISERROR(SEARCH('Listados Datos'!$T$4,AB88)))</xm:f>
            <xm:f>'Listados Datos'!$T$4</xm:f>
            <x14:dxf>
              <font>
                <b/>
                <i val="0"/>
                <color theme="0"/>
              </font>
              <fill>
                <patternFill>
                  <bgColor rgb="FFE26B0A"/>
                </patternFill>
              </fill>
            </x14:dxf>
          </x14:cfRule>
          <x14:cfRule type="containsText" priority="18133" operator="containsText" id="{0B1E7C16-5EE3-4531-9D79-0149A453F469}">
            <xm:f>NOT(ISERROR(SEARCH('Listados Datos'!$T$5,AB88)))</xm:f>
            <xm:f>'Listados Datos'!$T$5</xm:f>
            <x14:dxf>
              <font>
                <b/>
                <i val="0"/>
                <color auto="1"/>
              </font>
              <fill>
                <patternFill>
                  <bgColor rgb="FFFFFF00"/>
                </patternFill>
              </fill>
            </x14:dxf>
          </x14:cfRule>
          <x14:cfRule type="containsText" priority="1813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8121" operator="containsText" id="{7105CB34-1D8C-4194-B249-23AB0BCD968E}">
            <xm:f>NOT(ISERROR(SEARCH('Listados Datos'!$P$3,Z88)))</xm:f>
            <xm:f>'Listados Datos'!$P$3</xm:f>
            <x14:dxf>
              <fill>
                <patternFill>
                  <bgColor rgb="FF99CC00"/>
                </patternFill>
              </fill>
            </x14:dxf>
          </x14:cfRule>
          <x14:cfRule type="containsText" priority="18122" operator="containsText" id="{789B8AE9-0535-4C14-B3D3-5FD3EF7E6E0F}">
            <xm:f>NOT(ISERROR(SEARCH('Listados Datos'!$P$4,Z88)))</xm:f>
            <xm:f>'Listados Datos'!$P$4</xm:f>
            <x14:dxf>
              <fill>
                <patternFill>
                  <bgColor rgb="FF33CC33"/>
                </patternFill>
              </fill>
            </x14:dxf>
          </x14:cfRule>
          <x14:cfRule type="containsText" priority="18123" operator="containsText" id="{C40F3368-8493-43E6-AE2E-B2DDAEBA2861}">
            <xm:f>NOT(ISERROR(SEARCH('Listados Datos'!$P$5,Z88)))</xm:f>
            <xm:f>'Listados Datos'!$P$5</xm:f>
            <x14:dxf>
              <fill>
                <patternFill>
                  <bgColor rgb="FFFFFF00"/>
                </patternFill>
              </fill>
            </x14:dxf>
          </x14:cfRule>
          <x14:cfRule type="containsText" priority="18124" operator="containsText" id="{C02CF9C3-8178-40B2-963A-AE28B456245F}">
            <xm:f>NOT(ISERROR(SEARCH('Listados Datos'!$P$6,Z88)))</xm:f>
            <xm:f>'Listados Datos'!$P$6</xm:f>
            <x14:dxf>
              <fill>
                <patternFill>
                  <bgColor rgb="FFFFC000"/>
                </patternFill>
              </fill>
            </x14:dxf>
          </x14:cfRule>
          <x14:cfRule type="containsText" priority="1812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8081" operator="containsText" id="{40AB3267-7091-4FC7-9EA7-F7F9180E4464}">
            <xm:f>NOT(ISERROR(SEARCH('Listados Datos'!$T$3,AT88)))</xm:f>
            <xm:f>'Listados Datos'!$T$3</xm:f>
            <x14:dxf>
              <fill>
                <patternFill patternType="solid">
                  <bgColor rgb="FFC00000"/>
                </patternFill>
              </fill>
            </x14:dxf>
          </x14:cfRule>
          <x14:cfRule type="containsText" priority="18082" operator="containsText" id="{1BD26552-6186-4978-AA92-8025CA6333B0}">
            <xm:f>NOT(ISERROR(SEARCH('Listados Datos'!$T$4,AT88)))</xm:f>
            <xm:f>'Listados Datos'!$T$4</xm:f>
            <x14:dxf>
              <font>
                <b/>
                <i val="0"/>
                <color theme="0"/>
              </font>
              <fill>
                <patternFill>
                  <bgColor rgb="FFE26B0A"/>
                </patternFill>
              </fill>
            </x14:dxf>
          </x14:cfRule>
          <x14:cfRule type="containsText" priority="18083" operator="containsText" id="{220606E3-084B-402B-9334-0F9A638DDC10}">
            <xm:f>NOT(ISERROR(SEARCH('Listados Datos'!$T$5,AT88)))</xm:f>
            <xm:f>'Listados Datos'!$T$5</xm:f>
            <x14:dxf>
              <font>
                <b/>
                <i val="0"/>
                <color auto="1"/>
              </font>
              <fill>
                <patternFill>
                  <bgColor rgb="FFFFFF00"/>
                </patternFill>
              </fill>
            </x14:dxf>
          </x14:cfRule>
          <x14:cfRule type="containsText" priority="1808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8071" operator="containsText" id="{E3530E85-7476-49A7-B29F-B79444CE11F7}">
            <xm:f>NOT(ISERROR(SEARCH('Listados Datos'!$P$3,AR88)))</xm:f>
            <xm:f>'Listados Datos'!$P$3</xm:f>
            <x14:dxf>
              <fill>
                <patternFill>
                  <bgColor rgb="FF99CC00"/>
                </patternFill>
              </fill>
            </x14:dxf>
          </x14:cfRule>
          <x14:cfRule type="containsText" priority="18072" operator="containsText" id="{AB7B07D1-4684-48DB-94D1-DCB6026BBAA9}">
            <xm:f>NOT(ISERROR(SEARCH('Listados Datos'!$P$4,AR88)))</xm:f>
            <xm:f>'Listados Datos'!$P$4</xm:f>
            <x14:dxf>
              <fill>
                <patternFill>
                  <bgColor rgb="FF33CC33"/>
                </patternFill>
              </fill>
            </x14:dxf>
          </x14:cfRule>
          <x14:cfRule type="containsText" priority="18073" operator="containsText" id="{5C5F06C8-2B93-4258-8659-8BD1114FCA73}">
            <xm:f>NOT(ISERROR(SEARCH('Listados Datos'!$P$5,AR88)))</xm:f>
            <xm:f>'Listados Datos'!$P$5</xm:f>
            <x14:dxf>
              <fill>
                <patternFill>
                  <bgColor rgb="FFFFFF00"/>
                </patternFill>
              </fill>
            </x14:dxf>
          </x14:cfRule>
          <x14:cfRule type="containsText" priority="18074" operator="containsText" id="{5CFE8B1D-F4D4-4505-9D18-790DE13E1605}">
            <xm:f>NOT(ISERROR(SEARCH('Listados Datos'!$P$6,AR88)))</xm:f>
            <xm:f>'Listados Datos'!$P$6</xm:f>
            <x14:dxf>
              <fill>
                <patternFill>
                  <bgColor rgb="FFFFC000"/>
                </patternFill>
              </fill>
            </x14:dxf>
          </x14:cfRule>
          <x14:cfRule type="containsText" priority="1807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8067" operator="containsText" id="{5AFB04AB-18F3-4AE1-AB83-E35009ABF182}">
            <xm:f>NOT(ISERROR(SEARCH('Listados Datos'!$T$3,AT89)))</xm:f>
            <xm:f>'Listados Datos'!$T$3</xm:f>
            <x14:dxf>
              <fill>
                <patternFill patternType="solid">
                  <bgColor rgb="FFC00000"/>
                </patternFill>
              </fill>
            </x14:dxf>
          </x14:cfRule>
          <x14:cfRule type="containsText" priority="18068" operator="containsText" id="{7CAC788C-E2DA-469C-9039-D8AB78EBC79B}">
            <xm:f>NOT(ISERROR(SEARCH('Listados Datos'!$T$4,AT89)))</xm:f>
            <xm:f>'Listados Datos'!$T$4</xm:f>
            <x14:dxf>
              <font>
                <b/>
                <i val="0"/>
                <color theme="0"/>
              </font>
              <fill>
                <patternFill>
                  <bgColor rgb="FFE26B0A"/>
                </patternFill>
              </fill>
            </x14:dxf>
          </x14:cfRule>
          <x14:cfRule type="containsText" priority="18069" operator="containsText" id="{9E106DE9-DB93-4980-9282-35080983D66F}">
            <xm:f>NOT(ISERROR(SEARCH('Listados Datos'!$T$5,AT89)))</xm:f>
            <xm:f>'Listados Datos'!$T$5</xm:f>
            <x14:dxf>
              <font>
                <b/>
                <i val="0"/>
                <color auto="1"/>
              </font>
              <fill>
                <patternFill>
                  <bgColor rgb="FFFFFF00"/>
                </patternFill>
              </fill>
            </x14:dxf>
          </x14:cfRule>
          <x14:cfRule type="containsText" priority="1807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8057" operator="containsText" id="{76E816E0-5FFF-400B-A9D4-C7838931462A}">
            <xm:f>NOT(ISERROR(SEARCH('Listados Datos'!$P$3,AR89)))</xm:f>
            <xm:f>'Listados Datos'!$P$3</xm:f>
            <x14:dxf>
              <fill>
                <patternFill>
                  <bgColor rgb="FF99CC00"/>
                </patternFill>
              </fill>
            </x14:dxf>
          </x14:cfRule>
          <x14:cfRule type="containsText" priority="18058" operator="containsText" id="{EE9D37FE-1F87-46E5-B870-6BAD30FB4295}">
            <xm:f>NOT(ISERROR(SEARCH('Listados Datos'!$P$4,AR89)))</xm:f>
            <xm:f>'Listados Datos'!$P$4</xm:f>
            <x14:dxf>
              <fill>
                <patternFill>
                  <bgColor rgb="FF33CC33"/>
                </patternFill>
              </fill>
            </x14:dxf>
          </x14:cfRule>
          <x14:cfRule type="containsText" priority="18059" operator="containsText" id="{95C08FDB-2277-4D01-9FBD-EB35A04542B6}">
            <xm:f>NOT(ISERROR(SEARCH('Listados Datos'!$P$5,AR89)))</xm:f>
            <xm:f>'Listados Datos'!$P$5</xm:f>
            <x14:dxf>
              <fill>
                <patternFill>
                  <bgColor rgb="FFFFFF00"/>
                </patternFill>
              </fill>
            </x14:dxf>
          </x14:cfRule>
          <x14:cfRule type="containsText" priority="18060" operator="containsText" id="{C00F8382-870A-4C1A-8B39-1D3F2C24B48C}">
            <xm:f>NOT(ISERROR(SEARCH('Listados Datos'!$P$6,AR89)))</xm:f>
            <xm:f>'Listados Datos'!$P$6</xm:f>
            <x14:dxf>
              <fill>
                <patternFill>
                  <bgColor rgb="FFFFC000"/>
                </patternFill>
              </fill>
            </x14:dxf>
          </x14:cfRule>
          <x14:cfRule type="containsText" priority="1806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8039" operator="containsText" id="{5AB2326C-97B6-4ED9-BBA3-ED3362BB991A}">
            <xm:f>NOT(ISERROR(SEARCH('Listados Datos'!$T$3,AF90)))</xm:f>
            <xm:f>'Listados Datos'!$T$3</xm:f>
            <x14:dxf>
              <fill>
                <patternFill patternType="solid">
                  <bgColor rgb="FFC00000"/>
                </patternFill>
              </fill>
            </x14:dxf>
          </x14:cfRule>
          <x14:cfRule type="containsText" priority="18040" operator="containsText" id="{72DB1F32-FCA7-481E-99E2-04F6560CE78B}">
            <xm:f>NOT(ISERROR(SEARCH('Listados Datos'!$T$4,AF90)))</xm:f>
            <xm:f>'Listados Datos'!$T$4</xm:f>
            <x14:dxf>
              <font>
                <b/>
                <i val="0"/>
                <color theme="0"/>
              </font>
              <fill>
                <patternFill>
                  <bgColor rgb="FFE26B0A"/>
                </patternFill>
              </fill>
            </x14:dxf>
          </x14:cfRule>
          <x14:cfRule type="containsText" priority="18041" operator="containsText" id="{92E25EC2-2B47-498C-BDEC-D7729A246A7E}">
            <xm:f>NOT(ISERROR(SEARCH('Listados Datos'!$T$5,AF90)))</xm:f>
            <xm:f>'Listados Datos'!$T$5</xm:f>
            <x14:dxf>
              <font>
                <b/>
                <i val="0"/>
                <color auto="1"/>
              </font>
              <fill>
                <patternFill>
                  <bgColor rgb="FFFFFF00"/>
                </patternFill>
              </fill>
            </x14:dxf>
          </x14:cfRule>
          <x14:cfRule type="containsText" priority="1804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8035" operator="containsText" id="{91851C41-836C-4B78-9839-8EA871F3F1D9}">
            <xm:f>NOT(ISERROR(SEARCH('Listados Datos'!$T$3,AB90)))</xm:f>
            <xm:f>'Listados Datos'!$T$3</xm:f>
            <x14:dxf>
              <fill>
                <patternFill patternType="solid">
                  <bgColor rgb="FFC00000"/>
                </patternFill>
              </fill>
            </x14:dxf>
          </x14:cfRule>
          <x14:cfRule type="containsText" priority="18036" operator="containsText" id="{5B4B47D1-4F42-41C6-B38B-6C23CF209CCD}">
            <xm:f>NOT(ISERROR(SEARCH('Listados Datos'!$T$4,AB90)))</xm:f>
            <xm:f>'Listados Datos'!$T$4</xm:f>
            <x14:dxf>
              <font>
                <b/>
                <i val="0"/>
                <color theme="0"/>
              </font>
              <fill>
                <patternFill>
                  <bgColor rgb="FFE26B0A"/>
                </patternFill>
              </fill>
            </x14:dxf>
          </x14:cfRule>
          <x14:cfRule type="containsText" priority="18037" operator="containsText" id="{779A416C-2349-459F-A797-9F3248F9A8E5}">
            <xm:f>NOT(ISERROR(SEARCH('Listados Datos'!$T$5,AB90)))</xm:f>
            <xm:f>'Listados Datos'!$T$5</xm:f>
            <x14:dxf>
              <font>
                <b/>
                <i val="0"/>
                <color auto="1"/>
              </font>
              <fill>
                <patternFill>
                  <bgColor rgb="FFFFFF00"/>
                </patternFill>
              </fill>
            </x14:dxf>
          </x14:cfRule>
          <x14:cfRule type="containsText" priority="1803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8025" operator="containsText" id="{7DB06B75-BCF4-4BBF-A53A-68D9A1F3307A}">
            <xm:f>NOT(ISERROR(SEARCH('Listados Datos'!$P$3,Z90)))</xm:f>
            <xm:f>'Listados Datos'!$P$3</xm:f>
            <x14:dxf>
              <fill>
                <patternFill>
                  <bgColor rgb="FF99CC00"/>
                </patternFill>
              </fill>
            </x14:dxf>
          </x14:cfRule>
          <x14:cfRule type="containsText" priority="18026" operator="containsText" id="{045A3C2C-2BF1-4762-A30E-AA1FED20D1E0}">
            <xm:f>NOT(ISERROR(SEARCH('Listados Datos'!$P$4,Z90)))</xm:f>
            <xm:f>'Listados Datos'!$P$4</xm:f>
            <x14:dxf>
              <fill>
                <patternFill>
                  <bgColor rgb="FF33CC33"/>
                </patternFill>
              </fill>
            </x14:dxf>
          </x14:cfRule>
          <x14:cfRule type="containsText" priority="18027" operator="containsText" id="{FA3DD347-C4AC-4530-BB23-D77C5930E7F5}">
            <xm:f>NOT(ISERROR(SEARCH('Listados Datos'!$P$5,Z90)))</xm:f>
            <xm:f>'Listados Datos'!$P$5</xm:f>
            <x14:dxf>
              <fill>
                <patternFill>
                  <bgColor rgb="FFFFFF00"/>
                </patternFill>
              </fill>
            </x14:dxf>
          </x14:cfRule>
          <x14:cfRule type="containsText" priority="18028" operator="containsText" id="{E67FC38F-E80D-4806-804C-DA0D7A2FEEDC}">
            <xm:f>NOT(ISERROR(SEARCH('Listados Datos'!$P$6,Z90)))</xm:f>
            <xm:f>'Listados Datos'!$P$6</xm:f>
            <x14:dxf>
              <fill>
                <patternFill>
                  <bgColor rgb="FFFFC000"/>
                </patternFill>
              </fill>
            </x14:dxf>
          </x14:cfRule>
          <x14:cfRule type="containsText" priority="1802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981" operator="containsText" id="{94A89DEE-7E70-4A68-BD09-5105F98D2B5F}">
            <xm:f>NOT(ISERROR(SEARCH('Listados Datos'!$T$3,AT91)))</xm:f>
            <xm:f>'Listados Datos'!$T$3</xm:f>
            <x14:dxf>
              <fill>
                <patternFill patternType="solid">
                  <bgColor rgb="FFC00000"/>
                </patternFill>
              </fill>
            </x14:dxf>
          </x14:cfRule>
          <x14:cfRule type="containsText" priority="17982" operator="containsText" id="{F3089DFA-0CA3-46A5-9D79-101CCCDAA1AB}">
            <xm:f>NOT(ISERROR(SEARCH('Listados Datos'!$T$4,AT91)))</xm:f>
            <xm:f>'Listados Datos'!$T$4</xm:f>
            <x14:dxf>
              <font>
                <b/>
                <i val="0"/>
                <color theme="0"/>
              </font>
              <fill>
                <patternFill>
                  <bgColor rgb="FFE26B0A"/>
                </patternFill>
              </fill>
            </x14:dxf>
          </x14:cfRule>
          <x14:cfRule type="containsText" priority="17983" operator="containsText" id="{5B665F3C-CAAD-4D5C-9F91-26269B44B361}">
            <xm:f>NOT(ISERROR(SEARCH('Listados Datos'!$T$5,AT91)))</xm:f>
            <xm:f>'Listados Datos'!$T$5</xm:f>
            <x14:dxf>
              <font>
                <b/>
                <i val="0"/>
                <color auto="1"/>
              </font>
              <fill>
                <patternFill>
                  <bgColor rgb="FFFFFF00"/>
                </patternFill>
              </fill>
            </x14:dxf>
          </x14:cfRule>
          <x14:cfRule type="containsText" priority="1798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885" operator="containsText" id="{9A84EEE7-EE29-4ACC-ABF8-E971DFC8DFEE}">
            <xm:f>NOT(ISERROR(SEARCH('Listados Datos'!$T$3,AT105)))</xm:f>
            <xm:f>'Listados Datos'!$T$3</xm:f>
            <x14:dxf>
              <fill>
                <patternFill patternType="solid">
                  <bgColor rgb="FFC00000"/>
                </patternFill>
              </fill>
            </x14:dxf>
          </x14:cfRule>
          <x14:cfRule type="containsText" priority="17886" operator="containsText" id="{33571F3D-03BB-46B1-A4D4-5EFF949E5F07}">
            <xm:f>NOT(ISERROR(SEARCH('Listados Datos'!$T$4,AT105)))</xm:f>
            <xm:f>'Listados Datos'!$T$4</xm:f>
            <x14:dxf>
              <font>
                <b/>
                <i val="0"/>
                <color theme="0"/>
              </font>
              <fill>
                <patternFill>
                  <bgColor rgb="FFE26B0A"/>
                </patternFill>
              </fill>
            </x14:dxf>
          </x14:cfRule>
          <x14:cfRule type="containsText" priority="17887" operator="containsText" id="{97F5EEAB-AA82-44B7-9FD6-21670D9578B9}">
            <xm:f>NOT(ISERROR(SEARCH('Listados Datos'!$T$5,AT105)))</xm:f>
            <xm:f>'Listados Datos'!$T$5</xm:f>
            <x14:dxf>
              <font>
                <b/>
                <i val="0"/>
                <color auto="1"/>
              </font>
              <fill>
                <patternFill>
                  <bgColor rgb="FFFFFF00"/>
                </patternFill>
              </fill>
            </x14:dxf>
          </x14:cfRule>
          <x14:cfRule type="containsText" priority="1788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875" operator="containsText" id="{2DA9EE99-F63F-4D75-A726-9B8CEED651C3}">
            <xm:f>NOT(ISERROR(SEARCH('Listados Datos'!$P$3,AR105)))</xm:f>
            <xm:f>'Listados Datos'!$P$3</xm:f>
            <x14:dxf>
              <fill>
                <patternFill>
                  <bgColor rgb="FF99CC00"/>
                </patternFill>
              </fill>
            </x14:dxf>
          </x14:cfRule>
          <x14:cfRule type="containsText" priority="17876" operator="containsText" id="{0D1E30D6-66D1-49B7-B557-E67C39E7C0DD}">
            <xm:f>NOT(ISERROR(SEARCH('Listados Datos'!$P$4,AR105)))</xm:f>
            <xm:f>'Listados Datos'!$P$4</xm:f>
            <x14:dxf>
              <fill>
                <patternFill>
                  <bgColor rgb="FF33CC33"/>
                </patternFill>
              </fill>
            </x14:dxf>
          </x14:cfRule>
          <x14:cfRule type="containsText" priority="17877" operator="containsText" id="{7132C706-F197-49AA-B6D9-ADD82A8EA24D}">
            <xm:f>NOT(ISERROR(SEARCH('Listados Datos'!$P$5,AR105)))</xm:f>
            <xm:f>'Listados Datos'!$P$5</xm:f>
            <x14:dxf>
              <fill>
                <patternFill>
                  <bgColor rgb="FFFFFF00"/>
                </patternFill>
              </fill>
            </x14:dxf>
          </x14:cfRule>
          <x14:cfRule type="containsText" priority="17878" operator="containsText" id="{CDBA4E61-563D-4165-827C-B96304D793B9}">
            <xm:f>NOT(ISERROR(SEARCH('Listados Datos'!$P$6,AR105)))</xm:f>
            <xm:f>'Listados Datos'!$P$6</xm:f>
            <x14:dxf>
              <fill>
                <patternFill>
                  <bgColor rgb="FFFFC000"/>
                </patternFill>
              </fill>
            </x14:dxf>
          </x14:cfRule>
          <x14:cfRule type="containsText" priority="1787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827" operator="containsText" id="{C0E0114E-43DC-4C7C-990D-D46FE2FD9F8F}">
            <xm:f>NOT(ISERROR(SEARCH('Listados Datos'!$T$3,AT102)))</xm:f>
            <xm:f>'Listados Datos'!$T$3</xm:f>
            <x14:dxf>
              <fill>
                <patternFill patternType="solid">
                  <bgColor rgb="FFC00000"/>
                </patternFill>
              </fill>
            </x14:dxf>
          </x14:cfRule>
          <x14:cfRule type="containsText" priority="17828" operator="containsText" id="{6A6C3381-02EB-4D38-8A81-A983187F2261}">
            <xm:f>NOT(ISERROR(SEARCH('Listados Datos'!$T$4,AT102)))</xm:f>
            <xm:f>'Listados Datos'!$T$4</xm:f>
            <x14:dxf>
              <font>
                <b/>
                <i val="0"/>
                <color theme="0"/>
              </font>
              <fill>
                <patternFill>
                  <bgColor rgb="FFE26B0A"/>
                </patternFill>
              </fill>
            </x14:dxf>
          </x14:cfRule>
          <x14:cfRule type="containsText" priority="17829" operator="containsText" id="{609B5DBF-119D-4B6E-8348-2D07857EA05F}">
            <xm:f>NOT(ISERROR(SEARCH('Listados Datos'!$T$5,AT102)))</xm:f>
            <xm:f>'Listados Datos'!$T$5</xm:f>
            <x14:dxf>
              <font>
                <b/>
                <i val="0"/>
                <color auto="1"/>
              </font>
              <fill>
                <patternFill>
                  <bgColor rgb="FFFFFF00"/>
                </patternFill>
              </fill>
            </x14:dxf>
          </x14:cfRule>
          <x14:cfRule type="containsText" priority="1783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817" operator="containsText" id="{BEDB2305-0406-48EB-8774-74436A13B9E3}">
            <xm:f>NOT(ISERROR(SEARCH('Listados Datos'!$P$3,AR102)))</xm:f>
            <xm:f>'Listados Datos'!$P$3</xm:f>
            <x14:dxf>
              <fill>
                <patternFill>
                  <bgColor rgb="FF99CC00"/>
                </patternFill>
              </fill>
            </x14:dxf>
          </x14:cfRule>
          <x14:cfRule type="containsText" priority="17818" operator="containsText" id="{E2B3A1CA-18DC-4911-ABFA-14EE4532064F}">
            <xm:f>NOT(ISERROR(SEARCH('Listados Datos'!$P$4,AR102)))</xm:f>
            <xm:f>'Listados Datos'!$P$4</xm:f>
            <x14:dxf>
              <fill>
                <patternFill>
                  <bgColor rgb="FF33CC33"/>
                </patternFill>
              </fill>
            </x14:dxf>
          </x14:cfRule>
          <x14:cfRule type="containsText" priority="17819" operator="containsText" id="{5CF68FF3-6A93-4D5F-A2EA-B8F167865583}">
            <xm:f>NOT(ISERROR(SEARCH('Listados Datos'!$P$5,AR102)))</xm:f>
            <xm:f>'Listados Datos'!$P$5</xm:f>
            <x14:dxf>
              <fill>
                <patternFill>
                  <bgColor rgb="FFFFFF00"/>
                </patternFill>
              </fill>
            </x14:dxf>
          </x14:cfRule>
          <x14:cfRule type="containsText" priority="17820" operator="containsText" id="{05899AFD-51DB-4B76-98F8-C9833D0FA0F3}">
            <xm:f>NOT(ISERROR(SEARCH('Listados Datos'!$P$6,AR102)))</xm:f>
            <xm:f>'Listados Datos'!$P$6</xm:f>
            <x14:dxf>
              <fill>
                <patternFill>
                  <bgColor rgb="FFFFC000"/>
                </patternFill>
              </fill>
            </x14:dxf>
          </x14:cfRule>
          <x14:cfRule type="containsText" priority="1782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967" operator="containsText" id="{56FC3F48-9100-49AE-B692-17F9EC56126D}">
            <xm:f>NOT(ISERROR(SEARCH('Listados Datos'!$T$3,AF100)))</xm:f>
            <xm:f>'Listados Datos'!$T$3</xm:f>
            <x14:dxf>
              <fill>
                <patternFill patternType="solid">
                  <bgColor rgb="FFC00000"/>
                </patternFill>
              </fill>
            </x14:dxf>
          </x14:cfRule>
          <x14:cfRule type="containsText" priority="17968" operator="containsText" id="{7295B8A2-6609-4C76-8D6A-B1BCEB10E3D5}">
            <xm:f>NOT(ISERROR(SEARCH('Listados Datos'!$T$4,AF100)))</xm:f>
            <xm:f>'Listados Datos'!$T$4</xm:f>
            <x14:dxf>
              <font>
                <b/>
                <i val="0"/>
                <color theme="0"/>
              </font>
              <fill>
                <patternFill>
                  <bgColor rgb="FFE26B0A"/>
                </patternFill>
              </fill>
            </x14:dxf>
          </x14:cfRule>
          <x14:cfRule type="containsText" priority="17969" operator="containsText" id="{EE70C7E4-A76E-4DDC-8433-909817AB4B0C}">
            <xm:f>NOT(ISERROR(SEARCH('Listados Datos'!$T$5,AF100)))</xm:f>
            <xm:f>'Listados Datos'!$T$5</xm:f>
            <x14:dxf>
              <font>
                <b/>
                <i val="0"/>
                <color auto="1"/>
              </font>
              <fill>
                <patternFill>
                  <bgColor rgb="FFFFFF00"/>
                </patternFill>
              </fill>
            </x14:dxf>
          </x14:cfRule>
          <x14:cfRule type="containsText" priority="1797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963" operator="containsText" id="{57EB808C-78EA-4A2E-8A6D-047AE4AB5963}">
            <xm:f>NOT(ISERROR(SEARCH('Listados Datos'!$T$3,AB100)))</xm:f>
            <xm:f>'Listados Datos'!$T$3</xm:f>
            <x14:dxf>
              <fill>
                <patternFill patternType="solid">
                  <bgColor rgb="FFC00000"/>
                </patternFill>
              </fill>
            </x14:dxf>
          </x14:cfRule>
          <x14:cfRule type="containsText" priority="17964" operator="containsText" id="{F68C4311-F33D-4EA0-B0F5-6C221C14ACC5}">
            <xm:f>NOT(ISERROR(SEARCH('Listados Datos'!$T$4,AB100)))</xm:f>
            <xm:f>'Listados Datos'!$T$4</xm:f>
            <x14:dxf>
              <font>
                <b/>
                <i val="0"/>
                <color theme="0"/>
              </font>
              <fill>
                <patternFill>
                  <bgColor rgb="FFE26B0A"/>
                </patternFill>
              </fill>
            </x14:dxf>
          </x14:cfRule>
          <x14:cfRule type="containsText" priority="17965" operator="containsText" id="{F65E635F-C0C8-47AE-B1DF-3AB683657C98}">
            <xm:f>NOT(ISERROR(SEARCH('Listados Datos'!$T$5,AB100)))</xm:f>
            <xm:f>'Listados Datos'!$T$5</xm:f>
            <x14:dxf>
              <font>
                <b/>
                <i val="0"/>
                <color auto="1"/>
              </font>
              <fill>
                <patternFill>
                  <bgColor rgb="FFFFFF00"/>
                </patternFill>
              </fill>
            </x14:dxf>
          </x14:cfRule>
          <x14:cfRule type="containsText" priority="1796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953" operator="containsText" id="{D02C9D93-8FB6-475D-AC79-F90C4B0981B6}">
            <xm:f>NOT(ISERROR(SEARCH('Listados Datos'!$P$3,Z100)))</xm:f>
            <xm:f>'Listados Datos'!$P$3</xm:f>
            <x14:dxf>
              <fill>
                <patternFill>
                  <bgColor rgb="FF99CC00"/>
                </patternFill>
              </fill>
            </x14:dxf>
          </x14:cfRule>
          <x14:cfRule type="containsText" priority="17954" operator="containsText" id="{588479C9-FFA5-4868-B898-58EF5F4CEDE0}">
            <xm:f>NOT(ISERROR(SEARCH('Listados Datos'!$P$4,Z100)))</xm:f>
            <xm:f>'Listados Datos'!$P$4</xm:f>
            <x14:dxf>
              <fill>
                <patternFill>
                  <bgColor rgb="FF33CC33"/>
                </patternFill>
              </fill>
            </x14:dxf>
          </x14:cfRule>
          <x14:cfRule type="containsText" priority="17955" operator="containsText" id="{A5C371B6-836C-432E-97A4-E892C89D6EAD}">
            <xm:f>NOT(ISERROR(SEARCH('Listados Datos'!$P$5,Z100)))</xm:f>
            <xm:f>'Listados Datos'!$P$5</xm:f>
            <x14:dxf>
              <fill>
                <patternFill>
                  <bgColor rgb="FFFFFF00"/>
                </patternFill>
              </fill>
            </x14:dxf>
          </x14:cfRule>
          <x14:cfRule type="containsText" priority="17956" operator="containsText" id="{92A02037-D6A0-4793-ABF5-7900EA0CD2F5}">
            <xm:f>NOT(ISERROR(SEARCH('Listados Datos'!$P$6,Z100)))</xm:f>
            <xm:f>'Listados Datos'!$P$6</xm:f>
            <x14:dxf>
              <fill>
                <patternFill>
                  <bgColor rgb="FFFFC000"/>
                </patternFill>
              </fill>
            </x14:dxf>
          </x14:cfRule>
          <x14:cfRule type="containsText" priority="1795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913" operator="containsText" id="{045BD4D7-E1C9-498A-B3D0-4459104AF5DA}">
            <xm:f>NOT(ISERROR(SEARCH('Listados Datos'!$T$3,AT100)))</xm:f>
            <xm:f>'Listados Datos'!$T$3</xm:f>
            <x14:dxf>
              <fill>
                <patternFill patternType="solid">
                  <bgColor rgb="FFC00000"/>
                </patternFill>
              </fill>
            </x14:dxf>
          </x14:cfRule>
          <x14:cfRule type="containsText" priority="17914" operator="containsText" id="{017FD86A-0503-48EE-B287-00A090F2BEE2}">
            <xm:f>NOT(ISERROR(SEARCH('Listados Datos'!$T$4,AT100)))</xm:f>
            <xm:f>'Listados Datos'!$T$4</xm:f>
            <x14:dxf>
              <font>
                <b/>
                <i val="0"/>
                <color theme="0"/>
              </font>
              <fill>
                <patternFill>
                  <bgColor rgb="FFE26B0A"/>
                </patternFill>
              </fill>
            </x14:dxf>
          </x14:cfRule>
          <x14:cfRule type="containsText" priority="17915" operator="containsText" id="{CD3551E1-FDE5-42D8-B009-44EEEF57A74D}">
            <xm:f>NOT(ISERROR(SEARCH('Listados Datos'!$T$5,AT100)))</xm:f>
            <xm:f>'Listados Datos'!$T$5</xm:f>
            <x14:dxf>
              <font>
                <b/>
                <i val="0"/>
                <color auto="1"/>
              </font>
              <fill>
                <patternFill>
                  <bgColor rgb="FFFFFF00"/>
                </patternFill>
              </fill>
            </x14:dxf>
          </x14:cfRule>
          <x14:cfRule type="containsText" priority="1791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903" operator="containsText" id="{06A35EB0-14FA-430E-BE12-7BEA74AFB879}">
            <xm:f>NOT(ISERROR(SEARCH('Listados Datos'!$P$3,AR100)))</xm:f>
            <xm:f>'Listados Datos'!$P$3</xm:f>
            <x14:dxf>
              <fill>
                <patternFill>
                  <bgColor rgb="FF99CC00"/>
                </patternFill>
              </fill>
            </x14:dxf>
          </x14:cfRule>
          <x14:cfRule type="containsText" priority="17904" operator="containsText" id="{79047086-5A45-4AE9-8C68-F6461D211835}">
            <xm:f>NOT(ISERROR(SEARCH('Listados Datos'!$P$4,AR100)))</xm:f>
            <xm:f>'Listados Datos'!$P$4</xm:f>
            <x14:dxf>
              <fill>
                <patternFill>
                  <bgColor rgb="FF33CC33"/>
                </patternFill>
              </fill>
            </x14:dxf>
          </x14:cfRule>
          <x14:cfRule type="containsText" priority="17905" operator="containsText" id="{7F8473C4-5DAB-4C7A-A91D-40457510B267}">
            <xm:f>NOT(ISERROR(SEARCH('Listados Datos'!$P$5,AR100)))</xm:f>
            <xm:f>'Listados Datos'!$P$5</xm:f>
            <x14:dxf>
              <fill>
                <patternFill>
                  <bgColor rgb="FFFFFF00"/>
                </patternFill>
              </fill>
            </x14:dxf>
          </x14:cfRule>
          <x14:cfRule type="containsText" priority="17906" operator="containsText" id="{0B7733F1-73E2-4F94-93FC-5E200D994E36}">
            <xm:f>NOT(ISERROR(SEARCH('Listados Datos'!$P$6,AR100)))</xm:f>
            <xm:f>'Listados Datos'!$P$6</xm:f>
            <x14:dxf>
              <fill>
                <patternFill>
                  <bgColor rgb="FFFFC000"/>
                </patternFill>
              </fill>
            </x14:dxf>
          </x14:cfRule>
          <x14:cfRule type="containsText" priority="1790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899" operator="containsText" id="{631E6500-0926-48F8-8317-99C520C0E7C2}">
            <xm:f>NOT(ISERROR(SEARCH('Listados Datos'!$T$3,AT101)))</xm:f>
            <xm:f>'Listados Datos'!$T$3</xm:f>
            <x14:dxf>
              <fill>
                <patternFill patternType="solid">
                  <bgColor rgb="FFC00000"/>
                </patternFill>
              </fill>
            </x14:dxf>
          </x14:cfRule>
          <x14:cfRule type="containsText" priority="17900" operator="containsText" id="{00A082D1-A048-45A4-A114-00CBE3608763}">
            <xm:f>NOT(ISERROR(SEARCH('Listados Datos'!$T$4,AT101)))</xm:f>
            <xm:f>'Listados Datos'!$T$4</xm:f>
            <x14:dxf>
              <font>
                <b/>
                <i val="0"/>
                <color theme="0"/>
              </font>
              <fill>
                <patternFill>
                  <bgColor rgb="FFE26B0A"/>
                </patternFill>
              </fill>
            </x14:dxf>
          </x14:cfRule>
          <x14:cfRule type="containsText" priority="17901" operator="containsText" id="{2E724F66-75F4-45AB-863A-5AD4F36DA3CA}">
            <xm:f>NOT(ISERROR(SEARCH('Listados Datos'!$T$5,AT101)))</xm:f>
            <xm:f>'Listados Datos'!$T$5</xm:f>
            <x14:dxf>
              <font>
                <b/>
                <i val="0"/>
                <color auto="1"/>
              </font>
              <fill>
                <patternFill>
                  <bgColor rgb="FFFFFF00"/>
                </patternFill>
              </fill>
            </x14:dxf>
          </x14:cfRule>
          <x14:cfRule type="containsText" priority="1790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889" operator="containsText" id="{71BEFA87-3519-4294-95B2-2E79EA326830}">
            <xm:f>NOT(ISERROR(SEARCH('Listados Datos'!$P$3,AR101)))</xm:f>
            <xm:f>'Listados Datos'!$P$3</xm:f>
            <x14:dxf>
              <fill>
                <patternFill>
                  <bgColor rgb="FF99CC00"/>
                </patternFill>
              </fill>
            </x14:dxf>
          </x14:cfRule>
          <x14:cfRule type="containsText" priority="17890" operator="containsText" id="{FC8057E9-8A5E-4DE0-93EB-6531D9A65E10}">
            <xm:f>NOT(ISERROR(SEARCH('Listados Datos'!$P$4,AR101)))</xm:f>
            <xm:f>'Listados Datos'!$P$4</xm:f>
            <x14:dxf>
              <fill>
                <patternFill>
                  <bgColor rgb="FF33CC33"/>
                </patternFill>
              </fill>
            </x14:dxf>
          </x14:cfRule>
          <x14:cfRule type="containsText" priority="17891" operator="containsText" id="{5D94F4E4-6F7F-45EE-BF41-C514D6B0AC45}">
            <xm:f>NOT(ISERROR(SEARCH('Listados Datos'!$P$5,AR101)))</xm:f>
            <xm:f>'Listados Datos'!$P$5</xm:f>
            <x14:dxf>
              <fill>
                <patternFill>
                  <bgColor rgb="FFFFFF00"/>
                </patternFill>
              </fill>
            </x14:dxf>
          </x14:cfRule>
          <x14:cfRule type="containsText" priority="17892" operator="containsText" id="{2D5FCD95-D996-4D40-8871-C1270F7BD387}">
            <xm:f>NOT(ISERROR(SEARCH('Listados Datos'!$P$6,AR101)))</xm:f>
            <xm:f>'Listados Datos'!$P$6</xm:f>
            <x14:dxf>
              <fill>
                <patternFill>
                  <bgColor rgb="FFFFC000"/>
                </patternFill>
              </fill>
            </x14:dxf>
          </x14:cfRule>
          <x14:cfRule type="containsText" priority="1789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871" operator="containsText" id="{77A4DE66-ACDB-4583-A64A-4C46A02D7F55}">
            <xm:f>NOT(ISERROR(SEARCH('Listados Datos'!$T$3,AF102)))</xm:f>
            <xm:f>'Listados Datos'!$T$3</xm:f>
            <x14:dxf>
              <fill>
                <patternFill patternType="solid">
                  <bgColor rgb="FFC00000"/>
                </patternFill>
              </fill>
            </x14:dxf>
          </x14:cfRule>
          <x14:cfRule type="containsText" priority="17872" operator="containsText" id="{718D3F92-A8E2-4898-8C36-FD920DF09418}">
            <xm:f>NOT(ISERROR(SEARCH('Listados Datos'!$T$4,AF102)))</xm:f>
            <xm:f>'Listados Datos'!$T$4</xm:f>
            <x14:dxf>
              <font>
                <b/>
                <i val="0"/>
                <color theme="0"/>
              </font>
              <fill>
                <patternFill>
                  <bgColor rgb="FFE26B0A"/>
                </patternFill>
              </fill>
            </x14:dxf>
          </x14:cfRule>
          <x14:cfRule type="containsText" priority="17873" operator="containsText" id="{7F9DA381-0312-431B-893F-C05E6329612C}">
            <xm:f>NOT(ISERROR(SEARCH('Listados Datos'!$T$5,AF102)))</xm:f>
            <xm:f>'Listados Datos'!$T$5</xm:f>
            <x14:dxf>
              <font>
                <b/>
                <i val="0"/>
                <color auto="1"/>
              </font>
              <fill>
                <patternFill>
                  <bgColor rgb="FFFFFF00"/>
                </patternFill>
              </fill>
            </x14:dxf>
          </x14:cfRule>
          <x14:cfRule type="containsText" priority="1787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867" operator="containsText" id="{59D8B76D-F80B-4EB2-BC22-7EB955EF2EF4}">
            <xm:f>NOT(ISERROR(SEARCH('Listados Datos'!$T$3,AB102)))</xm:f>
            <xm:f>'Listados Datos'!$T$3</xm:f>
            <x14:dxf>
              <fill>
                <patternFill patternType="solid">
                  <bgColor rgb="FFC00000"/>
                </patternFill>
              </fill>
            </x14:dxf>
          </x14:cfRule>
          <x14:cfRule type="containsText" priority="17868" operator="containsText" id="{5FD48E2F-3355-4B06-94AE-C955CDF755B1}">
            <xm:f>NOT(ISERROR(SEARCH('Listados Datos'!$T$4,AB102)))</xm:f>
            <xm:f>'Listados Datos'!$T$4</xm:f>
            <x14:dxf>
              <font>
                <b/>
                <i val="0"/>
                <color theme="0"/>
              </font>
              <fill>
                <patternFill>
                  <bgColor rgb="FFE26B0A"/>
                </patternFill>
              </fill>
            </x14:dxf>
          </x14:cfRule>
          <x14:cfRule type="containsText" priority="17869" operator="containsText" id="{E0A045DC-5F9A-43A1-888E-BA80A5AA007E}">
            <xm:f>NOT(ISERROR(SEARCH('Listados Datos'!$T$5,AB102)))</xm:f>
            <xm:f>'Listados Datos'!$T$5</xm:f>
            <x14:dxf>
              <font>
                <b/>
                <i val="0"/>
                <color auto="1"/>
              </font>
              <fill>
                <patternFill>
                  <bgColor rgb="FFFFFF00"/>
                </patternFill>
              </fill>
            </x14:dxf>
          </x14:cfRule>
          <x14:cfRule type="containsText" priority="1787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857" operator="containsText" id="{7B8DE8EF-BB83-4E77-A801-DD55A0F734B1}">
            <xm:f>NOT(ISERROR(SEARCH('Listados Datos'!$P$3,Z102)))</xm:f>
            <xm:f>'Listados Datos'!$P$3</xm:f>
            <x14:dxf>
              <fill>
                <patternFill>
                  <bgColor rgb="FF99CC00"/>
                </patternFill>
              </fill>
            </x14:dxf>
          </x14:cfRule>
          <x14:cfRule type="containsText" priority="17858" operator="containsText" id="{7B7579A0-DDDC-4D82-9A64-C6528E65F42D}">
            <xm:f>NOT(ISERROR(SEARCH('Listados Datos'!$P$4,Z102)))</xm:f>
            <xm:f>'Listados Datos'!$P$4</xm:f>
            <x14:dxf>
              <fill>
                <patternFill>
                  <bgColor rgb="FF33CC33"/>
                </patternFill>
              </fill>
            </x14:dxf>
          </x14:cfRule>
          <x14:cfRule type="containsText" priority="17859" operator="containsText" id="{064C66B1-B29A-4431-962C-F79B033BA2A9}">
            <xm:f>NOT(ISERROR(SEARCH('Listados Datos'!$P$5,Z102)))</xm:f>
            <xm:f>'Listados Datos'!$P$5</xm:f>
            <x14:dxf>
              <fill>
                <patternFill>
                  <bgColor rgb="FFFFFF00"/>
                </patternFill>
              </fill>
            </x14:dxf>
          </x14:cfRule>
          <x14:cfRule type="containsText" priority="17860" operator="containsText" id="{64B2F2AC-3DF3-45A0-B35E-47A30535C835}">
            <xm:f>NOT(ISERROR(SEARCH('Listados Datos'!$P$6,Z102)))</xm:f>
            <xm:f>'Listados Datos'!$P$6</xm:f>
            <x14:dxf>
              <fill>
                <patternFill>
                  <bgColor rgb="FFFFC000"/>
                </patternFill>
              </fill>
            </x14:dxf>
          </x14:cfRule>
          <x14:cfRule type="containsText" priority="1786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813" operator="containsText" id="{9E05C13C-8A49-429C-ABD0-977E415814EF}">
            <xm:f>NOT(ISERROR(SEARCH('Listados Datos'!$T$3,AT103)))</xm:f>
            <xm:f>'Listados Datos'!$T$3</xm:f>
            <x14:dxf>
              <fill>
                <patternFill patternType="solid">
                  <bgColor rgb="FFC00000"/>
                </patternFill>
              </fill>
            </x14:dxf>
          </x14:cfRule>
          <x14:cfRule type="containsText" priority="17814" operator="containsText" id="{C1C8DF37-C082-4B31-8E48-AA3AE1EB346C}">
            <xm:f>NOT(ISERROR(SEARCH('Listados Datos'!$T$4,AT103)))</xm:f>
            <xm:f>'Listados Datos'!$T$4</xm:f>
            <x14:dxf>
              <font>
                <b/>
                <i val="0"/>
                <color theme="0"/>
              </font>
              <fill>
                <patternFill>
                  <bgColor rgb="FFE26B0A"/>
                </patternFill>
              </fill>
            </x14:dxf>
          </x14:cfRule>
          <x14:cfRule type="containsText" priority="17815" operator="containsText" id="{492F834A-0A6C-44F6-929A-A7F5EB033DCB}">
            <xm:f>NOT(ISERROR(SEARCH('Listados Datos'!$T$5,AT103)))</xm:f>
            <xm:f>'Listados Datos'!$T$5</xm:f>
            <x14:dxf>
              <font>
                <b/>
                <i val="0"/>
                <color auto="1"/>
              </font>
              <fill>
                <patternFill>
                  <bgColor rgb="FFFFFF00"/>
                </patternFill>
              </fill>
            </x14:dxf>
          </x14:cfRule>
          <x14:cfRule type="containsText" priority="1781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717" operator="containsText" id="{6B25A5CE-4ED9-4839-B2CA-21E749D70408}">
            <xm:f>NOT(ISERROR(SEARCH('Listados Datos'!$T$3,AT99)))</xm:f>
            <xm:f>'Listados Datos'!$T$3</xm:f>
            <x14:dxf>
              <fill>
                <patternFill patternType="solid">
                  <bgColor rgb="FFC00000"/>
                </patternFill>
              </fill>
            </x14:dxf>
          </x14:cfRule>
          <x14:cfRule type="containsText" priority="17718" operator="containsText" id="{AC850D15-9B98-4A74-A4BF-FAF6B164ECB7}">
            <xm:f>NOT(ISERROR(SEARCH('Listados Datos'!$T$4,AT99)))</xm:f>
            <xm:f>'Listados Datos'!$T$4</xm:f>
            <x14:dxf>
              <font>
                <b/>
                <i val="0"/>
                <color theme="0"/>
              </font>
              <fill>
                <patternFill>
                  <bgColor rgb="FFE26B0A"/>
                </patternFill>
              </fill>
            </x14:dxf>
          </x14:cfRule>
          <x14:cfRule type="containsText" priority="17719" operator="containsText" id="{DBA1EDD4-9804-43F1-93AF-4DA2B583AA53}">
            <xm:f>NOT(ISERROR(SEARCH('Listados Datos'!$T$5,AT99)))</xm:f>
            <xm:f>'Listados Datos'!$T$5</xm:f>
            <x14:dxf>
              <font>
                <b/>
                <i val="0"/>
                <color auto="1"/>
              </font>
              <fill>
                <patternFill>
                  <bgColor rgb="FFFFFF00"/>
                </patternFill>
              </fill>
            </x14:dxf>
          </x14:cfRule>
          <x14:cfRule type="containsText" priority="1772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707" operator="containsText" id="{D2C2830C-4D72-4D4E-9213-6AF5EA88EECD}">
            <xm:f>NOT(ISERROR(SEARCH('Listados Datos'!$P$3,AR99)))</xm:f>
            <xm:f>'Listados Datos'!$P$3</xm:f>
            <x14:dxf>
              <fill>
                <patternFill>
                  <bgColor rgb="FF99CC00"/>
                </patternFill>
              </fill>
            </x14:dxf>
          </x14:cfRule>
          <x14:cfRule type="containsText" priority="17708" operator="containsText" id="{FC28DAC4-4809-425A-A35D-EE6626395BAD}">
            <xm:f>NOT(ISERROR(SEARCH('Listados Datos'!$P$4,AR99)))</xm:f>
            <xm:f>'Listados Datos'!$P$4</xm:f>
            <x14:dxf>
              <fill>
                <patternFill>
                  <bgColor rgb="FF33CC33"/>
                </patternFill>
              </fill>
            </x14:dxf>
          </x14:cfRule>
          <x14:cfRule type="containsText" priority="17709" operator="containsText" id="{8F37FD76-4562-420F-8CD8-59676DD0C238}">
            <xm:f>NOT(ISERROR(SEARCH('Listados Datos'!$P$5,AR99)))</xm:f>
            <xm:f>'Listados Datos'!$P$5</xm:f>
            <x14:dxf>
              <fill>
                <patternFill>
                  <bgColor rgb="FFFFFF00"/>
                </patternFill>
              </fill>
            </x14:dxf>
          </x14:cfRule>
          <x14:cfRule type="containsText" priority="17710" operator="containsText" id="{E8510F6B-8F2A-4835-8D4C-98BE2C32FB7E}">
            <xm:f>NOT(ISERROR(SEARCH('Listados Datos'!$P$6,AR99)))</xm:f>
            <xm:f>'Listados Datos'!$P$6</xm:f>
            <x14:dxf>
              <fill>
                <patternFill>
                  <bgColor rgb="FFFFC000"/>
                </patternFill>
              </fill>
            </x14:dxf>
          </x14:cfRule>
          <x14:cfRule type="containsText" priority="1771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659" operator="containsText" id="{DEA2D092-7EF3-45AD-9CD6-DE7A5E9F37D6}">
            <xm:f>NOT(ISERROR(SEARCH('Listados Datos'!$T$3,AT96)))</xm:f>
            <xm:f>'Listados Datos'!$T$3</xm:f>
            <x14:dxf>
              <fill>
                <patternFill patternType="solid">
                  <bgColor rgb="FFC00000"/>
                </patternFill>
              </fill>
            </x14:dxf>
          </x14:cfRule>
          <x14:cfRule type="containsText" priority="17660" operator="containsText" id="{2123D8BE-B414-4859-A099-C4DF427F777F}">
            <xm:f>NOT(ISERROR(SEARCH('Listados Datos'!$T$4,AT96)))</xm:f>
            <xm:f>'Listados Datos'!$T$4</xm:f>
            <x14:dxf>
              <font>
                <b/>
                <i val="0"/>
                <color theme="0"/>
              </font>
              <fill>
                <patternFill>
                  <bgColor rgb="FFE26B0A"/>
                </patternFill>
              </fill>
            </x14:dxf>
          </x14:cfRule>
          <x14:cfRule type="containsText" priority="17661" operator="containsText" id="{D9270863-C7EE-4DE0-847F-6EE679552B2F}">
            <xm:f>NOT(ISERROR(SEARCH('Listados Datos'!$T$5,AT96)))</xm:f>
            <xm:f>'Listados Datos'!$T$5</xm:f>
            <x14:dxf>
              <font>
                <b/>
                <i val="0"/>
                <color auto="1"/>
              </font>
              <fill>
                <patternFill>
                  <bgColor rgb="FFFFFF00"/>
                </patternFill>
              </fill>
            </x14:dxf>
          </x14:cfRule>
          <x14:cfRule type="containsText" priority="1766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649" operator="containsText" id="{7F531C2D-AA66-468A-B4B5-8401CF655BBF}">
            <xm:f>NOT(ISERROR(SEARCH('Listados Datos'!$P$3,AR96)))</xm:f>
            <xm:f>'Listados Datos'!$P$3</xm:f>
            <x14:dxf>
              <fill>
                <patternFill>
                  <bgColor rgb="FF99CC00"/>
                </patternFill>
              </fill>
            </x14:dxf>
          </x14:cfRule>
          <x14:cfRule type="containsText" priority="17650" operator="containsText" id="{2EAE9EBE-112E-46DF-B474-79B5AC78F1DF}">
            <xm:f>NOT(ISERROR(SEARCH('Listados Datos'!$P$4,AR96)))</xm:f>
            <xm:f>'Listados Datos'!$P$4</xm:f>
            <x14:dxf>
              <fill>
                <patternFill>
                  <bgColor rgb="FF33CC33"/>
                </patternFill>
              </fill>
            </x14:dxf>
          </x14:cfRule>
          <x14:cfRule type="containsText" priority="17651" operator="containsText" id="{DC893E74-40D9-4822-A43C-29A140603EB8}">
            <xm:f>NOT(ISERROR(SEARCH('Listados Datos'!$P$5,AR96)))</xm:f>
            <xm:f>'Listados Datos'!$P$5</xm:f>
            <x14:dxf>
              <fill>
                <patternFill>
                  <bgColor rgb="FFFFFF00"/>
                </patternFill>
              </fill>
            </x14:dxf>
          </x14:cfRule>
          <x14:cfRule type="containsText" priority="17652" operator="containsText" id="{41E45F80-6D61-4F9D-88ED-8842D82044F4}">
            <xm:f>NOT(ISERROR(SEARCH('Listados Datos'!$P$6,AR96)))</xm:f>
            <xm:f>'Listados Datos'!$P$6</xm:f>
            <x14:dxf>
              <fill>
                <patternFill>
                  <bgColor rgb="FFFFC000"/>
                </patternFill>
              </fill>
            </x14:dxf>
          </x14:cfRule>
          <x14:cfRule type="containsText" priority="1765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635" operator="containsText" id="{498E01C2-CC64-4795-AE8F-5788D4D4263F}">
            <xm:f>NOT(ISERROR(SEARCH('Listados Datos'!$P$3,AR97)))</xm:f>
            <xm:f>'Listados Datos'!$P$3</xm:f>
            <x14:dxf>
              <fill>
                <patternFill>
                  <bgColor rgb="FF99CC00"/>
                </patternFill>
              </fill>
            </x14:dxf>
          </x14:cfRule>
          <x14:cfRule type="containsText" priority="17636" operator="containsText" id="{F1EB39AF-ABCA-4C1B-AAEF-7A6363B2991C}">
            <xm:f>NOT(ISERROR(SEARCH('Listados Datos'!$P$4,AR97)))</xm:f>
            <xm:f>'Listados Datos'!$P$4</xm:f>
            <x14:dxf>
              <fill>
                <patternFill>
                  <bgColor rgb="FF33CC33"/>
                </patternFill>
              </fill>
            </x14:dxf>
          </x14:cfRule>
          <x14:cfRule type="containsText" priority="17637" operator="containsText" id="{7D2EA58D-9EA6-44C4-B3B6-EB0CEE15C10D}">
            <xm:f>NOT(ISERROR(SEARCH('Listados Datos'!$P$5,AR97)))</xm:f>
            <xm:f>'Listados Datos'!$P$5</xm:f>
            <x14:dxf>
              <fill>
                <patternFill>
                  <bgColor rgb="FFFFFF00"/>
                </patternFill>
              </fill>
            </x14:dxf>
          </x14:cfRule>
          <x14:cfRule type="containsText" priority="17638" operator="containsText" id="{AA5A6024-AD9B-4085-981F-964EBF0FD813}">
            <xm:f>NOT(ISERROR(SEARCH('Listados Datos'!$P$6,AR97)))</xm:f>
            <xm:f>'Listados Datos'!$P$6</xm:f>
            <x14:dxf>
              <fill>
                <patternFill>
                  <bgColor rgb="FFFFC000"/>
                </patternFill>
              </fill>
            </x14:dxf>
          </x14:cfRule>
          <x14:cfRule type="containsText" priority="1763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799" operator="containsText" id="{3429C2C3-1021-42B9-9B7D-7982C4CE867E}">
            <xm:f>NOT(ISERROR(SEARCH('Listados Datos'!$T$3,AF94)))</xm:f>
            <xm:f>'Listados Datos'!$T$3</xm:f>
            <x14:dxf>
              <fill>
                <patternFill patternType="solid">
                  <bgColor rgb="FFC00000"/>
                </patternFill>
              </fill>
            </x14:dxf>
          </x14:cfRule>
          <x14:cfRule type="containsText" priority="17800" operator="containsText" id="{2F27D5A1-F083-46C5-A955-8F0AADB881A3}">
            <xm:f>NOT(ISERROR(SEARCH('Listados Datos'!$T$4,AF94)))</xm:f>
            <xm:f>'Listados Datos'!$T$4</xm:f>
            <x14:dxf>
              <font>
                <b/>
                <i val="0"/>
                <color theme="0"/>
              </font>
              <fill>
                <patternFill>
                  <bgColor rgb="FFE26B0A"/>
                </patternFill>
              </fill>
            </x14:dxf>
          </x14:cfRule>
          <x14:cfRule type="containsText" priority="17801" operator="containsText" id="{3001E3B2-34E4-4CB0-8571-1616B66C1999}">
            <xm:f>NOT(ISERROR(SEARCH('Listados Datos'!$T$5,AF94)))</xm:f>
            <xm:f>'Listados Datos'!$T$5</xm:f>
            <x14:dxf>
              <font>
                <b/>
                <i val="0"/>
                <color auto="1"/>
              </font>
              <fill>
                <patternFill>
                  <bgColor rgb="FFFFFF00"/>
                </patternFill>
              </fill>
            </x14:dxf>
          </x14:cfRule>
          <x14:cfRule type="containsText" priority="1780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795" operator="containsText" id="{FF01A109-0036-43E2-9511-4D758C879746}">
            <xm:f>NOT(ISERROR(SEARCH('Listados Datos'!$T$3,AB94)))</xm:f>
            <xm:f>'Listados Datos'!$T$3</xm:f>
            <x14:dxf>
              <fill>
                <patternFill patternType="solid">
                  <bgColor rgb="FFC00000"/>
                </patternFill>
              </fill>
            </x14:dxf>
          </x14:cfRule>
          <x14:cfRule type="containsText" priority="17796" operator="containsText" id="{E828CBA3-69A3-4470-A04E-17CED8B365BF}">
            <xm:f>NOT(ISERROR(SEARCH('Listados Datos'!$T$4,AB94)))</xm:f>
            <xm:f>'Listados Datos'!$T$4</xm:f>
            <x14:dxf>
              <font>
                <b/>
                <i val="0"/>
                <color theme="0"/>
              </font>
              <fill>
                <patternFill>
                  <bgColor rgb="FFE26B0A"/>
                </patternFill>
              </fill>
            </x14:dxf>
          </x14:cfRule>
          <x14:cfRule type="containsText" priority="17797" operator="containsText" id="{096C5A9C-9B97-4D6A-964B-5FB20079FCCF}">
            <xm:f>NOT(ISERROR(SEARCH('Listados Datos'!$T$5,AB94)))</xm:f>
            <xm:f>'Listados Datos'!$T$5</xm:f>
            <x14:dxf>
              <font>
                <b/>
                <i val="0"/>
                <color auto="1"/>
              </font>
              <fill>
                <patternFill>
                  <bgColor rgb="FFFFFF00"/>
                </patternFill>
              </fill>
            </x14:dxf>
          </x14:cfRule>
          <x14:cfRule type="containsText" priority="1779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785" operator="containsText" id="{FB33002F-8070-46C3-A8E4-4624992B9B2C}">
            <xm:f>NOT(ISERROR(SEARCH('Listados Datos'!$P$3,Z94)))</xm:f>
            <xm:f>'Listados Datos'!$P$3</xm:f>
            <x14:dxf>
              <fill>
                <patternFill>
                  <bgColor rgb="FF99CC00"/>
                </patternFill>
              </fill>
            </x14:dxf>
          </x14:cfRule>
          <x14:cfRule type="containsText" priority="17786" operator="containsText" id="{FE0106AE-5138-47D7-B556-33ECC9749E0D}">
            <xm:f>NOT(ISERROR(SEARCH('Listados Datos'!$P$4,Z94)))</xm:f>
            <xm:f>'Listados Datos'!$P$4</xm:f>
            <x14:dxf>
              <fill>
                <patternFill>
                  <bgColor rgb="FF33CC33"/>
                </patternFill>
              </fill>
            </x14:dxf>
          </x14:cfRule>
          <x14:cfRule type="containsText" priority="17787" operator="containsText" id="{C9679D25-016B-49E8-8610-1FFE65095E03}">
            <xm:f>NOT(ISERROR(SEARCH('Listados Datos'!$P$5,Z94)))</xm:f>
            <xm:f>'Listados Datos'!$P$5</xm:f>
            <x14:dxf>
              <fill>
                <patternFill>
                  <bgColor rgb="FFFFFF00"/>
                </patternFill>
              </fill>
            </x14:dxf>
          </x14:cfRule>
          <x14:cfRule type="containsText" priority="17788" operator="containsText" id="{C9DE61FE-F14A-49AC-B56D-00B5B324826D}">
            <xm:f>NOT(ISERROR(SEARCH('Listados Datos'!$P$6,Z94)))</xm:f>
            <xm:f>'Listados Datos'!$P$6</xm:f>
            <x14:dxf>
              <fill>
                <patternFill>
                  <bgColor rgb="FFFFC000"/>
                </patternFill>
              </fill>
            </x14:dxf>
          </x14:cfRule>
          <x14:cfRule type="containsText" priority="1778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745" operator="containsText" id="{3D6A496E-50E0-4961-BA59-A1D33B9904E7}">
            <xm:f>NOT(ISERROR(SEARCH('Listados Datos'!$T$3,AT94)))</xm:f>
            <xm:f>'Listados Datos'!$T$3</xm:f>
            <x14:dxf>
              <fill>
                <patternFill patternType="solid">
                  <bgColor rgb="FFC00000"/>
                </patternFill>
              </fill>
            </x14:dxf>
          </x14:cfRule>
          <x14:cfRule type="containsText" priority="17746" operator="containsText" id="{B39A7A2F-E6B3-4401-BD0A-8D6D2DE1F231}">
            <xm:f>NOT(ISERROR(SEARCH('Listados Datos'!$T$4,AT94)))</xm:f>
            <xm:f>'Listados Datos'!$T$4</xm:f>
            <x14:dxf>
              <font>
                <b/>
                <i val="0"/>
                <color theme="0"/>
              </font>
              <fill>
                <patternFill>
                  <bgColor rgb="FFE26B0A"/>
                </patternFill>
              </fill>
            </x14:dxf>
          </x14:cfRule>
          <x14:cfRule type="containsText" priority="17747" operator="containsText" id="{7A605D6F-522A-4B64-BFC7-4DE535479CA7}">
            <xm:f>NOT(ISERROR(SEARCH('Listados Datos'!$T$5,AT94)))</xm:f>
            <xm:f>'Listados Datos'!$T$5</xm:f>
            <x14:dxf>
              <font>
                <b/>
                <i val="0"/>
                <color auto="1"/>
              </font>
              <fill>
                <patternFill>
                  <bgColor rgb="FFFFFF00"/>
                </patternFill>
              </fill>
            </x14:dxf>
          </x14:cfRule>
          <x14:cfRule type="containsText" priority="1774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735" operator="containsText" id="{F7ECA47C-396C-48C3-B5D9-CC3AE0BA58E9}">
            <xm:f>NOT(ISERROR(SEARCH('Listados Datos'!$P$3,AR94)))</xm:f>
            <xm:f>'Listados Datos'!$P$3</xm:f>
            <x14:dxf>
              <fill>
                <patternFill>
                  <bgColor rgb="FF99CC00"/>
                </patternFill>
              </fill>
            </x14:dxf>
          </x14:cfRule>
          <x14:cfRule type="containsText" priority="17736" operator="containsText" id="{CC90A4A3-A701-4003-A65F-5632B07F2A4C}">
            <xm:f>NOT(ISERROR(SEARCH('Listados Datos'!$P$4,AR94)))</xm:f>
            <xm:f>'Listados Datos'!$P$4</xm:f>
            <x14:dxf>
              <fill>
                <patternFill>
                  <bgColor rgb="FF33CC33"/>
                </patternFill>
              </fill>
            </x14:dxf>
          </x14:cfRule>
          <x14:cfRule type="containsText" priority="17737" operator="containsText" id="{B15CD55E-D573-4D96-825B-B4CA59DBF02E}">
            <xm:f>NOT(ISERROR(SEARCH('Listados Datos'!$P$5,AR94)))</xm:f>
            <xm:f>'Listados Datos'!$P$5</xm:f>
            <x14:dxf>
              <fill>
                <patternFill>
                  <bgColor rgb="FFFFFF00"/>
                </patternFill>
              </fill>
            </x14:dxf>
          </x14:cfRule>
          <x14:cfRule type="containsText" priority="17738" operator="containsText" id="{77B0060F-0092-430E-9A8B-285E143C57B1}">
            <xm:f>NOT(ISERROR(SEARCH('Listados Datos'!$P$6,AR94)))</xm:f>
            <xm:f>'Listados Datos'!$P$6</xm:f>
            <x14:dxf>
              <fill>
                <patternFill>
                  <bgColor rgb="FFFFC000"/>
                </patternFill>
              </fill>
            </x14:dxf>
          </x14:cfRule>
          <x14:cfRule type="containsText" priority="1773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731" operator="containsText" id="{204391E5-FF3D-4562-88A7-533460CB53E6}">
            <xm:f>NOT(ISERROR(SEARCH('Listados Datos'!$T$3,AT95)))</xm:f>
            <xm:f>'Listados Datos'!$T$3</xm:f>
            <x14:dxf>
              <fill>
                <patternFill patternType="solid">
                  <bgColor rgb="FFC00000"/>
                </patternFill>
              </fill>
            </x14:dxf>
          </x14:cfRule>
          <x14:cfRule type="containsText" priority="17732" operator="containsText" id="{C842C135-7CEA-49E7-84D7-5BF71FBF44F0}">
            <xm:f>NOT(ISERROR(SEARCH('Listados Datos'!$T$4,AT95)))</xm:f>
            <xm:f>'Listados Datos'!$T$4</xm:f>
            <x14:dxf>
              <font>
                <b/>
                <i val="0"/>
                <color theme="0"/>
              </font>
              <fill>
                <patternFill>
                  <bgColor rgb="FFE26B0A"/>
                </patternFill>
              </fill>
            </x14:dxf>
          </x14:cfRule>
          <x14:cfRule type="containsText" priority="17733" operator="containsText" id="{1DFB3EB6-B634-4E27-A8F8-2B8DC06287E8}">
            <xm:f>NOT(ISERROR(SEARCH('Listados Datos'!$T$5,AT95)))</xm:f>
            <xm:f>'Listados Datos'!$T$5</xm:f>
            <x14:dxf>
              <font>
                <b/>
                <i val="0"/>
                <color auto="1"/>
              </font>
              <fill>
                <patternFill>
                  <bgColor rgb="FFFFFF00"/>
                </patternFill>
              </fill>
            </x14:dxf>
          </x14:cfRule>
          <x14:cfRule type="containsText" priority="1773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721" operator="containsText" id="{238098F7-4348-45DD-A8EB-40E424A6F3C2}">
            <xm:f>NOT(ISERROR(SEARCH('Listados Datos'!$P$3,AR95)))</xm:f>
            <xm:f>'Listados Datos'!$P$3</xm:f>
            <x14:dxf>
              <fill>
                <patternFill>
                  <bgColor rgb="FF99CC00"/>
                </patternFill>
              </fill>
            </x14:dxf>
          </x14:cfRule>
          <x14:cfRule type="containsText" priority="17722" operator="containsText" id="{58DBDE9F-1244-43C7-9E5B-80BA117CA9E1}">
            <xm:f>NOT(ISERROR(SEARCH('Listados Datos'!$P$4,AR95)))</xm:f>
            <xm:f>'Listados Datos'!$P$4</xm:f>
            <x14:dxf>
              <fill>
                <patternFill>
                  <bgColor rgb="FF33CC33"/>
                </patternFill>
              </fill>
            </x14:dxf>
          </x14:cfRule>
          <x14:cfRule type="containsText" priority="17723" operator="containsText" id="{3D9A7924-D724-4F0E-B726-04B05F443290}">
            <xm:f>NOT(ISERROR(SEARCH('Listados Datos'!$P$5,AR95)))</xm:f>
            <xm:f>'Listados Datos'!$P$5</xm:f>
            <x14:dxf>
              <fill>
                <patternFill>
                  <bgColor rgb="FFFFFF00"/>
                </patternFill>
              </fill>
            </x14:dxf>
          </x14:cfRule>
          <x14:cfRule type="containsText" priority="17724" operator="containsText" id="{E7C46C01-431E-4EEE-84B3-547AFA831960}">
            <xm:f>NOT(ISERROR(SEARCH('Listados Datos'!$P$6,AR95)))</xm:f>
            <xm:f>'Listados Datos'!$P$6</xm:f>
            <x14:dxf>
              <fill>
                <patternFill>
                  <bgColor rgb="FFFFC000"/>
                </patternFill>
              </fill>
            </x14:dxf>
          </x14:cfRule>
          <x14:cfRule type="containsText" priority="1772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703" operator="containsText" id="{6BCAE375-D84E-4CE4-A617-71DC3B4333D5}">
            <xm:f>NOT(ISERROR(SEARCH('Listados Datos'!$T$3,AF96)))</xm:f>
            <xm:f>'Listados Datos'!$T$3</xm:f>
            <x14:dxf>
              <fill>
                <patternFill patternType="solid">
                  <bgColor rgb="FFC00000"/>
                </patternFill>
              </fill>
            </x14:dxf>
          </x14:cfRule>
          <x14:cfRule type="containsText" priority="17704" operator="containsText" id="{FB17F142-748E-4971-BD70-E96C452C88A6}">
            <xm:f>NOT(ISERROR(SEARCH('Listados Datos'!$T$4,AF96)))</xm:f>
            <xm:f>'Listados Datos'!$T$4</xm:f>
            <x14:dxf>
              <font>
                <b/>
                <i val="0"/>
                <color theme="0"/>
              </font>
              <fill>
                <patternFill>
                  <bgColor rgb="FFE26B0A"/>
                </patternFill>
              </fill>
            </x14:dxf>
          </x14:cfRule>
          <x14:cfRule type="containsText" priority="17705" operator="containsText" id="{94E56428-2540-4F1B-AE7B-0DF8F758BAE2}">
            <xm:f>NOT(ISERROR(SEARCH('Listados Datos'!$T$5,AF96)))</xm:f>
            <xm:f>'Listados Datos'!$T$5</xm:f>
            <x14:dxf>
              <font>
                <b/>
                <i val="0"/>
                <color auto="1"/>
              </font>
              <fill>
                <patternFill>
                  <bgColor rgb="FFFFFF00"/>
                </patternFill>
              </fill>
            </x14:dxf>
          </x14:cfRule>
          <x14:cfRule type="containsText" priority="1770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699" operator="containsText" id="{9BE2D70D-DDAB-498D-ABEA-958C520BEA2E}">
            <xm:f>NOT(ISERROR(SEARCH('Listados Datos'!$T$3,AB96)))</xm:f>
            <xm:f>'Listados Datos'!$T$3</xm:f>
            <x14:dxf>
              <fill>
                <patternFill patternType="solid">
                  <bgColor rgb="FFC00000"/>
                </patternFill>
              </fill>
            </x14:dxf>
          </x14:cfRule>
          <x14:cfRule type="containsText" priority="17700" operator="containsText" id="{C4386BEC-FE8E-4845-BED0-BA8E89D06370}">
            <xm:f>NOT(ISERROR(SEARCH('Listados Datos'!$T$4,AB96)))</xm:f>
            <xm:f>'Listados Datos'!$T$4</xm:f>
            <x14:dxf>
              <font>
                <b/>
                <i val="0"/>
                <color theme="0"/>
              </font>
              <fill>
                <patternFill>
                  <bgColor rgb="FFE26B0A"/>
                </patternFill>
              </fill>
            </x14:dxf>
          </x14:cfRule>
          <x14:cfRule type="containsText" priority="17701" operator="containsText" id="{4B4EE731-7DD4-4224-8627-716D8571A9FF}">
            <xm:f>NOT(ISERROR(SEARCH('Listados Datos'!$T$5,AB96)))</xm:f>
            <xm:f>'Listados Datos'!$T$5</xm:f>
            <x14:dxf>
              <font>
                <b/>
                <i val="0"/>
                <color auto="1"/>
              </font>
              <fill>
                <patternFill>
                  <bgColor rgb="FFFFFF00"/>
                </patternFill>
              </fill>
            </x14:dxf>
          </x14:cfRule>
          <x14:cfRule type="containsText" priority="1770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689" operator="containsText" id="{93C17826-1367-4A39-B01A-DE674600226D}">
            <xm:f>NOT(ISERROR(SEARCH('Listados Datos'!$P$3,Z96)))</xm:f>
            <xm:f>'Listados Datos'!$P$3</xm:f>
            <x14:dxf>
              <fill>
                <patternFill>
                  <bgColor rgb="FF99CC00"/>
                </patternFill>
              </fill>
            </x14:dxf>
          </x14:cfRule>
          <x14:cfRule type="containsText" priority="17690" operator="containsText" id="{CA7137A0-9B59-4CCE-BCA6-F897333E83AA}">
            <xm:f>NOT(ISERROR(SEARCH('Listados Datos'!$P$4,Z96)))</xm:f>
            <xm:f>'Listados Datos'!$P$4</xm:f>
            <x14:dxf>
              <fill>
                <patternFill>
                  <bgColor rgb="FF33CC33"/>
                </patternFill>
              </fill>
            </x14:dxf>
          </x14:cfRule>
          <x14:cfRule type="containsText" priority="17691" operator="containsText" id="{6319A2CD-144C-4517-AECE-B13C0D1A6167}">
            <xm:f>NOT(ISERROR(SEARCH('Listados Datos'!$P$5,Z96)))</xm:f>
            <xm:f>'Listados Datos'!$P$5</xm:f>
            <x14:dxf>
              <fill>
                <patternFill>
                  <bgColor rgb="FFFFFF00"/>
                </patternFill>
              </fill>
            </x14:dxf>
          </x14:cfRule>
          <x14:cfRule type="containsText" priority="17692" operator="containsText" id="{AE3DD689-8F26-4819-99C5-5DE0F168694E}">
            <xm:f>NOT(ISERROR(SEARCH('Listados Datos'!$P$6,Z96)))</xm:f>
            <xm:f>'Listados Datos'!$P$6</xm:f>
            <x14:dxf>
              <fill>
                <patternFill>
                  <bgColor rgb="FFFFC000"/>
                </patternFill>
              </fill>
            </x14:dxf>
          </x14:cfRule>
          <x14:cfRule type="containsText" priority="1769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645" operator="containsText" id="{D718EE26-83E2-42C3-9580-18CA86DB2CF2}">
            <xm:f>NOT(ISERROR(SEARCH('Listados Datos'!$T$3,AT97)))</xm:f>
            <xm:f>'Listados Datos'!$T$3</xm:f>
            <x14:dxf>
              <fill>
                <patternFill patternType="solid">
                  <bgColor rgb="FFC00000"/>
                </patternFill>
              </fill>
            </x14:dxf>
          </x14:cfRule>
          <x14:cfRule type="containsText" priority="17646" operator="containsText" id="{6BCF0F89-18FD-4766-8B7E-AC05259F2C6C}">
            <xm:f>NOT(ISERROR(SEARCH('Listados Datos'!$T$4,AT97)))</xm:f>
            <xm:f>'Listados Datos'!$T$4</xm:f>
            <x14:dxf>
              <font>
                <b/>
                <i val="0"/>
                <color theme="0"/>
              </font>
              <fill>
                <patternFill>
                  <bgColor rgb="FFE26B0A"/>
                </patternFill>
              </fill>
            </x14:dxf>
          </x14:cfRule>
          <x14:cfRule type="containsText" priority="17647" operator="containsText" id="{585B6BE1-0D1A-462A-857B-E951C0C1D834}">
            <xm:f>NOT(ISERROR(SEARCH('Listados Datos'!$T$5,AT97)))</xm:f>
            <xm:f>'Listados Datos'!$T$5</xm:f>
            <x14:dxf>
              <font>
                <b/>
                <i val="0"/>
                <color auto="1"/>
              </font>
              <fill>
                <patternFill>
                  <bgColor rgb="FFFFFF00"/>
                </patternFill>
              </fill>
            </x14:dxf>
          </x14:cfRule>
          <x14:cfRule type="containsText" priority="1764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439" operator="containsText" id="{86518F7B-48F9-417E-A1FF-7F24F6517146}">
            <xm:f>NOT(ISERROR(SEARCH('Listados Datos'!$T$3,AF14)))</xm:f>
            <xm:f>'Listados Datos'!$T$3</xm:f>
            <x14:dxf>
              <fill>
                <patternFill patternType="solid">
                  <bgColor rgb="FFC00000"/>
                </patternFill>
              </fill>
            </x14:dxf>
          </x14:cfRule>
          <x14:cfRule type="containsText" priority="17440" operator="containsText" id="{50C0FE17-86B4-45A0-855F-33E708F8CB66}">
            <xm:f>NOT(ISERROR(SEARCH('Listados Datos'!$T$4,AF14)))</xm:f>
            <xm:f>'Listados Datos'!$T$4</xm:f>
            <x14:dxf>
              <font>
                <b/>
                <i val="0"/>
                <color theme="0"/>
              </font>
              <fill>
                <patternFill>
                  <bgColor rgb="FFE26B0A"/>
                </patternFill>
              </fill>
            </x14:dxf>
          </x14:cfRule>
          <x14:cfRule type="containsText" priority="17441" operator="containsText" id="{88F6C2E6-7EEC-4045-9F05-2AB7418D4977}">
            <xm:f>NOT(ISERROR(SEARCH('Listados Datos'!$T$5,AF14)))</xm:f>
            <xm:f>'Listados Datos'!$T$5</xm:f>
            <x14:dxf>
              <font>
                <b/>
                <i val="0"/>
                <color auto="1"/>
              </font>
              <fill>
                <patternFill>
                  <bgColor rgb="FFFFFF00"/>
                </patternFill>
              </fill>
            </x14:dxf>
          </x14:cfRule>
          <x14:cfRule type="containsText" priority="1744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431" operator="containsText" id="{0FC55E3F-15E6-487D-B78D-66242B2698BA}">
            <xm:f>NOT(ISERROR(SEARCH('Listados Datos'!$T$3,AT14)))</xm:f>
            <xm:f>'Listados Datos'!$T$3</xm:f>
            <x14:dxf>
              <fill>
                <patternFill patternType="solid">
                  <bgColor rgb="FFC00000"/>
                </patternFill>
              </fill>
            </x14:dxf>
          </x14:cfRule>
          <x14:cfRule type="containsText" priority="17432" operator="containsText" id="{E24294B6-27DE-4225-957C-C65A39B49443}">
            <xm:f>NOT(ISERROR(SEARCH('Listados Datos'!$T$4,AT14)))</xm:f>
            <xm:f>'Listados Datos'!$T$4</xm:f>
            <x14:dxf>
              <font>
                <b/>
                <i val="0"/>
                <color theme="0"/>
              </font>
              <fill>
                <patternFill>
                  <bgColor rgb="FFE26B0A"/>
                </patternFill>
              </fill>
            </x14:dxf>
          </x14:cfRule>
          <x14:cfRule type="containsText" priority="17433" operator="containsText" id="{56032107-A1BB-4DEE-8C44-C21D19417AF4}">
            <xm:f>NOT(ISERROR(SEARCH('Listados Datos'!$T$5,AT14)))</xm:f>
            <xm:f>'Listados Datos'!$T$5</xm:f>
            <x14:dxf>
              <font>
                <b/>
                <i val="0"/>
                <color auto="1"/>
              </font>
              <fill>
                <patternFill>
                  <bgColor rgb="FFFFFF00"/>
                </patternFill>
              </fill>
            </x14:dxf>
          </x14:cfRule>
          <x14:cfRule type="containsText" priority="1743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421" operator="containsText" id="{6BD5368C-81CE-4A40-AEB3-C251BA165773}">
            <xm:f>NOT(ISERROR(SEARCH('Listados Datos'!$P$3,AR14)))</xm:f>
            <xm:f>'Listados Datos'!$P$3</xm:f>
            <x14:dxf>
              <fill>
                <patternFill>
                  <bgColor rgb="FF99CC00"/>
                </patternFill>
              </fill>
            </x14:dxf>
          </x14:cfRule>
          <x14:cfRule type="containsText" priority="17422" operator="containsText" id="{DFB91DBD-B707-4D9E-BC86-3BFBAD8FD207}">
            <xm:f>NOT(ISERROR(SEARCH('Listados Datos'!$P$4,AR14)))</xm:f>
            <xm:f>'Listados Datos'!$P$4</xm:f>
            <x14:dxf>
              <fill>
                <patternFill>
                  <bgColor rgb="FF33CC33"/>
                </patternFill>
              </fill>
            </x14:dxf>
          </x14:cfRule>
          <x14:cfRule type="containsText" priority="17423" operator="containsText" id="{9F71AFEA-34FD-48CF-9926-315A2B8EE1A3}">
            <xm:f>NOT(ISERROR(SEARCH('Listados Datos'!$P$5,AR14)))</xm:f>
            <xm:f>'Listados Datos'!$P$5</xm:f>
            <x14:dxf>
              <fill>
                <patternFill>
                  <bgColor rgb="FFFFFF00"/>
                </patternFill>
              </fill>
            </x14:dxf>
          </x14:cfRule>
          <x14:cfRule type="containsText" priority="17424" operator="containsText" id="{D2291AE4-7174-46F3-A19D-6F46DDE1037A}">
            <xm:f>NOT(ISERROR(SEARCH('Listados Datos'!$P$6,AR14)))</xm:f>
            <xm:f>'Listados Datos'!$P$6</xm:f>
            <x14:dxf>
              <fill>
                <patternFill>
                  <bgColor rgb="FFFFC000"/>
                </patternFill>
              </fill>
            </x14:dxf>
          </x14:cfRule>
          <x14:cfRule type="containsText" priority="1742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417" operator="containsText" id="{25235947-FF01-40C1-BD7E-10689B3CB2A9}">
            <xm:f>NOT(ISERROR(SEARCH('Listados Datos'!$T$3,AF20)))</xm:f>
            <xm:f>'Listados Datos'!$T$3</xm:f>
            <x14:dxf>
              <fill>
                <patternFill patternType="solid">
                  <bgColor rgb="FFC00000"/>
                </patternFill>
              </fill>
            </x14:dxf>
          </x14:cfRule>
          <x14:cfRule type="containsText" priority="17418" operator="containsText" id="{13A1D631-6566-41C9-966E-1ED72D5CC9BD}">
            <xm:f>NOT(ISERROR(SEARCH('Listados Datos'!$T$4,AF20)))</xm:f>
            <xm:f>'Listados Datos'!$T$4</xm:f>
            <x14:dxf>
              <font>
                <b/>
                <i val="0"/>
                <color theme="0"/>
              </font>
              <fill>
                <patternFill>
                  <bgColor rgb="FFE26B0A"/>
                </patternFill>
              </fill>
            </x14:dxf>
          </x14:cfRule>
          <x14:cfRule type="containsText" priority="17419" operator="containsText" id="{58E31EDC-6BA8-4644-B1BE-C258A6908595}">
            <xm:f>NOT(ISERROR(SEARCH('Listados Datos'!$T$5,AF20)))</xm:f>
            <xm:f>'Listados Datos'!$T$5</xm:f>
            <x14:dxf>
              <font>
                <b/>
                <i val="0"/>
                <color auto="1"/>
              </font>
              <fill>
                <patternFill>
                  <bgColor rgb="FFFFFF00"/>
                </patternFill>
              </fill>
            </x14:dxf>
          </x14:cfRule>
          <x14:cfRule type="containsText" priority="1742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413" operator="containsText" id="{0B706D0C-A0F9-4BCF-AB19-285A435834F0}">
            <xm:f>NOT(ISERROR(SEARCH('Listados Datos'!$T$3,AB20)))</xm:f>
            <xm:f>'Listados Datos'!$T$3</xm:f>
            <x14:dxf>
              <fill>
                <patternFill patternType="solid">
                  <bgColor rgb="FFC00000"/>
                </patternFill>
              </fill>
            </x14:dxf>
          </x14:cfRule>
          <x14:cfRule type="containsText" priority="17414" operator="containsText" id="{1EA6ABED-ACF5-405C-BD5C-7C10DEC6255C}">
            <xm:f>NOT(ISERROR(SEARCH('Listados Datos'!$T$4,AB20)))</xm:f>
            <xm:f>'Listados Datos'!$T$4</xm:f>
            <x14:dxf>
              <font>
                <b/>
                <i val="0"/>
                <color theme="0"/>
              </font>
              <fill>
                <patternFill>
                  <bgColor rgb="FFE26B0A"/>
                </patternFill>
              </fill>
            </x14:dxf>
          </x14:cfRule>
          <x14:cfRule type="containsText" priority="17415" operator="containsText" id="{CD8B081B-1A8A-4B14-A7ED-215643ADC203}">
            <xm:f>NOT(ISERROR(SEARCH('Listados Datos'!$T$5,AB20)))</xm:f>
            <xm:f>'Listados Datos'!$T$5</xm:f>
            <x14:dxf>
              <font>
                <b/>
                <i val="0"/>
                <color auto="1"/>
              </font>
              <fill>
                <patternFill>
                  <bgColor rgb="FFFFFF00"/>
                </patternFill>
              </fill>
            </x14:dxf>
          </x14:cfRule>
          <x14:cfRule type="containsText" priority="1741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403" operator="containsText" id="{D9E5C658-C7AB-4784-81D6-441EA5D4C959}">
            <xm:f>NOT(ISERROR(SEARCH('Listados Datos'!$P$3,Z20)))</xm:f>
            <xm:f>'Listados Datos'!$P$3</xm:f>
            <x14:dxf>
              <fill>
                <patternFill>
                  <bgColor rgb="FF99CC00"/>
                </patternFill>
              </fill>
            </x14:dxf>
          </x14:cfRule>
          <x14:cfRule type="containsText" priority="17404" operator="containsText" id="{00CFA22D-7294-468D-91E3-91D29B994273}">
            <xm:f>NOT(ISERROR(SEARCH('Listados Datos'!$P$4,Z20)))</xm:f>
            <xm:f>'Listados Datos'!$P$4</xm:f>
            <x14:dxf>
              <fill>
                <patternFill>
                  <bgColor rgb="FF33CC33"/>
                </patternFill>
              </fill>
            </x14:dxf>
          </x14:cfRule>
          <x14:cfRule type="containsText" priority="17405" operator="containsText" id="{D64150D6-323B-45BE-AFC2-995764CC0582}">
            <xm:f>NOT(ISERROR(SEARCH('Listados Datos'!$P$5,Z20)))</xm:f>
            <xm:f>'Listados Datos'!$P$5</xm:f>
            <x14:dxf>
              <fill>
                <patternFill>
                  <bgColor rgb="FFFFFF00"/>
                </patternFill>
              </fill>
            </x14:dxf>
          </x14:cfRule>
          <x14:cfRule type="containsText" priority="17406" operator="containsText" id="{66858101-56F8-4E26-BFC7-6CA7A06FBE9D}">
            <xm:f>NOT(ISERROR(SEARCH('Listados Datos'!$P$6,Z20)))</xm:f>
            <xm:f>'Listados Datos'!$P$6</xm:f>
            <x14:dxf>
              <fill>
                <patternFill>
                  <bgColor rgb="FFFFC000"/>
                </patternFill>
              </fill>
            </x14:dxf>
          </x14:cfRule>
          <x14:cfRule type="containsText" priority="1740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373" operator="containsText" id="{583D7BA5-827E-49D8-A9ED-3A3052AFF64A}">
            <xm:f>NOT(ISERROR(SEARCH('Listados Datos'!$T$3,AT20)))</xm:f>
            <xm:f>'Listados Datos'!$T$3</xm:f>
            <x14:dxf>
              <fill>
                <patternFill patternType="solid">
                  <bgColor rgb="FFC00000"/>
                </patternFill>
              </fill>
            </x14:dxf>
          </x14:cfRule>
          <x14:cfRule type="containsText" priority="17374" operator="containsText" id="{2E758619-766B-47E8-A802-06F1BFCAC57C}">
            <xm:f>NOT(ISERROR(SEARCH('Listados Datos'!$T$4,AT20)))</xm:f>
            <xm:f>'Listados Datos'!$T$4</xm:f>
            <x14:dxf>
              <font>
                <b/>
                <i val="0"/>
                <color theme="0"/>
              </font>
              <fill>
                <patternFill>
                  <bgColor rgb="FFE26B0A"/>
                </patternFill>
              </fill>
            </x14:dxf>
          </x14:cfRule>
          <x14:cfRule type="containsText" priority="17375" operator="containsText" id="{A7C63A36-1046-4588-A6FA-92A7092DF8B0}">
            <xm:f>NOT(ISERROR(SEARCH('Listados Datos'!$T$5,AT20)))</xm:f>
            <xm:f>'Listados Datos'!$T$5</xm:f>
            <x14:dxf>
              <font>
                <b/>
                <i val="0"/>
                <color auto="1"/>
              </font>
              <fill>
                <patternFill>
                  <bgColor rgb="FFFFFF00"/>
                </patternFill>
              </fill>
            </x14:dxf>
          </x14:cfRule>
          <x14:cfRule type="containsText" priority="1737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363" operator="containsText" id="{A9E6BB66-72C9-4ED6-97FF-CC8930C92A2E}">
            <xm:f>NOT(ISERROR(SEARCH('Listados Datos'!$P$3,AR20)))</xm:f>
            <xm:f>'Listados Datos'!$P$3</xm:f>
            <x14:dxf>
              <fill>
                <patternFill>
                  <bgColor rgb="FF99CC00"/>
                </patternFill>
              </fill>
            </x14:dxf>
          </x14:cfRule>
          <x14:cfRule type="containsText" priority="17364" operator="containsText" id="{A56B9FCB-FEAE-4324-8530-B012114A0E7F}">
            <xm:f>NOT(ISERROR(SEARCH('Listados Datos'!$P$4,AR20)))</xm:f>
            <xm:f>'Listados Datos'!$P$4</xm:f>
            <x14:dxf>
              <fill>
                <patternFill>
                  <bgColor rgb="FF33CC33"/>
                </patternFill>
              </fill>
            </x14:dxf>
          </x14:cfRule>
          <x14:cfRule type="containsText" priority="17365" operator="containsText" id="{3D099D53-19AB-4262-A801-593558F46159}">
            <xm:f>NOT(ISERROR(SEARCH('Listados Datos'!$P$5,AR20)))</xm:f>
            <xm:f>'Listados Datos'!$P$5</xm:f>
            <x14:dxf>
              <fill>
                <patternFill>
                  <bgColor rgb="FFFFFF00"/>
                </patternFill>
              </fill>
            </x14:dxf>
          </x14:cfRule>
          <x14:cfRule type="containsText" priority="17366" operator="containsText" id="{4D978F10-1738-4825-8A06-0580F87300F6}">
            <xm:f>NOT(ISERROR(SEARCH('Listados Datos'!$P$6,AR20)))</xm:f>
            <xm:f>'Listados Datos'!$P$6</xm:f>
            <x14:dxf>
              <fill>
                <patternFill>
                  <bgColor rgb="FFFFC000"/>
                </patternFill>
              </fill>
            </x14:dxf>
          </x14:cfRule>
          <x14:cfRule type="containsText" priority="1736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305" operator="containsText" id="{38C25C96-CFFD-4F35-B882-656D0C7CF42B}">
            <xm:f>NOT(ISERROR(SEARCH('Listados Datos'!$P$3,AR26)))</xm:f>
            <xm:f>'Listados Datos'!$P$3</xm:f>
            <x14:dxf>
              <fill>
                <patternFill>
                  <bgColor rgb="FF99CC00"/>
                </patternFill>
              </fill>
            </x14:dxf>
          </x14:cfRule>
          <x14:cfRule type="containsText" priority="17306" operator="containsText" id="{B4AC1FC4-D5E2-452A-ABF7-936F2BD981DD}">
            <xm:f>NOT(ISERROR(SEARCH('Listados Datos'!$P$4,AR26)))</xm:f>
            <xm:f>'Listados Datos'!$P$4</xm:f>
            <x14:dxf>
              <fill>
                <patternFill>
                  <bgColor rgb="FF33CC33"/>
                </patternFill>
              </fill>
            </x14:dxf>
          </x14:cfRule>
          <x14:cfRule type="containsText" priority="17307" operator="containsText" id="{2EE6D5DB-17C0-4A01-986B-29A797FE7735}">
            <xm:f>NOT(ISERROR(SEARCH('Listados Datos'!$P$5,AR26)))</xm:f>
            <xm:f>'Listados Datos'!$P$5</xm:f>
            <x14:dxf>
              <fill>
                <patternFill>
                  <bgColor rgb="FFFFFF00"/>
                </patternFill>
              </fill>
            </x14:dxf>
          </x14:cfRule>
          <x14:cfRule type="containsText" priority="17308" operator="containsText" id="{5E322E63-4077-4900-9CE3-7D6494CA5E11}">
            <xm:f>NOT(ISERROR(SEARCH('Listados Datos'!$P$6,AR26)))</xm:f>
            <xm:f>'Listados Datos'!$P$6</xm:f>
            <x14:dxf>
              <fill>
                <patternFill>
                  <bgColor rgb="FFFFC000"/>
                </patternFill>
              </fill>
            </x14:dxf>
          </x14:cfRule>
          <x14:cfRule type="containsText" priority="1730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315" operator="containsText" id="{F49F8CE3-FBED-459F-A7AE-A842A4423FBD}">
            <xm:f>NOT(ISERROR(SEARCH('Listados Datos'!$T$3,AT26)))</xm:f>
            <xm:f>'Listados Datos'!$T$3</xm:f>
            <x14:dxf>
              <fill>
                <patternFill patternType="solid">
                  <bgColor rgb="FFC00000"/>
                </patternFill>
              </fill>
            </x14:dxf>
          </x14:cfRule>
          <x14:cfRule type="containsText" priority="17316" operator="containsText" id="{34514D58-AB78-460E-8CC6-C89F7AAC2650}">
            <xm:f>NOT(ISERROR(SEARCH('Listados Datos'!$T$4,AT26)))</xm:f>
            <xm:f>'Listados Datos'!$T$4</xm:f>
            <x14:dxf>
              <font>
                <b/>
                <i val="0"/>
                <color theme="0"/>
              </font>
              <fill>
                <patternFill>
                  <bgColor rgb="FFE26B0A"/>
                </patternFill>
              </fill>
            </x14:dxf>
          </x14:cfRule>
          <x14:cfRule type="containsText" priority="17317" operator="containsText" id="{16D1AD68-7EFB-4B63-8046-C1B4A143CCF6}">
            <xm:f>NOT(ISERROR(SEARCH('Listados Datos'!$T$5,AT26)))</xm:f>
            <xm:f>'Listados Datos'!$T$5</xm:f>
            <x14:dxf>
              <font>
                <b/>
                <i val="0"/>
                <color auto="1"/>
              </font>
              <fill>
                <patternFill>
                  <bgColor rgb="FFFFFF00"/>
                </patternFill>
              </fill>
            </x14:dxf>
          </x14:cfRule>
          <x14:cfRule type="containsText" priority="1731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359" operator="containsText" id="{66256114-B242-4E90-8612-CE65B4C195CC}">
            <xm:f>NOT(ISERROR(SEARCH('Listados Datos'!$T$3,AF26)))</xm:f>
            <xm:f>'Listados Datos'!$T$3</xm:f>
            <x14:dxf>
              <fill>
                <patternFill patternType="solid">
                  <bgColor rgb="FFC00000"/>
                </patternFill>
              </fill>
            </x14:dxf>
          </x14:cfRule>
          <x14:cfRule type="containsText" priority="17360" operator="containsText" id="{4F6251A4-085D-46E3-AFAF-7660DC930C99}">
            <xm:f>NOT(ISERROR(SEARCH('Listados Datos'!$T$4,AF26)))</xm:f>
            <xm:f>'Listados Datos'!$T$4</xm:f>
            <x14:dxf>
              <font>
                <b/>
                <i val="0"/>
                <color theme="0"/>
              </font>
              <fill>
                <patternFill>
                  <bgColor rgb="FFE26B0A"/>
                </patternFill>
              </fill>
            </x14:dxf>
          </x14:cfRule>
          <x14:cfRule type="containsText" priority="17361" operator="containsText" id="{32DC2BED-C54A-43C9-9465-6078D5167E0F}">
            <xm:f>NOT(ISERROR(SEARCH('Listados Datos'!$T$5,AF26)))</xm:f>
            <xm:f>'Listados Datos'!$T$5</xm:f>
            <x14:dxf>
              <font>
                <b/>
                <i val="0"/>
                <color auto="1"/>
              </font>
              <fill>
                <patternFill>
                  <bgColor rgb="FFFFFF00"/>
                </patternFill>
              </fill>
            </x14:dxf>
          </x14:cfRule>
          <x14:cfRule type="containsText" priority="1736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355" operator="containsText" id="{0A89294D-FC17-46CF-84FD-51348E779F66}">
            <xm:f>NOT(ISERROR(SEARCH('Listados Datos'!$T$3,AB26)))</xm:f>
            <xm:f>'Listados Datos'!$T$3</xm:f>
            <x14:dxf>
              <fill>
                <patternFill patternType="solid">
                  <bgColor rgb="FFC00000"/>
                </patternFill>
              </fill>
            </x14:dxf>
          </x14:cfRule>
          <x14:cfRule type="containsText" priority="17356" operator="containsText" id="{227DD187-2D27-4CC6-A203-9160B35241B1}">
            <xm:f>NOT(ISERROR(SEARCH('Listados Datos'!$T$4,AB26)))</xm:f>
            <xm:f>'Listados Datos'!$T$4</xm:f>
            <x14:dxf>
              <font>
                <b/>
                <i val="0"/>
                <color theme="0"/>
              </font>
              <fill>
                <patternFill>
                  <bgColor rgb="FFE26B0A"/>
                </patternFill>
              </fill>
            </x14:dxf>
          </x14:cfRule>
          <x14:cfRule type="containsText" priority="17357" operator="containsText" id="{315050CA-5C86-47A1-BE09-D567D11589F3}">
            <xm:f>NOT(ISERROR(SEARCH('Listados Datos'!$T$5,AB26)))</xm:f>
            <xm:f>'Listados Datos'!$T$5</xm:f>
            <x14:dxf>
              <font>
                <b/>
                <i val="0"/>
                <color auto="1"/>
              </font>
              <fill>
                <patternFill>
                  <bgColor rgb="FFFFFF00"/>
                </patternFill>
              </fill>
            </x14:dxf>
          </x14:cfRule>
          <x14:cfRule type="containsText" priority="1735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345" operator="containsText" id="{0790337C-3FAF-4A9C-AB49-5537A721FC47}">
            <xm:f>NOT(ISERROR(SEARCH('Listados Datos'!$P$3,Z26)))</xm:f>
            <xm:f>'Listados Datos'!$P$3</xm:f>
            <x14:dxf>
              <fill>
                <patternFill>
                  <bgColor rgb="FF99CC00"/>
                </patternFill>
              </fill>
            </x14:dxf>
          </x14:cfRule>
          <x14:cfRule type="containsText" priority="17346" operator="containsText" id="{4B1EB688-EAC8-4C40-9021-90095D49D8AA}">
            <xm:f>NOT(ISERROR(SEARCH('Listados Datos'!$P$4,Z26)))</xm:f>
            <xm:f>'Listados Datos'!$P$4</xm:f>
            <x14:dxf>
              <fill>
                <patternFill>
                  <bgColor rgb="FF33CC33"/>
                </patternFill>
              </fill>
            </x14:dxf>
          </x14:cfRule>
          <x14:cfRule type="containsText" priority="17347" operator="containsText" id="{66DD5F1B-7A0D-4334-AF8B-A272B0C6761B}">
            <xm:f>NOT(ISERROR(SEARCH('Listados Datos'!$P$5,Z26)))</xm:f>
            <xm:f>'Listados Datos'!$P$5</xm:f>
            <x14:dxf>
              <fill>
                <patternFill>
                  <bgColor rgb="FFFFFF00"/>
                </patternFill>
              </fill>
            </x14:dxf>
          </x14:cfRule>
          <x14:cfRule type="containsText" priority="17348" operator="containsText" id="{F0129569-8628-48C9-80A6-C86A631001E5}">
            <xm:f>NOT(ISERROR(SEARCH('Listados Datos'!$P$6,Z26)))</xm:f>
            <xm:f>'Listados Datos'!$P$6</xm:f>
            <x14:dxf>
              <fill>
                <patternFill>
                  <bgColor rgb="FFFFC000"/>
                </patternFill>
              </fill>
            </x14:dxf>
          </x14:cfRule>
          <x14:cfRule type="containsText" priority="1734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301" operator="containsText" id="{273D801F-2546-40FB-8B08-E6BB8A21A01C}">
            <xm:f>NOT(ISERROR(SEARCH('Listados Datos'!$T$3,AF32)))</xm:f>
            <xm:f>'Listados Datos'!$T$3</xm:f>
            <x14:dxf>
              <fill>
                <patternFill patternType="solid">
                  <bgColor rgb="FFC00000"/>
                </patternFill>
              </fill>
            </x14:dxf>
          </x14:cfRule>
          <x14:cfRule type="containsText" priority="17302" operator="containsText" id="{E9B43C00-7DDD-4D79-BA09-0232C795A513}">
            <xm:f>NOT(ISERROR(SEARCH('Listados Datos'!$T$4,AF32)))</xm:f>
            <xm:f>'Listados Datos'!$T$4</xm:f>
            <x14:dxf>
              <font>
                <b/>
                <i val="0"/>
                <color theme="0"/>
              </font>
              <fill>
                <patternFill>
                  <bgColor rgb="FFE26B0A"/>
                </patternFill>
              </fill>
            </x14:dxf>
          </x14:cfRule>
          <x14:cfRule type="containsText" priority="17303" operator="containsText" id="{303C071B-B5C9-4C78-9B6A-1FE601A506BD}">
            <xm:f>NOT(ISERROR(SEARCH('Listados Datos'!$T$5,AF32)))</xm:f>
            <xm:f>'Listados Datos'!$T$5</xm:f>
            <x14:dxf>
              <font>
                <b/>
                <i val="0"/>
                <color auto="1"/>
              </font>
              <fill>
                <patternFill>
                  <bgColor rgb="FFFFFF00"/>
                </patternFill>
              </fill>
            </x14:dxf>
          </x14:cfRule>
          <x14:cfRule type="containsText" priority="1730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297" operator="containsText" id="{17076450-0479-4E0A-8457-FC51F73D298C}">
            <xm:f>NOT(ISERROR(SEARCH('Listados Datos'!$T$3,AB32)))</xm:f>
            <xm:f>'Listados Datos'!$T$3</xm:f>
            <x14:dxf>
              <fill>
                <patternFill patternType="solid">
                  <bgColor rgb="FFC00000"/>
                </patternFill>
              </fill>
            </x14:dxf>
          </x14:cfRule>
          <x14:cfRule type="containsText" priority="17298" operator="containsText" id="{79B4FEF3-03C9-4C1D-B992-4210155BE076}">
            <xm:f>NOT(ISERROR(SEARCH('Listados Datos'!$T$4,AB32)))</xm:f>
            <xm:f>'Listados Datos'!$T$4</xm:f>
            <x14:dxf>
              <font>
                <b/>
                <i val="0"/>
                <color theme="0"/>
              </font>
              <fill>
                <patternFill>
                  <bgColor rgb="FFE26B0A"/>
                </patternFill>
              </fill>
            </x14:dxf>
          </x14:cfRule>
          <x14:cfRule type="containsText" priority="17299" operator="containsText" id="{C962420E-CEA6-4EDE-945D-3F59E99C71D3}">
            <xm:f>NOT(ISERROR(SEARCH('Listados Datos'!$T$5,AB32)))</xm:f>
            <xm:f>'Listados Datos'!$T$5</xm:f>
            <x14:dxf>
              <font>
                <b/>
                <i val="0"/>
                <color auto="1"/>
              </font>
              <fill>
                <patternFill>
                  <bgColor rgb="FFFFFF00"/>
                </patternFill>
              </fill>
            </x14:dxf>
          </x14:cfRule>
          <x14:cfRule type="containsText" priority="1730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287" operator="containsText" id="{2118DB7C-0D63-4EEA-AA40-1FBCD4A34158}">
            <xm:f>NOT(ISERROR(SEARCH('Listados Datos'!$P$3,Z32)))</xm:f>
            <xm:f>'Listados Datos'!$P$3</xm:f>
            <x14:dxf>
              <fill>
                <patternFill>
                  <bgColor rgb="FF99CC00"/>
                </patternFill>
              </fill>
            </x14:dxf>
          </x14:cfRule>
          <x14:cfRule type="containsText" priority="17288" operator="containsText" id="{3A1CA8AD-F544-43B2-A126-F2018F806F7F}">
            <xm:f>NOT(ISERROR(SEARCH('Listados Datos'!$P$4,Z32)))</xm:f>
            <xm:f>'Listados Datos'!$P$4</xm:f>
            <x14:dxf>
              <fill>
                <patternFill>
                  <bgColor rgb="FF33CC33"/>
                </patternFill>
              </fill>
            </x14:dxf>
          </x14:cfRule>
          <x14:cfRule type="containsText" priority="17289" operator="containsText" id="{459695F3-E12B-4D32-8F51-B347EA62DE0B}">
            <xm:f>NOT(ISERROR(SEARCH('Listados Datos'!$P$5,Z32)))</xm:f>
            <xm:f>'Listados Datos'!$P$5</xm:f>
            <x14:dxf>
              <fill>
                <patternFill>
                  <bgColor rgb="FFFFFF00"/>
                </patternFill>
              </fill>
            </x14:dxf>
          </x14:cfRule>
          <x14:cfRule type="containsText" priority="17290" operator="containsText" id="{EEE5D690-4547-4075-B444-3568E05BC407}">
            <xm:f>NOT(ISERROR(SEARCH('Listados Datos'!$P$6,Z32)))</xm:f>
            <xm:f>'Listados Datos'!$P$6</xm:f>
            <x14:dxf>
              <fill>
                <patternFill>
                  <bgColor rgb="FFFFC000"/>
                </patternFill>
              </fill>
            </x14:dxf>
          </x14:cfRule>
          <x14:cfRule type="containsText" priority="1729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257" operator="containsText" id="{7CEA101D-B767-4EA5-933B-67FBA86730E8}">
            <xm:f>NOT(ISERROR(SEARCH('Listados Datos'!$T$3,AT32)))</xm:f>
            <xm:f>'Listados Datos'!$T$3</xm:f>
            <x14:dxf>
              <fill>
                <patternFill patternType="solid">
                  <bgColor rgb="FFC00000"/>
                </patternFill>
              </fill>
            </x14:dxf>
          </x14:cfRule>
          <x14:cfRule type="containsText" priority="17258" operator="containsText" id="{50CEE988-659A-4F53-9ADA-8A30A2119B9B}">
            <xm:f>NOT(ISERROR(SEARCH('Listados Datos'!$T$4,AT32)))</xm:f>
            <xm:f>'Listados Datos'!$T$4</xm:f>
            <x14:dxf>
              <font>
                <b/>
                <i val="0"/>
                <color theme="0"/>
              </font>
              <fill>
                <patternFill>
                  <bgColor rgb="FFE26B0A"/>
                </patternFill>
              </fill>
            </x14:dxf>
          </x14:cfRule>
          <x14:cfRule type="containsText" priority="17259" operator="containsText" id="{016DF309-57C0-449F-B228-05F5171D753D}">
            <xm:f>NOT(ISERROR(SEARCH('Listados Datos'!$T$5,AT32)))</xm:f>
            <xm:f>'Listados Datos'!$T$5</xm:f>
            <x14:dxf>
              <font>
                <b/>
                <i val="0"/>
                <color auto="1"/>
              </font>
              <fill>
                <patternFill>
                  <bgColor rgb="FFFFFF00"/>
                </patternFill>
              </fill>
            </x14:dxf>
          </x14:cfRule>
          <x14:cfRule type="containsText" priority="1726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247" operator="containsText" id="{EB2A9654-A46B-4389-AB7A-AE70D4F46746}">
            <xm:f>NOT(ISERROR(SEARCH('Listados Datos'!$P$3,AR32)))</xm:f>
            <xm:f>'Listados Datos'!$P$3</xm:f>
            <x14:dxf>
              <fill>
                <patternFill>
                  <bgColor rgb="FF99CC00"/>
                </patternFill>
              </fill>
            </x14:dxf>
          </x14:cfRule>
          <x14:cfRule type="containsText" priority="17248" operator="containsText" id="{AC889D15-391E-4AAA-AF3D-B7B3479B331A}">
            <xm:f>NOT(ISERROR(SEARCH('Listados Datos'!$P$4,AR32)))</xm:f>
            <xm:f>'Listados Datos'!$P$4</xm:f>
            <x14:dxf>
              <fill>
                <patternFill>
                  <bgColor rgb="FF33CC33"/>
                </patternFill>
              </fill>
            </x14:dxf>
          </x14:cfRule>
          <x14:cfRule type="containsText" priority="17249" operator="containsText" id="{18EE9DC3-3666-48E4-B1BC-AB29A4F11614}">
            <xm:f>NOT(ISERROR(SEARCH('Listados Datos'!$P$5,AR32)))</xm:f>
            <xm:f>'Listados Datos'!$P$5</xm:f>
            <x14:dxf>
              <fill>
                <patternFill>
                  <bgColor rgb="FFFFFF00"/>
                </patternFill>
              </fill>
            </x14:dxf>
          </x14:cfRule>
          <x14:cfRule type="containsText" priority="17250" operator="containsText" id="{B519B694-39C3-4E8F-8944-B01B940B4B39}">
            <xm:f>NOT(ISERROR(SEARCH('Listados Datos'!$P$6,AR32)))</xm:f>
            <xm:f>'Listados Datos'!$P$6</xm:f>
            <x14:dxf>
              <fill>
                <patternFill>
                  <bgColor rgb="FFFFC000"/>
                </patternFill>
              </fill>
            </x14:dxf>
          </x14:cfRule>
          <x14:cfRule type="containsText" priority="1725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243" operator="containsText" id="{3790F9F1-5335-4193-93B9-75CC5110072A}">
            <xm:f>NOT(ISERROR(SEARCH('Listados Datos'!$T$3,AF38)))</xm:f>
            <xm:f>'Listados Datos'!$T$3</xm:f>
            <x14:dxf>
              <fill>
                <patternFill patternType="solid">
                  <bgColor rgb="FFC00000"/>
                </patternFill>
              </fill>
            </x14:dxf>
          </x14:cfRule>
          <x14:cfRule type="containsText" priority="17244" operator="containsText" id="{CB75433E-78D8-4EC3-BE55-AE57F7D48DAD}">
            <xm:f>NOT(ISERROR(SEARCH('Listados Datos'!$T$4,AF38)))</xm:f>
            <xm:f>'Listados Datos'!$T$4</xm:f>
            <x14:dxf>
              <font>
                <b/>
                <i val="0"/>
                <color theme="0"/>
              </font>
              <fill>
                <patternFill>
                  <bgColor rgb="FFE26B0A"/>
                </patternFill>
              </fill>
            </x14:dxf>
          </x14:cfRule>
          <x14:cfRule type="containsText" priority="17245" operator="containsText" id="{690B42ED-1FE8-48E6-A43C-C30859F4ED60}">
            <xm:f>NOT(ISERROR(SEARCH('Listados Datos'!$T$5,AF38)))</xm:f>
            <xm:f>'Listados Datos'!$T$5</xm:f>
            <x14:dxf>
              <font>
                <b/>
                <i val="0"/>
                <color auto="1"/>
              </font>
              <fill>
                <patternFill>
                  <bgColor rgb="FFFFFF00"/>
                </patternFill>
              </fill>
            </x14:dxf>
          </x14:cfRule>
          <x14:cfRule type="containsText" priority="1724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239" operator="containsText" id="{1408FEAB-8AAE-4B09-B386-44BCF8CF2C15}">
            <xm:f>NOT(ISERROR(SEARCH('Listados Datos'!$T$3,AB38)))</xm:f>
            <xm:f>'Listados Datos'!$T$3</xm:f>
            <x14:dxf>
              <fill>
                <patternFill patternType="solid">
                  <bgColor rgb="FFC00000"/>
                </patternFill>
              </fill>
            </x14:dxf>
          </x14:cfRule>
          <x14:cfRule type="containsText" priority="17240" operator="containsText" id="{B5156EA2-E7F4-4155-8832-5D643BCB4E91}">
            <xm:f>NOT(ISERROR(SEARCH('Listados Datos'!$T$4,AB38)))</xm:f>
            <xm:f>'Listados Datos'!$T$4</xm:f>
            <x14:dxf>
              <font>
                <b/>
                <i val="0"/>
                <color theme="0"/>
              </font>
              <fill>
                <patternFill>
                  <bgColor rgb="FFE26B0A"/>
                </patternFill>
              </fill>
            </x14:dxf>
          </x14:cfRule>
          <x14:cfRule type="containsText" priority="17241" operator="containsText" id="{5FDEA7D4-7AFD-4913-A211-6A75C7518D60}">
            <xm:f>NOT(ISERROR(SEARCH('Listados Datos'!$T$5,AB38)))</xm:f>
            <xm:f>'Listados Datos'!$T$5</xm:f>
            <x14:dxf>
              <font>
                <b/>
                <i val="0"/>
                <color auto="1"/>
              </font>
              <fill>
                <patternFill>
                  <bgColor rgb="FFFFFF00"/>
                </patternFill>
              </fill>
            </x14:dxf>
          </x14:cfRule>
          <x14:cfRule type="containsText" priority="1724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229" operator="containsText" id="{2329C004-E72D-4302-B19A-3728A94AF711}">
            <xm:f>NOT(ISERROR(SEARCH('Listados Datos'!$P$3,Z38)))</xm:f>
            <xm:f>'Listados Datos'!$P$3</xm:f>
            <x14:dxf>
              <fill>
                <patternFill>
                  <bgColor rgb="FF99CC00"/>
                </patternFill>
              </fill>
            </x14:dxf>
          </x14:cfRule>
          <x14:cfRule type="containsText" priority="17230" operator="containsText" id="{4CA2ED83-4D62-4497-AF73-083736CFD086}">
            <xm:f>NOT(ISERROR(SEARCH('Listados Datos'!$P$4,Z38)))</xm:f>
            <xm:f>'Listados Datos'!$P$4</xm:f>
            <x14:dxf>
              <fill>
                <patternFill>
                  <bgColor rgb="FF33CC33"/>
                </patternFill>
              </fill>
            </x14:dxf>
          </x14:cfRule>
          <x14:cfRule type="containsText" priority="17231" operator="containsText" id="{74CE3BA3-2DBE-449B-834A-A9293444F469}">
            <xm:f>NOT(ISERROR(SEARCH('Listados Datos'!$P$5,Z38)))</xm:f>
            <xm:f>'Listados Datos'!$P$5</xm:f>
            <x14:dxf>
              <fill>
                <patternFill>
                  <bgColor rgb="FFFFFF00"/>
                </patternFill>
              </fill>
            </x14:dxf>
          </x14:cfRule>
          <x14:cfRule type="containsText" priority="17232" operator="containsText" id="{A5298F1C-52CA-4291-8D97-63DE3115FC23}">
            <xm:f>NOT(ISERROR(SEARCH('Listados Datos'!$P$6,Z38)))</xm:f>
            <xm:f>'Listados Datos'!$P$6</xm:f>
            <x14:dxf>
              <fill>
                <patternFill>
                  <bgColor rgb="FFFFC000"/>
                </patternFill>
              </fill>
            </x14:dxf>
          </x14:cfRule>
          <x14:cfRule type="containsText" priority="1723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215" operator="containsText" id="{A91EC4E1-D53F-4760-B6DD-90DD8AD75067}">
            <xm:f>NOT(ISERROR(SEARCH('Listados Datos'!$T$3,AT38)))</xm:f>
            <xm:f>'Listados Datos'!$T$3</xm:f>
            <x14:dxf>
              <fill>
                <patternFill patternType="solid">
                  <bgColor rgb="FFC00000"/>
                </patternFill>
              </fill>
            </x14:dxf>
          </x14:cfRule>
          <x14:cfRule type="containsText" priority="17216" operator="containsText" id="{E4472402-2954-4AF6-92C6-74C00B0D3E43}">
            <xm:f>NOT(ISERROR(SEARCH('Listados Datos'!$T$4,AT38)))</xm:f>
            <xm:f>'Listados Datos'!$T$4</xm:f>
            <x14:dxf>
              <font>
                <b/>
                <i val="0"/>
                <color theme="0"/>
              </font>
              <fill>
                <patternFill>
                  <bgColor rgb="FFE26B0A"/>
                </patternFill>
              </fill>
            </x14:dxf>
          </x14:cfRule>
          <x14:cfRule type="containsText" priority="17217" operator="containsText" id="{856DCE37-5727-48FA-8E8C-0E980F720685}">
            <xm:f>NOT(ISERROR(SEARCH('Listados Datos'!$T$5,AT38)))</xm:f>
            <xm:f>'Listados Datos'!$T$5</xm:f>
            <x14:dxf>
              <font>
                <b/>
                <i val="0"/>
                <color auto="1"/>
              </font>
              <fill>
                <patternFill>
                  <bgColor rgb="FFFFFF00"/>
                </patternFill>
              </fill>
            </x14:dxf>
          </x14:cfRule>
          <x14:cfRule type="containsText" priority="1721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205" operator="containsText" id="{A39C0BF7-F08B-4B3B-AA0A-C92B650B4D7B}">
            <xm:f>NOT(ISERROR(SEARCH('Listados Datos'!$P$3,AR38)))</xm:f>
            <xm:f>'Listados Datos'!$P$3</xm:f>
            <x14:dxf>
              <fill>
                <patternFill>
                  <bgColor rgb="FF99CC00"/>
                </patternFill>
              </fill>
            </x14:dxf>
          </x14:cfRule>
          <x14:cfRule type="containsText" priority="17206" operator="containsText" id="{12AD5ED2-9707-4C65-AC26-DF2463A0D52D}">
            <xm:f>NOT(ISERROR(SEARCH('Listados Datos'!$P$4,AR38)))</xm:f>
            <xm:f>'Listados Datos'!$P$4</xm:f>
            <x14:dxf>
              <fill>
                <patternFill>
                  <bgColor rgb="FF33CC33"/>
                </patternFill>
              </fill>
            </x14:dxf>
          </x14:cfRule>
          <x14:cfRule type="containsText" priority="17207" operator="containsText" id="{59FD1974-1EB6-4040-AB15-4CCCA46FF493}">
            <xm:f>NOT(ISERROR(SEARCH('Listados Datos'!$P$5,AR38)))</xm:f>
            <xm:f>'Listados Datos'!$P$5</xm:f>
            <x14:dxf>
              <fill>
                <patternFill>
                  <bgColor rgb="FFFFFF00"/>
                </patternFill>
              </fill>
            </x14:dxf>
          </x14:cfRule>
          <x14:cfRule type="containsText" priority="17208" operator="containsText" id="{685168F2-86AC-460E-B9EB-1DABCD2FFFE8}">
            <xm:f>NOT(ISERROR(SEARCH('Listados Datos'!$P$6,AR38)))</xm:f>
            <xm:f>'Listados Datos'!$P$6</xm:f>
            <x14:dxf>
              <fill>
                <patternFill>
                  <bgColor rgb="FFFFC000"/>
                </patternFill>
              </fill>
            </x14:dxf>
          </x14:cfRule>
          <x14:cfRule type="containsText" priority="1720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185" operator="containsText" id="{DCF4BAB5-B34F-4A82-9C2C-CDA01A3E76ED}">
            <xm:f>NOT(ISERROR(SEARCH('Listados Datos'!$T$3,AF44)))</xm:f>
            <xm:f>'Listados Datos'!$T$3</xm:f>
            <x14:dxf>
              <fill>
                <patternFill patternType="solid">
                  <bgColor rgb="FFC00000"/>
                </patternFill>
              </fill>
            </x14:dxf>
          </x14:cfRule>
          <x14:cfRule type="containsText" priority="17186" operator="containsText" id="{1087A3A3-AFA8-4F19-AF37-EC4DD8912488}">
            <xm:f>NOT(ISERROR(SEARCH('Listados Datos'!$T$4,AF44)))</xm:f>
            <xm:f>'Listados Datos'!$T$4</xm:f>
            <x14:dxf>
              <font>
                <b/>
                <i val="0"/>
                <color theme="0"/>
              </font>
              <fill>
                <patternFill>
                  <bgColor rgb="FFE26B0A"/>
                </patternFill>
              </fill>
            </x14:dxf>
          </x14:cfRule>
          <x14:cfRule type="containsText" priority="17187" operator="containsText" id="{6DACA4D6-6C9D-4F37-B26E-81C00C750196}">
            <xm:f>NOT(ISERROR(SEARCH('Listados Datos'!$T$5,AF44)))</xm:f>
            <xm:f>'Listados Datos'!$T$5</xm:f>
            <x14:dxf>
              <font>
                <b/>
                <i val="0"/>
                <color auto="1"/>
              </font>
              <fill>
                <patternFill>
                  <bgColor rgb="FFFFFF00"/>
                </patternFill>
              </fill>
            </x14:dxf>
          </x14:cfRule>
          <x14:cfRule type="containsText" priority="1718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181" operator="containsText" id="{E015FCEE-ECF2-4D55-9EE8-9B283A5E877B}">
            <xm:f>NOT(ISERROR(SEARCH('Listados Datos'!$T$3,AB44)))</xm:f>
            <xm:f>'Listados Datos'!$T$3</xm:f>
            <x14:dxf>
              <fill>
                <patternFill patternType="solid">
                  <bgColor rgb="FFC00000"/>
                </patternFill>
              </fill>
            </x14:dxf>
          </x14:cfRule>
          <x14:cfRule type="containsText" priority="17182" operator="containsText" id="{FD1843C6-D000-40E2-9696-C059638AA9A1}">
            <xm:f>NOT(ISERROR(SEARCH('Listados Datos'!$T$4,AB44)))</xm:f>
            <xm:f>'Listados Datos'!$T$4</xm:f>
            <x14:dxf>
              <font>
                <b/>
                <i val="0"/>
                <color theme="0"/>
              </font>
              <fill>
                <patternFill>
                  <bgColor rgb="FFE26B0A"/>
                </patternFill>
              </fill>
            </x14:dxf>
          </x14:cfRule>
          <x14:cfRule type="containsText" priority="17183" operator="containsText" id="{A4AAB381-5D46-489A-A83A-14E7775593E1}">
            <xm:f>NOT(ISERROR(SEARCH('Listados Datos'!$T$5,AB44)))</xm:f>
            <xm:f>'Listados Datos'!$T$5</xm:f>
            <x14:dxf>
              <font>
                <b/>
                <i val="0"/>
                <color auto="1"/>
              </font>
              <fill>
                <patternFill>
                  <bgColor rgb="FFFFFF00"/>
                </patternFill>
              </fill>
            </x14:dxf>
          </x14:cfRule>
          <x14:cfRule type="containsText" priority="1718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171" operator="containsText" id="{33BDEC15-FBC7-4F86-8066-837358B86D58}">
            <xm:f>NOT(ISERROR(SEARCH('Listados Datos'!$P$3,Z44)))</xm:f>
            <xm:f>'Listados Datos'!$P$3</xm:f>
            <x14:dxf>
              <fill>
                <patternFill>
                  <bgColor rgb="FF99CC00"/>
                </patternFill>
              </fill>
            </x14:dxf>
          </x14:cfRule>
          <x14:cfRule type="containsText" priority="17172" operator="containsText" id="{5C6D31D3-C86B-465B-A66D-DE1ED85DA64C}">
            <xm:f>NOT(ISERROR(SEARCH('Listados Datos'!$P$4,Z44)))</xm:f>
            <xm:f>'Listados Datos'!$P$4</xm:f>
            <x14:dxf>
              <fill>
                <patternFill>
                  <bgColor rgb="FF33CC33"/>
                </patternFill>
              </fill>
            </x14:dxf>
          </x14:cfRule>
          <x14:cfRule type="containsText" priority="17173" operator="containsText" id="{66BD384C-6FB4-4659-B2D6-E2285FA69401}">
            <xm:f>NOT(ISERROR(SEARCH('Listados Datos'!$P$5,Z44)))</xm:f>
            <xm:f>'Listados Datos'!$P$5</xm:f>
            <x14:dxf>
              <fill>
                <patternFill>
                  <bgColor rgb="FFFFFF00"/>
                </patternFill>
              </fill>
            </x14:dxf>
          </x14:cfRule>
          <x14:cfRule type="containsText" priority="17174" operator="containsText" id="{F120F689-439B-4BB5-BD93-59A2E0B0E65D}">
            <xm:f>NOT(ISERROR(SEARCH('Listados Datos'!$P$6,Z44)))</xm:f>
            <xm:f>'Listados Datos'!$P$6</xm:f>
            <x14:dxf>
              <fill>
                <patternFill>
                  <bgColor rgb="FFFFC000"/>
                </patternFill>
              </fill>
            </x14:dxf>
          </x14:cfRule>
          <x14:cfRule type="containsText" priority="1717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7157" operator="containsText" id="{B92E95C5-E66C-46B1-93AB-7CA5CDD72312}">
            <xm:f>NOT(ISERROR(SEARCH('Listados Datos'!$T$3,AT44)))</xm:f>
            <xm:f>'Listados Datos'!$T$3</xm:f>
            <x14:dxf>
              <fill>
                <patternFill patternType="solid">
                  <bgColor rgb="FFC00000"/>
                </patternFill>
              </fill>
            </x14:dxf>
          </x14:cfRule>
          <x14:cfRule type="containsText" priority="17158" operator="containsText" id="{52327F6D-0384-4280-808B-76E4107AC4BC}">
            <xm:f>NOT(ISERROR(SEARCH('Listados Datos'!$T$4,AT44)))</xm:f>
            <xm:f>'Listados Datos'!$T$4</xm:f>
            <x14:dxf>
              <font>
                <b/>
                <i val="0"/>
                <color theme="0"/>
              </font>
              <fill>
                <patternFill>
                  <bgColor rgb="FFE26B0A"/>
                </patternFill>
              </fill>
            </x14:dxf>
          </x14:cfRule>
          <x14:cfRule type="containsText" priority="17159" operator="containsText" id="{9BB74BC6-8D8C-4EB9-A858-2E057BBFE083}">
            <xm:f>NOT(ISERROR(SEARCH('Listados Datos'!$T$5,AT44)))</xm:f>
            <xm:f>'Listados Datos'!$T$5</xm:f>
            <x14:dxf>
              <font>
                <b/>
                <i val="0"/>
                <color auto="1"/>
              </font>
              <fill>
                <patternFill>
                  <bgColor rgb="FFFFFF00"/>
                </patternFill>
              </fill>
            </x14:dxf>
          </x14:cfRule>
          <x14:cfRule type="containsText" priority="1716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7147" operator="containsText" id="{05D37423-1E68-421D-941B-46EAC56F0FA4}">
            <xm:f>NOT(ISERROR(SEARCH('Listados Datos'!$P$3,AR44)))</xm:f>
            <xm:f>'Listados Datos'!$P$3</xm:f>
            <x14:dxf>
              <fill>
                <patternFill>
                  <bgColor rgb="FF99CC00"/>
                </patternFill>
              </fill>
            </x14:dxf>
          </x14:cfRule>
          <x14:cfRule type="containsText" priority="17148" operator="containsText" id="{C8328761-048A-4905-BE0A-6A762CC9B80A}">
            <xm:f>NOT(ISERROR(SEARCH('Listados Datos'!$P$4,AR44)))</xm:f>
            <xm:f>'Listados Datos'!$P$4</xm:f>
            <x14:dxf>
              <fill>
                <patternFill>
                  <bgColor rgb="FF33CC33"/>
                </patternFill>
              </fill>
            </x14:dxf>
          </x14:cfRule>
          <x14:cfRule type="containsText" priority="17149" operator="containsText" id="{3DCA9748-5789-414B-BB94-A795DAE2C470}">
            <xm:f>NOT(ISERROR(SEARCH('Listados Datos'!$P$5,AR44)))</xm:f>
            <xm:f>'Listados Datos'!$P$5</xm:f>
            <x14:dxf>
              <fill>
                <patternFill>
                  <bgColor rgb="FFFFFF00"/>
                </patternFill>
              </fill>
            </x14:dxf>
          </x14:cfRule>
          <x14:cfRule type="containsText" priority="17150" operator="containsText" id="{5518AFBB-48F6-4DFE-BF2E-E972305B8EA7}">
            <xm:f>NOT(ISERROR(SEARCH('Listados Datos'!$P$6,AR44)))</xm:f>
            <xm:f>'Listados Datos'!$P$6</xm:f>
            <x14:dxf>
              <fill>
                <patternFill>
                  <bgColor rgb="FFFFC000"/>
                </patternFill>
              </fill>
            </x14:dxf>
          </x14:cfRule>
          <x14:cfRule type="containsText" priority="1715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7127" operator="containsText" id="{D2A25F87-72C0-45A8-99A9-1BF682009C89}">
            <xm:f>NOT(ISERROR(SEARCH('Listados Datos'!$T$3,AF50)))</xm:f>
            <xm:f>'Listados Datos'!$T$3</xm:f>
            <x14:dxf>
              <fill>
                <patternFill patternType="solid">
                  <bgColor rgb="FFC00000"/>
                </patternFill>
              </fill>
            </x14:dxf>
          </x14:cfRule>
          <x14:cfRule type="containsText" priority="17128" operator="containsText" id="{9828CB19-3A4D-4D8D-83F4-1CF1E4D18C0C}">
            <xm:f>NOT(ISERROR(SEARCH('Listados Datos'!$T$4,AF50)))</xm:f>
            <xm:f>'Listados Datos'!$T$4</xm:f>
            <x14:dxf>
              <font>
                <b/>
                <i val="0"/>
                <color theme="0"/>
              </font>
              <fill>
                <patternFill>
                  <bgColor rgb="FFE26B0A"/>
                </patternFill>
              </fill>
            </x14:dxf>
          </x14:cfRule>
          <x14:cfRule type="containsText" priority="17129" operator="containsText" id="{EC36EED5-3709-48D0-BAB7-FE5508B2FDB2}">
            <xm:f>NOT(ISERROR(SEARCH('Listados Datos'!$T$5,AF50)))</xm:f>
            <xm:f>'Listados Datos'!$T$5</xm:f>
            <x14:dxf>
              <font>
                <b/>
                <i val="0"/>
                <color auto="1"/>
              </font>
              <fill>
                <patternFill>
                  <bgColor rgb="FFFFFF00"/>
                </patternFill>
              </fill>
            </x14:dxf>
          </x14:cfRule>
          <x14:cfRule type="containsText" priority="1713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7123" operator="containsText" id="{259B061D-5D4E-4C60-A2EF-65AEA93091A9}">
            <xm:f>NOT(ISERROR(SEARCH('Listados Datos'!$T$3,AB50)))</xm:f>
            <xm:f>'Listados Datos'!$T$3</xm:f>
            <x14:dxf>
              <fill>
                <patternFill patternType="solid">
                  <bgColor rgb="FFC00000"/>
                </patternFill>
              </fill>
            </x14:dxf>
          </x14:cfRule>
          <x14:cfRule type="containsText" priority="17124" operator="containsText" id="{F22B3BFD-EE25-44B3-8AFE-CFDD84E37900}">
            <xm:f>NOT(ISERROR(SEARCH('Listados Datos'!$T$4,AB50)))</xm:f>
            <xm:f>'Listados Datos'!$T$4</xm:f>
            <x14:dxf>
              <font>
                <b/>
                <i val="0"/>
                <color theme="0"/>
              </font>
              <fill>
                <patternFill>
                  <bgColor rgb="FFE26B0A"/>
                </patternFill>
              </fill>
            </x14:dxf>
          </x14:cfRule>
          <x14:cfRule type="containsText" priority="17125" operator="containsText" id="{13E84E10-7289-44A8-8F18-A4C8CA49FEF1}">
            <xm:f>NOT(ISERROR(SEARCH('Listados Datos'!$T$5,AB50)))</xm:f>
            <xm:f>'Listados Datos'!$T$5</xm:f>
            <x14:dxf>
              <font>
                <b/>
                <i val="0"/>
                <color auto="1"/>
              </font>
              <fill>
                <patternFill>
                  <bgColor rgb="FFFFFF00"/>
                </patternFill>
              </fill>
            </x14:dxf>
          </x14:cfRule>
          <x14:cfRule type="containsText" priority="1712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7113" operator="containsText" id="{468979A8-B7F7-4893-8E5C-45F7E48A5F4F}">
            <xm:f>NOT(ISERROR(SEARCH('Listados Datos'!$P$3,Z50)))</xm:f>
            <xm:f>'Listados Datos'!$P$3</xm:f>
            <x14:dxf>
              <fill>
                <patternFill>
                  <bgColor rgb="FF99CC00"/>
                </patternFill>
              </fill>
            </x14:dxf>
          </x14:cfRule>
          <x14:cfRule type="containsText" priority="17114" operator="containsText" id="{5DFC6EF9-B11D-4D6D-BEE2-0B0D8F3C64B7}">
            <xm:f>NOT(ISERROR(SEARCH('Listados Datos'!$P$4,Z50)))</xm:f>
            <xm:f>'Listados Datos'!$P$4</xm:f>
            <x14:dxf>
              <fill>
                <patternFill>
                  <bgColor rgb="FF33CC33"/>
                </patternFill>
              </fill>
            </x14:dxf>
          </x14:cfRule>
          <x14:cfRule type="containsText" priority="17115" operator="containsText" id="{BCDEA4D2-5134-4247-B579-520D9ADE7829}">
            <xm:f>NOT(ISERROR(SEARCH('Listados Datos'!$P$5,Z50)))</xm:f>
            <xm:f>'Listados Datos'!$P$5</xm:f>
            <x14:dxf>
              <fill>
                <patternFill>
                  <bgColor rgb="FFFFFF00"/>
                </patternFill>
              </fill>
            </x14:dxf>
          </x14:cfRule>
          <x14:cfRule type="containsText" priority="17116" operator="containsText" id="{1EE93EFD-3A91-47C2-93A3-E050D8112D2D}">
            <xm:f>NOT(ISERROR(SEARCH('Listados Datos'!$P$6,Z50)))</xm:f>
            <xm:f>'Listados Datos'!$P$6</xm:f>
            <x14:dxf>
              <fill>
                <patternFill>
                  <bgColor rgb="FFFFC000"/>
                </patternFill>
              </fill>
            </x14:dxf>
          </x14:cfRule>
          <x14:cfRule type="containsText" priority="1711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7099" operator="containsText" id="{04DBBD2D-EA91-4BDC-ACCD-B4B8BD4D8B22}">
            <xm:f>NOT(ISERROR(SEARCH('Listados Datos'!$T$3,AT50)))</xm:f>
            <xm:f>'Listados Datos'!$T$3</xm:f>
            <x14:dxf>
              <fill>
                <patternFill patternType="solid">
                  <bgColor rgb="FFC00000"/>
                </patternFill>
              </fill>
            </x14:dxf>
          </x14:cfRule>
          <x14:cfRule type="containsText" priority="17100" operator="containsText" id="{7C4AD3CF-4DD9-4BD9-9318-173BF318118B}">
            <xm:f>NOT(ISERROR(SEARCH('Listados Datos'!$T$4,AT50)))</xm:f>
            <xm:f>'Listados Datos'!$T$4</xm:f>
            <x14:dxf>
              <font>
                <b/>
                <i val="0"/>
                <color theme="0"/>
              </font>
              <fill>
                <patternFill>
                  <bgColor rgb="FFE26B0A"/>
                </patternFill>
              </fill>
            </x14:dxf>
          </x14:cfRule>
          <x14:cfRule type="containsText" priority="17101" operator="containsText" id="{7CEB28AB-D696-488B-B177-0270F07A2FC1}">
            <xm:f>NOT(ISERROR(SEARCH('Listados Datos'!$T$5,AT50)))</xm:f>
            <xm:f>'Listados Datos'!$T$5</xm:f>
            <x14:dxf>
              <font>
                <b/>
                <i val="0"/>
                <color auto="1"/>
              </font>
              <fill>
                <patternFill>
                  <bgColor rgb="FFFFFF00"/>
                </patternFill>
              </fill>
            </x14:dxf>
          </x14:cfRule>
          <x14:cfRule type="containsText" priority="1710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7089" operator="containsText" id="{A31C9E3A-ED39-4BA3-9278-0B5EDB9E89B8}">
            <xm:f>NOT(ISERROR(SEARCH('Listados Datos'!$P$3,AR50)))</xm:f>
            <xm:f>'Listados Datos'!$P$3</xm:f>
            <x14:dxf>
              <fill>
                <patternFill>
                  <bgColor rgb="FF99CC00"/>
                </patternFill>
              </fill>
            </x14:dxf>
          </x14:cfRule>
          <x14:cfRule type="containsText" priority="17090" operator="containsText" id="{5B3DC5CE-F2E2-4912-9B80-0181F0CF5D70}">
            <xm:f>NOT(ISERROR(SEARCH('Listados Datos'!$P$4,AR50)))</xm:f>
            <xm:f>'Listados Datos'!$P$4</xm:f>
            <x14:dxf>
              <fill>
                <patternFill>
                  <bgColor rgb="FF33CC33"/>
                </patternFill>
              </fill>
            </x14:dxf>
          </x14:cfRule>
          <x14:cfRule type="containsText" priority="17091" operator="containsText" id="{7AC227DE-6EF4-4E77-AEBD-328B24992CA3}">
            <xm:f>NOT(ISERROR(SEARCH('Listados Datos'!$P$5,AR50)))</xm:f>
            <xm:f>'Listados Datos'!$P$5</xm:f>
            <x14:dxf>
              <fill>
                <patternFill>
                  <bgColor rgb="FFFFFF00"/>
                </patternFill>
              </fill>
            </x14:dxf>
          </x14:cfRule>
          <x14:cfRule type="containsText" priority="17092" operator="containsText" id="{60D0A709-3F65-470D-81E5-5D0A4EDC8D89}">
            <xm:f>NOT(ISERROR(SEARCH('Listados Datos'!$P$6,AR50)))</xm:f>
            <xm:f>'Listados Datos'!$P$6</xm:f>
            <x14:dxf>
              <fill>
                <patternFill>
                  <bgColor rgb="FFFFC000"/>
                </patternFill>
              </fill>
            </x14:dxf>
          </x14:cfRule>
          <x14:cfRule type="containsText" priority="1709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7069" operator="containsText" id="{E224030C-B60F-40CA-8394-420A00D518D2}">
            <xm:f>NOT(ISERROR(SEARCH('Listados Datos'!$T$3,AF56)))</xm:f>
            <xm:f>'Listados Datos'!$T$3</xm:f>
            <x14:dxf>
              <fill>
                <patternFill patternType="solid">
                  <bgColor rgb="FFC00000"/>
                </patternFill>
              </fill>
            </x14:dxf>
          </x14:cfRule>
          <x14:cfRule type="containsText" priority="17070" operator="containsText" id="{E7DE9E65-917C-4B90-A95A-4BD59810427B}">
            <xm:f>NOT(ISERROR(SEARCH('Listados Datos'!$T$4,AF56)))</xm:f>
            <xm:f>'Listados Datos'!$T$4</xm:f>
            <x14:dxf>
              <font>
                <b/>
                <i val="0"/>
                <color theme="0"/>
              </font>
              <fill>
                <patternFill>
                  <bgColor rgb="FFE26B0A"/>
                </patternFill>
              </fill>
            </x14:dxf>
          </x14:cfRule>
          <x14:cfRule type="containsText" priority="17071" operator="containsText" id="{3EA39E2E-879B-42A9-9BBF-55AAF0B605A5}">
            <xm:f>NOT(ISERROR(SEARCH('Listados Datos'!$T$5,AF56)))</xm:f>
            <xm:f>'Listados Datos'!$T$5</xm:f>
            <x14:dxf>
              <font>
                <b/>
                <i val="0"/>
                <color auto="1"/>
              </font>
              <fill>
                <patternFill>
                  <bgColor rgb="FFFFFF00"/>
                </patternFill>
              </fill>
            </x14:dxf>
          </x14:cfRule>
          <x14:cfRule type="containsText" priority="1707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7065" operator="containsText" id="{45F76F20-C8C6-427D-BDB7-05276CB1A15E}">
            <xm:f>NOT(ISERROR(SEARCH('Listados Datos'!$T$3,AB56)))</xm:f>
            <xm:f>'Listados Datos'!$T$3</xm:f>
            <x14:dxf>
              <fill>
                <patternFill patternType="solid">
                  <bgColor rgb="FFC00000"/>
                </patternFill>
              </fill>
            </x14:dxf>
          </x14:cfRule>
          <x14:cfRule type="containsText" priority="17066" operator="containsText" id="{F4FA4025-AA97-4BB8-9CB1-7150857EE35D}">
            <xm:f>NOT(ISERROR(SEARCH('Listados Datos'!$T$4,AB56)))</xm:f>
            <xm:f>'Listados Datos'!$T$4</xm:f>
            <x14:dxf>
              <font>
                <b/>
                <i val="0"/>
                <color theme="0"/>
              </font>
              <fill>
                <patternFill>
                  <bgColor rgb="FFE26B0A"/>
                </patternFill>
              </fill>
            </x14:dxf>
          </x14:cfRule>
          <x14:cfRule type="containsText" priority="17067" operator="containsText" id="{1C91B17B-E80F-4410-A7E3-89594E616A9E}">
            <xm:f>NOT(ISERROR(SEARCH('Listados Datos'!$T$5,AB56)))</xm:f>
            <xm:f>'Listados Datos'!$T$5</xm:f>
            <x14:dxf>
              <font>
                <b/>
                <i val="0"/>
                <color auto="1"/>
              </font>
              <fill>
                <patternFill>
                  <bgColor rgb="FFFFFF00"/>
                </patternFill>
              </fill>
            </x14:dxf>
          </x14:cfRule>
          <x14:cfRule type="containsText" priority="1706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7055" operator="containsText" id="{AE25BC34-64FE-4982-A34A-CC3A31693742}">
            <xm:f>NOT(ISERROR(SEARCH('Listados Datos'!$P$3,Z56)))</xm:f>
            <xm:f>'Listados Datos'!$P$3</xm:f>
            <x14:dxf>
              <fill>
                <patternFill>
                  <bgColor rgb="FF99CC00"/>
                </patternFill>
              </fill>
            </x14:dxf>
          </x14:cfRule>
          <x14:cfRule type="containsText" priority="17056" operator="containsText" id="{445A4BBC-45D3-4803-9675-31014A146B12}">
            <xm:f>NOT(ISERROR(SEARCH('Listados Datos'!$P$4,Z56)))</xm:f>
            <xm:f>'Listados Datos'!$P$4</xm:f>
            <x14:dxf>
              <fill>
                <patternFill>
                  <bgColor rgb="FF33CC33"/>
                </patternFill>
              </fill>
            </x14:dxf>
          </x14:cfRule>
          <x14:cfRule type="containsText" priority="17057" operator="containsText" id="{01778730-004A-4699-B628-0F887CB7CC8C}">
            <xm:f>NOT(ISERROR(SEARCH('Listados Datos'!$P$5,Z56)))</xm:f>
            <xm:f>'Listados Datos'!$P$5</xm:f>
            <x14:dxf>
              <fill>
                <patternFill>
                  <bgColor rgb="FFFFFF00"/>
                </patternFill>
              </fill>
            </x14:dxf>
          </x14:cfRule>
          <x14:cfRule type="containsText" priority="17058" operator="containsText" id="{E44418AA-ED99-4827-A2B8-0373D6BDF595}">
            <xm:f>NOT(ISERROR(SEARCH('Listados Datos'!$P$6,Z56)))</xm:f>
            <xm:f>'Listados Datos'!$P$6</xm:f>
            <x14:dxf>
              <fill>
                <patternFill>
                  <bgColor rgb="FFFFC000"/>
                </patternFill>
              </fill>
            </x14:dxf>
          </x14:cfRule>
          <x14:cfRule type="containsText" priority="1705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7025" operator="containsText" id="{A8D3AA41-FE8D-4E9F-A587-87C9143462BB}">
            <xm:f>NOT(ISERROR(SEARCH('Listados Datos'!$T$3,AT56)))</xm:f>
            <xm:f>'Listados Datos'!$T$3</xm:f>
            <x14:dxf>
              <fill>
                <patternFill patternType="solid">
                  <bgColor rgb="FFC00000"/>
                </patternFill>
              </fill>
            </x14:dxf>
          </x14:cfRule>
          <x14:cfRule type="containsText" priority="17026" operator="containsText" id="{A828B06A-DC26-464B-9400-3B9EFDABE43B}">
            <xm:f>NOT(ISERROR(SEARCH('Listados Datos'!$T$4,AT56)))</xm:f>
            <xm:f>'Listados Datos'!$T$4</xm:f>
            <x14:dxf>
              <font>
                <b/>
                <i val="0"/>
                <color theme="0"/>
              </font>
              <fill>
                <patternFill>
                  <bgColor rgb="FFE26B0A"/>
                </patternFill>
              </fill>
            </x14:dxf>
          </x14:cfRule>
          <x14:cfRule type="containsText" priority="17027" operator="containsText" id="{138A0C29-CA5C-4277-808C-8C73925D4047}">
            <xm:f>NOT(ISERROR(SEARCH('Listados Datos'!$T$5,AT56)))</xm:f>
            <xm:f>'Listados Datos'!$T$5</xm:f>
            <x14:dxf>
              <font>
                <b/>
                <i val="0"/>
                <color auto="1"/>
              </font>
              <fill>
                <patternFill>
                  <bgColor rgb="FFFFFF00"/>
                </patternFill>
              </fill>
            </x14:dxf>
          </x14:cfRule>
          <x14:cfRule type="containsText" priority="1702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7015" operator="containsText" id="{B709C5B4-51E1-4DEF-AB75-DC0EC42ABAD9}">
            <xm:f>NOT(ISERROR(SEARCH('Listados Datos'!$P$3,AR56)))</xm:f>
            <xm:f>'Listados Datos'!$P$3</xm:f>
            <x14:dxf>
              <fill>
                <patternFill>
                  <bgColor rgb="FF99CC00"/>
                </patternFill>
              </fill>
            </x14:dxf>
          </x14:cfRule>
          <x14:cfRule type="containsText" priority="17016" operator="containsText" id="{8B857B81-8D8A-4D49-BDA1-06669112C005}">
            <xm:f>NOT(ISERROR(SEARCH('Listados Datos'!$P$4,AR56)))</xm:f>
            <xm:f>'Listados Datos'!$P$4</xm:f>
            <x14:dxf>
              <fill>
                <patternFill>
                  <bgColor rgb="FF33CC33"/>
                </patternFill>
              </fill>
            </x14:dxf>
          </x14:cfRule>
          <x14:cfRule type="containsText" priority="17017" operator="containsText" id="{6B3A6523-EDC8-461A-80CD-D74C3C2A5E44}">
            <xm:f>NOT(ISERROR(SEARCH('Listados Datos'!$P$5,AR56)))</xm:f>
            <xm:f>'Listados Datos'!$P$5</xm:f>
            <x14:dxf>
              <fill>
                <patternFill>
                  <bgColor rgb="FFFFFF00"/>
                </patternFill>
              </fill>
            </x14:dxf>
          </x14:cfRule>
          <x14:cfRule type="containsText" priority="17018" operator="containsText" id="{F92ACDF0-32D2-4016-AB5C-853D94B7896D}">
            <xm:f>NOT(ISERROR(SEARCH('Listados Datos'!$P$6,AR56)))</xm:f>
            <xm:f>'Listados Datos'!$P$6</xm:f>
            <x14:dxf>
              <fill>
                <patternFill>
                  <bgColor rgb="FFFFC000"/>
                </patternFill>
              </fill>
            </x14:dxf>
          </x14:cfRule>
          <x14:cfRule type="containsText" priority="1701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551" operator="containsText" id="{34C8BB76-CE59-4018-AFE5-868AF36D0F63}">
            <xm:f>NOT(ISERROR(SEARCH('Listados Datos'!$P$3,AR104)))</xm:f>
            <xm:f>'Listados Datos'!$P$3</xm:f>
            <x14:dxf>
              <fill>
                <patternFill>
                  <bgColor rgb="FF99CC00"/>
                </patternFill>
              </fill>
            </x14:dxf>
          </x14:cfRule>
          <x14:cfRule type="containsText" priority="16552" operator="containsText" id="{CD8471D5-66B6-4A57-8DAA-D41F6496B18F}">
            <xm:f>NOT(ISERROR(SEARCH('Listados Datos'!$P$4,AR104)))</xm:f>
            <xm:f>'Listados Datos'!$P$4</xm:f>
            <x14:dxf>
              <fill>
                <patternFill>
                  <bgColor rgb="FF33CC33"/>
                </patternFill>
              </fill>
            </x14:dxf>
          </x14:cfRule>
          <x14:cfRule type="containsText" priority="16553" operator="containsText" id="{30A66C19-43CA-4117-9F35-58B13F5E6690}">
            <xm:f>NOT(ISERROR(SEARCH('Listados Datos'!$P$5,AR104)))</xm:f>
            <xm:f>'Listados Datos'!$P$5</xm:f>
            <x14:dxf>
              <fill>
                <patternFill>
                  <bgColor rgb="FFFFFF00"/>
                </patternFill>
              </fill>
            </x14:dxf>
          </x14:cfRule>
          <x14:cfRule type="containsText" priority="16554" operator="containsText" id="{130FAC9F-8511-4B0F-85B7-B53C9C16969F}">
            <xm:f>NOT(ISERROR(SEARCH('Listados Datos'!$P$6,AR104)))</xm:f>
            <xm:f>'Listados Datos'!$P$6</xm:f>
            <x14:dxf>
              <fill>
                <patternFill>
                  <bgColor rgb="FFFFC000"/>
                </patternFill>
              </fill>
            </x14:dxf>
          </x14:cfRule>
          <x14:cfRule type="containsText" priority="1655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7011" operator="containsText" id="{E5668C77-9F8A-4C4F-80AE-871C9744A31D}">
            <xm:f>NOT(ISERROR(SEARCH('Listados Datos'!$T$3,AF62)))</xm:f>
            <xm:f>'Listados Datos'!$T$3</xm:f>
            <x14:dxf>
              <fill>
                <patternFill patternType="solid">
                  <bgColor rgb="FFC00000"/>
                </patternFill>
              </fill>
            </x14:dxf>
          </x14:cfRule>
          <x14:cfRule type="containsText" priority="17012" operator="containsText" id="{044558B2-E590-44C7-88D7-3758AA817FF7}">
            <xm:f>NOT(ISERROR(SEARCH('Listados Datos'!$T$4,AF62)))</xm:f>
            <xm:f>'Listados Datos'!$T$4</xm:f>
            <x14:dxf>
              <font>
                <b/>
                <i val="0"/>
                <color theme="0"/>
              </font>
              <fill>
                <patternFill>
                  <bgColor rgb="FFE26B0A"/>
                </patternFill>
              </fill>
            </x14:dxf>
          </x14:cfRule>
          <x14:cfRule type="containsText" priority="17013" operator="containsText" id="{C009A9A5-E308-4A33-B58E-89C118714299}">
            <xm:f>NOT(ISERROR(SEARCH('Listados Datos'!$T$5,AF62)))</xm:f>
            <xm:f>'Listados Datos'!$T$5</xm:f>
            <x14:dxf>
              <font>
                <b/>
                <i val="0"/>
                <color auto="1"/>
              </font>
              <fill>
                <patternFill>
                  <bgColor rgb="FFFFFF00"/>
                </patternFill>
              </fill>
            </x14:dxf>
          </x14:cfRule>
          <x14:cfRule type="containsText" priority="1701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7007" operator="containsText" id="{B4BEA8B3-3C8B-4BD8-907B-C6927C793CB2}">
            <xm:f>NOT(ISERROR(SEARCH('Listados Datos'!$T$3,AB62)))</xm:f>
            <xm:f>'Listados Datos'!$T$3</xm:f>
            <x14:dxf>
              <fill>
                <patternFill patternType="solid">
                  <bgColor rgb="FFC00000"/>
                </patternFill>
              </fill>
            </x14:dxf>
          </x14:cfRule>
          <x14:cfRule type="containsText" priority="17008" operator="containsText" id="{AA0F8E9B-6FF6-4112-A471-602F90F6DD8B}">
            <xm:f>NOT(ISERROR(SEARCH('Listados Datos'!$T$4,AB62)))</xm:f>
            <xm:f>'Listados Datos'!$T$4</xm:f>
            <x14:dxf>
              <font>
                <b/>
                <i val="0"/>
                <color theme="0"/>
              </font>
              <fill>
                <patternFill>
                  <bgColor rgb="FFE26B0A"/>
                </patternFill>
              </fill>
            </x14:dxf>
          </x14:cfRule>
          <x14:cfRule type="containsText" priority="17009" operator="containsText" id="{3F9CFC0C-D714-45C7-86BD-912E5DC9FAF6}">
            <xm:f>NOT(ISERROR(SEARCH('Listados Datos'!$T$5,AB62)))</xm:f>
            <xm:f>'Listados Datos'!$T$5</xm:f>
            <x14:dxf>
              <font>
                <b/>
                <i val="0"/>
                <color auto="1"/>
              </font>
              <fill>
                <patternFill>
                  <bgColor rgb="FFFFFF00"/>
                </patternFill>
              </fill>
            </x14:dxf>
          </x14:cfRule>
          <x14:cfRule type="containsText" priority="1701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997" operator="containsText" id="{8FE56182-39C9-4306-BF7E-75ADC8462D02}">
            <xm:f>NOT(ISERROR(SEARCH('Listados Datos'!$P$3,Z62)))</xm:f>
            <xm:f>'Listados Datos'!$P$3</xm:f>
            <x14:dxf>
              <fill>
                <patternFill>
                  <bgColor rgb="FF99CC00"/>
                </patternFill>
              </fill>
            </x14:dxf>
          </x14:cfRule>
          <x14:cfRule type="containsText" priority="16998" operator="containsText" id="{F39CFA2F-3174-4925-99D6-AD8124C41B6D}">
            <xm:f>NOT(ISERROR(SEARCH('Listados Datos'!$P$4,Z62)))</xm:f>
            <xm:f>'Listados Datos'!$P$4</xm:f>
            <x14:dxf>
              <fill>
                <patternFill>
                  <bgColor rgb="FF33CC33"/>
                </patternFill>
              </fill>
            </x14:dxf>
          </x14:cfRule>
          <x14:cfRule type="containsText" priority="16999" operator="containsText" id="{310CC9CC-A248-494D-BD44-5BFD3A3EA5F9}">
            <xm:f>NOT(ISERROR(SEARCH('Listados Datos'!$P$5,Z62)))</xm:f>
            <xm:f>'Listados Datos'!$P$5</xm:f>
            <x14:dxf>
              <fill>
                <patternFill>
                  <bgColor rgb="FFFFFF00"/>
                </patternFill>
              </fill>
            </x14:dxf>
          </x14:cfRule>
          <x14:cfRule type="containsText" priority="17000" operator="containsText" id="{BB1CE4CF-1A25-4D24-963B-C4A4545528F6}">
            <xm:f>NOT(ISERROR(SEARCH('Listados Datos'!$P$6,Z62)))</xm:f>
            <xm:f>'Listados Datos'!$P$6</xm:f>
            <x14:dxf>
              <fill>
                <patternFill>
                  <bgColor rgb="FFFFC000"/>
                </patternFill>
              </fill>
            </x14:dxf>
          </x14:cfRule>
          <x14:cfRule type="containsText" priority="1700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983" operator="containsText" id="{CEABA3E5-9DC2-4193-B5F9-6B5D33E55D14}">
            <xm:f>NOT(ISERROR(SEARCH('Listados Datos'!$T$3,AT62)))</xm:f>
            <xm:f>'Listados Datos'!$T$3</xm:f>
            <x14:dxf>
              <fill>
                <patternFill patternType="solid">
                  <bgColor rgb="FFC00000"/>
                </patternFill>
              </fill>
            </x14:dxf>
          </x14:cfRule>
          <x14:cfRule type="containsText" priority="16984" operator="containsText" id="{18219CD2-C8DA-439F-93C7-3E3F5936837F}">
            <xm:f>NOT(ISERROR(SEARCH('Listados Datos'!$T$4,AT62)))</xm:f>
            <xm:f>'Listados Datos'!$T$4</xm:f>
            <x14:dxf>
              <font>
                <b/>
                <i val="0"/>
                <color theme="0"/>
              </font>
              <fill>
                <patternFill>
                  <bgColor rgb="FFE26B0A"/>
                </patternFill>
              </fill>
            </x14:dxf>
          </x14:cfRule>
          <x14:cfRule type="containsText" priority="16985" operator="containsText" id="{E2E0F2E9-D96D-4524-9C0B-70EBC85E7535}">
            <xm:f>NOT(ISERROR(SEARCH('Listados Datos'!$T$5,AT62)))</xm:f>
            <xm:f>'Listados Datos'!$T$5</xm:f>
            <x14:dxf>
              <font>
                <b/>
                <i val="0"/>
                <color auto="1"/>
              </font>
              <fill>
                <patternFill>
                  <bgColor rgb="FFFFFF00"/>
                </patternFill>
              </fill>
            </x14:dxf>
          </x14:cfRule>
          <x14:cfRule type="containsText" priority="1698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973" operator="containsText" id="{ED47DA6D-E6BF-42CB-871B-C6A344A973FB}">
            <xm:f>NOT(ISERROR(SEARCH('Listados Datos'!$P$3,AR62)))</xm:f>
            <xm:f>'Listados Datos'!$P$3</xm:f>
            <x14:dxf>
              <fill>
                <patternFill>
                  <bgColor rgb="FF99CC00"/>
                </patternFill>
              </fill>
            </x14:dxf>
          </x14:cfRule>
          <x14:cfRule type="containsText" priority="16974" operator="containsText" id="{3F11C059-0A97-435A-AD78-6FC19F9D6BC4}">
            <xm:f>NOT(ISERROR(SEARCH('Listados Datos'!$P$4,AR62)))</xm:f>
            <xm:f>'Listados Datos'!$P$4</xm:f>
            <x14:dxf>
              <fill>
                <patternFill>
                  <bgColor rgb="FF33CC33"/>
                </patternFill>
              </fill>
            </x14:dxf>
          </x14:cfRule>
          <x14:cfRule type="containsText" priority="16975" operator="containsText" id="{DE7E36CE-6A36-4C98-A03C-421F2490F677}">
            <xm:f>NOT(ISERROR(SEARCH('Listados Datos'!$P$5,AR62)))</xm:f>
            <xm:f>'Listados Datos'!$P$5</xm:f>
            <x14:dxf>
              <fill>
                <patternFill>
                  <bgColor rgb="FFFFFF00"/>
                </patternFill>
              </fill>
            </x14:dxf>
          </x14:cfRule>
          <x14:cfRule type="containsText" priority="16976" operator="containsText" id="{D59CA88E-2CC8-4C40-BDA3-62E868865EE1}">
            <xm:f>NOT(ISERROR(SEARCH('Listados Datos'!$P$6,AR62)))</xm:f>
            <xm:f>'Listados Datos'!$P$6</xm:f>
            <x14:dxf>
              <fill>
                <patternFill>
                  <bgColor rgb="FFFFC000"/>
                </patternFill>
              </fill>
            </x14:dxf>
          </x14:cfRule>
          <x14:cfRule type="containsText" priority="1697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953" operator="containsText" id="{74F135E5-AC59-4CE0-B74A-3CD0931C853C}">
            <xm:f>NOT(ISERROR(SEARCH('Listados Datos'!$T$3,AF68)))</xm:f>
            <xm:f>'Listados Datos'!$T$3</xm:f>
            <x14:dxf>
              <fill>
                <patternFill patternType="solid">
                  <bgColor rgb="FFC00000"/>
                </patternFill>
              </fill>
            </x14:dxf>
          </x14:cfRule>
          <x14:cfRule type="containsText" priority="16954" operator="containsText" id="{44C57767-5AB1-48FD-B8DC-A4B3148BEDF4}">
            <xm:f>NOT(ISERROR(SEARCH('Listados Datos'!$T$4,AF68)))</xm:f>
            <xm:f>'Listados Datos'!$T$4</xm:f>
            <x14:dxf>
              <font>
                <b/>
                <i val="0"/>
                <color theme="0"/>
              </font>
              <fill>
                <patternFill>
                  <bgColor rgb="FFE26B0A"/>
                </patternFill>
              </fill>
            </x14:dxf>
          </x14:cfRule>
          <x14:cfRule type="containsText" priority="16955" operator="containsText" id="{423D3B56-C563-4946-8CF8-CFD5C4FE1EA4}">
            <xm:f>NOT(ISERROR(SEARCH('Listados Datos'!$T$5,AF68)))</xm:f>
            <xm:f>'Listados Datos'!$T$5</xm:f>
            <x14:dxf>
              <font>
                <b/>
                <i val="0"/>
                <color auto="1"/>
              </font>
              <fill>
                <patternFill>
                  <bgColor rgb="FFFFFF00"/>
                </patternFill>
              </fill>
            </x14:dxf>
          </x14:cfRule>
          <x14:cfRule type="containsText" priority="1695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949" operator="containsText" id="{78A1F0B5-F9E3-4566-9480-82A3D31C33E4}">
            <xm:f>NOT(ISERROR(SEARCH('Listados Datos'!$T$3,AB68)))</xm:f>
            <xm:f>'Listados Datos'!$T$3</xm:f>
            <x14:dxf>
              <fill>
                <patternFill patternType="solid">
                  <bgColor rgb="FFC00000"/>
                </patternFill>
              </fill>
            </x14:dxf>
          </x14:cfRule>
          <x14:cfRule type="containsText" priority="16950" operator="containsText" id="{AA212D2F-D5BD-438A-A93C-6A6D01ED0FDA}">
            <xm:f>NOT(ISERROR(SEARCH('Listados Datos'!$T$4,AB68)))</xm:f>
            <xm:f>'Listados Datos'!$T$4</xm:f>
            <x14:dxf>
              <font>
                <b/>
                <i val="0"/>
                <color theme="0"/>
              </font>
              <fill>
                <patternFill>
                  <bgColor rgb="FFE26B0A"/>
                </patternFill>
              </fill>
            </x14:dxf>
          </x14:cfRule>
          <x14:cfRule type="containsText" priority="16951" operator="containsText" id="{675BEDF4-6058-4926-A68B-8A2FC9733318}">
            <xm:f>NOT(ISERROR(SEARCH('Listados Datos'!$T$5,AB68)))</xm:f>
            <xm:f>'Listados Datos'!$T$5</xm:f>
            <x14:dxf>
              <font>
                <b/>
                <i val="0"/>
                <color auto="1"/>
              </font>
              <fill>
                <patternFill>
                  <bgColor rgb="FFFFFF00"/>
                </patternFill>
              </fill>
            </x14:dxf>
          </x14:cfRule>
          <x14:cfRule type="containsText" priority="1695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939" operator="containsText" id="{171E8568-17C1-44FE-A7EF-D7E33B3F3D78}">
            <xm:f>NOT(ISERROR(SEARCH('Listados Datos'!$P$3,Z68)))</xm:f>
            <xm:f>'Listados Datos'!$P$3</xm:f>
            <x14:dxf>
              <fill>
                <patternFill>
                  <bgColor rgb="FF99CC00"/>
                </patternFill>
              </fill>
            </x14:dxf>
          </x14:cfRule>
          <x14:cfRule type="containsText" priority="16940" operator="containsText" id="{E61D195C-2805-4532-B394-1EC5C15D03D9}">
            <xm:f>NOT(ISERROR(SEARCH('Listados Datos'!$P$4,Z68)))</xm:f>
            <xm:f>'Listados Datos'!$P$4</xm:f>
            <x14:dxf>
              <fill>
                <patternFill>
                  <bgColor rgb="FF33CC33"/>
                </patternFill>
              </fill>
            </x14:dxf>
          </x14:cfRule>
          <x14:cfRule type="containsText" priority="16941" operator="containsText" id="{D559F7A3-713D-42B6-8DA6-FB01FCAAC489}">
            <xm:f>NOT(ISERROR(SEARCH('Listados Datos'!$P$5,Z68)))</xm:f>
            <xm:f>'Listados Datos'!$P$5</xm:f>
            <x14:dxf>
              <fill>
                <patternFill>
                  <bgColor rgb="FFFFFF00"/>
                </patternFill>
              </fill>
            </x14:dxf>
          </x14:cfRule>
          <x14:cfRule type="containsText" priority="16942" operator="containsText" id="{D241D00C-1BEA-44A6-BDF8-A13A3407C7CB}">
            <xm:f>NOT(ISERROR(SEARCH('Listados Datos'!$P$6,Z68)))</xm:f>
            <xm:f>'Listados Datos'!$P$6</xm:f>
            <x14:dxf>
              <fill>
                <patternFill>
                  <bgColor rgb="FFFFC000"/>
                </patternFill>
              </fill>
            </x14:dxf>
          </x14:cfRule>
          <x14:cfRule type="containsText" priority="1694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925" operator="containsText" id="{29A7164D-1455-4AA1-B20D-90B5D6DEDD31}">
            <xm:f>NOT(ISERROR(SEARCH('Listados Datos'!$T$3,AT68)))</xm:f>
            <xm:f>'Listados Datos'!$T$3</xm:f>
            <x14:dxf>
              <fill>
                <patternFill patternType="solid">
                  <bgColor rgb="FFC00000"/>
                </patternFill>
              </fill>
            </x14:dxf>
          </x14:cfRule>
          <x14:cfRule type="containsText" priority="16926" operator="containsText" id="{FF3D7D0E-A608-48ED-8E8C-848FB3EA4253}">
            <xm:f>NOT(ISERROR(SEARCH('Listados Datos'!$T$4,AT68)))</xm:f>
            <xm:f>'Listados Datos'!$T$4</xm:f>
            <x14:dxf>
              <font>
                <b/>
                <i val="0"/>
                <color theme="0"/>
              </font>
              <fill>
                <patternFill>
                  <bgColor rgb="FFE26B0A"/>
                </patternFill>
              </fill>
            </x14:dxf>
          </x14:cfRule>
          <x14:cfRule type="containsText" priority="16927" operator="containsText" id="{95DF5C57-0540-4965-9E31-CF1FF06F14CA}">
            <xm:f>NOT(ISERROR(SEARCH('Listados Datos'!$T$5,AT68)))</xm:f>
            <xm:f>'Listados Datos'!$T$5</xm:f>
            <x14:dxf>
              <font>
                <b/>
                <i val="0"/>
                <color auto="1"/>
              </font>
              <fill>
                <patternFill>
                  <bgColor rgb="FFFFFF00"/>
                </patternFill>
              </fill>
            </x14:dxf>
          </x14:cfRule>
          <x14:cfRule type="containsText" priority="1692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915" operator="containsText" id="{F51D22C5-44C8-4440-8DBB-B35D60AD8A0C}">
            <xm:f>NOT(ISERROR(SEARCH('Listados Datos'!$P$3,AR68)))</xm:f>
            <xm:f>'Listados Datos'!$P$3</xm:f>
            <x14:dxf>
              <fill>
                <patternFill>
                  <bgColor rgb="FF99CC00"/>
                </patternFill>
              </fill>
            </x14:dxf>
          </x14:cfRule>
          <x14:cfRule type="containsText" priority="16916" operator="containsText" id="{00F1C9A3-7CD1-4219-959B-43F5A95A241F}">
            <xm:f>NOT(ISERROR(SEARCH('Listados Datos'!$P$4,AR68)))</xm:f>
            <xm:f>'Listados Datos'!$P$4</xm:f>
            <x14:dxf>
              <fill>
                <patternFill>
                  <bgColor rgb="FF33CC33"/>
                </patternFill>
              </fill>
            </x14:dxf>
          </x14:cfRule>
          <x14:cfRule type="containsText" priority="16917" operator="containsText" id="{22F1DB92-FD39-42B1-9A15-7D2E847C6C39}">
            <xm:f>NOT(ISERROR(SEARCH('Listados Datos'!$P$5,AR68)))</xm:f>
            <xm:f>'Listados Datos'!$P$5</xm:f>
            <x14:dxf>
              <fill>
                <patternFill>
                  <bgColor rgb="FFFFFF00"/>
                </patternFill>
              </fill>
            </x14:dxf>
          </x14:cfRule>
          <x14:cfRule type="containsText" priority="16918" operator="containsText" id="{FBE65384-28B6-4079-BF0C-4FEED10FB4C1}">
            <xm:f>NOT(ISERROR(SEARCH('Listados Datos'!$P$6,AR68)))</xm:f>
            <xm:f>'Listados Datos'!$P$6</xm:f>
            <x14:dxf>
              <fill>
                <patternFill>
                  <bgColor rgb="FFFFC000"/>
                </patternFill>
              </fill>
            </x14:dxf>
          </x14:cfRule>
          <x14:cfRule type="containsText" priority="1691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895" operator="containsText" id="{24B884A9-359E-4B6B-91FC-BAFB16A059FF}">
            <xm:f>NOT(ISERROR(SEARCH('Listados Datos'!$T$3,AF74)))</xm:f>
            <xm:f>'Listados Datos'!$T$3</xm:f>
            <x14:dxf>
              <fill>
                <patternFill patternType="solid">
                  <bgColor rgb="FFC00000"/>
                </patternFill>
              </fill>
            </x14:dxf>
          </x14:cfRule>
          <x14:cfRule type="containsText" priority="16896" operator="containsText" id="{483B51C8-E38F-44F5-AB43-B8DE9AD64AC1}">
            <xm:f>NOT(ISERROR(SEARCH('Listados Datos'!$T$4,AF74)))</xm:f>
            <xm:f>'Listados Datos'!$T$4</xm:f>
            <x14:dxf>
              <font>
                <b/>
                <i val="0"/>
                <color theme="0"/>
              </font>
              <fill>
                <patternFill>
                  <bgColor rgb="FFE26B0A"/>
                </patternFill>
              </fill>
            </x14:dxf>
          </x14:cfRule>
          <x14:cfRule type="containsText" priority="16897" operator="containsText" id="{B28927F1-FD0F-461C-84A6-55DDFF65C757}">
            <xm:f>NOT(ISERROR(SEARCH('Listados Datos'!$T$5,AF74)))</xm:f>
            <xm:f>'Listados Datos'!$T$5</xm:f>
            <x14:dxf>
              <font>
                <b/>
                <i val="0"/>
                <color auto="1"/>
              </font>
              <fill>
                <patternFill>
                  <bgColor rgb="FFFFFF00"/>
                </patternFill>
              </fill>
            </x14:dxf>
          </x14:cfRule>
          <x14:cfRule type="containsText" priority="1689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891" operator="containsText" id="{7B7C26F3-B250-4B91-BD1C-E9D9F7043BDA}">
            <xm:f>NOT(ISERROR(SEARCH('Listados Datos'!$T$3,AB74)))</xm:f>
            <xm:f>'Listados Datos'!$T$3</xm:f>
            <x14:dxf>
              <fill>
                <patternFill patternType="solid">
                  <bgColor rgb="FFC00000"/>
                </patternFill>
              </fill>
            </x14:dxf>
          </x14:cfRule>
          <x14:cfRule type="containsText" priority="16892" operator="containsText" id="{FD8E31BF-C6C0-4FAD-94D6-EFA9C692B2AF}">
            <xm:f>NOT(ISERROR(SEARCH('Listados Datos'!$T$4,AB74)))</xm:f>
            <xm:f>'Listados Datos'!$T$4</xm:f>
            <x14:dxf>
              <font>
                <b/>
                <i val="0"/>
                <color theme="0"/>
              </font>
              <fill>
                <patternFill>
                  <bgColor rgb="FFE26B0A"/>
                </patternFill>
              </fill>
            </x14:dxf>
          </x14:cfRule>
          <x14:cfRule type="containsText" priority="16893" operator="containsText" id="{A1072713-D6C5-4B68-B013-8DC580A391B3}">
            <xm:f>NOT(ISERROR(SEARCH('Listados Datos'!$T$5,AB74)))</xm:f>
            <xm:f>'Listados Datos'!$T$5</xm:f>
            <x14:dxf>
              <font>
                <b/>
                <i val="0"/>
                <color auto="1"/>
              </font>
              <fill>
                <patternFill>
                  <bgColor rgb="FFFFFF00"/>
                </patternFill>
              </fill>
            </x14:dxf>
          </x14:cfRule>
          <x14:cfRule type="containsText" priority="1689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881" operator="containsText" id="{787C0C2D-217C-438B-B466-B4CCF44865F9}">
            <xm:f>NOT(ISERROR(SEARCH('Listados Datos'!$P$3,Z74)))</xm:f>
            <xm:f>'Listados Datos'!$P$3</xm:f>
            <x14:dxf>
              <fill>
                <patternFill>
                  <bgColor rgb="FF99CC00"/>
                </patternFill>
              </fill>
            </x14:dxf>
          </x14:cfRule>
          <x14:cfRule type="containsText" priority="16882" operator="containsText" id="{AD67EE8A-0689-482C-8E26-D0D034F91FBE}">
            <xm:f>NOT(ISERROR(SEARCH('Listados Datos'!$P$4,Z74)))</xm:f>
            <xm:f>'Listados Datos'!$P$4</xm:f>
            <x14:dxf>
              <fill>
                <patternFill>
                  <bgColor rgb="FF33CC33"/>
                </patternFill>
              </fill>
            </x14:dxf>
          </x14:cfRule>
          <x14:cfRule type="containsText" priority="16883" operator="containsText" id="{1A228976-F685-4326-AD31-4D800C5197BC}">
            <xm:f>NOT(ISERROR(SEARCH('Listados Datos'!$P$5,Z74)))</xm:f>
            <xm:f>'Listados Datos'!$P$5</xm:f>
            <x14:dxf>
              <fill>
                <patternFill>
                  <bgColor rgb="FFFFFF00"/>
                </patternFill>
              </fill>
            </x14:dxf>
          </x14:cfRule>
          <x14:cfRule type="containsText" priority="16884" operator="containsText" id="{7C9465D0-40CA-4779-922C-B16FE5B21371}">
            <xm:f>NOT(ISERROR(SEARCH('Listados Datos'!$P$6,Z74)))</xm:f>
            <xm:f>'Listados Datos'!$P$6</xm:f>
            <x14:dxf>
              <fill>
                <patternFill>
                  <bgColor rgb="FFFFC000"/>
                </patternFill>
              </fill>
            </x14:dxf>
          </x14:cfRule>
          <x14:cfRule type="containsText" priority="1688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867" operator="containsText" id="{67044365-4DF4-4ACF-A61E-45688362019C}">
            <xm:f>NOT(ISERROR(SEARCH('Listados Datos'!$T$3,AT74)))</xm:f>
            <xm:f>'Listados Datos'!$T$3</xm:f>
            <x14:dxf>
              <fill>
                <patternFill patternType="solid">
                  <bgColor rgb="FFC00000"/>
                </patternFill>
              </fill>
            </x14:dxf>
          </x14:cfRule>
          <x14:cfRule type="containsText" priority="16868" operator="containsText" id="{03132E42-3407-486F-96EF-406F042E4E2A}">
            <xm:f>NOT(ISERROR(SEARCH('Listados Datos'!$T$4,AT74)))</xm:f>
            <xm:f>'Listados Datos'!$T$4</xm:f>
            <x14:dxf>
              <font>
                <b/>
                <i val="0"/>
                <color theme="0"/>
              </font>
              <fill>
                <patternFill>
                  <bgColor rgb="FFE26B0A"/>
                </patternFill>
              </fill>
            </x14:dxf>
          </x14:cfRule>
          <x14:cfRule type="containsText" priority="16869" operator="containsText" id="{2B29E50C-475C-4838-8AF4-DAD0CE222DA0}">
            <xm:f>NOT(ISERROR(SEARCH('Listados Datos'!$T$5,AT74)))</xm:f>
            <xm:f>'Listados Datos'!$T$5</xm:f>
            <x14:dxf>
              <font>
                <b/>
                <i val="0"/>
                <color auto="1"/>
              </font>
              <fill>
                <patternFill>
                  <bgColor rgb="FFFFFF00"/>
                </patternFill>
              </fill>
            </x14:dxf>
          </x14:cfRule>
          <x14:cfRule type="containsText" priority="1687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857" operator="containsText" id="{2486CE30-E2F7-4F91-94F2-C47849B0452D}">
            <xm:f>NOT(ISERROR(SEARCH('Listados Datos'!$P$3,AR74)))</xm:f>
            <xm:f>'Listados Datos'!$P$3</xm:f>
            <x14:dxf>
              <fill>
                <patternFill>
                  <bgColor rgb="FF99CC00"/>
                </patternFill>
              </fill>
            </x14:dxf>
          </x14:cfRule>
          <x14:cfRule type="containsText" priority="16858" operator="containsText" id="{EE046564-738A-4A96-BE72-427253417BFC}">
            <xm:f>NOT(ISERROR(SEARCH('Listados Datos'!$P$4,AR74)))</xm:f>
            <xm:f>'Listados Datos'!$P$4</xm:f>
            <x14:dxf>
              <fill>
                <patternFill>
                  <bgColor rgb="FF33CC33"/>
                </patternFill>
              </fill>
            </x14:dxf>
          </x14:cfRule>
          <x14:cfRule type="containsText" priority="16859" operator="containsText" id="{6369D7B3-0E48-42E7-8E35-66799C466457}">
            <xm:f>NOT(ISERROR(SEARCH('Listados Datos'!$P$5,AR74)))</xm:f>
            <xm:f>'Listados Datos'!$P$5</xm:f>
            <x14:dxf>
              <fill>
                <patternFill>
                  <bgColor rgb="FFFFFF00"/>
                </patternFill>
              </fill>
            </x14:dxf>
          </x14:cfRule>
          <x14:cfRule type="containsText" priority="16860" operator="containsText" id="{57CFE06C-0E0C-445B-A5E4-4E43241E8FC6}">
            <xm:f>NOT(ISERROR(SEARCH('Listados Datos'!$P$6,AR74)))</xm:f>
            <xm:f>'Listados Datos'!$P$6</xm:f>
            <x14:dxf>
              <fill>
                <patternFill>
                  <bgColor rgb="FFFFC000"/>
                </patternFill>
              </fill>
            </x14:dxf>
          </x14:cfRule>
          <x14:cfRule type="containsText" priority="1686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837" operator="containsText" id="{F1F81FFA-A63F-45AE-BB30-A107B43BCD8C}">
            <xm:f>NOT(ISERROR(SEARCH('Listados Datos'!$T$3,AF80)))</xm:f>
            <xm:f>'Listados Datos'!$T$3</xm:f>
            <x14:dxf>
              <fill>
                <patternFill patternType="solid">
                  <bgColor rgb="FFC00000"/>
                </patternFill>
              </fill>
            </x14:dxf>
          </x14:cfRule>
          <x14:cfRule type="containsText" priority="16838" operator="containsText" id="{5E51C183-A63E-473F-84AC-4FD14BA6ECCF}">
            <xm:f>NOT(ISERROR(SEARCH('Listados Datos'!$T$4,AF80)))</xm:f>
            <xm:f>'Listados Datos'!$T$4</xm:f>
            <x14:dxf>
              <font>
                <b/>
                <i val="0"/>
                <color theme="0"/>
              </font>
              <fill>
                <patternFill>
                  <bgColor rgb="FFE26B0A"/>
                </patternFill>
              </fill>
            </x14:dxf>
          </x14:cfRule>
          <x14:cfRule type="containsText" priority="16839" operator="containsText" id="{397B1F39-3FEC-429E-BB35-47813D9752D7}">
            <xm:f>NOT(ISERROR(SEARCH('Listados Datos'!$T$5,AF80)))</xm:f>
            <xm:f>'Listados Datos'!$T$5</xm:f>
            <x14:dxf>
              <font>
                <b/>
                <i val="0"/>
                <color auto="1"/>
              </font>
              <fill>
                <patternFill>
                  <bgColor rgb="FFFFFF00"/>
                </patternFill>
              </fill>
            </x14:dxf>
          </x14:cfRule>
          <x14:cfRule type="containsText" priority="1684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833" operator="containsText" id="{1040B16A-114D-4E72-AEF5-304871F3B937}">
            <xm:f>NOT(ISERROR(SEARCH('Listados Datos'!$T$3,AB80)))</xm:f>
            <xm:f>'Listados Datos'!$T$3</xm:f>
            <x14:dxf>
              <fill>
                <patternFill patternType="solid">
                  <bgColor rgb="FFC00000"/>
                </patternFill>
              </fill>
            </x14:dxf>
          </x14:cfRule>
          <x14:cfRule type="containsText" priority="16834" operator="containsText" id="{A7501EFD-32FD-458A-AF8F-1FEAA4651BCC}">
            <xm:f>NOT(ISERROR(SEARCH('Listados Datos'!$T$4,AB80)))</xm:f>
            <xm:f>'Listados Datos'!$T$4</xm:f>
            <x14:dxf>
              <font>
                <b/>
                <i val="0"/>
                <color theme="0"/>
              </font>
              <fill>
                <patternFill>
                  <bgColor rgb="FFE26B0A"/>
                </patternFill>
              </fill>
            </x14:dxf>
          </x14:cfRule>
          <x14:cfRule type="containsText" priority="16835" operator="containsText" id="{83E3A8FA-F5E9-4EA3-B9D5-537639DA1520}">
            <xm:f>NOT(ISERROR(SEARCH('Listados Datos'!$T$5,AB80)))</xm:f>
            <xm:f>'Listados Datos'!$T$5</xm:f>
            <x14:dxf>
              <font>
                <b/>
                <i val="0"/>
                <color auto="1"/>
              </font>
              <fill>
                <patternFill>
                  <bgColor rgb="FFFFFF00"/>
                </patternFill>
              </fill>
            </x14:dxf>
          </x14:cfRule>
          <x14:cfRule type="containsText" priority="1683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823" operator="containsText" id="{466508E8-BBA4-4BB0-B93E-738F9551515C}">
            <xm:f>NOT(ISERROR(SEARCH('Listados Datos'!$P$3,Z80)))</xm:f>
            <xm:f>'Listados Datos'!$P$3</xm:f>
            <x14:dxf>
              <fill>
                <patternFill>
                  <bgColor rgb="FF99CC00"/>
                </patternFill>
              </fill>
            </x14:dxf>
          </x14:cfRule>
          <x14:cfRule type="containsText" priority="16824" operator="containsText" id="{6F1A9298-1EB3-4F4D-9A9F-E685AC9EC794}">
            <xm:f>NOT(ISERROR(SEARCH('Listados Datos'!$P$4,Z80)))</xm:f>
            <xm:f>'Listados Datos'!$P$4</xm:f>
            <x14:dxf>
              <fill>
                <patternFill>
                  <bgColor rgb="FF33CC33"/>
                </patternFill>
              </fill>
            </x14:dxf>
          </x14:cfRule>
          <x14:cfRule type="containsText" priority="16825" operator="containsText" id="{CB71605E-8B15-4D76-8D7B-BED8E164E50E}">
            <xm:f>NOT(ISERROR(SEARCH('Listados Datos'!$P$5,Z80)))</xm:f>
            <xm:f>'Listados Datos'!$P$5</xm:f>
            <x14:dxf>
              <fill>
                <patternFill>
                  <bgColor rgb="FFFFFF00"/>
                </patternFill>
              </fill>
            </x14:dxf>
          </x14:cfRule>
          <x14:cfRule type="containsText" priority="16826" operator="containsText" id="{36CAA710-03F1-4992-B4CA-AFA223B0A128}">
            <xm:f>NOT(ISERROR(SEARCH('Listados Datos'!$P$6,Z80)))</xm:f>
            <xm:f>'Listados Datos'!$P$6</xm:f>
            <x14:dxf>
              <fill>
                <patternFill>
                  <bgColor rgb="FFFFC000"/>
                </patternFill>
              </fill>
            </x14:dxf>
          </x14:cfRule>
          <x14:cfRule type="containsText" priority="1682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793" operator="containsText" id="{7D93730F-2682-49A2-9BF1-A344B024EBBE}">
            <xm:f>NOT(ISERROR(SEARCH('Listados Datos'!$T$3,AT80)))</xm:f>
            <xm:f>'Listados Datos'!$T$3</xm:f>
            <x14:dxf>
              <fill>
                <patternFill patternType="solid">
                  <bgColor rgb="FFC00000"/>
                </patternFill>
              </fill>
            </x14:dxf>
          </x14:cfRule>
          <x14:cfRule type="containsText" priority="16794" operator="containsText" id="{2137804B-C5A1-4CCB-9EF2-729CF0677A2D}">
            <xm:f>NOT(ISERROR(SEARCH('Listados Datos'!$T$4,AT80)))</xm:f>
            <xm:f>'Listados Datos'!$T$4</xm:f>
            <x14:dxf>
              <font>
                <b/>
                <i val="0"/>
                <color theme="0"/>
              </font>
              <fill>
                <patternFill>
                  <bgColor rgb="FFE26B0A"/>
                </patternFill>
              </fill>
            </x14:dxf>
          </x14:cfRule>
          <x14:cfRule type="containsText" priority="16795" operator="containsText" id="{A752DF3F-9F94-4272-BD46-2F9FFADBB14E}">
            <xm:f>NOT(ISERROR(SEARCH('Listados Datos'!$T$5,AT80)))</xm:f>
            <xm:f>'Listados Datos'!$T$5</xm:f>
            <x14:dxf>
              <font>
                <b/>
                <i val="0"/>
                <color auto="1"/>
              </font>
              <fill>
                <patternFill>
                  <bgColor rgb="FFFFFF00"/>
                </patternFill>
              </fill>
            </x14:dxf>
          </x14:cfRule>
          <x14:cfRule type="containsText" priority="1679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783" operator="containsText" id="{0B8D71D1-8721-4DD8-BE9B-0F65905C7EB2}">
            <xm:f>NOT(ISERROR(SEARCH('Listados Datos'!$P$3,AR80)))</xm:f>
            <xm:f>'Listados Datos'!$P$3</xm:f>
            <x14:dxf>
              <fill>
                <patternFill>
                  <bgColor rgb="FF99CC00"/>
                </patternFill>
              </fill>
            </x14:dxf>
          </x14:cfRule>
          <x14:cfRule type="containsText" priority="16784" operator="containsText" id="{1EBC1F20-7584-426B-A9E8-07F7FFBCDF95}">
            <xm:f>NOT(ISERROR(SEARCH('Listados Datos'!$P$4,AR80)))</xm:f>
            <xm:f>'Listados Datos'!$P$4</xm:f>
            <x14:dxf>
              <fill>
                <patternFill>
                  <bgColor rgb="FF33CC33"/>
                </patternFill>
              </fill>
            </x14:dxf>
          </x14:cfRule>
          <x14:cfRule type="containsText" priority="16785" operator="containsText" id="{2383ACD1-F831-43ED-8E33-E68113FD075E}">
            <xm:f>NOT(ISERROR(SEARCH('Listados Datos'!$P$5,AR80)))</xm:f>
            <xm:f>'Listados Datos'!$P$5</xm:f>
            <x14:dxf>
              <fill>
                <patternFill>
                  <bgColor rgb="FFFFFF00"/>
                </patternFill>
              </fill>
            </x14:dxf>
          </x14:cfRule>
          <x14:cfRule type="containsText" priority="16786" operator="containsText" id="{8A94D956-DE32-4E14-A2E8-60AD36B4F73F}">
            <xm:f>NOT(ISERROR(SEARCH('Listados Datos'!$P$6,AR80)))</xm:f>
            <xm:f>'Listados Datos'!$P$6</xm:f>
            <x14:dxf>
              <fill>
                <patternFill>
                  <bgColor rgb="FFFFC000"/>
                </patternFill>
              </fill>
            </x14:dxf>
          </x14:cfRule>
          <x14:cfRule type="containsText" priority="1678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779" operator="containsText" id="{BFE896F2-455D-4EF4-A4F2-8248D5B30215}">
            <xm:f>NOT(ISERROR(SEARCH('Listados Datos'!$T$3,AF86)))</xm:f>
            <xm:f>'Listados Datos'!$T$3</xm:f>
            <x14:dxf>
              <fill>
                <patternFill patternType="solid">
                  <bgColor rgb="FFC00000"/>
                </patternFill>
              </fill>
            </x14:dxf>
          </x14:cfRule>
          <x14:cfRule type="containsText" priority="16780" operator="containsText" id="{0CA68D3D-12F0-47C4-A54A-C5DB780DAD88}">
            <xm:f>NOT(ISERROR(SEARCH('Listados Datos'!$T$4,AF86)))</xm:f>
            <xm:f>'Listados Datos'!$T$4</xm:f>
            <x14:dxf>
              <font>
                <b/>
                <i val="0"/>
                <color theme="0"/>
              </font>
              <fill>
                <patternFill>
                  <bgColor rgb="FFE26B0A"/>
                </patternFill>
              </fill>
            </x14:dxf>
          </x14:cfRule>
          <x14:cfRule type="containsText" priority="16781" operator="containsText" id="{E70B92A6-4726-4FA6-9C07-B745678126D4}">
            <xm:f>NOT(ISERROR(SEARCH('Listados Datos'!$T$5,AF86)))</xm:f>
            <xm:f>'Listados Datos'!$T$5</xm:f>
            <x14:dxf>
              <font>
                <b/>
                <i val="0"/>
                <color auto="1"/>
              </font>
              <fill>
                <patternFill>
                  <bgColor rgb="FFFFFF00"/>
                </patternFill>
              </fill>
            </x14:dxf>
          </x14:cfRule>
          <x14:cfRule type="containsText" priority="1678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775" operator="containsText" id="{5C731946-F7DF-4558-AE3B-C8FC7C48860A}">
            <xm:f>NOT(ISERROR(SEARCH('Listados Datos'!$T$3,AB86)))</xm:f>
            <xm:f>'Listados Datos'!$T$3</xm:f>
            <x14:dxf>
              <fill>
                <patternFill patternType="solid">
                  <bgColor rgb="FFC00000"/>
                </patternFill>
              </fill>
            </x14:dxf>
          </x14:cfRule>
          <x14:cfRule type="containsText" priority="16776" operator="containsText" id="{2A19AD8B-0F5B-4115-9AF9-E6833E23F289}">
            <xm:f>NOT(ISERROR(SEARCH('Listados Datos'!$T$4,AB86)))</xm:f>
            <xm:f>'Listados Datos'!$T$4</xm:f>
            <x14:dxf>
              <font>
                <b/>
                <i val="0"/>
                <color theme="0"/>
              </font>
              <fill>
                <patternFill>
                  <bgColor rgb="FFE26B0A"/>
                </patternFill>
              </fill>
            </x14:dxf>
          </x14:cfRule>
          <x14:cfRule type="containsText" priority="16777" operator="containsText" id="{08504F43-5851-482E-96F9-26A667F8E4C0}">
            <xm:f>NOT(ISERROR(SEARCH('Listados Datos'!$T$5,AB86)))</xm:f>
            <xm:f>'Listados Datos'!$T$5</xm:f>
            <x14:dxf>
              <font>
                <b/>
                <i val="0"/>
                <color auto="1"/>
              </font>
              <fill>
                <patternFill>
                  <bgColor rgb="FFFFFF00"/>
                </patternFill>
              </fill>
            </x14:dxf>
          </x14:cfRule>
          <x14:cfRule type="containsText" priority="1677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765" operator="containsText" id="{2755F95F-EA9F-486A-B599-C03D68B0D5A7}">
            <xm:f>NOT(ISERROR(SEARCH('Listados Datos'!$P$3,Z86)))</xm:f>
            <xm:f>'Listados Datos'!$P$3</xm:f>
            <x14:dxf>
              <fill>
                <patternFill>
                  <bgColor rgb="FF99CC00"/>
                </patternFill>
              </fill>
            </x14:dxf>
          </x14:cfRule>
          <x14:cfRule type="containsText" priority="16766" operator="containsText" id="{102B91A1-AF51-4350-92F8-3A12AB99C3C1}">
            <xm:f>NOT(ISERROR(SEARCH('Listados Datos'!$P$4,Z86)))</xm:f>
            <xm:f>'Listados Datos'!$P$4</xm:f>
            <x14:dxf>
              <fill>
                <patternFill>
                  <bgColor rgb="FF33CC33"/>
                </patternFill>
              </fill>
            </x14:dxf>
          </x14:cfRule>
          <x14:cfRule type="containsText" priority="16767" operator="containsText" id="{44A62E6A-1FF7-42A7-8CE8-56C801944899}">
            <xm:f>NOT(ISERROR(SEARCH('Listados Datos'!$P$5,Z86)))</xm:f>
            <xm:f>'Listados Datos'!$P$5</xm:f>
            <x14:dxf>
              <fill>
                <patternFill>
                  <bgColor rgb="FFFFFF00"/>
                </patternFill>
              </fill>
            </x14:dxf>
          </x14:cfRule>
          <x14:cfRule type="containsText" priority="16768" operator="containsText" id="{4970926F-A660-45BD-9B14-444BBCF7BDAE}">
            <xm:f>NOT(ISERROR(SEARCH('Listados Datos'!$P$6,Z86)))</xm:f>
            <xm:f>'Listados Datos'!$P$6</xm:f>
            <x14:dxf>
              <fill>
                <patternFill>
                  <bgColor rgb="FFFFC000"/>
                </patternFill>
              </fill>
            </x14:dxf>
          </x14:cfRule>
          <x14:cfRule type="containsText" priority="1676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735" operator="containsText" id="{99814EC1-A559-4110-BA03-2F3F92880C1E}">
            <xm:f>NOT(ISERROR(SEARCH('Listados Datos'!$T$3,AT86)))</xm:f>
            <xm:f>'Listados Datos'!$T$3</xm:f>
            <x14:dxf>
              <fill>
                <patternFill patternType="solid">
                  <bgColor rgb="FFC00000"/>
                </patternFill>
              </fill>
            </x14:dxf>
          </x14:cfRule>
          <x14:cfRule type="containsText" priority="16736" operator="containsText" id="{DFA86709-59E9-4F31-87EB-ED0B92C42900}">
            <xm:f>NOT(ISERROR(SEARCH('Listados Datos'!$T$4,AT86)))</xm:f>
            <xm:f>'Listados Datos'!$T$4</xm:f>
            <x14:dxf>
              <font>
                <b/>
                <i val="0"/>
                <color theme="0"/>
              </font>
              <fill>
                <patternFill>
                  <bgColor rgb="FFE26B0A"/>
                </patternFill>
              </fill>
            </x14:dxf>
          </x14:cfRule>
          <x14:cfRule type="containsText" priority="16737" operator="containsText" id="{F20401FA-169F-4147-89A0-05CDB54E2EFA}">
            <xm:f>NOT(ISERROR(SEARCH('Listados Datos'!$T$5,AT86)))</xm:f>
            <xm:f>'Listados Datos'!$T$5</xm:f>
            <x14:dxf>
              <font>
                <b/>
                <i val="0"/>
                <color auto="1"/>
              </font>
              <fill>
                <patternFill>
                  <bgColor rgb="FFFFFF00"/>
                </patternFill>
              </fill>
            </x14:dxf>
          </x14:cfRule>
          <x14:cfRule type="containsText" priority="1673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725" operator="containsText" id="{EFCFA1D8-5FE4-4DE0-B47C-308EFE614F05}">
            <xm:f>NOT(ISERROR(SEARCH('Listados Datos'!$P$3,AR86)))</xm:f>
            <xm:f>'Listados Datos'!$P$3</xm:f>
            <x14:dxf>
              <fill>
                <patternFill>
                  <bgColor rgb="FF99CC00"/>
                </patternFill>
              </fill>
            </x14:dxf>
          </x14:cfRule>
          <x14:cfRule type="containsText" priority="16726" operator="containsText" id="{F5089297-A352-436D-B2E5-ECF1AAA4942F}">
            <xm:f>NOT(ISERROR(SEARCH('Listados Datos'!$P$4,AR86)))</xm:f>
            <xm:f>'Listados Datos'!$P$4</xm:f>
            <x14:dxf>
              <fill>
                <patternFill>
                  <bgColor rgb="FF33CC33"/>
                </patternFill>
              </fill>
            </x14:dxf>
          </x14:cfRule>
          <x14:cfRule type="containsText" priority="16727" operator="containsText" id="{A8F89DDC-801B-4D2D-B59D-A2825EB65638}">
            <xm:f>NOT(ISERROR(SEARCH('Listados Datos'!$P$5,AR86)))</xm:f>
            <xm:f>'Listados Datos'!$P$5</xm:f>
            <x14:dxf>
              <fill>
                <patternFill>
                  <bgColor rgb="FFFFFF00"/>
                </patternFill>
              </fill>
            </x14:dxf>
          </x14:cfRule>
          <x14:cfRule type="containsText" priority="16728" operator="containsText" id="{F3364DC6-93C8-4809-9036-1927127BEB5C}">
            <xm:f>NOT(ISERROR(SEARCH('Listados Datos'!$P$6,AR86)))</xm:f>
            <xm:f>'Listados Datos'!$P$6</xm:f>
            <x14:dxf>
              <fill>
                <patternFill>
                  <bgColor rgb="FFFFC000"/>
                </patternFill>
              </fill>
            </x14:dxf>
          </x14:cfRule>
          <x14:cfRule type="containsText" priority="1672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667" operator="containsText" id="{F6BEE878-5C65-4587-9AF2-E2209E3B3AC4}">
            <xm:f>NOT(ISERROR(SEARCH('Listados Datos'!$P$3,AR92)))</xm:f>
            <xm:f>'Listados Datos'!$P$3</xm:f>
            <x14:dxf>
              <fill>
                <patternFill>
                  <bgColor rgb="FF99CC00"/>
                </patternFill>
              </fill>
            </x14:dxf>
          </x14:cfRule>
          <x14:cfRule type="containsText" priority="16668" operator="containsText" id="{7656FCC5-6225-4B14-B2A8-329B6B0C4BE3}">
            <xm:f>NOT(ISERROR(SEARCH('Listados Datos'!$P$4,AR92)))</xm:f>
            <xm:f>'Listados Datos'!$P$4</xm:f>
            <x14:dxf>
              <fill>
                <patternFill>
                  <bgColor rgb="FF33CC33"/>
                </patternFill>
              </fill>
            </x14:dxf>
          </x14:cfRule>
          <x14:cfRule type="containsText" priority="16669" operator="containsText" id="{08D3B284-F976-4D03-83D0-AEA90ECC6149}">
            <xm:f>NOT(ISERROR(SEARCH('Listados Datos'!$P$5,AR92)))</xm:f>
            <xm:f>'Listados Datos'!$P$5</xm:f>
            <x14:dxf>
              <fill>
                <patternFill>
                  <bgColor rgb="FFFFFF00"/>
                </patternFill>
              </fill>
            </x14:dxf>
          </x14:cfRule>
          <x14:cfRule type="containsText" priority="16670" operator="containsText" id="{A1997E19-C940-4447-B730-2E3FED764CF1}">
            <xm:f>NOT(ISERROR(SEARCH('Listados Datos'!$P$6,AR92)))</xm:f>
            <xm:f>'Listados Datos'!$P$6</xm:f>
            <x14:dxf>
              <fill>
                <patternFill>
                  <bgColor rgb="FFFFC000"/>
                </patternFill>
              </fill>
            </x14:dxf>
          </x14:cfRule>
          <x14:cfRule type="containsText" priority="1667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721" operator="containsText" id="{6012016C-A1BD-4C91-919D-F3139B9A8BBF}">
            <xm:f>NOT(ISERROR(SEARCH('Listados Datos'!$T$3,AF92)))</xm:f>
            <xm:f>'Listados Datos'!$T$3</xm:f>
            <x14:dxf>
              <fill>
                <patternFill patternType="solid">
                  <bgColor rgb="FFC00000"/>
                </patternFill>
              </fill>
            </x14:dxf>
          </x14:cfRule>
          <x14:cfRule type="containsText" priority="16722" operator="containsText" id="{3161BA37-1192-4968-B947-30CCC61293D4}">
            <xm:f>NOT(ISERROR(SEARCH('Listados Datos'!$T$4,AF92)))</xm:f>
            <xm:f>'Listados Datos'!$T$4</xm:f>
            <x14:dxf>
              <font>
                <b/>
                <i val="0"/>
                <color theme="0"/>
              </font>
              <fill>
                <patternFill>
                  <bgColor rgb="FFE26B0A"/>
                </patternFill>
              </fill>
            </x14:dxf>
          </x14:cfRule>
          <x14:cfRule type="containsText" priority="16723" operator="containsText" id="{E843C4CC-BE46-4061-8CC1-254A2D4640A1}">
            <xm:f>NOT(ISERROR(SEARCH('Listados Datos'!$T$5,AF92)))</xm:f>
            <xm:f>'Listados Datos'!$T$5</xm:f>
            <x14:dxf>
              <font>
                <b/>
                <i val="0"/>
                <color auto="1"/>
              </font>
              <fill>
                <patternFill>
                  <bgColor rgb="FFFFFF00"/>
                </patternFill>
              </fill>
            </x14:dxf>
          </x14:cfRule>
          <x14:cfRule type="containsText" priority="1672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717" operator="containsText" id="{8226D82C-B295-471E-A99F-656A2D4C6911}">
            <xm:f>NOT(ISERROR(SEARCH('Listados Datos'!$T$3,AB92)))</xm:f>
            <xm:f>'Listados Datos'!$T$3</xm:f>
            <x14:dxf>
              <fill>
                <patternFill patternType="solid">
                  <bgColor rgb="FFC00000"/>
                </patternFill>
              </fill>
            </x14:dxf>
          </x14:cfRule>
          <x14:cfRule type="containsText" priority="16718" operator="containsText" id="{F8B87E91-D91B-43AF-99DE-B4E641BFA679}">
            <xm:f>NOT(ISERROR(SEARCH('Listados Datos'!$T$4,AB92)))</xm:f>
            <xm:f>'Listados Datos'!$T$4</xm:f>
            <x14:dxf>
              <font>
                <b/>
                <i val="0"/>
                <color theme="0"/>
              </font>
              <fill>
                <patternFill>
                  <bgColor rgb="FFE26B0A"/>
                </patternFill>
              </fill>
            </x14:dxf>
          </x14:cfRule>
          <x14:cfRule type="containsText" priority="16719" operator="containsText" id="{B061FA6D-C4CA-4C12-AD9F-686952572210}">
            <xm:f>NOT(ISERROR(SEARCH('Listados Datos'!$T$5,AB92)))</xm:f>
            <xm:f>'Listados Datos'!$T$5</xm:f>
            <x14:dxf>
              <font>
                <b/>
                <i val="0"/>
                <color auto="1"/>
              </font>
              <fill>
                <patternFill>
                  <bgColor rgb="FFFFFF00"/>
                </patternFill>
              </fill>
            </x14:dxf>
          </x14:cfRule>
          <x14:cfRule type="containsText" priority="1672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707" operator="containsText" id="{8A94514E-3906-4DCA-B186-C94FFD6BC052}">
            <xm:f>NOT(ISERROR(SEARCH('Listados Datos'!$P$3,Z92)))</xm:f>
            <xm:f>'Listados Datos'!$P$3</xm:f>
            <x14:dxf>
              <fill>
                <patternFill>
                  <bgColor rgb="FF99CC00"/>
                </patternFill>
              </fill>
            </x14:dxf>
          </x14:cfRule>
          <x14:cfRule type="containsText" priority="16708" operator="containsText" id="{C84B9464-3A68-45AC-A5C8-0FC29370E8F1}">
            <xm:f>NOT(ISERROR(SEARCH('Listados Datos'!$P$4,Z92)))</xm:f>
            <xm:f>'Listados Datos'!$P$4</xm:f>
            <x14:dxf>
              <fill>
                <patternFill>
                  <bgColor rgb="FF33CC33"/>
                </patternFill>
              </fill>
            </x14:dxf>
          </x14:cfRule>
          <x14:cfRule type="containsText" priority="16709" operator="containsText" id="{428CB436-6E8E-47E7-BC50-7E9B1AC348F4}">
            <xm:f>NOT(ISERROR(SEARCH('Listados Datos'!$P$5,Z92)))</xm:f>
            <xm:f>'Listados Datos'!$P$5</xm:f>
            <x14:dxf>
              <fill>
                <patternFill>
                  <bgColor rgb="FFFFFF00"/>
                </patternFill>
              </fill>
            </x14:dxf>
          </x14:cfRule>
          <x14:cfRule type="containsText" priority="16710" operator="containsText" id="{DCBBE530-0675-4D60-8E0F-971A529535F0}">
            <xm:f>NOT(ISERROR(SEARCH('Listados Datos'!$P$6,Z92)))</xm:f>
            <xm:f>'Listados Datos'!$P$6</xm:f>
            <x14:dxf>
              <fill>
                <patternFill>
                  <bgColor rgb="FFFFC000"/>
                </patternFill>
              </fill>
            </x14:dxf>
          </x14:cfRule>
          <x14:cfRule type="containsText" priority="1671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677" operator="containsText" id="{7A59EF88-1018-4880-85BF-120ED210CF4F}">
            <xm:f>NOT(ISERROR(SEARCH('Listados Datos'!$T$3,AT92)))</xm:f>
            <xm:f>'Listados Datos'!$T$3</xm:f>
            <x14:dxf>
              <fill>
                <patternFill patternType="solid">
                  <bgColor rgb="FFC00000"/>
                </patternFill>
              </fill>
            </x14:dxf>
          </x14:cfRule>
          <x14:cfRule type="containsText" priority="16678" operator="containsText" id="{2BA6B9A3-E32F-4AA5-8585-5FE9A01EBE76}">
            <xm:f>NOT(ISERROR(SEARCH('Listados Datos'!$T$4,AT92)))</xm:f>
            <xm:f>'Listados Datos'!$T$4</xm:f>
            <x14:dxf>
              <font>
                <b/>
                <i val="0"/>
                <color theme="0"/>
              </font>
              <fill>
                <patternFill>
                  <bgColor rgb="FFE26B0A"/>
                </patternFill>
              </fill>
            </x14:dxf>
          </x14:cfRule>
          <x14:cfRule type="containsText" priority="16679" operator="containsText" id="{1190EA63-BEED-428D-A2FC-CD3F0393D3B3}">
            <xm:f>NOT(ISERROR(SEARCH('Listados Datos'!$T$5,AT92)))</xm:f>
            <xm:f>'Listados Datos'!$T$5</xm:f>
            <x14:dxf>
              <font>
                <b/>
                <i val="0"/>
                <color auto="1"/>
              </font>
              <fill>
                <patternFill>
                  <bgColor rgb="FFFFFF00"/>
                </patternFill>
              </fill>
            </x14:dxf>
          </x14:cfRule>
          <x14:cfRule type="containsText" priority="1668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609" operator="containsText" id="{0313258C-9DDB-4219-8C0D-54E3E548A049}">
            <xm:f>NOT(ISERROR(SEARCH('Listados Datos'!$P$3,AR98)))</xm:f>
            <xm:f>'Listados Datos'!$P$3</xm:f>
            <x14:dxf>
              <fill>
                <patternFill>
                  <bgColor rgb="FF99CC00"/>
                </patternFill>
              </fill>
            </x14:dxf>
          </x14:cfRule>
          <x14:cfRule type="containsText" priority="16610" operator="containsText" id="{94F6AA21-5772-4D3A-BF27-27F67A36BC00}">
            <xm:f>NOT(ISERROR(SEARCH('Listados Datos'!$P$4,AR98)))</xm:f>
            <xm:f>'Listados Datos'!$P$4</xm:f>
            <x14:dxf>
              <fill>
                <patternFill>
                  <bgColor rgb="FF33CC33"/>
                </patternFill>
              </fill>
            </x14:dxf>
          </x14:cfRule>
          <x14:cfRule type="containsText" priority="16611" operator="containsText" id="{8620575B-9997-4E44-8711-AD24275FD5D9}">
            <xm:f>NOT(ISERROR(SEARCH('Listados Datos'!$P$5,AR98)))</xm:f>
            <xm:f>'Listados Datos'!$P$5</xm:f>
            <x14:dxf>
              <fill>
                <patternFill>
                  <bgColor rgb="FFFFFF00"/>
                </patternFill>
              </fill>
            </x14:dxf>
          </x14:cfRule>
          <x14:cfRule type="containsText" priority="16612" operator="containsText" id="{429A8C38-1600-42AD-865E-B5622484CCE7}">
            <xm:f>NOT(ISERROR(SEARCH('Listados Datos'!$P$6,AR98)))</xm:f>
            <xm:f>'Listados Datos'!$P$6</xm:f>
            <x14:dxf>
              <fill>
                <patternFill>
                  <bgColor rgb="FFFFC000"/>
                </patternFill>
              </fill>
            </x14:dxf>
          </x14:cfRule>
          <x14:cfRule type="containsText" priority="1661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663" operator="containsText" id="{374A5B61-13CF-4789-AD2B-0CDB968A761E}">
            <xm:f>NOT(ISERROR(SEARCH('Listados Datos'!$T$3,AF98)))</xm:f>
            <xm:f>'Listados Datos'!$T$3</xm:f>
            <x14:dxf>
              <fill>
                <patternFill patternType="solid">
                  <bgColor rgb="FFC00000"/>
                </patternFill>
              </fill>
            </x14:dxf>
          </x14:cfRule>
          <x14:cfRule type="containsText" priority="16664" operator="containsText" id="{07D15CB7-0DA5-428B-A6F7-9466FAFA39BC}">
            <xm:f>NOT(ISERROR(SEARCH('Listados Datos'!$T$4,AF98)))</xm:f>
            <xm:f>'Listados Datos'!$T$4</xm:f>
            <x14:dxf>
              <font>
                <b/>
                <i val="0"/>
                <color theme="0"/>
              </font>
              <fill>
                <patternFill>
                  <bgColor rgb="FFE26B0A"/>
                </patternFill>
              </fill>
            </x14:dxf>
          </x14:cfRule>
          <x14:cfRule type="containsText" priority="16665" operator="containsText" id="{F940DAFD-4600-49CE-B48E-298ADDCF438D}">
            <xm:f>NOT(ISERROR(SEARCH('Listados Datos'!$T$5,AF98)))</xm:f>
            <xm:f>'Listados Datos'!$T$5</xm:f>
            <x14:dxf>
              <font>
                <b/>
                <i val="0"/>
                <color auto="1"/>
              </font>
              <fill>
                <patternFill>
                  <bgColor rgb="FFFFFF00"/>
                </patternFill>
              </fill>
            </x14:dxf>
          </x14:cfRule>
          <x14:cfRule type="containsText" priority="1666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659" operator="containsText" id="{962457E3-C421-4A80-9F98-590999A28430}">
            <xm:f>NOT(ISERROR(SEARCH('Listados Datos'!$T$3,AB98)))</xm:f>
            <xm:f>'Listados Datos'!$T$3</xm:f>
            <x14:dxf>
              <fill>
                <patternFill patternType="solid">
                  <bgColor rgb="FFC00000"/>
                </patternFill>
              </fill>
            </x14:dxf>
          </x14:cfRule>
          <x14:cfRule type="containsText" priority="16660" operator="containsText" id="{5D743B74-020D-4FCD-9C7C-C41F3937AAA1}">
            <xm:f>NOT(ISERROR(SEARCH('Listados Datos'!$T$4,AB98)))</xm:f>
            <xm:f>'Listados Datos'!$T$4</xm:f>
            <x14:dxf>
              <font>
                <b/>
                <i val="0"/>
                <color theme="0"/>
              </font>
              <fill>
                <patternFill>
                  <bgColor rgb="FFE26B0A"/>
                </patternFill>
              </fill>
            </x14:dxf>
          </x14:cfRule>
          <x14:cfRule type="containsText" priority="16661" operator="containsText" id="{E671421C-3C3A-4CE0-984B-CEE20E5ECBBE}">
            <xm:f>NOT(ISERROR(SEARCH('Listados Datos'!$T$5,AB98)))</xm:f>
            <xm:f>'Listados Datos'!$T$5</xm:f>
            <x14:dxf>
              <font>
                <b/>
                <i val="0"/>
                <color auto="1"/>
              </font>
              <fill>
                <patternFill>
                  <bgColor rgb="FFFFFF00"/>
                </patternFill>
              </fill>
            </x14:dxf>
          </x14:cfRule>
          <x14:cfRule type="containsText" priority="1666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649" operator="containsText" id="{585CC8EB-DF33-4EB9-92E3-D5AD4681662B}">
            <xm:f>NOT(ISERROR(SEARCH('Listados Datos'!$P$3,Z98)))</xm:f>
            <xm:f>'Listados Datos'!$P$3</xm:f>
            <x14:dxf>
              <fill>
                <patternFill>
                  <bgColor rgb="FF99CC00"/>
                </patternFill>
              </fill>
            </x14:dxf>
          </x14:cfRule>
          <x14:cfRule type="containsText" priority="16650" operator="containsText" id="{31F60564-4555-458F-BDCF-00062AEBB991}">
            <xm:f>NOT(ISERROR(SEARCH('Listados Datos'!$P$4,Z98)))</xm:f>
            <xm:f>'Listados Datos'!$P$4</xm:f>
            <x14:dxf>
              <fill>
                <patternFill>
                  <bgColor rgb="FF33CC33"/>
                </patternFill>
              </fill>
            </x14:dxf>
          </x14:cfRule>
          <x14:cfRule type="containsText" priority="16651" operator="containsText" id="{01BB6E97-97A8-4540-9CFA-EC0FFD9E3294}">
            <xm:f>NOT(ISERROR(SEARCH('Listados Datos'!$P$5,Z98)))</xm:f>
            <xm:f>'Listados Datos'!$P$5</xm:f>
            <x14:dxf>
              <fill>
                <patternFill>
                  <bgColor rgb="FFFFFF00"/>
                </patternFill>
              </fill>
            </x14:dxf>
          </x14:cfRule>
          <x14:cfRule type="containsText" priority="16652" operator="containsText" id="{5D43BD6A-C6F7-4A5B-B25E-501AB659D36C}">
            <xm:f>NOT(ISERROR(SEARCH('Listados Datos'!$P$6,Z98)))</xm:f>
            <xm:f>'Listados Datos'!$P$6</xm:f>
            <x14:dxf>
              <fill>
                <patternFill>
                  <bgColor rgb="FFFFC000"/>
                </patternFill>
              </fill>
            </x14:dxf>
          </x14:cfRule>
          <x14:cfRule type="containsText" priority="1665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619" operator="containsText" id="{A88FCAD4-2366-4F5E-8847-674EB8AC0852}">
            <xm:f>NOT(ISERROR(SEARCH('Listados Datos'!$T$3,AT98)))</xm:f>
            <xm:f>'Listados Datos'!$T$3</xm:f>
            <x14:dxf>
              <fill>
                <patternFill patternType="solid">
                  <bgColor rgb="FFC00000"/>
                </patternFill>
              </fill>
            </x14:dxf>
          </x14:cfRule>
          <x14:cfRule type="containsText" priority="16620" operator="containsText" id="{06D90F60-E170-4552-849A-097F2F33921A}">
            <xm:f>NOT(ISERROR(SEARCH('Listados Datos'!$T$4,AT98)))</xm:f>
            <xm:f>'Listados Datos'!$T$4</xm:f>
            <x14:dxf>
              <font>
                <b/>
                <i val="0"/>
                <color theme="0"/>
              </font>
              <fill>
                <patternFill>
                  <bgColor rgb="FFE26B0A"/>
                </patternFill>
              </fill>
            </x14:dxf>
          </x14:cfRule>
          <x14:cfRule type="containsText" priority="16621" operator="containsText" id="{E959A5EA-E53F-4E14-87EF-C1DE8C656503}">
            <xm:f>NOT(ISERROR(SEARCH('Listados Datos'!$T$5,AT98)))</xm:f>
            <xm:f>'Listados Datos'!$T$5</xm:f>
            <x14:dxf>
              <font>
                <b/>
                <i val="0"/>
                <color auto="1"/>
              </font>
              <fill>
                <patternFill>
                  <bgColor rgb="FFFFFF00"/>
                </patternFill>
              </fill>
            </x14:dxf>
          </x14:cfRule>
          <x14:cfRule type="containsText" priority="1662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605" operator="containsText" id="{33757540-E0D3-4361-B575-91B429FB778D}">
            <xm:f>NOT(ISERROR(SEARCH('Listados Datos'!$T$3,AF104)))</xm:f>
            <xm:f>'Listados Datos'!$T$3</xm:f>
            <x14:dxf>
              <fill>
                <patternFill patternType="solid">
                  <bgColor rgb="FFC00000"/>
                </patternFill>
              </fill>
            </x14:dxf>
          </x14:cfRule>
          <x14:cfRule type="containsText" priority="16606" operator="containsText" id="{0B2BC68C-6BD5-4482-AC05-03F8034C02DD}">
            <xm:f>NOT(ISERROR(SEARCH('Listados Datos'!$T$4,AF104)))</xm:f>
            <xm:f>'Listados Datos'!$T$4</xm:f>
            <x14:dxf>
              <font>
                <b/>
                <i val="0"/>
                <color theme="0"/>
              </font>
              <fill>
                <patternFill>
                  <bgColor rgb="FFE26B0A"/>
                </patternFill>
              </fill>
            </x14:dxf>
          </x14:cfRule>
          <x14:cfRule type="containsText" priority="16607" operator="containsText" id="{AA559BB1-D658-4944-B3E3-E93B91E09F8C}">
            <xm:f>NOT(ISERROR(SEARCH('Listados Datos'!$T$5,AF104)))</xm:f>
            <xm:f>'Listados Datos'!$T$5</xm:f>
            <x14:dxf>
              <font>
                <b/>
                <i val="0"/>
                <color auto="1"/>
              </font>
              <fill>
                <patternFill>
                  <bgColor rgb="FFFFFF00"/>
                </patternFill>
              </fill>
            </x14:dxf>
          </x14:cfRule>
          <x14:cfRule type="containsText" priority="1660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601" operator="containsText" id="{5948DCD9-1031-418E-9367-9C15D197636E}">
            <xm:f>NOT(ISERROR(SEARCH('Listados Datos'!$T$3,AB104)))</xm:f>
            <xm:f>'Listados Datos'!$T$3</xm:f>
            <x14:dxf>
              <fill>
                <patternFill patternType="solid">
                  <bgColor rgb="FFC00000"/>
                </patternFill>
              </fill>
            </x14:dxf>
          </x14:cfRule>
          <x14:cfRule type="containsText" priority="16602" operator="containsText" id="{49A22B67-B343-4218-8EE4-2B55DB8B437D}">
            <xm:f>NOT(ISERROR(SEARCH('Listados Datos'!$T$4,AB104)))</xm:f>
            <xm:f>'Listados Datos'!$T$4</xm:f>
            <x14:dxf>
              <font>
                <b/>
                <i val="0"/>
                <color theme="0"/>
              </font>
              <fill>
                <patternFill>
                  <bgColor rgb="FFE26B0A"/>
                </patternFill>
              </fill>
            </x14:dxf>
          </x14:cfRule>
          <x14:cfRule type="containsText" priority="16603" operator="containsText" id="{B86F3879-9577-43D3-B4DB-156A085E3E08}">
            <xm:f>NOT(ISERROR(SEARCH('Listados Datos'!$T$5,AB104)))</xm:f>
            <xm:f>'Listados Datos'!$T$5</xm:f>
            <x14:dxf>
              <font>
                <b/>
                <i val="0"/>
                <color auto="1"/>
              </font>
              <fill>
                <patternFill>
                  <bgColor rgb="FFFFFF00"/>
                </patternFill>
              </fill>
            </x14:dxf>
          </x14:cfRule>
          <x14:cfRule type="containsText" priority="1660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591" operator="containsText" id="{4EB86390-F1FD-48AB-822C-824BD123F0EF}">
            <xm:f>NOT(ISERROR(SEARCH('Listados Datos'!$P$3,Z104)))</xm:f>
            <xm:f>'Listados Datos'!$P$3</xm:f>
            <x14:dxf>
              <fill>
                <patternFill>
                  <bgColor rgb="FF99CC00"/>
                </patternFill>
              </fill>
            </x14:dxf>
          </x14:cfRule>
          <x14:cfRule type="containsText" priority="16592" operator="containsText" id="{2D8A9D9F-CBFC-4936-91D8-51691FCA545D}">
            <xm:f>NOT(ISERROR(SEARCH('Listados Datos'!$P$4,Z104)))</xm:f>
            <xm:f>'Listados Datos'!$P$4</xm:f>
            <x14:dxf>
              <fill>
                <patternFill>
                  <bgColor rgb="FF33CC33"/>
                </patternFill>
              </fill>
            </x14:dxf>
          </x14:cfRule>
          <x14:cfRule type="containsText" priority="16593" operator="containsText" id="{2F95D431-0E6D-4A48-B0D7-0011170AEABE}">
            <xm:f>NOT(ISERROR(SEARCH('Listados Datos'!$P$5,Z104)))</xm:f>
            <xm:f>'Listados Datos'!$P$5</xm:f>
            <x14:dxf>
              <fill>
                <patternFill>
                  <bgColor rgb="FFFFFF00"/>
                </patternFill>
              </fill>
            </x14:dxf>
          </x14:cfRule>
          <x14:cfRule type="containsText" priority="16594" operator="containsText" id="{71D47073-80A3-4B72-9541-72DF2FBD4132}">
            <xm:f>NOT(ISERROR(SEARCH('Listados Datos'!$P$6,Z104)))</xm:f>
            <xm:f>'Listados Datos'!$P$6</xm:f>
            <x14:dxf>
              <fill>
                <patternFill>
                  <bgColor rgb="FFFFC000"/>
                </patternFill>
              </fill>
            </x14:dxf>
          </x14:cfRule>
          <x14:cfRule type="containsText" priority="1659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561" operator="containsText" id="{6D2C848B-C04D-44AF-ADEC-96794973863A}">
            <xm:f>NOT(ISERROR(SEARCH('Listados Datos'!$T$3,AT104)))</xm:f>
            <xm:f>'Listados Datos'!$T$3</xm:f>
            <x14:dxf>
              <fill>
                <patternFill patternType="solid">
                  <bgColor rgb="FFC00000"/>
                </patternFill>
              </fill>
            </x14:dxf>
          </x14:cfRule>
          <x14:cfRule type="containsText" priority="16562" operator="containsText" id="{8F81462F-DBC3-4FBC-AD8D-BC042286FEAA}">
            <xm:f>NOT(ISERROR(SEARCH('Listados Datos'!$T$4,AT104)))</xm:f>
            <xm:f>'Listados Datos'!$T$4</xm:f>
            <x14:dxf>
              <font>
                <b/>
                <i val="0"/>
                <color theme="0"/>
              </font>
              <fill>
                <patternFill>
                  <bgColor rgb="FFE26B0A"/>
                </patternFill>
              </fill>
            </x14:dxf>
          </x14:cfRule>
          <x14:cfRule type="containsText" priority="16563" operator="containsText" id="{A3507E1C-D464-4D4E-A9EC-3FF777035325}">
            <xm:f>NOT(ISERROR(SEARCH('Listados Datos'!$T$5,AT104)))</xm:f>
            <xm:f>'Listados Datos'!$T$5</xm:f>
            <x14:dxf>
              <font>
                <b/>
                <i val="0"/>
                <color auto="1"/>
              </font>
              <fill>
                <patternFill>
                  <bgColor rgb="FFFFFF00"/>
                </patternFill>
              </fill>
            </x14:dxf>
          </x14:cfRule>
          <x14:cfRule type="containsText" priority="1656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495" operator="containsText" id="{BCA7BF75-DBE9-445E-A2D3-6438186DEC54}">
            <xm:f>NOT(ISERROR(SEARCH('Listados Datos'!$D$3,B46)))</xm:f>
            <xm:f>'Listados Datos'!$D$3</xm:f>
            <x14:dxf>
              <font>
                <b/>
                <i val="0"/>
                <color theme="0"/>
              </font>
              <fill>
                <patternFill>
                  <bgColor rgb="FFC00000"/>
                </patternFill>
              </fill>
            </x14:dxf>
          </x14:cfRule>
          <x14:cfRule type="containsText" priority="16496" operator="containsText" id="{E0277168-4591-4CD0-8795-15C74FE6D2B8}">
            <xm:f>NOT(ISERROR(SEARCH('Listados Datos'!$D$4,B46)))</xm:f>
            <xm:f>'Listados Datos'!$D$4</xm:f>
            <x14:dxf>
              <font>
                <b/>
                <i val="0"/>
                <color theme="0"/>
              </font>
              <fill>
                <patternFill>
                  <bgColor rgb="FFC00000"/>
                </patternFill>
              </fill>
            </x14:dxf>
          </x14:cfRule>
          <x14:cfRule type="containsText" priority="16497" operator="containsText" id="{2C804A2C-B3A6-4D52-96C5-C3A39C2E2494}">
            <xm:f>NOT(ISERROR(SEARCH('Listados Datos'!$D$5,B46)))</xm:f>
            <xm:f>'Listados Datos'!$D$5</xm:f>
            <x14:dxf>
              <font>
                <b/>
                <i val="0"/>
                <color theme="0"/>
              </font>
              <fill>
                <patternFill>
                  <bgColor rgb="FFC00000"/>
                </patternFill>
              </fill>
            </x14:dxf>
          </x14:cfRule>
          <x14:cfRule type="containsText" priority="16498" operator="containsText" id="{42B34667-2854-42DC-8AE8-56B5DAEB6241}">
            <xm:f>NOT(ISERROR(SEARCH('Listados Datos'!$D$6,B46)))</xm:f>
            <xm:f>'Listados Datos'!$D$6</xm:f>
            <x14:dxf>
              <font>
                <b/>
                <i val="0"/>
                <color theme="0"/>
              </font>
              <fill>
                <patternFill>
                  <bgColor rgb="FFE3351F"/>
                </patternFill>
              </fill>
            </x14:dxf>
          </x14:cfRule>
          <x14:cfRule type="containsText" priority="16499" operator="containsText" id="{FF9633C5-C09A-4709-984F-ABB332B2E6C0}">
            <xm:f>NOT(ISERROR(SEARCH('Listados Datos'!$D$7,B46)))</xm:f>
            <xm:f>'Listados Datos'!$D$7</xm:f>
            <x14:dxf>
              <font>
                <b/>
                <i val="0"/>
                <color theme="0"/>
              </font>
              <fill>
                <patternFill>
                  <bgColor rgb="FFE3351F"/>
                </patternFill>
              </fill>
            </x14:dxf>
          </x14:cfRule>
          <x14:cfRule type="containsText" priority="16500" operator="containsText" id="{6E0F9123-9467-4EA1-8FFC-3001B92B40CD}">
            <xm:f>NOT(ISERROR(SEARCH('Listados Datos'!$D$8,B46)))</xm:f>
            <xm:f>'Listados Datos'!$D$8</xm:f>
            <x14:dxf>
              <font>
                <b/>
                <i val="0"/>
                <color theme="0"/>
              </font>
              <fill>
                <patternFill>
                  <bgColor rgb="FFE3351F"/>
                </patternFill>
              </fill>
            </x14:dxf>
          </x14:cfRule>
          <x14:cfRule type="containsText" priority="16501" operator="containsText" id="{6223CF4A-EEF8-4B82-BE51-272BD02B6667}">
            <xm:f>NOT(ISERROR(SEARCH('Listados Datos'!$D$9,B46)))</xm:f>
            <xm:f>'Listados Datos'!$D$9</xm:f>
            <x14:dxf>
              <font>
                <b/>
                <i val="0"/>
                <color theme="0"/>
              </font>
              <fill>
                <patternFill>
                  <bgColor rgb="FFFFC000"/>
                </patternFill>
              </fill>
            </x14:dxf>
          </x14:cfRule>
          <x14:cfRule type="containsText" priority="16502" operator="containsText" id="{6B0C58A9-5BC5-4BA6-AA1F-BA65C6EDE0FF}">
            <xm:f>NOT(ISERROR(SEARCH('Listados Datos'!$D$10,B46)))</xm:f>
            <xm:f>'Listados Datos'!$D$10</xm:f>
            <x14:dxf>
              <font>
                <b/>
                <i val="0"/>
                <color theme="0"/>
              </font>
              <fill>
                <patternFill>
                  <bgColor rgb="FFFFC000"/>
                </patternFill>
              </fill>
            </x14:dxf>
          </x14:cfRule>
          <x14:cfRule type="containsText" priority="16503" operator="containsText" id="{34F27B42-4E09-4C82-AB73-D9ECF160E4B8}">
            <xm:f>NOT(ISERROR(SEARCH('Listados Datos'!$D$11,B46)))</xm:f>
            <xm:f>'Listados Datos'!$D$11</xm:f>
            <x14:dxf>
              <font>
                <b/>
                <i val="0"/>
                <color theme="0"/>
              </font>
              <fill>
                <patternFill>
                  <bgColor rgb="FFFFC000"/>
                </patternFill>
              </fill>
            </x14:dxf>
          </x14:cfRule>
          <x14:cfRule type="containsText" priority="16504" operator="containsText" id="{DDBB3285-28C6-4C8B-9B13-286261ECCC1A}">
            <xm:f>NOT(ISERROR(SEARCH('Listados Datos'!$D$12,B46)))</xm:f>
            <xm:f>'Listados Datos'!$D$12</xm:f>
            <x14:dxf>
              <font>
                <b/>
                <i val="0"/>
                <color theme="0"/>
              </font>
              <fill>
                <patternFill>
                  <bgColor rgb="FFFFC000"/>
                </patternFill>
              </fill>
            </x14:dxf>
          </x14:cfRule>
          <x14:cfRule type="containsText" priority="16505" operator="containsText" id="{449E43DD-E84E-4E89-BF36-4D63BE0072C4}">
            <xm:f>NOT(ISERROR(SEARCH('Listados Datos'!$D$13,B46)))</xm:f>
            <xm:f>'Listados Datos'!$D$13</xm:f>
            <x14:dxf>
              <font>
                <b/>
                <i val="0"/>
                <color theme="0"/>
              </font>
              <fill>
                <patternFill>
                  <bgColor rgb="FFFFC000"/>
                </patternFill>
              </fill>
            </x14:dxf>
          </x14:cfRule>
          <x14:cfRule type="containsText" priority="16506" operator="containsText" id="{DA726E2D-430D-403B-8C47-B05E88C0D39B}">
            <xm:f>NOT(ISERROR(SEARCH('Listados Datos'!$D$14,B46)))</xm:f>
            <xm:f>'Listados Datos'!$D$14</xm:f>
            <x14:dxf>
              <font>
                <b/>
                <i val="0"/>
                <color theme="0"/>
              </font>
              <fill>
                <patternFill>
                  <bgColor rgb="FFFF0000"/>
                </patternFill>
              </fill>
            </x14:dxf>
          </x14:cfRule>
          <x14:cfRule type="containsText" priority="16507" operator="containsText" id="{3B318F5A-2913-43E9-92BD-0235835E9ED9}">
            <xm:f>NOT(ISERROR(SEARCH('Listados Datos'!$D$15,B46)))</xm:f>
            <xm:f>'Listados Datos'!$D$15</xm:f>
            <x14:dxf>
              <font>
                <b/>
                <i val="0"/>
                <color theme="0"/>
              </font>
              <fill>
                <patternFill>
                  <bgColor rgb="FFFF0000"/>
                </patternFill>
              </fill>
            </x14:dxf>
          </x14:cfRule>
          <x14:cfRule type="containsText" priority="1650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303" operator="containsText" id="{1F2CC3F4-AF44-44A1-9F82-2D8437C52640}">
            <xm:f>NOT(ISERROR(SEARCH('Listados Datos'!$P$3,AR115)))</xm:f>
            <xm:f>'Listados Datos'!$P$3</xm:f>
            <x14:dxf>
              <fill>
                <patternFill>
                  <bgColor rgb="FF99CC00"/>
                </patternFill>
              </fill>
            </x14:dxf>
          </x14:cfRule>
          <x14:cfRule type="containsText" priority="16304" operator="containsText" id="{A7A08CF9-80EA-4140-A13B-2E3630ADAE29}">
            <xm:f>NOT(ISERROR(SEARCH('Listados Datos'!$P$4,AR115)))</xm:f>
            <xm:f>'Listados Datos'!$P$4</xm:f>
            <x14:dxf>
              <fill>
                <patternFill>
                  <bgColor rgb="FF33CC33"/>
                </patternFill>
              </fill>
            </x14:dxf>
          </x14:cfRule>
          <x14:cfRule type="containsText" priority="16305" operator="containsText" id="{E46108F0-9DD7-4F07-B70E-AB028EE95268}">
            <xm:f>NOT(ISERROR(SEARCH('Listados Datos'!$P$5,AR115)))</xm:f>
            <xm:f>'Listados Datos'!$P$5</xm:f>
            <x14:dxf>
              <fill>
                <patternFill>
                  <bgColor rgb="FFFFFF00"/>
                </patternFill>
              </fill>
            </x14:dxf>
          </x14:cfRule>
          <x14:cfRule type="containsText" priority="16306" operator="containsText" id="{285234BC-8E2F-465E-8FE1-644D3B9EC7B5}">
            <xm:f>NOT(ISERROR(SEARCH('Listados Datos'!$P$6,AR115)))</xm:f>
            <xm:f>'Listados Datos'!$P$6</xm:f>
            <x14:dxf>
              <fill>
                <patternFill>
                  <bgColor rgb="FFFFC000"/>
                </patternFill>
              </fill>
            </x14:dxf>
          </x14:cfRule>
          <x14:cfRule type="containsText" priority="1630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369" operator="containsText" id="{18DA6403-44DB-447D-A4DC-75DFEBBBBF7C}">
            <xm:f>NOT(ISERROR(SEARCH('Listados Datos'!$T$3,AT117)))</xm:f>
            <xm:f>'Listados Datos'!$T$3</xm:f>
            <x14:dxf>
              <fill>
                <patternFill patternType="solid">
                  <bgColor rgb="FFC00000"/>
                </patternFill>
              </fill>
            </x14:dxf>
          </x14:cfRule>
          <x14:cfRule type="containsText" priority="16370" operator="containsText" id="{38033305-B944-40AE-8A95-BD8487EF26F4}">
            <xm:f>NOT(ISERROR(SEARCH('Listados Datos'!$T$4,AT117)))</xm:f>
            <xm:f>'Listados Datos'!$T$4</xm:f>
            <x14:dxf>
              <font>
                <b/>
                <i val="0"/>
                <color theme="0"/>
              </font>
              <fill>
                <patternFill>
                  <bgColor rgb="FFE26B0A"/>
                </patternFill>
              </fill>
            </x14:dxf>
          </x14:cfRule>
          <x14:cfRule type="containsText" priority="16371" operator="containsText" id="{A92D7C5E-1146-40DA-8052-65CF4FEAAFE2}">
            <xm:f>NOT(ISERROR(SEARCH('Listados Datos'!$T$5,AT117)))</xm:f>
            <xm:f>'Listados Datos'!$T$5</xm:f>
            <x14:dxf>
              <font>
                <b/>
                <i val="0"/>
                <color auto="1"/>
              </font>
              <fill>
                <patternFill>
                  <bgColor rgb="FFFFFF00"/>
                </patternFill>
              </fill>
            </x14:dxf>
          </x14:cfRule>
          <x14:cfRule type="containsText" priority="1637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359" operator="containsText" id="{85D97FD9-1DEC-4702-AA9E-840C21A9356B}">
            <xm:f>NOT(ISERROR(SEARCH('Listados Datos'!$P$3,AR117)))</xm:f>
            <xm:f>'Listados Datos'!$P$3</xm:f>
            <x14:dxf>
              <fill>
                <patternFill>
                  <bgColor rgb="FF99CC00"/>
                </patternFill>
              </fill>
            </x14:dxf>
          </x14:cfRule>
          <x14:cfRule type="containsText" priority="16360" operator="containsText" id="{07DA3E75-A1BD-4B5E-997F-BCE40FE6C364}">
            <xm:f>NOT(ISERROR(SEARCH('Listados Datos'!$P$4,AR117)))</xm:f>
            <xm:f>'Listados Datos'!$P$4</xm:f>
            <x14:dxf>
              <fill>
                <patternFill>
                  <bgColor rgb="FF33CC33"/>
                </patternFill>
              </fill>
            </x14:dxf>
          </x14:cfRule>
          <x14:cfRule type="containsText" priority="16361" operator="containsText" id="{EDD29DFC-DA0B-49D6-BAC0-EFD6868B36CB}">
            <xm:f>NOT(ISERROR(SEARCH('Listados Datos'!$P$5,AR117)))</xm:f>
            <xm:f>'Listados Datos'!$P$5</xm:f>
            <x14:dxf>
              <fill>
                <patternFill>
                  <bgColor rgb="FFFFFF00"/>
                </patternFill>
              </fill>
            </x14:dxf>
          </x14:cfRule>
          <x14:cfRule type="containsText" priority="16362" operator="containsText" id="{CBB5A947-ACEE-483E-BF98-32985A6F1BD3}">
            <xm:f>NOT(ISERROR(SEARCH('Listados Datos'!$P$6,AR117)))</xm:f>
            <xm:f>'Listados Datos'!$P$6</xm:f>
            <x14:dxf>
              <fill>
                <patternFill>
                  <bgColor rgb="FFFFC000"/>
                </patternFill>
              </fill>
            </x14:dxf>
          </x14:cfRule>
          <x14:cfRule type="containsText" priority="1636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327" operator="containsText" id="{8D5C33DC-2A70-41D7-884F-8AA15A683BCE}">
            <xm:f>NOT(ISERROR(SEARCH('Listados Datos'!$T$3,AT114)))</xm:f>
            <xm:f>'Listados Datos'!$T$3</xm:f>
            <x14:dxf>
              <fill>
                <patternFill patternType="solid">
                  <bgColor rgb="FFC00000"/>
                </patternFill>
              </fill>
            </x14:dxf>
          </x14:cfRule>
          <x14:cfRule type="containsText" priority="16328" operator="containsText" id="{9E43DFCF-7972-493A-B175-C91417513DF1}">
            <xm:f>NOT(ISERROR(SEARCH('Listados Datos'!$T$4,AT114)))</xm:f>
            <xm:f>'Listados Datos'!$T$4</xm:f>
            <x14:dxf>
              <font>
                <b/>
                <i val="0"/>
                <color theme="0"/>
              </font>
              <fill>
                <patternFill>
                  <bgColor rgb="FFE26B0A"/>
                </patternFill>
              </fill>
            </x14:dxf>
          </x14:cfRule>
          <x14:cfRule type="containsText" priority="16329" operator="containsText" id="{0DCF8571-D193-4362-B4E0-47B308D16198}">
            <xm:f>NOT(ISERROR(SEARCH('Listados Datos'!$T$5,AT114)))</xm:f>
            <xm:f>'Listados Datos'!$T$5</xm:f>
            <x14:dxf>
              <font>
                <b/>
                <i val="0"/>
                <color auto="1"/>
              </font>
              <fill>
                <patternFill>
                  <bgColor rgb="FFFFFF00"/>
                </patternFill>
              </fill>
            </x14:dxf>
          </x14:cfRule>
          <x14:cfRule type="containsText" priority="1633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317" operator="containsText" id="{5E6ABCB9-09CD-4AD7-8DED-6EF43F2F5AD2}">
            <xm:f>NOT(ISERROR(SEARCH('Listados Datos'!$P$3,AR114)))</xm:f>
            <xm:f>'Listados Datos'!$P$3</xm:f>
            <x14:dxf>
              <fill>
                <patternFill>
                  <bgColor rgb="FF99CC00"/>
                </patternFill>
              </fill>
            </x14:dxf>
          </x14:cfRule>
          <x14:cfRule type="containsText" priority="16318" operator="containsText" id="{6E88AE34-EFC9-4165-BF98-CF8366D87DFD}">
            <xm:f>NOT(ISERROR(SEARCH('Listados Datos'!$P$4,AR114)))</xm:f>
            <xm:f>'Listados Datos'!$P$4</xm:f>
            <x14:dxf>
              <fill>
                <patternFill>
                  <bgColor rgb="FF33CC33"/>
                </patternFill>
              </fill>
            </x14:dxf>
          </x14:cfRule>
          <x14:cfRule type="containsText" priority="16319" operator="containsText" id="{3FA6B231-F12C-4FA3-BE5D-C48795C802FB}">
            <xm:f>NOT(ISERROR(SEARCH('Listados Datos'!$P$5,AR114)))</xm:f>
            <xm:f>'Listados Datos'!$P$5</xm:f>
            <x14:dxf>
              <fill>
                <patternFill>
                  <bgColor rgb="FFFFFF00"/>
                </patternFill>
              </fill>
            </x14:dxf>
          </x14:cfRule>
          <x14:cfRule type="containsText" priority="16320" operator="containsText" id="{4D3E367B-4A61-476F-8B01-5D7C882311ED}">
            <xm:f>NOT(ISERROR(SEARCH('Listados Datos'!$P$6,AR114)))</xm:f>
            <xm:f>'Listados Datos'!$P$6</xm:f>
            <x14:dxf>
              <fill>
                <patternFill>
                  <bgColor rgb="FFFFC000"/>
                </patternFill>
              </fill>
            </x14:dxf>
          </x14:cfRule>
          <x14:cfRule type="containsText" priority="1632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435" operator="containsText" id="{825A0083-2090-45B0-AAAB-5D49947ABEC3}">
            <xm:f>NOT(ISERROR(SEARCH('Listados Datos'!$T$3,AF112)))</xm:f>
            <xm:f>'Listados Datos'!$T$3</xm:f>
            <x14:dxf>
              <fill>
                <patternFill patternType="solid">
                  <bgColor rgb="FFC00000"/>
                </patternFill>
              </fill>
            </x14:dxf>
          </x14:cfRule>
          <x14:cfRule type="containsText" priority="16436" operator="containsText" id="{75B07F93-63AA-4360-B5D3-3A47B3A9B9F6}">
            <xm:f>NOT(ISERROR(SEARCH('Listados Datos'!$T$4,AF112)))</xm:f>
            <xm:f>'Listados Datos'!$T$4</xm:f>
            <x14:dxf>
              <font>
                <b/>
                <i val="0"/>
                <color theme="0"/>
              </font>
              <fill>
                <patternFill>
                  <bgColor rgb="FFE26B0A"/>
                </patternFill>
              </fill>
            </x14:dxf>
          </x14:cfRule>
          <x14:cfRule type="containsText" priority="16437" operator="containsText" id="{35534238-889B-450A-9F7F-2CA653F80F55}">
            <xm:f>NOT(ISERROR(SEARCH('Listados Datos'!$T$5,AF112)))</xm:f>
            <xm:f>'Listados Datos'!$T$5</xm:f>
            <x14:dxf>
              <font>
                <b/>
                <i val="0"/>
                <color auto="1"/>
              </font>
              <fill>
                <patternFill>
                  <bgColor rgb="FFFFFF00"/>
                </patternFill>
              </fill>
            </x14:dxf>
          </x14:cfRule>
          <x14:cfRule type="containsText" priority="1643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431" operator="containsText" id="{2911147B-A4C9-49D7-B10A-DB5A4097067A}">
            <xm:f>NOT(ISERROR(SEARCH('Listados Datos'!$T$3,AB112)))</xm:f>
            <xm:f>'Listados Datos'!$T$3</xm:f>
            <x14:dxf>
              <fill>
                <patternFill patternType="solid">
                  <bgColor rgb="FFC00000"/>
                </patternFill>
              </fill>
            </x14:dxf>
          </x14:cfRule>
          <x14:cfRule type="containsText" priority="16432" operator="containsText" id="{DF8DC473-5115-4460-ABAB-E2916E67CBDB}">
            <xm:f>NOT(ISERROR(SEARCH('Listados Datos'!$T$4,AB112)))</xm:f>
            <xm:f>'Listados Datos'!$T$4</xm:f>
            <x14:dxf>
              <font>
                <b/>
                <i val="0"/>
                <color theme="0"/>
              </font>
              <fill>
                <patternFill>
                  <bgColor rgb="FFE26B0A"/>
                </patternFill>
              </fill>
            </x14:dxf>
          </x14:cfRule>
          <x14:cfRule type="containsText" priority="16433" operator="containsText" id="{17B0D8E5-8CF9-4D0B-85C1-325E5B1B1C3E}">
            <xm:f>NOT(ISERROR(SEARCH('Listados Datos'!$T$5,AB112)))</xm:f>
            <xm:f>'Listados Datos'!$T$5</xm:f>
            <x14:dxf>
              <font>
                <b/>
                <i val="0"/>
                <color auto="1"/>
              </font>
              <fill>
                <patternFill>
                  <bgColor rgb="FFFFFF00"/>
                </patternFill>
              </fill>
            </x14:dxf>
          </x14:cfRule>
          <x14:cfRule type="containsText" priority="1643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421" operator="containsText" id="{55CD8DB0-63C6-4BF1-B7CD-7264E6008AFB}">
            <xm:f>NOT(ISERROR(SEARCH('Listados Datos'!$P$3,Z112)))</xm:f>
            <xm:f>'Listados Datos'!$P$3</xm:f>
            <x14:dxf>
              <fill>
                <patternFill>
                  <bgColor rgb="FF99CC00"/>
                </patternFill>
              </fill>
            </x14:dxf>
          </x14:cfRule>
          <x14:cfRule type="containsText" priority="16422" operator="containsText" id="{DF717CD1-9CAA-428B-88BE-05E4A32F7373}">
            <xm:f>NOT(ISERROR(SEARCH('Listados Datos'!$P$4,Z112)))</xm:f>
            <xm:f>'Listados Datos'!$P$4</xm:f>
            <x14:dxf>
              <fill>
                <patternFill>
                  <bgColor rgb="FF33CC33"/>
                </patternFill>
              </fill>
            </x14:dxf>
          </x14:cfRule>
          <x14:cfRule type="containsText" priority="16423" operator="containsText" id="{4ADF86E9-FE14-4448-B4EC-27D1C4B04F29}">
            <xm:f>NOT(ISERROR(SEARCH('Listados Datos'!$P$5,Z112)))</xm:f>
            <xm:f>'Listados Datos'!$P$5</xm:f>
            <x14:dxf>
              <fill>
                <patternFill>
                  <bgColor rgb="FFFFFF00"/>
                </patternFill>
              </fill>
            </x14:dxf>
          </x14:cfRule>
          <x14:cfRule type="containsText" priority="16424" operator="containsText" id="{0A5B5CD2-16D0-4BB9-A417-DF7A8DE577E9}">
            <xm:f>NOT(ISERROR(SEARCH('Listados Datos'!$P$6,Z112)))</xm:f>
            <xm:f>'Listados Datos'!$P$6</xm:f>
            <x14:dxf>
              <fill>
                <patternFill>
                  <bgColor rgb="FFFFC000"/>
                </patternFill>
              </fill>
            </x14:dxf>
          </x14:cfRule>
          <x14:cfRule type="containsText" priority="1642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397" operator="containsText" id="{B828D458-97DA-4FC4-AA61-86FAB0015FC5}">
            <xm:f>NOT(ISERROR(SEARCH('Listados Datos'!$T$3,AT112)))</xm:f>
            <xm:f>'Listados Datos'!$T$3</xm:f>
            <x14:dxf>
              <fill>
                <patternFill patternType="solid">
                  <bgColor rgb="FFC00000"/>
                </patternFill>
              </fill>
            </x14:dxf>
          </x14:cfRule>
          <x14:cfRule type="containsText" priority="16398" operator="containsText" id="{477DFEFD-4EC9-4207-A348-1B9E652996D9}">
            <xm:f>NOT(ISERROR(SEARCH('Listados Datos'!$T$4,AT112)))</xm:f>
            <xm:f>'Listados Datos'!$T$4</xm:f>
            <x14:dxf>
              <font>
                <b/>
                <i val="0"/>
                <color theme="0"/>
              </font>
              <fill>
                <patternFill>
                  <bgColor rgb="FFE26B0A"/>
                </patternFill>
              </fill>
            </x14:dxf>
          </x14:cfRule>
          <x14:cfRule type="containsText" priority="16399" operator="containsText" id="{AE0A5677-E487-4C35-B8D7-EF428E190DDE}">
            <xm:f>NOT(ISERROR(SEARCH('Listados Datos'!$T$5,AT112)))</xm:f>
            <xm:f>'Listados Datos'!$T$5</xm:f>
            <x14:dxf>
              <font>
                <b/>
                <i val="0"/>
                <color auto="1"/>
              </font>
              <fill>
                <patternFill>
                  <bgColor rgb="FFFFFF00"/>
                </patternFill>
              </fill>
            </x14:dxf>
          </x14:cfRule>
          <x14:cfRule type="containsText" priority="1640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387" operator="containsText" id="{D0E49CA7-93DF-4379-8C08-A495BA1EAF91}">
            <xm:f>NOT(ISERROR(SEARCH('Listados Datos'!$P$3,AR112)))</xm:f>
            <xm:f>'Listados Datos'!$P$3</xm:f>
            <x14:dxf>
              <fill>
                <patternFill>
                  <bgColor rgb="FF99CC00"/>
                </patternFill>
              </fill>
            </x14:dxf>
          </x14:cfRule>
          <x14:cfRule type="containsText" priority="16388" operator="containsText" id="{F6F5164A-CB3C-450A-97EE-14397098DF42}">
            <xm:f>NOT(ISERROR(SEARCH('Listados Datos'!$P$4,AR112)))</xm:f>
            <xm:f>'Listados Datos'!$P$4</xm:f>
            <x14:dxf>
              <fill>
                <patternFill>
                  <bgColor rgb="FF33CC33"/>
                </patternFill>
              </fill>
            </x14:dxf>
          </x14:cfRule>
          <x14:cfRule type="containsText" priority="16389" operator="containsText" id="{03D4C553-1BEB-4BBA-8B21-3C3915EC6B86}">
            <xm:f>NOT(ISERROR(SEARCH('Listados Datos'!$P$5,AR112)))</xm:f>
            <xm:f>'Listados Datos'!$P$5</xm:f>
            <x14:dxf>
              <fill>
                <patternFill>
                  <bgColor rgb="FFFFFF00"/>
                </patternFill>
              </fill>
            </x14:dxf>
          </x14:cfRule>
          <x14:cfRule type="containsText" priority="16390" operator="containsText" id="{5C9D4DFD-78D2-4C87-8D1C-B958972B7D44}">
            <xm:f>NOT(ISERROR(SEARCH('Listados Datos'!$P$6,AR112)))</xm:f>
            <xm:f>'Listados Datos'!$P$6</xm:f>
            <x14:dxf>
              <fill>
                <patternFill>
                  <bgColor rgb="FFFFC000"/>
                </patternFill>
              </fill>
            </x14:dxf>
          </x14:cfRule>
          <x14:cfRule type="containsText" priority="1639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383" operator="containsText" id="{490119D4-6289-4DFE-9F01-43C968E83118}">
            <xm:f>NOT(ISERROR(SEARCH('Listados Datos'!$T$3,AT113)))</xm:f>
            <xm:f>'Listados Datos'!$T$3</xm:f>
            <x14:dxf>
              <fill>
                <patternFill patternType="solid">
                  <bgColor rgb="FFC00000"/>
                </patternFill>
              </fill>
            </x14:dxf>
          </x14:cfRule>
          <x14:cfRule type="containsText" priority="16384" operator="containsText" id="{3D0118EE-D4BE-425D-91E8-F4448DF2B9A3}">
            <xm:f>NOT(ISERROR(SEARCH('Listados Datos'!$T$4,AT113)))</xm:f>
            <xm:f>'Listados Datos'!$T$4</xm:f>
            <x14:dxf>
              <font>
                <b/>
                <i val="0"/>
                <color theme="0"/>
              </font>
              <fill>
                <patternFill>
                  <bgColor rgb="FFE26B0A"/>
                </patternFill>
              </fill>
            </x14:dxf>
          </x14:cfRule>
          <x14:cfRule type="containsText" priority="16385" operator="containsText" id="{72F9A2C7-9930-4825-90DF-C92BE2F401A5}">
            <xm:f>NOT(ISERROR(SEARCH('Listados Datos'!$T$5,AT113)))</xm:f>
            <xm:f>'Listados Datos'!$T$5</xm:f>
            <x14:dxf>
              <font>
                <b/>
                <i val="0"/>
                <color auto="1"/>
              </font>
              <fill>
                <patternFill>
                  <bgColor rgb="FFFFFF00"/>
                </patternFill>
              </fill>
            </x14:dxf>
          </x14:cfRule>
          <x14:cfRule type="containsText" priority="1638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373" operator="containsText" id="{579EDBA6-DF2C-4AD7-96EC-23925E12B2B4}">
            <xm:f>NOT(ISERROR(SEARCH('Listados Datos'!$P$3,AR113)))</xm:f>
            <xm:f>'Listados Datos'!$P$3</xm:f>
            <x14:dxf>
              <fill>
                <patternFill>
                  <bgColor rgb="FF99CC00"/>
                </patternFill>
              </fill>
            </x14:dxf>
          </x14:cfRule>
          <x14:cfRule type="containsText" priority="16374" operator="containsText" id="{8C4D3588-7BA1-486A-B71B-6EDC8C52534E}">
            <xm:f>NOT(ISERROR(SEARCH('Listados Datos'!$P$4,AR113)))</xm:f>
            <xm:f>'Listados Datos'!$P$4</xm:f>
            <x14:dxf>
              <fill>
                <patternFill>
                  <bgColor rgb="FF33CC33"/>
                </patternFill>
              </fill>
            </x14:dxf>
          </x14:cfRule>
          <x14:cfRule type="containsText" priority="16375" operator="containsText" id="{3816991F-FA64-4D2F-8902-85A8A3E22EAD}">
            <xm:f>NOT(ISERROR(SEARCH('Listados Datos'!$P$5,AR113)))</xm:f>
            <xm:f>'Listados Datos'!$P$5</xm:f>
            <x14:dxf>
              <fill>
                <patternFill>
                  <bgColor rgb="FFFFFF00"/>
                </patternFill>
              </fill>
            </x14:dxf>
          </x14:cfRule>
          <x14:cfRule type="containsText" priority="16376" operator="containsText" id="{FC34259A-F532-4296-A7A2-78CCDA58677B}">
            <xm:f>NOT(ISERROR(SEARCH('Listados Datos'!$P$6,AR113)))</xm:f>
            <xm:f>'Listados Datos'!$P$6</xm:f>
            <x14:dxf>
              <fill>
                <patternFill>
                  <bgColor rgb="FFFFC000"/>
                </patternFill>
              </fill>
            </x14:dxf>
          </x14:cfRule>
          <x14:cfRule type="containsText" priority="1637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355" operator="containsText" id="{B26C6383-EA6A-49A6-BEEF-49D7B01B2F76}">
            <xm:f>NOT(ISERROR(SEARCH('Listados Datos'!$T$3,AF114)))</xm:f>
            <xm:f>'Listados Datos'!$T$3</xm:f>
            <x14:dxf>
              <fill>
                <patternFill patternType="solid">
                  <bgColor rgb="FFC00000"/>
                </patternFill>
              </fill>
            </x14:dxf>
          </x14:cfRule>
          <x14:cfRule type="containsText" priority="16356" operator="containsText" id="{1C274E1E-F309-4904-929C-38AAEA94790C}">
            <xm:f>NOT(ISERROR(SEARCH('Listados Datos'!$T$4,AF114)))</xm:f>
            <xm:f>'Listados Datos'!$T$4</xm:f>
            <x14:dxf>
              <font>
                <b/>
                <i val="0"/>
                <color theme="0"/>
              </font>
              <fill>
                <patternFill>
                  <bgColor rgb="FFE26B0A"/>
                </patternFill>
              </fill>
            </x14:dxf>
          </x14:cfRule>
          <x14:cfRule type="containsText" priority="16357" operator="containsText" id="{B63CFE0B-D339-4FBC-B4C1-DF712CFF8A06}">
            <xm:f>NOT(ISERROR(SEARCH('Listados Datos'!$T$5,AF114)))</xm:f>
            <xm:f>'Listados Datos'!$T$5</xm:f>
            <x14:dxf>
              <font>
                <b/>
                <i val="0"/>
                <color auto="1"/>
              </font>
              <fill>
                <patternFill>
                  <bgColor rgb="FFFFFF00"/>
                </patternFill>
              </fill>
            </x14:dxf>
          </x14:cfRule>
          <x14:cfRule type="containsText" priority="1635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351" operator="containsText" id="{5FAE8E94-AF72-41F7-9EE0-E87CEF7F2C4B}">
            <xm:f>NOT(ISERROR(SEARCH('Listados Datos'!$T$3,AB114)))</xm:f>
            <xm:f>'Listados Datos'!$T$3</xm:f>
            <x14:dxf>
              <fill>
                <patternFill patternType="solid">
                  <bgColor rgb="FFC00000"/>
                </patternFill>
              </fill>
            </x14:dxf>
          </x14:cfRule>
          <x14:cfRule type="containsText" priority="16352" operator="containsText" id="{B4E8F686-DA77-41F8-87F7-C26D80E90306}">
            <xm:f>NOT(ISERROR(SEARCH('Listados Datos'!$T$4,AB114)))</xm:f>
            <xm:f>'Listados Datos'!$T$4</xm:f>
            <x14:dxf>
              <font>
                <b/>
                <i val="0"/>
                <color theme="0"/>
              </font>
              <fill>
                <patternFill>
                  <bgColor rgb="FFE26B0A"/>
                </patternFill>
              </fill>
            </x14:dxf>
          </x14:cfRule>
          <x14:cfRule type="containsText" priority="16353" operator="containsText" id="{86888C98-8FAD-40C1-92FE-7A675BDBF723}">
            <xm:f>NOT(ISERROR(SEARCH('Listados Datos'!$T$5,AB114)))</xm:f>
            <xm:f>'Listados Datos'!$T$5</xm:f>
            <x14:dxf>
              <font>
                <b/>
                <i val="0"/>
                <color auto="1"/>
              </font>
              <fill>
                <patternFill>
                  <bgColor rgb="FFFFFF00"/>
                </patternFill>
              </fill>
            </x14:dxf>
          </x14:cfRule>
          <x14:cfRule type="containsText" priority="1635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341" operator="containsText" id="{EB04593A-9EBF-4CD1-93D2-4883E28DB811}">
            <xm:f>NOT(ISERROR(SEARCH('Listados Datos'!$P$3,Z114)))</xm:f>
            <xm:f>'Listados Datos'!$P$3</xm:f>
            <x14:dxf>
              <fill>
                <patternFill>
                  <bgColor rgb="FF99CC00"/>
                </patternFill>
              </fill>
            </x14:dxf>
          </x14:cfRule>
          <x14:cfRule type="containsText" priority="16342" operator="containsText" id="{67A135C9-9112-47C1-B0FF-A6A10277C816}">
            <xm:f>NOT(ISERROR(SEARCH('Listados Datos'!$P$4,Z114)))</xm:f>
            <xm:f>'Listados Datos'!$P$4</xm:f>
            <x14:dxf>
              <fill>
                <patternFill>
                  <bgColor rgb="FF33CC33"/>
                </patternFill>
              </fill>
            </x14:dxf>
          </x14:cfRule>
          <x14:cfRule type="containsText" priority="16343" operator="containsText" id="{DE4A4845-707D-412C-BE2B-7EB84C72B157}">
            <xm:f>NOT(ISERROR(SEARCH('Listados Datos'!$P$5,Z114)))</xm:f>
            <xm:f>'Listados Datos'!$P$5</xm:f>
            <x14:dxf>
              <fill>
                <patternFill>
                  <bgColor rgb="FFFFFF00"/>
                </patternFill>
              </fill>
            </x14:dxf>
          </x14:cfRule>
          <x14:cfRule type="containsText" priority="16344" operator="containsText" id="{04C27154-A7AF-4B27-AD34-08FD0669C23C}">
            <xm:f>NOT(ISERROR(SEARCH('Listados Datos'!$P$6,Z114)))</xm:f>
            <xm:f>'Listados Datos'!$P$6</xm:f>
            <x14:dxf>
              <fill>
                <patternFill>
                  <bgColor rgb="FFFFC000"/>
                </patternFill>
              </fill>
            </x14:dxf>
          </x14:cfRule>
          <x14:cfRule type="containsText" priority="1634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313" operator="containsText" id="{D1801DF3-B1C5-4DE7-A5B4-5CD4DCEB717D}">
            <xm:f>NOT(ISERROR(SEARCH('Listados Datos'!$T$3,AT115)))</xm:f>
            <xm:f>'Listados Datos'!$T$3</xm:f>
            <x14:dxf>
              <fill>
                <patternFill patternType="solid">
                  <bgColor rgb="FFC00000"/>
                </patternFill>
              </fill>
            </x14:dxf>
          </x14:cfRule>
          <x14:cfRule type="containsText" priority="16314" operator="containsText" id="{08213586-22A5-4425-B3EF-1F90E315336E}">
            <xm:f>NOT(ISERROR(SEARCH('Listados Datos'!$T$4,AT115)))</xm:f>
            <xm:f>'Listados Datos'!$T$4</xm:f>
            <x14:dxf>
              <font>
                <b/>
                <i val="0"/>
                <color theme="0"/>
              </font>
              <fill>
                <patternFill>
                  <bgColor rgb="FFE26B0A"/>
                </patternFill>
              </fill>
            </x14:dxf>
          </x14:cfRule>
          <x14:cfRule type="containsText" priority="16315" operator="containsText" id="{BE689F05-90B9-404C-ADD3-A60F96E1EAE5}">
            <xm:f>NOT(ISERROR(SEARCH('Listados Datos'!$T$5,AT115)))</xm:f>
            <xm:f>'Listados Datos'!$T$5</xm:f>
            <x14:dxf>
              <font>
                <b/>
                <i val="0"/>
                <color auto="1"/>
              </font>
              <fill>
                <patternFill>
                  <bgColor rgb="FFFFFF00"/>
                </patternFill>
              </fill>
            </x14:dxf>
          </x14:cfRule>
          <x14:cfRule type="containsText" priority="1631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261" operator="containsText" id="{C196D8E0-B9AA-4CE1-A59E-6ECD81F0791C}">
            <xm:f>NOT(ISERROR(SEARCH('Listados Datos'!$P$3,AR116)))</xm:f>
            <xm:f>'Listados Datos'!$P$3</xm:f>
            <x14:dxf>
              <fill>
                <patternFill>
                  <bgColor rgb="FF99CC00"/>
                </patternFill>
              </fill>
            </x14:dxf>
          </x14:cfRule>
          <x14:cfRule type="containsText" priority="16262" operator="containsText" id="{FA2462AC-2E69-47CF-A498-967606DEB3E5}">
            <xm:f>NOT(ISERROR(SEARCH('Listados Datos'!$P$4,AR116)))</xm:f>
            <xm:f>'Listados Datos'!$P$4</xm:f>
            <x14:dxf>
              <fill>
                <patternFill>
                  <bgColor rgb="FF33CC33"/>
                </patternFill>
              </fill>
            </x14:dxf>
          </x14:cfRule>
          <x14:cfRule type="containsText" priority="16263" operator="containsText" id="{06DCE7BE-8926-4FB5-B089-F3ECCC520BB2}">
            <xm:f>NOT(ISERROR(SEARCH('Listados Datos'!$P$5,AR116)))</xm:f>
            <xm:f>'Listados Datos'!$P$5</xm:f>
            <x14:dxf>
              <fill>
                <patternFill>
                  <bgColor rgb="FFFFFF00"/>
                </patternFill>
              </fill>
            </x14:dxf>
          </x14:cfRule>
          <x14:cfRule type="containsText" priority="16264" operator="containsText" id="{1BEB60F5-B2F3-4686-B10F-542416758B62}">
            <xm:f>NOT(ISERROR(SEARCH('Listados Datos'!$P$6,AR116)))</xm:f>
            <xm:f>'Listados Datos'!$P$6</xm:f>
            <x14:dxf>
              <fill>
                <patternFill>
                  <bgColor rgb="FFFFC000"/>
                </patternFill>
              </fill>
            </x14:dxf>
          </x14:cfRule>
          <x14:cfRule type="containsText" priority="1626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299" operator="containsText" id="{1EEE875E-29C2-433A-AE7A-C99C2DFFDE80}">
            <xm:f>NOT(ISERROR(SEARCH('Listados Datos'!$T$3,AF116)))</xm:f>
            <xm:f>'Listados Datos'!$T$3</xm:f>
            <x14:dxf>
              <fill>
                <patternFill patternType="solid">
                  <bgColor rgb="FFC00000"/>
                </patternFill>
              </fill>
            </x14:dxf>
          </x14:cfRule>
          <x14:cfRule type="containsText" priority="16300" operator="containsText" id="{6D142112-165E-4915-A06C-176D071B80C9}">
            <xm:f>NOT(ISERROR(SEARCH('Listados Datos'!$T$4,AF116)))</xm:f>
            <xm:f>'Listados Datos'!$T$4</xm:f>
            <x14:dxf>
              <font>
                <b/>
                <i val="0"/>
                <color theme="0"/>
              </font>
              <fill>
                <patternFill>
                  <bgColor rgb="FFE26B0A"/>
                </patternFill>
              </fill>
            </x14:dxf>
          </x14:cfRule>
          <x14:cfRule type="containsText" priority="16301" operator="containsText" id="{D35C8D0F-729E-4E95-958F-15B5B42CA215}">
            <xm:f>NOT(ISERROR(SEARCH('Listados Datos'!$T$5,AF116)))</xm:f>
            <xm:f>'Listados Datos'!$T$5</xm:f>
            <x14:dxf>
              <font>
                <b/>
                <i val="0"/>
                <color auto="1"/>
              </font>
              <fill>
                <patternFill>
                  <bgColor rgb="FFFFFF00"/>
                </patternFill>
              </fill>
            </x14:dxf>
          </x14:cfRule>
          <x14:cfRule type="containsText" priority="1630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295" operator="containsText" id="{5F656219-9C7C-4C7E-83BD-72A75C71E24B}">
            <xm:f>NOT(ISERROR(SEARCH('Listados Datos'!$T$3,AB116)))</xm:f>
            <xm:f>'Listados Datos'!$T$3</xm:f>
            <x14:dxf>
              <fill>
                <patternFill patternType="solid">
                  <bgColor rgb="FFC00000"/>
                </patternFill>
              </fill>
            </x14:dxf>
          </x14:cfRule>
          <x14:cfRule type="containsText" priority="16296" operator="containsText" id="{56C93C8F-D2E7-4B81-B915-D71180845C8E}">
            <xm:f>NOT(ISERROR(SEARCH('Listados Datos'!$T$4,AB116)))</xm:f>
            <xm:f>'Listados Datos'!$T$4</xm:f>
            <x14:dxf>
              <font>
                <b/>
                <i val="0"/>
                <color theme="0"/>
              </font>
              <fill>
                <patternFill>
                  <bgColor rgb="FFE26B0A"/>
                </patternFill>
              </fill>
            </x14:dxf>
          </x14:cfRule>
          <x14:cfRule type="containsText" priority="16297" operator="containsText" id="{D7DAAE0A-7AE0-420B-9818-AA54BC00C896}">
            <xm:f>NOT(ISERROR(SEARCH('Listados Datos'!$T$5,AB116)))</xm:f>
            <xm:f>'Listados Datos'!$T$5</xm:f>
            <x14:dxf>
              <font>
                <b/>
                <i val="0"/>
                <color auto="1"/>
              </font>
              <fill>
                <patternFill>
                  <bgColor rgb="FFFFFF00"/>
                </patternFill>
              </fill>
            </x14:dxf>
          </x14:cfRule>
          <x14:cfRule type="containsText" priority="1629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285" operator="containsText" id="{943845D4-93DF-4F76-B76E-47398F2C34C2}">
            <xm:f>NOT(ISERROR(SEARCH('Listados Datos'!$P$3,Z116)))</xm:f>
            <xm:f>'Listados Datos'!$P$3</xm:f>
            <x14:dxf>
              <fill>
                <patternFill>
                  <bgColor rgb="FF99CC00"/>
                </patternFill>
              </fill>
            </x14:dxf>
          </x14:cfRule>
          <x14:cfRule type="containsText" priority="16286" operator="containsText" id="{3989ED97-0890-4B3F-8A73-42E4F81AC29E}">
            <xm:f>NOT(ISERROR(SEARCH('Listados Datos'!$P$4,Z116)))</xm:f>
            <xm:f>'Listados Datos'!$P$4</xm:f>
            <x14:dxf>
              <fill>
                <patternFill>
                  <bgColor rgb="FF33CC33"/>
                </patternFill>
              </fill>
            </x14:dxf>
          </x14:cfRule>
          <x14:cfRule type="containsText" priority="16287" operator="containsText" id="{1020EA74-3B8D-4EEB-9321-A3E20AC95D57}">
            <xm:f>NOT(ISERROR(SEARCH('Listados Datos'!$P$5,Z116)))</xm:f>
            <xm:f>'Listados Datos'!$P$5</xm:f>
            <x14:dxf>
              <fill>
                <patternFill>
                  <bgColor rgb="FFFFFF00"/>
                </patternFill>
              </fill>
            </x14:dxf>
          </x14:cfRule>
          <x14:cfRule type="containsText" priority="16288" operator="containsText" id="{9AC2CF73-B4FC-4CDF-9DAD-173E335FB475}">
            <xm:f>NOT(ISERROR(SEARCH('Listados Datos'!$P$6,Z116)))</xm:f>
            <xm:f>'Listados Datos'!$P$6</xm:f>
            <x14:dxf>
              <fill>
                <patternFill>
                  <bgColor rgb="FFFFC000"/>
                </patternFill>
              </fill>
            </x14:dxf>
          </x14:cfRule>
          <x14:cfRule type="containsText" priority="1628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271" operator="containsText" id="{1373D12A-CABA-442B-89C2-4A7EED600171}">
            <xm:f>NOT(ISERROR(SEARCH('Listados Datos'!$T$3,AT116)))</xm:f>
            <xm:f>'Listados Datos'!$T$3</xm:f>
            <x14:dxf>
              <fill>
                <patternFill patternType="solid">
                  <bgColor rgb="FFC00000"/>
                </patternFill>
              </fill>
            </x14:dxf>
          </x14:cfRule>
          <x14:cfRule type="containsText" priority="16272" operator="containsText" id="{01F3F785-7569-45E6-98DB-FE23FC2C5E1C}">
            <xm:f>NOT(ISERROR(SEARCH('Listados Datos'!$T$4,AT116)))</xm:f>
            <xm:f>'Listados Datos'!$T$4</xm:f>
            <x14:dxf>
              <font>
                <b/>
                <i val="0"/>
                <color theme="0"/>
              </font>
              <fill>
                <patternFill>
                  <bgColor rgb="FFE26B0A"/>
                </patternFill>
              </fill>
            </x14:dxf>
          </x14:cfRule>
          <x14:cfRule type="containsText" priority="16273" operator="containsText" id="{21B7B605-7B92-43E9-8BF3-97DE563A66C4}">
            <xm:f>NOT(ISERROR(SEARCH('Listados Datos'!$T$5,AT116)))</xm:f>
            <xm:f>'Listados Datos'!$T$5</xm:f>
            <x14:dxf>
              <font>
                <b/>
                <i val="0"/>
                <color auto="1"/>
              </font>
              <fill>
                <patternFill>
                  <bgColor rgb="FFFFFF00"/>
                </patternFill>
              </fill>
            </x14:dxf>
          </x14:cfRule>
          <x14:cfRule type="containsText" priority="1627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6111" operator="containsText" id="{7B015F5B-3A08-4322-A777-5088BF9770AE}">
            <xm:f>NOT(ISERROR(SEARCH('Listados Datos'!$P$3,AR109)))</xm:f>
            <xm:f>'Listados Datos'!$P$3</xm:f>
            <x14:dxf>
              <fill>
                <patternFill>
                  <bgColor rgb="FF99CC00"/>
                </patternFill>
              </fill>
            </x14:dxf>
          </x14:cfRule>
          <x14:cfRule type="containsText" priority="16112" operator="containsText" id="{74066B0D-3CD2-4C71-8FD4-70E75744979D}">
            <xm:f>NOT(ISERROR(SEARCH('Listados Datos'!$P$4,AR109)))</xm:f>
            <xm:f>'Listados Datos'!$P$4</xm:f>
            <x14:dxf>
              <fill>
                <patternFill>
                  <bgColor rgb="FF33CC33"/>
                </patternFill>
              </fill>
            </x14:dxf>
          </x14:cfRule>
          <x14:cfRule type="containsText" priority="16113" operator="containsText" id="{B09664CC-4A6A-46C3-8342-F7B2961DC0E1}">
            <xm:f>NOT(ISERROR(SEARCH('Listados Datos'!$P$5,AR109)))</xm:f>
            <xm:f>'Listados Datos'!$P$5</xm:f>
            <x14:dxf>
              <fill>
                <patternFill>
                  <bgColor rgb="FFFFFF00"/>
                </patternFill>
              </fill>
            </x14:dxf>
          </x14:cfRule>
          <x14:cfRule type="containsText" priority="16114" operator="containsText" id="{B2A3C8B8-2DEF-4555-A9C3-0278A8097DB9}">
            <xm:f>NOT(ISERROR(SEARCH('Listados Datos'!$P$6,AR109)))</xm:f>
            <xm:f>'Listados Datos'!$P$6</xm:f>
            <x14:dxf>
              <fill>
                <patternFill>
                  <bgColor rgb="FFFFC000"/>
                </patternFill>
              </fill>
            </x14:dxf>
          </x14:cfRule>
          <x14:cfRule type="containsText" priority="1611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177" operator="containsText" id="{F59414A3-7EDF-4A67-BAA3-6A6F977DCF3A}">
            <xm:f>NOT(ISERROR(SEARCH('Listados Datos'!$T$3,AT111)))</xm:f>
            <xm:f>'Listados Datos'!$T$3</xm:f>
            <x14:dxf>
              <fill>
                <patternFill patternType="solid">
                  <bgColor rgb="FFC00000"/>
                </patternFill>
              </fill>
            </x14:dxf>
          </x14:cfRule>
          <x14:cfRule type="containsText" priority="16178" operator="containsText" id="{EB677B14-6FC1-43D4-871D-F899860D9713}">
            <xm:f>NOT(ISERROR(SEARCH('Listados Datos'!$T$4,AT111)))</xm:f>
            <xm:f>'Listados Datos'!$T$4</xm:f>
            <x14:dxf>
              <font>
                <b/>
                <i val="0"/>
                <color theme="0"/>
              </font>
              <fill>
                <patternFill>
                  <bgColor rgb="FFE26B0A"/>
                </patternFill>
              </fill>
            </x14:dxf>
          </x14:cfRule>
          <x14:cfRule type="containsText" priority="16179" operator="containsText" id="{9446B257-84D2-4959-915B-45253B37218D}">
            <xm:f>NOT(ISERROR(SEARCH('Listados Datos'!$T$5,AT111)))</xm:f>
            <xm:f>'Listados Datos'!$T$5</xm:f>
            <x14:dxf>
              <font>
                <b/>
                <i val="0"/>
                <color auto="1"/>
              </font>
              <fill>
                <patternFill>
                  <bgColor rgb="FFFFFF00"/>
                </patternFill>
              </fill>
            </x14:dxf>
          </x14:cfRule>
          <x14:cfRule type="containsText" priority="1618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167" operator="containsText" id="{F58A374E-171E-4C45-8F50-EB8C154D10E9}">
            <xm:f>NOT(ISERROR(SEARCH('Listados Datos'!$P$3,AR111)))</xm:f>
            <xm:f>'Listados Datos'!$P$3</xm:f>
            <x14:dxf>
              <fill>
                <patternFill>
                  <bgColor rgb="FF99CC00"/>
                </patternFill>
              </fill>
            </x14:dxf>
          </x14:cfRule>
          <x14:cfRule type="containsText" priority="16168" operator="containsText" id="{0556D843-CCEB-44F7-81F0-AAB6C25A4FAF}">
            <xm:f>NOT(ISERROR(SEARCH('Listados Datos'!$P$4,AR111)))</xm:f>
            <xm:f>'Listados Datos'!$P$4</xm:f>
            <x14:dxf>
              <fill>
                <patternFill>
                  <bgColor rgb="FF33CC33"/>
                </patternFill>
              </fill>
            </x14:dxf>
          </x14:cfRule>
          <x14:cfRule type="containsText" priority="16169" operator="containsText" id="{DB501E6F-F82C-4A0B-B0E1-484F6AD55797}">
            <xm:f>NOT(ISERROR(SEARCH('Listados Datos'!$P$5,AR111)))</xm:f>
            <xm:f>'Listados Datos'!$P$5</xm:f>
            <x14:dxf>
              <fill>
                <patternFill>
                  <bgColor rgb="FFFFFF00"/>
                </patternFill>
              </fill>
            </x14:dxf>
          </x14:cfRule>
          <x14:cfRule type="containsText" priority="16170" operator="containsText" id="{D2F077A1-6032-4AB0-A89C-BC224418B984}">
            <xm:f>NOT(ISERROR(SEARCH('Listados Datos'!$P$6,AR111)))</xm:f>
            <xm:f>'Listados Datos'!$P$6</xm:f>
            <x14:dxf>
              <fill>
                <patternFill>
                  <bgColor rgb="FFFFC000"/>
                </patternFill>
              </fill>
            </x14:dxf>
          </x14:cfRule>
          <x14:cfRule type="containsText" priority="1617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6135" operator="containsText" id="{3ACAD007-21D1-4EC8-9A6B-E58101549848}">
            <xm:f>NOT(ISERROR(SEARCH('Listados Datos'!$T$3,AT108)))</xm:f>
            <xm:f>'Listados Datos'!$T$3</xm:f>
            <x14:dxf>
              <fill>
                <patternFill patternType="solid">
                  <bgColor rgb="FFC00000"/>
                </patternFill>
              </fill>
            </x14:dxf>
          </x14:cfRule>
          <x14:cfRule type="containsText" priority="16136" operator="containsText" id="{C134DF8D-27B7-424A-8817-29BCF2025685}">
            <xm:f>NOT(ISERROR(SEARCH('Listados Datos'!$T$4,AT108)))</xm:f>
            <xm:f>'Listados Datos'!$T$4</xm:f>
            <x14:dxf>
              <font>
                <b/>
                <i val="0"/>
                <color theme="0"/>
              </font>
              <fill>
                <patternFill>
                  <bgColor rgb="FFE26B0A"/>
                </patternFill>
              </fill>
            </x14:dxf>
          </x14:cfRule>
          <x14:cfRule type="containsText" priority="16137" operator="containsText" id="{411651F1-50D1-4818-81AE-21153D3FF7FA}">
            <xm:f>NOT(ISERROR(SEARCH('Listados Datos'!$T$5,AT108)))</xm:f>
            <xm:f>'Listados Datos'!$T$5</xm:f>
            <x14:dxf>
              <font>
                <b/>
                <i val="0"/>
                <color auto="1"/>
              </font>
              <fill>
                <patternFill>
                  <bgColor rgb="FFFFFF00"/>
                </patternFill>
              </fill>
            </x14:dxf>
          </x14:cfRule>
          <x14:cfRule type="containsText" priority="1613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6125" operator="containsText" id="{8167E14C-129C-48DB-BF6B-204B9F58B067}">
            <xm:f>NOT(ISERROR(SEARCH('Listados Datos'!$P$3,AR108)))</xm:f>
            <xm:f>'Listados Datos'!$P$3</xm:f>
            <x14:dxf>
              <fill>
                <patternFill>
                  <bgColor rgb="FF99CC00"/>
                </patternFill>
              </fill>
            </x14:dxf>
          </x14:cfRule>
          <x14:cfRule type="containsText" priority="16126" operator="containsText" id="{A015214D-D7CC-421C-ACBF-9A6DE90B0346}">
            <xm:f>NOT(ISERROR(SEARCH('Listados Datos'!$P$4,AR108)))</xm:f>
            <xm:f>'Listados Datos'!$P$4</xm:f>
            <x14:dxf>
              <fill>
                <patternFill>
                  <bgColor rgb="FF33CC33"/>
                </patternFill>
              </fill>
            </x14:dxf>
          </x14:cfRule>
          <x14:cfRule type="containsText" priority="16127" operator="containsText" id="{ECA0870A-6262-4E18-8A77-3991F7F53BBA}">
            <xm:f>NOT(ISERROR(SEARCH('Listados Datos'!$P$5,AR108)))</xm:f>
            <xm:f>'Listados Datos'!$P$5</xm:f>
            <x14:dxf>
              <fill>
                <patternFill>
                  <bgColor rgb="FFFFFF00"/>
                </patternFill>
              </fill>
            </x14:dxf>
          </x14:cfRule>
          <x14:cfRule type="containsText" priority="16128" operator="containsText" id="{9B824D5D-7A1C-49F8-ACD1-8572BE829210}">
            <xm:f>NOT(ISERROR(SEARCH('Listados Datos'!$P$6,AR108)))</xm:f>
            <xm:f>'Listados Datos'!$P$6</xm:f>
            <x14:dxf>
              <fill>
                <patternFill>
                  <bgColor rgb="FFFFC000"/>
                </patternFill>
              </fill>
            </x14:dxf>
          </x14:cfRule>
          <x14:cfRule type="containsText" priority="1612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243" operator="containsText" id="{FAA95018-1D89-4CCB-8E34-A6AC12519DED}">
            <xm:f>NOT(ISERROR(SEARCH('Listados Datos'!$T$3,AF106)))</xm:f>
            <xm:f>'Listados Datos'!$T$3</xm:f>
            <x14:dxf>
              <fill>
                <patternFill patternType="solid">
                  <bgColor rgb="FFC00000"/>
                </patternFill>
              </fill>
            </x14:dxf>
          </x14:cfRule>
          <x14:cfRule type="containsText" priority="16244" operator="containsText" id="{A74C8145-6048-497B-9239-B21964126405}">
            <xm:f>NOT(ISERROR(SEARCH('Listados Datos'!$T$4,AF106)))</xm:f>
            <xm:f>'Listados Datos'!$T$4</xm:f>
            <x14:dxf>
              <font>
                <b/>
                <i val="0"/>
                <color theme="0"/>
              </font>
              <fill>
                <patternFill>
                  <bgColor rgb="FFE26B0A"/>
                </patternFill>
              </fill>
            </x14:dxf>
          </x14:cfRule>
          <x14:cfRule type="containsText" priority="16245" operator="containsText" id="{9BADEB4C-2071-4542-A24C-D89B215B7895}">
            <xm:f>NOT(ISERROR(SEARCH('Listados Datos'!$T$5,AF106)))</xm:f>
            <xm:f>'Listados Datos'!$T$5</xm:f>
            <x14:dxf>
              <font>
                <b/>
                <i val="0"/>
                <color auto="1"/>
              </font>
              <fill>
                <patternFill>
                  <bgColor rgb="FFFFFF00"/>
                </patternFill>
              </fill>
            </x14:dxf>
          </x14:cfRule>
          <x14:cfRule type="containsText" priority="1624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239" operator="containsText" id="{29E285A7-F50C-4AF5-90B5-509EBF4A3AA6}">
            <xm:f>NOT(ISERROR(SEARCH('Listados Datos'!$T$3,AB106)))</xm:f>
            <xm:f>'Listados Datos'!$T$3</xm:f>
            <x14:dxf>
              <fill>
                <patternFill patternType="solid">
                  <bgColor rgb="FFC00000"/>
                </patternFill>
              </fill>
            </x14:dxf>
          </x14:cfRule>
          <x14:cfRule type="containsText" priority="16240" operator="containsText" id="{223C16EB-5C76-43F2-BEB1-E7C601BA7B98}">
            <xm:f>NOT(ISERROR(SEARCH('Listados Datos'!$T$4,AB106)))</xm:f>
            <xm:f>'Listados Datos'!$T$4</xm:f>
            <x14:dxf>
              <font>
                <b/>
                <i val="0"/>
                <color theme="0"/>
              </font>
              <fill>
                <patternFill>
                  <bgColor rgb="FFE26B0A"/>
                </patternFill>
              </fill>
            </x14:dxf>
          </x14:cfRule>
          <x14:cfRule type="containsText" priority="16241" operator="containsText" id="{5B363CF3-6484-4F8C-87EC-84DEFF52ADE6}">
            <xm:f>NOT(ISERROR(SEARCH('Listados Datos'!$T$5,AB106)))</xm:f>
            <xm:f>'Listados Datos'!$T$5</xm:f>
            <x14:dxf>
              <font>
                <b/>
                <i val="0"/>
                <color auto="1"/>
              </font>
              <fill>
                <patternFill>
                  <bgColor rgb="FFFFFF00"/>
                </patternFill>
              </fill>
            </x14:dxf>
          </x14:cfRule>
          <x14:cfRule type="containsText" priority="1624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229" operator="containsText" id="{A27FFDEB-F7A6-4ED4-916F-789FED854F53}">
            <xm:f>NOT(ISERROR(SEARCH('Listados Datos'!$P$3,Z106)))</xm:f>
            <xm:f>'Listados Datos'!$P$3</xm:f>
            <x14:dxf>
              <fill>
                <patternFill>
                  <bgColor rgb="FF99CC00"/>
                </patternFill>
              </fill>
            </x14:dxf>
          </x14:cfRule>
          <x14:cfRule type="containsText" priority="16230" operator="containsText" id="{E67EF2E3-8F8F-4766-B740-28C370CA284F}">
            <xm:f>NOT(ISERROR(SEARCH('Listados Datos'!$P$4,Z106)))</xm:f>
            <xm:f>'Listados Datos'!$P$4</xm:f>
            <x14:dxf>
              <fill>
                <patternFill>
                  <bgColor rgb="FF33CC33"/>
                </patternFill>
              </fill>
            </x14:dxf>
          </x14:cfRule>
          <x14:cfRule type="containsText" priority="16231" operator="containsText" id="{864A89CC-339F-4238-AC83-538A7B9A5D35}">
            <xm:f>NOT(ISERROR(SEARCH('Listados Datos'!$P$5,Z106)))</xm:f>
            <xm:f>'Listados Datos'!$P$5</xm:f>
            <x14:dxf>
              <fill>
                <patternFill>
                  <bgColor rgb="FFFFFF00"/>
                </patternFill>
              </fill>
            </x14:dxf>
          </x14:cfRule>
          <x14:cfRule type="containsText" priority="16232" operator="containsText" id="{AEEE37F2-86B7-4683-B21F-8ECC538991AD}">
            <xm:f>NOT(ISERROR(SEARCH('Listados Datos'!$P$6,Z106)))</xm:f>
            <xm:f>'Listados Datos'!$P$6</xm:f>
            <x14:dxf>
              <fill>
                <patternFill>
                  <bgColor rgb="FFFFC000"/>
                </patternFill>
              </fill>
            </x14:dxf>
          </x14:cfRule>
          <x14:cfRule type="containsText" priority="1623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205" operator="containsText" id="{40D234F1-71C1-48D0-8152-062C90FC10AD}">
            <xm:f>NOT(ISERROR(SEARCH('Listados Datos'!$T$3,AT106)))</xm:f>
            <xm:f>'Listados Datos'!$T$3</xm:f>
            <x14:dxf>
              <fill>
                <patternFill patternType="solid">
                  <bgColor rgb="FFC00000"/>
                </patternFill>
              </fill>
            </x14:dxf>
          </x14:cfRule>
          <x14:cfRule type="containsText" priority="16206" operator="containsText" id="{860847D8-A36A-42E5-B7AE-9D66ED9241D0}">
            <xm:f>NOT(ISERROR(SEARCH('Listados Datos'!$T$4,AT106)))</xm:f>
            <xm:f>'Listados Datos'!$T$4</xm:f>
            <x14:dxf>
              <font>
                <b/>
                <i val="0"/>
                <color theme="0"/>
              </font>
              <fill>
                <patternFill>
                  <bgColor rgb="FFE26B0A"/>
                </patternFill>
              </fill>
            </x14:dxf>
          </x14:cfRule>
          <x14:cfRule type="containsText" priority="16207" operator="containsText" id="{DD8B0CDF-89A2-4233-9ED3-01AD50302293}">
            <xm:f>NOT(ISERROR(SEARCH('Listados Datos'!$T$5,AT106)))</xm:f>
            <xm:f>'Listados Datos'!$T$5</xm:f>
            <x14:dxf>
              <font>
                <b/>
                <i val="0"/>
                <color auto="1"/>
              </font>
              <fill>
                <patternFill>
                  <bgColor rgb="FFFFFF00"/>
                </patternFill>
              </fill>
            </x14:dxf>
          </x14:cfRule>
          <x14:cfRule type="containsText" priority="1620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195" operator="containsText" id="{D33AD35F-546E-4C27-95C7-5FAF765B7477}">
            <xm:f>NOT(ISERROR(SEARCH('Listados Datos'!$P$3,AR106)))</xm:f>
            <xm:f>'Listados Datos'!$P$3</xm:f>
            <x14:dxf>
              <fill>
                <patternFill>
                  <bgColor rgb="FF99CC00"/>
                </patternFill>
              </fill>
            </x14:dxf>
          </x14:cfRule>
          <x14:cfRule type="containsText" priority="16196" operator="containsText" id="{E7F4B131-648B-4F1A-83CB-2F3738ACB7AA}">
            <xm:f>NOT(ISERROR(SEARCH('Listados Datos'!$P$4,AR106)))</xm:f>
            <xm:f>'Listados Datos'!$P$4</xm:f>
            <x14:dxf>
              <fill>
                <patternFill>
                  <bgColor rgb="FF33CC33"/>
                </patternFill>
              </fill>
            </x14:dxf>
          </x14:cfRule>
          <x14:cfRule type="containsText" priority="16197" operator="containsText" id="{73DBA28E-6203-47B1-985C-F423D2CCECF2}">
            <xm:f>NOT(ISERROR(SEARCH('Listados Datos'!$P$5,AR106)))</xm:f>
            <xm:f>'Listados Datos'!$P$5</xm:f>
            <x14:dxf>
              <fill>
                <patternFill>
                  <bgColor rgb="FFFFFF00"/>
                </patternFill>
              </fill>
            </x14:dxf>
          </x14:cfRule>
          <x14:cfRule type="containsText" priority="16198" operator="containsText" id="{269D7D3D-B06C-4C6A-B986-B1B9091AE890}">
            <xm:f>NOT(ISERROR(SEARCH('Listados Datos'!$P$6,AR106)))</xm:f>
            <xm:f>'Listados Datos'!$P$6</xm:f>
            <x14:dxf>
              <fill>
                <patternFill>
                  <bgColor rgb="FFFFC000"/>
                </patternFill>
              </fill>
            </x14:dxf>
          </x14:cfRule>
          <x14:cfRule type="containsText" priority="1619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191" operator="containsText" id="{CF31FBE9-D2E4-4D44-BFB8-796D1C792A9B}">
            <xm:f>NOT(ISERROR(SEARCH('Listados Datos'!$T$3,AT107)))</xm:f>
            <xm:f>'Listados Datos'!$T$3</xm:f>
            <x14:dxf>
              <fill>
                <patternFill patternType="solid">
                  <bgColor rgb="FFC00000"/>
                </patternFill>
              </fill>
            </x14:dxf>
          </x14:cfRule>
          <x14:cfRule type="containsText" priority="16192" operator="containsText" id="{35D8616B-C02F-4A67-BE35-176379CDBFF3}">
            <xm:f>NOT(ISERROR(SEARCH('Listados Datos'!$T$4,AT107)))</xm:f>
            <xm:f>'Listados Datos'!$T$4</xm:f>
            <x14:dxf>
              <font>
                <b/>
                <i val="0"/>
                <color theme="0"/>
              </font>
              <fill>
                <patternFill>
                  <bgColor rgb="FFE26B0A"/>
                </patternFill>
              </fill>
            </x14:dxf>
          </x14:cfRule>
          <x14:cfRule type="containsText" priority="16193" operator="containsText" id="{A057BF73-0711-4253-9AD4-118B9CE78CDD}">
            <xm:f>NOT(ISERROR(SEARCH('Listados Datos'!$T$5,AT107)))</xm:f>
            <xm:f>'Listados Datos'!$T$5</xm:f>
            <x14:dxf>
              <font>
                <b/>
                <i val="0"/>
                <color auto="1"/>
              </font>
              <fill>
                <patternFill>
                  <bgColor rgb="FFFFFF00"/>
                </patternFill>
              </fill>
            </x14:dxf>
          </x14:cfRule>
          <x14:cfRule type="containsText" priority="1619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181" operator="containsText" id="{657168AD-2F1B-46EC-A502-2F0B9084359E}">
            <xm:f>NOT(ISERROR(SEARCH('Listados Datos'!$P$3,AR107)))</xm:f>
            <xm:f>'Listados Datos'!$P$3</xm:f>
            <x14:dxf>
              <fill>
                <patternFill>
                  <bgColor rgb="FF99CC00"/>
                </patternFill>
              </fill>
            </x14:dxf>
          </x14:cfRule>
          <x14:cfRule type="containsText" priority="16182" operator="containsText" id="{71C5CD20-F1F6-4627-B21E-CD060547F1B5}">
            <xm:f>NOT(ISERROR(SEARCH('Listados Datos'!$P$4,AR107)))</xm:f>
            <xm:f>'Listados Datos'!$P$4</xm:f>
            <x14:dxf>
              <fill>
                <patternFill>
                  <bgColor rgb="FF33CC33"/>
                </patternFill>
              </fill>
            </x14:dxf>
          </x14:cfRule>
          <x14:cfRule type="containsText" priority="16183" operator="containsText" id="{467C44C3-A277-4B63-9CE0-A03F0A407DCE}">
            <xm:f>NOT(ISERROR(SEARCH('Listados Datos'!$P$5,AR107)))</xm:f>
            <xm:f>'Listados Datos'!$P$5</xm:f>
            <x14:dxf>
              <fill>
                <patternFill>
                  <bgColor rgb="FFFFFF00"/>
                </patternFill>
              </fill>
            </x14:dxf>
          </x14:cfRule>
          <x14:cfRule type="containsText" priority="16184" operator="containsText" id="{463D6B2E-0313-4928-9CF3-1D1F3D2F71C4}">
            <xm:f>NOT(ISERROR(SEARCH('Listados Datos'!$P$6,AR107)))</xm:f>
            <xm:f>'Listados Datos'!$P$6</xm:f>
            <x14:dxf>
              <fill>
                <patternFill>
                  <bgColor rgb="FFFFC000"/>
                </patternFill>
              </fill>
            </x14:dxf>
          </x14:cfRule>
          <x14:cfRule type="containsText" priority="1618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163" operator="containsText" id="{C35BD855-60DD-4F01-9169-F0951D28EB34}">
            <xm:f>NOT(ISERROR(SEARCH('Listados Datos'!$T$3,AF108)))</xm:f>
            <xm:f>'Listados Datos'!$T$3</xm:f>
            <x14:dxf>
              <fill>
                <patternFill patternType="solid">
                  <bgColor rgb="FFC00000"/>
                </patternFill>
              </fill>
            </x14:dxf>
          </x14:cfRule>
          <x14:cfRule type="containsText" priority="16164" operator="containsText" id="{E7CA6EB1-DDCB-4021-B88E-273915067C01}">
            <xm:f>NOT(ISERROR(SEARCH('Listados Datos'!$T$4,AF108)))</xm:f>
            <xm:f>'Listados Datos'!$T$4</xm:f>
            <x14:dxf>
              <font>
                <b/>
                <i val="0"/>
                <color theme="0"/>
              </font>
              <fill>
                <patternFill>
                  <bgColor rgb="FFE26B0A"/>
                </patternFill>
              </fill>
            </x14:dxf>
          </x14:cfRule>
          <x14:cfRule type="containsText" priority="16165" operator="containsText" id="{2CD33037-8E5D-4AE0-8CEA-D6C00163F7FE}">
            <xm:f>NOT(ISERROR(SEARCH('Listados Datos'!$T$5,AF108)))</xm:f>
            <xm:f>'Listados Datos'!$T$5</xm:f>
            <x14:dxf>
              <font>
                <b/>
                <i val="0"/>
                <color auto="1"/>
              </font>
              <fill>
                <patternFill>
                  <bgColor rgb="FFFFFF00"/>
                </patternFill>
              </fill>
            </x14:dxf>
          </x14:cfRule>
          <x14:cfRule type="containsText" priority="1616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6159" operator="containsText" id="{01387EBB-D0A3-4309-94C4-825E01B2E1DB}">
            <xm:f>NOT(ISERROR(SEARCH('Listados Datos'!$T$3,AB108)))</xm:f>
            <xm:f>'Listados Datos'!$T$3</xm:f>
            <x14:dxf>
              <fill>
                <patternFill patternType="solid">
                  <bgColor rgb="FFC00000"/>
                </patternFill>
              </fill>
            </x14:dxf>
          </x14:cfRule>
          <x14:cfRule type="containsText" priority="16160" operator="containsText" id="{1780CCE8-09C9-4F09-B82F-82B647DCA17A}">
            <xm:f>NOT(ISERROR(SEARCH('Listados Datos'!$T$4,AB108)))</xm:f>
            <xm:f>'Listados Datos'!$T$4</xm:f>
            <x14:dxf>
              <font>
                <b/>
                <i val="0"/>
                <color theme="0"/>
              </font>
              <fill>
                <patternFill>
                  <bgColor rgb="FFE26B0A"/>
                </patternFill>
              </fill>
            </x14:dxf>
          </x14:cfRule>
          <x14:cfRule type="containsText" priority="16161" operator="containsText" id="{8F886DAA-EDDB-48EC-BC9B-5CAE290659EF}">
            <xm:f>NOT(ISERROR(SEARCH('Listados Datos'!$T$5,AB108)))</xm:f>
            <xm:f>'Listados Datos'!$T$5</xm:f>
            <x14:dxf>
              <font>
                <b/>
                <i val="0"/>
                <color auto="1"/>
              </font>
              <fill>
                <patternFill>
                  <bgColor rgb="FFFFFF00"/>
                </patternFill>
              </fill>
            </x14:dxf>
          </x14:cfRule>
          <x14:cfRule type="containsText" priority="1616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6149" operator="containsText" id="{962E4CF0-5E44-4FCB-B616-4F21F0342399}">
            <xm:f>NOT(ISERROR(SEARCH('Listados Datos'!$P$3,Z108)))</xm:f>
            <xm:f>'Listados Datos'!$P$3</xm:f>
            <x14:dxf>
              <fill>
                <patternFill>
                  <bgColor rgb="FF99CC00"/>
                </patternFill>
              </fill>
            </x14:dxf>
          </x14:cfRule>
          <x14:cfRule type="containsText" priority="16150" operator="containsText" id="{EC6D7B96-A1C5-418D-82BC-33E7539676E2}">
            <xm:f>NOT(ISERROR(SEARCH('Listados Datos'!$P$4,Z108)))</xm:f>
            <xm:f>'Listados Datos'!$P$4</xm:f>
            <x14:dxf>
              <fill>
                <patternFill>
                  <bgColor rgb="FF33CC33"/>
                </patternFill>
              </fill>
            </x14:dxf>
          </x14:cfRule>
          <x14:cfRule type="containsText" priority="16151" operator="containsText" id="{57E6F674-EC7A-4EC3-8663-A317C5E91E31}">
            <xm:f>NOT(ISERROR(SEARCH('Listados Datos'!$P$5,Z108)))</xm:f>
            <xm:f>'Listados Datos'!$P$5</xm:f>
            <x14:dxf>
              <fill>
                <patternFill>
                  <bgColor rgb="FFFFFF00"/>
                </patternFill>
              </fill>
            </x14:dxf>
          </x14:cfRule>
          <x14:cfRule type="containsText" priority="16152" operator="containsText" id="{372F3569-980B-4629-86A0-3EEB92239717}">
            <xm:f>NOT(ISERROR(SEARCH('Listados Datos'!$P$6,Z108)))</xm:f>
            <xm:f>'Listados Datos'!$P$6</xm:f>
            <x14:dxf>
              <fill>
                <patternFill>
                  <bgColor rgb="FFFFC000"/>
                </patternFill>
              </fill>
            </x14:dxf>
          </x14:cfRule>
          <x14:cfRule type="containsText" priority="1615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6121" operator="containsText" id="{46E24178-310F-4FD1-BC15-6563D5762804}">
            <xm:f>NOT(ISERROR(SEARCH('Listados Datos'!$T$3,AT109)))</xm:f>
            <xm:f>'Listados Datos'!$T$3</xm:f>
            <x14:dxf>
              <fill>
                <patternFill patternType="solid">
                  <bgColor rgb="FFC00000"/>
                </patternFill>
              </fill>
            </x14:dxf>
          </x14:cfRule>
          <x14:cfRule type="containsText" priority="16122" operator="containsText" id="{7242ACFB-6A31-455C-A7B0-CCC88BFC8011}">
            <xm:f>NOT(ISERROR(SEARCH('Listados Datos'!$T$4,AT109)))</xm:f>
            <xm:f>'Listados Datos'!$T$4</xm:f>
            <x14:dxf>
              <font>
                <b/>
                <i val="0"/>
                <color theme="0"/>
              </font>
              <fill>
                <patternFill>
                  <bgColor rgb="FFE26B0A"/>
                </patternFill>
              </fill>
            </x14:dxf>
          </x14:cfRule>
          <x14:cfRule type="containsText" priority="16123" operator="containsText" id="{55DC0245-ED51-4B77-93BF-3DE40D065A2E}">
            <xm:f>NOT(ISERROR(SEARCH('Listados Datos'!$T$5,AT109)))</xm:f>
            <xm:f>'Listados Datos'!$T$5</xm:f>
            <x14:dxf>
              <font>
                <b/>
                <i val="0"/>
                <color auto="1"/>
              </font>
              <fill>
                <patternFill>
                  <bgColor rgb="FFFFFF00"/>
                </patternFill>
              </fill>
            </x14:dxf>
          </x14:cfRule>
          <x14:cfRule type="containsText" priority="1612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6069" operator="containsText" id="{DC435180-35D4-4962-AE69-CC190D492227}">
            <xm:f>NOT(ISERROR(SEARCH('Listados Datos'!$P$3,AR110)))</xm:f>
            <xm:f>'Listados Datos'!$P$3</xm:f>
            <x14:dxf>
              <fill>
                <patternFill>
                  <bgColor rgb="FF99CC00"/>
                </patternFill>
              </fill>
            </x14:dxf>
          </x14:cfRule>
          <x14:cfRule type="containsText" priority="16070" operator="containsText" id="{D8885A49-8B26-4D5C-8A73-8D407BEEE25E}">
            <xm:f>NOT(ISERROR(SEARCH('Listados Datos'!$P$4,AR110)))</xm:f>
            <xm:f>'Listados Datos'!$P$4</xm:f>
            <x14:dxf>
              <fill>
                <patternFill>
                  <bgColor rgb="FF33CC33"/>
                </patternFill>
              </fill>
            </x14:dxf>
          </x14:cfRule>
          <x14:cfRule type="containsText" priority="16071" operator="containsText" id="{8885A539-5D5D-4E8A-B852-764B75AF927E}">
            <xm:f>NOT(ISERROR(SEARCH('Listados Datos'!$P$5,AR110)))</xm:f>
            <xm:f>'Listados Datos'!$P$5</xm:f>
            <x14:dxf>
              <fill>
                <patternFill>
                  <bgColor rgb="FFFFFF00"/>
                </patternFill>
              </fill>
            </x14:dxf>
          </x14:cfRule>
          <x14:cfRule type="containsText" priority="16072" operator="containsText" id="{C204BF85-1B6C-46D9-B1E6-852FB6F52AB6}">
            <xm:f>NOT(ISERROR(SEARCH('Listados Datos'!$P$6,AR110)))</xm:f>
            <xm:f>'Listados Datos'!$P$6</xm:f>
            <x14:dxf>
              <fill>
                <patternFill>
                  <bgColor rgb="FFFFC000"/>
                </patternFill>
              </fill>
            </x14:dxf>
          </x14:cfRule>
          <x14:cfRule type="containsText" priority="1607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6107" operator="containsText" id="{339C87A6-3F89-4BBF-B62A-EFD288A0C475}">
            <xm:f>NOT(ISERROR(SEARCH('Listados Datos'!$T$3,AF110)))</xm:f>
            <xm:f>'Listados Datos'!$T$3</xm:f>
            <x14:dxf>
              <fill>
                <patternFill patternType="solid">
                  <bgColor rgb="FFC00000"/>
                </patternFill>
              </fill>
            </x14:dxf>
          </x14:cfRule>
          <x14:cfRule type="containsText" priority="16108" operator="containsText" id="{F9744791-2242-479E-BE7B-30A21034F220}">
            <xm:f>NOT(ISERROR(SEARCH('Listados Datos'!$T$4,AF110)))</xm:f>
            <xm:f>'Listados Datos'!$T$4</xm:f>
            <x14:dxf>
              <font>
                <b/>
                <i val="0"/>
                <color theme="0"/>
              </font>
              <fill>
                <patternFill>
                  <bgColor rgb="FFE26B0A"/>
                </patternFill>
              </fill>
            </x14:dxf>
          </x14:cfRule>
          <x14:cfRule type="containsText" priority="16109" operator="containsText" id="{81EC0975-3243-4A39-8875-F99E564D3797}">
            <xm:f>NOT(ISERROR(SEARCH('Listados Datos'!$T$5,AF110)))</xm:f>
            <xm:f>'Listados Datos'!$T$5</xm:f>
            <x14:dxf>
              <font>
                <b/>
                <i val="0"/>
                <color auto="1"/>
              </font>
              <fill>
                <patternFill>
                  <bgColor rgb="FFFFFF00"/>
                </patternFill>
              </fill>
            </x14:dxf>
          </x14:cfRule>
          <x14:cfRule type="containsText" priority="1611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6103" operator="containsText" id="{FEF9D1EC-040D-4131-8764-7A2188014BC6}">
            <xm:f>NOT(ISERROR(SEARCH('Listados Datos'!$T$3,AB110)))</xm:f>
            <xm:f>'Listados Datos'!$T$3</xm:f>
            <x14:dxf>
              <fill>
                <patternFill patternType="solid">
                  <bgColor rgb="FFC00000"/>
                </patternFill>
              </fill>
            </x14:dxf>
          </x14:cfRule>
          <x14:cfRule type="containsText" priority="16104" operator="containsText" id="{387E3E9B-3CB6-43C3-9E8D-318F323821A0}">
            <xm:f>NOT(ISERROR(SEARCH('Listados Datos'!$T$4,AB110)))</xm:f>
            <xm:f>'Listados Datos'!$T$4</xm:f>
            <x14:dxf>
              <font>
                <b/>
                <i val="0"/>
                <color theme="0"/>
              </font>
              <fill>
                <patternFill>
                  <bgColor rgb="FFE26B0A"/>
                </patternFill>
              </fill>
            </x14:dxf>
          </x14:cfRule>
          <x14:cfRule type="containsText" priority="16105" operator="containsText" id="{E6EDF2A8-C2E0-4684-BEA9-117F7DC1076E}">
            <xm:f>NOT(ISERROR(SEARCH('Listados Datos'!$T$5,AB110)))</xm:f>
            <xm:f>'Listados Datos'!$T$5</xm:f>
            <x14:dxf>
              <font>
                <b/>
                <i val="0"/>
                <color auto="1"/>
              </font>
              <fill>
                <patternFill>
                  <bgColor rgb="FFFFFF00"/>
                </patternFill>
              </fill>
            </x14:dxf>
          </x14:cfRule>
          <x14:cfRule type="containsText" priority="1610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6093" operator="containsText" id="{3F42E063-82D0-48EF-BDD1-5B632FD23666}">
            <xm:f>NOT(ISERROR(SEARCH('Listados Datos'!$P$3,Z110)))</xm:f>
            <xm:f>'Listados Datos'!$P$3</xm:f>
            <x14:dxf>
              <fill>
                <patternFill>
                  <bgColor rgb="FF99CC00"/>
                </patternFill>
              </fill>
            </x14:dxf>
          </x14:cfRule>
          <x14:cfRule type="containsText" priority="16094" operator="containsText" id="{50BB48FB-4115-42A4-A205-9104B53692C5}">
            <xm:f>NOT(ISERROR(SEARCH('Listados Datos'!$P$4,Z110)))</xm:f>
            <xm:f>'Listados Datos'!$P$4</xm:f>
            <x14:dxf>
              <fill>
                <patternFill>
                  <bgColor rgb="FF33CC33"/>
                </patternFill>
              </fill>
            </x14:dxf>
          </x14:cfRule>
          <x14:cfRule type="containsText" priority="16095" operator="containsText" id="{9C4217F0-A0B2-47BC-A44E-7D50531191AC}">
            <xm:f>NOT(ISERROR(SEARCH('Listados Datos'!$P$5,Z110)))</xm:f>
            <xm:f>'Listados Datos'!$P$5</xm:f>
            <x14:dxf>
              <fill>
                <patternFill>
                  <bgColor rgb="FFFFFF00"/>
                </patternFill>
              </fill>
            </x14:dxf>
          </x14:cfRule>
          <x14:cfRule type="containsText" priority="16096" operator="containsText" id="{752E253B-28F7-4118-8EB0-E8775CD6CF3A}">
            <xm:f>NOT(ISERROR(SEARCH('Listados Datos'!$P$6,Z110)))</xm:f>
            <xm:f>'Listados Datos'!$P$6</xm:f>
            <x14:dxf>
              <fill>
                <patternFill>
                  <bgColor rgb="FFFFC000"/>
                </patternFill>
              </fill>
            </x14:dxf>
          </x14:cfRule>
          <x14:cfRule type="containsText" priority="1609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6079" operator="containsText" id="{4877222C-8570-4E93-9D7E-7979FAE9ED91}">
            <xm:f>NOT(ISERROR(SEARCH('Listados Datos'!$T$3,AT110)))</xm:f>
            <xm:f>'Listados Datos'!$T$3</xm:f>
            <x14:dxf>
              <fill>
                <patternFill patternType="solid">
                  <bgColor rgb="FFC00000"/>
                </patternFill>
              </fill>
            </x14:dxf>
          </x14:cfRule>
          <x14:cfRule type="containsText" priority="16080" operator="containsText" id="{5678A728-A573-4378-BFA1-EFE7809C54ED}">
            <xm:f>NOT(ISERROR(SEARCH('Listados Datos'!$T$4,AT110)))</xm:f>
            <xm:f>'Listados Datos'!$T$4</xm:f>
            <x14:dxf>
              <font>
                <b/>
                <i val="0"/>
                <color theme="0"/>
              </font>
              <fill>
                <patternFill>
                  <bgColor rgb="FFE26B0A"/>
                </patternFill>
              </fill>
            </x14:dxf>
          </x14:cfRule>
          <x14:cfRule type="containsText" priority="16081" operator="containsText" id="{E0CD4343-0803-44FD-9D7A-B1BFECCDB76E}">
            <xm:f>NOT(ISERROR(SEARCH('Listados Datos'!$T$5,AT110)))</xm:f>
            <xm:f>'Listados Datos'!$T$5</xm:f>
            <x14:dxf>
              <font>
                <b/>
                <i val="0"/>
                <color auto="1"/>
              </font>
              <fill>
                <patternFill>
                  <bgColor rgb="FFFFFF00"/>
                </patternFill>
              </fill>
            </x14:dxf>
          </x14:cfRule>
          <x14:cfRule type="containsText" priority="1608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919" operator="containsText" id="{D506C126-5310-455A-9352-84A2936411F8}">
            <xm:f>NOT(ISERROR(SEARCH('Listados Datos'!$P$3,AR121)))</xm:f>
            <xm:f>'Listados Datos'!$P$3</xm:f>
            <x14:dxf>
              <fill>
                <patternFill>
                  <bgColor rgb="FF99CC00"/>
                </patternFill>
              </fill>
            </x14:dxf>
          </x14:cfRule>
          <x14:cfRule type="containsText" priority="15920" operator="containsText" id="{2D68EB73-ECFF-4321-B589-CAEF51DED654}">
            <xm:f>NOT(ISERROR(SEARCH('Listados Datos'!$P$4,AR121)))</xm:f>
            <xm:f>'Listados Datos'!$P$4</xm:f>
            <x14:dxf>
              <fill>
                <patternFill>
                  <bgColor rgb="FF33CC33"/>
                </patternFill>
              </fill>
            </x14:dxf>
          </x14:cfRule>
          <x14:cfRule type="containsText" priority="15921" operator="containsText" id="{1D7BB6C8-9163-44B5-9CC2-6DF595BB3AA8}">
            <xm:f>NOT(ISERROR(SEARCH('Listados Datos'!$P$5,AR121)))</xm:f>
            <xm:f>'Listados Datos'!$P$5</xm:f>
            <x14:dxf>
              <fill>
                <patternFill>
                  <bgColor rgb="FFFFFF00"/>
                </patternFill>
              </fill>
            </x14:dxf>
          </x14:cfRule>
          <x14:cfRule type="containsText" priority="15922" operator="containsText" id="{6B9949C7-11D8-4739-9DFD-80DC888E6375}">
            <xm:f>NOT(ISERROR(SEARCH('Listados Datos'!$P$6,AR121)))</xm:f>
            <xm:f>'Listados Datos'!$P$6</xm:f>
            <x14:dxf>
              <fill>
                <patternFill>
                  <bgColor rgb="FFFFC000"/>
                </patternFill>
              </fill>
            </x14:dxf>
          </x14:cfRule>
          <x14:cfRule type="containsText" priority="1592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985" operator="containsText" id="{2EE5ED6F-026A-45D6-8457-682ECB5020AE}">
            <xm:f>NOT(ISERROR(SEARCH('Listados Datos'!$T$3,AT123)))</xm:f>
            <xm:f>'Listados Datos'!$T$3</xm:f>
            <x14:dxf>
              <fill>
                <patternFill patternType="solid">
                  <bgColor rgb="FFC00000"/>
                </patternFill>
              </fill>
            </x14:dxf>
          </x14:cfRule>
          <x14:cfRule type="containsText" priority="15986" operator="containsText" id="{1E21EAFD-7D4C-408F-B1B5-53CE42C87273}">
            <xm:f>NOT(ISERROR(SEARCH('Listados Datos'!$T$4,AT123)))</xm:f>
            <xm:f>'Listados Datos'!$T$4</xm:f>
            <x14:dxf>
              <font>
                <b/>
                <i val="0"/>
                <color theme="0"/>
              </font>
              <fill>
                <patternFill>
                  <bgColor rgb="FFE26B0A"/>
                </patternFill>
              </fill>
            </x14:dxf>
          </x14:cfRule>
          <x14:cfRule type="containsText" priority="15987" operator="containsText" id="{693BF014-31F6-4EF9-A277-4804F6F4732D}">
            <xm:f>NOT(ISERROR(SEARCH('Listados Datos'!$T$5,AT123)))</xm:f>
            <xm:f>'Listados Datos'!$T$5</xm:f>
            <x14:dxf>
              <font>
                <b/>
                <i val="0"/>
                <color auto="1"/>
              </font>
              <fill>
                <patternFill>
                  <bgColor rgb="FFFFFF00"/>
                </patternFill>
              </fill>
            </x14:dxf>
          </x14:cfRule>
          <x14:cfRule type="containsText" priority="1598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975" operator="containsText" id="{57A45178-19AC-467A-B1E6-51B3BA8B560E}">
            <xm:f>NOT(ISERROR(SEARCH('Listados Datos'!$P$3,AR123)))</xm:f>
            <xm:f>'Listados Datos'!$P$3</xm:f>
            <x14:dxf>
              <fill>
                <patternFill>
                  <bgColor rgb="FF99CC00"/>
                </patternFill>
              </fill>
            </x14:dxf>
          </x14:cfRule>
          <x14:cfRule type="containsText" priority="15976" operator="containsText" id="{5E9016CF-1DBE-4CFE-B7B4-3FF1BCD35CD7}">
            <xm:f>NOT(ISERROR(SEARCH('Listados Datos'!$P$4,AR123)))</xm:f>
            <xm:f>'Listados Datos'!$P$4</xm:f>
            <x14:dxf>
              <fill>
                <patternFill>
                  <bgColor rgb="FF33CC33"/>
                </patternFill>
              </fill>
            </x14:dxf>
          </x14:cfRule>
          <x14:cfRule type="containsText" priority="15977" operator="containsText" id="{8229CBAE-122A-40C8-A2D5-77B69DCBC459}">
            <xm:f>NOT(ISERROR(SEARCH('Listados Datos'!$P$5,AR123)))</xm:f>
            <xm:f>'Listados Datos'!$P$5</xm:f>
            <x14:dxf>
              <fill>
                <patternFill>
                  <bgColor rgb="FFFFFF00"/>
                </patternFill>
              </fill>
            </x14:dxf>
          </x14:cfRule>
          <x14:cfRule type="containsText" priority="15978" operator="containsText" id="{8DB0B843-55CB-4AC1-B429-4B0D46413918}">
            <xm:f>NOT(ISERROR(SEARCH('Listados Datos'!$P$6,AR123)))</xm:f>
            <xm:f>'Listados Datos'!$P$6</xm:f>
            <x14:dxf>
              <fill>
                <patternFill>
                  <bgColor rgb="FFFFC000"/>
                </patternFill>
              </fill>
            </x14:dxf>
          </x14:cfRule>
          <x14:cfRule type="containsText" priority="1597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943" operator="containsText" id="{5A55B5B3-1F55-43D7-8504-417D53900F23}">
            <xm:f>NOT(ISERROR(SEARCH('Listados Datos'!$T$3,AT120)))</xm:f>
            <xm:f>'Listados Datos'!$T$3</xm:f>
            <x14:dxf>
              <fill>
                <patternFill patternType="solid">
                  <bgColor rgb="FFC00000"/>
                </patternFill>
              </fill>
            </x14:dxf>
          </x14:cfRule>
          <x14:cfRule type="containsText" priority="15944" operator="containsText" id="{D4882FA6-3881-4BE2-8793-3D5ACC10D799}">
            <xm:f>NOT(ISERROR(SEARCH('Listados Datos'!$T$4,AT120)))</xm:f>
            <xm:f>'Listados Datos'!$T$4</xm:f>
            <x14:dxf>
              <font>
                <b/>
                <i val="0"/>
                <color theme="0"/>
              </font>
              <fill>
                <patternFill>
                  <bgColor rgb="FFE26B0A"/>
                </patternFill>
              </fill>
            </x14:dxf>
          </x14:cfRule>
          <x14:cfRule type="containsText" priority="15945" operator="containsText" id="{8C210B5D-C69F-4822-BE95-CAD07C487778}">
            <xm:f>NOT(ISERROR(SEARCH('Listados Datos'!$T$5,AT120)))</xm:f>
            <xm:f>'Listados Datos'!$T$5</xm:f>
            <x14:dxf>
              <font>
                <b/>
                <i val="0"/>
                <color auto="1"/>
              </font>
              <fill>
                <patternFill>
                  <bgColor rgb="FFFFFF00"/>
                </patternFill>
              </fill>
            </x14:dxf>
          </x14:cfRule>
          <x14:cfRule type="containsText" priority="1594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933" operator="containsText" id="{DB1D736F-8A7F-475B-87B4-69F4147ECAEB}">
            <xm:f>NOT(ISERROR(SEARCH('Listados Datos'!$P$3,AR120)))</xm:f>
            <xm:f>'Listados Datos'!$P$3</xm:f>
            <x14:dxf>
              <fill>
                <patternFill>
                  <bgColor rgb="FF99CC00"/>
                </patternFill>
              </fill>
            </x14:dxf>
          </x14:cfRule>
          <x14:cfRule type="containsText" priority="15934" operator="containsText" id="{B55CECD2-388D-425D-957A-27BA3CBCB39C}">
            <xm:f>NOT(ISERROR(SEARCH('Listados Datos'!$P$4,AR120)))</xm:f>
            <xm:f>'Listados Datos'!$P$4</xm:f>
            <x14:dxf>
              <fill>
                <patternFill>
                  <bgColor rgb="FF33CC33"/>
                </patternFill>
              </fill>
            </x14:dxf>
          </x14:cfRule>
          <x14:cfRule type="containsText" priority="15935" operator="containsText" id="{F6F505E9-4994-4482-BB0D-D9A9609171DC}">
            <xm:f>NOT(ISERROR(SEARCH('Listados Datos'!$P$5,AR120)))</xm:f>
            <xm:f>'Listados Datos'!$P$5</xm:f>
            <x14:dxf>
              <fill>
                <patternFill>
                  <bgColor rgb="FFFFFF00"/>
                </patternFill>
              </fill>
            </x14:dxf>
          </x14:cfRule>
          <x14:cfRule type="containsText" priority="15936" operator="containsText" id="{91EC2B79-F76C-4976-B8C8-F12405E41361}">
            <xm:f>NOT(ISERROR(SEARCH('Listados Datos'!$P$6,AR120)))</xm:f>
            <xm:f>'Listados Datos'!$P$6</xm:f>
            <x14:dxf>
              <fill>
                <patternFill>
                  <bgColor rgb="FFFFC000"/>
                </patternFill>
              </fill>
            </x14:dxf>
          </x14:cfRule>
          <x14:cfRule type="containsText" priority="1593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6051" operator="containsText" id="{982FC5DA-E65B-462F-9D3C-3B2BD7818348}">
            <xm:f>NOT(ISERROR(SEARCH('Listados Datos'!$T$3,AF118)))</xm:f>
            <xm:f>'Listados Datos'!$T$3</xm:f>
            <x14:dxf>
              <fill>
                <patternFill patternType="solid">
                  <bgColor rgb="FFC00000"/>
                </patternFill>
              </fill>
            </x14:dxf>
          </x14:cfRule>
          <x14:cfRule type="containsText" priority="16052" operator="containsText" id="{A3AA6110-69CC-4AC1-8209-668DB2858ABB}">
            <xm:f>NOT(ISERROR(SEARCH('Listados Datos'!$T$4,AF118)))</xm:f>
            <xm:f>'Listados Datos'!$T$4</xm:f>
            <x14:dxf>
              <font>
                <b/>
                <i val="0"/>
                <color theme="0"/>
              </font>
              <fill>
                <patternFill>
                  <bgColor rgb="FFE26B0A"/>
                </patternFill>
              </fill>
            </x14:dxf>
          </x14:cfRule>
          <x14:cfRule type="containsText" priority="16053" operator="containsText" id="{755D1A76-B332-4C46-8718-2301DFAE6FF9}">
            <xm:f>NOT(ISERROR(SEARCH('Listados Datos'!$T$5,AF118)))</xm:f>
            <xm:f>'Listados Datos'!$T$5</xm:f>
            <x14:dxf>
              <font>
                <b/>
                <i val="0"/>
                <color auto="1"/>
              </font>
              <fill>
                <patternFill>
                  <bgColor rgb="FFFFFF00"/>
                </patternFill>
              </fill>
            </x14:dxf>
          </x14:cfRule>
          <x14:cfRule type="containsText" priority="1605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6047" operator="containsText" id="{80B526FF-10EF-4731-89D6-26951C23DDBD}">
            <xm:f>NOT(ISERROR(SEARCH('Listados Datos'!$T$3,AB118)))</xm:f>
            <xm:f>'Listados Datos'!$T$3</xm:f>
            <x14:dxf>
              <fill>
                <patternFill patternType="solid">
                  <bgColor rgb="FFC00000"/>
                </patternFill>
              </fill>
            </x14:dxf>
          </x14:cfRule>
          <x14:cfRule type="containsText" priority="16048" operator="containsText" id="{A80157B3-08CA-4D8C-903F-3ADAAFC753B3}">
            <xm:f>NOT(ISERROR(SEARCH('Listados Datos'!$T$4,AB118)))</xm:f>
            <xm:f>'Listados Datos'!$T$4</xm:f>
            <x14:dxf>
              <font>
                <b/>
                <i val="0"/>
                <color theme="0"/>
              </font>
              <fill>
                <patternFill>
                  <bgColor rgb="FFE26B0A"/>
                </patternFill>
              </fill>
            </x14:dxf>
          </x14:cfRule>
          <x14:cfRule type="containsText" priority="16049" operator="containsText" id="{3898E458-E706-4940-874F-CD674ED9A9AE}">
            <xm:f>NOT(ISERROR(SEARCH('Listados Datos'!$T$5,AB118)))</xm:f>
            <xm:f>'Listados Datos'!$T$5</xm:f>
            <x14:dxf>
              <font>
                <b/>
                <i val="0"/>
                <color auto="1"/>
              </font>
              <fill>
                <patternFill>
                  <bgColor rgb="FFFFFF00"/>
                </patternFill>
              </fill>
            </x14:dxf>
          </x14:cfRule>
          <x14:cfRule type="containsText" priority="1605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6037" operator="containsText" id="{251F53E0-4663-45D4-8A86-09661708AF78}">
            <xm:f>NOT(ISERROR(SEARCH('Listados Datos'!$P$3,Z118)))</xm:f>
            <xm:f>'Listados Datos'!$P$3</xm:f>
            <x14:dxf>
              <fill>
                <patternFill>
                  <bgColor rgb="FF99CC00"/>
                </patternFill>
              </fill>
            </x14:dxf>
          </x14:cfRule>
          <x14:cfRule type="containsText" priority="16038" operator="containsText" id="{A2851ADA-0778-49B1-ADD7-6B77CD940DDA}">
            <xm:f>NOT(ISERROR(SEARCH('Listados Datos'!$P$4,Z118)))</xm:f>
            <xm:f>'Listados Datos'!$P$4</xm:f>
            <x14:dxf>
              <fill>
                <patternFill>
                  <bgColor rgb="FF33CC33"/>
                </patternFill>
              </fill>
            </x14:dxf>
          </x14:cfRule>
          <x14:cfRule type="containsText" priority="16039" operator="containsText" id="{104C224A-6A3E-4AC3-B8B5-36E4BF9342F6}">
            <xm:f>NOT(ISERROR(SEARCH('Listados Datos'!$P$5,Z118)))</xm:f>
            <xm:f>'Listados Datos'!$P$5</xm:f>
            <x14:dxf>
              <fill>
                <patternFill>
                  <bgColor rgb="FFFFFF00"/>
                </patternFill>
              </fill>
            </x14:dxf>
          </x14:cfRule>
          <x14:cfRule type="containsText" priority="16040" operator="containsText" id="{F353E7ED-9CF0-4A1B-85EE-B56AAEEC3056}">
            <xm:f>NOT(ISERROR(SEARCH('Listados Datos'!$P$6,Z118)))</xm:f>
            <xm:f>'Listados Datos'!$P$6</xm:f>
            <x14:dxf>
              <fill>
                <patternFill>
                  <bgColor rgb="FFFFC000"/>
                </patternFill>
              </fill>
            </x14:dxf>
          </x14:cfRule>
          <x14:cfRule type="containsText" priority="1604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6013" operator="containsText" id="{804F5849-3927-4627-9B35-3842C1B75B84}">
            <xm:f>NOT(ISERROR(SEARCH('Listados Datos'!$T$3,AT118)))</xm:f>
            <xm:f>'Listados Datos'!$T$3</xm:f>
            <x14:dxf>
              <fill>
                <patternFill patternType="solid">
                  <bgColor rgb="FFC00000"/>
                </patternFill>
              </fill>
            </x14:dxf>
          </x14:cfRule>
          <x14:cfRule type="containsText" priority="16014" operator="containsText" id="{3C9EE0A6-1BAB-44BF-B915-9E06A1CFBAE0}">
            <xm:f>NOT(ISERROR(SEARCH('Listados Datos'!$T$4,AT118)))</xm:f>
            <xm:f>'Listados Datos'!$T$4</xm:f>
            <x14:dxf>
              <font>
                <b/>
                <i val="0"/>
                <color theme="0"/>
              </font>
              <fill>
                <patternFill>
                  <bgColor rgb="FFE26B0A"/>
                </patternFill>
              </fill>
            </x14:dxf>
          </x14:cfRule>
          <x14:cfRule type="containsText" priority="16015" operator="containsText" id="{8CECDD23-74DB-4B85-B254-79DF2FA46DDD}">
            <xm:f>NOT(ISERROR(SEARCH('Listados Datos'!$T$5,AT118)))</xm:f>
            <xm:f>'Listados Datos'!$T$5</xm:f>
            <x14:dxf>
              <font>
                <b/>
                <i val="0"/>
                <color auto="1"/>
              </font>
              <fill>
                <patternFill>
                  <bgColor rgb="FFFFFF00"/>
                </patternFill>
              </fill>
            </x14:dxf>
          </x14:cfRule>
          <x14:cfRule type="containsText" priority="1601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6003" operator="containsText" id="{749EC4B1-B02A-406D-928E-6324C956DE10}">
            <xm:f>NOT(ISERROR(SEARCH('Listados Datos'!$P$3,AR118)))</xm:f>
            <xm:f>'Listados Datos'!$P$3</xm:f>
            <x14:dxf>
              <fill>
                <patternFill>
                  <bgColor rgb="FF99CC00"/>
                </patternFill>
              </fill>
            </x14:dxf>
          </x14:cfRule>
          <x14:cfRule type="containsText" priority="16004" operator="containsText" id="{76913016-5CE3-4327-8DD8-3A1FFB7731DA}">
            <xm:f>NOT(ISERROR(SEARCH('Listados Datos'!$P$4,AR118)))</xm:f>
            <xm:f>'Listados Datos'!$P$4</xm:f>
            <x14:dxf>
              <fill>
                <patternFill>
                  <bgColor rgb="FF33CC33"/>
                </patternFill>
              </fill>
            </x14:dxf>
          </x14:cfRule>
          <x14:cfRule type="containsText" priority="16005" operator="containsText" id="{B9FEDAC2-7469-4368-9119-BE41F3DF0ED8}">
            <xm:f>NOT(ISERROR(SEARCH('Listados Datos'!$P$5,AR118)))</xm:f>
            <xm:f>'Listados Datos'!$P$5</xm:f>
            <x14:dxf>
              <fill>
                <patternFill>
                  <bgColor rgb="FFFFFF00"/>
                </patternFill>
              </fill>
            </x14:dxf>
          </x14:cfRule>
          <x14:cfRule type="containsText" priority="16006" operator="containsText" id="{479DB9BE-8816-4715-A159-9D61A16A681E}">
            <xm:f>NOT(ISERROR(SEARCH('Listados Datos'!$P$6,AR118)))</xm:f>
            <xm:f>'Listados Datos'!$P$6</xm:f>
            <x14:dxf>
              <fill>
                <patternFill>
                  <bgColor rgb="FFFFC000"/>
                </patternFill>
              </fill>
            </x14:dxf>
          </x14:cfRule>
          <x14:cfRule type="containsText" priority="1600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999" operator="containsText" id="{02682765-5134-4C93-A051-F848BBC702DB}">
            <xm:f>NOT(ISERROR(SEARCH('Listados Datos'!$T$3,AT119)))</xm:f>
            <xm:f>'Listados Datos'!$T$3</xm:f>
            <x14:dxf>
              <fill>
                <patternFill patternType="solid">
                  <bgColor rgb="FFC00000"/>
                </patternFill>
              </fill>
            </x14:dxf>
          </x14:cfRule>
          <x14:cfRule type="containsText" priority="16000" operator="containsText" id="{2C1C711A-D2C1-4B52-83EF-D2DCA0E7A52D}">
            <xm:f>NOT(ISERROR(SEARCH('Listados Datos'!$T$4,AT119)))</xm:f>
            <xm:f>'Listados Datos'!$T$4</xm:f>
            <x14:dxf>
              <font>
                <b/>
                <i val="0"/>
                <color theme="0"/>
              </font>
              <fill>
                <patternFill>
                  <bgColor rgb="FFE26B0A"/>
                </patternFill>
              </fill>
            </x14:dxf>
          </x14:cfRule>
          <x14:cfRule type="containsText" priority="16001" operator="containsText" id="{FF9E549A-9D74-4BB4-AEFA-240EEDE3996A}">
            <xm:f>NOT(ISERROR(SEARCH('Listados Datos'!$T$5,AT119)))</xm:f>
            <xm:f>'Listados Datos'!$T$5</xm:f>
            <x14:dxf>
              <font>
                <b/>
                <i val="0"/>
                <color auto="1"/>
              </font>
              <fill>
                <patternFill>
                  <bgColor rgb="FFFFFF00"/>
                </patternFill>
              </fill>
            </x14:dxf>
          </x14:cfRule>
          <x14:cfRule type="containsText" priority="1600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989" operator="containsText" id="{041FD1E0-D881-45E9-ACA5-A6DD867A2AB4}">
            <xm:f>NOT(ISERROR(SEARCH('Listados Datos'!$P$3,AR119)))</xm:f>
            <xm:f>'Listados Datos'!$P$3</xm:f>
            <x14:dxf>
              <fill>
                <patternFill>
                  <bgColor rgb="FF99CC00"/>
                </patternFill>
              </fill>
            </x14:dxf>
          </x14:cfRule>
          <x14:cfRule type="containsText" priority="15990" operator="containsText" id="{2C1F9303-FF58-451A-82D5-F9822A31DADD}">
            <xm:f>NOT(ISERROR(SEARCH('Listados Datos'!$P$4,AR119)))</xm:f>
            <xm:f>'Listados Datos'!$P$4</xm:f>
            <x14:dxf>
              <fill>
                <patternFill>
                  <bgColor rgb="FF33CC33"/>
                </patternFill>
              </fill>
            </x14:dxf>
          </x14:cfRule>
          <x14:cfRule type="containsText" priority="15991" operator="containsText" id="{AD242DC6-C617-407E-AA54-5BE2450E787B}">
            <xm:f>NOT(ISERROR(SEARCH('Listados Datos'!$P$5,AR119)))</xm:f>
            <xm:f>'Listados Datos'!$P$5</xm:f>
            <x14:dxf>
              <fill>
                <patternFill>
                  <bgColor rgb="FFFFFF00"/>
                </patternFill>
              </fill>
            </x14:dxf>
          </x14:cfRule>
          <x14:cfRule type="containsText" priority="15992" operator="containsText" id="{16F8DB6A-809D-46DC-8F96-A109B0DB340A}">
            <xm:f>NOT(ISERROR(SEARCH('Listados Datos'!$P$6,AR119)))</xm:f>
            <xm:f>'Listados Datos'!$P$6</xm:f>
            <x14:dxf>
              <fill>
                <patternFill>
                  <bgColor rgb="FFFFC000"/>
                </patternFill>
              </fill>
            </x14:dxf>
          </x14:cfRule>
          <x14:cfRule type="containsText" priority="1599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971" operator="containsText" id="{457793EF-25B9-4DA9-9E87-44587B9CB70B}">
            <xm:f>NOT(ISERROR(SEARCH('Listados Datos'!$T$3,AF120)))</xm:f>
            <xm:f>'Listados Datos'!$T$3</xm:f>
            <x14:dxf>
              <fill>
                <patternFill patternType="solid">
                  <bgColor rgb="FFC00000"/>
                </patternFill>
              </fill>
            </x14:dxf>
          </x14:cfRule>
          <x14:cfRule type="containsText" priority="15972" operator="containsText" id="{534DFE94-811B-4744-8CA6-E214D2DB3182}">
            <xm:f>NOT(ISERROR(SEARCH('Listados Datos'!$T$4,AF120)))</xm:f>
            <xm:f>'Listados Datos'!$T$4</xm:f>
            <x14:dxf>
              <font>
                <b/>
                <i val="0"/>
                <color theme="0"/>
              </font>
              <fill>
                <patternFill>
                  <bgColor rgb="FFE26B0A"/>
                </patternFill>
              </fill>
            </x14:dxf>
          </x14:cfRule>
          <x14:cfRule type="containsText" priority="15973" operator="containsText" id="{FB5E28C5-B5BA-44C8-8831-04E301829F42}">
            <xm:f>NOT(ISERROR(SEARCH('Listados Datos'!$T$5,AF120)))</xm:f>
            <xm:f>'Listados Datos'!$T$5</xm:f>
            <x14:dxf>
              <font>
                <b/>
                <i val="0"/>
                <color auto="1"/>
              </font>
              <fill>
                <patternFill>
                  <bgColor rgb="FFFFFF00"/>
                </patternFill>
              </fill>
            </x14:dxf>
          </x14:cfRule>
          <x14:cfRule type="containsText" priority="1597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967" operator="containsText" id="{6AB21AB3-2B17-4959-B2A9-D0B3D0C0BAF9}">
            <xm:f>NOT(ISERROR(SEARCH('Listados Datos'!$T$3,AB120)))</xm:f>
            <xm:f>'Listados Datos'!$T$3</xm:f>
            <x14:dxf>
              <fill>
                <patternFill patternType="solid">
                  <bgColor rgb="FFC00000"/>
                </patternFill>
              </fill>
            </x14:dxf>
          </x14:cfRule>
          <x14:cfRule type="containsText" priority="15968" operator="containsText" id="{235BB9A6-A9E4-4FF4-A88C-68EAF3D43DB3}">
            <xm:f>NOT(ISERROR(SEARCH('Listados Datos'!$T$4,AB120)))</xm:f>
            <xm:f>'Listados Datos'!$T$4</xm:f>
            <x14:dxf>
              <font>
                <b/>
                <i val="0"/>
                <color theme="0"/>
              </font>
              <fill>
                <patternFill>
                  <bgColor rgb="FFE26B0A"/>
                </patternFill>
              </fill>
            </x14:dxf>
          </x14:cfRule>
          <x14:cfRule type="containsText" priority="15969" operator="containsText" id="{AA2425B1-42FD-4B77-9BF6-28512F7E70D3}">
            <xm:f>NOT(ISERROR(SEARCH('Listados Datos'!$T$5,AB120)))</xm:f>
            <xm:f>'Listados Datos'!$T$5</xm:f>
            <x14:dxf>
              <font>
                <b/>
                <i val="0"/>
                <color auto="1"/>
              </font>
              <fill>
                <patternFill>
                  <bgColor rgb="FFFFFF00"/>
                </patternFill>
              </fill>
            </x14:dxf>
          </x14:cfRule>
          <x14:cfRule type="containsText" priority="1597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957" operator="containsText" id="{A6796D40-3281-4FF8-9EF3-F6F3275594CA}">
            <xm:f>NOT(ISERROR(SEARCH('Listados Datos'!$P$3,Z120)))</xm:f>
            <xm:f>'Listados Datos'!$P$3</xm:f>
            <x14:dxf>
              <fill>
                <patternFill>
                  <bgColor rgb="FF99CC00"/>
                </patternFill>
              </fill>
            </x14:dxf>
          </x14:cfRule>
          <x14:cfRule type="containsText" priority="15958" operator="containsText" id="{1F2C1B6A-9AE2-4D52-A08A-1689AD79CB43}">
            <xm:f>NOT(ISERROR(SEARCH('Listados Datos'!$P$4,Z120)))</xm:f>
            <xm:f>'Listados Datos'!$P$4</xm:f>
            <x14:dxf>
              <fill>
                <patternFill>
                  <bgColor rgb="FF33CC33"/>
                </patternFill>
              </fill>
            </x14:dxf>
          </x14:cfRule>
          <x14:cfRule type="containsText" priority="15959" operator="containsText" id="{EAFC34D1-78EF-42C6-835B-5CA7D4F4FB6B}">
            <xm:f>NOT(ISERROR(SEARCH('Listados Datos'!$P$5,Z120)))</xm:f>
            <xm:f>'Listados Datos'!$P$5</xm:f>
            <x14:dxf>
              <fill>
                <patternFill>
                  <bgColor rgb="FFFFFF00"/>
                </patternFill>
              </fill>
            </x14:dxf>
          </x14:cfRule>
          <x14:cfRule type="containsText" priority="15960" operator="containsText" id="{D3A05447-18D5-47E7-B4BB-8377014E66AF}">
            <xm:f>NOT(ISERROR(SEARCH('Listados Datos'!$P$6,Z120)))</xm:f>
            <xm:f>'Listados Datos'!$P$6</xm:f>
            <x14:dxf>
              <fill>
                <patternFill>
                  <bgColor rgb="FFFFC000"/>
                </patternFill>
              </fill>
            </x14:dxf>
          </x14:cfRule>
          <x14:cfRule type="containsText" priority="1596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929" operator="containsText" id="{5A795A60-FADF-40D6-BC20-53A54D9FF23B}">
            <xm:f>NOT(ISERROR(SEARCH('Listados Datos'!$T$3,AT121)))</xm:f>
            <xm:f>'Listados Datos'!$T$3</xm:f>
            <x14:dxf>
              <fill>
                <patternFill patternType="solid">
                  <bgColor rgb="FFC00000"/>
                </patternFill>
              </fill>
            </x14:dxf>
          </x14:cfRule>
          <x14:cfRule type="containsText" priority="15930" operator="containsText" id="{45E6477D-F825-4FD5-9D33-A9B9C0DE343A}">
            <xm:f>NOT(ISERROR(SEARCH('Listados Datos'!$T$4,AT121)))</xm:f>
            <xm:f>'Listados Datos'!$T$4</xm:f>
            <x14:dxf>
              <font>
                <b/>
                <i val="0"/>
                <color theme="0"/>
              </font>
              <fill>
                <patternFill>
                  <bgColor rgb="FFE26B0A"/>
                </patternFill>
              </fill>
            </x14:dxf>
          </x14:cfRule>
          <x14:cfRule type="containsText" priority="15931" operator="containsText" id="{5F8FED0E-BE30-4056-8178-B2DD491635CB}">
            <xm:f>NOT(ISERROR(SEARCH('Listados Datos'!$T$5,AT121)))</xm:f>
            <xm:f>'Listados Datos'!$T$5</xm:f>
            <x14:dxf>
              <font>
                <b/>
                <i val="0"/>
                <color auto="1"/>
              </font>
              <fill>
                <patternFill>
                  <bgColor rgb="FFFFFF00"/>
                </patternFill>
              </fill>
            </x14:dxf>
          </x14:cfRule>
          <x14:cfRule type="containsText" priority="1593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877" operator="containsText" id="{E593FC20-DF3B-4EBC-8BCD-8F3D0DDC8498}">
            <xm:f>NOT(ISERROR(SEARCH('Listados Datos'!$P$3,AR122)))</xm:f>
            <xm:f>'Listados Datos'!$P$3</xm:f>
            <x14:dxf>
              <fill>
                <patternFill>
                  <bgColor rgb="FF99CC00"/>
                </patternFill>
              </fill>
            </x14:dxf>
          </x14:cfRule>
          <x14:cfRule type="containsText" priority="15878" operator="containsText" id="{8561120E-EE67-4AF0-8964-A0ECABAAEB7A}">
            <xm:f>NOT(ISERROR(SEARCH('Listados Datos'!$P$4,AR122)))</xm:f>
            <xm:f>'Listados Datos'!$P$4</xm:f>
            <x14:dxf>
              <fill>
                <patternFill>
                  <bgColor rgb="FF33CC33"/>
                </patternFill>
              </fill>
            </x14:dxf>
          </x14:cfRule>
          <x14:cfRule type="containsText" priority="15879" operator="containsText" id="{1D08A96A-55A1-4333-98F9-5E89746B821A}">
            <xm:f>NOT(ISERROR(SEARCH('Listados Datos'!$P$5,AR122)))</xm:f>
            <xm:f>'Listados Datos'!$P$5</xm:f>
            <x14:dxf>
              <fill>
                <patternFill>
                  <bgColor rgb="FFFFFF00"/>
                </patternFill>
              </fill>
            </x14:dxf>
          </x14:cfRule>
          <x14:cfRule type="containsText" priority="15880" operator="containsText" id="{07C7B2BE-08D9-4119-99F6-EF9E641F51E1}">
            <xm:f>NOT(ISERROR(SEARCH('Listados Datos'!$P$6,AR122)))</xm:f>
            <xm:f>'Listados Datos'!$P$6</xm:f>
            <x14:dxf>
              <fill>
                <patternFill>
                  <bgColor rgb="FFFFC000"/>
                </patternFill>
              </fill>
            </x14:dxf>
          </x14:cfRule>
          <x14:cfRule type="containsText" priority="1588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915" operator="containsText" id="{39EE32DF-BE60-40D8-8916-05C669086A05}">
            <xm:f>NOT(ISERROR(SEARCH('Listados Datos'!$T$3,AF122)))</xm:f>
            <xm:f>'Listados Datos'!$T$3</xm:f>
            <x14:dxf>
              <fill>
                <patternFill patternType="solid">
                  <bgColor rgb="FFC00000"/>
                </patternFill>
              </fill>
            </x14:dxf>
          </x14:cfRule>
          <x14:cfRule type="containsText" priority="15916" operator="containsText" id="{E3B0AB72-A3A5-4767-B6E1-925A2C1EE181}">
            <xm:f>NOT(ISERROR(SEARCH('Listados Datos'!$T$4,AF122)))</xm:f>
            <xm:f>'Listados Datos'!$T$4</xm:f>
            <x14:dxf>
              <font>
                <b/>
                <i val="0"/>
                <color theme="0"/>
              </font>
              <fill>
                <patternFill>
                  <bgColor rgb="FFE26B0A"/>
                </patternFill>
              </fill>
            </x14:dxf>
          </x14:cfRule>
          <x14:cfRule type="containsText" priority="15917" operator="containsText" id="{0D87DB6E-3832-4102-A26C-01EED2AA2B28}">
            <xm:f>NOT(ISERROR(SEARCH('Listados Datos'!$T$5,AF122)))</xm:f>
            <xm:f>'Listados Datos'!$T$5</xm:f>
            <x14:dxf>
              <font>
                <b/>
                <i val="0"/>
                <color auto="1"/>
              </font>
              <fill>
                <patternFill>
                  <bgColor rgb="FFFFFF00"/>
                </patternFill>
              </fill>
            </x14:dxf>
          </x14:cfRule>
          <x14:cfRule type="containsText" priority="1591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911" operator="containsText" id="{8323F671-7AA2-473F-BE5F-60FE6FEE9F17}">
            <xm:f>NOT(ISERROR(SEARCH('Listados Datos'!$T$3,AB122)))</xm:f>
            <xm:f>'Listados Datos'!$T$3</xm:f>
            <x14:dxf>
              <fill>
                <patternFill patternType="solid">
                  <bgColor rgb="FFC00000"/>
                </patternFill>
              </fill>
            </x14:dxf>
          </x14:cfRule>
          <x14:cfRule type="containsText" priority="15912" operator="containsText" id="{4861F463-18A4-4F73-8A90-ADC6AE9BC333}">
            <xm:f>NOT(ISERROR(SEARCH('Listados Datos'!$T$4,AB122)))</xm:f>
            <xm:f>'Listados Datos'!$T$4</xm:f>
            <x14:dxf>
              <font>
                <b/>
                <i val="0"/>
                <color theme="0"/>
              </font>
              <fill>
                <patternFill>
                  <bgColor rgb="FFE26B0A"/>
                </patternFill>
              </fill>
            </x14:dxf>
          </x14:cfRule>
          <x14:cfRule type="containsText" priority="15913" operator="containsText" id="{1B047F3D-B761-4B89-AB4A-34F542D8B7C8}">
            <xm:f>NOT(ISERROR(SEARCH('Listados Datos'!$T$5,AB122)))</xm:f>
            <xm:f>'Listados Datos'!$T$5</xm:f>
            <x14:dxf>
              <font>
                <b/>
                <i val="0"/>
                <color auto="1"/>
              </font>
              <fill>
                <patternFill>
                  <bgColor rgb="FFFFFF00"/>
                </patternFill>
              </fill>
            </x14:dxf>
          </x14:cfRule>
          <x14:cfRule type="containsText" priority="1591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901" operator="containsText" id="{6B5B0973-39AF-496F-9C2E-57BCF31D35C6}">
            <xm:f>NOT(ISERROR(SEARCH('Listados Datos'!$P$3,Z122)))</xm:f>
            <xm:f>'Listados Datos'!$P$3</xm:f>
            <x14:dxf>
              <fill>
                <patternFill>
                  <bgColor rgb="FF99CC00"/>
                </patternFill>
              </fill>
            </x14:dxf>
          </x14:cfRule>
          <x14:cfRule type="containsText" priority="15902" operator="containsText" id="{5CC0E8F9-6556-4A1E-81D9-25CB62D4712C}">
            <xm:f>NOT(ISERROR(SEARCH('Listados Datos'!$P$4,Z122)))</xm:f>
            <xm:f>'Listados Datos'!$P$4</xm:f>
            <x14:dxf>
              <fill>
                <patternFill>
                  <bgColor rgb="FF33CC33"/>
                </patternFill>
              </fill>
            </x14:dxf>
          </x14:cfRule>
          <x14:cfRule type="containsText" priority="15903" operator="containsText" id="{F2384372-7DB2-4F64-BABB-06CFC96FF5C7}">
            <xm:f>NOT(ISERROR(SEARCH('Listados Datos'!$P$5,Z122)))</xm:f>
            <xm:f>'Listados Datos'!$P$5</xm:f>
            <x14:dxf>
              <fill>
                <patternFill>
                  <bgColor rgb="FFFFFF00"/>
                </patternFill>
              </fill>
            </x14:dxf>
          </x14:cfRule>
          <x14:cfRule type="containsText" priority="15904" operator="containsText" id="{D439746C-11A4-4A15-B7FC-FCA6788C5BF9}">
            <xm:f>NOT(ISERROR(SEARCH('Listados Datos'!$P$6,Z122)))</xm:f>
            <xm:f>'Listados Datos'!$P$6</xm:f>
            <x14:dxf>
              <fill>
                <patternFill>
                  <bgColor rgb="FFFFC000"/>
                </patternFill>
              </fill>
            </x14:dxf>
          </x14:cfRule>
          <x14:cfRule type="containsText" priority="1590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887" operator="containsText" id="{DC85C5D3-6F02-4C25-A792-D4240DF705C6}">
            <xm:f>NOT(ISERROR(SEARCH('Listados Datos'!$T$3,AT122)))</xm:f>
            <xm:f>'Listados Datos'!$T$3</xm:f>
            <x14:dxf>
              <fill>
                <patternFill patternType="solid">
                  <bgColor rgb="FFC00000"/>
                </patternFill>
              </fill>
            </x14:dxf>
          </x14:cfRule>
          <x14:cfRule type="containsText" priority="15888" operator="containsText" id="{CD5687AE-4D87-4813-B45B-7E68FB4A8FDB}">
            <xm:f>NOT(ISERROR(SEARCH('Listados Datos'!$T$4,AT122)))</xm:f>
            <xm:f>'Listados Datos'!$T$4</xm:f>
            <x14:dxf>
              <font>
                <b/>
                <i val="0"/>
                <color theme="0"/>
              </font>
              <fill>
                <patternFill>
                  <bgColor rgb="FFE26B0A"/>
                </patternFill>
              </fill>
            </x14:dxf>
          </x14:cfRule>
          <x14:cfRule type="containsText" priority="15889" operator="containsText" id="{E968D8DE-30D9-4CAA-B210-75151D51D4BF}">
            <xm:f>NOT(ISERROR(SEARCH('Listados Datos'!$T$5,AT122)))</xm:f>
            <xm:f>'Listados Datos'!$T$5</xm:f>
            <x14:dxf>
              <font>
                <b/>
                <i val="0"/>
                <color auto="1"/>
              </font>
              <fill>
                <patternFill>
                  <bgColor rgb="FFFFFF00"/>
                </patternFill>
              </fill>
            </x14:dxf>
          </x14:cfRule>
          <x14:cfRule type="containsText" priority="1589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727" operator="containsText" id="{93785A63-6077-489C-AD3C-578E32618632}">
            <xm:f>NOT(ISERROR(SEARCH('Listados Datos'!$P$3,AR127)))</xm:f>
            <xm:f>'Listados Datos'!$P$3</xm:f>
            <x14:dxf>
              <fill>
                <patternFill>
                  <bgColor rgb="FF99CC00"/>
                </patternFill>
              </fill>
            </x14:dxf>
          </x14:cfRule>
          <x14:cfRule type="containsText" priority="15728" operator="containsText" id="{C3303C03-4402-469B-88C3-CFE17EB7CE7B}">
            <xm:f>NOT(ISERROR(SEARCH('Listados Datos'!$P$4,AR127)))</xm:f>
            <xm:f>'Listados Datos'!$P$4</xm:f>
            <x14:dxf>
              <fill>
                <patternFill>
                  <bgColor rgb="FF33CC33"/>
                </patternFill>
              </fill>
            </x14:dxf>
          </x14:cfRule>
          <x14:cfRule type="containsText" priority="15729" operator="containsText" id="{31755EA9-25AD-465D-BB71-12EF59D4A7E2}">
            <xm:f>NOT(ISERROR(SEARCH('Listados Datos'!$P$5,AR127)))</xm:f>
            <xm:f>'Listados Datos'!$P$5</xm:f>
            <x14:dxf>
              <fill>
                <patternFill>
                  <bgColor rgb="FFFFFF00"/>
                </patternFill>
              </fill>
            </x14:dxf>
          </x14:cfRule>
          <x14:cfRule type="containsText" priority="15730" operator="containsText" id="{13A90C8C-16D5-4FB5-B054-B5D235E9E49D}">
            <xm:f>NOT(ISERROR(SEARCH('Listados Datos'!$P$6,AR127)))</xm:f>
            <xm:f>'Listados Datos'!$P$6</xm:f>
            <x14:dxf>
              <fill>
                <patternFill>
                  <bgColor rgb="FFFFC000"/>
                </patternFill>
              </fill>
            </x14:dxf>
          </x14:cfRule>
          <x14:cfRule type="containsText" priority="1573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793" operator="containsText" id="{8608231F-F634-4EBF-8FF7-56E38D0D16B4}">
            <xm:f>NOT(ISERROR(SEARCH('Listados Datos'!$T$3,AT129)))</xm:f>
            <xm:f>'Listados Datos'!$T$3</xm:f>
            <x14:dxf>
              <fill>
                <patternFill patternType="solid">
                  <bgColor rgb="FFC00000"/>
                </patternFill>
              </fill>
            </x14:dxf>
          </x14:cfRule>
          <x14:cfRule type="containsText" priority="15794" operator="containsText" id="{3EA99ED5-C44F-4D48-9368-DC56985FFC70}">
            <xm:f>NOT(ISERROR(SEARCH('Listados Datos'!$T$4,AT129)))</xm:f>
            <xm:f>'Listados Datos'!$T$4</xm:f>
            <x14:dxf>
              <font>
                <b/>
                <i val="0"/>
                <color theme="0"/>
              </font>
              <fill>
                <patternFill>
                  <bgColor rgb="FFE26B0A"/>
                </patternFill>
              </fill>
            </x14:dxf>
          </x14:cfRule>
          <x14:cfRule type="containsText" priority="15795" operator="containsText" id="{1C666C6A-387D-4BD1-9DAA-2814862A8503}">
            <xm:f>NOT(ISERROR(SEARCH('Listados Datos'!$T$5,AT129)))</xm:f>
            <xm:f>'Listados Datos'!$T$5</xm:f>
            <x14:dxf>
              <font>
                <b/>
                <i val="0"/>
                <color auto="1"/>
              </font>
              <fill>
                <patternFill>
                  <bgColor rgb="FFFFFF00"/>
                </patternFill>
              </fill>
            </x14:dxf>
          </x14:cfRule>
          <x14:cfRule type="containsText" priority="1579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783" operator="containsText" id="{84A5603A-F142-4DF8-8505-B13D7BB3301E}">
            <xm:f>NOT(ISERROR(SEARCH('Listados Datos'!$P$3,AR129)))</xm:f>
            <xm:f>'Listados Datos'!$P$3</xm:f>
            <x14:dxf>
              <fill>
                <patternFill>
                  <bgColor rgb="FF99CC00"/>
                </patternFill>
              </fill>
            </x14:dxf>
          </x14:cfRule>
          <x14:cfRule type="containsText" priority="15784" operator="containsText" id="{FFA8D5BF-1333-491D-9210-6E4D01574F78}">
            <xm:f>NOT(ISERROR(SEARCH('Listados Datos'!$P$4,AR129)))</xm:f>
            <xm:f>'Listados Datos'!$P$4</xm:f>
            <x14:dxf>
              <fill>
                <patternFill>
                  <bgColor rgb="FF33CC33"/>
                </patternFill>
              </fill>
            </x14:dxf>
          </x14:cfRule>
          <x14:cfRule type="containsText" priority="15785" operator="containsText" id="{03BF0F3A-03A1-4A43-8839-C48104BFFABD}">
            <xm:f>NOT(ISERROR(SEARCH('Listados Datos'!$P$5,AR129)))</xm:f>
            <xm:f>'Listados Datos'!$P$5</xm:f>
            <x14:dxf>
              <fill>
                <patternFill>
                  <bgColor rgb="FFFFFF00"/>
                </patternFill>
              </fill>
            </x14:dxf>
          </x14:cfRule>
          <x14:cfRule type="containsText" priority="15786" operator="containsText" id="{140E9E6B-B326-4743-B8B6-80A4B3EA98F5}">
            <xm:f>NOT(ISERROR(SEARCH('Listados Datos'!$P$6,AR129)))</xm:f>
            <xm:f>'Listados Datos'!$P$6</xm:f>
            <x14:dxf>
              <fill>
                <patternFill>
                  <bgColor rgb="FFFFC000"/>
                </patternFill>
              </fill>
            </x14:dxf>
          </x14:cfRule>
          <x14:cfRule type="containsText" priority="1578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751" operator="containsText" id="{61A6F162-C8EF-4B09-81D4-48F3FD5109B5}">
            <xm:f>NOT(ISERROR(SEARCH('Listados Datos'!$T$3,AT126)))</xm:f>
            <xm:f>'Listados Datos'!$T$3</xm:f>
            <x14:dxf>
              <fill>
                <patternFill patternType="solid">
                  <bgColor rgb="FFC00000"/>
                </patternFill>
              </fill>
            </x14:dxf>
          </x14:cfRule>
          <x14:cfRule type="containsText" priority="15752" operator="containsText" id="{54CB83A0-9873-4089-BAB1-DC949F9E9934}">
            <xm:f>NOT(ISERROR(SEARCH('Listados Datos'!$T$4,AT126)))</xm:f>
            <xm:f>'Listados Datos'!$T$4</xm:f>
            <x14:dxf>
              <font>
                <b/>
                <i val="0"/>
                <color theme="0"/>
              </font>
              <fill>
                <patternFill>
                  <bgColor rgb="FFE26B0A"/>
                </patternFill>
              </fill>
            </x14:dxf>
          </x14:cfRule>
          <x14:cfRule type="containsText" priority="15753" operator="containsText" id="{183361A2-4259-4A77-A73F-20035460273A}">
            <xm:f>NOT(ISERROR(SEARCH('Listados Datos'!$T$5,AT126)))</xm:f>
            <xm:f>'Listados Datos'!$T$5</xm:f>
            <x14:dxf>
              <font>
                <b/>
                <i val="0"/>
                <color auto="1"/>
              </font>
              <fill>
                <patternFill>
                  <bgColor rgb="FFFFFF00"/>
                </patternFill>
              </fill>
            </x14:dxf>
          </x14:cfRule>
          <x14:cfRule type="containsText" priority="1575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741" operator="containsText" id="{603D6CED-05DE-4C9F-81B8-C582D1D65B1B}">
            <xm:f>NOT(ISERROR(SEARCH('Listados Datos'!$P$3,AR126)))</xm:f>
            <xm:f>'Listados Datos'!$P$3</xm:f>
            <x14:dxf>
              <fill>
                <patternFill>
                  <bgColor rgb="FF99CC00"/>
                </patternFill>
              </fill>
            </x14:dxf>
          </x14:cfRule>
          <x14:cfRule type="containsText" priority="15742" operator="containsText" id="{8DA7855B-BFAB-40F3-9B26-AE9BA171D76E}">
            <xm:f>NOT(ISERROR(SEARCH('Listados Datos'!$P$4,AR126)))</xm:f>
            <xm:f>'Listados Datos'!$P$4</xm:f>
            <x14:dxf>
              <fill>
                <patternFill>
                  <bgColor rgb="FF33CC33"/>
                </patternFill>
              </fill>
            </x14:dxf>
          </x14:cfRule>
          <x14:cfRule type="containsText" priority="15743" operator="containsText" id="{AE7AD2AE-51E0-4224-A352-5AC28AAE7C63}">
            <xm:f>NOT(ISERROR(SEARCH('Listados Datos'!$P$5,AR126)))</xm:f>
            <xm:f>'Listados Datos'!$P$5</xm:f>
            <x14:dxf>
              <fill>
                <patternFill>
                  <bgColor rgb="FFFFFF00"/>
                </patternFill>
              </fill>
            </x14:dxf>
          </x14:cfRule>
          <x14:cfRule type="containsText" priority="15744" operator="containsText" id="{E3986948-C5D3-4EBA-ADFB-FE203AEC744B}">
            <xm:f>NOT(ISERROR(SEARCH('Listados Datos'!$P$6,AR126)))</xm:f>
            <xm:f>'Listados Datos'!$P$6</xm:f>
            <x14:dxf>
              <fill>
                <patternFill>
                  <bgColor rgb="FFFFC000"/>
                </patternFill>
              </fill>
            </x14:dxf>
          </x14:cfRule>
          <x14:cfRule type="containsText" priority="1574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859" operator="containsText" id="{867742BF-B60D-4182-AAD7-8433B1A3E8E6}">
            <xm:f>NOT(ISERROR(SEARCH('Listados Datos'!$T$3,AF124)))</xm:f>
            <xm:f>'Listados Datos'!$T$3</xm:f>
            <x14:dxf>
              <fill>
                <patternFill patternType="solid">
                  <bgColor rgb="FFC00000"/>
                </patternFill>
              </fill>
            </x14:dxf>
          </x14:cfRule>
          <x14:cfRule type="containsText" priority="15860" operator="containsText" id="{D756CF29-D5CA-4800-8806-7490CBFEBC4C}">
            <xm:f>NOT(ISERROR(SEARCH('Listados Datos'!$T$4,AF124)))</xm:f>
            <xm:f>'Listados Datos'!$T$4</xm:f>
            <x14:dxf>
              <font>
                <b/>
                <i val="0"/>
                <color theme="0"/>
              </font>
              <fill>
                <patternFill>
                  <bgColor rgb="FFE26B0A"/>
                </patternFill>
              </fill>
            </x14:dxf>
          </x14:cfRule>
          <x14:cfRule type="containsText" priority="15861" operator="containsText" id="{7C16CB15-02AC-4730-AE86-949F34AB704F}">
            <xm:f>NOT(ISERROR(SEARCH('Listados Datos'!$T$5,AF124)))</xm:f>
            <xm:f>'Listados Datos'!$T$5</xm:f>
            <x14:dxf>
              <font>
                <b/>
                <i val="0"/>
                <color auto="1"/>
              </font>
              <fill>
                <patternFill>
                  <bgColor rgb="FFFFFF00"/>
                </patternFill>
              </fill>
            </x14:dxf>
          </x14:cfRule>
          <x14:cfRule type="containsText" priority="1586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855" operator="containsText" id="{81FCA4F4-8BA0-4FF2-926E-24400E5D9D2F}">
            <xm:f>NOT(ISERROR(SEARCH('Listados Datos'!$T$3,AB124)))</xm:f>
            <xm:f>'Listados Datos'!$T$3</xm:f>
            <x14:dxf>
              <fill>
                <patternFill patternType="solid">
                  <bgColor rgb="FFC00000"/>
                </patternFill>
              </fill>
            </x14:dxf>
          </x14:cfRule>
          <x14:cfRule type="containsText" priority="15856" operator="containsText" id="{B9047DEC-D7C4-4B77-85D4-5D3EA4E6CBB8}">
            <xm:f>NOT(ISERROR(SEARCH('Listados Datos'!$T$4,AB124)))</xm:f>
            <xm:f>'Listados Datos'!$T$4</xm:f>
            <x14:dxf>
              <font>
                <b/>
                <i val="0"/>
                <color theme="0"/>
              </font>
              <fill>
                <patternFill>
                  <bgColor rgb="FFE26B0A"/>
                </patternFill>
              </fill>
            </x14:dxf>
          </x14:cfRule>
          <x14:cfRule type="containsText" priority="15857" operator="containsText" id="{3C514188-D8AE-43D6-8570-A613A83B1B8B}">
            <xm:f>NOT(ISERROR(SEARCH('Listados Datos'!$T$5,AB124)))</xm:f>
            <xm:f>'Listados Datos'!$T$5</xm:f>
            <x14:dxf>
              <font>
                <b/>
                <i val="0"/>
                <color auto="1"/>
              </font>
              <fill>
                <patternFill>
                  <bgColor rgb="FFFFFF00"/>
                </patternFill>
              </fill>
            </x14:dxf>
          </x14:cfRule>
          <x14:cfRule type="containsText" priority="1585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845" operator="containsText" id="{644E9477-AEDB-432B-AEA0-7A093F88DFFA}">
            <xm:f>NOT(ISERROR(SEARCH('Listados Datos'!$P$3,Z124)))</xm:f>
            <xm:f>'Listados Datos'!$P$3</xm:f>
            <x14:dxf>
              <fill>
                <patternFill>
                  <bgColor rgb="FF99CC00"/>
                </patternFill>
              </fill>
            </x14:dxf>
          </x14:cfRule>
          <x14:cfRule type="containsText" priority="15846" operator="containsText" id="{64F64C21-8689-4F32-943C-27C3F4242DED}">
            <xm:f>NOT(ISERROR(SEARCH('Listados Datos'!$P$4,Z124)))</xm:f>
            <xm:f>'Listados Datos'!$P$4</xm:f>
            <x14:dxf>
              <fill>
                <patternFill>
                  <bgColor rgb="FF33CC33"/>
                </patternFill>
              </fill>
            </x14:dxf>
          </x14:cfRule>
          <x14:cfRule type="containsText" priority="15847" operator="containsText" id="{86851A3E-0322-4A23-9E54-E50F4B6FED85}">
            <xm:f>NOT(ISERROR(SEARCH('Listados Datos'!$P$5,Z124)))</xm:f>
            <xm:f>'Listados Datos'!$P$5</xm:f>
            <x14:dxf>
              <fill>
                <patternFill>
                  <bgColor rgb="FFFFFF00"/>
                </patternFill>
              </fill>
            </x14:dxf>
          </x14:cfRule>
          <x14:cfRule type="containsText" priority="15848" operator="containsText" id="{355CA28D-3F7C-413E-949A-CC1468D1B777}">
            <xm:f>NOT(ISERROR(SEARCH('Listados Datos'!$P$6,Z124)))</xm:f>
            <xm:f>'Listados Datos'!$P$6</xm:f>
            <x14:dxf>
              <fill>
                <patternFill>
                  <bgColor rgb="FFFFC000"/>
                </patternFill>
              </fill>
            </x14:dxf>
          </x14:cfRule>
          <x14:cfRule type="containsText" priority="1584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821" operator="containsText" id="{844CFC1C-6207-426B-812E-9D35C72FDB60}">
            <xm:f>NOT(ISERROR(SEARCH('Listados Datos'!$T$3,AT124)))</xm:f>
            <xm:f>'Listados Datos'!$T$3</xm:f>
            <x14:dxf>
              <fill>
                <patternFill patternType="solid">
                  <bgColor rgb="FFC00000"/>
                </patternFill>
              </fill>
            </x14:dxf>
          </x14:cfRule>
          <x14:cfRule type="containsText" priority="15822" operator="containsText" id="{7020A66B-DCE2-461D-94C7-61CD37F0FA9D}">
            <xm:f>NOT(ISERROR(SEARCH('Listados Datos'!$T$4,AT124)))</xm:f>
            <xm:f>'Listados Datos'!$T$4</xm:f>
            <x14:dxf>
              <font>
                <b/>
                <i val="0"/>
                <color theme="0"/>
              </font>
              <fill>
                <patternFill>
                  <bgColor rgb="FFE26B0A"/>
                </patternFill>
              </fill>
            </x14:dxf>
          </x14:cfRule>
          <x14:cfRule type="containsText" priority="15823" operator="containsText" id="{2253C39F-EBC8-4438-A25E-0EC8D6ACCDB6}">
            <xm:f>NOT(ISERROR(SEARCH('Listados Datos'!$T$5,AT124)))</xm:f>
            <xm:f>'Listados Datos'!$T$5</xm:f>
            <x14:dxf>
              <font>
                <b/>
                <i val="0"/>
                <color auto="1"/>
              </font>
              <fill>
                <patternFill>
                  <bgColor rgb="FFFFFF00"/>
                </patternFill>
              </fill>
            </x14:dxf>
          </x14:cfRule>
          <x14:cfRule type="containsText" priority="1582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811" operator="containsText" id="{86DD5BD4-CBEC-4091-9CBF-B0774B2740F6}">
            <xm:f>NOT(ISERROR(SEARCH('Listados Datos'!$P$3,AR124)))</xm:f>
            <xm:f>'Listados Datos'!$P$3</xm:f>
            <x14:dxf>
              <fill>
                <patternFill>
                  <bgColor rgb="FF99CC00"/>
                </patternFill>
              </fill>
            </x14:dxf>
          </x14:cfRule>
          <x14:cfRule type="containsText" priority="15812" operator="containsText" id="{CD6A61B3-2E3D-4BB1-83DD-731DCD70DAD4}">
            <xm:f>NOT(ISERROR(SEARCH('Listados Datos'!$P$4,AR124)))</xm:f>
            <xm:f>'Listados Datos'!$P$4</xm:f>
            <x14:dxf>
              <fill>
                <patternFill>
                  <bgColor rgb="FF33CC33"/>
                </patternFill>
              </fill>
            </x14:dxf>
          </x14:cfRule>
          <x14:cfRule type="containsText" priority="15813" operator="containsText" id="{C0D2D7C8-FC5F-4900-A5A3-115FE241ABA7}">
            <xm:f>NOT(ISERROR(SEARCH('Listados Datos'!$P$5,AR124)))</xm:f>
            <xm:f>'Listados Datos'!$P$5</xm:f>
            <x14:dxf>
              <fill>
                <patternFill>
                  <bgColor rgb="FFFFFF00"/>
                </patternFill>
              </fill>
            </x14:dxf>
          </x14:cfRule>
          <x14:cfRule type="containsText" priority="15814" operator="containsText" id="{C3B25EF9-5038-4F04-81D5-865203973C31}">
            <xm:f>NOT(ISERROR(SEARCH('Listados Datos'!$P$6,AR124)))</xm:f>
            <xm:f>'Listados Datos'!$P$6</xm:f>
            <x14:dxf>
              <fill>
                <patternFill>
                  <bgColor rgb="FFFFC000"/>
                </patternFill>
              </fill>
            </x14:dxf>
          </x14:cfRule>
          <x14:cfRule type="containsText" priority="1581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807" operator="containsText" id="{22CE1614-5E9B-4592-8C5E-D13317C3B8C3}">
            <xm:f>NOT(ISERROR(SEARCH('Listados Datos'!$T$3,AT125)))</xm:f>
            <xm:f>'Listados Datos'!$T$3</xm:f>
            <x14:dxf>
              <fill>
                <patternFill patternType="solid">
                  <bgColor rgb="FFC00000"/>
                </patternFill>
              </fill>
            </x14:dxf>
          </x14:cfRule>
          <x14:cfRule type="containsText" priority="15808" operator="containsText" id="{A340D288-EB6E-45D8-BBD6-D3B223AA8591}">
            <xm:f>NOT(ISERROR(SEARCH('Listados Datos'!$T$4,AT125)))</xm:f>
            <xm:f>'Listados Datos'!$T$4</xm:f>
            <x14:dxf>
              <font>
                <b/>
                <i val="0"/>
                <color theme="0"/>
              </font>
              <fill>
                <patternFill>
                  <bgColor rgb="FFE26B0A"/>
                </patternFill>
              </fill>
            </x14:dxf>
          </x14:cfRule>
          <x14:cfRule type="containsText" priority="15809" operator="containsText" id="{BDC0DD70-45E4-461A-ACB2-5DB33781B4A6}">
            <xm:f>NOT(ISERROR(SEARCH('Listados Datos'!$T$5,AT125)))</xm:f>
            <xm:f>'Listados Datos'!$T$5</xm:f>
            <x14:dxf>
              <font>
                <b/>
                <i val="0"/>
                <color auto="1"/>
              </font>
              <fill>
                <patternFill>
                  <bgColor rgb="FFFFFF00"/>
                </patternFill>
              </fill>
            </x14:dxf>
          </x14:cfRule>
          <x14:cfRule type="containsText" priority="1581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797" operator="containsText" id="{BE8CB1A4-2512-4AE9-A7DF-727E222729CA}">
            <xm:f>NOT(ISERROR(SEARCH('Listados Datos'!$P$3,AR125)))</xm:f>
            <xm:f>'Listados Datos'!$P$3</xm:f>
            <x14:dxf>
              <fill>
                <patternFill>
                  <bgColor rgb="FF99CC00"/>
                </patternFill>
              </fill>
            </x14:dxf>
          </x14:cfRule>
          <x14:cfRule type="containsText" priority="15798" operator="containsText" id="{96A507D6-3FEC-4108-A7ED-58B5CF40B5C1}">
            <xm:f>NOT(ISERROR(SEARCH('Listados Datos'!$P$4,AR125)))</xm:f>
            <xm:f>'Listados Datos'!$P$4</xm:f>
            <x14:dxf>
              <fill>
                <patternFill>
                  <bgColor rgb="FF33CC33"/>
                </patternFill>
              </fill>
            </x14:dxf>
          </x14:cfRule>
          <x14:cfRule type="containsText" priority="15799" operator="containsText" id="{498F1A16-B979-41FF-B9C5-E481E3AF9201}">
            <xm:f>NOT(ISERROR(SEARCH('Listados Datos'!$P$5,AR125)))</xm:f>
            <xm:f>'Listados Datos'!$P$5</xm:f>
            <x14:dxf>
              <fill>
                <patternFill>
                  <bgColor rgb="FFFFFF00"/>
                </patternFill>
              </fill>
            </x14:dxf>
          </x14:cfRule>
          <x14:cfRule type="containsText" priority="15800" operator="containsText" id="{509D1A96-5A90-449A-B10B-BBDD2C0A4DD5}">
            <xm:f>NOT(ISERROR(SEARCH('Listados Datos'!$P$6,AR125)))</xm:f>
            <xm:f>'Listados Datos'!$P$6</xm:f>
            <x14:dxf>
              <fill>
                <patternFill>
                  <bgColor rgb="FFFFC000"/>
                </patternFill>
              </fill>
            </x14:dxf>
          </x14:cfRule>
          <x14:cfRule type="containsText" priority="1580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779" operator="containsText" id="{AAE91DC8-7AB4-46D2-9A35-0E8457A65BD7}">
            <xm:f>NOT(ISERROR(SEARCH('Listados Datos'!$T$3,AF126)))</xm:f>
            <xm:f>'Listados Datos'!$T$3</xm:f>
            <x14:dxf>
              <fill>
                <patternFill patternType="solid">
                  <bgColor rgb="FFC00000"/>
                </patternFill>
              </fill>
            </x14:dxf>
          </x14:cfRule>
          <x14:cfRule type="containsText" priority="15780" operator="containsText" id="{F3ADFF90-1D0F-4298-9D82-6F30B4265B39}">
            <xm:f>NOT(ISERROR(SEARCH('Listados Datos'!$T$4,AF126)))</xm:f>
            <xm:f>'Listados Datos'!$T$4</xm:f>
            <x14:dxf>
              <font>
                <b/>
                <i val="0"/>
                <color theme="0"/>
              </font>
              <fill>
                <patternFill>
                  <bgColor rgb="FFE26B0A"/>
                </patternFill>
              </fill>
            </x14:dxf>
          </x14:cfRule>
          <x14:cfRule type="containsText" priority="15781" operator="containsText" id="{A9B1BF25-8A5A-47AB-A3EC-F12AC79517BC}">
            <xm:f>NOT(ISERROR(SEARCH('Listados Datos'!$T$5,AF126)))</xm:f>
            <xm:f>'Listados Datos'!$T$5</xm:f>
            <x14:dxf>
              <font>
                <b/>
                <i val="0"/>
                <color auto="1"/>
              </font>
              <fill>
                <patternFill>
                  <bgColor rgb="FFFFFF00"/>
                </patternFill>
              </fill>
            </x14:dxf>
          </x14:cfRule>
          <x14:cfRule type="containsText" priority="1578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775" operator="containsText" id="{751A2D2B-C352-44B6-813B-EB61A1CE6C44}">
            <xm:f>NOT(ISERROR(SEARCH('Listados Datos'!$T$3,AB126)))</xm:f>
            <xm:f>'Listados Datos'!$T$3</xm:f>
            <x14:dxf>
              <fill>
                <patternFill patternType="solid">
                  <bgColor rgb="FFC00000"/>
                </patternFill>
              </fill>
            </x14:dxf>
          </x14:cfRule>
          <x14:cfRule type="containsText" priority="15776" operator="containsText" id="{BA84347E-8879-4C6D-85DC-68BC4820DA14}">
            <xm:f>NOT(ISERROR(SEARCH('Listados Datos'!$T$4,AB126)))</xm:f>
            <xm:f>'Listados Datos'!$T$4</xm:f>
            <x14:dxf>
              <font>
                <b/>
                <i val="0"/>
                <color theme="0"/>
              </font>
              <fill>
                <patternFill>
                  <bgColor rgb="FFE26B0A"/>
                </patternFill>
              </fill>
            </x14:dxf>
          </x14:cfRule>
          <x14:cfRule type="containsText" priority="15777" operator="containsText" id="{65437242-6413-4BD7-B656-2D1DA843D399}">
            <xm:f>NOT(ISERROR(SEARCH('Listados Datos'!$T$5,AB126)))</xm:f>
            <xm:f>'Listados Datos'!$T$5</xm:f>
            <x14:dxf>
              <font>
                <b/>
                <i val="0"/>
                <color auto="1"/>
              </font>
              <fill>
                <patternFill>
                  <bgColor rgb="FFFFFF00"/>
                </patternFill>
              </fill>
            </x14:dxf>
          </x14:cfRule>
          <x14:cfRule type="containsText" priority="1577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765" operator="containsText" id="{77B56E71-907A-4EAC-B6A6-72EA4FDE47DD}">
            <xm:f>NOT(ISERROR(SEARCH('Listados Datos'!$P$3,Z126)))</xm:f>
            <xm:f>'Listados Datos'!$P$3</xm:f>
            <x14:dxf>
              <fill>
                <patternFill>
                  <bgColor rgb="FF99CC00"/>
                </patternFill>
              </fill>
            </x14:dxf>
          </x14:cfRule>
          <x14:cfRule type="containsText" priority="15766" operator="containsText" id="{26624EC6-8155-4456-8366-89CC162C9116}">
            <xm:f>NOT(ISERROR(SEARCH('Listados Datos'!$P$4,Z126)))</xm:f>
            <xm:f>'Listados Datos'!$P$4</xm:f>
            <x14:dxf>
              <fill>
                <patternFill>
                  <bgColor rgb="FF33CC33"/>
                </patternFill>
              </fill>
            </x14:dxf>
          </x14:cfRule>
          <x14:cfRule type="containsText" priority="15767" operator="containsText" id="{3F9DBB7E-AE66-48FF-ADDC-2A2752C2607D}">
            <xm:f>NOT(ISERROR(SEARCH('Listados Datos'!$P$5,Z126)))</xm:f>
            <xm:f>'Listados Datos'!$P$5</xm:f>
            <x14:dxf>
              <fill>
                <patternFill>
                  <bgColor rgb="FFFFFF00"/>
                </patternFill>
              </fill>
            </x14:dxf>
          </x14:cfRule>
          <x14:cfRule type="containsText" priority="15768" operator="containsText" id="{07B5B182-E0BD-4D38-8DF8-D1D3A9A0CA13}">
            <xm:f>NOT(ISERROR(SEARCH('Listados Datos'!$P$6,Z126)))</xm:f>
            <xm:f>'Listados Datos'!$P$6</xm:f>
            <x14:dxf>
              <fill>
                <patternFill>
                  <bgColor rgb="FFFFC000"/>
                </patternFill>
              </fill>
            </x14:dxf>
          </x14:cfRule>
          <x14:cfRule type="containsText" priority="1576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737" operator="containsText" id="{6A76061B-4986-4F40-8A04-13D564B2D4FD}">
            <xm:f>NOT(ISERROR(SEARCH('Listados Datos'!$T$3,AT127)))</xm:f>
            <xm:f>'Listados Datos'!$T$3</xm:f>
            <x14:dxf>
              <fill>
                <patternFill patternType="solid">
                  <bgColor rgb="FFC00000"/>
                </patternFill>
              </fill>
            </x14:dxf>
          </x14:cfRule>
          <x14:cfRule type="containsText" priority="15738" operator="containsText" id="{BCBB4B6E-6111-4F70-B460-D451D63E0B78}">
            <xm:f>NOT(ISERROR(SEARCH('Listados Datos'!$T$4,AT127)))</xm:f>
            <xm:f>'Listados Datos'!$T$4</xm:f>
            <x14:dxf>
              <font>
                <b/>
                <i val="0"/>
                <color theme="0"/>
              </font>
              <fill>
                <patternFill>
                  <bgColor rgb="FFE26B0A"/>
                </patternFill>
              </fill>
            </x14:dxf>
          </x14:cfRule>
          <x14:cfRule type="containsText" priority="15739" operator="containsText" id="{7B02A5E2-D326-4D34-A7AC-33D4197AF7F8}">
            <xm:f>NOT(ISERROR(SEARCH('Listados Datos'!$T$5,AT127)))</xm:f>
            <xm:f>'Listados Datos'!$T$5</xm:f>
            <x14:dxf>
              <font>
                <b/>
                <i val="0"/>
                <color auto="1"/>
              </font>
              <fill>
                <patternFill>
                  <bgColor rgb="FFFFFF00"/>
                </patternFill>
              </fill>
            </x14:dxf>
          </x14:cfRule>
          <x14:cfRule type="containsText" priority="1574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685" operator="containsText" id="{BAAB6DE7-EFF7-4DE4-A57A-EFDCE1AC3DB5}">
            <xm:f>NOT(ISERROR(SEARCH('Listados Datos'!$P$3,AR128)))</xm:f>
            <xm:f>'Listados Datos'!$P$3</xm:f>
            <x14:dxf>
              <fill>
                <patternFill>
                  <bgColor rgb="FF99CC00"/>
                </patternFill>
              </fill>
            </x14:dxf>
          </x14:cfRule>
          <x14:cfRule type="containsText" priority="15686" operator="containsText" id="{A6F8A7F3-2BC9-4B09-8962-B06847EB8F0A}">
            <xm:f>NOT(ISERROR(SEARCH('Listados Datos'!$P$4,AR128)))</xm:f>
            <xm:f>'Listados Datos'!$P$4</xm:f>
            <x14:dxf>
              <fill>
                <patternFill>
                  <bgColor rgb="FF33CC33"/>
                </patternFill>
              </fill>
            </x14:dxf>
          </x14:cfRule>
          <x14:cfRule type="containsText" priority="15687" operator="containsText" id="{D25EB9D3-E931-4596-AC6F-F373F21EF8A6}">
            <xm:f>NOT(ISERROR(SEARCH('Listados Datos'!$P$5,AR128)))</xm:f>
            <xm:f>'Listados Datos'!$P$5</xm:f>
            <x14:dxf>
              <fill>
                <patternFill>
                  <bgColor rgb="FFFFFF00"/>
                </patternFill>
              </fill>
            </x14:dxf>
          </x14:cfRule>
          <x14:cfRule type="containsText" priority="15688" operator="containsText" id="{113986B5-E0E3-438F-ABA6-8EAF24C89EF3}">
            <xm:f>NOT(ISERROR(SEARCH('Listados Datos'!$P$6,AR128)))</xm:f>
            <xm:f>'Listados Datos'!$P$6</xm:f>
            <x14:dxf>
              <fill>
                <patternFill>
                  <bgColor rgb="FFFFC000"/>
                </patternFill>
              </fill>
            </x14:dxf>
          </x14:cfRule>
          <x14:cfRule type="containsText" priority="1568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723" operator="containsText" id="{07A9F23C-FD46-4ED1-9701-A7D2748F84CB}">
            <xm:f>NOT(ISERROR(SEARCH('Listados Datos'!$T$3,AF128)))</xm:f>
            <xm:f>'Listados Datos'!$T$3</xm:f>
            <x14:dxf>
              <fill>
                <patternFill patternType="solid">
                  <bgColor rgb="FFC00000"/>
                </patternFill>
              </fill>
            </x14:dxf>
          </x14:cfRule>
          <x14:cfRule type="containsText" priority="15724" operator="containsText" id="{85CB384B-0DBB-4939-B75D-8C4A0C8D6DB4}">
            <xm:f>NOT(ISERROR(SEARCH('Listados Datos'!$T$4,AF128)))</xm:f>
            <xm:f>'Listados Datos'!$T$4</xm:f>
            <x14:dxf>
              <font>
                <b/>
                <i val="0"/>
                <color theme="0"/>
              </font>
              <fill>
                <patternFill>
                  <bgColor rgb="FFE26B0A"/>
                </patternFill>
              </fill>
            </x14:dxf>
          </x14:cfRule>
          <x14:cfRule type="containsText" priority="15725" operator="containsText" id="{EE22E6B9-2317-47AE-9DEF-94B79EE25F24}">
            <xm:f>NOT(ISERROR(SEARCH('Listados Datos'!$T$5,AF128)))</xm:f>
            <xm:f>'Listados Datos'!$T$5</xm:f>
            <x14:dxf>
              <font>
                <b/>
                <i val="0"/>
                <color auto="1"/>
              </font>
              <fill>
                <patternFill>
                  <bgColor rgb="FFFFFF00"/>
                </patternFill>
              </fill>
            </x14:dxf>
          </x14:cfRule>
          <x14:cfRule type="containsText" priority="1572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719" operator="containsText" id="{0255AF50-526B-4294-9E8C-D9D115F71543}">
            <xm:f>NOT(ISERROR(SEARCH('Listados Datos'!$T$3,AB128)))</xm:f>
            <xm:f>'Listados Datos'!$T$3</xm:f>
            <x14:dxf>
              <fill>
                <patternFill patternType="solid">
                  <bgColor rgb="FFC00000"/>
                </patternFill>
              </fill>
            </x14:dxf>
          </x14:cfRule>
          <x14:cfRule type="containsText" priority="15720" operator="containsText" id="{C331CF19-B0E8-40E0-8AC2-435375B33CCD}">
            <xm:f>NOT(ISERROR(SEARCH('Listados Datos'!$T$4,AB128)))</xm:f>
            <xm:f>'Listados Datos'!$T$4</xm:f>
            <x14:dxf>
              <font>
                <b/>
                <i val="0"/>
                <color theme="0"/>
              </font>
              <fill>
                <patternFill>
                  <bgColor rgb="FFE26B0A"/>
                </patternFill>
              </fill>
            </x14:dxf>
          </x14:cfRule>
          <x14:cfRule type="containsText" priority="15721" operator="containsText" id="{515412B0-4B52-40E2-A2D3-389090A5BB84}">
            <xm:f>NOT(ISERROR(SEARCH('Listados Datos'!$T$5,AB128)))</xm:f>
            <xm:f>'Listados Datos'!$T$5</xm:f>
            <x14:dxf>
              <font>
                <b/>
                <i val="0"/>
                <color auto="1"/>
              </font>
              <fill>
                <patternFill>
                  <bgColor rgb="FFFFFF00"/>
                </patternFill>
              </fill>
            </x14:dxf>
          </x14:cfRule>
          <x14:cfRule type="containsText" priority="1572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709" operator="containsText" id="{207A2959-C5BF-4552-9EDE-394466657F9C}">
            <xm:f>NOT(ISERROR(SEARCH('Listados Datos'!$P$3,Z128)))</xm:f>
            <xm:f>'Listados Datos'!$P$3</xm:f>
            <x14:dxf>
              <fill>
                <patternFill>
                  <bgColor rgb="FF99CC00"/>
                </patternFill>
              </fill>
            </x14:dxf>
          </x14:cfRule>
          <x14:cfRule type="containsText" priority="15710" operator="containsText" id="{A47B1971-4FA8-49E0-8E85-5B988B67B145}">
            <xm:f>NOT(ISERROR(SEARCH('Listados Datos'!$P$4,Z128)))</xm:f>
            <xm:f>'Listados Datos'!$P$4</xm:f>
            <x14:dxf>
              <fill>
                <patternFill>
                  <bgColor rgb="FF33CC33"/>
                </patternFill>
              </fill>
            </x14:dxf>
          </x14:cfRule>
          <x14:cfRule type="containsText" priority="15711" operator="containsText" id="{4BC9CB66-4D27-4FAE-9D05-698E8824F27A}">
            <xm:f>NOT(ISERROR(SEARCH('Listados Datos'!$P$5,Z128)))</xm:f>
            <xm:f>'Listados Datos'!$P$5</xm:f>
            <x14:dxf>
              <fill>
                <patternFill>
                  <bgColor rgb="FFFFFF00"/>
                </patternFill>
              </fill>
            </x14:dxf>
          </x14:cfRule>
          <x14:cfRule type="containsText" priority="15712" operator="containsText" id="{E1F0B29F-453D-49A5-8EE4-551CFE77D775}">
            <xm:f>NOT(ISERROR(SEARCH('Listados Datos'!$P$6,Z128)))</xm:f>
            <xm:f>'Listados Datos'!$P$6</xm:f>
            <x14:dxf>
              <fill>
                <patternFill>
                  <bgColor rgb="FFFFC000"/>
                </patternFill>
              </fill>
            </x14:dxf>
          </x14:cfRule>
          <x14:cfRule type="containsText" priority="1571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695" operator="containsText" id="{F66084AB-01D7-4E87-8807-BD26876447D6}">
            <xm:f>NOT(ISERROR(SEARCH('Listados Datos'!$T$3,AT128)))</xm:f>
            <xm:f>'Listados Datos'!$T$3</xm:f>
            <x14:dxf>
              <fill>
                <patternFill patternType="solid">
                  <bgColor rgb="FFC00000"/>
                </patternFill>
              </fill>
            </x14:dxf>
          </x14:cfRule>
          <x14:cfRule type="containsText" priority="15696" operator="containsText" id="{51E95169-301B-4333-87D5-761EEF159A14}">
            <xm:f>NOT(ISERROR(SEARCH('Listados Datos'!$T$4,AT128)))</xm:f>
            <xm:f>'Listados Datos'!$T$4</xm:f>
            <x14:dxf>
              <font>
                <b/>
                <i val="0"/>
                <color theme="0"/>
              </font>
              <fill>
                <patternFill>
                  <bgColor rgb="FFE26B0A"/>
                </patternFill>
              </fill>
            </x14:dxf>
          </x14:cfRule>
          <x14:cfRule type="containsText" priority="15697" operator="containsText" id="{FF158231-FF8D-4F61-82DF-882A70BE7A1A}">
            <xm:f>NOT(ISERROR(SEARCH('Listados Datos'!$T$5,AT128)))</xm:f>
            <xm:f>'Listados Datos'!$T$5</xm:f>
            <x14:dxf>
              <font>
                <b/>
                <i val="0"/>
                <color auto="1"/>
              </font>
              <fill>
                <patternFill>
                  <bgColor rgb="FFFFFF00"/>
                </patternFill>
              </fill>
            </x14:dxf>
          </x14:cfRule>
          <x14:cfRule type="containsText" priority="1569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455" operator="containsText" id="{E008008F-77EC-42A7-AD77-470F5BF6463A}">
            <xm:f>NOT(ISERROR(SEARCH('Listados Datos'!$P$3,AR147)))</xm:f>
            <xm:f>'Listados Datos'!$P$3</xm:f>
            <x14:dxf>
              <fill>
                <patternFill>
                  <bgColor rgb="FF99CC00"/>
                </patternFill>
              </fill>
            </x14:dxf>
          </x14:cfRule>
          <x14:cfRule type="containsText" priority="15456" operator="containsText" id="{A5C275C7-B42A-4926-B5A6-5B6D4927A549}">
            <xm:f>NOT(ISERROR(SEARCH('Listados Datos'!$P$4,AR147)))</xm:f>
            <xm:f>'Listados Datos'!$P$4</xm:f>
            <x14:dxf>
              <fill>
                <patternFill>
                  <bgColor rgb="FF33CC33"/>
                </patternFill>
              </fill>
            </x14:dxf>
          </x14:cfRule>
          <x14:cfRule type="containsText" priority="15457" operator="containsText" id="{B92205C0-F2CE-40C3-8557-B6E4AC9FA1A2}">
            <xm:f>NOT(ISERROR(SEARCH('Listados Datos'!$P$5,AR147)))</xm:f>
            <xm:f>'Listados Datos'!$P$5</xm:f>
            <x14:dxf>
              <fill>
                <patternFill>
                  <bgColor rgb="FFFFFF00"/>
                </patternFill>
              </fill>
            </x14:dxf>
          </x14:cfRule>
          <x14:cfRule type="containsText" priority="15458" operator="containsText" id="{8CC6FD35-BC51-47E0-A4AA-7BF2BEDCA89B}">
            <xm:f>NOT(ISERROR(SEARCH('Listados Datos'!$P$6,AR147)))</xm:f>
            <xm:f>'Listados Datos'!$P$6</xm:f>
            <x14:dxf>
              <fill>
                <patternFill>
                  <bgColor rgb="FFFFC000"/>
                </patternFill>
              </fill>
            </x14:dxf>
          </x14:cfRule>
          <x14:cfRule type="containsText" priority="1545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465" operator="containsText" id="{45230A03-A59C-41C6-B667-A88E5CB533EE}">
            <xm:f>NOT(ISERROR(SEARCH('Listados Datos'!$T$3,AT147)))</xm:f>
            <xm:f>'Listados Datos'!$T$3</xm:f>
            <x14:dxf>
              <fill>
                <patternFill patternType="solid">
                  <bgColor rgb="FFC00000"/>
                </patternFill>
              </fill>
            </x14:dxf>
          </x14:cfRule>
          <x14:cfRule type="containsText" priority="15466" operator="containsText" id="{92BD5992-0D1B-49C8-B833-9D4E20E73571}">
            <xm:f>NOT(ISERROR(SEARCH('Listados Datos'!$T$4,AT147)))</xm:f>
            <xm:f>'Listados Datos'!$T$4</xm:f>
            <x14:dxf>
              <font>
                <b/>
                <i val="0"/>
                <color theme="0"/>
              </font>
              <fill>
                <patternFill>
                  <bgColor rgb="FFE26B0A"/>
                </patternFill>
              </fill>
            </x14:dxf>
          </x14:cfRule>
          <x14:cfRule type="containsText" priority="15467" operator="containsText" id="{52E45C94-7555-4D33-AD83-C3597056705B}">
            <xm:f>NOT(ISERROR(SEARCH('Listados Datos'!$T$5,AT147)))</xm:f>
            <xm:f>'Listados Datos'!$T$5</xm:f>
            <x14:dxf>
              <font>
                <b/>
                <i val="0"/>
                <color auto="1"/>
              </font>
              <fill>
                <patternFill>
                  <bgColor rgb="FFFFFF00"/>
                </patternFill>
              </fill>
            </x14:dxf>
          </x14:cfRule>
          <x14:cfRule type="containsText" priority="1546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423" operator="containsText" id="{1B95E2A0-F6B2-49AF-9817-FE78897393ED}">
            <xm:f>NOT(ISERROR(SEARCH('Listados Datos'!$T$3,AT144)))</xm:f>
            <xm:f>'Listados Datos'!$T$3</xm:f>
            <x14:dxf>
              <fill>
                <patternFill patternType="solid">
                  <bgColor rgb="FFC00000"/>
                </patternFill>
              </fill>
            </x14:dxf>
          </x14:cfRule>
          <x14:cfRule type="containsText" priority="15424" operator="containsText" id="{6A305273-E401-4575-AECD-64E4FA68D6B7}">
            <xm:f>NOT(ISERROR(SEARCH('Listados Datos'!$T$4,AT144)))</xm:f>
            <xm:f>'Listados Datos'!$T$4</xm:f>
            <x14:dxf>
              <font>
                <b/>
                <i val="0"/>
                <color theme="0"/>
              </font>
              <fill>
                <patternFill>
                  <bgColor rgb="FFE26B0A"/>
                </patternFill>
              </fill>
            </x14:dxf>
          </x14:cfRule>
          <x14:cfRule type="containsText" priority="15425" operator="containsText" id="{A8183EA6-95EE-4576-8B49-3F3AE936A97B}">
            <xm:f>NOT(ISERROR(SEARCH('Listados Datos'!$T$5,AT144)))</xm:f>
            <xm:f>'Listados Datos'!$T$5</xm:f>
            <x14:dxf>
              <font>
                <b/>
                <i val="0"/>
                <color auto="1"/>
              </font>
              <fill>
                <patternFill>
                  <bgColor rgb="FFFFFF00"/>
                </patternFill>
              </fill>
            </x14:dxf>
          </x14:cfRule>
          <x14:cfRule type="containsText" priority="1542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413" operator="containsText" id="{4CA90AD5-C9EB-4BDF-A60D-388B58E5C0A3}">
            <xm:f>NOT(ISERROR(SEARCH('Listados Datos'!$P$3,AR144)))</xm:f>
            <xm:f>'Listados Datos'!$P$3</xm:f>
            <x14:dxf>
              <fill>
                <patternFill>
                  <bgColor rgb="FF99CC00"/>
                </patternFill>
              </fill>
            </x14:dxf>
          </x14:cfRule>
          <x14:cfRule type="containsText" priority="15414" operator="containsText" id="{A656BD2C-CDBD-4CCB-B30F-EA2A31CB08C0}">
            <xm:f>NOT(ISERROR(SEARCH('Listados Datos'!$P$4,AR144)))</xm:f>
            <xm:f>'Listados Datos'!$P$4</xm:f>
            <x14:dxf>
              <fill>
                <patternFill>
                  <bgColor rgb="FF33CC33"/>
                </patternFill>
              </fill>
            </x14:dxf>
          </x14:cfRule>
          <x14:cfRule type="containsText" priority="15415" operator="containsText" id="{00B4F950-2525-43A1-887D-46E34A4505EF}">
            <xm:f>NOT(ISERROR(SEARCH('Listados Datos'!$P$5,AR144)))</xm:f>
            <xm:f>'Listados Datos'!$P$5</xm:f>
            <x14:dxf>
              <fill>
                <patternFill>
                  <bgColor rgb="FFFFFF00"/>
                </patternFill>
              </fill>
            </x14:dxf>
          </x14:cfRule>
          <x14:cfRule type="containsText" priority="15416" operator="containsText" id="{9B3398FD-1E16-4E82-87EF-C4984BA7C559}">
            <xm:f>NOT(ISERROR(SEARCH('Listados Datos'!$P$6,AR144)))</xm:f>
            <xm:f>'Listados Datos'!$P$6</xm:f>
            <x14:dxf>
              <fill>
                <patternFill>
                  <bgColor rgb="FFFFC000"/>
                </patternFill>
              </fill>
            </x14:dxf>
          </x14:cfRule>
          <x14:cfRule type="containsText" priority="1541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531" operator="containsText" id="{ED0CC078-4606-47A0-B07C-9F659D77C2CD}">
            <xm:f>NOT(ISERROR(SEARCH('Listados Datos'!$T$3,AF142)))</xm:f>
            <xm:f>'Listados Datos'!$T$3</xm:f>
            <x14:dxf>
              <fill>
                <patternFill patternType="solid">
                  <bgColor rgb="FFC00000"/>
                </patternFill>
              </fill>
            </x14:dxf>
          </x14:cfRule>
          <x14:cfRule type="containsText" priority="15532" operator="containsText" id="{E53D5C75-96DD-4896-9D81-204C9346FED6}">
            <xm:f>NOT(ISERROR(SEARCH('Listados Datos'!$T$4,AF142)))</xm:f>
            <xm:f>'Listados Datos'!$T$4</xm:f>
            <x14:dxf>
              <font>
                <b/>
                <i val="0"/>
                <color theme="0"/>
              </font>
              <fill>
                <patternFill>
                  <bgColor rgb="FFE26B0A"/>
                </patternFill>
              </fill>
            </x14:dxf>
          </x14:cfRule>
          <x14:cfRule type="containsText" priority="15533" operator="containsText" id="{C7256272-24D6-44E5-9C59-31289A759D0A}">
            <xm:f>NOT(ISERROR(SEARCH('Listados Datos'!$T$5,AF142)))</xm:f>
            <xm:f>'Listados Datos'!$T$5</xm:f>
            <x14:dxf>
              <font>
                <b/>
                <i val="0"/>
                <color auto="1"/>
              </font>
              <fill>
                <patternFill>
                  <bgColor rgb="FFFFFF00"/>
                </patternFill>
              </fill>
            </x14:dxf>
          </x14:cfRule>
          <x14:cfRule type="containsText" priority="1553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527" operator="containsText" id="{8D9DB9A5-0EC1-4853-847F-8D3BF1D8DA5A}">
            <xm:f>NOT(ISERROR(SEARCH('Listados Datos'!$T$3,AB142)))</xm:f>
            <xm:f>'Listados Datos'!$T$3</xm:f>
            <x14:dxf>
              <fill>
                <patternFill patternType="solid">
                  <bgColor rgb="FFC00000"/>
                </patternFill>
              </fill>
            </x14:dxf>
          </x14:cfRule>
          <x14:cfRule type="containsText" priority="15528" operator="containsText" id="{3710B241-CA22-4AF8-9446-306946D09998}">
            <xm:f>NOT(ISERROR(SEARCH('Listados Datos'!$T$4,AB142)))</xm:f>
            <xm:f>'Listados Datos'!$T$4</xm:f>
            <x14:dxf>
              <font>
                <b/>
                <i val="0"/>
                <color theme="0"/>
              </font>
              <fill>
                <patternFill>
                  <bgColor rgb="FFE26B0A"/>
                </patternFill>
              </fill>
            </x14:dxf>
          </x14:cfRule>
          <x14:cfRule type="containsText" priority="15529" operator="containsText" id="{6131B5BF-E37F-4AEC-AEC3-0097868161FC}">
            <xm:f>NOT(ISERROR(SEARCH('Listados Datos'!$T$5,AB142)))</xm:f>
            <xm:f>'Listados Datos'!$T$5</xm:f>
            <x14:dxf>
              <font>
                <b/>
                <i val="0"/>
                <color auto="1"/>
              </font>
              <fill>
                <patternFill>
                  <bgColor rgb="FFFFFF00"/>
                </patternFill>
              </fill>
            </x14:dxf>
          </x14:cfRule>
          <x14:cfRule type="containsText" priority="1553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517" operator="containsText" id="{BB0195C4-1100-40E3-BD16-A0C6B92C331D}">
            <xm:f>NOT(ISERROR(SEARCH('Listados Datos'!$P$3,Z142)))</xm:f>
            <xm:f>'Listados Datos'!$P$3</xm:f>
            <x14:dxf>
              <fill>
                <patternFill>
                  <bgColor rgb="FF99CC00"/>
                </patternFill>
              </fill>
            </x14:dxf>
          </x14:cfRule>
          <x14:cfRule type="containsText" priority="15518" operator="containsText" id="{01963E08-9EE4-413F-9221-A0F887389644}">
            <xm:f>NOT(ISERROR(SEARCH('Listados Datos'!$P$4,Z142)))</xm:f>
            <xm:f>'Listados Datos'!$P$4</xm:f>
            <x14:dxf>
              <fill>
                <patternFill>
                  <bgColor rgb="FF33CC33"/>
                </patternFill>
              </fill>
            </x14:dxf>
          </x14:cfRule>
          <x14:cfRule type="containsText" priority="15519" operator="containsText" id="{CD0569B7-E0B0-4CC6-8EB9-0E56F2C81A4B}">
            <xm:f>NOT(ISERROR(SEARCH('Listados Datos'!$P$5,Z142)))</xm:f>
            <xm:f>'Listados Datos'!$P$5</xm:f>
            <x14:dxf>
              <fill>
                <patternFill>
                  <bgColor rgb="FFFFFF00"/>
                </patternFill>
              </fill>
            </x14:dxf>
          </x14:cfRule>
          <x14:cfRule type="containsText" priority="15520" operator="containsText" id="{DDE2F9D9-4ECB-410B-BE4A-349D7BBA0B82}">
            <xm:f>NOT(ISERROR(SEARCH('Listados Datos'!$P$6,Z142)))</xm:f>
            <xm:f>'Listados Datos'!$P$6</xm:f>
            <x14:dxf>
              <fill>
                <patternFill>
                  <bgColor rgb="FFFFC000"/>
                </patternFill>
              </fill>
            </x14:dxf>
          </x14:cfRule>
          <x14:cfRule type="containsText" priority="1552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493" operator="containsText" id="{C4F008AF-ACEC-4686-A48E-4382307F567C}">
            <xm:f>NOT(ISERROR(SEARCH('Listados Datos'!$T$3,AT142)))</xm:f>
            <xm:f>'Listados Datos'!$T$3</xm:f>
            <x14:dxf>
              <fill>
                <patternFill patternType="solid">
                  <bgColor rgb="FFC00000"/>
                </patternFill>
              </fill>
            </x14:dxf>
          </x14:cfRule>
          <x14:cfRule type="containsText" priority="15494" operator="containsText" id="{D3F0BFC7-C7A9-4AB1-9B5C-88B9615416D6}">
            <xm:f>NOT(ISERROR(SEARCH('Listados Datos'!$T$4,AT142)))</xm:f>
            <xm:f>'Listados Datos'!$T$4</xm:f>
            <x14:dxf>
              <font>
                <b/>
                <i val="0"/>
                <color theme="0"/>
              </font>
              <fill>
                <patternFill>
                  <bgColor rgb="FFE26B0A"/>
                </patternFill>
              </fill>
            </x14:dxf>
          </x14:cfRule>
          <x14:cfRule type="containsText" priority="15495" operator="containsText" id="{39F64C7B-21C0-4C4A-A335-1C8C9A40F137}">
            <xm:f>NOT(ISERROR(SEARCH('Listados Datos'!$T$5,AT142)))</xm:f>
            <xm:f>'Listados Datos'!$T$5</xm:f>
            <x14:dxf>
              <font>
                <b/>
                <i val="0"/>
                <color auto="1"/>
              </font>
              <fill>
                <patternFill>
                  <bgColor rgb="FFFFFF00"/>
                </patternFill>
              </fill>
            </x14:dxf>
          </x14:cfRule>
          <x14:cfRule type="containsText" priority="1549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483" operator="containsText" id="{55D27CE9-5168-40E4-A9A9-90B389438C48}">
            <xm:f>NOT(ISERROR(SEARCH('Listados Datos'!$P$3,AR142)))</xm:f>
            <xm:f>'Listados Datos'!$P$3</xm:f>
            <x14:dxf>
              <fill>
                <patternFill>
                  <bgColor rgb="FF99CC00"/>
                </patternFill>
              </fill>
            </x14:dxf>
          </x14:cfRule>
          <x14:cfRule type="containsText" priority="15484" operator="containsText" id="{155439E0-E3DC-4DC0-B9FD-4446FDF63D39}">
            <xm:f>NOT(ISERROR(SEARCH('Listados Datos'!$P$4,AR142)))</xm:f>
            <xm:f>'Listados Datos'!$P$4</xm:f>
            <x14:dxf>
              <fill>
                <patternFill>
                  <bgColor rgb="FF33CC33"/>
                </patternFill>
              </fill>
            </x14:dxf>
          </x14:cfRule>
          <x14:cfRule type="containsText" priority="15485" operator="containsText" id="{CF9E8626-5ED2-4F28-9EA1-8BD52532F588}">
            <xm:f>NOT(ISERROR(SEARCH('Listados Datos'!$P$5,AR142)))</xm:f>
            <xm:f>'Listados Datos'!$P$5</xm:f>
            <x14:dxf>
              <fill>
                <patternFill>
                  <bgColor rgb="FFFFFF00"/>
                </patternFill>
              </fill>
            </x14:dxf>
          </x14:cfRule>
          <x14:cfRule type="containsText" priority="15486" operator="containsText" id="{6EBB8AB3-6E03-4F59-AD2C-BA3F257BD9F1}">
            <xm:f>NOT(ISERROR(SEARCH('Listados Datos'!$P$6,AR142)))</xm:f>
            <xm:f>'Listados Datos'!$P$6</xm:f>
            <x14:dxf>
              <fill>
                <patternFill>
                  <bgColor rgb="FFFFC000"/>
                </patternFill>
              </fill>
            </x14:dxf>
          </x14:cfRule>
          <x14:cfRule type="containsText" priority="1548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479" operator="containsText" id="{73A49DC4-34FD-45A1-BFB8-BCAA0A2405F9}">
            <xm:f>NOT(ISERROR(SEARCH('Listados Datos'!$T$3,AT143)))</xm:f>
            <xm:f>'Listados Datos'!$T$3</xm:f>
            <x14:dxf>
              <fill>
                <patternFill patternType="solid">
                  <bgColor rgb="FFC00000"/>
                </patternFill>
              </fill>
            </x14:dxf>
          </x14:cfRule>
          <x14:cfRule type="containsText" priority="15480" operator="containsText" id="{569FEB40-0587-42F3-B19D-7081FF281FA6}">
            <xm:f>NOT(ISERROR(SEARCH('Listados Datos'!$T$4,AT143)))</xm:f>
            <xm:f>'Listados Datos'!$T$4</xm:f>
            <x14:dxf>
              <font>
                <b/>
                <i val="0"/>
                <color theme="0"/>
              </font>
              <fill>
                <patternFill>
                  <bgColor rgb="FFE26B0A"/>
                </patternFill>
              </fill>
            </x14:dxf>
          </x14:cfRule>
          <x14:cfRule type="containsText" priority="15481" operator="containsText" id="{610EFFEA-806D-4AF8-B3B4-3A6F0AE4450B}">
            <xm:f>NOT(ISERROR(SEARCH('Listados Datos'!$T$5,AT143)))</xm:f>
            <xm:f>'Listados Datos'!$T$5</xm:f>
            <x14:dxf>
              <font>
                <b/>
                <i val="0"/>
                <color auto="1"/>
              </font>
              <fill>
                <patternFill>
                  <bgColor rgb="FFFFFF00"/>
                </patternFill>
              </fill>
            </x14:dxf>
          </x14:cfRule>
          <x14:cfRule type="containsText" priority="1548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469" operator="containsText" id="{6DE3CDD3-6D24-4BCD-8E24-577D78F55BF2}">
            <xm:f>NOT(ISERROR(SEARCH('Listados Datos'!$P$3,AR143)))</xm:f>
            <xm:f>'Listados Datos'!$P$3</xm:f>
            <x14:dxf>
              <fill>
                <patternFill>
                  <bgColor rgb="FF99CC00"/>
                </patternFill>
              </fill>
            </x14:dxf>
          </x14:cfRule>
          <x14:cfRule type="containsText" priority="15470" operator="containsText" id="{59B5A57E-42FB-47F7-9C98-5FA60E0E99B8}">
            <xm:f>NOT(ISERROR(SEARCH('Listados Datos'!$P$4,AR143)))</xm:f>
            <xm:f>'Listados Datos'!$P$4</xm:f>
            <x14:dxf>
              <fill>
                <patternFill>
                  <bgColor rgb="FF33CC33"/>
                </patternFill>
              </fill>
            </x14:dxf>
          </x14:cfRule>
          <x14:cfRule type="containsText" priority="15471" operator="containsText" id="{D9A0D109-2270-4BC6-9941-EECE3558DF60}">
            <xm:f>NOT(ISERROR(SEARCH('Listados Datos'!$P$5,AR143)))</xm:f>
            <xm:f>'Listados Datos'!$P$5</xm:f>
            <x14:dxf>
              <fill>
                <patternFill>
                  <bgColor rgb="FFFFFF00"/>
                </patternFill>
              </fill>
            </x14:dxf>
          </x14:cfRule>
          <x14:cfRule type="containsText" priority="15472" operator="containsText" id="{2ECE8DA0-2B8D-47B0-9C34-1C6EC7C353F2}">
            <xm:f>NOT(ISERROR(SEARCH('Listados Datos'!$P$6,AR143)))</xm:f>
            <xm:f>'Listados Datos'!$P$6</xm:f>
            <x14:dxf>
              <fill>
                <patternFill>
                  <bgColor rgb="FFFFC000"/>
                </patternFill>
              </fill>
            </x14:dxf>
          </x14:cfRule>
          <x14:cfRule type="containsText" priority="1547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329" operator="containsText" id="{BCCBC162-1AA8-428E-A362-716785E44780}">
            <xm:f>NOT(ISERROR(SEARCH('Listados Datos'!$T$3,AT153)))</xm:f>
            <xm:f>'Listados Datos'!$T$3</xm:f>
            <x14:dxf>
              <fill>
                <patternFill patternType="solid">
                  <bgColor rgb="FFC00000"/>
                </patternFill>
              </fill>
            </x14:dxf>
          </x14:cfRule>
          <x14:cfRule type="containsText" priority="15330" operator="containsText" id="{CEBB1DFA-C944-470B-80A2-DC69C810526B}">
            <xm:f>NOT(ISERROR(SEARCH('Listados Datos'!$T$4,AT153)))</xm:f>
            <xm:f>'Listados Datos'!$T$4</xm:f>
            <x14:dxf>
              <font>
                <b/>
                <i val="0"/>
                <color theme="0"/>
              </font>
              <fill>
                <patternFill>
                  <bgColor rgb="FFE26B0A"/>
                </patternFill>
              </fill>
            </x14:dxf>
          </x14:cfRule>
          <x14:cfRule type="containsText" priority="15331" operator="containsText" id="{3C7324CB-E94D-4691-9D3F-D56351F3AA1F}">
            <xm:f>NOT(ISERROR(SEARCH('Listados Datos'!$T$5,AT153)))</xm:f>
            <xm:f>'Listados Datos'!$T$5</xm:f>
            <x14:dxf>
              <font>
                <b/>
                <i val="0"/>
                <color auto="1"/>
              </font>
              <fill>
                <patternFill>
                  <bgColor rgb="FFFFFF00"/>
                </patternFill>
              </fill>
            </x14:dxf>
          </x14:cfRule>
          <x14:cfRule type="containsText" priority="1533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319" operator="containsText" id="{CC766800-6739-4E1E-9CE0-84CF1BF68C9C}">
            <xm:f>NOT(ISERROR(SEARCH('Listados Datos'!$P$3,AR153)))</xm:f>
            <xm:f>'Listados Datos'!$P$3</xm:f>
            <x14:dxf>
              <fill>
                <patternFill>
                  <bgColor rgb="FF99CC00"/>
                </patternFill>
              </fill>
            </x14:dxf>
          </x14:cfRule>
          <x14:cfRule type="containsText" priority="15320" operator="containsText" id="{700FDE2F-3477-433B-AD2D-FDF9417575EA}">
            <xm:f>NOT(ISERROR(SEARCH('Listados Datos'!$P$4,AR153)))</xm:f>
            <xm:f>'Listados Datos'!$P$4</xm:f>
            <x14:dxf>
              <fill>
                <patternFill>
                  <bgColor rgb="FF33CC33"/>
                </patternFill>
              </fill>
            </x14:dxf>
          </x14:cfRule>
          <x14:cfRule type="containsText" priority="15321" operator="containsText" id="{0F8722A0-FFB5-4243-9CBE-42A9F00507B7}">
            <xm:f>NOT(ISERROR(SEARCH('Listados Datos'!$P$5,AR153)))</xm:f>
            <xm:f>'Listados Datos'!$P$5</xm:f>
            <x14:dxf>
              <fill>
                <patternFill>
                  <bgColor rgb="FFFFFF00"/>
                </patternFill>
              </fill>
            </x14:dxf>
          </x14:cfRule>
          <x14:cfRule type="containsText" priority="15322" operator="containsText" id="{E72302C4-51D7-471E-B976-8D820B0D0EAE}">
            <xm:f>NOT(ISERROR(SEARCH('Listados Datos'!$P$6,AR153)))</xm:f>
            <xm:f>'Listados Datos'!$P$6</xm:f>
            <x14:dxf>
              <fill>
                <patternFill>
                  <bgColor rgb="FFFFC000"/>
                </patternFill>
              </fill>
            </x14:dxf>
          </x14:cfRule>
          <x14:cfRule type="containsText" priority="1532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451" operator="containsText" id="{B8D0A01B-B266-449E-B5F9-9F075CA3DA9C}">
            <xm:f>NOT(ISERROR(SEARCH('Listados Datos'!$T$3,AF144)))</xm:f>
            <xm:f>'Listados Datos'!$T$3</xm:f>
            <x14:dxf>
              <fill>
                <patternFill patternType="solid">
                  <bgColor rgb="FFC00000"/>
                </patternFill>
              </fill>
            </x14:dxf>
          </x14:cfRule>
          <x14:cfRule type="containsText" priority="15452" operator="containsText" id="{E9A5406B-3C0C-4B6E-A177-BA14358BA2E7}">
            <xm:f>NOT(ISERROR(SEARCH('Listados Datos'!$T$4,AF144)))</xm:f>
            <xm:f>'Listados Datos'!$T$4</xm:f>
            <x14:dxf>
              <font>
                <b/>
                <i val="0"/>
                <color theme="0"/>
              </font>
              <fill>
                <patternFill>
                  <bgColor rgb="FFE26B0A"/>
                </patternFill>
              </fill>
            </x14:dxf>
          </x14:cfRule>
          <x14:cfRule type="containsText" priority="15453" operator="containsText" id="{031CBE36-6ED6-406C-9CBD-4B573484C2F7}">
            <xm:f>NOT(ISERROR(SEARCH('Listados Datos'!$T$5,AF144)))</xm:f>
            <xm:f>'Listados Datos'!$T$5</xm:f>
            <x14:dxf>
              <font>
                <b/>
                <i val="0"/>
                <color auto="1"/>
              </font>
              <fill>
                <patternFill>
                  <bgColor rgb="FFFFFF00"/>
                </patternFill>
              </fill>
            </x14:dxf>
          </x14:cfRule>
          <x14:cfRule type="containsText" priority="1545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447" operator="containsText" id="{2AD93BED-7B05-444A-ABA8-AE20316D491F}">
            <xm:f>NOT(ISERROR(SEARCH('Listados Datos'!$T$3,AB144)))</xm:f>
            <xm:f>'Listados Datos'!$T$3</xm:f>
            <x14:dxf>
              <fill>
                <patternFill patternType="solid">
                  <bgColor rgb="FFC00000"/>
                </patternFill>
              </fill>
            </x14:dxf>
          </x14:cfRule>
          <x14:cfRule type="containsText" priority="15448" operator="containsText" id="{12D10DB2-9060-47E9-8140-D67744B45E28}">
            <xm:f>NOT(ISERROR(SEARCH('Listados Datos'!$T$4,AB144)))</xm:f>
            <xm:f>'Listados Datos'!$T$4</xm:f>
            <x14:dxf>
              <font>
                <b/>
                <i val="0"/>
                <color theme="0"/>
              </font>
              <fill>
                <patternFill>
                  <bgColor rgb="FFE26B0A"/>
                </patternFill>
              </fill>
            </x14:dxf>
          </x14:cfRule>
          <x14:cfRule type="containsText" priority="15449" operator="containsText" id="{26F8DFC5-B7EA-4539-92D3-C261FADADD0A}">
            <xm:f>NOT(ISERROR(SEARCH('Listados Datos'!$T$5,AB144)))</xm:f>
            <xm:f>'Listados Datos'!$T$5</xm:f>
            <x14:dxf>
              <font>
                <b/>
                <i val="0"/>
                <color auto="1"/>
              </font>
              <fill>
                <patternFill>
                  <bgColor rgb="FFFFFF00"/>
                </patternFill>
              </fill>
            </x14:dxf>
          </x14:cfRule>
          <x14:cfRule type="containsText" priority="1545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437" operator="containsText" id="{DAD03301-A3AA-4B81-BA27-AFCFC2CFB2B7}">
            <xm:f>NOT(ISERROR(SEARCH('Listados Datos'!$P$3,Z144)))</xm:f>
            <xm:f>'Listados Datos'!$P$3</xm:f>
            <x14:dxf>
              <fill>
                <patternFill>
                  <bgColor rgb="FF99CC00"/>
                </patternFill>
              </fill>
            </x14:dxf>
          </x14:cfRule>
          <x14:cfRule type="containsText" priority="15438" operator="containsText" id="{741A5EE3-732C-4721-B75B-4CABC3AAB18E}">
            <xm:f>NOT(ISERROR(SEARCH('Listados Datos'!$P$4,Z144)))</xm:f>
            <xm:f>'Listados Datos'!$P$4</xm:f>
            <x14:dxf>
              <fill>
                <patternFill>
                  <bgColor rgb="FF33CC33"/>
                </patternFill>
              </fill>
            </x14:dxf>
          </x14:cfRule>
          <x14:cfRule type="containsText" priority="15439" operator="containsText" id="{844982AE-CF95-4ED8-A86B-EE5AA4587E32}">
            <xm:f>NOT(ISERROR(SEARCH('Listados Datos'!$P$5,Z144)))</xm:f>
            <xm:f>'Listados Datos'!$P$5</xm:f>
            <x14:dxf>
              <fill>
                <patternFill>
                  <bgColor rgb="FFFFFF00"/>
                </patternFill>
              </fill>
            </x14:dxf>
          </x14:cfRule>
          <x14:cfRule type="containsText" priority="15440" operator="containsText" id="{F1862020-2F5A-4AC9-BCA8-1C7E6CD7425D}">
            <xm:f>NOT(ISERROR(SEARCH('Listados Datos'!$P$6,Z144)))</xm:f>
            <xm:f>'Listados Datos'!$P$6</xm:f>
            <x14:dxf>
              <fill>
                <patternFill>
                  <bgColor rgb="FFFFC000"/>
                </patternFill>
              </fill>
            </x14:dxf>
          </x14:cfRule>
          <x14:cfRule type="containsText" priority="1544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287" operator="containsText" id="{1D674C16-F9A7-43A3-8085-03B751AE5423}">
            <xm:f>NOT(ISERROR(SEARCH('Listados Datos'!$T$3,AT150)))</xm:f>
            <xm:f>'Listados Datos'!$T$3</xm:f>
            <x14:dxf>
              <fill>
                <patternFill patternType="solid">
                  <bgColor rgb="FFC00000"/>
                </patternFill>
              </fill>
            </x14:dxf>
          </x14:cfRule>
          <x14:cfRule type="containsText" priority="15288" operator="containsText" id="{A3014B1C-A3DC-4CC7-9E51-32CB116AEAC4}">
            <xm:f>NOT(ISERROR(SEARCH('Listados Datos'!$T$4,AT150)))</xm:f>
            <xm:f>'Listados Datos'!$T$4</xm:f>
            <x14:dxf>
              <font>
                <b/>
                <i val="0"/>
                <color theme="0"/>
              </font>
              <fill>
                <patternFill>
                  <bgColor rgb="FFE26B0A"/>
                </patternFill>
              </fill>
            </x14:dxf>
          </x14:cfRule>
          <x14:cfRule type="containsText" priority="15289" operator="containsText" id="{9960F24C-2076-4182-A504-F2B414A857A8}">
            <xm:f>NOT(ISERROR(SEARCH('Listados Datos'!$T$5,AT150)))</xm:f>
            <xm:f>'Listados Datos'!$T$5</xm:f>
            <x14:dxf>
              <font>
                <b/>
                <i val="0"/>
                <color auto="1"/>
              </font>
              <fill>
                <patternFill>
                  <bgColor rgb="FFFFFF00"/>
                </patternFill>
              </fill>
            </x14:dxf>
          </x14:cfRule>
          <x14:cfRule type="containsText" priority="1529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277" operator="containsText" id="{DA89E818-3375-4D84-BFAE-18B9EF2DC610}">
            <xm:f>NOT(ISERROR(SEARCH('Listados Datos'!$P$3,AR150)))</xm:f>
            <xm:f>'Listados Datos'!$P$3</xm:f>
            <x14:dxf>
              <fill>
                <patternFill>
                  <bgColor rgb="FF99CC00"/>
                </patternFill>
              </fill>
            </x14:dxf>
          </x14:cfRule>
          <x14:cfRule type="containsText" priority="15278" operator="containsText" id="{4D74A0C5-6B88-401A-9759-30760AE3B429}">
            <xm:f>NOT(ISERROR(SEARCH('Listados Datos'!$P$4,AR150)))</xm:f>
            <xm:f>'Listados Datos'!$P$4</xm:f>
            <x14:dxf>
              <fill>
                <patternFill>
                  <bgColor rgb="FF33CC33"/>
                </patternFill>
              </fill>
            </x14:dxf>
          </x14:cfRule>
          <x14:cfRule type="containsText" priority="15279" operator="containsText" id="{048EBE37-6B95-452B-8DAF-C92BA53586B6}">
            <xm:f>NOT(ISERROR(SEARCH('Listados Datos'!$P$5,AR150)))</xm:f>
            <xm:f>'Listados Datos'!$P$5</xm:f>
            <x14:dxf>
              <fill>
                <patternFill>
                  <bgColor rgb="FFFFFF00"/>
                </patternFill>
              </fill>
            </x14:dxf>
          </x14:cfRule>
          <x14:cfRule type="containsText" priority="15280" operator="containsText" id="{AC2E7B0E-2693-4C3B-B61D-F94B99980DAA}">
            <xm:f>NOT(ISERROR(SEARCH('Listados Datos'!$P$6,AR150)))</xm:f>
            <xm:f>'Listados Datos'!$P$6</xm:f>
            <x14:dxf>
              <fill>
                <patternFill>
                  <bgColor rgb="FFFFC000"/>
                </patternFill>
              </fill>
            </x14:dxf>
          </x14:cfRule>
          <x14:cfRule type="containsText" priority="1528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409" operator="containsText" id="{A08BBD52-D5E0-4216-BF08-8E06BB67BA4D}">
            <xm:f>NOT(ISERROR(SEARCH('Listados Datos'!$T$3,AT145)))</xm:f>
            <xm:f>'Listados Datos'!$T$3</xm:f>
            <x14:dxf>
              <fill>
                <patternFill patternType="solid">
                  <bgColor rgb="FFC00000"/>
                </patternFill>
              </fill>
            </x14:dxf>
          </x14:cfRule>
          <x14:cfRule type="containsText" priority="15410" operator="containsText" id="{9C5F8B5B-8486-4377-B3D5-206C7F68410D}">
            <xm:f>NOT(ISERROR(SEARCH('Listados Datos'!$T$4,AT145)))</xm:f>
            <xm:f>'Listados Datos'!$T$4</xm:f>
            <x14:dxf>
              <font>
                <b/>
                <i val="0"/>
                <color theme="0"/>
              </font>
              <fill>
                <patternFill>
                  <bgColor rgb="FFE26B0A"/>
                </patternFill>
              </fill>
            </x14:dxf>
          </x14:cfRule>
          <x14:cfRule type="containsText" priority="15411" operator="containsText" id="{EED12490-A765-41D8-8A8D-106610D05B74}">
            <xm:f>NOT(ISERROR(SEARCH('Listados Datos'!$T$5,AT145)))</xm:f>
            <xm:f>'Listados Datos'!$T$5</xm:f>
            <x14:dxf>
              <font>
                <b/>
                <i val="0"/>
                <color auto="1"/>
              </font>
              <fill>
                <patternFill>
                  <bgColor rgb="FFFFFF00"/>
                </patternFill>
              </fill>
            </x14:dxf>
          </x14:cfRule>
          <x14:cfRule type="containsText" priority="1541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399" operator="containsText" id="{F07F479D-1FA7-45BF-8BB9-1AC41B6CF2CB}">
            <xm:f>NOT(ISERROR(SEARCH('Listados Datos'!$P$3,AR145)))</xm:f>
            <xm:f>'Listados Datos'!$P$3</xm:f>
            <x14:dxf>
              <fill>
                <patternFill>
                  <bgColor rgb="FF99CC00"/>
                </patternFill>
              </fill>
            </x14:dxf>
          </x14:cfRule>
          <x14:cfRule type="containsText" priority="15400" operator="containsText" id="{BEDACAA7-83AC-467A-BFAB-DEB473485860}">
            <xm:f>NOT(ISERROR(SEARCH('Listados Datos'!$P$4,AR145)))</xm:f>
            <xm:f>'Listados Datos'!$P$4</xm:f>
            <x14:dxf>
              <fill>
                <patternFill>
                  <bgColor rgb="FF33CC33"/>
                </patternFill>
              </fill>
            </x14:dxf>
          </x14:cfRule>
          <x14:cfRule type="containsText" priority="15401" operator="containsText" id="{472653F5-7BB7-41F2-BC31-9280C5B0155A}">
            <xm:f>NOT(ISERROR(SEARCH('Listados Datos'!$P$5,AR145)))</xm:f>
            <xm:f>'Listados Datos'!$P$5</xm:f>
            <x14:dxf>
              <fill>
                <patternFill>
                  <bgColor rgb="FFFFFF00"/>
                </patternFill>
              </fill>
            </x14:dxf>
          </x14:cfRule>
          <x14:cfRule type="containsText" priority="15402" operator="containsText" id="{DA8EC0BC-312D-401E-8CDE-BF5877D8CC48}">
            <xm:f>NOT(ISERROR(SEARCH('Listados Datos'!$P$6,AR145)))</xm:f>
            <xm:f>'Listados Datos'!$P$6</xm:f>
            <x14:dxf>
              <fill>
                <patternFill>
                  <bgColor rgb="FFFFC000"/>
                </patternFill>
              </fill>
            </x14:dxf>
          </x14:cfRule>
          <x14:cfRule type="containsText" priority="1540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395" operator="containsText" id="{41F817A6-FF55-4C4B-8A8C-821505CC3F2F}">
            <xm:f>NOT(ISERROR(SEARCH('Listados Datos'!$T$3,AF148)))</xm:f>
            <xm:f>'Listados Datos'!$T$3</xm:f>
            <x14:dxf>
              <fill>
                <patternFill patternType="solid">
                  <bgColor rgb="FFC00000"/>
                </patternFill>
              </fill>
            </x14:dxf>
          </x14:cfRule>
          <x14:cfRule type="containsText" priority="15396" operator="containsText" id="{57DEB84A-59F3-4F25-BFCF-1C0DDC29918C}">
            <xm:f>NOT(ISERROR(SEARCH('Listados Datos'!$T$4,AF148)))</xm:f>
            <xm:f>'Listados Datos'!$T$4</xm:f>
            <x14:dxf>
              <font>
                <b/>
                <i val="0"/>
                <color theme="0"/>
              </font>
              <fill>
                <patternFill>
                  <bgColor rgb="FFE26B0A"/>
                </patternFill>
              </fill>
            </x14:dxf>
          </x14:cfRule>
          <x14:cfRule type="containsText" priority="15397" operator="containsText" id="{452BD2D4-289F-48AC-AECD-A9FFFF4E7489}">
            <xm:f>NOT(ISERROR(SEARCH('Listados Datos'!$T$5,AF148)))</xm:f>
            <xm:f>'Listados Datos'!$T$5</xm:f>
            <x14:dxf>
              <font>
                <b/>
                <i val="0"/>
                <color auto="1"/>
              </font>
              <fill>
                <patternFill>
                  <bgColor rgb="FFFFFF00"/>
                </patternFill>
              </fill>
            </x14:dxf>
          </x14:cfRule>
          <x14:cfRule type="containsText" priority="1539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391" operator="containsText" id="{9216B06C-D55D-4AB1-B5EB-BBF7EE4BBB67}">
            <xm:f>NOT(ISERROR(SEARCH('Listados Datos'!$T$3,AB148)))</xm:f>
            <xm:f>'Listados Datos'!$T$3</xm:f>
            <x14:dxf>
              <fill>
                <patternFill patternType="solid">
                  <bgColor rgb="FFC00000"/>
                </patternFill>
              </fill>
            </x14:dxf>
          </x14:cfRule>
          <x14:cfRule type="containsText" priority="15392" operator="containsText" id="{8E64B9E4-D56F-4CFE-919A-83697A645833}">
            <xm:f>NOT(ISERROR(SEARCH('Listados Datos'!$T$4,AB148)))</xm:f>
            <xm:f>'Listados Datos'!$T$4</xm:f>
            <x14:dxf>
              <font>
                <b/>
                <i val="0"/>
                <color theme="0"/>
              </font>
              <fill>
                <patternFill>
                  <bgColor rgb="FFE26B0A"/>
                </patternFill>
              </fill>
            </x14:dxf>
          </x14:cfRule>
          <x14:cfRule type="containsText" priority="15393" operator="containsText" id="{5EB1F9BA-61A2-44A1-A0FA-3D1694F0F4D2}">
            <xm:f>NOT(ISERROR(SEARCH('Listados Datos'!$T$5,AB148)))</xm:f>
            <xm:f>'Listados Datos'!$T$5</xm:f>
            <x14:dxf>
              <font>
                <b/>
                <i val="0"/>
                <color auto="1"/>
              </font>
              <fill>
                <patternFill>
                  <bgColor rgb="FFFFFF00"/>
                </patternFill>
              </fill>
            </x14:dxf>
          </x14:cfRule>
          <x14:cfRule type="containsText" priority="1539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381" operator="containsText" id="{86DA0CF3-92BA-4935-A8B3-20C670B624FE}">
            <xm:f>NOT(ISERROR(SEARCH('Listados Datos'!$P$3,Z148)))</xm:f>
            <xm:f>'Listados Datos'!$P$3</xm:f>
            <x14:dxf>
              <fill>
                <patternFill>
                  <bgColor rgb="FF99CC00"/>
                </patternFill>
              </fill>
            </x14:dxf>
          </x14:cfRule>
          <x14:cfRule type="containsText" priority="15382" operator="containsText" id="{8EE1C161-942A-4CA2-BACE-F0685B91318C}">
            <xm:f>NOT(ISERROR(SEARCH('Listados Datos'!$P$4,Z148)))</xm:f>
            <xm:f>'Listados Datos'!$P$4</xm:f>
            <x14:dxf>
              <fill>
                <patternFill>
                  <bgColor rgb="FF33CC33"/>
                </patternFill>
              </fill>
            </x14:dxf>
          </x14:cfRule>
          <x14:cfRule type="containsText" priority="15383" operator="containsText" id="{04ABAA72-F789-4ED4-89E4-28049E2CDD99}">
            <xm:f>NOT(ISERROR(SEARCH('Listados Datos'!$P$5,Z148)))</xm:f>
            <xm:f>'Listados Datos'!$P$5</xm:f>
            <x14:dxf>
              <fill>
                <patternFill>
                  <bgColor rgb="FFFFFF00"/>
                </patternFill>
              </fill>
            </x14:dxf>
          </x14:cfRule>
          <x14:cfRule type="containsText" priority="15384" operator="containsText" id="{972B4E27-51B7-44BC-9CE6-B6593EF459B9}">
            <xm:f>NOT(ISERROR(SEARCH('Listados Datos'!$P$6,Z148)))</xm:f>
            <xm:f>'Listados Datos'!$P$6</xm:f>
            <x14:dxf>
              <fill>
                <patternFill>
                  <bgColor rgb="FFFFC000"/>
                </patternFill>
              </fill>
            </x14:dxf>
          </x14:cfRule>
          <x14:cfRule type="containsText" priority="1538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357" operator="containsText" id="{F95355D3-DF7F-4004-8143-DDAE4D69FE48}">
            <xm:f>NOT(ISERROR(SEARCH('Listados Datos'!$T$3,AT148)))</xm:f>
            <xm:f>'Listados Datos'!$T$3</xm:f>
            <x14:dxf>
              <fill>
                <patternFill patternType="solid">
                  <bgColor rgb="FFC00000"/>
                </patternFill>
              </fill>
            </x14:dxf>
          </x14:cfRule>
          <x14:cfRule type="containsText" priority="15358" operator="containsText" id="{79FCAC45-6B29-4CD4-9A1C-E30D1A76F236}">
            <xm:f>NOT(ISERROR(SEARCH('Listados Datos'!$T$4,AT148)))</xm:f>
            <xm:f>'Listados Datos'!$T$4</xm:f>
            <x14:dxf>
              <font>
                <b/>
                <i val="0"/>
                <color theme="0"/>
              </font>
              <fill>
                <patternFill>
                  <bgColor rgb="FFE26B0A"/>
                </patternFill>
              </fill>
            </x14:dxf>
          </x14:cfRule>
          <x14:cfRule type="containsText" priority="15359" operator="containsText" id="{451915F5-3A8F-4E24-8E68-F55055D27F5A}">
            <xm:f>NOT(ISERROR(SEARCH('Listados Datos'!$T$5,AT148)))</xm:f>
            <xm:f>'Listados Datos'!$T$5</xm:f>
            <x14:dxf>
              <font>
                <b/>
                <i val="0"/>
                <color auto="1"/>
              </font>
              <fill>
                <patternFill>
                  <bgColor rgb="FFFFFF00"/>
                </patternFill>
              </fill>
            </x14:dxf>
          </x14:cfRule>
          <x14:cfRule type="containsText" priority="1536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347" operator="containsText" id="{5BF08B1D-4942-4E4E-94B8-22D861FBBEF9}">
            <xm:f>NOT(ISERROR(SEARCH('Listados Datos'!$P$3,AR148)))</xm:f>
            <xm:f>'Listados Datos'!$P$3</xm:f>
            <x14:dxf>
              <fill>
                <patternFill>
                  <bgColor rgb="FF99CC00"/>
                </patternFill>
              </fill>
            </x14:dxf>
          </x14:cfRule>
          <x14:cfRule type="containsText" priority="15348" operator="containsText" id="{2DB7EE87-764C-49B7-94DF-9BCAA2136B13}">
            <xm:f>NOT(ISERROR(SEARCH('Listados Datos'!$P$4,AR148)))</xm:f>
            <xm:f>'Listados Datos'!$P$4</xm:f>
            <x14:dxf>
              <fill>
                <patternFill>
                  <bgColor rgb="FF33CC33"/>
                </patternFill>
              </fill>
            </x14:dxf>
          </x14:cfRule>
          <x14:cfRule type="containsText" priority="15349" operator="containsText" id="{CC635442-D3B0-473F-B626-E262DF8BD63F}">
            <xm:f>NOT(ISERROR(SEARCH('Listados Datos'!$P$5,AR148)))</xm:f>
            <xm:f>'Listados Datos'!$P$5</xm:f>
            <x14:dxf>
              <fill>
                <patternFill>
                  <bgColor rgb="FFFFFF00"/>
                </patternFill>
              </fill>
            </x14:dxf>
          </x14:cfRule>
          <x14:cfRule type="containsText" priority="15350" operator="containsText" id="{02BE35F1-E04C-4F3F-8C0C-78BAAFD30FDC}">
            <xm:f>NOT(ISERROR(SEARCH('Listados Datos'!$P$6,AR148)))</xm:f>
            <xm:f>'Listados Datos'!$P$6</xm:f>
            <x14:dxf>
              <fill>
                <patternFill>
                  <bgColor rgb="FFFFC000"/>
                </patternFill>
              </fill>
            </x14:dxf>
          </x14:cfRule>
          <x14:cfRule type="containsText" priority="1535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343" operator="containsText" id="{ABE5E509-E942-491C-AF32-28C55AC32036}">
            <xm:f>NOT(ISERROR(SEARCH('Listados Datos'!$T$3,AT149)))</xm:f>
            <xm:f>'Listados Datos'!$T$3</xm:f>
            <x14:dxf>
              <fill>
                <patternFill patternType="solid">
                  <bgColor rgb="FFC00000"/>
                </patternFill>
              </fill>
            </x14:dxf>
          </x14:cfRule>
          <x14:cfRule type="containsText" priority="15344" operator="containsText" id="{254F475A-751B-475E-BA51-4F9D058375A8}">
            <xm:f>NOT(ISERROR(SEARCH('Listados Datos'!$T$4,AT149)))</xm:f>
            <xm:f>'Listados Datos'!$T$4</xm:f>
            <x14:dxf>
              <font>
                <b/>
                <i val="0"/>
                <color theme="0"/>
              </font>
              <fill>
                <patternFill>
                  <bgColor rgb="FFE26B0A"/>
                </patternFill>
              </fill>
            </x14:dxf>
          </x14:cfRule>
          <x14:cfRule type="containsText" priority="15345" operator="containsText" id="{D92D9EBA-8C94-4071-AD50-4368F04F7EBB}">
            <xm:f>NOT(ISERROR(SEARCH('Listados Datos'!$T$5,AT149)))</xm:f>
            <xm:f>'Listados Datos'!$T$5</xm:f>
            <x14:dxf>
              <font>
                <b/>
                <i val="0"/>
                <color auto="1"/>
              </font>
              <fill>
                <patternFill>
                  <bgColor rgb="FFFFFF00"/>
                </patternFill>
              </fill>
            </x14:dxf>
          </x14:cfRule>
          <x14:cfRule type="containsText" priority="1534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333" operator="containsText" id="{CE613DD1-D666-4816-86A1-D77EC93EC06B}">
            <xm:f>NOT(ISERROR(SEARCH('Listados Datos'!$P$3,AR149)))</xm:f>
            <xm:f>'Listados Datos'!$P$3</xm:f>
            <x14:dxf>
              <fill>
                <patternFill>
                  <bgColor rgb="FF99CC00"/>
                </patternFill>
              </fill>
            </x14:dxf>
          </x14:cfRule>
          <x14:cfRule type="containsText" priority="15334" operator="containsText" id="{3DD879FA-8EFA-4144-8B0A-2BAB45F78B2A}">
            <xm:f>NOT(ISERROR(SEARCH('Listados Datos'!$P$4,AR149)))</xm:f>
            <xm:f>'Listados Datos'!$P$4</xm:f>
            <x14:dxf>
              <fill>
                <patternFill>
                  <bgColor rgb="FF33CC33"/>
                </patternFill>
              </fill>
            </x14:dxf>
          </x14:cfRule>
          <x14:cfRule type="containsText" priority="15335" operator="containsText" id="{E37C34A0-4C3A-4116-83D0-22E4C7C8E825}">
            <xm:f>NOT(ISERROR(SEARCH('Listados Datos'!$P$5,AR149)))</xm:f>
            <xm:f>'Listados Datos'!$P$5</xm:f>
            <x14:dxf>
              <fill>
                <patternFill>
                  <bgColor rgb="FFFFFF00"/>
                </patternFill>
              </fill>
            </x14:dxf>
          </x14:cfRule>
          <x14:cfRule type="containsText" priority="15336" operator="containsText" id="{D06E581E-5366-4ADA-B360-9EB972013BCB}">
            <xm:f>NOT(ISERROR(SEARCH('Listados Datos'!$P$6,AR149)))</xm:f>
            <xm:f>'Listados Datos'!$P$6</xm:f>
            <x14:dxf>
              <fill>
                <patternFill>
                  <bgColor rgb="FFFFC000"/>
                </patternFill>
              </fill>
            </x14:dxf>
          </x14:cfRule>
          <x14:cfRule type="containsText" priority="1533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193" operator="containsText" id="{1FD5BD7A-FD82-4790-BFAC-1A17DF9B1458}">
            <xm:f>NOT(ISERROR(SEARCH('Listados Datos'!$T$3,AT159)))</xm:f>
            <xm:f>'Listados Datos'!$T$3</xm:f>
            <x14:dxf>
              <fill>
                <patternFill patternType="solid">
                  <bgColor rgb="FFC00000"/>
                </patternFill>
              </fill>
            </x14:dxf>
          </x14:cfRule>
          <x14:cfRule type="containsText" priority="15194" operator="containsText" id="{904489E9-1A5A-4A3D-9265-0E59E60A0C9B}">
            <xm:f>NOT(ISERROR(SEARCH('Listados Datos'!$T$4,AT159)))</xm:f>
            <xm:f>'Listados Datos'!$T$4</xm:f>
            <x14:dxf>
              <font>
                <b/>
                <i val="0"/>
                <color theme="0"/>
              </font>
              <fill>
                <patternFill>
                  <bgColor rgb="FFE26B0A"/>
                </patternFill>
              </fill>
            </x14:dxf>
          </x14:cfRule>
          <x14:cfRule type="containsText" priority="15195" operator="containsText" id="{8EA0A606-1FCD-4943-B398-E5A92AB9709D}">
            <xm:f>NOT(ISERROR(SEARCH('Listados Datos'!$T$5,AT159)))</xm:f>
            <xm:f>'Listados Datos'!$T$5</xm:f>
            <x14:dxf>
              <font>
                <b/>
                <i val="0"/>
                <color auto="1"/>
              </font>
              <fill>
                <patternFill>
                  <bgColor rgb="FFFFFF00"/>
                </patternFill>
              </fill>
            </x14:dxf>
          </x14:cfRule>
          <x14:cfRule type="containsText" priority="1519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183" operator="containsText" id="{0F5FDB83-BAC8-4060-AE7C-BD011C9CCE35}">
            <xm:f>NOT(ISERROR(SEARCH('Listados Datos'!$P$3,AR159)))</xm:f>
            <xm:f>'Listados Datos'!$P$3</xm:f>
            <x14:dxf>
              <fill>
                <patternFill>
                  <bgColor rgb="FF99CC00"/>
                </patternFill>
              </fill>
            </x14:dxf>
          </x14:cfRule>
          <x14:cfRule type="containsText" priority="15184" operator="containsText" id="{27CD05D3-8CB1-4657-8241-949F429E5A3B}">
            <xm:f>NOT(ISERROR(SEARCH('Listados Datos'!$P$4,AR159)))</xm:f>
            <xm:f>'Listados Datos'!$P$4</xm:f>
            <x14:dxf>
              <fill>
                <patternFill>
                  <bgColor rgb="FF33CC33"/>
                </patternFill>
              </fill>
            </x14:dxf>
          </x14:cfRule>
          <x14:cfRule type="containsText" priority="15185" operator="containsText" id="{45164516-40F2-4906-86F5-F75BC575193D}">
            <xm:f>NOT(ISERROR(SEARCH('Listados Datos'!$P$5,AR159)))</xm:f>
            <xm:f>'Listados Datos'!$P$5</xm:f>
            <x14:dxf>
              <fill>
                <patternFill>
                  <bgColor rgb="FFFFFF00"/>
                </patternFill>
              </fill>
            </x14:dxf>
          </x14:cfRule>
          <x14:cfRule type="containsText" priority="15186" operator="containsText" id="{7ACEBFBA-D9DE-45F5-BFD5-B9EB592CAC05}">
            <xm:f>NOT(ISERROR(SEARCH('Listados Datos'!$P$6,AR159)))</xm:f>
            <xm:f>'Listados Datos'!$P$6</xm:f>
            <x14:dxf>
              <fill>
                <patternFill>
                  <bgColor rgb="FFFFC000"/>
                </patternFill>
              </fill>
            </x14:dxf>
          </x14:cfRule>
          <x14:cfRule type="containsText" priority="1518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315" operator="containsText" id="{2F74D31E-AD1F-4B47-B461-86FA799F119F}">
            <xm:f>NOT(ISERROR(SEARCH('Listados Datos'!$T$3,AF150)))</xm:f>
            <xm:f>'Listados Datos'!$T$3</xm:f>
            <x14:dxf>
              <fill>
                <patternFill patternType="solid">
                  <bgColor rgb="FFC00000"/>
                </patternFill>
              </fill>
            </x14:dxf>
          </x14:cfRule>
          <x14:cfRule type="containsText" priority="15316" operator="containsText" id="{12A507E3-2281-43D7-9AD8-3B530661F335}">
            <xm:f>NOT(ISERROR(SEARCH('Listados Datos'!$T$4,AF150)))</xm:f>
            <xm:f>'Listados Datos'!$T$4</xm:f>
            <x14:dxf>
              <font>
                <b/>
                <i val="0"/>
                <color theme="0"/>
              </font>
              <fill>
                <patternFill>
                  <bgColor rgb="FFE26B0A"/>
                </patternFill>
              </fill>
            </x14:dxf>
          </x14:cfRule>
          <x14:cfRule type="containsText" priority="15317" operator="containsText" id="{16A7F96D-6602-4ED0-AA38-39F7197B68F4}">
            <xm:f>NOT(ISERROR(SEARCH('Listados Datos'!$T$5,AF150)))</xm:f>
            <xm:f>'Listados Datos'!$T$5</xm:f>
            <x14:dxf>
              <font>
                <b/>
                <i val="0"/>
                <color auto="1"/>
              </font>
              <fill>
                <patternFill>
                  <bgColor rgb="FFFFFF00"/>
                </patternFill>
              </fill>
            </x14:dxf>
          </x14:cfRule>
          <x14:cfRule type="containsText" priority="1531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311" operator="containsText" id="{979DC421-35F0-4E7D-A0AF-DCF9EE44C730}">
            <xm:f>NOT(ISERROR(SEARCH('Listados Datos'!$T$3,AB150)))</xm:f>
            <xm:f>'Listados Datos'!$T$3</xm:f>
            <x14:dxf>
              <fill>
                <patternFill patternType="solid">
                  <bgColor rgb="FFC00000"/>
                </patternFill>
              </fill>
            </x14:dxf>
          </x14:cfRule>
          <x14:cfRule type="containsText" priority="15312" operator="containsText" id="{9D3FBE5A-F061-4EB9-B1DB-FD59C0A03DA6}">
            <xm:f>NOT(ISERROR(SEARCH('Listados Datos'!$T$4,AB150)))</xm:f>
            <xm:f>'Listados Datos'!$T$4</xm:f>
            <x14:dxf>
              <font>
                <b/>
                <i val="0"/>
                <color theme="0"/>
              </font>
              <fill>
                <patternFill>
                  <bgColor rgb="FFE26B0A"/>
                </patternFill>
              </fill>
            </x14:dxf>
          </x14:cfRule>
          <x14:cfRule type="containsText" priority="15313" operator="containsText" id="{82A9A457-01C9-439A-9584-CA6EB206BAA7}">
            <xm:f>NOT(ISERROR(SEARCH('Listados Datos'!$T$5,AB150)))</xm:f>
            <xm:f>'Listados Datos'!$T$5</xm:f>
            <x14:dxf>
              <font>
                <b/>
                <i val="0"/>
                <color auto="1"/>
              </font>
              <fill>
                <patternFill>
                  <bgColor rgb="FFFFFF00"/>
                </patternFill>
              </fill>
            </x14:dxf>
          </x14:cfRule>
          <x14:cfRule type="containsText" priority="1531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301" operator="containsText" id="{D68432BB-5A18-4A80-8B7F-28F015D94A27}">
            <xm:f>NOT(ISERROR(SEARCH('Listados Datos'!$P$3,Z150)))</xm:f>
            <xm:f>'Listados Datos'!$P$3</xm:f>
            <x14:dxf>
              <fill>
                <patternFill>
                  <bgColor rgb="FF99CC00"/>
                </patternFill>
              </fill>
            </x14:dxf>
          </x14:cfRule>
          <x14:cfRule type="containsText" priority="15302" operator="containsText" id="{4F3B1BD0-0724-46D2-9B5B-B98EFF4DFEFA}">
            <xm:f>NOT(ISERROR(SEARCH('Listados Datos'!$P$4,Z150)))</xm:f>
            <xm:f>'Listados Datos'!$P$4</xm:f>
            <x14:dxf>
              <fill>
                <patternFill>
                  <bgColor rgb="FF33CC33"/>
                </patternFill>
              </fill>
            </x14:dxf>
          </x14:cfRule>
          <x14:cfRule type="containsText" priority="15303" operator="containsText" id="{684A8C8F-2841-4695-9770-809B4A33C6F2}">
            <xm:f>NOT(ISERROR(SEARCH('Listados Datos'!$P$5,Z150)))</xm:f>
            <xm:f>'Listados Datos'!$P$5</xm:f>
            <x14:dxf>
              <fill>
                <patternFill>
                  <bgColor rgb="FFFFFF00"/>
                </patternFill>
              </fill>
            </x14:dxf>
          </x14:cfRule>
          <x14:cfRule type="containsText" priority="15304" operator="containsText" id="{8ED7138F-E097-415C-B95E-3842E1A38EB0}">
            <xm:f>NOT(ISERROR(SEARCH('Listados Datos'!$P$6,Z150)))</xm:f>
            <xm:f>'Listados Datos'!$P$6</xm:f>
            <x14:dxf>
              <fill>
                <patternFill>
                  <bgColor rgb="FFFFC000"/>
                </patternFill>
              </fill>
            </x14:dxf>
          </x14:cfRule>
          <x14:cfRule type="containsText" priority="1530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5151" operator="containsText" id="{98873D00-2EFC-4788-BAC8-99E9C2FC1346}">
            <xm:f>NOT(ISERROR(SEARCH('Listados Datos'!$T$3,AT156)))</xm:f>
            <xm:f>'Listados Datos'!$T$3</xm:f>
            <x14:dxf>
              <fill>
                <patternFill patternType="solid">
                  <bgColor rgb="FFC00000"/>
                </patternFill>
              </fill>
            </x14:dxf>
          </x14:cfRule>
          <x14:cfRule type="containsText" priority="15152" operator="containsText" id="{605EA30D-4473-4C7C-974C-0DC4CCE7D241}">
            <xm:f>NOT(ISERROR(SEARCH('Listados Datos'!$T$4,AT156)))</xm:f>
            <xm:f>'Listados Datos'!$T$4</xm:f>
            <x14:dxf>
              <font>
                <b/>
                <i val="0"/>
                <color theme="0"/>
              </font>
              <fill>
                <patternFill>
                  <bgColor rgb="FFE26B0A"/>
                </patternFill>
              </fill>
            </x14:dxf>
          </x14:cfRule>
          <x14:cfRule type="containsText" priority="15153" operator="containsText" id="{81D77E63-C8AC-4C18-AA32-8710A8599B66}">
            <xm:f>NOT(ISERROR(SEARCH('Listados Datos'!$T$5,AT156)))</xm:f>
            <xm:f>'Listados Datos'!$T$5</xm:f>
            <x14:dxf>
              <font>
                <b/>
                <i val="0"/>
                <color auto="1"/>
              </font>
              <fill>
                <patternFill>
                  <bgColor rgb="FFFFFF00"/>
                </patternFill>
              </fill>
            </x14:dxf>
          </x14:cfRule>
          <x14:cfRule type="containsText" priority="1515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5141" operator="containsText" id="{CD23480F-119E-41CE-BAE0-EEB66D4AA166}">
            <xm:f>NOT(ISERROR(SEARCH('Listados Datos'!$P$3,AR156)))</xm:f>
            <xm:f>'Listados Datos'!$P$3</xm:f>
            <x14:dxf>
              <fill>
                <patternFill>
                  <bgColor rgb="FF99CC00"/>
                </patternFill>
              </fill>
            </x14:dxf>
          </x14:cfRule>
          <x14:cfRule type="containsText" priority="15142" operator="containsText" id="{32FCEFF0-28B1-4889-AD63-F87F80D7B217}">
            <xm:f>NOT(ISERROR(SEARCH('Listados Datos'!$P$4,AR156)))</xm:f>
            <xm:f>'Listados Datos'!$P$4</xm:f>
            <x14:dxf>
              <fill>
                <patternFill>
                  <bgColor rgb="FF33CC33"/>
                </patternFill>
              </fill>
            </x14:dxf>
          </x14:cfRule>
          <x14:cfRule type="containsText" priority="15143" operator="containsText" id="{C4962E7E-B2E3-49C4-9472-0E6843DFBC9B}">
            <xm:f>NOT(ISERROR(SEARCH('Listados Datos'!$P$5,AR156)))</xm:f>
            <xm:f>'Listados Datos'!$P$5</xm:f>
            <x14:dxf>
              <fill>
                <patternFill>
                  <bgColor rgb="FFFFFF00"/>
                </patternFill>
              </fill>
            </x14:dxf>
          </x14:cfRule>
          <x14:cfRule type="containsText" priority="15144" operator="containsText" id="{35B26618-C132-410C-B9B9-BC8FC3DCB82E}">
            <xm:f>NOT(ISERROR(SEARCH('Listados Datos'!$P$6,AR156)))</xm:f>
            <xm:f>'Listados Datos'!$P$6</xm:f>
            <x14:dxf>
              <fill>
                <patternFill>
                  <bgColor rgb="FFFFC000"/>
                </patternFill>
              </fill>
            </x14:dxf>
          </x14:cfRule>
          <x14:cfRule type="containsText" priority="1514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273" operator="containsText" id="{C90F2654-3365-43EB-A848-25531E2B07EF}">
            <xm:f>NOT(ISERROR(SEARCH('Listados Datos'!$T$3,AT151)))</xm:f>
            <xm:f>'Listados Datos'!$T$3</xm:f>
            <x14:dxf>
              <fill>
                <patternFill patternType="solid">
                  <bgColor rgb="FFC00000"/>
                </patternFill>
              </fill>
            </x14:dxf>
          </x14:cfRule>
          <x14:cfRule type="containsText" priority="15274" operator="containsText" id="{6E3E284B-7BEF-4513-A928-7C2A6A5022CE}">
            <xm:f>NOT(ISERROR(SEARCH('Listados Datos'!$T$4,AT151)))</xm:f>
            <xm:f>'Listados Datos'!$T$4</xm:f>
            <x14:dxf>
              <font>
                <b/>
                <i val="0"/>
                <color theme="0"/>
              </font>
              <fill>
                <patternFill>
                  <bgColor rgb="FFE26B0A"/>
                </patternFill>
              </fill>
            </x14:dxf>
          </x14:cfRule>
          <x14:cfRule type="containsText" priority="15275" operator="containsText" id="{22B4269C-2050-4178-9875-06AFBC2B138B}">
            <xm:f>NOT(ISERROR(SEARCH('Listados Datos'!$T$5,AT151)))</xm:f>
            <xm:f>'Listados Datos'!$T$5</xm:f>
            <x14:dxf>
              <font>
                <b/>
                <i val="0"/>
                <color auto="1"/>
              </font>
              <fill>
                <patternFill>
                  <bgColor rgb="FFFFFF00"/>
                </patternFill>
              </fill>
            </x14:dxf>
          </x14:cfRule>
          <x14:cfRule type="containsText" priority="1527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263" operator="containsText" id="{400F659F-75C1-4076-852B-19AF30ED0041}">
            <xm:f>NOT(ISERROR(SEARCH('Listados Datos'!$P$3,AR151)))</xm:f>
            <xm:f>'Listados Datos'!$P$3</xm:f>
            <x14:dxf>
              <fill>
                <patternFill>
                  <bgColor rgb="FF99CC00"/>
                </patternFill>
              </fill>
            </x14:dxf>
          </x14:cfRule>
          <x14:cfRule type="containsText" priority="15264" operator="containsText" id="{DB83C17A-4FC8-48ED-B05B-A157765E5C07}">
            <xm:f>NOT(ISERROR(SEARCH('Listados Datos'!$P$4,AR151)))</xm:f>
            <xm:f>'Listados Datos'!$P$4</xm:f>
            <x14:dxf>
              <fill>
                <patternFill>
                  <bgColor rgb="FF33CC33"/>
                </patternFill>
              </fill>
            </x14:dxf>
          </x14:cfRule>
          <x14:cfRule type="containsText" priority="15265" operator="containsText" id="{3B47DFD1-B1EB-47FE-9A76-568DF63B72F6}">
            <xm:f>NOT(ISERROR(SEARCH('Listados Datos'!$P$5,AR151)))</xm:f>
            <xm:f>'Listados Datos'!$P$5</xm:f>
            <x14:dxf>
              <fill>
                <patternFill>
                  <bgColor rgb="FFFFFF00"/>
                </patternFill>
              </fill>
            </x14:dxf>
          </x14:cfRule>
          <x14:cfRule type="containsText" priority="15266" operator="containsText" id="{1B52665F-4DF0-4B21-9D8E-39940176A35D}">
            <xm:f>NOT(ISERROR(SEARCH('Listados Datos'!$P$6,AR151)))</xm:f>
            <xm:f>'Listados Datos'!$P$6</xm:f>
            <x14:dxf>
              <fill>
                <patternFill>
                  <bgColor rgb="FFFFC000"/>
                </patternFill>
              </fill>
            </x14:dxf>
          </x14:cfRule>
          <x14:cfRule type="containsText" priority="1526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5127" operator="containsText" id="{121C4B23-379E-4372-8069-B72350AEB410}">
            <xm:f>NOT(ISERROR(SEARCH('Listados Datos'!$P$3,AR157)))</xm:f>
            <xm:f>'Listados Datos'!$P$3</xm:f>
            <x14:dxf>
              <fill>
                <patternFill>
                  <bgColor rgb="FF99CC00"/>
                </patternFill>
              </fill>
            </x14:dxf>
          </x14:cfRule>
          <x14:cfRule type="containsText" priority="15128" operator="containsText" id="{D302C1FB-7989-4F35-B510-D6D4E3E1DEE5}">
            <xm:f>NOT(ISERROR(SEARCH('Listados Datos'!$P$4,AR157)))</xm:f>
            <xm:f>'Listados Datos'!$P$4</xm:f>
            <x14:dxf>
              <fill>
                <patternFill>
                  <bgColor rgb="FF33CC33"/>
                </patternFill>
              </fill>
            </x14:dxf>
          </x14:cfRule>
          <x14:cfRule type="containsText" priority="15129" operator="containsText" id="{8C4C1230-06F8-48D3-AE7A-1086E1877B72}">
            <xm:f>NOT(ISERROR(SEARCH('Listados Datos'!$P$5,AR157)))</xm:f>
            <xm:f>'Listados Datos'!$P$5</xm:f>
            <x14:dxf>
              <fill>
                <patternFill>
                  <bgColor rgb="FFFFFF00"/>
                </patternFill>
              </fill>
            </x14:dxf>
          </x14:cfRule>
          <x14:cfRule type="containsText" priority="15130" operator="containsText" id="{6647A9F2-F54A-4E8E-9C72-EF775CB1DBA7}">
            <xm:f>NOT(ISERROR(SEARCH('Listados Datos'!$P$6,AR157)))</xm:f>
            <xm:f>'Listados Datos'!$P$6</xm:f>
            <x14:dxf>
              <fill>
                <patternFill>
                  <bgColor rgb="FFFFC000"/>
                </patternFill>
              </fill>
            </x14:dxf>
          </x14:cfRule>
          <x14:cfRule type="containsText" priority="1513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991" operator="containsText" id="{CA753140-9656-462C-82D1-926B6036FC53}">
            <xm:f>NOT(ISERROR(SEARCH('Listados Datos'!$P$3,AR169)))</xm:f>
            <xm:f>'Listados Datos'!$P$3</xm:f>
            <x14:dxf>
              <fill>
                <patternFill>
                  <bgColor rgb="FF99CC00"/>
                </patternFill>
              </fill>
            </x14:dxf>
          </x14:cfRule>
          <x14:cfRule type="containsText" priority="14992" operator="containsText" id="{728D170A-39E0-497B-83AB-398F650A9EE3}">
            <xm:f>NOT(ISERROR(SEARCH('Listados Datos'!$P$4,AR169)))</xm:f>
            <xm:f>'Listados Datos'!$P$4</xm:f>
            <x14:dxf>
              <fill>
                <patternFill>
                  <bgColor rgb="FF33CC33"/>
                </patternFill>
              </fill>
            </x14:dxf>
          </x14:cfRule>
          <x14:cfRule type="containsText" priority="14993" operator="containsText" id="{D301921C-D8B4-413A-9C21-A4EF4B461924}">
            <xm:f>NOT(ISERROR(SEARCH('Listados Datos'!$P$5,AR169)))</xm:f>
            <xm:f>'Listados Datos'!$P$5</xm:f>
            <x14:dxf>
              <fill>
                <patternFill>
                  <bgColor rgb="FFFFFF00"/>
                </patternFill>
              </fill>
            </x14:dxf>
          </x14:cfRule>
          <x14:cfRule type="containsText" priority="14994" operator="containsText" id="{6370D98A-6FE2-442F-81AF-72AE7AB887A4}">
            <xm:f>NOT(ISERROR(SEARCH('Listados Datos'!$P$6,AR169)))</xm:f>
            <xm:f>'Listados Datos'!$P$6</xm:f>
            <x14:dxf>
              <fill>
                <patternFill>
                  <bgColor rgb="FFFFC000"/>
                </patternFill>
              </fill>
            </x14:dxf>
          </x14:cfRule>
          <x14:cfRule type="containsText" priority="1499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667" operator="containsText" id="{83ABA8A2-535C-4033-B6A0-76B766679A66}">
            <xm:f>NOT(ISERROR(SEARCH('Listados Datos'!$T$3,AF136)))</xm:f>
            <xm:f>'Listados Datos'!$T$3</xm:f>
            <x14:dxf>
              <fill>
                <patternFill patternType="solid">
                  <bgColor rgb="FFC00000"/>
                </patternFill>
              </fill>
            </x14:dxf>
          </x14:cfRule>
          <x14:cfRule type="containsText" priority="15668" operator="containsText" id="{C88E3D06-601B-4638-AF72-A0597F668AD9}">
            <xm:f>NOT(ISERROR(SEARCH('Listados Datos'!$T$4,AF136)))</xm:f>
            <xm:f>'Listados Datos'!$T$4</xm:f>
            <x14:dxf>
              <font>
                <b/>
                <i val="0"/>
                <color theme="0"/>
              </font>
              <fill>
                <patternFill>
                  <bgColor rgb="FFE26B0A"/>
                </patternFill>
              </fill>
            </x14:dxf>
          </x14:cfRule>
          <x14:cfRule type="containsText" priority="15669" operator="containsText" id="{92D9EA01-82F4-4974-B153-512E191F23B4}">
            <xm:f>NOT(ISERROR(SEARCH('Listados Datos'!$T$5,AF136)))</xm:f>
            <xm:f>'Listados Datos'!$T$5</xm:f>
            <x14:dxf>
              <font>
                <b/>
                <i val="0"/>
                <color auto="1"/>
              </font>
              <fill>
                <patternFill>
                  <bgColor rgb="FFFFFF00"/>
                </patternFill>
              </fill>
            </x14:dxf>
          </x14:cfRule>
          <x14:cfRule type="containsText" priority="1567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663" operator="containsText" id="{6FBBFF80-7F60-496C-9FA7-F65FA951764D}">
            <xm:f>NOT(ISERROR(SEARCH('Listados Datos'!$T$3,AB136)))</xm:f>
            <xm:f>'Listados Datos'!$T$3</xm:f>
            <x14:dxf>
              <fill>
                <patternFill patternType="solid">
                  <bgColor rgb="FFC00000"/>
                </patternFill>
              </fill>
            </x14:dxf>
          </x14:cfRule>
          <x14:cfRule type="containsText" priority="15664" operator="containsText" id="{FF299C96-6E2E-43A5-9DDE-1FB01A6FE691}">
            <xm:f>NOT(ISERROR(SEARCH('Listados Datos'!$T$4,AB136)))</xm:f>
            <xm:f>'Listados Datos'!$T$4</xm:f>
            <x14:dxf>
              <font>
                <b/>
                <i val="0"/>
                <color theme="0"/>
              </font>
              <fill>
                <patternFill>
                  <bgColor rgb="FFE26B0A"/>
                </patternFill>
              </fill>
            </x14:dxf>
          </x14:cfRule>
          <x14:cfRule type="containsText" priority="15665" operator="containsText" id="{6342554F-CC39-4F02-B1C0-40BEEB05950D}">
            <xm:f>NOT(ISERROR(SEARCH('Listados Datos'!$T$5,AB136)))</xm:f>
            <xm:f>'Listados Datos'!$T$5</xm:f>
            <x14:dxf>
              <font>
                <b/>
                <i val="0"/>
                <color auto="1"/>
              </font>
              <fill>
                <patternFill>
                  <bgColor rgb="FFFFFF00"/>
                </patternFill>
              </fill>
            </x14:dxf>
          </x14:cfRule>
          <x14:cfRule type="containsText" priority="1566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653" operator="containsText" id="{8AF866B4-4C01-498D-AEAD-8FD61E610560}">
            <xm:f>NOT(ISERROR(SEARCH('Listados Datos'!$P$3,Z136)))</xm:f>
            <xm:f>'Listados Datos'!$P$3</xm:f>
            <x14:dxf>
              <fill>
                <patternFill>
                  <bgColor rgb="FF99CC00"/>
                </patternFill>
              </fill>
            </x14:dxf>
          </x14:cfRule>
          <x14:cfRule type="containsText" priority="15654" operator="containsText" id="{CCCE1138-6EAE-4E4B-9476-2E4E4F721238}">
            <xm:f>NOT(ISERROR(SEARCH('Listados Datos'!$P$4,Z136)))</xm:f>
            <xm:f>'Listados Datos'!$P$4</xm:f>
            <x14:dxf>
              <fill>
                <patternFill>
                  <bgColor rgb="FF33CC33"/>
                </patternFill>
              </fill>
            </x14:dxf>
          </x14:cfRule>
          <x14:cfRule type="containsText" priority="15655" operator="containsText" id="{495B36C5-7FF0-4C0C-B8D8-A52D7385264D}">
            <xm:f>NOT(ISERROR(SEARCH('Listados Datos'!$P$5,Z136)))</xm:f>
            <xm:f>'Listados Datos'!$P$5</xm:f>
            <x14:dxf>
              <fill>
                <patternFill>
                  <bgColor rgb="FFFFFF00"/>
                </patternFill>
              </fill>
            </x14:dxf>
          </x14:cfRule>
          <x14:cfRule type="containsText" priority="15656" operator="containsText" id="{74C5A129-C172-4933-BA7E-61A26F14198D}">
            <xm:f>NOT(ISERROR(SEARCH('Listados Datos'!$P$6,Z136)))</xm:f>
            <xm:f>'Listados Datos'!$P$6</xm:f>
            <x14:dxf>
              <fill>
                <patternFill>
                  <bgColor rgb="FFFFC000"/>
                </patternFill>
              </fill>
            </x14:dxf>
          </x14:cfRule>
          <x14:cfRule type="containsText" priority="1565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629" operator="containsText" id="{5CD0809A-67E1-4F79-8D07-3B5721DC8F0F}">
            <xm:f>NOT(ISERROR(SEARCH('Listados Datos'!$T$3,AT136)))</xm:f>
            <xm:f>'Listados Datos'!$T$3</xm:f>
            <x14:dxf>
              <fill>
                <patternFill patternType="solid">
                  <bgColor rgb="FFC00000"/>
                </patternFill>
              </fill>
            </x14:dxf>
          </x14:cfRule>
          <x14:cfRule type="containsText" priority="15630" operator="containsText" id="{58A87ED8-2E6E-43DE-9920-1BFB4F8DD857}">
            <xm:f>NOT(ISERROR(SEARCH('Listados Datos'!$T$4,AT136)))</xm:f>
            <xm:f>'Listados Datos'!$T$4</xm:f>
            <x14:dxf>
              <font>
                <b/>
                <i val="0"/>
                <color theme="0"/>
              </font>
              <fill>
                <patternFill>
                  <bgColor rgb="FFE26B0A"/>
                </patternFill>
              </fill>
            </x14:dxf>
          </x14:cfRule>
          <x14:cfRule type="containsText" priority="15631" operator="containsText" id="{4CFFB324-58BF-424C-AD6E-FA62C724114A}">
            <xm:f>NOT(ISERROR(SEARCH('Listados Datos'!$T$5,AT136)))</xm:f>
            <xm:f>'Listados Datos'!$T$5</xm:f>
            <x14:dxf>
              <font>
                <b/>
                <i val="0"/>
                <color auto="1"/>
              </font>
              <fill>
                <patternFill>
                  <bgColor rgb="FFFFFF00"/>
                </patternFill>
              </fill>
            </x14:dxf>
          </x14:cfRule>
          <x14:cfRule type="containsText" priority="1563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619" operator="containsText" id="{7D157401-B6D4-4D5A-AB8D-014C2C9FBE6C}">
            <xm:f>NOT(ISERROR(SEARCH('Listados Datos'!$P$3,AR136)))</xm:f>
            <xm:f>'Listados Datos'!$P$3</xm:f>
            <x14:dxf>
              <fill>
                <patternFill>
                  <bgColor rgb="FF99CC00"/>
                </patternFill>
              </fill>
            </x14:dxf>
          </x14:cfRule>
          <x14:cfRule type="containsText" priority="15620" operator="containsText" id="{5C334B07-C6C8-4F8D-BA6B-D3F44A43F8EA}">
            <xm:f>NOT(ISERROR(SEARCH('Listados Datos'!$P$4,AR136)))</xm:f>
            <xm:f>'Listados Datos'!$P$4</xm:f>
            <x14:dxf>
              <fill>
                <patternFill>
                  <bgColor rgb="FF33CC33"/>
                </patternFill>
              </fill>
            </x14:dxf>
          </x14:cfRule>
          <x14:cfRule type="containsText" priority="15621" operator="containsText" id="{4E4439B1-EE6F-49C9-9A46-E5992F37AE2A}">
            <xm:f>NOT(ISERROR(SEARCH('Listados Datos'!$P$5,AR136)))</xm:f>
            <xm:f>'Listados Datos'!$P$5</xm:f>
            <x14:dxf>
              <fill>
                <patternFill>
                  <bgColor rgb="FFFFFF00"/>
                </patternFill>
              </fill>
            </x14:dxf>
          </x14:cfRule>
          <x14:cfRule type="containsText" priority="15622" operator="containsText" id="{BF9FF767-38CC-442D-9BFF-5C790F92D175}">
            <xm:f>NOT(ISERROR(SEARCH('Listados Datos'!$P$6,AR136)))</xm:f>
            <xm:f>'Listados Datos'!$P$6</xm:f>
            <x14:dxf>
              <fill>
                <patternFill>
                  <bgColor rgb="FFFFC000"/>
                </patternFill>
              </fill>
            </x14:dxf>
          </x14:cfRule>
          <x14:cfRule type="containsText" priority="1562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615" operator="containsText" id="{F3856024-339E-4AE7-AF39-15F06E5D0860}">
            <xm:f>NOT(ISERROR(SEARCH('Listados Datos'!$T$3,AT137)))</xm:f>
            <xm:f>'Listados Datos'!$T$3</xm:f>
            <x14:dxf>
              <fill>
                <patternFill patternType="solid">
                  <bgColor rgb="FFC00000"/>
                </patternFill>
              </fill>
            </x14:dxf>
          </x14:cfRule>
          <x14:cfRule type="containsText" priority="15616" operator="containsText" id="{B7BC838D-B854-450E-B353-D3165C256E68}">
            <xm:f>NOT(ISERROR(SEARCH('Listados Datos'!$T$4,AT137)))</xm:f>
            <xm:f>'Listados Datos'!$T$4</xm:f>
            <x14:dxf>
              <font>
                <b/>
                <i val="0"/>
                <color theme="0"/>
              </font>
              <fill>
                <patternFill>
                  <bgColor rgb="FFE26B0A"/>
                </patternFill>
              </fill>
            </x14:dxf>
          </x14:cfRule>
          <x14:cfRule type="containsText" priority="15617" operator="containsText" id="{428134F1-963C-46A7-8D88-329D671DFC47}">
            <xm:f>NOT(ISERROR(SEARCH('Listados Datos'!$T$5,AT137)))</xm:f>
            <xm:f>'Listados Datos'!$T$5</xm:f>
            <x14:dxf>
              <font>
                <b/>
                <i val="0"/>
                <color auto="1"/>
              </font>
              <fill>
                <patternFill>
                  <bgColor rgb="FFFFFF00"/>
                </patternFill>
              </fill>
            </x14:dxf>
          </x14:cfRule>
          <x14:cfRule type="containsText" priority="1561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605" operator="containsText" id="{B5555C86-A413-41B0-95DC-2CB9F60BB10A}">
            <xm:f>NOT(ISERROR(SEARCH('Listados Datos'!$P$3,AR137)))</xm:f>
            <xm:f>'Listados Datos'!$P$3</xm:f>
            <x14:dxf>
              <fill>
                <patternFill>
                  <bgColor rgb="FF99CC00"/>
                </patternFill>
              </fill>
            </x14:dxf>
          </x14:cfRule>
          <x14:cfRule type="containsText" priority="15606" operator="containsText" id="{6BBBC4BA-8B9D-4570-902D-1021E106CF5D}">
            <xm:f>NOT(ISERROR(SEARCH('Listados Datos'!$P$4,AR137)))</xm:f>
            <xm:f>'Listados Datos'!$P$4</xm:f>
            <x14:dxf>
              <fill>
                <patternFill>
                  <bgColor rgb="FF33CC33"/>
                </patternFill>
              </fill>
            </x14:dxf>
          </x14:cfRule>
          <x14:cfRule type="containsText" priority="15607" operator="containsText" id="{41A9E08A-7436-4025-B0EB-4612D2327630}">
            <xm:f>NOT(ISERROR(SEARCH('Listados Datos'!$P$5,AR137)))</xm:f>
            <xm:f>'Listados Datos'!$P$5</xm:f>
            <x14:dxf>
              <fill>
                <patternFill>
                  <bgColor rgb="FFFFFF00"/>
                </patternFill>
              </fill>
            </x14:dxf>
          </x14:cfRule>
          <x14:cfRule type="containsText" priority="15608" operator="containsText" id="{9270170E-0469-4051-BB99-8CC1F4DAD5D3}">
            <xm:f>NOT(ISERROR(SEARCH('Listados Datos'!$P$6,AR137)))</xm:f>
            <xm:f>'Listados Datos'!$P$6</xm:f>
            <x14:dxf>
              <fill>
                <patternFill>
                  <bgColor rgb="FFFFC000"/>
                </patternFill>
              </fill>
            </x14:dxf>
          </x14:cfRule>
          <x14:cfRule type="containsText" priority="1560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601" operator="containsText" id="{C9E6C5A9-9812-45CA-8864-5C3F893354A5}">
            <xm:f>NOT(ISERROR(SEARCH('Listados Datos'!$T$3,AT141)))</xm:f>
            <xm:f>'Listados Datos'!$T$3</xm:f>
            <x14:dxf>
              <fill>
                <patternFill patternType="solid">
                  <bgColor rgb="FFC00000"/>
                </patternFill>
              </fill>
            </x14:dxf>
          </x14:cfRule>
          <x14:cfRule type="containsText" priority="15602" operator="containsText" id="{89978ED8-E9A3-4543-B19B-492ED218E0C4}">
            <xm:f>NOT(ISERROR(SEARCH('Listados Datos'!$T$4,AT141)))</xm:f>
            <xm:f>'Listados Datos'!$T$4</xm:f>
            <x14:dxf>
              <font>
                <b/>
                <i val="0"/>
                <color theme="0"/>
              </font>
              <fill>
                <patternFill>
                  <bgColor rgb="FFE26B0A"/>
                </patternFill>
              </fill>
            </x14:dxf>
          </x14:cfRule>
          <x14:cfRule type="containsText" priority="15603" operator="containsText" id="{B08B5E3B-E6CE-4D3A-949C-38E3618FE4A6}">
            <xm:f>NOT(ISERROR(SEARCH('Listados Datos'!$T$5,AT141)))</xm:f>
            <xm:f>'Listados Datos'!$T$5</xm:f>
            <x14:dxf>
              <font>
                <b/>
                <i val="0"/>
                <color auto="1"/>
              </font>
              <fill>
                <patternFill>
                  <bgColor rgb="FFFFFF00"/>
                </patternFill>
              </fill>
            </x14:dxf>
          </x14:cfRule>
          <x14:cfRule type="containsText" priority="1560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591" operator="containsText" id="{3717E368-1757-4611-BE07-1DBF2FB14819}">
            <xm:f>NOT(ISERROR(SEARCH('Listados Datos'!$P$3,AR141)))</xm:f>
            <xm:f>'Listados Datos'!$P$3</xm:f>
            <x14:dxf>
              <fill>
                <patternFill>
                  <bgColor rgb="FF99CC00"/>
                </patternFill>
              </fill>
            </x14:dxf>
          </x14:cfRule>
          <x14:cfRule type="containsText" priority="15592" operator="containsText" id="{908F8304-E945-497E-B2C5-F989CF2A6FAC}">
            <xm:f>NOT(ISERROR(SEARCH('Listados Datos'!$P$4,AR141)))</xm:f>
            <xm:f>'Listados Datos'!$P$4</xm:f>
            <x14:dxf>
              <fill>
                <patternFill>
                  <bgColor rgb="FF33CC33"/>
                </patternFill>
              </fill>
            </x14:dxf>
          </x14:cfRule>
          <x14:cfRule type="containsText" priority="15593" operator="containsText" id="{2F55A315-55E5-4633-8047-EDCA504AF571}">
            <xm:f>NOT(ISERROR(SEARCH('Listados Datos'!$P$5,AR141)))</xm:f>
            <xm:f>'Listados Datos'!$P$5</xm:f>
            <x14:dxf>
              <fill>
                <patternFill>
                  <bgColor rgb="FFFFFF00"/>
                </patternFill>
              </fill>
            </x14:dxf>
          </x14:cfRule>
          <x14:cfRule type="containsText" priority="15594" operator="containsText" id="{5F709105-95F7-48BD-BEE7-E75113BE6968}">
            <xm:f>NOT(ISERROR(SEARCH('Listados Datos'!$P$6,AR141)))</xm:f>
            <xm:f>'Listados Datos'!$P$6</xm:f>
            <x14:dxf>
              <fill>
                <patternFill>
                  <bgColor rgb="FFFFC000"/>
                </patternFill>
              </fill>
            </x14:dxf>
          </x14:cfRule>
          <x14:cfRule type="containsText" priority="1559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587" operator="containsText" id="{FD710923-7628-49B4-B880-B7B7D10B972A}">
            <xm:f>NOT(ISERROR(SEARCH('Listados Datos'!$T$3,AF138)))</xm:f>
            <xm:f>'Listados Datos'!$T$3</xm:f>
            <x14:dxf>
              <fill>
                <patternFill patternType="solid">
                  <bgColor rgb="FFC00000"/>
                </patternFill>
              </fill>
            </x14:dxf>
          </x14:cfRule>
          <x14:cfRule type="containsText" priority="15588" operator="containsText" id="{5EC5DD67-D6CD-47BC-9E8D-B7BB22033DED}">
            <xm:f>NOT(ISERROR(SEARCH('Listados Datos'!$T$4,AF138)))</xm:f>
            <xm:f>'Listados Datos'!$T$4</xm:f>
            <x14:dxf>
              <font>
                <b/>
                <i val="0"/>
                <color theme="0"/>
              </font>
              <fill>
                <patternFill>
                  <bgColor rgb="FFE26B0A"/>
                </patternFill>
              </fill>
            </x14:dxf>
          </x14:cfRule>
          <x14:cfRule type="containsText" priority="15589" operator="containsText" id="{C5C97151-CE11-45A5-8C1E-1825CB44F65C}">
            <xm:f>NOT(ISERROR(SEARCH('Listados Datos'!$T$5,AF138)))</xm:f>
            <xm:f>'Listados Datos'!$T$5</xm:f>
            <x14:dxf>
              <font>
                <b/>
                <i val="0"/>
                <color auto="1"/>
              </font>
              <fill>
                <patternFill>
                  <bgColor rgb="FFFFFF00"/>
                </patternFill>
              </fill>
            </x14:dxf>
          </x14:cfRule>
          <x14:cfRule type="containsText" priority="1559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583" operator="containsText" id="{D1B439E4-A923-49D0-B7E9-4CC4063EB11D}">
            <xm:f>NOT(ISERROR(SEARCH('Listados Datos'!$T$3,AB138)))</xm:f>
            <xm:f>'Listados Datos'!$T$3</xm:f>
            <x14:dxf>
              <fill>
                <patternFill patternType="solid">
                  <bgColor rgb="FFC00000"/>
                </patternFill>
              </fill>
            </x14:dxf>
          </x14:cfRule>
          <x14:cfRule type="containsText" priority="15584" operator="containsText" id="{EB1532D7-1FA6-4BF8-95AF-7C4CF66660F3}">
            <xm:f>NOT(ISERROR(SEARCH('Listados Datos'!$T$4,AB138)))</xm:f>
            <xm:f>'Listados Datos'!$T$4</xm:f>
            <x14:dxf>
              <font>
                <b/>
                <i val="0"/>
                <color theme="0"/>
              </font>
              <fill>
                <patternFill>
                  <bgColor rgb="FFE26B0A"/>
                </patternFill>
              </fill>
            </x14:dxf>
          </x14:cfRule>
          <x14:cfRule type="containsText" priority="15585" operator="containsText" id="{26FACBD2-1FC5-4F15-86B9-4CDF7C9EF57F}">
            <xm:f>NOT(ISERROR(SEARCH('Listados Datos'!$T$5,AB138)))</xm:f>
            <xm:f>'Listados Datos'!$T$5</xm:f>
            <x14:dxf>
              <font>
                <b/>
                <i val="0"/>
                <color auto="1"/>
              </font>
              <fill>
                <patternFill>
                  <bgColor rgb="FFFFFF00"/>
                </patternFill>
              </fill>
            </x14:dxf>
          </x14:cfRule>
          <x14:cfRule type="containsText" priority="1558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573" operator="containsText" id="{53883508-74DF-452E-838E-78FBA170AF36}">
            <xm:f>NOT(ISERROR(SEARCH('Listados Datos'!$P$3,Z138)))</xm:f>
            <xm:f>'Listados Datos'!$P$3</xm:f>
            <x14:dxf>
              <fill>
                <patternFill>
                  <bgColor rgb="FF99CC00"/>
                </patternFill>
              </fill>
            </x14:dxf>
          </x14:cfRule>
          <x14:cfRule type="containsText" priority="15574" operator="containsText" id="{9C7DD50E-2DC1-4051-A97A-23DE7F8D25CE}">
            <xm:f>NOT(ISERROR(SEARCH('Listados Datos'!$P$4,Z138)))</xm:f>
            <xm:f>'Listados Datos'!$P$4</xm:f>
            <x14:dxf>
              <fill>
                <patternFill>
                  <bgColor rgb="FF33CC33"/>
                </patternFill>
              </fill>
            </x14:dxf>
          </x14:cfRule>
          <x14:cfRule type="containsText" priority="15575" operator="containsText" id="{2596C654-ACEB-4036-B3AD-8EC9C8185A4F}">
            <xm:f>NOT(ISERROR(SEARCH('Listados Datos'!$P$5,Z138)))</xm:f>
            <xm:f>'Listados Datos'!$P$5</xm:f>
            <x14:dxf>
              <fill>
                <patternFill>
                  <bgColor rgb="FFFFFF00"/>
                </patternFill>
              </fill>
            </x14:dxf>
          </x14:cfRule>
          <x14:cfRule type="containsText" priority="15576" operator="containsText" id="{647AF101-95C2-4C7A-BBFB-43353791D5D2}">
            <xm:f>NOT(ISERROR(SEARCH('Listados Datos'!$P$6,Z138)))</xm:f>
            <xm:f>'Listados Datos'!$P$6</xm:f>
            <x14:dxf>
              <fill>
                <patternFill>
                  <bgColor rgb="FFFFC000"/>
                </patternFill>
              </fill>
            </x14:dxf>
          </x14:cfRule>
          <x14:cfRule type="containsText" priority="1557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559" operator="containsText" id="{28144C04-3764-4FF9-AA49-94A8F0FDE8A0}">
            <xm:f>NOT(ISERROR(SEARCH('Listados Datos'!$T$3,AT138)))</xm:f>
            <xm:f>'Listados Datos'!$T$3</xm:f>
            <x14:dxf>
              <fill>
                <patternFill patternType="solid">
                  <bgColor rgb="FFC00000"/>
                </patternFill>
              </fill>
            </x14:dxf>
          </x14:cfRule>
          <x14:cfRule type="containsText" priority="15560" operator="containsText" id="{71E8F573-1211-4132-9890-3AB330B69C03}">
            <xm:f>NOT(ISERROR(SEARCH('Listados Datos'!$T$4,AT138)))</xm:f>
            <xm:f>'Listados Datos'!$T$4</xm:f>
            <x14:dxf>
              <font>
                <b/>
                <i val="0"/>
                <color theme="0"/>
              </font>
              <fill>
                <patternFill>
                  <bgColor rgb="FFE26B0A"/>
                </patternFill>
              </fill>
            </x14:dxf>
          </x14:cfRule>
          <x14:cfRule type="containsText" priority="15561" operator="containsText" id="{9488B564-1149-4458-8EC3-EE6F9BBE8BDB}">
            <xm:f>NOT(ISERROR(SEARCH('Listados Datos'!$T$5,AT138)))</xm:f>
            <xm:f>'Listados Datos'!$T$5</xm:f>
            <x14:dxf>
              <font>
                <b/>
                <i val="0"/>
                <color auto="1"/>
              </font>
              <fill>
                <patternFill>
                  <bgColor rgb="FFFFFF00"/>
                </patternFill>
              </fill>
            </x14:dxf>
          </x14:cfRule>
          <x14:cfRule type="containsText" priority="1556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549" operator="containsText" id="{6E25B41C-A0F1-4680-B50E-413D56299F12}">
            <xm:f>NOT(ISERROR(SEARCH('Listados Datos'!$P$3,AR138)))</xm:f>
            <xm:f>'Listados Datos'!$P$3</xm:f>
            <x14:dxf>
              <fill>
                <patternFill>
                  <bgColor rgb="FF99CC00"/>
                </patternFill>
              </fill>
            </x14:dxf>
          </x14:cfRule>
          <x14:cfRule type="containsText" priority="15550" operator="containsText" id="{CA9D4779-7639-4105-B8B7-6A79F09D5F2E}">
            <xm:f>NOT(ISERROR(SEARCH('Listados Datos'!$P$4,AR138)))</xm:f>
            <xm:f>'Listados Datos'!$P$4</xm:f>
            <x14:dxf>
              <fill>
                <patternFill>
                  <bgColor rgb="FF33CC33"/>
                </patternFill>
              </fill>
            </x14:dxf>
          </x14:cfRule>
          <x14:cfRule type="containsText" priority="15551" operator="containsText" id="{778C52A1-412D-4A1B-89BF-3B3976AF5782}">
            <xm:f>NOT(ISERROR(SEARCH('Listados Datos'!$P$5,AR138)))</xm:f>
            <xm:f>'Listados Datos'!$P$5</xm:f>
            <x14:dxf>
              <fill>
                <patternFill>
                  <bgColor rgb="FFFFFF00"/>
                </patternFill>
              </fill>
            </x14:dxf>
          </x14:cfRule>
          <x14:cfRule type="containsText" priority="15552" operator="containsText" id="{8FFC0DD3-3AD9-4039-A385-95235EA49B0D}">
            <xm:f>NOT(ISERROR(SEARCH('Listados Datos'!$P$6,AR138)))</xm:f>
            <xm:f>'Listados Datos'!$P$6</xm:f>
            <x14:dxf>
              <fill>
                <patternFill>
                  <bgColor rgb="FFFFC000"/>
                </patternFill>
              </fill>
            </x14:dxf>
          </x14:cfRule>
          <x14:cfRule type="containsText" priority="1555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545" operator="containsText" id="{0E2E5426-533C-4781-9AD2-7E78800C09EB}">
            <xm:f>NOT(ISERROR(SEARCH('Listados Datos'!$T$3,AT139)))</xm:f>
            <xm:f>'Listados Datos'!$T$3</xm:f>
            <x14:dxf>
              <fill>
                <patternFill patternType="solid">
                  <bgColor rgb="FFC00000"/>
                </patternFill>
              </fill>
            </x14:dxf>
          </x14:cfRule>
          <x14:cfRule type="containsText" priority="15546" operator="containsText" id="{4398248E-E374-486B-9DF4-5F22AC147A3E}">
            <xm:f>NOT(ISERROR(SEARCH('Listados Datos'!$T$4,AT139)))</xm:f>
            <xm:f>'Listados Datos'!$T$4</xm:f>
            <x14:dxf>
              <font>
                <b/>
                <i val="0"/>
                <color theme="0"/>
              </font>
              <fill>
                <patternFill>
                  <bgColor rgb="FFE26B0A"/>
                </patternFill>
              </fill>
            </x14:dxf>
          </x14:cfRule>
          <x14:cfRule type="containsText" priority="15547" operator="containsText" id="{C6B0340A-BBBD-4A00-A29E-4F607053B1A0}">
            <xm:f>NOT(ISERROR(SEARCH('Listados Datos'!$T$5,AT139)))</xm:f>
            <xm:f>'Listados Datos'!$T$5</xm:f>
            <x14:dxf>
              <font>
                <b/>
                <i val="0"/>
                <color auto="1"/>
              </font>
              <fill>
                <patternFill>
                  <bgColor rgb="FFFFFF00"/>
                </patternFill>
              </fill>
            </x14:dxf>
          </x14:cfRule>
          <x14:cfRule type="containsText" priority="1554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535" operator="containsText" id="{5C7CF3F3-C420-4F23-B6EA-C54D3BBCDA16}">
            <xm:f>NOT(ISERROR(SEARCH('Listados Datos'!$P$3,AR139)))</xm:f>
            <xm:f>'Listados Datos'!$P$3</xm:f>
            <x14:dxf>
              <fill>
                <patternFill>
                  <bgColor rgb="FF99CC00"/>
                </patternFill>
              </fill>
            </x14:dxf>
          </x14:cfRule>
          <x14:cfRule type="containsText" priority="15536" operator="containsText" id="{E8C10721-A660-4215-B1FD-29FC0A9D56B1}">
            <xm:f>NOT(ISERROR(SEARCH('Listados Datos'!$P$4,AR139)))</xm:f>
            <xm:f>'Listados Datos'!$P$4</xm:f>
            <x14:dxf>
              <fill>
                <patternFill>
                  <bgColor rgb="FF33CC33"/>
                </patternFill>
              </fill>
            </x14:dxf>
          </x14:cfRule>
          <x14:cfRule type="containsText" priority="15537" operator="containsText" id="{159D6693-A2F3-4B73-8713-FB926D47015B}">
            <xm:f>NOT(ISERROR(SEARCH('Listados Datos'!$P$5,AR139)))</xm:f>
            <xm:f>'Listados Datos'!$P$5</xm:f>
            <x14:dxf>
              <fill>
                <patternFill>
                  <bgColor rgb="FFFFFF00"/>
                </patternFill>
              </fill>
            </x14:dxf>
          </x14:cfRule>
          <x14:cfRule type="containsText" priority="15538" operator="containsText" id="{F9AAFFB0-39B1-4154-96EE-44F2C11AFFD2}">
            <xm:f>NOT(ISERROR(SEARCH('Listados Datos'!$P$6,AR139)))</xm:f>
            <xm:f>'Listados Datos'!$P$6</xm:f>
            <x14:dxf>
              <fill>
                <patternFill>
                  <bgColor rgb="FFFFC000"/>
                </patternFill>
              </fill>
            </x14:dxf>
          </x14:cfRule>
          <x14:cfRule type="containsText" priority="1553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259" operator="containsText" id="{C15902CB-952E-4B47-9695-BCC24946A675}">
            <xm:f>NOT(ISERROR(SEARCH('Listados Datos'!$T$3,AF154)))</xm:f>
            <xm:f>'Listados Datos'!$T$3</xm:f>
            <x14:dxf>
              <fill>
                <patternFill patternType="solid">
                  <bgColor rgb="FFC00000"/>
                </patternFill>
              </fill>
            </x14:dxf>
          </x14:cfRule>
          <x14:cfRule type="containsText" priority="15260" operator="containsText" id="{080F697B-9030-4ED7-B34E-58EFB0BEBCDE}">
            <xm:f>NOT(ISERROR(SEARCH('Listados Datos'!$T$4,AF154)))</xm:f>
            <xm:f>'Listados Datos'!$T$4</xm:f>
            <x14:dxf>
              <font>
                <b/>
                <i val="0"/>
                <color theme="0"/>
              </font>
              <fill>
                <patternFill>
                  <bgColor rgb="FFE26B0A"/>
                </patternFill>
              </fill>
            </x14:dxf>
          </x14:cfRule>
          <x14:cfRule type="containsText" priority="15261" operator="containsText" id="{AF4BEC15-783C-4E3B-87EF-101A4F73271C}">
            <xm:f>NOT(ISERROR(SEARCH('Listados Datos'!$T$5,AF154)))</xm:f>
            <xm:f>'Listados Datos'!$T$5</xm:f>
            <x14:dxf>
              <font>
                <b/>
                <i val="0"/>
                <color auto="1"/>
              </font>
              <fill>
                <patternFill>
                  <bgColor rgb="FFFFFF00"/>
                </patternFill>
              </fill>
            </x14:dxf>
          </x14:cfRule>
          <x14:cfRule type="containsText" priority="1526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255" operator="containsText" id="{6B4D7905-005E-4E1C-9ADF-17E98FB455BC}">
            <xm:f>NOT(ISERROR(SEARCH('Listados Datos'!$T$3,AB154)))</xm:f>
            <xm:f>'Listados Datos'!$T$3</xm:f>
            <x14:dxf>
              <fill>
                <patternFill patternType="solid">
                  <bgColor rgb="FFC00000"/>
                </patternFill>
              </fill>
            </x14:dxf>
          </x14:cfRule>
          <x14:cfRule type="containsText" priority="15256" operator="containsText" id="{B8219DEB-40B5-4B59-B25F-3227F94E2412}">
            <xm:f>NOT(ISERROR(SEARCH('Listados Datos'!$T$4,AB154)))</xm:f>
            <xm:f>'Listados Datos'!$T$4</xm:f>
            <x14:dxf>
              <font>
                <b/>
                <i val="0"/>
                <color theme="0"/>
              </font>
              <fill>
                <patternFill>
                  <bgColor rgb="FFE26B0A"/>
                </patternFill>
              </fill>
            </x14:dxf>
          </x14:cfRule>
          <x14:cfRule type="containsText" priority="15257" operator="containsText" id="{5C56331F-6F17-410C-93FA-E15F1F7A5CBD}">
            <xm:f>NOT(ISERROR(SEARCH('Listados Datos'!$T$5,AB154)))</xm:f>
            <xm:f>'Listados Datos'!$T$5</xm:f>
            <x14:dxf>
              <font>
                <b/>
                <i val="0"/>
                <color auto="1"/>
              </font>
              <fill>
                <patternFill>
                  <bgColor rgb="FFFFFF00"/>
                </patternFill>
              </fill>
            </x14:dxf>
          </x14:cfRule>
          <x14:cfRule type="containsText" priority="1525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245" operator="containsText" id="{AC9677E9-6A20-4394-A3A5-BD839570738E}">
            <xm:f>NOT(ISERROR(SEARCH('Listados Datos'!$P$3,Z154)))</xm:f>
            <xm:f>'Listados Datos'!$P$3</xm:f>
            <x14:dxf>
              <fill>
                <patternFill>
                  <bgColor rgb="FF99CC00"/>
                </patternFill>
              </fill>
            </x14:dxf>
          </x14:cfRule>
          <x14:cfRule type="containsText" priority="15246" operator="containsText" id="{E6AFB4FF-01B6-490A-AC9B-700982DDB1AE}">
            <xm:f>NOT(ISERROR(SEARCH('Listados Datos'!$P$4,Z154)))</xm:f>
            <xm:f>'Listados Datos'!$P$4</xm:f>
            <x14:dxf>
              <fill>
                <patternFill>
                  <bgColor rgb="FF33CC33"/>
                </patternFill>
              </fill>
            </x14:dxf>
          </x14:cfRule>
          <x14:cfRule type="containsText" priority="15247" operator="containsText" id="{0AEA7855-EA12-46EA-BCFC-463154004322}">
            <xm:f>NOT(ISERROR(SEARCH('Listados Datos'!$P$5,Z154)))</xm:f>
            <xm:f>'Listados Datos'!$P$5</xm:f>
            <x14:dxf>
              <fill>
                <patternFill>
                  <bgColor rgb="FFFFFF00"/>
                </patternFill>
              </fill>
            </x14:dxf>
          </x14:cfRule>
          <x14:cfRule type="containsText" priority="15248" operator="containsText" id="{2B08C155-7F67-4CDD-9EDB-53CEB1D3B694}">
            <xm:f>NOT(ISERROR(SEARCH('Listados Datos'!$P$6,Z154)))</xm:f>
            <xm:f>'Listados Datos'!$P$6</xm:f>
            <x14:dxf>
              <fill>
                <patternFill>
                  <bgColor rgb="FFFFC000"/>
                </patternFill>
              </fill>
            </x14:dxf>
          </x14:cfRule>
          <x14:cfRule type="containsText" priority="1524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221" operator="containsText" id="{E3D01E4E-11DC-416F-A8F0-90F5683A03F7}">
            <xm:f>NOT(ISERROR(SEARCH('Listados Datos'!$T$3,AT154)))</xm:f>
            <xm:f>'Listados Datos'!$T$3</xm:f>
            <x14:dxf>
              <fill>
                <patternFill patternType="solid">
                  <bgColor rgb="FFC00000"/>
                </patternFill>
              </fill>
            </x14:dxf>
          </x14:cfRule>
          <x14:cfRule type="containsText" priority="15222" operator="containsText" id="{7FD78A55-3B3F-4FC2-837D-EB540890C48A}">
            <xm:f>NOT(ISERROR(SEARCH('Listados Datos'!$T$4,AT154)))</xm:f>
            <xm:f>'Listados Datos'!$T$4</xm:f>
            <x14:dxf>
              <font>
                <b/>
                <i val="0"/>
                <color theme="0"/>
              </font>
              <fill>
                <patternFill>
                  <bgColor rgb="FFE26B0A"/>
                </patternFill>
              </fill>
            </x14:dxf>
          </x14:cfRule>
          <x14:cfRule type="containsText" priority="15223" operator="containsText" id="{B2EBE43A-06FB-444A-85CC-4E23ECE2A1F7}">
            <xm:f>NOT(ISERROR(SEARCH('Listados Datos'!$T$5,AT154)))</xm:f>
            <xm:f>'Listados Datos'!$T$5</xm:f>
            <x14:dxf>
              <font>
                <b/>
                <i val="0"/>
                <color auto="1"/>
              </font>
              <fill>
                <patternFill>
                  <bgColor rgb="FFFFFF00"/>
                </patternFill>
              </fill>
            </x14:dxf>
          </x14:cfRule>
          <x14:cfRule type="containsText" priority="1522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211" operator="containsText" id="{A2B6AA4F-B1D8-4BF2-9C71-465FB72470A0}">
            <xm:f>NOT(ISERROR(SEARCH('Listados Datos'!$P$3,AR154)))</xm:f>
            <xm:f>'Listados Datos'!$P$3</xm:f>
            <x14:dxf>
              <fill>
                <patternFill>
                  <bgColor rgb="FF99CC00"/>
                </patternFill>
              </fill>
            </x14:dxf>
          </x14:cfRule>
          <x14:cfRule type="containsText" priority="15212" operator="containsText" id="{E122EB40-9591-4EEE-B54E-6314156B191A}">
            <xm:f>NOT(ISERROR(SEARCH('Listados Datos'!$P$4,AR154)))</xm:f>
            <xm:f>'Listados Datos'!$P$4</xm:f>
            <x14:dxf>
              <fill>
                <patternFill>
                  <bgColor rgb="FF33CC33"/>
                </patternFill>
              </fill>
            </x14:dxf>
          </x14:cfRule>
          <x14:cfRule type="containsText" priority="15213" operator="containsText" id="{53555E16-6E1B-4731-A109-3B6086554C7D}">
            <xm:f>NOT(ISERROR(SEARCH('Listados Datos'!$P$5,AR154)))</xm:f>
            <xm:f>'Listados Datos'!$P$5</xm:f>
            <x14:dxf>
              <fill>
                <patternFill>
                  <bgColor rgb="FFFFFF00"/>
                </patternFill>
              </fill>
            </x14:dxf>
          </x14:cfRule>
          <x14:cfRule type="containsText" priority="15214" operator="containsText" id="{2E9A26FF-2072-4A1C-A6D2-372A81803ABA}">
            <xm:f>NOT(ISERROR(SEARCH('Listados Datos'!$P$6,AR154)))</xm:f>
            <xm:f>'Listados Datos'!$P$6</xm:f>
            <x14:dxf>
              <fill>
                <patternFill>
                  <bgColor rgb="FFFFC000"/>
                </patternFill>
              </fill>
            </x14:dxf>
          </x14:cfRule>
          <x14:cfRule type="containsText" priority="1521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207" operator="containsText" id="{D6527E3D-653E-4BEA-8D09-287A66C30C80}">
            <xm:f>NOT(ISERROR(SEARCH('Listados Datos'!$T$3,AT155)))</xm:f>
            <xm:f>'Listados Datos'!$T$3</xm:f>
            <x14:dxf>
              <fill>
                <patternFill patternType="solid">
                  <bgColor rgb="FFC00000"/>
                </patternFill>
              </fill>
            </x14:dxf>
          </x14:cfRule>
          <x14:cfRule type="containsText" priority="15208" operator="containsText" id="{C0DF4DA3-5AFA-471C-A59A-999F4CAD952E}">
            <xm:f>NOT(ISERROR(SEARCH('Listados Datos'!$T$4,AT155)))</xm:f>
            <xm:f>'Listados Datos'!$T$4</xm:f>
            <x14:dxf>
              <font>
                <b/>
                <i val="0"/>
                <color theme="0"/>
              </font>
              <fill>
                <patternFill>
                  <bgColor rgb="FFE26B0A"/>
                </patternFill>
              </fill>
            </x14:dxf>
          </x14:cfRule>
          <x14:cfRule type="containsText" priority="15209" operator="containsText" id="{2F10A1C1-C92F-4C44-94B6-69971AE04DE2}">
            <xm:f>NOT(ISERROR(SEARCH('Listados Datos'!$T$5,AT155)))</xm:f>
            <xm:f>'Listados Datos'!$T$5</xm:f>
            <x14:dxf>
              <font>
                <b/>
                <i val="0"/>
                <color auto="1"/>
              </font>
              <fill>
                <patternFill>
                  <bgColor rgb="FFFFFF00"/>
                </patternFill>
              </fill>
            </x14:dxf>
          </x14:cfRule>
          <x14:cfRule type="containsText" priority="1521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197" operator="containsText" id="{57C4573F-E549-4411-916A-6D7B4089D483}">
            <xm:f>NOT(ISERROR(SEARCH('Listados Datos'!$P$3,AR155)))</xm:f>
            <xm:f>'Listados Datos'!$P$3</xm:f>
            <x14:dxf>
              <fill>
                <patternFill>
                  <bgColor rgb="FF99CC00"/>
                </patternFill>
              </fill>
            </x14:dxf>
          </x14:cfRule>
          <x14:cfRule type="containsText" priority="15198" operator="containsText" id="{4FFED498-2AAB-44CC-8ED3-5AD8B5383FA1}">
            <xm:f>NOT(ISERROR(SEARCH('Listados Datos'!$P$4,AR155)))</xm:f>
            <xm:f>'Listados Datos'!$P$4</xm:f>
            <x14:dxf>
              <fill>
                <patternFill>
                  <bgColor rgb="FF33CC33"/>
                </patternFill>
              </fill>
            </x14:dxf>
          </x14:cfRule>
          <x14:cfRule type="containsText" priority="15199" operator="containsText" id="{2D582BB9-8C45-4336-8E0E-245F5D47A545}">
            <xm:f>NOT(ISERROR(SEARCH('Listados Datos'!$P$5,AR155)))</xm:f>
            <xm:f>'Listados Datos'!$P$5</xm:f>
            <x14:dxf>
              <fill>
                <patternFill>
                  <bgColor rgb="FFFFFF00"/>
                </patternFill>
              </fill>
            </x14:dxf>
          </x14:cfRule>
          <x14:cfRule type="containsText" priority="15200" operator="containsText" id="{D1186AF2-C309-40E5-BB9A-9C38B2600C3D}">
            <xm:f>NOT(ISERROR(SEARCH('Listados Datos'!$P$6,AR155)))</xm:f>
            <xm:f>'Listados Datos'!$P$6</xm:f>
            <x14:dxf>
              <fill>
                <patternFill>
                  <bgColor rgb="FFFFC000"/>
                </patternFill>
              </fill>
            </x14:dxf>
          </x14:cfRule>
          <x14:cfRule type="containsText" priority="1520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179" operator="containsText" id="{29C71FD9-1B88-4E58-A3A9-E736105AD8A8}">
            <xm:f>NOT(ISERROR(SEARCH('Listados Datos'!$T$3,AF156)))</xm:f>
            <xm:f>'Listados Datos'!$T$3</xm:f>
            <x14:dxf>
              <fill>
                <patternFill patternType="solid">
                  <bgColor rgb="FFC00000"/>
                </patternFill>
              </fill>
            </x14:dxf>
          </x14:cfRule>
          <x14:cfRule type="containsText" priority="15180" operator="containsText" id="{809727A9-A550-41AF-980F-6553155265FD}">
            <xm:f>NOT(ISERROR(SEARCH('Listados Datos'!$T$4,AF156)))</xm:f>
            <xm:f>'Listados Datos'!$T$4</xm:f>
            <x14:dxf>
              <font>
                <b/>
                <i val="0"/>
                <color theme="0"/>
              </font>
              <fill>
                <patternFill>
                  <bgColor rgb="FFE26B0A"/>
                </patternFill>
              </fill>
            </x14:dxf>
          </x14:cfRule>
          <x14:cfRule type="containsText" priority="15181" operator="containsText" id="{75CCB8E7-019B-4C7B-AA57-4A048B61220F}">
            <xm:f>NOT(ISERROR(SEARCH('Listados Datos'!$T$5,AF156)))</xm:f>
            <xm:f>'Listados Datos'!$T$5</xm:f>
            <x14:dxf>
              <font>
                <b/>
                <i val="0"/>
                <color auto="1"/>
              </font>
              <fill>
                <patternFill>
                  <bgColor rgb="FFFFFF00"/>
                </patternFill>
              </fill>
            </x14:dxf>
          </x14:cfRule>
          <x14:cfRule type="containsText" priority="1518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175" operator="containsText" id="{EF14D98B-21E5-4E25-A4DB-297FA33F56B8}">
            <xm:f>NOT(ISERROR(SEARCH('Listados Datos'!$T$3,AB156)))</xm:f>
            <xm:f>'Listados Datos'!$T$3</xm:f>
            <x14:dxf>
              <fill>
                <patternFill patternType="solid">
                  <bgColor rgb="FFC00000"/>
                </patternFill>
              </fill>
            </x14:dxf>
          </x14:cfRule>
          <x14:cfRule type="containsText" priority="15176" operator="containsText" id="{30AE546B-C1DD-4474-B5FD-AED5F4E580D8}">
            <xm:f>NOT(ISERROR(SEARCH('Listados Datos'!$T$4,AB156)))</xm:f>
            <xm:f>'Listados Datos'!$T$4</xm:f>
            <x14:dxf>
              <font>
                <b/>
                <i val="0"/>
                <color theme="0"/>
              </font>
              <fill>
                <patternFill>
                  <bgColor rgb="FFE26B0A"/>
                </patternFill>
              </fill>
            </x14:dxf>
          </x14:cfRule>
          <x14:cfRule type="containsText" priority="15177" operator="containsText" id="{C9B51C6D-D830-4B3A-ACB2-F0995EC510AB}">
            <xm:f>NOT(ISERROR(SEARCH('Listados Datos'!$T$5,AB156)))</xm:f>
            <xm:f>'Listados Datos'!$T$5</xm:f>
            <x14:dxf>
              <font>
                <b/>
                <i val="0"/>
                <color auto="1"/>
              </font>
              <fill>
                <patternFill>
                  <bgColor rgb="FFFFFF00"/>
                </patternFill>
              </fill>
            </x14:dxf>
          </x14:cfRule>
          <x14:cfRule type="containsText" priority="1517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165" operator="containsText" id="{354B32F8-B187-44F0-9B3B-2F093C9EDF47}">
            <xm:f>NOT(ISERROR(SEARCH('Listados Datos'!$P$3,Z156)))</xm:f>
            <xm:f>'Listados Datos'!$P$3</xm:f>
            <x14:dxf>
              <fill>
                <patternFill>
                  <bgColor rgb="FF99CC00"/>
                </patternFill>
              </fill>
            </x14:dxf>
          </x14:cfRule>
          <x14:cfRule type="containsText" priority="15166" operator="containsText" id="{33998D87-3220-419D-8B6C-840F4FF99BBE}">
            <xm:f>NOT(ISERROR(SEARCH('Listados Datos'!$P$4,Z156)))</xm:f>
            <xm:f>'Listados Datos'!$P$4</xm:f>
            <x14:dxf>
              <fill>
                <patternFill>
                  <bgColor rgb="FF33CC33"/>
                </patternFill>
              </fill>
            </x14:dxf>
          </x14:cfRule>
          <x14:cfRule type="containsText" priority="15167" operator="containsText" id="{8A0C2FD6-3991-442D-84BE-6F97E8C78AD4}">
            <xm:f>NOT(ISERROR(SEARCH('Listados Datos'!$P$5,Z156)))</xm:f>
            <xm:f>'Listados Datos'!$P$5</xm:f>
            <x14:dxf>
              <fill>
                <patternFill>
                  <bgColor rgb="FFFFFF00"/>
                </patternFill>
              </fill>
            </x14:dxf>
          </x14:cfRule>
          <x14:cfRule type="containsText" priority="15168" operator="containsText" id="{0B7B0DB0-18FB-42CC-980C-3CCFE6A59417}">
            <xm:f>NOT(ISERROR(SEARCH('Listados Datos'!$P$6,Z156)))</xm:f>
            <xm:f>'Listados Datos'!$P$6</xm:f>
            <x14:dxf>
              <fill>
                <patternFill>
                  <bgColor rgb="FFFFC000"/>
                </patternFill>
              </fill>
            </x14:dxf>
          </x14:cfRule>
          <x14:cfRule type="containsText" priority="1516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5137" operator="containsText" id="{C95C22A1-6DBA-43FC-A1DF-7D007F0EAF7C}">
            <xm:f>NOT(ISERROR(SEARCH('Listados Datos'!$T$3,AT157)))</xm:f>
            <xm:f>'Listados Datos'!$T$3</xm:f>
            <x14:dxf>
              <fill>
                <patternFill patternType="solid">
                  <bgColor rgb="FFC00000"/>
                </patternFill>
              </fill>
            </x14:dxf>
          </x14:cfRule>
          <x14:cfRule type="containsText" priority="15138" operator="containsText" id="{B10BD166-1B1D-48FA-B938-DF967054296B}">
            <xm:f>NOT(ISERROR(SEARCH('Listados Datos'!$T$4,AT157)))</xm:f>
            <xm:f>'Listados Datos'!$T$4</xm:f>
            <x14:dxf>
              <font>
                <b/>
                <i val="0"/>
                <color theme="0"/>
              </font>
              <fill>
                <patternFill>
                  <bgColor rgb="FFE26B0A"/>
                </patternFill>
              </fill>
            </x14:dxf>
          </x14:cfRule>
          <x14:cfRule type="containsText" priority="15139" operator="containsText" id="{AF928D22-2C73-42D5-96A6-D11B663372C2}">
            <xm:f>NOT(ISERROR(SEARCH('Listados Datos'!$T$5,AT157)))</xm:f>
            <xm:f>'Listados Datos'!$T$5</xm:f>
            <x14:dxf>
              <font>
                <b/>
                <i val="0"/>
                <color auto="1"/>
              </font>
              <fill>
                <patternFill>
                  <bgColor rgb="FFFFFF00"/>
                </patternFill>
              </fill>
            </x14:dxf>
          </x14:cfRule>
          <x14:cfRule type="containsText" priority="1514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5057" operator="containsText" id="{06A3EE9A-EB7B-4266-89AA-D978FC1332E0}">
            <xm:f>NOT(ISERROR(SEARCH('Listados Datos'!$T$3,AT171)))</xm:f>
            <xm:f>'Listados Datos'!$T$3</xm:f>
            <x14:dxf>
              <fill>
                <patternFill patternType="solid">
                  <bgColor rgb="FFC00000"/>
                </patternFill>
              </fill>
            </x14:dxf>
          </x14:cfRule>
          <x14:cfRule type="containsText" priority="15058" operator="containsText" id="{082F80C4-A7A9-4FD8-9B2F-2FFF434F0336}">
            <xm:f>NOT(ISERROR(SEARCH('Listados Datos'!$T$4,AT171)))</xm:f>
            <xm:f>'Listados Datos'!$T$4</xm:f>
            <x14:dxf>
              <font>
                <b/>
                <i val="0"/>
                <color theme="0"/>
              </font>
              <fill>
                <patternFill>
                  <bgColor rgb="FFE26B0A"/>
                </patternFill>
              </fill>
            </x14:dxf>
          </x14:cfRule>
          <x14:cfRule type="containsText" priority="15059" operator="containsText" id="{E0729FCE-D33B-442E-BBD6-57675674700B}">
            <xm:f>NOT(ISERROR(SEARCH('Listados Datos'!$T$5,AT171)))</xm:f>
            <xm:f>'Listados Datos'!$T$5</xm:f>
            <x14:dxf>
              <font>
                <b/>
                <i val="0"/>
                <color auto="1"/>
              </font>
              <fill>
                <patternFill>
                  <bgColor rgb="FFFFFF00"/>
                </patternFill>
              </fill>
            </x14:dxf>
          </x14:cfRule>
          <x14:cfRule type="containsText" priority="1506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5047" operator="containsText" id="{FC2F1E8A-73A6-4314-A295-1D04DBADAB6B}">
            <xm:f>NOT(ISERROR(SEARCH('Listados Datos'!$P$3,AR171)))</xm:f>
            <xm:f>'Listados Datos'!$P$3</xm:f>
            <x14:dxf>
              <fill>
                <patternFill>
                  <bgColor rgb="FF99CC00"/>
                </patternFill>
              </fill>
            </x14:dxf>
          </x14:cfRule>
          <x14:cfRule type="containsText" priority="15048" operator="containsText" id="{61C1844B-FE37-4544-90FF-20323F973D3F}">
            <xm:f>NOT(ISERROR(SEARCH('Listados Datos'!$P$4,AR171)))</xm:f>
            <xm:f>'Listados Datos'!$P$4</xm:f>
            <x14:dxf>
              <fill>
                <patternFill>
                  <bgColor rgb="FF33CC33"/>
                </patternFill>
              </fill>
            </x14:dxf>
          </x14:cfRule>
          <x14:cfRule type="containsText" priority="15049" operator="containsText" id="{26D8F587-1804-4E5F-8D8E-E949A4027488}">
            <xm:f>NOT(ISERROR(SEARCH('Listados Datos'!$P$5,AR171)))</xm:f>
            <xm:f>'Listados Datos'!$P$5</xm:f>
            <x14:dxf>
              <fill>
                <patternFill>
                  <bgColor rgb="FFFFFF00"/>
                </patternFill>
              </fill>
            </x14:dxf>
          </x14:cfRule>
          <x14:cfRule type="containsText" priority="15050" operator="containsText" id="{96E2B43E-070F-419C-880E-44D5AF344391}">
            <xm:f>NOT(ISERROR(SEARCH('Listados Datos'!$P$6,AR171)))</xm:f>
            <xm:f>'Listados Datos'!$P$6</xm:f>
            <x14:dxf>
              <fill>
                <patternFill>
                  <bgColor rgb="FFFFC000"/>
                </patternFill>
              </fill>
            </x14:dxf>
          </x14:cfRule>
          <x14:cfRule type="containsText" priority="1505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5015" operator="containsText" id="{A5CBDB42-2D98-4315-ABFB-276E68EF307D}">
            <xm:f>NOT(ISERROR(SEARCH('Listados Datos'!$T$3,AT168)))</xm:f>
            <xm:f>'Listados Datos'!$T$3</xm:f>
            <x14:dxf>
              <fill>
                <patternFill patternType="solid">
                  <bgColor rgb="FFC00000"/>
                </patternFill>
              </fill>
            </x14:dxf>
          </x14:cfRule>
          <x14:cfRule type="containsText" priority="15016" operator="containsText" id="{63222535-CCCA-4325-B147-C9EBE889D228}">
            <xm:f>NOT(ISERROR(SEARCH('Listados Datos'!$T$4,AT168)))</xm:f>
            <xm:f>'Listados Datos'!$T$4</xm:f>
            <x14:dxf>
              <font>
                <b/>
                <i val="0"/>
                <color theme="0"/>
              </font>
              <fill>
                <patternFill>
                  <bgColor rgb="FFE26B0A"/>
                </patternFill>
              </fill>
            </x14:dxf>
          </x14:cfRule>
          <x14:cfRule type="containsText" priority="15017" operator="containsText" id="{7D743E30-8FB7-4A07-9A7E-C9CC18C7BF94}">
            <xm:f>NOT(ISERROR(SEARCH('Listados Datos'!$T$5,AT168)))</xm:f>
            <xm:f>'Listados Datos'!$T$5</xm:f>
            <x14:dxf>
              <font>
                <b/>
                <i val="0"/>
                <color auto="1"/>
              </font>
              <fill>
                <patternFill>
                  <bgColor rgb="FFFFFF00"/>
                </patternFill>
              </fill>
            </x14:dxf>
          </x14:cfRule>
          <x14:cfRule type="containsText" priority="1501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5005" operator="containsText" id="{36FE3206-955C-4A04-BF27-5016FCDD5906}">
            <xm:f>NOT(ISERROR(SEARCH('Listados Datos'!$P$3,AR168)))</xm:f>
            <xm:f>'Listados Datos'!$P$3</xm:f>
            <x14:dxf>
              <fill>
                <patternFill>
                  <bgColor rgb="FF99CC00"/>
                </patternFill>
              </fill>
            </x14:dxf>
          </x14:cfRule>
          <x14:cfRule type="containsText" priority="15006" operator="containsText" id="{5D26F4F6-7D7E-44F3-8B42-FEF70218B1B0}">
            <xm:f>NOT(ISERROR(SEARCH('Listados Datos'!$P$4,AR168)))</xm:f>
            <xm:f>'Listados Datos'!$P$4</xm:f>
            <x14:dxf>
              <fill>
                <patternFill>
                  <bgColor rgb="FF33CC33"/>
                </patternFill>
              </fill>
            </x14:dxf>
          </x14:cfRule>
          <x14:cfRule type="containsText" priority="15007" operator="containsText" id="{C55D8F48-85FF-4F61-9CC2-F02EF77D68A7}">
            <xm:f>NOT(ISERROR(SEARCH('Listados Datos'!$P$5,AR168)))</xm:f>
            <xm:f>'Listados Datos'!$P$5</xm:f>
            <x14:dxf>
              <fill>
                <patternFill>
                  <bgColor rgb="FFFFFF00"/>
                </patternFill>
              </fill>
            </x14:dxf>
          </x14:cfRule>
          <x14:cfRule type="containsText" priority="15008" operator="containsText" id="{887557F8-217C-43CA-8A21-C61EC4110467}">
            <xm:f>NOT(ISERROR(SEARCH('Listados Datos'!$P$6,AR168)))</xm:f>
            <xm:f>'Listados Datos'!$P$6</xm:f>
            <x14:dxf>
              <fill>
                <patternFill>
                  <bgColor rgb="FFFFC000"/>
                </patternFill>
              </fill>
            </x14:dxf>
          </x14:cfRule>
          <x14:cfRule type="containsText" priority="1500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5123" operator="containsText" id="{8A889B27-069C-4FF6-B030-42ADF3848F55}">
            <xm:f>NOT(ISERROR(SEARCH('Listados Datos'!$T$3,AF166)))</xm:f>
            <xm:f>'Listados Datos'!$T$3</xm:f>
            <x14:dxf>
              <fill>
                <patternFill patternType="solid">
                  <bgColor rgb="FFC00000"/>
                </patternFill>
              </fill>
            </x14:dxf>
          </x14:cfRule>
          <x14:cfRule type="containsText" priority="15124" operator="containsText" id="{0AE18861-B8AC-4F9F-8337-4922C060A978}">
            <xm:f>NOT(ISERROR(SEARCH('Listados Datos'!$T$4,AF166)))</xm:f>
            <xm:f>'Listados Datos'!$T$4</xm:f>
            <x14:dxf>
              <font>
                <b/>
                <i val="0"/>
                <color theme="0"/>
              </font>
              <fill>
                <patternFill>
                  <bgColor rgb="FFE26B0A"/>
                </patternFill>
              </fill>
            </x14:dxf>
          </x14:cfRule>
          <x14:cfRule type="containsText" priority="15125" operator="containsText" id="{EE266C62-4302-4172-86A4-9AE0E0872DAF}">
            <xm:f>NOT(ISERROR(SEARCH('Listados Datos'!$T$5,AF166)))</xm:f>
            <xm:f>'Listados Datos'!$T$5</xm:f>
            <x14:dxf>
              <font>
                <b/>
                <i val="0"/>
                <color auto="1"/>
              </font>
              <fill>
                <patternFill>
                  <bgColor rgb="FFFFFF00"/>
                </patternFill>
              </fill>
            </x14:dxf>
          </x14:cfRule>
          <x14:cfRule type="containsText" priority="1512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5119" operator="containsText" id="{2E33B17B-D4C3-43E6-A15C-6553B4CB3A96}">
            <xm:f>NOT(ISERROR(SEARCH('Listados Datos'!$T$3,AB166)))</xm:f>
            <xm:f>'Listados Datos'!$T$3</xm:f>
            <x14:dxf>
              <fill>
                <patternFill patternType="solid">
                  <bgColor rgb="FFC00000"/>
                </patternFill>
              </fill>
            </x14:dxf>
          </x14:cfRule>
          <x14:cfRule type="containsText" priority="15120" operator="containsText" id="{EA8DA751-AA6C-4025-91FF-E0A3593DFE26}">
            <xm:f>NOT(ISERROR(SEARCH('Listados Datos'!$T$4,AB166)))</xm:f>
            <xm:f>'Listados Datos'!$T$4</xm:f>
            <x14:dxf>
              <font>
                <b/>
                <i val="0"/>
                <color theme="0"/>
              </font>
              <fill>
                <patternFill>
                  <bgColor rgb="FFE26B0A"/>
                </patternFill>
              </fill>
            </x14:dxf>
          </x14:cfRule>
          <x14:cfRule type="containsText" priority="15121" operator="containsText" id="{96345090-23C8-4973-A38A-1B77E98DC541}">
            <xm:f>NOT(ISERROR(SEARCH('Listados Datos'!$T$5,AB166)))</xm:f>
            <xm:f>'Listados Datos'!$T$5</xm:f>
            <x14:dxf>
              <font>
                <b/>
                <i val="0"/>
                <color auto="1"/>
              </font>
              <fill>
                <patternFill>
                  <bgColor rgb="FFFFFF00"/>
                </patternFill>
              </fill>
            </x14:dxf>
          </x14:cfRule>
          <x14:cfRule type="containsText" priority="1512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5109" operator="containsText" id="{48221517-58FE-4C6E-853E-0D42E7F23B05}">
            <xm:f>NOT(ISERROR(SEARCH('Listados Datos'!$P$3,Z166)))</xm:f>
            <xm:f>'Listados Datos'!$P$3</xm:f>
            <x14:dxf>
              <fill>
                <patternFill>
                  <bgColor rgb="FF99CC00"/>
                </patternFill>
              </fill>
            </x14:dxf>
          </x14:cfRule>
          <x14:cfRule type="containsText" priority="15110" operator="containsText" id="{6B67532D-ABD6-4180-8E24-45E7BB5334D9}">
            <xm:f>NOT(ISERROR(SEARCH('Listados Datos'!$P$4,Z166)))</xm:f>
            <xm:f>'Listados Datos'!$P$4</xm:f>
            <x14:dxf>
              <fill>
                <patternFill>
                  <bgColor rgb="FF33CC33"/>
                </patternFill>
              </fill>
            </x14:dxf>
          </x14:cfRule>
          <x14:cfRule type="containsText" priority="15111" operator="containsText" id="{8EFE51E2-5539-4B77-86FC-ED6632F5B032}">
            <xm:f>NOT(ISERROR(SEARCH('Listados Datos'!$P$5,Z166)))</xm:f>
            <xm:f>'Listados Datos'!$P$5</xm:f>
            <x14:dxf>
              <fill>
                <patternFill>
                  <bgColor rgb="FFFFFF00"/>
                </patternFill>
              </fill>
            </x14:dxf>
          </x14:cfRule>
          <x14:cfRule type="containsText" priority="15112" operator="containsText" id="{1703A20A-35AD-4EBF-8D3F-7529750F95C7}">
            <xm:f>NOT(ISERROR(SEARCH('Listados Datos'!$P$6,Z166)))</xm:f>
            <xm:f>'Listados Datos'!$P$6</xm:f>
            <x14:dxf>
              <fill>
                <patternFill>
                  <bgColor rgb="FFFFC000"/>
                </patternFill>
              </fill>
            </x14:dxf>
          </x14:cfRule>
          <x14:cfRule type="containsText" priority="1511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5085" operator="containsText" id="{FE117CD9-F7DA-4C7F-8E25-144018C9204F}">
            <xm:f>NOT(ISERROR(SEARCH('Listados Datos'!$T$3,AT166)))</xm:f>
            <xm:f>'Listados Datos'!$T$3</xm:f>
            <x14:dxf>
              <fill>
                <patternFill patternType="solid">
                  <bgColor rgb="FFC00000"/>
                </patternFill>
              </fill>
            </x14:dxf>
          </x14:cfRule>
          <x14:cfRule type="containsText" priority="15086" operator="containsText" id="{5B8AE0F2-1F5D-4CD5-B485-28751F81F6B2}">
            <xm:f>NOT(ISERROR(SEARCH('Listados Datos'!$T$4,AT166)))</xm:f>
            <xm:f>'Listados Datos'!$T$4</xm:f>
            <x14:dxf>
              <font>
                <b/>
                <i val="0"/>
                <color theme="0"/>
              </font>
              <fill>
                <patternFill>
                  <bgColor rgb="FFE26B0A"/>
                </patternFill>
              </fill>
            </x14:dxf>
          </x14:cfRule>
          <x14:cfRule type="containsText" priority="15087" operator="containsText" id="{1C6F9C78-97EA-4249-BD92-B4ED46AC8CC0}">
            <xm:f>NOT(ISERROR(SEARCH('Listados Datos'!$T$5,AT166)))</xm:f>
            <xm:f>'Listados Datos'!$T$5</xm:f>
            <x14:dxf>
              <font>
                <b/>
                <i val="0"/>
                <color auto="1"/>
              </font>
              <fill>
                <patternFill>
                  <bgColor rgb="FFFFFF00"/>
                </patternFill>
              </fill>
            </x14:dxf>
          </x14:cfRule>
          <x14:cfRule type="containsText" priority="1508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5075" operator="containsText" id="{55863A66-6672-420D-B677-58B2C483EAA0}">
            <xm:f>NOT(ISERROR(SEARCH('Listados Datos'!$P$3,AR166)))</xm:f>
            <xm:f>'Listados Datos'!$P$3</xm:f>
            <x14:dxf>
              <fill>
                <patternFill>
                  <bgColor rgb="FF99CC00"/>
                </patternFill>
              </fill>
            </x14:dxf>
          </x14:cfRule>
          <x14:cfRule type="containsText" priority="15076" operator="containsText" id="{738E5325-1956-425E-8DD4-5A4AE79103E7}">
            <xm:f>NOT(ISERROR(SEARCH('Listados Datos'!$P$4,AR166)))</xm:f>
            <xm:f>'Listados Datos'!$P$4</xm:f>
            <x14:dxf>
              <fill>
                <patternFill>
                  <bgColor rgb="FF33CC33"/>
                </patternFill>
              </fill>
            </x14:dxf>
          </x14:cfRule>
          <x14:cfRule type="containsText" priority="15077" operator="containsText" id="{CBA7ADEC-1BAC-4F92-892D-AAEFA484DCE2}">
            <xm:f>NOT(ISERROR(SEARCH('Listados Datos'!$P$5,AR166)))</xm:f>
            <xm:f>'Listados Datos'!$P$5</xm:f>
            <x14:dxf>
              <fill>
                <patternFill>
                  <bgColor rgb="FFFFFF00"/>
                </patternFill>
              </fill>
            </x14:dxf>
          </x14:cfRule>
          <x14:cfRule type="containsText" priority="15078" operator="containsText" id="{EF8A8992-CB56-4274-BB9A-618397F46BE0}">
            <xm:f>NOT(ISERROR(SEARCH('Listados Datos'!$P$6,AR166)))</xm:f>
            <xm:f>'Listados Datos'!$P$6</xm:f>
            <x14:dxf>
              <fill>
                <patternFill>
                  <bgColor rgb="FFFFC000"/>
                </patternFill>
              </fill>
            </x14:dxf>
          </x14:cfRule>
          <x14:cfRule type="containsText" priority="1507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5071" operator="containsText" id="{99D4243C-69AB-4859-8601-907C5A9FFFC0}">
            <xm:f>NOT(ISERROR(SEARCH('Listados Datos'!$T$3,AT167)))</xm:f>
            <xm:f>'Listados Datos'!$T$3</xm:f>
            <x14:dxf>
              <fill>
                <patternFill patternType="solid">
                  <bgColor rgb="FFC00000"/>
                </patternFill>
              </fill>
            </x14:dxf>
          </x14:cfRule>
          <x14:cfRule type="containsText" priority="15072" operator="containsText" id="{2C747BFE-4F47-48BD-9164-5DB5AF45AE04}">
            <xm:f>NOT(ISERROR(SEARCH('Listados Datos'!$T$4,AT167)))</xm:f>
            <xm:f>'Listados Datos'!$T$4</xm:f>
            <x14:dxf>
              <font>
                <b/>
                <i val="0"/>
                <color theme="0"/>
              </font>
              <fill>
                <patternFill>
                  <bgColor rgb="FFE26B0A"/>
                </patternFill>
              </fill>
            </x14:dxf>
          </x14:cfRule>
          <x14:cfRule type="containsText" priority="15073" operator="containsText" id="{89FF8E53-B521-4FF1-A4B3-3AC66E6FD13D}">
            <xm:f>NOT(ISERROR(SEARCH('Listados Datos'!$T$5,AT167)))</xm:f>
            <xm:f>'Listados Datos'!$T$5</xm:f>
            <x14:dxf>
              <font>
                <b/>
                <i val="0"/>
                <color auto="1"/>
              </font>
              <fill>
                <patternFill>
                  <bgColor rgb="FFFFFF00"/>
                </patternFill>
              </fill>
            </x14:dxf>
          </x14:cfRule>
          <x14:cfRule type="containsText" priority="1507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5061" operator="containsText" id="{63DEAEC7-9A40-425B-8685-E8B0B9CBF73B}">
            <xm:f>NOT(ISERROR(SEARCH('Listados Datos'!$P$3,AR167)))</xm:f>
            <xm:f>'Listados Datos'!$P$3</xm:f>
            <x14:dxf>
              <fill>
                <patternFill>
                  <bgColor rgb="FF99CC00"/>
                </patternFill>
              </fill>
            </x14:dxf>
          </x14:cfRule>
          <x14:cfRule type="containsText" priority="15062" operator="containsText" id="{AAAF28A1-CCBB-4576-8F02-837C7E28EB87}">
            <xm:f>NOT(ISERROR(SEARCH('Listados Datos'!$P$4,AR167)))</xm:f>
            <xm:f>'Listados Datos'!$P$4</xm:f>
            <x14:dxf>
              <fill>
                <patternFill>
                  <bgColor rgb="FF33CC33"/>
                </patternFill>
              </fill>
            </x14:dxf>
          </x14:cfRule>
          <x14:cfRule type="containsText" priority="15063" operator="containsText" id="{02D9186B-EE20-4E53-A85F-AA40180C5FF1}">
            <xm:f>NOT(ISERROR(SEARCH('Listados Datos'!$P$5,AR167)))</xm:f>
            <xm:f>'Listados Datos'!$P$5</xm:f>
            <x14:dxf>
              <fill>
                <patternFill>
                  <bgColor rgb="FFFFFF00"/>
                </patternFill>
              </fill>
            </x14:dxf>
          </x14:cfRule>
          <x14:cfRule type="containsText" priority="15064" operator="containsText" id="{97555846-4599-4402-A7AE-4B507B4E6B51}">
            <xm:f>NOT(ISERROR(SEARCH('Listados Datos'!$P$6,AR167)))</xm:f>
            <xm:f>'Listados Datos'!$P$6</xm:f>
            <x14:dxf>
              <fill>
                <patternFill>
                  <bgColor rgb="FFFFC000"/>
                </patternFill>
              </fill>
            </x14:dxf>
          </x14:cfRule>
          <x14:cfRule type="containsText" priority="1506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5043" operator="containsText" id="{60CC5010-C0A1-4326-99D7-9356866E100C}">
            <xm:f>NOT(ISERROR(SEARCH('Listados Datos'!$T$3,AF168)))</xm:f>
            <xm:f>'Listados Datos'!$T$3</xm:f>
            <x14:dxf>
              <fill>
                <patternFill patternType="solid">
                  <bgColor rgb="FFC00000"/>
                </patternFill>
              </fill>
            </x14:dxf>
          </x14:cfRule>
          <x14:cfRule type="containsText" priority="15044" operator="containsText" id="{4AB37E7A-E0AF-4F46-B1A2-B5B4682F4DC8}">
            <xm:f>NOT(ISERROR(SEARCH('Listados Datos'!$T$4,AF168)))</xm:f>
            <xm:f>'Listados Datos'!$T$4</xm:f>
            <x14:dxf>
              <font>
                <b/>
                <i val="0"/>
                <color theme="0"/>
              </font>
              <fill>
                <patternFill>
                  <bgColor rgb="FFE26B0A"/>
                </patternFill>
              </fill>
            </x14:dxf>
          </x14:cfRule>
          <x14:cfRule type="containsText" priority="15045" operator="containsText" id="{23C3C607-080A-4B75-B911-1C344C2CC60F}">
            <xm:f>NOT(ISERROR(SEARCH('Listados Datos'!$T$5,AF168)))</xm:f>
            <xm:f>'Listados Datos'!$T$5</xm:f>
            <x14:dxf>
              <font>
                <b/>
                <i val="0"/>
                <color auto="1"/>
              </font>
              <fill>
                <patternFill>
                  <bgColor rgb="FFFFFF00"/>
                </patternFill>
              </fill>
            </x14:dxf>
          </x14:cfRule>
          <x14:cfRule type="containsText" priority="1504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5039" operator="containsText" id="{90514A5D-5DB1-44A7-833C-980EEEC270AB}">
            <xm:f>NOT(ISERROR(SEARCH('Listados Datos'!$T$3,AB168)))</xm:f>
            <xm:f>'Listados Datos'!$T$3</xm:f>
            <x14:dxf>
              <fill>
                <patternFill patternType="solid">
                  <bgColor rgb="FFC00000"/>
                </patternFill>
              </fill>
            </x14:dxf>
          </x14:cfRule>
          <x14:cfRule type="containsText" priority="15040" operator="containsText" id="{16F40521-B2CE-4CBC-933A-E6B46D61A85C}">
            <xm:f>NOT(ISERROR(SEARCH('Listados Datos'!$T$4,AB168)))</xm:f>
            <xm:f>'Listados Datos'!$T$4</xm:f>
            <x14:dxf>
              <font>
                <b/>
                <i val="0"/>
                <color theme="0"/>
              </font>
              <fill>
                <patternFill>
                  <bgColor rgb="FFE26B0A"/>
                </patternFill>
              </fill>
            </x14:dxf>
          </x14:cfRule>
          <x14:cfRule type="containsText" priority="15041" operator="containsText" id="{BEA6BDB0-E2B4-485E-9E3A-31315C9B1C96}">
            <xm:f>NOT(ISERROR(SEARCH('Listados Datos'!$T$5,AB168)))</xm:f>
            <xm:f>'Listados Datos'!$T$5</xm:f>
            <x14:dxf>
              <font>
                <b/>
                <i val="0"/>
                <color auto="1"/>
              </font>
              <fill>
                <patternFill>
                  <bgColor rgb="FFFFFF00"/>
                </patternFill>
              </fill>
            </x14:dxf>
          </x14:cfRule>
          <x14:cfRule type="containsText" priority="1504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5029" operator="containsText" id="{33C769AA-5421-4EBE-8C48-3812F2E6211C}">
            <xm:f>NOT(ISERROR(SEARCH('Listados Datos'!$P$3,Z168)))</xm:f>
            <xm:f>'Listados Datos'!$P$3</xm:f>
            <x14:dxf>
              <fill>
                <patternFill>
                  <bgColor rgb="FF99CC00"/>
                </patternFill>
              </fill>
            </x14:dxf>
          </x14:cfRule>
          <x14:cfRule type="containsText" priority="15030" operator="containsText" id="{B631369F-5825-4C6D-A8A1-E6EBBFAC8E84}">
            <xm:f>NOT(ISERROR(SEARCH('Listados Datos'!$P$4,Z168)))</xm:f>
            <xm:f>'Listados Datos'!$P$4</xm:f>
            <x14:dxf>
              <fill>
                <patternFill>
                  <bgColor rgb="FF33CC33"/>
                </patternFill>
              </fill>
            </x14:dxf>
          </x14:cfRule>
          <x14:cfRule type="containsText" priority="15031" operator="containsText" id="{D45D45A2-6507-4DC8-8B58-7A0192656A6D}">
            <xm:f>NOT(ISERROR(SEARCH('Listados Datos'!$P$5,Z168)))</xm:f>
            <xm:f>'Listados Datos'!$P$5</xm:f>
            <x14:dxf>
              <fill>
                <patternFill>
                  <bgColor rgb="FFFFFF00"/>
                </patternFill>
              </fill>
            </x14:dxf>
          </x14:cfRule>
          <x14:cfRule type="containsText" priority="15032" operator="containsText" id="{F43CC38C-8AF7-403A-93A4-9C11B81F028D}">
            <xm:f>NOT(ISERROR(SEARCH('Listados Datos'!$P$6,Z168)))</xm:f>
            <xm:f>'Listados Datos'!$P$6</xm:f>
            <x14:dxf>
              <fill>
                <patternFill>
                  <bgColor rgb="FFFFC000"/>
                </patternFill>
              </fill>
            </x14:dxf>
          </x14:cfRule>
          <x14:cfRule type="containsText" priority="1503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5001" operator="containsText" id="{9F5E02CE-4C99-460D-9A77-7AC5913F6047}">
            <xm:f>NOT(ISERROR(SEARCH('Listados Datos'!$T$3,AT169)))</xm:f>
            <xm:f>'Listados Datos'!$T$3</xm:f>
            <x14:dxf>
              <fill>
                <patternFill patternType="solid">
                  <bgColor rgb="FFC00000"/>
                </patternFill>
              </fill>
            </x14:dxf>
          </x14:cfRule>
          <x14:cfRule type="containsText" priority="15002" operator="containsText" id="{11398645-D7BC-4AE4-A191-4717444A6EA5}">
            <xm:f>NOT(ISERROR(SEARCH('Listados Datos'!$T$4,AT169)))</xm:f>
            <xm:f>'Listados Datos'!$T$4</xm:f>
            <x14:dxf>
              <font>
                <b/>
                <i val="0"/>
                <color theme="0"/>
              </font>
              <fill>
                <patternFill>
                  <bgColor rgb="FFE26B0A"/>
                </patternFill>
              </fill>
            </x14:dxf>
          </x14:cfRule>
          <x14:cfRule type="containsText" priority="15003" operator="containsText" id="{5276201C-6CA1-47A6-BD04-D95CB3412A54}">
            <xm:f>NOT(ISERROR(SEARCH('Listados Datos'!$T$5,AT169)))</xm:f>
            <xm:f>'Listados Datos'!$T$5</xm:f>
            <x14:dxf>
              <font>
                <b/>
                <i val="0"/>
                <color auto="1"/>
              </font>
              <fill>
                <patternFill>
                  <bgColor rgb="FFFFFF00"/>
                </patternFill>
              </fill>
            </x14:dxf>
          </x14:cfRule>
          <x14:cfRule type="containsText" priority="1500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921" operator="containsText" id="{D466C6EB-8E49-4708-AD7B-136746414190}">
            <xm:f>NOT(ISERROR(SEARCH('Listados Datos'!$T$3,AT165)))</xm:f>
            <xm:f>'Listados Datos'!$T$3</xm:f>
            <x14:dxf>
              <fill>
                <patternFill patternType="solid">
                  <bgColor rgb="FFC00000"/>
                </patternFill>
              </fill>
            </x14:dxf>
          </x14:cfRule>
          <x14:cfRule type="containsText" priority="14922" operator="containsText" id="{17A7A6E6-91CB-404E-94EE-21C0C2B28DCC}">
            <xm:f>NOT(ISERROR(SEARCH('Listados Datos'!$T$4,AT165)))</xm:f>
            <xm:f>'Listados Datos'!$T$4</xm:f>
            <x14:dxf>
              <font>
                <b/>
                <i val="0"/>
                <color theme="0"/>
              </font>
              <fill>
                <patternFill>
                  <bgColor rgb="FFE26B0A"/>
                </patternFill>
              </fill>
            </x14:dxf>
          </x14:cfRule>
          <x14:cfRule type="containsText" priority="14923" operator="containsText" id="{6451F73F-7AF2-4B0B-A754-52FDB3CD298B}">
            <xm:f>NOT(ISERROR(SEARCH('Listados Datos'!$T$5,AT165)))</xm:f>
            <xm:f>'Listados Datos'!$T$5</xm:f>
            <x14:dxf>
              <font>
                <b/>
                <i val="0"/>
                <color auto="1"/>
              </font>
              <fill>
                <patternFill>
                  <bgColor rgb="FFFFFF00"/>
                </patternFill>
              </fill>
            </x14:dxf>
          </x14:cfRule>
          <x14:cfRule type="containsText" priority="1492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911" operator="containsText" id="{DF3E2C58-5C56-4D8F-B399-32A680AD43F1}">
            <xm:f>NOT(ISERROR(SEARCH('Listados Datos'!$P$3,AR165)))</xm:f>
            <xm:f>'Listados Datos'!$P$3</xm:f>
            <x14:dxf>
              <fill>
                <patternFill>
                  <bgColor rgb="FF99CC00"/>
                </patternFill>
              </fill>
            </x14:dxf>
          </x14:cfRule>
          <x14:cfRule type="containsText" priority="14912" operator="containsText" id="{9B732E29-2F08-48FB-ABB7-DFB03DD2744F}">
            <xm:f>NOT(ISERROR(SEARCH('Listados Datos'!$P$4,AR165)))</xm:f>
            <xm:f>'Listados Datos'!$P$4</xm:f>
            <x14:dxf>
              <fill>
                <patternFill>
                  <bgColor rgb="FF33CC33"/>
                </patternFill>
              </fill>
            </x14:dxf>
          </x14:cfRule>
          <x14:cfRule type="containsText" priority="14913" operator="containsText" id="{D13BE204-CC3E-4C92-BEE5-79A2953117BD}">
            <xm:f>NOT(ISERROR(SEARCH('Listados Datos'!$P$5,AR165)))</xm:f>
            <xm:f>'Listados Datos'!$P$5</xm:f>
            <x14:dxf>
              <fill>
                <patternFill>
                  <bgColor rgb="FFFFFF00"/>
                </patternFill>
              </fill>
            </x14:dxf>
          </x14:cfRule>
          <x14:cfRule type="containsText" priority="14914" operator="containsText" id="{41184161-2CDF-415D-992B-0147FAEEF415}">
            <xm:f>NOT(ISERROR(SEARCH('Listados Datos'!$P$6,AR165)))</xm:f>
            <xm:f>'Listados Datos'!$P$6</xm:f>
            <x14:dxf>
              <fill>
                <patternFill>
                  <bgColor rgb="FFFFC000"/>
                </patternFill>
              </fill>
            </x14:dxf>
          </x14:cfRule>
          <x14:cfRule type="containsText" priority="1491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879" operator="containsText" id="{858E3CD9-32D5-4F86-BB94-3058A7803DFB}">
            <xm:f>NOT(ISERROR(SEARCH('Listados Datos'!$T$3,AT162)))</xm:f>
            <xm:f>'Listados Datos'!$T$3</xm:f>
            <x14:dxf>
              <fill>
                <patternFill patternType="solid">
                  <bgColor rgb="FFC00000"/>
                </patternFill>
              </fill>
            </x14:dxf>
          </x14:cfRule>
          <x14:cfRule type="containsText" priority="14880" operator="containsText" id="{E080A24E-468B-44AE-8F76-8AF57897F9CD}">
            <xm:f>NOT(ISERROR(SEARCH('Listados Datos'!$T$4,AT162)))</xm:f>
            <xm:f>'Listados Datos'!$T$4</xm:f>
            <x14:dxf>
              <font>
                <b/>
                <i val="0"/>
                <color theme="0"/>
              </font>
              <fill>
                <patternFill>
                  <bgColor rgb="FFE26B0A"/>
                </patternFill>
              </fill>
            </x14:dxf>
          </x14:cfRule>
          <x14:cfRule type="containsText" priority="14881" operator="containsText" id="{A0FEDB06-05F9-4544-914E-15ABBD2EC004}">
            <xm:f>NOT(ISERROR(SEARCH('Listados Datos'!$T$5,AT162)))</xm:f>
            <xm:f>'Listados Datos'!$T$5</xm:f>
            <x14:dxf>
              <font>
                <b/>
                <i val="0"/>
                <color auto="1"/>
              </font>
              <fill>
                <patternFill>
                  <bgColor rgb="FFFFFF00"/>
                </patternFill>
              </fill>
            </x14:dxf>
          </x14:cfRule>
          <x14:cfRule type="containsText" priority="1488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869" operator="containsText" id="{E6BFB307-A67B-428A-A6A2-676217418ADD}">
            <xm:f>NOT(ISERROR(SEARCH('Listados Datos'!$P$3,AR162)))</xm:f>
            <xm:f>'Listados Datos'!$P$3</xm:f>
            <x14:dxf>
              <fill>
                <patternFill>
                  <bgColor rgb="FF99CC00"/>
                </patternFill>
              </fill>
            </x14:dxf>
          </x14:cfRule>
          <x14:cfRule type="containsText" priority="14870" operator="containsText" id="{44691057-6350-4363-8530-EA352FE0DB36}">
            <xm:f>NOT(ISERROR(SEARCH('Listados Datos'!$P$4,AR162)))</xm:f>
            <xm:f>'Listados Datos'!$P$4</xm:f>
            <x14:dxf>
              <fill>
                <patternFill>
                  <bgColor rgb="FF33CC33"/>
                </patternFill>
              </fill>
            </x14:dxf>
          </x14:cfRule>
          <x14:cfRule type="containsText" priority="14871" operator="containsText" id="{AF532203-7026-4548-8D55-E2BA770B52B0}">
            <xm:f>NOT(ISERROR(SEARCH('Listados Datos'!$P$5,AR162)))</xm:f>
            <xm:f>'Listados Datos'!$P$5</xm:f>
            <x14:dxf>
              <fill>
                <patternFill>
                  <bgColor rgb="FFFFFF00"/>
                </patternFill>
              </fill>
            </x14:dxf>
          </x14:cfRule>
          <x14:cfRule type="containsText" priority="14872" operator="containsText" id="{1F278109-BBE8-488F-A952-F6B3C8BE2391}">
            <xm:f>NOT(ISERROR(SEARCH('Listados Datos'!$P$6,AR162)))</xm:f>
            <xm:f>'Listados Datos'!$P$6</xm:f>
            <x14:dxf>
              <fill>
                <patternFill>
                  <bgColor rgb="FFFFC000"/>
                </patternFill>
              </fill>
            </x14:dxf>
          </x14:cfRule>
          <x14:cfRule type="containsText" priority="1487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855" operator="containsText" id="{6B166C6E-16AD-4506-B02C-96713EE95132}">
            <xm:f>NOT(ISERROR(SEARCH('Listados Datos'!$P$3,AR163)))</xm:f>
            <xm:f>'Listados Datos'!$P$3</xm:f>
            <x14:dxf>
              <fill>
                <patternFill>
                  <bgColor rgb="FF99CC00"/>
                </patternFill>
              </fill>
            </x14:dxf>
          </x14:cfRule>
          <x14:cfRule type="containsText" priority="14856" operator="containsText" id="{669DB3FD-6C75-4CE9-815D-AF26A84DA2F9}">
            <xm:f>NOT(ISERROR(SEARCH('Listados Datos'!$P$4,AR163)))</xm:f>
            <xm:f>'Listados Datos'!$P$4</xm:f>
            <x14:dxf>
              <fill>
                <patternFill>
                  <bgColor rgb="FF33CC33"/>
                </patternFill>
              </fill>
            </x14:dxf>
          </x14:cfRule>
          <x14:cfRule type="containsText" priority="14857" operator="containsText" id="{F74968B7-1674-4B01-A3C8-7C4DE43E7EA2}">
            <xm:f>NOT(ISERROR(SEARCH('Listados Datos'!$P$5,AR163)))</xm:f>
            <xm:f>'Listados Datos'!$P$5</xm:f>
            <x14:dxf>
              <fill>
                <patternFill>
                  <bgColor rgb="FFFFFF00"/>
                </patternFill>
              </fill>
            </x14:dxf>
          </x14:cfRule>
          <x14:cfRule type="containsText" priority="14858" operator="containsText" id="{3E8BEBE6-EE8E-4806-B341-C8BC6B57B01C}">
            <xm:f>NOT(ISERROR(SEARCH('Listados Datos'!$P$6,AR163)))</xm:f>
            <xm:f>'Listados Datos'!$P$6</xm:f>
            <x14:dxf>
              <fill>
                <patternFill>
                  <bgColor rgb="FFFFC000"/>
                </patternFill>
              </fill>
            </x14:dxf>
          </x14:cfRule>
          <x14:cfRule type="containsText" priority="1485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987" operator="containsText" id="{7B69D2F8-C404-4994-8916-D0E7943CEB34}">
            <xm:f>NOT(ISERROR(SEARCH('Listados Datos'!$T$3,AF160)))</xm:f>
            <xm:f>'Listados Datos'!$T$3</xm:f>
            <x14:dxf>
              <fill>
                <patternFill patternType="solid">
                  <bgColor rgb="FFC00000"/>
                </patternFill>
              </fill>
            </x14:dxf>
          </x14:cfRule>
          <x14:cfRule type="containsText" priority="14988" operator="containsText" id="{D33C4FF6-3A05-45B9-A6BC-3CD30024ADEB}">
            <xm:f>NOT(ISERROR(SEARCH('Listados Datos'!$T$4,AF160)))</xm:f>
            <xm:f>'Listados Datos'!$T$4</xm:f>
            <x14:dxf>
              <font>
                <b/>
                <i val="0"/>
                <color theme="0"/>
              </font>
              <fill>
                <patternFill>
                  <bgColor rgb="FFE26B0A"/>
                </patternFill>
              </fill>
            </x14:dxf>
          </x14:cfRule>
          <x14:cfRule type="containsText" priority="14989" operator="containsText" id="{05D7AB08-5278-4888-8EA3-0F62B4D8A0E9}">
            <xm:f>NOT(ISERROR(SEARCH('Listados Datos'!$T$5,AF160)))</xm:f>
            <xm:f>'Listados Datos'!$T$5</xm:f>
            <x14:dxf>
              <font>
                <b/>
                <i val="0"/>
                <color auto="1"/>
              </font>
              <fill>
                <patternFill>
                  <bgColor rgb="FFFFFF00"/>
                </patternFill>
              </fill>
            </x14:dxf>
          </x14:cfRule>
          <x14:cfRule type="containsText" priority="1499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983" operator="containsText" id="{43441C46-5353-4850-8161-E45B79D6BCC9}">
            <xm:f>NOT(ISERROR(SEARCH('Listados Datos'!$T$3,AB160)))</xm:f>
            <xm:f>'Listados Datos'!$T$3</xm:f>
            <x14:dxf>
              <fill>
                <patternFill patternType="solid">
                  <bgColor rgb="FFC00000"/>
                </patternFill>
              </fill>
            </x14:dxf>
          </x14:cfRule>
          <x14:cfRule type="containsText" priority="14984" operator="containsText" id="{CCB6598D-E984-4B02-BF1C-1A60D4B2EE2C}">
            <xm:f>NOT(ISERROR(SEARCH('Listados Datos'!$T$4,AB160)))</xm:f>
            <xm:f>'Listados Datos'!$T$4</xm:f>
            <x14:dxf>
              <font>
                <b/>
                <i val="0"/>
                <color theme="0"/>
              </font>
              <fill>
                <patternFill>
                  <bgColor rgb="FFE26B0A"/>
                </patternFill>
              </fill>
            </x14:dxf>
          </x14:cfRule>
          <x14:cfRule type="containsText" priority="14985" operator="containsText" id="{5D507DA8-2244-403D-BB48-4865FD862746}">
            <xm:f>NOT(ISERROR(SEARCH('Listados Datos'!$T$5,AB160)))</xm:f>
            <xm:f>'Listados Datos'!$T$5</xm:f>
            <x14:dxf>
              <font>
                <b/>
                <i val="0"/>
                <color auto="1"/>
              </font>
              <fill>
                <patternFill>
                  <bgColor rgb="FFFFFF00"/>
                </patternFill>
              </fill>
            </x14:dxf>
          </x14:cfRule>
          <x14:cfRule type="containsText" priority="1498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973" operator="containsText" id="{29ADD402-FC5B-49EF-98FF-040D0609C1A3}">
            <xm:f>NOT(ISERROR(SEARCH('Listados Datos'!$P$3,Z160)))</xm:f>
            <xm:f>'Listados Datos'!$P$3</xm:f>
            <x14:dxf>
              <fill>
                <patternFill>
                  <bgColor rgb="FF99CC00"/>
                </patternFill>
              </fill>
            </x14:dxf>
          </x14:cfRule>
          <x14:cfRule type="containsText" priority="14974" operator="containsText" id="{62217454-F506-48AA-980C-149F2AD64CCB}">
            <xm:f>NOT(ISERROR(SEARCH('Listados Datos'!$P$4,Z160)))</xm:f>
            <xm:f>'Listados Datos'!$P$4</xm:f>
            <x14:dxf>
              <fill>
                <patternFill>
                  <bgColor rgb="FF33CC33"/>
                </patternFill>
              </fill>
            </x14:dxf>
          </x14:cfRule>
          <x14:cfRule type="containsText" priority="14975" operator="containsText" id="{462E007E-4D5E-46F4-A89E-B320B286F19C}">
            <xm:f>NOT(ISERROR(SEARCH('Listados Datos'!$P$5,Z160)))</xm:f>
            <xm:f>'Listados Datos'!$P$5</xm:f>
            <x14:dxf>
              <fill>
                <patternFill>
                  <bgColor rgb="FFFFFF00"/>
                </patternFill>
              </fill>
            </x14:dxf>
          </x14:cfRule>
          <x14:cfRule type="containsText" priority="14976" operator="containsText" id="{4C5EDA6D-9100-4B3E-98BB-DC598F7F9F2A}">
            <xm:f>NOT(ISERROR(SEARCH('Listados Datos'!$P$6,Z160)))</xm:f>
            <xm:f>'Listados Datos'!$P$6</xm:f>
            <x14:dxf>
              <fill>
                <patternFill>
                  <bgColor rgb="FFFFC000"/>
                </patternFill>
              </fill>
            </x14:dxf>
          </x14:cfRule>
          <x14:cfRule type="containsText" priority="1497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949" operator="containsText" id="{DAFB667B-82F4-4D23-8B35-412AA9FA64DA}">
            <xm:f>NOT(ISERROR(SEARCH('Listados Datos'!$T$3,AT160)))</xm:f>
            <xm:f>'Listados Datos'!$T$3</xm:f>
            <x14:dxf>
              <fill>
                <patternFill patternType="solid">
                  <bgColor rgb="FFC00000"/>
                </patternFill>
              </fill>
            </x14:dxf>
          </x14:cfRule>
          <x14:cfRule type="containsText" priority="14950" operator="containsText" id="{F0E1A386-71B9-4C23-B951-93D894E4D9F7}">
            <xm:f>NOT(ISERROR(SEARCH('Listados Datos'!$T$4,AT160)))</xm:f>
            <xm:f>'Listados Datos'!$T$4</xm:f>
            <x14:dxf>
              <font>
                <b/>
                <i val="0"/>
                <color theme="0"/>
              </font>
              <fill>
                <patternFill>
                  <bgColor rgb="FFE26B0A"/>
                </patternFill>
              </fill>
            </x14:dxf>
          </x14:cfRule>
          <x14:cfRule type="containsText" priority="14951" operator="containsText" id="{1D3C4FF8-F697-41DE-A8C2-7F49FD7243B7}">
            <xm:f>NOT(ISERROR(SEARCH('Listados Datos'!$T$5,AT160)))</xm:f>
            <xm:f>'Listados Datos'!$T$5</xm:f>
            <x14:dxf>
              <font>
                <b/>
                <i val="0"/>
                <color auto="1"/>
              </font>
              <fill>
                <patternFill>
                  <bgColor rgb="FFFFFF00"/>
                </patternFill>
              </fill>
            </x14:dxf>
          </x14:cfRule>
          <x14:cfRule type="containsText" priority="1495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939" operator="containsText" id="{16B2C891-1F90-4BC3-A3D7-8A91258BFA15}">
            <xm:f>NOT(ISERROR(SEARCH('Listados Datos'!$P$3,AR160)))</xm:f>
            <xm:f>'Listados Datos'!$P$3</xm:f>
            <x14:dxf>
              <fill>
                <patternFill>
                  <bgColor rgb="FF99CC00"/>
                </patternFill>
              </fill>
            </x14:dxf>
          </x14:cfRule>
          <x14:cfRule type="containsText" priority="14940" operator="containsText" id="{421C321C-AA03-416A-B2C5-F3037F7B65D5}">
            <xm:f>NOT(ISERROR(SEARCH('Listados Datos'!$P$4,AR160)))</xm:f>
            <xm:f>'Listados Datos'!$P$4</xm:f>
            <x14:dxf>
              <fill>
                <patternFill>
                  <bgColor rgb="FF33CC33"/>
                </patternFill>
              </fill>
            </x14:dxf>
          </x14:cfRule>
          <x14:cfRule type="containsText" priority="14941" operator="containsText" id="{5028EDC5-6F7A-47DE-BB4F-80987DD35E0E}">
            <xm:f>NOT(ISERROR(SEARCH('Listados Datos'!$P$5,AR160)))</xm:f>
            <xm:f>'Listados Datos'!$P$5</xm:f>
            <x14:dxf>
              <fill>
                <patternFill>
                  <bgColor rgb="FFFFFF00"/>
                </patternFill>
              </fill>
            </x14:dxf>
          </x14:cfRule>
          <x14:cfRule type="containsText" priority="14942" operator="containsText" id="{DC763F07-F007-4343-BBD4-C8D089C8E0B2}">
            <xm:f>NOT(ISERROR(SEARCH('Listados Datos'!$P$6,AR160)))</xm:f>
            <xm:f>'Listados Datos'!$P$6</xm:f>
            <x14:dxf>
              <fill>
                <patternFill>
                  <bgColor rgb="FFFFC000"/>
                </patternFill>
              </fill>
            </x14:dxf>
          </x14:cfRule>
          <x14:cfRule type="containsText" priority="1494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935" operator="containsText" id="{C7200844-B8F2-45D3-8712-2BA49D00AF1C}">
            <xm:f>NOT(ISERROR(SEARCH('Listados Datos'!$T$3,AT161)))</xm:f>
            <xm:f>'Listados Datos'!$T$3</xm:f>
            <x14:dxf>
              <fill>
                <patternFill patternType="solid">
                  <bgColor rgb="FFC00000"/>
                </patternFill>
              </fill>
            </x14:dxf>
          </x14:cfRule>
          <x14:cfRule type="containsText" priority="14936" operator="containsText" id="{1CDF3F65-B121-4ED9-875F-207B7E0FB1DC}">
            <xm:f>NOT(ISERROR(SEARCH('Listados Datos'!$T$4,AT161)))</xm:f>
            <xm:f>'Listados Datos'!$T$4</xm:f>
            <x14:dxf>
              <font>
                <b/>
                <i val="0"/>
                <color theme="0"/>
              </font>
              <fill>
                <patternFill>
                  <bgColor rgb="FFE26B0A"/>
                </patternFill>
              </fill>
            </x14:dxf>
          </x14:cfRule>
          <x14:cfRule type="containsText" priority="14937" operator="containsText" id="{E40F5DDE-3C3C-4E3E-89CA-C2838ADF2BEB}">
            <xm:f>NOT(ISERROR(SEARCH('Listados Datos'!$T$5,AT161)))</xm:f>
            <xm:f>'Listados Datos'!$T$5</xm:f>
            <x14:dxf>
              <font>
                <b/>
                <i val="0"/>
                <color auto="1"/>
              </font>
              <fill>
                <patternFill>
                  <bgColor rgb="FFFFFF00"/>
                </patternFill>
              </fill>
            </x14:dxf>
          </x14:cfRule>
          <x14:cfRule type="containsText" priority="1493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925" operator="containsText" id="{0E893B5D-54D9-4469-99B9-26E7ED99E112}">
            <xm:f>NOT(ISERROR(SEARCH('Listados Datos'!$P$3,AR161)))</xm:f>
            <xm:f>'Listados Datos'!$P$3</xm:f>
            <x14:dxf>
              <fill>
                <patternFill>
                  <bgColor rgb="FF99CC00"/>
                </patternFill>
              </fill>
            </x14:dxf>
          </x14:cfRule>
          <x14:cfRule type="containsText" priority="14926" operator="containsText" id="{14AA0169-9D3F-45F6-93FA-368E1F3A2C52}">
            <xm:f>NOT(ISERROR(SEARCH('Listados Datos'!$P$4,AR161)))</xm:f>
            <xm:f>'Listados Datos'!$P$4</xm:f>
            <x14:dxf>
              <fill>
                <patternFill>
                  <bgColor rgb="FF33CC33"/>
                </patternFill>
              </fill>
            </x14:dxf>
          </x14:cfRule>
          <x14:cfRule type="containsText" priority="14927" operator="containsText" id="{2DA110A4-0EDE-4A11-8AF6-9C17B84ABE80}">
            <xm:f>NOT(ISERROR(SEARCH('Listados Datos'!$P$5,AR161)))</xm:f>
            <xm:f>'Listados Datos'!$P$5</xm:f>
            <x14:dxf>
              <fill>
                <patternFill>
                  <bgColor rgb="FFFFFF00"/>
                </patternFill>
              </fill>
            </x14:dxf>
          </x14:cfRule>
          <x14:cfRule type="containsText" priority="14928" operator="containsText" id="{136AF1F5-6C6A-405B-AADD-E6913D4E5F39}">
            <xm:f>NOT(ISERROR(SEARCH('Listados Datos'!$P$6,AR161)))</xm:f>
            <xm:f>'Listados Datos'!$P$6</xm:f>
            <x14:dxf>
              <fill>
                <patternFill>
                  <bgColor rgb="FFFFC000"/>
                </patternFill>
              </fill>
            </x14:dxf>
          </x14:cfRule>
          <x14:cfRule type="containsText" priority="1492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907" operator="containsText" id="{C26E1304-9FD4-4787-A9D8-970B5E979073}">
            <xm:f>NOT(ISERROR(SEARCH('Listados Datos'!$T$3,AF162)))</xm:f>
            <xm:f>'Listados Datos'!$T$3</xm:f>
            <x14:dxf>
              <fill>
                <patternFill patternType="solid">
                  <bgColor rgb="FFC00000"/>
                </patternFill>
              </fill>
            </x14:dxf>
          </x14:cfRule>
          <x14:cfRule type="containsText" priority="14908" operator="containsText" id="{B6D8AA8B-C408-4B1A-833D-C94E8CE64A61}">
            <xm:f>NOT(ISERROR(SEARCH('Listados Datos'!$T$4,AF162)))</xm:f>
            <xm:f>'Listados Datos'!$T$4</xm:f>
            <x14:dxf>
              <font>
                <b/>
                <i val="0"/>
                <color theme="0"/>
              </font>
              <fill>
                <patternFill>
                  <bgColor rgb="FFE26B0A"/>
                </patternFill>
              </fill>
            </x14:dxf>
          </x14:cfRule>
          <x14:cfRule type="containsText" priority="14909" operator="containsText" id="{9599A28B-2AFF-48DC-AC58-19F5F159C88D}">
            <xm:f>NOT(ISERROR(SEARCH('Listados Datos'!$T$5,AF162)))</xm:f>
            <xm:f>'Listados Datos'!$T$5</xm:f>
            <x14:dxf>
              <font>
                <b/>
                <i val="0"/>
                <color auto="1"/>
              </font>
              <fill>
                <patternFill>
                  <bgColor rgb="FFFFFF00"/>
                </patternFill>
              </fill>
            </x14:dxf>
          </x14:cfRule>
          <x14:cfRule type="containsText" priority="1491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903" operator="containsText" id="{62A4C396-6097-4E65-A824-52210768F9FD}">
            <xm:f>NOT(ISERROR(SEARCH('Listados Datos'!$T$3,AB162)))</xm:f>
            <xm:f>'Listados Datos'!$T$3</xm:f>
            <x14:dxf>
              <fill>
                <patternFill patternType="solid">
                  <bgColor rgb="FFC00000"/>
                </patternFill>
              </fill>
            </x14:dxf>
          </x14:cfRule>
          <x14:cfRule type="containsText" priority="14904" operator="containsText" id="{8FD4647D-E857-4A11-8EEC-D00FB9F4A82B}">
            <xm:f>NOT(ISERROR(SEARCH('Listados Datos'!$T$4,AB162)))</xm:f>
            <xm:f>'Listados Datos'!$T$4</xm:f>
            <x14:dxf>
              <font>
                <b/>
                <i val="0"/>
                <color theme="0"/>
              </font>
              <fill>
                <patternFill>
                  <bgColor rgb="FFE26B0A"/>
                </patternFill>
              </fill>
            </x14:dxf>
          </x14:cfRule>
          <x14:cfRule type="containsText" priority="14905" operator="containsText" id="{9E5407D7-605A-4591-8BF0-A71E526B67B3}">
            <xm:f>NOT(ISERROR(SEARCH('Listados Datos'!$T$5,AB162)))</xm:f>
            <xm:f>'Listados Datos'!$T$5</xm:f>
            <x14:dxf>
              <font>
                <b/>
                <i val="0"/>
                <color auto="1"/>
              </font>
              <fill>
                <patternFill>
                  <bgColor rgb="FFFFFF00"/>
                </patternFill>
              </fill>
            </x14:dxf>
          </x14:cfRule>
          <x14:cfRule type="containsText" priority="1490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893" operator="containsText" id="{BC3FDA70-13EF-433C-AFEB-3D9A75F4118F}">
            <xm:f>NOT(ISERROR(SEARCH('Listados Datos'!$P$3,Z162)))</xm:f>
            <xm:f>'Listados Datos'!$P$3</xm:f>
            <x14:dxf>
              <fill>
                <patternFill>
                  <bgColor rgb="FF99CC00"/>
                </patternFill>
              </fill>
            </x14:dxf>
          </x14:cfRule>
          <x14:cfRule type="containsText" priority="14894" operator="containsText" id="{93D0E3E7-71FD-4ABF-A85E-6B755C2B1E83}">
            <xm:f>NOT(ISERROR(SEARCH('Listados Datos'!$P$4,Z162)))</xm:f>
            <xm:f>'Listados Datos'!$P$4</xm:f>
            <x14:dxf>
              <fill>
                <patternFill>
                  <bgColor rgb="FF33CC33"/>
                </patternFill>
              </fill>
            </x14:dxf>
          </x14:cfRule>
          <x14:cfRule type="containsText" priority="14895" operator="containsText" id="{8FA73829-61E1-4D8C-9B57-BB92D5622D6E}">
            <xm:f>NOT(ISERROR(SEARCH('Listados Datos'!$P$5,Z162)))</xm:f>
            <xm:f>'Listados Datos'!$P$5</xm:f>
            <x14:dxf>
              <fill>
                <patternFill>
                  <bgColor rgb="FFFFFF00"/>
                </patternFill>
              </fill>
            </x14:dxf>
          </x14:cfRule>
          <x14:cfRule type="containsText" priority="14896" operator="containsText" id="{36747EB0-0FFE-474A-BF03-B24DFFDA5756}">
            <xm:f>NOT(ISERROR(SEARCH('Listados Datos'!$P$6,Z162)))</xm:f>
            <xm:f>'Listados Datos'!$P$6</xm:f>
            <x14:dxf>
              <fill>
                <patternFill>
                  <bgColor rgb="FFFFC000"/>
                </patternFill>
              </fill>
            </x14:dxf>
          </x14:cfRule>
          <x14:cfRule type="containsText" priority="1489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865" operator="containsText" id="{8FABADA7-6690-4A35-84C6-DA46622BF32F}">
            <xm:f>NOT(ISERROR(SEARCH('Listados Datos'!$T$3,AT163)))</xm:f>
            <xm:f>'Listados Datos'!$T$3</xm:f>
            <x14:dxf>
              <fill>
                <patternFill patternType="solid">
                  <bgColor rgb="FFC00000"/>
                </patternFill>
              </fill>
            </x14:dxf>
          </x14:cfRule>
          <x14:cfRule type="containsText" priority="14866" operator="containsText" id="{4E944356-4626-4A48-A52D-DB0AE51ABA54}">
            <xm:f>NOT(ISERROR(SEARCH('Listados Datos'!$T$4,AT163)))</xm:f>
            <xm:f>'Listados Datos'!$T$4</xm:f>
            <x14:dxf>
              <font>
                <b/>
                <i val="0"/>
                <color theme="0"/>
              </font>
              <fill>
                <patternFill>
                  <bgColor rgb="FFE26B0A"/>
                </patternFill>
              </fill>
            </x14:dxf>
          </x14:cfRule>
          <x14:cfRule type="containsText" priority="14867" operator="containsText" id="{E7FBC1AA-2079-4359-A91C-16DEF2E8ACFC}">
            <xm:f>NOT(ISERROR(SEARCH('Listados Datos'!$T$5,AT163)))</xm:f>
            <xm:f>'Listados Datos'!$T$5</xm:f>
            <x14:dxf>
              <font>
                <b/>
                <i val="0"/>
                <color auto="1"/>
              </font>
              <fill>
                <patternFill>
                  <bgColor rgb="FFFFFF00"/>
                </patternFill>
              </fill>
            </x14:dxf>
          </x14:cfRule>
          <x14:cfRule type="containsText" priority="1486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603" operator="containsText" id="{2607F943-78AE-4C59-A482-773B3F1D0043}">
            <xm:f>NOT(ISERROR(SEARCH('Listados Datos'!$P$3,AR170)))</xm:f>
            <xm:f>'Listados Datos'!$P$3</xm:f>
            <x14:dxf>
              <fill>
                <patternFill>
                  <bgColor rgb="FF99CC00"/>
                </patternFill>
              </fill>
            </x14:dxf>
          </x14:cfRule>
          <x14:cfRule type="containsText" priority="14604" operator="containsText" id="{26FD5547-B8FA-450D-9C52-06BFE8DEA6F2}">
            <xm:f>NOT(ISERROR(SEARCH('Listados Datos'!$P$4,AR170)))</xm:f>
            <xm:f>'Listados Datos'!$P$4</xm:f>
            <x14:dxf>
              <fill>
                <patternFill>
                  <bgColor rgb="FF33CC33"/>
                </patternFill>
              </fill>
            </x14:dxf>
          </x14:cfRule>
          <x14:cfRule type="containsText" priority="14605" operator="containsText" id="{4B25D847-2FEE-400E-B8CC-E31EB7E15E44}">
            <xm:f>NOT(ISERROR(SEARCH('Listados Datos'!$P$5,AR170)))</xm:f>
            <xm:f>'Listados Datos'!$P$5</xm:f>
            <x14:dxf>
              <fill>
                <patternFill>
                  <bgColor rgb="FFFFFF00"/>
                </patternFill>
              </fill>
            </x14:dxf>
          </x14:cfRule>
          <x14:cfRule type="containsText" priority="14606" operator="containsText" id="{D4534D19-F64B-46D4-90DC-4B902B6A34DB}">
            <xm:f>NOT(ISERROR(SEARCH('Listados Datos'!$P$6,AR170)))</xm:f>
            <xm:f>'Listados Datos'!$P$6</xm:f>
            <x14:dxf>
              <fill>
                <patternFill>
                  <bgColor rgb="FFFFC000"/>
                </patternFill>
              </fill>
            </x14:dxf>
          </x14:cfRule>
          <x14:cfRule type="containsText" priority="1460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851" operator="containsText" id="{202917FA-4F4D-432F-95BE-0E838CFFDB8E}">
            <xm:f>NOT(ISERROR(SEARCH('Listados Datos'!$T$3,AF140)))</xm:f>
            <xm:f>'Listados Datos'!$T$3</xm:f>
            <x14:dxf>
              <fill>
                <patternFill patternType="solid">
                  <bgColor rgb="FFC00000"/>
                </patternFill>
              </fill>
            </x14:dxf>
          </x14:cfRule>
          <x14:cfRule type="containsText" priority="14852" operator="containsText" id="{03FF92B2-4CDA-4040-9F08-121D2268028A}">
            <xm:f>NOT(ISERROR(SEARCH('Listados Datos'!$T$4,AF140)))</xm:f>
            <xm:f>'Listados Datos'!$T$4</xm:f>
            <x14:dxf>
              <font>
                <b/>
                <i val="0"/>
                <color theme="0"/>
              </font>
              <fill>
                <patternFill>
                  <bgColor rgb="FFE26B0A"/>
                </patternFill>
              </fill>
            </x14:dxf>
          </x14:cfRule>
          <x14:cfRule type="containsText" priority="14853" operator="containsText" id="{635129C2-6D38-4275-B647-73F8F9B58342}">
            <xm:f>NOT(ISERROR(SEARCH('Listados Datos'!$T$5,AF140)))</xm:f>
            <xm:f>'Listados Datos'!$T$5</xm:f>
            <x14:dxf>
              <font>
                <b/>
                <i val="0"/>
                <color auto="1"/>
              </font>
              <fill>
                <patternFill>
                  <bgColor rgb="FFFFFF00"/>
                </patternFill>
              </fill>
            </x14:dxf>
          </x14:cfRule>
          <x14:cfRule type="containsText" priority="1485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847" operator="containsText" id="{49EABD31-79BD-485A-B110-7B0C90DA9903}">
            <xm:f>NOT(ISERROR(SEARCH('Listados Datos'!$T$3,AB140)))</xm:f>
            <xm:f>'Listados Datos'!$T$3</xm:f>
            <x14:dxf>
              <fill>
                <patternFill patternType="solid">
                  <bgColor rgb="FFC00000"/>
                </patternFill>
              </fill>
            </x14:dxf>
          </x14:cfRule>
          <x14:cfRule type="containsText" priority="14848" operator="containsText" id="{D9DB8474-C8BA-40CF-9D54-BFA55E89F07F}">
            <xm:f>NOT(ISERROR(SEARCH('Listados Datos'!$T$4,AB140)))</xm:f>
            <xm:f>'Listados Datos'!$T$4</xm:f>
            <x14:dxf>
              <font>
                <b/>
                <i val="0"/>
                <color theme="0"/>
              </font>
              <fill>
                <patternFill>
                  <bgColor rgb="FFE26B0A"/>
                </patternFill>
              </fill>
            </x14:dxf>
          </x14:cfRule>
          <x14:cfRule type="containsText" priority="14849" operator="containsText" id="{611691DF-E48A-476E-88C6-37CD4AF874DF}">
            <xm:f>NOT(ISERROR(SEARCH('Listados Datos'!$T$5,AB140)))</xm:f>
            <xm:f>'Listados Datos'!$T$5</xm:f>
            <x14:dxf>
              <font>
                <b/>
                <i val="0"/>
                <color auto="1"/>
              </font>
              <fill>
                <patternFill>
                  <bgColor rgb="FFFFFF00"/>
                </patternFill>
              </fill>
            </x14:dxf>
          </x14:cfRule>
          <x14:cfRule type="containsText" priority="1485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837" operator="containsText" id="{B3E0E944-6A21-4B5C-8221-8D7D6092C82E}">
            <xm:f>NOT(ISERROR(SEARCH('Listados Datos'!$P$3,Z140)))</xm:f>
            <xm:f>'Listados Datos'!$P$3</xm:f>
            <x14:dxf>
              <fill>
                <patternFill>
                  <bgColor rgb="FF99CC00"/>
                </patternFill>
              </fill>
            </x14:dxf>
          </x14:cfRule>
          <x14:cfRule type="containsText" priority="14838" operator="containsText" id="{8D6CF622-6AAF-45AF-943E-490DA422A1F8}">
            <xm:f>NOT(ISERROR(SEARCH('Listados Datos'!$P$4,Z140)))</xm:f>
            <xm:f>'Listados Datos'!$P$4</xm:f>
            <x14:dxf>
              <fill>
                <patternFill>
                  <bgColor rgb="FF33CC33"/>
                </patternFill>
              </fill>
            </x14:dxf>
          </x14:cfRule>
          <x14:cfRule type="containsText" priority="14839" operator="containsText" id="{85EA6139-5FA4-4B8A-B72E-7AAEBD26CF8A}">
            <xm:f>NOT(ISERROR(SEARCH('Listados Datos'!$P$5,Z140)))</xm:f>
            <xm:f>'Listados Datos'!$P$5</xm:f>
            <x14:dxf>
              <fill>
                <patternFill>
                  <bgColor rgb="FFFFFF00"/>
                </patternFill>
              </fill>
            </x14:dxf>
          </x14:cfRule>
          <x14:cfRule type="containsText" priority="14840" operator="containsText" id="{91329297-6DC9-4246-B735-0428BF2193CC}">
            <xm:f>NOT(ISERROR(SEARCH('Listados Datos'!$P$6,Z140)))</xm:f>
            <xm:f>'Listados Datos'!$P$6</xm:f>
            <x14:dxf>
              <fill>
                <patternFill>
                  <bgColor rgb="FFFFC000"/>
                </patternFill>
              </fill>
            </x14:dxf>
          </x14:cfRule>
          <x14:cfRule type="containsText" priority="1484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823" operator="containsText" id="{CE8E4187-B4D5-4580-8EFC-5F765D0F5A35}">
            <xm:f>NOT(ISERROR(SEARCH('Listados Datos'!$T$3,AT140)))</xm:f>
            <xm:f>'Listados Datos'!$T$3</xm:f>
            <x14:dxf>
              <fill>
                <patternFill patternType="solid">
                  <bgColor rgb="FFC00000"/>
                </patternFill>
              </fill>
            </x14:dxf>
          </x14:cfRule>
          <x14:cfRule type="containsText" priority="14824" operator="containsText" id="{3125A074-7FA9-4265-9820-6D4CCE5C91C7}">
            <xm:f>NOT(ISERROR(SEARCH('Listados Datos'!$T$4,AT140)))</xm:f>
            <xm:f>'Listados Datos'!$T$4</xm:f>
            <x14:dxf>
              <font>
                <b/>
                <i val="0"/>
                <color theme="0"/>
              </font>
              <fill>
                <patternFill>
                  <bgColor rgb="FFE26B0A"/>
                </patternFill>
              </fill>
            </x14:dxf>
          </x14:cfRule>
          <x14:cfRule type="containsText" priority="14825" operator="containsText" id="{365270B6-D732-40EE-BBC6-528E834CD37E}">
            <xm:f>NOT(ISERROR(SEARCH('Listados Datos'!$T$5,AT140)))</xm:f>
            <xm:f>'Listados Datos'!$T$5</xm:f>
            <x14:dxf>
              <font>
                <b/>
                <i val="0"/>
                <color auto="1"/>
              </font>
              <fill>
                <patternFill>
                  <bgColor rgb="FFFFFF00"/>
                </patternFill>
              </fill>
            </x14:dxf>
          </x14:cfRule>
          <x14:cfRule type="containsText" priority="1482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813" operator="containsText" id="{CAF23EE3-105B-4386-ADBC-3E1BF082C20D}">
            <xm:f>NOT(ISERROR(SEARCH('Listados Datos'!$P$3,AR140)))</xm:f>
            <xm:f>'Listados Datos'!$P$3</xm:f>
            <x14:dxf>
              <fill>
                <patternFill>
                  <bgColor rgb="FF99CC00"/>
                </patternFill>
              </fill>
            </x14:dxf>
          </x14:cfRule>
          <x14:cfRule type="containsText" priority="14814" operator="containsText" id="{151021AC-9BBC-446E-BD0A-C64A243B66EB}">
            <xm:f>NOT(ISERROR(SEARCH('Listados Datos'!$P$4,AR140)))</xm:f>
            <xm:f>'Listados Datos'!$P$4</xm:f>
            <x14:dxf>
              <fill>
                <patternFill>
                  <bgColor rgb="FF33CC33"/>
                </patternFill>
              </fill>
            </x14:dxf>
          </x14:cfRule>
          <x14:cfRule type="containsText" priority="14815" operator="containsText" id="{E0ACF117-11B8-4E59-8911-583ABFD48C3C}">
            <xm:f>NOT(ISERROR(SEARCH('Listados Datos'!$P$5,AR140)))</xm:f>
            <xm:f>'Listados Datos'!$P$5</xm:f>
            <x14:dxf>
              <fill>
                <patternFill>
                  <bgColor rgb="FFFFFF00"/>
                </patternFill>
              </fill>
            </x14:dxf>
          </x14:cfRule>
          <x14:cfRule type="containsText" priority="14816" operator="containsText" id="{A80205F6-962A-4D57-AE66-F27489FFB8F2}">
            <xm:f>NOT(ISERROR(SEARCH('Listados Datos'!$P$6,AR140)))</xm:f>
            <xm:f>'Listados Datos'!$P$6</xm:f>
            <x14:dxf>
              <fill>
                <patternFill>
                  <bgColor rgb="FFFFC000"/>
                </patternFill>
              </fill>
            </x14:dxf>
          </x14:cfRule>
          <x14:cfRule type="containsText" priority="1481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809" operator="containsText" id="{0DD4E626-43B7-4E07-995C-0195EB9DB5A8}">
            <xm:f>NOT(ISERROR(SEARCH('Listados Datos'!$T$3,AF146)))</xm:f>
            <xm:f>'Listados Datos'!$T$3</xm:f>
            <x14:dxf>
              <fill>
                <patternFill patternType="solid">
                  <bgColor rgb="FFC00000"/>
                </patternFill>
              </fill>
            </x14:dxf>
          </x14:cfRule>
          <x14:cfRule type="containsText" priority="14810" operator="containsText" id="{3BA5F217-82A0-4F80-950B-431796A7AD4D}">
            <xm:f>NOT(ISERROR(SEARCH('Listados Datos'!$T$4,AF146)))</xm:f>
            <xm:f>'Listados Datos'!$T$4</xm:f>
            <x14:dxf>
              <font>
                <b/>
                <i val="0"/>
                <color theme="0"/>
              </font>
              <fill>
                <patternFill>
                  <bgColor rgb="FFE26B0A"/>
                </patternFill>
              </fill>
            </x14:dxf>
          </x14:cfRule>
          <x14:cfRule type="containsText" priority="14811" operator="containsText" id="{06720040-38F8-48FF-80AA-127421EF8C8E}">
            <xm:f>NOT(ISERROR(SEARCH('Listados Datos'!$T$5,AF146)))</xm:f>
            <xm:f>'Listados Datos'!$T$5</xm:f>
            <x14:dxf>
              <font>
                <b/>
                <i val="0"/>
                <color auto="1"/>
              </font>
              <fill>
                <patternFill>
                  <bgColor rgb="FFFFFF00"/>
                </patternFill>
              </fill>
            </x14:dxf>
          </x14:cfRule>
          <x14:cfRule type="containsText" priority="1481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805" operator="containsText" id="{876EA314-8A6B-49D1-9459-523C7384B0E2}">
            <xm:f>NOT(ISERROR(SEARCH('Listados Datos'!$T$3,AB146)))</xm:f>
            <xm:f>'Listados Datos'!$T$3</xm:f>
            <x14:dxf>
              <fill>
                <patternFill patternType="solid">
                  <bgColor rgb="FFC00000"/>
                </patternFill>
              </fill>
            </x14:dxf>
          </x14:cfRule>
          <x14:cfRule type="containsText" priority="14806" operator="containsText" id="{ABDDD6D0-E898-44B5-B954-EFD91B14174E}">
            <xm:f>NOT(ISERROR(SEARCH('Listados Datos'!$T$4,AB146)))</xm:f>
            <xm:f>'Listados Datos'!$T$4</xm:f>
            <x14:dxf>
              <font>
                <b/>
                <i val="0"/>
                <color theme="0"/>
              </font>
              <fill>
                <patternFill>
                  <bgColor rgb="FFE26B0A"/>
                </patternFill>
              </fill>
            </x14:dxf>
          </x14:cfRule>
          <x14:cfRule type="containsText" priority="14807" operator="containsText" id="{3B1BCCFF-B136-4DE5-9B80-FB9967FC8D9C}">
            <xm:f>NOT(ISERROR(SEARCH('Listados Datos'!$T$5,AB146)))</xm:f>
            <xm:f>'Listados Datos'!$T$5</xm:f>
            <x14:dxf>
              <font>
                <b/>
                <i val="0"/>
                <color auto="1"/>
              </font>
              <fill>
                <patternFill>
                  <bgColor rgb="FFFFFF00"/>
                </patternFill>
              </fill>
            </x14:dxf>
          </x14:cfRule>
          <x14:cfRule type="containsText" priority="1480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795" operator="containsText" id="{E05EC3ED-46DF-4664-9D59-30BF9E585E01}">
            <xm:f>NOT(ISERROR(SEARCH('Listados Datos'!$P$3,Z146)))</xm:f>
            <xm:f>'Listados Datos'!$P$3</xm:f>
            <x14:dxf>
              <fill>
                <patternFill>
                  <bgColor rgb="FF99CC00"/>
                </patternFill>
              </fill>
            </x14:dxf>
          </x14:cfRule>
          <x14:cfRule type="containsText" priority="14796" operator="containsText" id="{938C00CC-5B9E-4211-A124-15F1B923604C}">
            <xm:f>NOT(ISERROR(SEARCH('Listados Datos'!$P$4,Z146)))</xm:f>
            <xm:f>'Listados Datos'!$P$4</xm:f>
            <x14:dxf>
              <fill>
                <patternFill>
                  <bgColor rgb="FF33CC33"/>
                </patternFill>
              </fill>
            </x14:dxf>
          </x14:cfRule>
          <x14:cfRule type="containsText" priority="14797" operator="containsText" id="{9F07BBDD-CD20-4CD8-9769-E1E1556C0308}">
            <xm:f>NOT(ISERROR(SEARCH('Listados Datos'!$P$5,Z146)))</xm:f>
            <xm:f>'Listados Datos'!$P$5</xm:f>
            <x14:dxf>
              <fill>
                <patternFill>
                  <bgColor rgb="FFFFFF00"/>
                </patternFill>
              </fill>
            </x14:dxf>
          </x14:cfRule>
          <x14:cfRule type="containsText" priority="14798" operator="containsText" id="{8B065FC9-1893-426C-B817-913EF6A7FA23}">
            <xm:f>NOT(ISERROR(SEARCH('Listados Datos'!$P$6,Z146)))</xm:f>
            <xm:f>'Listados Datos'!$P$6</xm:f>
            <x14:dxf>
              <fill>
                <patternFill>
                  <bgColor rgb="FFFFC000"/>
                </patternFill>
              </fill>
            </x14:dxf>
          </x14:cfRule>
          <x14:cfRule type="containsText" priority="1479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781" operator="containsText" id="{48E3CC73-E494-4029-B77F-583B6D815941}">
            <xm:f>NOT(ISERROR(SEARCH('Listados Datos'!$T$3,AT146)))</xm:f>
            <xm:f>'Listados Datos'!$T$3</xm:f>
            <x14:dxf>
              <fill>
                <patternFill patternType="solid">
                  <bgColor rgb="FFC00000"/>
                </patternFill>
              </fill>
            </x14:dxf>
          </x14:cfRule>
          <x14:cfRule type="containsText" priority="14782" operator="containsText" id="{4A479CEB-D2E3-487D-AF4F-BFCB0246AC6D}">
            <xm:f>NOT(ISERROR(SEARCH('Listados Datos'!$T$4,AT146)))</xm:f>
            <xm:f>'Listados Datos'!$T$4</xm:f>
            <x14:dxf>
              <font>
                <b/>
                <i val="0"/>
                <color theme="0"/>
              </font>
              <fill>
                <patternFill>
                  <bgColor rgb="FFE26B0A"/>
                </patternFill>
              </fill>
            </x14:dxf>
          </x14:cfRule>
          <x14:cfRule type="containsText" priority="14783" operator="containsText" id="{DE0F1924-7E53-4EEB-AD2D-26B6CBDF13B9}">
            <xm:f>NOT(ISERROR(SEARCH('Listados Datos'!$T$5,AT146)))</xm:f>
            <xm:f>'Listados Datos'!$T$5</xm:f>
            <x14:dxf>
              <font>
                <b/>
                <i val="0"/>
                <color auto="1"/>
              </font>
              <fill>
                <patternFill>
                  <bgColor rgb="FFFFFF00"/>
                </patternFill>
              </fill>
            </x14:dxf>
          </x14:cfRule>
          <x14:cfRule type="containsText" priority="1478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771" operator="containsText" id="{74876125-8352-4FF8-BECB-12322F0914B6}">
            <xm:f>NOT(ISERROR(SEARCH('Listados Datos'!$P$3,AR146)))</xm:f>
            <xm:f>'Listados Datos'!$P$3</xm:f>
            <x14:dxf>
              <fill>
                <patternFill>
                  <bgColor rgb="FF99CC00"/>
                </patternFill>
              </fill>
            </x14:dxf>
          </x14:cfRule>
          <x14:cfRule type="containsText" priority="14772" operator="containsText" id="{3EAF5317-DF73-4E28-AB23-D7A8E26383EF}">
            <xm:f>NOT(ISERROR(SEARCH('Listados Datos'!$P$4,AR146)))</xm:f>
            <xm:f>'Listados Datos'!$P$4</xm:f>
            <x14:dxf>
              <fill>
                <patternFill>
                  <bgColor rgb="FF33CC33"/>
                </patternFill>
              </fill>
            </x14:dxf>
          </x14:cfRule>
          <x14:cfRule type="containsText" priority="14773" operator="containsText" id="{FA6BCD76-1C87-4442-9A9F-99BF96566BDB}">
            <xm:f>NOT(ISERROR(SEARCH('Listados Datos'!$P$5,AR146)))</xm:f>
            <xm:f>'Listados Datos'!$P$5</xm:f>
            <x14:dxf>
              <fill>
                <patternFill>
                  <bgColor rgb="FFFFFF00"/>
                </patternFill>
              </fill>
            </x14:dxf>
          </x14:cfRule>
          <x14:cfRule type="containsText" priority="14774" operator="containsText" id="{CB5F234C-5187-44C3-95FE-15EA87B41196}">
            <xm:f>NOT(ISERROR(SEARCH('Listados Datos'!$P$6,AR146)))</xm:f>
            <xm:f>'Listados Datos'!$P$6</xm:f>
            <x14:dxf>
              <fill>
                <patternFill>
                  <bgColor rgb="FFFFC000"/>
                </patternFill>
              </fill>
            </x14:dxf>
          </x14:cfRule>
          <x14:cfRule type="containsText" priority="1477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767" operator="containsText" id="{CBFB4B74-DFD9-4EC5-BA89-391FEA0EAE88}">
            <xm:f>NOT(ISERROR(SEARCH('Listados Datos'!$T$3,AF152)))</xm:f>
            <xm:f>'Listados Datos'!$T$3</xm:f>
            <x14:dxf>
              <fill>
                <patternFill patternType="solid">
                  <bgColor rgb="FFC00000"/>
                </patternFill>
              </fill>
            </x14:dxf>
          </x14:cfRule>
          <x14:cfRule type="containsText" priority="14768" operator="containsText" id="{6E1DB1C4-9A77-40F1-A8D5-235369FDB0C8}">
            <xm:f>NOT(ISERROR(SEARCH('Listados Datos'!$T$4,AF152)))</xm:f>
            <xm:f>'Listados Datos'!$T$4</xm:f>
            <x14:dxf>
              <font>
                <b/>
                <i val="0"/>
                <color theme="0"/>
              </font>
              <fill>
                <patternFill>
                  <bgColor rgb="FFE26B0A"/>
                </patternFill>
              </fill>
            </x14:dxf>
          </x14:cfRule>
          <x14:cfRule type="containsText" priority="14769" operator="containsText" id="{3C42E60C-F0C5-4B41-A740-2B731442A9B6}">
            <xm:f>NOT(ISERROR(SEARCH('Listados Datos'!$T$5,AF152)))</xm:f>
            <xm:f>'Listados Datos'!$T$5</xm:f>
            <x14:dxf>
              <font>
                <b/>
                <i val="0"/>
                <color auto="1"/>
              </font>
              <fill>
                <patternFill>
                  <bgColor rgb="FFFFFF00"/>
                </patternFill>
              </fill>
            </x14:dxf>
          </x14:cfRule>
          <x14:cfRule type="containsText" priority="1477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763" operator="containsText" id="{012140C9-F531-402E-99A7-55DEED8CA982}">
            <xm:f>NOT(ISERROR(SEARCH('Listados Datos'!$T$3,AB152)))</xm:f>
            <xm:f>'Listados Datos'!$T$3</xm:f>
            <x14:dxf>
              <fill>
                <patternFill patternType="solid">
                  <bgColor rgb="FFC00000"/>
                </patternFill>
              </fill>
            </x14:dxf>
          </x14:cfRule>
          <x14:cfRule type="containsText" priority="14764" operator="containsText" id="{D6883F6F-9EB1-45D7-AE4F-0D2A3BEFE5BA}">
            <xm:f>NOT(ISERROR(SEARCH('Listados Datos'!$T$4,AB152)))</xm:f>
            <xm:f>'Listados Datos'!$T$4</xm:f>
            <x14:dxf>
              <font>
                <b/>
                <i val="0"/>
                <color theme="0"/>
              </font>
              <fill>
                <patternFill>
                  <bgColor rgb="FFE26B0A"/>
                </patternFill>
              </fill>
            </x14:dxf>
          </x14:cfRule>
          <x14:cfRule type="containsText" priority="14765" operator="containsText" id="{02C232B7-2BFA-43F7-89A5-498C14FF36C5}">
            <xm:f>NOT(ISERROR(SEARCH('Listados Datos'!$T$5,AB152)))</xm:f>
            <xm:f>'Listados Datos'!$T$5</xm:f>
            <x14:dxf>
              <font>
                <b/>
                <i val="0"/>
                <color auto="1"/>
              </font>
              <fill>
                <patternFill>
                  <bgColor rgb="FFFFFF00"/>
                </patternFill>
              </fill>
            </x14:dxf>
          </x14:cfRule>
          <x14:cfRule type="containsText" priority="1476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753" operator="containsText" id="{43F4137F-BC2C-48A8-ABF0-DB9CBA703B65}">
            <xm:f>NOT(ISERROR(SEARCH('Listados Datos'!$P$3,Z152)))</xm:f>
            <xm:f>'Listados Datos'!$P$3</xm:f>
            <x14:dxf>
              <fill>
                <patternFill>
                  <bgColor rgb="FF99CC00"/>
                </patternFill>
              </fill>
            </x14:dxf>
          </x14:cfRule>
          <x14:cfRule type="containsText" priority="14754" operator="containsText" id="{C7DE725C-5C78-48A3-B40A-6429B212EA95}">
            <xm:f>NOT(ISERROR(SEARCH('Listados Datos'!$P$4,Z152)))</xm:f>
            <xm:f>'Listados Datos'!$P$4</xm:f>
            <x14:dxf>
              <fill>
                <patternFill>
                  <bgColor rgb="FF33CC33"/>
                </patternFill>
              </fill>
            </x14:dxf>
          </x14:cfRule>
          <x14:cfRule type="containsText" priority="14755" operator="containsText" id="{4EDA69DE-7546-416F-B475-E20FEE460149}">
            <xm:f>NOT(ISERROR(SEARCH('Listados Datos'!$P$5,Z152)))</xm:f>
            <xm:f>'Listados Datos'!$P$5</xm:f>
            <x14:dxf>
              <fill>
                <patternFill>
                  <bgColor rgb="FFFFFF00"/>
                </patternFill>
              </fill>
            </x14:dxf>
          </x14:cfRule>
          <x14:cfRule type="containsText" priority="14756" operator="containsText" id="{4E446B91-EA64-4983-9873-97E44B0A05E0}">
            <xm:f>NOT(ISERROR(SEARCH('Listados Datos'!$P$6,Z152)))</xm:f>
            <xm:f>'Listados Datos'!$P$6</xm:f>
            <x14:dxf>
              <fill>
                <patternFill>
                  <bgColor rgb="FFFFC000"/>
                </patternFill>
              </fill>
            </x14:dxf>
          </x14:cfRule>
          <x14:cfRule type="containsText" priority="1475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739" operator="containsText" id="{BAAF63D5-997C-4541-B299-E782CF84EEE5}">
            <xm:f>NOT(ISERROR(SEARCH('Listados Datos'!$T$3,AT152)))</xm:f>
            <xm:f>'Listados Datos'!$T$3</xm:f>
            <x14:dxf>
              <fill>
                <patternFill patternType="solid">
                  <bgColor rgb="FFC00000"/>
                </patternFill>
              </fill>
            </x14:dxf>
          </x14:cfRule>
          <x14:cfRule type="containsText" priority="14740" operator="containsText" id="{3DCF2907-587D-451D-9D11-38AB4558CFE8}">
            <xm:f>NOT(ISERROR(SEARCH('Listados Datos'!$T$4,AT152)))</xm:f>
            <xm:f>'Listados Datos'!$T$4</xm:f>
            <x14:dxf>
              <font>
                <b/>
                <i val="0"/>
                <color theme="0"/>
              </font>
              <fill>
                <patternFill>
                  <bgColor rgb="FFE26B0A"/>
                </patternFill>
              </fill>
            </x14:dxf>
          </x14:cfRule>
          <x14:cfRule type="containsText" priority="14741" operator="containsText" id="{D5A57D74-BF42-467C-A040-9FFB8BA47E9F}">
            <xm:f>NOT(ISERROR(SEARCH('Listados Datos'!$T$5,AT152)))</xm:f>
            <xm:f>'Listados Datos'!$T$5</xm:f>
            <x14:dxf>
              <font>
                <b/>
                <i val="0"/>
                <color auto="1"/>
              </font>
              <fill>
                <patternFill>
                  <bgColor rgb="FFFFFF00"/>
                </patternFill>
              </fill>
            </x14:dxf>
          </x14:cfRule>
          <x14:cfRule type="containsText" priority="1474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729" operator="containsText" id="{3B0ED8A0-CF8D-4FE7-8711-ADD8A45181A8}">
            <xm:f>NOT(ISERROR(SEARCH('Listados Datos'!$P$3,AR152)))</xm:f>
            <xm:f>'Listados Datos'!$P$3</xm:f>
            <x14:dxf>
              <fill>
                <patternFill>
                  <bgColor rgb="FF99CC00"/>
                </patternFill>
              </fill>
            </x14:dxf>
          </x14:cfRule>
          <x14:cfRule type="containsText" priority="14730" operator="containsText" id="{0FFF54D8-1715-4214-A1AD-AE18118F98D5}">
            <xm:f>NOT(ISERROR(SEARCH('Listados Datos'!$P$4,AR152)))</xm:f>
            <xm:f>'Listados Datos'!$P$4</xm:f>
            <x14:dxf>
              <fill>
                <patternFill>
                  <bgColor rgb="FF33CC33"/>
                </patternFill>
              </fill>
            </x14:dxf>
          </x14:cfRule>
          <x14:cfRule type="containsText" priority="14731" operator="containsText" id="{F45F598B-DC57-42AF-90B1-5A2C12C182AD}">
            <xm:f>NOT(ISERROR(SEARCH('Listados Datos'!$P$5,AR152)))</xm:f>
            <xm:f>'Listados Datos'!$P$5</xm:f>
            <x14:dxf>
              <fill>
                <patternFill>
                  <bgColor rgb="FFFFFF00"/>
                </patternFill>
              </fill>
            </x14:dxf>
          </x14:cfRule>
          <x14:cfRule type="containsText" priority="14732" operator="containsText" id="{0EB2B982-5DB5-492A-8428-C0ED3CF4E33B}">
            <xm:f>NOT(ISERROR(SEARCH('Listados Datos'!$P$6,AR152)))</xm:f>
            <xm:f>'Listados Datos'!$P$6</xm:f>
            <x14:dxf>
              <fill>
                <patternFill>
                  <bgColor rgb="FFFFC000"/>
                </patternFill>
              </fill>
            </x14:dxf>
          </x14:cfRule>
          <x14:cfRule type="containsText" priority="1473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687" operator="containsText" id="{2CA18587-9379-4885-9324-9D44C87B7155}">
            <xm:f>NOT(ISERROR(SEARCH('Listados Datos'!$P$3,AR158)))</xm:f>
            <xm:f>'Listados Datos'!$P$3</xm:f>
            <x14:dxf>
              <fill>
                <patternFill>
                  <bgColor rgb="FF99CC00"/>
                </patternFill>
              </fill>
            </x14:dxf>
          </x14:cfRule>
          <x14:cfRule type="containsText" priority="14688" operator="containsText" id="{37A0E9FC-1AF7-4EAC-BFF3-B937B5CD1CD8}">
            <xm:f>NOT(ISERROR(SEARCH('Listados Datos'!$P$4,AR158)))</xm:f>
            <xm:f>'Listados Datos'!$P$4</xm:f>
            <x14:dxf>
              <fill>
                <patternFill>
                  <bgColor rgb="FF33CC33"/>
                </patternFill>
              </fill>
            </x14:dxf>
          </x14:cfRule>
          <x14:cfRule type="containsText" priority="14689" operator="containsText" id="{C61CF46C-D304-42B4-860D-2466D60D8E2A}">
            <xm:f>NOT(ISERROR(SEARCH('Listados Datos'!$P$5,AR158)))</xm:f>
            <xm:f>'Listados Datos'!$P$5</xm:f>
            <x14:dxf>
              <fill>
                <patternFill>
                  <bgColor rgb="FFFFFF00"/>
                </patternFill>
              </fill>
            </x14:dxf>
          </x14:cfRule>
          <x14:cfRule type="containsText" priority="14690" operator="containsText" id="{84BA45C0-C9D6-4DBA-8842-785D88BFFFD8}">
            <xm:f>NOT(ISERROR(SEARCH('Listados Datos'!$P$6,AR158)))</xm:f>
            <xm:f>'Listados Datos'!$P$6</xm:f>
            <x14:dxf>
              <fill>
                <patternFill>
                  <bgColor rgb="FFFFC000"/>
                </patternFill>
              </fill>
            </x14:dxf>
          </x14:cfRule>
          <x14:cfRule type="containsText" priority="1469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725" operator="containsText" id="{143FA4C6-A52B-429A-8B39-FF692E53347A}">
            <xm:f>NOT(ISERROR(SEARCH('Listados Datos'!$T$3,AF158)))</xm:f>
            <xm:f>'Listados Datos'!$T$3</xm:f>
            <x14:dxf>
              <fill>
                <patternFill patternType="solid">
                  <bgColor rgb="FFC00000"/>
                </patternFill>
              </fill>
            </x14:dxf>
          </x14:cfRule>
          <x14:cfRule type="containsText" priority="14726" operator="containsText" id="{D741B7CC-F8CA-43F9-BE09-3B2747E12619}">
            <xm:f>NOT(ISERROR(SEARCH('Listados Datos'!$T$4,AF158)))</xm:f>
            <xm:f>'Listados Datos'!$T$4</xm:f>
            <x14:dxf>
              <font>
                <b/>
                <i val="0"/>
                <color theme="0"/>
              </font>
              <fill>
                <patternFill>
                  <bgColor rgb="FFE26B0A"/>
                </patternFill>
              </fill>
            </x14:dxf>
          </x14:cfRule>
          <x14:cfRule type="containsText" priority="14727" operator="containsText" id="{C71C8E3B-A8BA-410E-BCD0-F8092D63FDFB}">
            <xm:f>NOT(ISERROR(SEARCH('Listados Datos'!$T$5,AF158)))</xm:f>
            <xm:f>'Listados Datos'!$T$5</xm:f>
            <x14:dxf>
              <font>
                <b/>
                <i val="0"/>
                <color auto="1"/>
              </font>
              <fill>
                <patternFill>
                  <bgColor rgb="FFFFFF00"/>
                </patternFill>
              </fill>
            </x14:dxf>
          </x14:cfRule>
          <x14:cfRule type="containsText" priority="1472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721" operator="containsText" id="{67F8A958-F755-44C0-BE89-1164EC38C404}">
            <xm:f>NOT(ISERROR(SEARCH('Listados Datos'!$T$3,AB158)))</xm:f>
            <xm:f>'Listados Datos'!$T$3</xm:f>
            <x14:dxf>
              <fill>
                <patternFill patternType="solid">
                  <bgColor rgb="FFC00000"/>
                </patternFill>
              </fill>
            </x14:dxf>
          </x14:cfRule>
          <x14:cfRule type="containsText" priority="14722" operator="containsText" id="{70BF2D8C-DC68-4F74-8A3B-FC93227654CB}">
            <xm:f>NOT(ISERROR(SEARCH('Listados Datos'!$T$4,AB158)))</xm:f>
            <xm:f>'Listados Datos'!$T$4</xm:f>
            <x14:dxf>
              <font>
                <b/>
                <i val="0"/>
                <color theme="0"/>
              </font>
              <fill>
                <patternFill>
                  <bgColor rgb="FFE26B0A"/>
                </patternFill>
              </fill>
            </x14:dxf>
          </x14:cfRule>
          <x14:cfRule type="containsText" priority="14723" operator="containsText" id="{3E2827CA-B639-4116-8F58-E19B0A8BDF41}">
            <xm:f>NOT(ISERROR(SEARCH('Listados Datos'!$T$5,AB158)))</xm:f>
            <xm:f>'Listados Datos'!$T$5</xm:f>
            <x14:dxf>
              <font>
                <b/>
                <i val="0"/>
                <color auto="1"/>
              </font>
              <fill>
                <patternFill>
                  <bgColor rgb="FFFFFF00"/>
                </patternFill>
              </fill>
            </x14:dxf>
          </x14:cfRule>
          <x14:cfRule type="containsText" priority="1472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711" operator="containsText" id="{78402FC5-0FA6-44E7-9F2F-9A02BBF30835}">
            <xm:f>NOT(ISERROR(SEARCH('Listados Datos'!$P$3,Z158)))</xm:f>
            <xm:f>'Listados Datos'!$P$3</xm:f>
            <x14:dxf>
              <fill>
                <patternFill>
                  <bgColor rgb="FF99CC00"/>
                </patternFill>
              </fill>
            </x14:dxf>
          </x14:cfRule>
          <x14:cfRule type="containsText" priority="14712" operator="containsText" id="{A4049C2C-490A-48B2-9691-5734F88C5D5D}">
            <xm:f>NOT(ISERROR(SEARCH('Listados Datos'!$P$4,Z158)))</xm:f>
            <xm:f>'Listados Datos'!$P$4</xm:f>
            <x14:dxf>
              <fill>
                <patternFill>
                  <bgColor rgb="FF33CC33"/>
                </patternFill>
              </fill>
            </x14:dxf>
          </x14:cfRule>
          <x14:cfRule type="containsText" priority="14713" operator="containsText" id="{02F8C890-B720-44EB-8C9C-D2887CF81D4D}">
            <xm:f>NOT(ISERROR(SEARCH('Listados Datos'!$P$5,Z158)))</xm:f>
            <xm:f>'Listados Datos'!$P$5</xm:f>
            <x14:dxf>
              <fill>
                <patternFill>
                  <bgColor rgb="FFFFFF00"/>
                </patternFill>
              </fill>
            </x14:dxf>
          </x14:cfRule>
          <x14:cfRule type="containsText" priority="14714" operator="containsText" id="{4642F8E0-8918-480A-8382-DF7F17FA33D9}">
            <xm:f>NOT(ISERROR(SEARCH('Listados Datos'!$P$6,Z158)))</xm:f>
            <xm:f>'Listados Datos'!$P$6</xm:f>
            <x14:dxf>
              <fill>
                <patternFill>
                  <bgColor rgb="FFFFC000"/>
                </patternFill>
              </fill>
            </x14:dxf>
          </x14:cfRule>
          <x14:cfRule type="containsText" priority="1471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697" operator="containsText" id="{E1BF6243-ABCF-4C0D-A187-BC251677334A}">
            <xm:f>NOT(ISERROR(SEARCH('Listados Datos'!$T$3,AT158)))</xm:f>
            <xm:f>'Listados Datos'!$T$3</xm:f>
            <x14:dxf>
              <fill>
                <patternFill patternType="solid">
                  <bgColor rgb="FFC00000"/>
                </patternFill>
              </fill>
            </x14:dxf>
          </x14:cfRule>
          <x14:cfRule type="containsText" priority="14698" operator="containsText" id="{13C7E23B-7AAE-44B5-9C9A-B6DF4E240847}">
            <xm:f>NOT(ISERROR(SEARCH('Listados Datos'!$T$4,AT158)))</xm:f>
            <xm:f>'Listados Datos'!$T$4</xm:f>
            <x14:dxf>
              <font>
                <b/>
                <i val="0"/>
                <color theme="0"/>
              </font>
              <fill>
                <patternFill>
                  <bgColor rgb="FFE26B0A"/>
                </patternFill>
              </fill>
            </x14:dxf>
          </x14:cfRule>
          <x14:cfRule type="containsText" priority="14699" operator="containsText" id="{759FA0BC-9A9B-470C-AA40-DE4BD8B002B4}">
            <xm:f>NOT(ISERROR(SEARCH('Listados Datos'!$T$5,AT158)))</xm:f>
            <xm:f>'Listados Datos'!$T$5</xm:f>
            <x14:dxf>
              <font>
                <b/>
                <i val="0"/>
                <color auto="1"/>
              </font>
              <fill>
                <patternFill>
                  <bgColor rgb="FFFFFF00"/>
                </patternFill>
              </fill>
            </x14:dxf>
          </x14:cfRule>
          <x14:cfRule type="containsText" priority="1470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645" operator="containsText" id="{9468CF4E-0179-4346-A63B-C9679A8E019F}">
            <xm:f>NOT(ISERROR(SEARCH('Listados Datos'!$P$3,AR164)))</xm:f>
            <xm:f>'Listados Datos'!$P$3</xm:f>
            <x14:dxf>
              <fill>
                <patternFill>
                  <bgColor rgb="FF99CC00"/>
                </patternFill>
              </fill>
            </x14:dxf>
          </x14:cfRule>
          <x14:cfRule type="containsText" priority="14646" operator="containsText" id="{5021ABE1-1483-4534-B5C9-E8DFEA560798}">
            <xm:f>NOT(ISERROR(SEARCH('Listados Datos'!$P$4,AR164)))</xm:f>
            <xm:f>'Listados Datos'!$P$4</xm:f>
            <x14:dxf>
              <fill>
                <patternFill>
                  <bgColor rgb="FF33CC33"/>
                </patternFill>
              </fill>
            </x14:dxf>
          </x14:cfRule>
          <x14:cfRule type="containsText" priority="14647" operator="containsText" id="{CDC32336-D23E-4215-BA2D-C70BDADF7940}">
            <xm:f>NOT(ISERROR(SEARCH('Listados Datos'!$P$5,AR164)))</xm:f>
            <xm:f>'Listados Datos'!$P$5</xm:f>
            <x14:dxf>
              <fill>
                <patternFill>
                  <bgColor rgb="FFFFFF00"/>
                </patternFill>
              </fill>
            </x14:dxf>
          </x14:cfRule>
          <x14:cfRule type="containsText" priority="14648" operator="containsText" id="{A10FF19E-420D-4483-B713-240C8708C943}">
            <xm:f>NOT(ISERROR(SEARCH('Listados Datos'!$P$6,AR164)))</xm:f>
            <xm:f>'Listados Datos'!$P$6</xm:f>
            <x14:dxf>
              <fill>
                <patternFill>
                  <bgColor rgb="FFFFC000"/>
                </patternFill>
              </fill>
            </x14:dxf>
          </x14:cfRule>
          <x14:cfRule type="containsText" priority="1464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683" operator="containsText" id="{1F7473E4-CBB5-4E42-A9EA-2155B1852EC8}">
            <xm:f>NOT(ISERROR(SEARCH('Listados Datos'!$T$3,AF164)))</xm:f>
            <xm:f>'Listados Datos'!$T$3</xm:f>
            <x14:dxf>
              <fill>
                <patternFill patternType="solid">
                  <bgColor rgb="FFC00000"/>
                </patternFill>
              </fill>
            </x14:dxf>
          </x14:cfRule>
          <x14:cfRule type="containsText" priority="14684" operator="containsText" id="{05F8966B-AB93-4934-89A5-8D1673127FEC}">
            <xm:f>NOT(ISERROR(SEARCH('Listados Datos'!$T$4,AF164)))</xm:f>
            <xm:f>'Listados Datos'!$T$4</xm:f>
            <x14:dxf>
              <font>
                <b/>
                <i val="0"/>
                <color theme="0"/>
              </font>
              <fill>
                <patternFill>
                  <bgColor rgb="FFE26B0A"/>
                </patternFill>
              </fill>
            </x14:dxf>
          </x14:cfRule>
          <x14:cfRule type="containsText" priority="14685" operator="containsText" id="{6CA0B968-5E2E-427F-A589-8349BAE17556}">
            <xm:f>NOT(ISERROR(SEARCH('Listados Datos'!$T$5,AF164)))</xm:f>
            <xm:f>'Listados Datos'!$T$5</xm:f>
            <x14:dxf>
              <font>
                <b/>
                <i val="0"/>
                <color auto="1"/>
              </font>
              <fill>
                <patternFill>
                  <bgColor rgb="FFFFFF00"/>
                </patternFill>
              </fill>
            </x14:dxf>
          </x14:cfRule>
          <x14:cfRule type="containsText" priority="1468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679" operator="containsText" id="{19275F8A-A4AD-4DA3-A038-3A8B0F724269}">
            <xm:f>NOT(ISERROR(SEARCH('Listados Datos'!$T$3,AB164)))</xm:f>
            <xm:f>'Listados Datos'!$T$3</xm:f>
            <x14:dxf>
              <fill>
                <patternFill patternType="solid">
                  <bgColor rgb="FFC00000"/>
                </patternFill>
              </fill>
            </x14:dxf>
          </x14:cfRule>
          <x14:cfRule type="containsText" priority="14680" operator="containsText" id="{9AF4A58C-856C-488D-BE27-1C7CEB07FFEA}">
            <xm:f>NOT(ISERROR(SEARCH('Listados Datos'!$T$4,AB164)))</xm:f>
            <xm:f>'Listados Datos'!$T$4</xm:f>
            <x14:dxf>
              <font>
                <b/>
                <i val="0"/>
                <color theme="0"/>
              </font>
              <fill>
                <patternFill>
                  <bgColor rgb="FFE26B0A"/>
                </patternFill>
              </fill>
            </x14:dxf>
          </x14:cfRule>
          <x14:cfRule type="containsText" priority="14681" operator="containsText" id="{8B7971EC-C9DB-4705-99E5-3BFE2646731C}">
            <xm:f>NOT(ISERROR(SEARCH('Listados Datos'!$T$5,AB164)))</xm:f>
            <xm:f>'Listados Datos'!$T$5</xm:f>
            <x14:dxf>
              <font>
                <b/>
                <i val="0"/>
                <color auto="1"/>
              </font>
              <fill>
                <patternFill>
                  <bgColor rgb="FFFFFF00"/>
                </patternFill>
              </fill>
            </x14:dxf>
          </x14:cfRule>
          <x14:cfRule type="containsText" priority="1468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669" operator="containsText" id="{218A9D4D-27CE-4D35-8AF0-2D9336728C58}">
            <xm:f>NOT(ISERROR(SEARCH('Listados Datos'!$P$3,Z164)))</xm:f>
            <xm:f>'Listados Datos'!$P$3</xm:f>
            <x14:dxf>
              <fill>
                <patternFill>
                  <bgColor rgb="FF99CC00"/>
                </patternFill>
              </fill>
            </x14:dxf>
          </x14:cfRule>
          <x14:cfRule type="containsText" priority="14670" operator="containsText" id="{C2A5A22B-04DD-40C9-8CE7-AE4A375DA31F}">
            <xm:f>NOT(ISERROR(SEARCH('Listados Datos'!$P$4,Z164)))</xm:f>
            <xm:f>'Listados Datos'!$P$4</xm:f>
            <x14:dxf>
              <fill>
                <patternFill>
                  <bgColor rgb="FF33CC33"/>
                </patternFill>
              </fill>
            </x14:dxf>
          </x14:cfRule>
          <x14:cfRule type="containsText" priority="14671" operator="containsText" id="{B657E0C1-E3DB-40D6-B7B4-3CC378CA1BED}">
            <xm:f>NOT(ISERROR(SEARCH('Listados Datos'!$P$5,Z164)))</xm:f>
            <xm:f>'Listados Datos'!$P$5</xm:f>
            <x14:dxf>
              <fill>
                <patternFill>
                  <bgColor rgb="FFFFFF00"/>
                </patternFill>
              </fill>
            </x14:dxf>
          </x14:cfRule>
          <x14:cfRule type="containsText" priority="14672" operator="containsText" id="{C45DE157-2E47-4172-9AC0-0F81D74F3F74}">
            <xm:f>NOT(ISERROR(SEARCH('Listados Datos'!$P$6,Z164)))</xm:f>
            <xm:f>'Listados Datos'!$P$6</xm:f>
            <x14:dxf>
              <fill>
                <patternFill>
                  <bgColor rgb="FFFFC000"/>
                </patternFill>
              </fill>
            </x14:dxf>
          </x14:cfRule>
          <x14:cfRule type="containsText" priority="1467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655" operator="containsText" id="{B663F308-49C2-444F-80D2-8FF412A61E44}">
            <xm:f>NOT(ISERROR(SEARCH('Listados Datos'!$T$3,AT164)))</xm:f>
            <xm:f>'Listados Datos'!$T$3</xm:f>
            <x14:dxf>
              <fill>
                <patternFill patternType="solid">
                  <bgColor rgb="FFC00000"/>
                </patternFill>
              </fill>
            </x14:dxf>
          </x14:cfRule>
          <x14:cfRule type="containsText" priority="14656" operator="containsText" id="{B7FE5D83-5D9B-48E7-AA72-937AC9476549}">
            <xm:f>NOT(ISERROR(SEARCH('Listados Datos'!$T$4,AT164)))</xm:f>
            <xm:f>'Listados Datos'!$T$4</xm:f>
            <x14:dxf>
              <font>
                <b/>
                <i val="0"/>
                <color theme="0"/>
              </font>
              <fill>
                <patternFill>
                  <bgColor rgb="FFE26B0A"/>
                </patternFill>
              </fill>
            </x14:dxf>
          </x14:cfRule>
          <x14:cfRule type="containsText" priority="14657" operator="containsText" id="{1C7154B9-517F-47D6-B6E1-0D6E203E7324}">
            <xm:f>NOT(ISERROR(SEARCH('Listados Datos'!$T$5,AT164)))</xm:f>
            <xm:f>'Listados Datos'!$T$5</xm:f>
            <x14:dxf>
              <font>
                <b/>
                <i val="0"/>
                <color auto="1"/>
              </font>
              <fill>
                <patternFill>
                  <bgColor rgb="FFFFFF00"/>
                </patternFill>
              </fill>
            </x14:dxf>
          </x14:cfRule>
          <x14:cfRule type="containsText" priority="1465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641" operator="containsText" id="{8C08E8D4-321A-45A3-A992-6CD202008C7A}">
            <xm:f>NOT(ISERROR(SEARCH('Listados Datos'!$T$3,AF170)))</xm:f>
            <xm:f>'Listados Datos'!$T$3</xm:f>
            <x14:dxf>
              <fill>
                <patternFill patternType="solid">
                  <bgColor rgb="FFC00000"/>
                </patternFill>
              </fill>
            </x14:dxf>
          </x14:cfRule>
          <x14:cfRule type="containsText" priority="14642" operator="containsText" id="{110A037F-A2CF-424B-916B-4E0EA8A3FF22}">
            <xm:f>NOT(ISERROR(SEARCH('Listados Datos'!$T$4,AF170)))</xm:f>
            <xm:f>'Listados Datos'!$T$4</xm:f>
            <x14:dxf>
              <font>
                <b/>
                <i val="0"/>
                <color theme="0"/>
              </font>
              <fill>
                <patternFill>
                  <bgColor rgb="FFE26B0A"/>
                </patternFill>
              </fill>
            </x14:dxf>
          </x14:cfRule>
          <x14:cfRule type="containsText" priority="14643" operator="containsText" id="{83F790E2-8C3B-4461-A78E-2B8C9AA62BC6}">
            <xm:f>NOT(ISERROR(SEARCH('Listados Datos'!$T$5,AF170)))</xm:f>
            <xm:f>'Listados Datos'!$T$5</xm:f>
            <x14:dxf>
              <font>
                <b/>
                <i val="0"/>
                <color auto="1"/>
              </font>
              <fill>
                <patternFill>
                  <bgColor rgb="FFFFFF00"/>
                </patternFill>
              </fill>
            </x14:dxf>
          </x14:cfRule>
          <x14:cfRule type="containsText" priority="1464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637" operator="containsText" id="{D2F5D666-5186-48FF-B829-1F9B3870EDA0}">
            <xm:f>NOT(ISERROR(SEARCH('Listados Datos'!$T$3,AB170)))</xm:f>
            <xm:f>'Listados Datos'!$T$3</xm:f>
            <x14:dxf>
              <fill>
                <patternFill patternType="solid">
                  <bgColor rgb="FFC00000"/>
                </patternFill>
              </fill>
            </x14:dxf>
          </x14:cfRule>
          <x14:cfRule type="containsText" priority="14638" operator="containsText" id="{E56280E1-85A5-4CF6-9675-7F50554D65DE}">
            <xm:f>NOT(ISERROR(SEARCH('Listados Datos'!$T$4,AB170)))</xm:f>
            <xm:f>'Listados Datos'!$T$4</xm:f>
            <x14:dxf>
              <font>
                <b/>
                <i val="0"/>
                <color theme="0"/>
              </font>
              <fill>
                <patternFill>
                  <bgColor rgb="FFE26B0A"/>
                </patternFill>
              </fill>
            </x14:dxf>
          </x14:cfRule>
          <x14:cfRule type="containsText" priority="14639" operator="containsText" id="{B1A4273A-5153-4AC1-9499-EA650115E47A}">
            <xm:f>NOT(ISERROR(SEARCH('Listados Datos'!$T$5,AB170)))</xm:f>
            <xm:f>'Listados Datos'!$T$5</xm:f>
            <x14:dxf>
              <font>
                <b/>
                <i val="0"/>
                <color auto="1"/>
              </font>
              <fill>
                <patternFill>
                  <bgColor rgb="FFFFFF00"/>
                </patternFill>
              </fill>
            </x14:dxf>
          </x14:cfRule>
          <x14:cfRule type="containsText" priority="1464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627" operator="containsText" id="{C5070023-384B-4080-AD72-61AECC6D32CF}">
            <xm:f>NOT(ISERROR(SEARCH('Listados Datos'!$P$3,Z170)))</xm:f>
            <xm:f>'Listados Datos'!$P$3</xm:f>
            <x14:dxf>
              <fill>
                <patternFill>
                  <bgColor rgb="FF99CC00"/>
                </patternFill>
              </fill>
            </x14:dxf>
          </x14:cfRule>
          <x14:cfRule type="containsText" priority="14628" operator="containsText" id="{151ADF0F-E914-470F-8163-201FBD17791A}">
            <xm:f>NOT(ISERROR(SEARCH('Listados Datos'!$P$4,Z170)))</xm:f>
            <xm:f>'Listados Datos'!$P$4</xm:f>
            <x14:dxf>
              <fill>
                <patternFill>
                  <bgColor rgb="FF33CC33"/>
                </patternFill>
              </fill>
            </x14:dxf>
          </x14:cfRule>
          <x14:cfRule type="containsText" priority="14629" operator="containsText" id="{5C37EFC2-83BF-41BA-A927-E67E572647AD}">
            <xm:f>NOT(ISERROR(SEARCH('Listados Datos'!$P$5,Z170)))</xm:f>
            <xm:f>'Listados Datos'!$P$5</xm:f>
            <x14:dxf>
              <fill>
                <patternFill>
                  <bgColor rgb="FFFFFF00"/>
                </patternFill>
              </fill>
            </x14:dxf>
          </x14:cfRule>
          <x14:cfRule type="containsText" priority="14630" operator="containsText" id="{D356646E-DFC8-40CE-B632-0DC246BE5CBD}">
            <xm:f>NOT(ISERROR(SEARCH('Listados Datos'!$P$6,Z170)))</xm:f>
            <xm:f>'Listados Datos'!$P$6</xm:f>
            <x14:dxf>
              <fill>
                <patternFill>
                  <bgColor rgb="FFFFC000"/>
                </patternFill>
              </fill>
            </x14:dxf>
          </x14:cfRule>
          <x14:cfRule type="containsText" priority="1463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613" operator="containsText" id="{B535C370-FD48-4F0C-AA16-8C6817B88E55}">
            <xm:f>NOT(ISERROR(SEARCH('Listados Datos'!$T$3,AT170)))</xm:f>
            <xm:f>'Listados Datos'!$T$3</xm:f>
            <x14:dxf>
              <fill>
                <patternFill patternType="solid">
                  <bgColor rgb="FFC00000"/>
                </patternFill>
              </fill>
            </x14:dxf>
          </x14:cfRule>
          <x14:cfRule type="containsText" priority="14614" operator="containsText" id="{ADC4DFD6-0272-47F5-9003-1539A6219FC3}">
            <xm:f>NOT(ISERROR(SEARCH('Listados Datos'!$T$4,AT170)))</xm:f>
            <xm:f>'Listados Datos'!$T$4</xm:f>
            <x14:dxf>
              <font>
                <b/>
                <i val="0"/>
                <color theme="0"/>
              </font>
              <fill>
                <patternFill>
                  <bgColor rgb="FFE26B0A"/>
                </patternFill>
              </fill>
            </x14:dxf>
          </x14:cfRule>
          <x14:cfRule type="containsText" priority="14615" operator="containsText" id="{D94DADE6-6E9E-47AF-8B1A-2F761126E6B4}">
            <xm:f>NOT(ISERROR(SEARCH('Listados Datos'!$T$5,AT170)))</xm:f>
            <xm:f>'Listados Datos'!$T$5</xm:f>
            <x14:dxf>
              <font>
                <b/>
                <i val="0"/>
                <color auto="1"/>
              </font>
              <fill>
                <patternFill>
                  <bgColor rgb="FFFFFF00"/>
                </patternFill>
              </fill>
            </x14:dxf>
          </x14:cfRule>
          <x14:cfRule type="containsText" priority="1461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439" operator="containsText" id="{A2004342-39C6-42F1-8F9D-F667232E33A4}">
            <xm:f>NOT(ISERROR(SEARCH('Listados Datos'!$P$3,AR181)))</xm:f>
            <xm:f>'Listados Datos'!$P$3</xm:f>
            <x14:dxf>
              <fill>
                <patternFill>
                  <bgColor rgb="FF99CC00"/>
                </patternFill>
              </fill>
            </x14:dxf>
          </x14:cfRule>
          <x14:cfRule type="containsText" priority="14440" operator="containsText" id="{B7BD7C6B-AFEE-4024-9C58-890B06126997}">
            <xm:f>NOT(ISERROR(SEARCH('Listados Datos'!$P$4,AR181)))</xm:f>
            <xm:f>'Listados Datos'!$P$4</xm:f>
            <x14:dxf>
              <fill>
                <patternFill>
                  <bgColor rgb="FF33CC33"/>
                </patternFill>
              </fill>
            </x14:dxf>
          </x14:cfRule>
          <x14:cfRule type="containsText" priority="14441" operator="containsText" id="{73861E07-447E-4A13-91DA-61CDB11B1389}">
            <xm:f>NOT(ISERROR(SEARCH('Listados Datos'!$P$5,AR181)))</xm:f>
            <xm:f>'Listados Datos'!$P$5</xm:f>
            <x14:dxf>
              <fill>
                <patternFill>
                  <bgColor rgb="FFFFFF00"/>
                </patternFill>
              </fill>
            </x14:dxf>
          </x14:cfRule>
          <x14:cfRule type="containsText" priority="14442" operator="containsText" id="{733B9092-CF47-4E41-BFE3-C13921B0AE38}">
            <xm:f>NOT(ISERROR(SEARCH('Listados Datos'!$P$6,AR181)))</xm:f>
            <xm:f>'Listados Datos'!$P$6</xm:f>
            <x14:dxf>
              <fill>
                <patternFill>
                  <bgColor rgb="FFFFC000"/>
                </patternFill>
              </fill>
            </x14:dxf>
          </x14:cfRule>
          <x14:cfRule type="containsText" priority="1444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505" operator="containsText" id="{01E2EE55-AF95-4CF9-BBF2-9FF1A0551BCE}">
            <xm:f>NOT(ISERROR(SEARCH('Listados Datos'!$T$3,AT183)))</xm:f>
            <xm:f>'Listados Datos'!$T$3</xm:f>
            <x14:dxf>
              <fill>
                <patternFill patternType="solid">
                  <bgColor rgb="FFC00000"/>
                </patternFill>
              </fill>
            </x14:dxf>
          </x14:cfRule>
          <x14:cfRule type="containsText" priority="14506" operator="containsText" id="{C60706C8-176B-4B4A-9A37-92727B42E68B}">
            <xm:f>NOT(ISERROR(SEARCH('Listados Datos'!$T$4,AT183)))</xm:f>
            <xm:f>'Listados Datos'!$T$4</xm:f>
            <x14:dxf>
              <font>
                <b/>
                <i val="0"/>
                <color theme="0"/>
              </font>
              <fill>
                <patternFill>
                  <bgColor rgb="FFE26B0A"/>
                </patternFill>
              </fill>
            </x14:dxf>
          </x14:cfRule>
          <x14:cfRule type="containsText" priority="14507" operator="containsText" id="{00E6445E-2D5E-4A9E-942D-D0D6C8F99831}">
            <xm:f>NOT(ISERROR(SEARCH('Listados Datos'!$T$5,AT183)))</xm:f>
            <xm:f>'Listados Datos'!$T$5</xm:f>
            <x14:dxf>
              <font>
                <b/>
                <i val="0"/>
                <color auto="1"/>
              </font>
              <fill>
                <patternFill>
                  <bgColor rgb="FFFFFF00"/>
                </patternFill>
              </fill>
            </x14:dxf>
          </x14:cfRule>
          <x14:cfRule type="containsText" priority="1450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495" operator="containsText" id="{F040B9D7-B6EB-4B6B-A22F-C5F3DC359849}">
            <xm:f>NOT(ISERROR(SEARCH('Listados Datos'!$P$3,AR183)))</xm:f>
            <xm:f>'Listados Datos'!$P$3</xm:f>
            <x14:dxf>
              <fill>
                <patternFill>
                  <bgColor rgb="FF99CC00"/>
                </patternFill>
              </fill>
            </x14:dxf>
          </x14:cfRule>
          <x14:cfRule type="containsText" priority="14496" operator="containsText" id="{8BDA5B99-B843-4E93-B371-9D5548809BEA}">
            <xm:f>NOT(ISERROR(SEARCH('Listados Datos'!$P$4,AR183)))</xm:f>
            <xm:f>'Listados Datos'!$P$4</xm:f>
            <x14:dxf>
              <fill>
                <patternFill>
                  <bgColor rgb="FF33CC33"/>
                </patternFill>
              </fill>
            </x14:dxf>
          </x14:cfRule>
          <x14:cfRule type="containsText" priority="14497" operator="containsText" id="{6607FE55-99D8-4D9A-8C6E-3910E295316A}">
            <xm:f>NOT(ISERROR(SEARCH('Listados Datos'!$P$5,AR183)))</xm:f>
            <xm:f>'Listados Datos'!$P$5</xm:f>
            <x14:dxf>
              <fill>
                <patternFill>
                  <bgColor rgb="FFFFFF00"/>
                </patternFill>
              </fill>
            </x14:dxf>
          </x14:cfRule>
          <x14:cfRule type="containsText" priority="14498" operator="containsText" id="{726851CE-2CFF-4DFD-8828-B47DA05E586C}">
            <xm:f>NOT(ISERROR(SEARCH('Listados Datos'!$P$6,AR183)))</xm:f>
            <xm:f>'Listados Datos'!$P$6</xm:f>
            <x14:dxf>
              <fill>
                <patternFill>
                  <bgColor rgb="FFFFC000"/>
                </patternFill>
              </fill>
            </x14:dxf>
          </x14:cfRule>
          <x14:cfRule type="containsText" priority="1449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463" operator="containsText" id="{E5F1A31B-CD17-4B2A-85B5-702A316BFBF5}">
            <xm:f>NOT(ISERROR(SEARCH('Listados Datos'!$T$3,AT180)))</xm:f>
            <xm:f>'Listados Datos'!$T$3</xm:f>
            <x14:dxf>
              <fill>
                <patternFill patternType="solid">
                  <bgColor rgb="FFC00000"/>
                </patternFill>
              </fill>
            </x14:dxf>
          </x14:cfRule>
          <x14:cfRule type="containsText" priority="14464" operator="containsText" id="{5C4376A8-DCDE-445F-96F9-A1BC421B8369}">
            <xm:f>NOT(ISERROR(SEARCH('Listados Datos'!$T$4,AT180)))</xm:f>
            <xm:f>'Listados Datos'!$T$4</xm:f>
            <x14:dxf>
              <font>
                <b/>
                <i val="0"/>
                <color theme="0"/>
              </font>
              <fill>
                <patternFill>
                  <bgColor rgb="FFE26B0A"/>
                </patternFill>
              </fill>
            </x14:dxf>
          </x14:cfRule>
          <x14:cfRule type="containsText" priority="14465" operator="containsText" id="{23D945C1-BCDF-4975-8168-F2333FB0BFA3}">
            <xm:f>NOT(ISERROR(SEARCH('Listados Datos'!$T$5,AT180)))</xm:f>
            <xm:f>'Listados Datos'!$T$5</xm:f>
            <x14:dxf>
              <font>
                <b/>
                <i val="0"/>
                <color auto="1"/>
              </font>
              <fill>
                <patternFill>
                  <bgColor rgb="FFFFFF00"/>
                </patternFill>
              </fill>
            </x14:dxf>
          </x14:cfRule>
          <x14:cfRule type="containsText" priority="1446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453" operator="containsText" id="{3E757A40-4A7B-430A-A8DD-365A11A795CC}">
            <xm:f>NOT(ISERROR(SEARCH('Listados Datos'!$P$3,AR180)))</xm:f>
            <xm:f>'Listados Datos'!$P$3</xm:f>
            <x14:dxf>
              <fill>
                <patternFill>
                  <bgColor rgb="FF99CC00"/>
                </patternFill>
              </fill>
            </x14:dxf>
          </x14:cfRule>
          <x14:cfRule type="containsText" priority="14454" operator="containsText" id="{A0A9F95D-092E-4637-8FFB-37984108BAD6}">
            <xm:f>NOT(ISERROR(SEARCH('Listados Datos'!$P$4,AR180)))</xm:f>
            <xm:f>'Listados Datos'!$P$4</xm:f>
            <x14:dxf>
              <fill>
                <patternFill>
                  <bgColor rgb="FF33CC33"/>
                </patternFill>
              </fill>
            </x14:dxf>
          </x14:cfRule>
          <x14:cfRule type="containsText" priority="14455" operator="containsText" id="{5B8443D9-12B8-4701-8347-5BD6F8A20739}">
            <xm:f>NOT(ISERROR(SEARCH('Listados Datos'!$P$5,AR180)))</xm:f>
            <xm:f>'Listados Datos'!$P$5</xm:f>
            <x14:dxf>
              <fill>
                <patternFill>
                  <bgColor rgb="FFFFFF00"/>
                </patternFill>
              </fill>
            </x14:dxf>
          </x14:cfRule>
          <x14:cfRule type="containsText" priority="14456" operator="containsText" id="{22AC22CB-A4C7-4EBE-962B-D26D07863E05}">
            <xm:f>NOT(ISERROR(SEARCH('Listados Datos'!$P$6,AR180)))</xm:f>
            <xm:f>'Listados Datos'!$P$6</xm:f>
            <x14:dxf>
              <fill>
                <patternFill>
                  <bgColor rgb="FFFFC000"/>
                </patternFill>
              </fill>
            </x14:dxf>
          </x14:cfRule>
          <x14:cfRule type="containsText" priority="1445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571" operator="containsText" id="{BD71F975-2CA2-49A5-A6A1-CBD0E908D6F3}">
            <xm:f>NOT(ISERROR(SEARCH('Listados Datos'!$T$3,AF178)))</xm:f>
            <xm:f>'Listados Datos'!$T$3</xm:f>
            <x14:dxf>
              <fill>
                <patternFill patternType="solid">
                  <bgColor rgb="FFC00000"/>
                </patternFill>
              </fill>
            </x14:dxf>
          </x14:cfRule>
          <x14:cfRule type="containsText" priority="14572" operator="containsText" id="{27A32DB7-8CCB-4986-BAA1-FF62242A0421}">
            <xm:f>NOT(ISERROR(SEARCH('Listados Datos'!$T$4,AF178)))</xm:f>
            <xm:f>'Listados Datos'!$T$4</xm:f>
            <x14:dxf>
              <font>
                <b/>
                <i val="0"/>
                <color theme="0"/>
              </font>
              <fill>
                <patternFill>
                  <bgColor rgb="FFE26B0A"/>
                </patternFill>
              </fill>
            </x14:dxf>
          </x14:cfRule>
          <x14:cfRule type="containsText" priority="14573" operator="containsText" id="{5F760C67-2B3E-42AA-B670-9CA8582A34F3}">
            <xm:f>NOT(ISERROR(SEARCH('Listados Datos'!$T$5,AF178)))</xm:f>
            <xm:f>'Listados Datos'!$T$5</xm:f>
            <x14:dxf>
              <font>
                <b/>
                <i val="0"/>
                <color auto="1"/>
              </font>
              <fill>
                <patternFill>
                  <bgColor rgb="FFFFFF00"/>
                </patternFill>
              </fill>
            </x14:dxf>
          </x14:cfRule>
          <x14:cfRule type="containsText" priority="1457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567" operator="containsText" id="{079ED1ED-C8BD-4343-B100-EC37F6AEA549}">
            <xm:f>NOT(ISERROR(SEARCH('Listados Datos'!$T$3,AB178)))</xm:f>
            <xm:f>'Listados Datos'!$T$3</xm:f>
            <x14:dxf>
              <fill>
                <patternFill patternType="solid">
                  <bgColor rgb="FFC00000"/>
                </patternFill>
              </fill>
            </x14:dxf>
          </x14:cfRule>
          <x14:cfRule type="containsText" priority="14568" operator="containsText" id="{9A20850D-2018-4809-BFD7-2672512BD7D7}">
            <xm:f>NOT(ISERROR(SEARCH('Listados Datos'!$T$4,AB178)))</xm:f>
            <xm:f>'Listados Datos'!$T$4</xm:f>
            <x14:dxf>
              <font>
                <b/>
                <i val="0"/>
                <color theme="0"/>
              </font>
              <fill>
                <patternFill>
                  <bgColor rgb="FFE26B0A"/>
                </patternFill>
              </fill>
            </x14:dxf>
          </x14:cfRule>
          <x14:cfRule type="containsText" priority="14569" operator="containsText" id="{B06F3004-CAC5-4B8C-AC23-725DAE051876}">
            <xm:f>NOT(ISERROR(SEARCH('Listados Datos'!$T$5,AB178)))</xm:f>
            <xm:f>'Listados Datos'!$T$5</xm:f>
            <x14:dxf>
              <font>
                <b/>
                <i val="0"/>
                <color auto="1"/>
              </font>
              <fill>
                <patternFill>
                  <bgColor rgb="FFFFFF00"/>
                </patternFill>
              </fill>
            </x14:dxf>
          </x14:cfRule>
          <x14:cfRule type="containsText" priority="1457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557" operator="containsText" id="{CE65F0EC-42E7-496F-9C68-F0EAE569274B}">
            <xm:f>NOT(ISERROR(SEARCH('Listados Datos'!$P$3,Z178)))</xm:f>
            <xm:f>'Listados Datos'!$P$3</xm:f>
            <x14:dxf>
              <fill>
                <patternFill>
                  <bgColor rgb="FF99CC00"/>
                </patternFill>
              </fill>
            </x14:dxf>
          </x14:cfRule>
          <x14:cfRule type="containsText" priority="14558" operator="containsText" id="{2C0E6E51-E883-4017-9EAA-CA6FE05ED950}">
            <xm:f>NOT(ISERROR(SEARCH('Listados Datos'!$P$4,Z178)))</xm:f>
            <xm:f>'Listados Datos'!$P$4</xm:f>
            <x14:dxf>
              <fill>
                <patternFill>
                  <bgColor rgb="FF33CC33"/>
                </patternFill>
              </fill>
            </x14:dxf>
          </x14:cfRule>
          <x14:cfRule type="containsText" priority="14559" operator="containsText" id="{5CE5D312-1FD0-42D8-9853-15D1E21CEF49}">
            <xm:f>NOT(ISERROR(SEARCH('Listados Datos'!$P$5,Z178)))</xm:f>
            <xm:f>'Listados Datos'!$P$5</xm:f>
            <x14:dxf>
              <fill>
                <patternFill>
                  <bgColor rgb="FFFFFF00"/>
                </patternFill>
              </fill>
            </x14:dxf>
          </x14:cfRule>
          <x14:cfRule type="containsText" priority="14560" operator="containsText" id="{99E51863-8A4C-4DDB-90C6-7C6EEA932227}">
            <xm:f>NOT(ISERROR(SEARCH('Listados Datos'!$P$6,Z178)))</xm:f>
            <xm:f>'Listados Datos'!$P$6</xm:f>
            <x14:dxf>
              <fill>
                <patternFill>
                  <bgColor rgb="FFFFC000"/>
                </patternFill>
              </fill>
            </x14:dxf>
          </x14:cfRule>
          <x14:cfRule type="containsText" priority="1456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533" operator="containsText" id="{3243859A-8105-485D-B2AA-48FDBD0011A6}">
            <xm:f>NOT(ISERROR(SEARCH('Listados Datos'!$T$3,AT178)))</xm:f>
            <xm:f>'Listados Datos'!$T$3</xm:f>
            <x14:dxf>
              <fill>
                <patternFill patternType="solid">
                  <bgColor rgb="FFC00000"/>
                </patternFill>
              </fill>
            </x14:dxf>
          </x14:cfRule>
          <x14:cfRule type="containsText" priority="14534" operator="containsText" id="{CDFD34E0-C866-4776-8040-A6DC6A058BAD}">
            <xm:f>NOT(ISERROR(SEARCH('Listados Datos'!$T$4,AT178)))</xm:f>
            <xm:f>'Listados Datos'!$T$4</xm:f>
            <x14:dxf>
              <font>
                <b/>
                <i val="0"/>
                <color theme="0"/>
              </font>
              <fill>
                <patternFill>
                  <bgColor rgb="FFE26B0A"/>
                </patternFill>
              </fill>
            </x14:dxf>
          </x14:cfRule>
          <x14:cfRule type="containsText" priority="14535" operator="containsText" id="{45EE9E8C-B7E0-4E69-A548-D42CAE378EA0}">
            <xm:f>NOT(ISERROR(SEARCH('Listados Datos'!$T$5,AT178)))</xm:f>
            <xm:f>'Listados Datos'!$T$5</xm:f>
            <x14:dxf>
              <font>
                <b/>
                <i val="0"/>
                <color auto="1"/>
              </font>
              <fill>
                <patternFill>
                  <bgColor rgb="FFFFFF00"/>
                </patternFill>
              </fill>
            </x14:dxf>
          </x14:cfRule>
          <x14:cfRule type="containsText" priority="1453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523" operator="containsText" id="{A1D83AE4-2A37-478F-955B-AB1AFAB9D7F1}">
            <xm:f>NOT(ISERROR(SEARCH('Listados Datos'!$P$3,AR178)))</xm:f>
            <xm:f>'Listados Datos'!$P$3</xm:f>
            <x14:dxf>
              <fill>
                <patternFill>
                  <bgColor rgb="FF99CC00"/>
                </patternFill>
              </fill>
            </x14:dxf>
          </x14:cfRule>
          <x14:cfRule type="containsText" priority="14524" operator="containsText" id="{DF3FE9CE-99D0-41E9-894B-10D53A0F985C}">
            <xm:f>NOT(ISERROR(SEARCH('Listados Datos'!$P$4,AR178)))</xm:f>
            <xm:f>'Listados Datos'!$P$4</xm:f>
            <x14:dxf>
              <fill>
                <patternFill>
                  <bgColor rgb="FF33CC33"/>
                </patternFill>
              </fill>
            </x14:dxf>
          </x14:cfRule>
          <x14:cfRule type="containsText" priority="14525" operator="containsText" id="{5482B263-0224-45A3-A9C2-E778074EBFEB}">
            <xm:f>NOT(ISERROR(SEARCH('Listados Datos'!$P$5,AR178)))</xm:f>
            <xm:f>'Listados Datos'!$P$5</xm:f>
            <x14:dxf>
              <fill>
                <patternFill>
                  <bgColor rgb="FFFFFF00"/>
                </patternFill>
              </fill>
            </x14:dxf>
          </x14:cfRule>
          <x14:cfRule type="containsText" priority="14526" operator="containsText" id="{E04F1611-D4D5-4691-BD7C-B1711716F6CF}">
            <xm:f>NOT(ISERROR(SEARCH('Listados Datos'!$P$6,AR178)))</xm:f>
            <xm:f>'Listados Datos'!$P$6</xm:f>
            <x14:dxf>
              <fill>
                <patternFill>
                  <bgColor rgb="FFFFC000"/>
                </patternFill>
              </fill>
            </x14:dxf>
          </x14:cfRule>
          <x14:cfRule type="containsText" priority="1452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519" operator="containsText" id="{948B0893-44DC-4ADC-9AF0-DC9C5B95A274}">
            <xm:f>NOT(ISERROR(SEARCH('Listados Datos'!$T$3,AT179)))</xm:f>
            <xm:f>'Listados Datos'!$T$3</xm:f>
            <x14:dxf>
              <fill>
                <patternFill patternType="solid">
                  <bgColor rgb="FFC00000"/>
                </patternFill>
              </fill>
            </x14:dxf>
          </x14:cfRule>
          <x14:cfRule type="containsText" priority="14520" operator="containsText" id="{5B52BEAA-0CA1-4A74-A203-01EDA8E7A643}">
            <xm:f>NOT(ISERROR(SEARCH('Listados Datos'!$T$4,AT179)))</xm:f>
            <xm:f>'Listados Datos'!$T$4</xm:f>
            <x14:dxf>
              <font>
                <b/>
                <i val="0"/>
                <color theme="0"/>
              </font>
              <fill>
                <patternFill>
                  <bgColor rgb="FFE26B0A"/>
                </patternFill>
              </fill>
            </x14:dxf>
          </x14:cfRule>
          <x14:cfRule type="containsText" priority="14521" operator="containsText" id="{E3A988EF-6A18-441D-9910-8BE42E1C94F6}">
            <xm:f>NOT(ISERROR(SEARCH('Listados Datos'!$T$5,AT179)))</xm:f>
            <xm:f>'Listados Datos'!$T$5</xm:f>
            <x14:dxf>
              <font>
                <b/>
                <i val="0"/>
                <color auto="1"/>
              </font>
              <fill>
                <patternFill>
                  <bgColor rgb="FFFFFF00"/>
                </patternFill>
              </fill>
            </x14:dxf>
          </x14:cfRule>
          <x14:cfRule type="containsText" priority="1452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509" operator="containsText" id="{E7433A52-E363-4F17-AEA8-D4ED01E3A5F8}">
            <xm:f>NOT(ISERROR(SEARCH('Listados Datos'!$P$3,AR179)))</xm:f>
            <xm:f>'Listados Datos'!$P$3</xm:f>
            <x14:dxf>
              <fill>
                <patternFill>
                  <bgColor rgb="FF99CC00"/>
                </patternFill>
              </fill>
            </x14:dxf>
          </x14:cfRule>
          <x14:cfRule type="containsText" priority="14510" operator="containsText" id="{88FD55D1-C26F-4BD0-8AE1-3A52FAEF3036}">
            <xm:f>NOT(ISERROR(SEARCH('Listados Datos'!$P$4,AR179)))</xm:f>
            <xm:f>'Listados Datos'!$P$4</xm:f>
            <x14:dxf>
              <fill>
                <patternFill>
                  <bgColor rgb="FF33CC33"/>
                </patternFill>
              </fill>
            </x14:dxf>
          </x14:cfRule>
          <x14:cfRule type="containsText" priority="14511" operator="containsText" id="{8D8ACB8F-7D61-4DA6-9B52-0269A63F1DA0}">
            <xm:f>NOT(ISERROR(SEARCH('Listados Datos'!$P$5,AR179)))</xm:f>
            <xm:f>'Listados Datos'!$P$5</xm:f>
            <x14:dxf>
              <fill>
                <patternFill>
                  <bgColor rgb="FFFFFF00"/>
                </patternFill>
              </fill>
            </x14:dxf>
          </x14:cfRule>
          <x14:cfRule type="containsText" priority="14512" operator="containsText" id="{0FDC9620-483C-48FD-AC11-4645D1340D9C}">
            <xm:f>NOT(ISERROR(SEARCH('Listados Datos'!$P$6,AR179)))</xm:f>
            <xm:f>'Listados Datos'!$P$6</xm:f>
            <x14:dxf>
              <fill>
                <patternFill>
                  <bgColor rgb="FFFFC000"/>
                </patternFill>
              </fill>
            </x14:dxf>
          </x14:cfRule>
          <x14:cfRule type="containsText" priority="1451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491" operator="containsText" id="{913E7EC0-835E-4974-A07C-D0490374765D}">
            <xm:f>NOT(ISERROR(SEARCH('Listados Datos'!$T$3,AF180)))</xm:f>
            <xm:f>'Listados Datos'!$T$3</xm:f>
            <x14:dxf>
              <fill>
                <patternFill patternType="solid">
                  <bgColor rgb="FFC00000"/>
                </patternFill>
              </fill>
            </x14:dxf>
          </x14:cfRule>
          <x14:cfRule type="containsText" priority="14492" operator="containsText" id="{568CAA9D-4333-49DB-AF54-C84EA5409E35}">
            <xm:f>NOT(ISERROR(SEARCH('Listados Datos'!$T$4,AF180)))</xm:f>
            <xm:f>'Listados Datos'!$T$4</xm:f>
            <x14:dxf>
              <font>
                <b/>
                <i val="0"/>
                <color theme="0"/>
              </font>
              <fill>
                <patternFill>
                  <bgColor rgb="FFE26B0A"/>
                </patternFill>
              </fill>
            </x14:dxf>
          </x14:cfRule>
          <x14:cfRule type="containsText" priority="14493" operator="containsText" id="{C462E3B0-01A9-4DEC-AC52-9D62A9F60608}">
            <xm:f>NOT(ISERROR(SEARCH('Listados Datos'!$T$5,AF180)))</xm:f>
            <xm:f>'Listados Datos'!$T$5</xm:f>
            <x14:dxf>
              <font>
                <b/>
                <i val="0"/>
                <color auto="1"/>
              </font>
              <fill>
                <patternFill>
                  <bgColor rgb="FFFFFF00"/>
                </patternFill>
              </fill>
            </x14:dxf>
          </x14:cfRule>
          <x14:cfRule type="containsText" priority="1449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487" operator="containsText" id="{9DC5B482-8169-4B43-A971-EB83E70AF2C8}">
            <xm:f>NOT(ISERROR(SEARCH('Listados Datos'!$T$3,AB180)))</xm:f>
            <xm:f>'Listados Datos'!$T$3</xm:f>
            <x14:dxf>
              <fill>
                <patternFill patternType="solid">
                  <bgColor rgb="FFC00000"/>
                </patternFill>
              </fill>
            </x14:dxf>
          </x14:cfRule>
          <x14:cfRule type="containsText" priority="14488" operator="containsText" id="{303DA69C-BA01-4866-825D-7F1831572616}">
            <xm:f>NOT(ISERROR(SEARCH('Listados Datos'!$T$4,AB180)))</xm:f>
            <xm:f>'Listados Datos'!$T$4</xm:f>
            <x14:dxf>
              <font>
                <b/>
                <i val="0"/>
                <color theme="0"/>
              </font>
              <fill>
                <patternFill>
                  <bgColor rgb="FFE26B0A"/>
                </patternFill>
              </fill>
            </x14:dxf>
          </x14:cfRule>
          <x14:cfRule type="containsText" priority="14489" operator="containsText" id="{C40A9974-7160-4892-ACEC-C494BAD55C0B}">
            <xm:f>NOT(ISERROR(SEARCH('Listados Datos'!$T$5,AB180)))</xm:f>
            <xm:f>'Listados Datos'!$T$5</xm:f>
            <x14:dxf>
              <font>
                <b/>
                <i val="0"/>
                <color auto="1"/>
              </font>
              <fill>
                <patternFill>
                  <bgColor rgb="FFFFFF00"/>
                </patternFill>
              </fill>
            </x14:dxf>
          </x14:cfRule>
          <x14:cfRule type="containsText" priority="1449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477" operator="containsText" id="{C41AB415-4BF4-4F81-A479-86A6FF28521F}">
            <xm:f>NOT(ISERROR(SEARCH('Listados Datos'!$P$3,Z180)))</xm:f>
            <xm:f>'Listados Datos'!$P$3</xm:f>
            <x14:dxf>
              <fill>
                <patternFill>
                  <bgColor rgb="FF99CC00"/>
                </patternFill>
              </fill>
            </x14:dxf>
          </x14:cfRule>
          <x14:cfRule type="containsText" priority="14478" operator="containsText" id="{6E6038D1-22A6-4442-8D58-0CEF966144F2}">
            <xm:f>NOT(ISERROR(SEARCH('Listados Datos'!$P$4,Z180)))</xm:f>
            <xm:f>'Listados Datos'!$P$4</xm:f>
            <x14:dxf>
              <fill>
                <patternFill>
                  <bgColor rgb="FF33CC33"/>
                </patternFill>
              </fill>
            </x14:dxf>
          </x14:cfRule>
          <x14:cfRule type="containsText" priority="14479" operator="containsText" id="{6BBACEDD-6FDB-4A91-8CA6-4425D6016041}">
            <xm:f>NOT(ISERROR(SEARCH('Listados Datos'!$P$5,Z180)))</xm:f>
            <xm:f>'Listados Datos'!$P$5</xm:f>
            <x14:dxf>
              <fill>
                <patternFill>
                  <bgColor rgb="FFFFFF00"/>
                </patternFill>
              </fill>
            </x14:dxf>
          </x14:cfRule>
          <x14:cfRule type="containsText" priority="14480" operator="containsText" id="{FAE4802B-9B39-4976-AB1A-2C9DA9B6D30C}">
            <xm:f>NOT(ISERROR(SEARCH('Listados Datos'!$P$6,Z180)))</xm:f>
            <xm:f>'Listados Datos'!$P$6</xm:f>
            <x14:dxf>
              <fill>
                <patternFill>
                  <bgColor rgb="FFFFC000"/>
                </patternFill>
              </fill>
            </x14:dxf>
          </x14:cfRule>
          <x14:cfRule type="containsText" priority="1448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449" operator="containsText" id="{B2CEDA18-3BE5-4196-BCD9-71437D1F2B56}">
            <xm:f>NOT(ISERROR(SEARCH('Listados Datos'!$T$3,AT181)))</xm:f>
            <xm:f>'Listados Datos'!$T$3</xm:f>
            <x14:dxf>
              <fill>
                <patternFill patternType="solid">
                  <bgColor rgb="FFC00000"/>
                </patternFill>
              </fill>
            </x14:dxf>
          </x14:cfRule>
          <x14:cfRule type="containsText" priority="14450" operator="containsText" id="{B800B4D5-9CFF-4DC2-A451-74F3C2D515E1}">
            <xm:f>NOT(ISERROR(SEARCH('Listados Datos'!$T$4,AT181)))</xm:f>
            <xm:f>'Listados Datos'!$T$4</xm:f>
            <x14:dxf>
              <font>
                <b/>
                <i val="0"/>
                <color theme="0"/>
              </font>
              <fill>
                <patternFill>
                  <bgColor rgb="FFE26B0A"/>
                </patternFill>
              </fill>
            </x14:dxf>
          </x14:cfRule>
          <x14:cfRule type="containsText" priority="14451" operator="containsText" id="{20DDDAAA-D9D8-4835-821A-26CF8F0CFF80}">
            <xm:f>NOT(ISERROR(SEARCH('Listados Datos'!$T$5,AT181)))</xm:f>
            <xm:f>'Listados Datos'!$T$5</xm:f>
            <x14:dxf>
              <font>
                <b/>
                <i val="0"/>
                <color auto="1"/>
              </font>
              <fill>
                <patternFill>
                  <bgColor rgb="FFFFFF00"/>
                </patternFill>
              </fill>
            </x14:dxf>
          </x14:cfRule>
          <x14:cfRule type="containsText" priority="1445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397" operator="containsText" id="{09280963-497A-460A-BCCD-BED1C56FA354}">
            <xm:f>NOT(ISERROR(SEARCH('Listados Datos'!$P$3,AR182)))</xm:f>
            <xm:f>'Listados Datos'!$P$3</xm:f>
            <x14:dxf>
              <fill>
                <patternFill>
                  <bgColor rgb="FF99CC00"/>
                </patternFill>
              </fill>
            </x14:dxf>
          </x14:cfRule>
          <x14:cfRule type="containsText" priority="14398" operator="containsText" id="{26DB625E-71F5-480D-94FF-7C65E8565ECD}">
            <xm:f>NOT(ISERROR(SEARCH('Listados Datos'!$P$4,AR182)))</xm:f>
            <xm:f>'Listados Datos'!$P$4</xm:f>
            <x14:dxf>
              <fill>
                <patternFill>
                  <bgColor rgb="FF33CC33"/>
                </patternFill>
              </fill>
            </x14:dxf>
          </x14:cfRule>
          <x14:cfRule type="containsText" priority="14399" operator="containsText" id="{701D4AA0-267A-4F67-A39E-2C9E6C309999}">
            <xm:f>NOT(ISERROR(SEARCH('Listados Datos'!$P$5,AR182)))</xm:f>
            <xm:f>'Listados Datos'!$P$5</xm:f>
            <x14:dxf>
              <fill>
                <patternFill>
                  <bgColor rgb="FFFFFF00"/>
                </patternFill>
              </fill>
            </x14:dxf>
          </x14:cfRule>
          <x14:cfRule type="containsText" priority="14400" operator="containsText" id="{4F7489B1-C114-4FE7-A13A-6302FA62E3FD}">
            <xm:f>NOT(ISERROR(SEARCH('Listados Datos'!$P$6,AR182)))</xm:f>
            <xm:f>'Listados Datos'!$P$6</xm:f>
            <x14:dxf>
              <fill>
                <patternFill>
                  <bgColor rgb="FFFFC000"/>
                </patternFill>
              </fill>
            </x14:dxf>
          </x14:cfRule>
          <x14:cfRule type="containsText" priority="1440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435" operator="containsText" id="{9407A138-A104-43BE-A60B-8A3900D147BC}">
            <xm:f>NOT(ISERROR(SEARCH('Listados Datos'!$T$3,AF182)))</xm:f>
            <xm:f>'Listados Datos'!$T$3</xm:f>
            <x14:dxf>
              <fill>
                <patternFill patternType="solid">
                  <bgColor rgb="FFC00000"/>
                </patternFill>
              </fill>
            </x14:dxf>
          </x14:cfRule>
          <x14:cfRule type="containsText" priority="14436" operator="containsText" id="{72CEF83A-CDFB-4617-8219-F0F37184A757}">
            <xm:f>NOT(ISERROR(SEARCH('Listados Datos'!$T$4,AF182)))</xm:f>
            <xm:f>'Listados Datos'!$T$4</xm:f>
            <x14:dxf>
              <font>
                <b/>
                <i val="0"/>
                <color theme="0"/>
              </font>
              <fill>
                <patternFill>
                  <bgColor rgb="FFE26B0A"/>
                </patternFill>
              </fill>
            </x14:dxf>
          </x14:cfRule>
          <x14:cfRule type="containsText" priority="14437" operator="containsText" id="{D2CDE58C-8687-4EE6-8E88-16DCAD7632D4}">
            <xm:f>NOT(ISERROR(SEARCH('Listados Datos'!$T$5,AF182)))</xm:f>
            <xm:f>'Listados Datos'!$T$5</xm:f>
            <x14:dxf>
              <font>
                <b/>
                <i val="0"/>
                <color auto="1"/>
              </font>
              <fill>
                <patternFill>
                  <bgColor rgb="FFFFFF00"/>
                </patternFill>
              </fill>
            </x14:dxf>
          </x14:cfRule>
          <x14:cfRule type="containsText" priority="1443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431" operator="containsText" id="{8FEF6C59-22AB-4E57-8C45-034A45DE4483}">
            <xm:f>NOT(ISERROR(SEARCH('Listados Datos'!$T$3,AB182)))</xm:f>
            <xm:f>'Listados Datos'!$T$3</xm:f>
            <x14:dxf>
              <fill>
                <patternFill patternType="solid">
                  <bgColor rgb="FFC00000"/>
                </patternFill>
              </fill>
            </x14:dxf>
          </x14:cfRule>
          <x14:cfRule type="containsText" priority="14432" operator="containsText" id="{E8B62B47-615B-4947-9143-86FB6314C560}">
            <xm:f>NOT(ISERROR(SEARCH('Listados Datos'!$T$4,AB182)))</xm:f>
            <xm:f>'Listados Datos'!$T$4</xm:f>
            <x14:dxf>
              <font>
                <b/>
                <i val="0"/>
                <color theme="0"/>
              </font>
              <fill>
                <patternFill>
                  <bgColor rgb="FFE26B0A"/>
                </patternFill>
              </fill>
            </x14:dxf>
          </x14:cfRule>
          <x14:cfRule type="containsText" priority="14433" operator="containsText" id="{212A32F1-4B12-4246-A136-E41B6F9012E6}">
            <xm:f>NOT(ISERROR(SEARCH('Listados Datos'!$T$5,AB182)))</xm:f>
            <xm:f>'Listados Datos'!$T$5</xm:f>
            <x14:dxf>
              <font>
                <b/>
                <i val="0"/>
                <color auto="1"/>
              </font>
              <fill>
                <patternFill>
                  <bgColor rgb="FFFFFF00"/>
                </patternFill>
              </fill>
            </x14:dxf>
          </x14:cfRule>
          <x14:cfRule type="containsText" priority="1443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421" operator="containsText" id="{D7AF7BE2-5230-4A86-8F85-756FB565212F}">
            <xm:f>NOT(ISERROR(SEARCH('Listados Datos'!$P$3,Z182)))</xm:f>
            <xm:f>'Listados Datos'!$P$3</xm:f>
            <x14:dxf>
              <fill>
                <patternFill>
                  <bgColor rgb="FF99CC00"/>
                </patternFill>
              </fill>
            </x14:dxf>
          </x14:cfRule>
          <x14:cfRule type="containsText" priority="14422" operator="containsText" id="{6DE96A21-8EF2-4703-B207-B7C8952F0ECF}">
            <xm:f>NOT(ISERROR(SEARCH('Listados Datos'!$P$4,Z182)))</xm:f>
            <xm:f>'Listados Datos'!$P$4</xm:f>
            <x14:dxf>
              <fill>
                <patternFill>
                  <bgColor rgb="FF33CC33"/>
                </patternFill>
              </fill>
            </x14:dxf>
          </x14:cfRule>
          <x14:cfRule type="containsText" priority="14423" operator="containsText" id="{84979519-502D-4A5E-83A5-070B21F45512}">
            <xm:f>NOT(ISERROR(SEARCH('Listados Datos'!$P$5,Z182)))</xm:f>
            <xm:f>'Listados Datos'!$P$5</xm:f>
            <x14:dxf>
              <fill>
                <patternFill>
                  <bgColor rgb="FFFFFF00"/>
                </patternFill>
              </fill>
            </x14:dxf>
          </x14:cfRule>
          <x14:cfRule type="containsText" priority="14424" operator="containsText" id="{164FC6C6-8A83-4CF7-B8DE-CF3ADCDB9D93}">
            <xm:f>NOT(ISERROR(SEARCH('Listados Datos'!$P$6,Z182)))</xm:f>
            <xm:f>'Listados Datos'!$P$6</xm:f>
            <x14:dxf>
              <fill>
                <patternFill>
                  <bgColor rgb="FFFFC000"/>
                </patternFill>
              </fill>
            </x14:dxf>
          </x14:cfRule>
          <x14:cfRule type="containsText" priority="1442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407" operator="containsText" id="{8852EE23-B0E1-4048-83FD-D0A8AFA55237}">
            <xm:f>NOT(ISERROR(SEARCH('Listados Datos'!$T$3,AT182)))</xm:f>
            <xm:f>'Listados Datos'!$T$3</xm:f>
            <x14:dxf>
              <fill>
                <patternFill patternType="solid">
                  <bgColor rgb="FFC00000"/>
                </patternFill>
              </fill>
            </x14:dxf>
          </x14:cfRule>
          <x14:cfRule type="containsText" priority="14408" operator="containsText" id="{042150AA-2F44-4F05-A967-08F9DAAB9D65}">
            <xm:f>NOT(ISERROR(SEARCH('Listados Datos'!$T$4,AT182)))</xm:f>
            <xm:f>'Listados Datos'!$T$4</xm:f>
            <x14:dxf>
              <font>
                <b/>
                <i val="0"/>
                <color theme="0"/>
              </font>
              <fill>
                <patternFill>
                  <bgColor rgb="FFE26B0A"/>
                </patternFill>
              </fill>
            </x14:dxf>
          </x14:cfRule>
          <x14:cfRule type="containsText" priority="14409" operator="containsText" id="{B8A0C5DD-EAA4-4BC6-A339-7CC214A15519}">
            <xm:f>NOT(ISERROR(SEARCH('Listados Datos'!$T$5,AT182)))</xm:f>
            <xm:f>'Listados Datos'!$T$5</xm:f>
            <x14:dxf>
              <font>
                <b/>
                <i val="0"/>
                <color auto="1"/>
              </font>
              <fill>
                <patternFill>
                  <bgColor rgb="FFFFFF00"/>
                </patternFill>
              </fill>
            </x14:dxf>
          </x14:cfRule>
          <x14:cfRule type="containsText" priority="1441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247" operator="containsText" id="{F0F1D5F7-2785-4B1C-B4F4-5AAF59DABCEA}">
            <xm:f>NOT(ISERROR(SEARCH('Listados Datos'!$P$3,AR175)))</xm:f>
            <xm:f>'Listados Datos'!$P$3</xm:f>
            <x14:dxf>
              <fill>
                <patternFill>
                  <bgColor rgb="FF99CC00"/>
                </patternFill>
              </fill>
            </x14:dxf>
          </x14:cfRule>
          <x14:cfRule type="containsText" priority="14248" operator="containsText" id="{D79121EF-67EB-463B-9A92-93525333EC67}">
            <xm:f>NOT(ISERROR(SEARCH('Listados Datos'!$P$4,AR175)))</xm:f>
            <xm:f>'Listados Datos'!$P$4</xm:f>
            <x14:dxf>
              <fill>
                <patternFill>
                  <bgColor rgb="FF33CC33"/>
                </patternFill>
              </fill>
            </x14:dxf>
          </x14:cfRule>
          <x14:cfRule type="containsText" priority="14249" operator="containsText" id="{AA0CBCCC-2D2E-400C-A074-B791BB809C52}">
            <xm:f>NOT(ISERROR(SEARCH('Listados Datos'!$P$5,AR175)))</xm:f>
            <xm:f>'Listados Datos'!$P$5</xm:f>
            <x14:dxf>
              <fill>
                <patternFill>
                  <bgColor rgb="FFFFFF00"/>
                </patternFill>
              </fill>
            </x14:dxf>
          </x14:cfRule>
          <x14:cfRule type="containsText" priority="14250" operator="containsText" id="{E25E0988-255D-4AB4-890C-AFAF49D97F3D}">
            <xm:f>NOT(ISERROR(SEARCH('Listados Datos'!$P$6,AR175)))</xm:f>
            <xm:f>'Listados Datos'!$P$6</xm:f>
            <x14:dxf>
              <fill>
                <patternFill>
                  <bgColor rgb="FFFFC000"/>
                </patternFill>
              </fill>
            </x14:dxf>
          </x14:cfRule>
          <x14:cfRule type="containsText" priority="1425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313" operator="containsText" id="{9F7ED840-65AF-4DEF-8229-671DED8BADC6}">
            <xm:f>NOT(ISERROR(SEARCH('Listados Datos'!$T$3,AT177)))</xm:f>
            <xm:f>'Listados Datos'!$T$3</xm:f>
            <x14:dxf>
              <fill>
                <patternFill patternType="solid">
                  <bgColor rgb="FFC00000"/>
                </patternFill>
              </fill>
            </x14:dxf>
          </x14:cfRule>
          <x14:cfRule type="containsText" priority="14314" operator="containsText" id="{92925615-ACF4-46FA-B775-BFE260295430}">
            <xm:f>NOT(ISERROR(SEARCH('Listados Datos'!$T$4,AT177)))</xm:f>
            <xm:f>'Listados Datos'!$T$4</xm:f>
            <x14:dxf>
              <font>
                <b/>
                <i val="0"/>
                <color theme="0"/>
              </font>
              <fill>
                <patternFill>
                  <bgColor rgb="FFE26B0A"/>
                </patternFill>
              </fill>
            </x14:dxf>
          </x14:cfRule>
          <x14:cfRule type="containsText" priority="14315" operator="containsText" id="{29FD5C9E-416B-4752-B45C-9E9A22A93BFA}">
            <xm:f>NOT(ISERROR(SEARCH('Listados Datos'!$T$5,AT177)))</xm:f>
            <xm:f>'Listados Datos'!$T$5</xm:f>
            <x14:dxf>
              <font>
                <b/>
                <i val="0"/>
                <color auto="1"/>
              </font>
              <fill>
                <patternFill>
                  <bgColor rgb="FFFFFF00"/>
                </patternFill>
              </fill>
            </x14:dxf>
          </x14:cfRule>
          <x14:cfRule type="containsText" priority="1431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303" operator="containsText" id="{91279E59-0C76-47E0-BB62-03BC02B05796}">
            <xm:f>NOT(ISERROR(SEARCH('Listados Datos'!$P$3,AR177)))</xm:f>
            <xm:f>'Listados Datos'!$P$3</xm:f>
            <x14:dxf>
              <fill>
                <patternFill>
                  <bgColor rgb="FF99CC00"/>
                </patternFill>
              </fill>
            </x14:dxf>
          </x14:cfRule>
          <x14:cfRule type="containsText" priority="14304" operator="containsText" id="{CD6DBC01-315F-42AB-9CD5-59ED818CDA43}">
            <xm:f>NOT(ISERROR(SEARCH('Listados Datos'!$P$4,AR177)))</xm:f>
            <xm:f>'Listados Datos'!$P$4</xm:f>
            <x14:dxf>
              <fill>
                <patternFill>
                  <bgColor rgb="FF33CC33"/>
                </patternFill>
              </fill>
            </x14:dxf>
          </x14:cfRule>
          <x14:cfRule type="containsText" priority="14305" operator="containsText" id="{796ADC2C-FF13-4E82-94BE-D571D5ABCEC5}">
            <xm:f>NOT(ISERROR(SEARCH('Listados Datos'!$P$5,AR177)))</xm:f>
            <xm:f>'Listados Datos'!$P$5</xm:f>
            <x14:dxf>
              <fill>
                <patternFill>
                  <bgColor rgb="FFFFFF00"/>
                </patternFill>
              </fill>
            </x14:dxf>
          </x14:cfRule>
          <x14:cfRule type="containsText" priority="14306" operator="containsText" id="{A0D3CFC4-BD49-4F7A-BEB6-CA94002A516D}">
            <xm:f>NOT(ISERROR(SEARCH('Listados Datos'!$P$6,AR177)))</xm:f>
            <xm:f>'Listados Datos'!$P$6</xm:f>
            <x14:dxf>
              <fill>
                <patternFill>
                  <bgColor rgb="FFFFC000"/>
                </patternFill>
              </fill>
            </x14:dxf>
          </x14:cfRule>
          <x14:cfRule type="containsText" priority="1430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271" operator="containsText" id="{B7A47893-7706-4DDF-9403-454B3C99C6B9}">
            <xm:f>NOT(ISERROR(SEARCH('Listados Datos'!$T$3,AT174)))</xm:f>
            <xm:f>'Listados Datos'!$T$3</xm:f>
            <x14:dxf>
              <fill>
                <patternFill patternType="solid">
                  <bgColor rgb="FFC00000"/>
                </patternFill>
              </fill>
            </x14:dxf>
          </x14:cfRule>
          <x14:cfRule type="containsText" priority="14272" operator="containsText" id="{39EC2C40-041C-4DEC-B4A1-FFD187C520D7}">
            <xm:f>NOT(ISERROR(SEARCH('Listados Datos'!$T$4,AT174)))</xm:f>
            <xm:f>'Listados Datos'!$T$4</xm:f>
            <x14:dxf>
              <font>
                <b/>
                <i val="0"/>
                <color theme="0"/>
              </font>
              <fill>
                <patternFill>
                  <bgColor rgb="FFE26B0A"/>
                </patternFill>
              </fill>
            </x14:dxf>
          </x14:cfRule>
          <x14:cfRule type="containsText" priority="14273" operator="containsText" id="{4A41BB91-0878-42AE-A93F-EDBC4640A0E2}">
            <xm:f>NOT(ISERROR(SEARCH('Listados Datos'!$T$5,AT174)))</xm:f>
            <xm:f>'Listados Datos'!$T$5</xm:f>
            <x14:dxf>
              <font>
                <b/>
                <i val="0"/>
                <color auto="1"/>
              </font>
              <fill>
                <patternFill>
                  <bgColor rgb="FFFFFF00"/>
                </patternFill>
              </fill>
            </x14:dxf>
          </x14:cfRule>
          <x14:cfRule type="containsText" priority="1427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261" operator="containsText" id="{AE1C9C43-C52E-4C28-B5EF-F70DFA5FF2F0}">
            <xm:f>NOT(ISERROR(SEARCH('Listados Datos'!$P$3,AR174)))</xm:f>
            <xm:f>'Listados Datos'!$P$3</xm:f>
            <x14:dxf>
              <fill>
                <patternFill>
                  <bgColor rgb="FF99CC00"/>
                </patternFill>
              </fill>
            </x14:dxf>
          </x14:cfRule>
          <x14:cfRule type="containsText" priority="14262" operator="containsText" id="{4AC0460E-B945-470E-BB51-D2C9750F41F2}">
            <xm:f>NOT(ISERROR(SEARCH('Listados Datos'!$P$4,AR174)))</xm:f>
            <xm:f>'Listados Datos'!$P$4</xm:f>
            <x14:dxf>
              <fill>
                <patternFill>
                  <bgColor rgb="FF33CC33"/>
                </patternFill>
              </fill>
            </x14:dxf>
          </x14:cfRule>
          <x14:cfRule type="containsText" priority="14263" operator="containsText" id="{2627B5F2-C1F5-4F82-92B5-F5AB5800E489}">
            <xm:f>NOT(ISERROR(SEARCH('Listados Datos'!$P$5,AR174)))</xm:f>
            <xm:f>'Listados Datos'!$P$5</xm:f>
            <x14:dxf>
              <fill>
                <patternFill>
                  <bgColor rgb="FFFFFF00"/>
                </patternFill>
              </fill>
            </x14:dxf>
          </x14:cfRule>
          <x14:cfRule type="containsText" priority="14264" operator="containsText" id="{D05BEF3C-CF14-4DBC-B353-A6A97765C493}">
            <xm:f>NOT(ISERROR(SEARCH('Listados Datos'!$P$6,AR174)))</xm:f>
            <xm:f>'Listados Datos'!$P$6</xm:f>
            <x14:dxf>
              <fill>
                <patternFill>
                  <bgColor rgb="FFFFC000"/>
                </patternFill>
              </fill>
            </x14:dxf>
          </x14:cfRule>
          <x14:cfRule type="containsText" priority="1426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379" operator="containsText" id="{CB339A94-D43F-47E6-ABDC-583221D8D3C3}">
            <xm:f>NOT(ISERROR(SEARCH('Listados Datos'!$T$3,AF172)))</xm:f>
            <xm:f>'Listados Datos'!$T$3</xm:f>
            <x14:dxf>
              <fill>
                <patternFill patternType="solid">
                  <bgColor rgb="FFC00000"/>
                </patternFill>
              </fill>
            </x14:dxf>
          </x14:cfRule>
          <x14:cfRule type="containsText" priority="14380" operator="containsText" id="{73EC81CA-6E0A-46D4-A59B-728C53D7A26F}">
            <xm:f>NOT(ISERROR(SEARCH('Listados Datos'!$T$4,AF172)))</xm:f>
            <xm:f>'Listados Datos'!$T$4</xm:f>
            <x14:dxf>
              <font>
                <b/>
                <i val="0"/>
                <color theme="0"/>
              </font>
              <fill>
                <patternFill>
                  <bgColor rgb="FFE26B0A"/>
                </patternFill>
              </fill>
            </x14:dxf>
          </x14:cfRule>
          <x14:cfRule type="containsText" priority="14381" operator="containsText" id="{32C6EB38-A99D-4675-8297-D7CBDA00FECF}">
            <xm:f>NOT(ISERROR(SEARCH('Listados Datos'!$T$5,AF172)))</xm:f>
            <xm:f>'Listados Datos'!$T$5</xm:f>
            <x14:dxf>
              <font>
                <b/>
                <i val="0"/>
                <color auto="1"/>
              </font>
              <fill>
                <patternFill>
                  <bgColor rgb="FFFFFF00"/>
                </patternFill>
              </fill>
            </x14:dxf>
          </x14:cfRule>
          <x14:cfRule type="containsText" priority="1438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375" operator="containsText" id="{6F47CA4B-4AA1-4FE1-9FDB-CDC81006FA1E}">
            <xm:f>NOT(ISERROR(SEARCH('Listados Datos'!$T$3,AB172)))</xm:f>
            <xm:f>'Listados Datos'!$T$3</xm:f>
            <x14:dxf>
              <fill>
                <patternFill patternType="solid">
                  <bgColor rgb="FFC00000"/>
                </patternFill>
              </fill>
            </x14:dxf>
          </x14:cfRule>
          <x14:cfRule type="containsText" priority="14376" operator="containsText" id="{0E1EBAD3-3A6D-40A5-AA8F-CF85B9114162}">
            <xm:f>NOT(ISERROR(SEARCH('Listados Datos'!$T$4,AB172)))</xm:f>
            <xm:f>'Listados Datos'!$T$4</xm:f>
            <x14:dxf>
              <font>
                <b/>
                <i val="0"/>
                <color theme="0"/>
              </font>
              <fill>
                <patternFill>
                  <bgColor rgb="FFE26B0A"/>
                </patternFill>
              </fill>
            </x14:dxf>
          </x14:cfRule>
          <x14:cfRule type="containsText" priority="14377" operator="containsText" id="{FD1786E5-41BA-4399-935B-D27754EE15C6}">
            <xm:f>NOT(ISERROR(SEARCH('Listados Datos'!$T$5,AB172)))</xm:f>
            <xm:f>'Listados Datos'!$T$5</xm:f>
            <x14:dxf>
              <font>
                <b/>
                <i val="0"/>
                <color auto="1"/>
              </font>
              <fill>
                <patternFill>
                  <bgColor rgb="FFFFFF00"/>
                </patternFill>
              </fill>
            </x14:dxf>
          </x14:cfRule>
          <x14:cfRule type="containsText" priority="1437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365" operator="containsText" id="{133E10D4-6CDD-4ADD-BB5A-8B6BEAE0B42B}">
            <xm:f>NOT(ISERROR(SEARCH('Listados Datos'!$P$3,Z172)))</xm:f>
            <xm:f>'Listados Datos'!$P$3</xm:f>
            <x14:dxf>
              <fill>
                <patternFill>
                  <bgColor rgb="FF99CC00"/>
                </patternFill>
              </fill>
            </x14:dxf>
          </x14:cfRule>
          <x14:cfRule type="containsText" priority="14366" operator="containsText" id="{EC9E18BD-4202-41E2-8B24-FC6F475E1289}">
            <xm:f>NOT(ISERROR(SEARCH('Listados Datos'!$P$4,Z172)))</xm:f>
            <xm:f>'Listados Datos'!$P$4</xm:f>
            <x14:dxf>
              <fill>
                <patternFill>
                  <bgColor rgb="FF33CC33"/>
                </patternFill>
              </fill>
            </x14:dxf>
          </x14:cfRule>
          <x14:cfRule type="containsText" priority="14367" operator="containsText" id="{47C80417-7D38-4259-BE9E-46BC3300E69E}">
            <xm:f>NOT(ISERROR(SEARCH('Listados Datos'!$P$5,Z172)))</xm:f>
            <xm:f>'Listados Datos'!$P$5</xm:f>
            <x14:dxf>
              <fill>
                <patternFill>
                  <bgColor rgb="FFFFFF00"/>
                </patternFill>
              </fill>
            </x14:dxf>
          </x14:cfRule>
          <x14:cfRule type="containsText" priority="14368" operator="containsText" id="{F049F85A-0B80-4D42-98E1-DB9FA56964D9}">
            <xm:f>NOT(ISERROR(SEARCH('Listados Datos'!$P$6,Z172)))</xm:f>
            <xm:f>'Listados Datos'!$P$6</xm:f>
            <x14:dxf>
              <fill>
                <patternFill>
                  <bgColor rgb="FFFFC000"/>
                </patternFill>
              </fill>
            </x14:dxf>
          </x14:cfRule>
          <x14:cfRule type="containsText" priority="1436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341" operator="containsText" id="{37556656-44CF-4480-A72C-AD82B2B5D480}">
            <xm:f>NOT(ISERROR(SEARCH('Listados Datos'!$T$3,AT172)))</xm:f>
            <xm:f>'Listados Datos'!$T$3</xm:f>
            <x14:dxf>
              <fill>
                <patternFill patternType="solid">
                  <bgColor rgb="FFC00000"/>
                </patternFill>
              </fill>
            </x14:dxf>
          </x14:cfRule>
          <x14:cfRule type="containsText" priority="14342" operator="containsText" id="{EEFDEFC7-1FA8-45D4-B2F3-2F454D3C200D}">
            <xm:f>NOT(ISERROR(SEARCH('Listados Datos'!$T$4,AT172)))</xm:f>
            <xm:f>'Listados Datos'!$T$4</xm:f>
            <x14:dxf>
              <font>
                <b/>
                <i val="0"/>
                <color theme="0"/>
              </font>
              <fill>
                <patternFill>
                  <bgColor rgb="FFE26B0A"/>
                </patternFill>
              </fill>
            </x14:dxf>
          </x14:cfRule>
          <x14:cfRule type="containsText" priority="14343" operator="containsText" id="{7194C64D-D953-4441-9757-371AD77B54A7}">
            <xm:f>NOT(ISERROR(SEARCH('Listados Datos'!$T$5,AT172)))</xm:f>
            <xm:f>'Listados Datos'!$T$5</xm:f>
            <x14:dxf>
              <font>
                <b/>
                <i val="0"/>
                <color auto="1"/>
              </font>
              <fill>
                <patternFill>
                  <bgColor rgb="FFFFFF00"/>
                </patternFill>
              </fill>
            </x14:dxf>
          </x14:cfRule>
          <x14:cfRule type="containsText" priority="1434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331" operator="containsText" id="{7540A3A9-2908-4349-81E3-6191D5633A7B}">
            <xm:f>NOT(ISERROR(SEARCH('Listados Datos'!$P$3,AR172)))</xm:f>
            <xm:f>'Listados Datos'!$P$3</xm:f>
            <x14:dxf>
              <fill>
                <patternFill>
                  <bgColor rgb="FF99CC00"/>
                </patternFill>
              </fill>
            </x14:dxf>
          </x14:cfRule>
          <x14:cfRule type="containsText" priority="14332" operator="containsText" id="{0E513AED-D5E0-4C62-AD7C-47BCC8CCBD06}">
            <xm:f>NOT(ISERROR(SEARCH('Listados Datos'!$P$4,AR172)))</xm:f>
            <xm:f>'Listados Datos'!$P$4</xm:f>
            <x14:dxf>
              <fill>
                <patternFill>
                  <bgColor rgb="FF33CC33"/>
                </patternFill>
              </fill>
            </x14:dxf>
          </x14:cfRule>
          <x14:cfRule type="containsText" priority="14333" operator="containsText" id="{016B93DE-3AE1-4775-8276-FCEE409AE4BE}">
            <xm:f>NOT(ISERROR(SEARCH('Listados Datos'!$P$5,AR172)))</xm:f>
            <xm:f>'Listados Datos'!$P$5</xm:f>
            <x14:dxf>
              <fill>
                <patternFill>
                  <bgColor rgb="FFFFFF00"/>
                </patternFill>
              </fill>
            </x14:dxf>
          </x14:cfRule>
          <x14:cfRule type="containsText" priority="14334" operator="containsText" id="{66C1CD6B-76CB-4B60-BF1D-2C037F6808F0}">
            <xm:f>NOT(ISERROR(SEARCH('Listados Datos'!$P$6,AR172)))</xm:f>
            <xm:f>'Listados Datos'!$P$6</xm:f>
            <x14:dxf>
              <fill>
                <patternFill>
                  <bgColor rgb="FFFFC000"/>
                </patternFill>
              </fill>
            </x14:dxf>
          </x14:cfRule>
          <x14:cfRule type="containsText" priority="1433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327" operator="containsText" id="{BCD1DBC8-1EFE-4FAC-BF6B-A4633C844792}">
            <xm:f>NOT(ISERROR(SEARCH('Listados Datos'!$T$3,AT173)))</xm:f>
            <xm:f>'Listados Datos'!$T$3</xm:f>
            <x14:dxf>
              <fill>
                <patternFill patternType="solid">
                  <bgColor rgb="FFC00000"/>
                </patternFill>
              </fill>
            </x14:dxf>
          </x14:cfRule>
          <x14:cfRule type="containsText" priority="14328" operator="containsText" id="{76BF12EE-CE2F-4942-A66C-6644120DEFD1}">
            <xm:f>NOT(ISERROR(SEARCH('Listados Datos'!$T$4,AT173)))</xm:f>
            <xm:f>'Listados Datos'!$T$4</xm:f>
            <x14:dxf>
              <font>
                <b/>
                <i val="0"/>
                <color theme="0"/>
              </font>
              <fill>
                <patternFill>
                  <bgColor rgb="FFE26B0A"/>
                </patternFill>
              </fill>
            </x14:dxf>
          </x14:cfRule>
          <x14:cfRule type="containsText" priority="14329" operator="containsText" id="{4DCBC4B9-B652-4557-B794-898EFE57E3ED}">
            <xm:f>NOT(ISERROR(SEARCH('Listados Datos'!$T$5,AT173)))</xm:f>
            <xm:f>'Listados Datos'!$T$5</xm:f>
            <x14:dxf>
              <font>
                <b/>
                <i val="0"/>
                <color auto="1"/>
              </font>
              <fill>
                <patternFill>
                  <bgColor rgb="FFFFFF00"/>
                </patternFill>
              </fill>
            </x14:dxf>
          </x14:cfRule>
          <x14:cfRule type="containsText" priority="1433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317" operator="containsText" id="{424E1CDB-1A4E-4B36-82FD-28BA40A12525}">
            <xm:f>NOT(ISERROR(SEARCH('Listados Datos'!$P$3,AR173)))</xm:f>
            <xm:f>'Listados Datos'!$P$3</xm:f>
            <x14:dxf>
              <fill>
                <patternFill>
                  <bgColor rgb="FF99CC00"/>
                </patternFill>
              </fill>
            </x14:dxf>
          </x14:cfRule>
          <x14:cfRule type="containsText" priority="14318" operator="containsText" id="{D776B666-DAFE-4EF5-9959-EC29C7BF9B99}">
            <xm:f>NOT(ISERROR(SEARCH('Listados Datos'!$P$4,AR173)))</xm:f>
            <xm:f>'Listados Datos'!$P$4</xm:f>
            <x14:dxf>
              <fill>
                <patternFill>
                  <bgColor rgb="FF33CC33"/>
                </patternFill>
              </fill>
            </x14:dxf>
          </x14:cfRule>
          <x14:cfRule type="containsText" priority="14319" operator="containsText" id="{9D8E60E0-1326-4235-A9BD-65ABE8195194}">
            <xm:f>NOT(ISERROR(SEARCH('Listados Datos'!$P$5,AR173)))</xm:f>
            <xm:f>'Listados Datos'!$P$5</xm:f>
            <x14:dxf>
              <fill>
                <patternFill>
                  <bgColor rgb="FFFFFF00"/>
                </patternFill>
              </fill>
            </x14:dxf>
          </x14:cfRule>
          <x14:cfRule type="containsText" priority="14320" operator="containsText" id="{3A688739-C458-472A-A44B-EEFBC6C4179B}">
            <xm:f>NOT(ISERROR(SEARCH('Listados Datos'!$P$6,AR173)))</xm:f>
            <xm:f>'Listados Datos'!$P$6</xm:f>
            <x14:dxf>
              <fill>
                <patternFill>
                  <bgColor rgb="FFFFC000"/>
                </patternFill>
              </fill>
            </x14:dxf>
          </x14:cfRule>
          <x14:cfRule type="containsText" priority="1432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299" operator="containsText" id="{F9AD74C6-66E8-45A7-815F-F0205021D76D}">
            <xm:f>NOT(ISERROR(SEARCH('Listados Datos'!$T$3,AF174)))</xm:f>
            <xm:f>'Listados Datos'!$T$3</xm:f>
            <x14:dxf>
              <fill>
                <patternFill patternType="solid">
                  <bgColor rgb="FFC00000"/>
                </patternFill>
              </fill>
            </x14:dxf>
          </x14:cfRule>
          <x14:cfRule type="containsText" priority="14300" operator="containsText" id="{9810D84B-5F7E-497D-9FE2-12215DDB7EA1}">
            <xm:f>NOT(ISERROR(SEARCH('Listados Datos'!$T$4,AF174)))</xm:f>
            <xm:f>'Listados Datos'!$T$4</xm:f>
            <x14:dxf>
              <font>
                <b/>
                <i val="0"/>
                <color theme="0"/>
              </font>
              <fill>
                <patternFill>
                  <bgColor rgb="FFE26B0A"/>
                </patternFill>
              </fill>
            </x14:dxf>
          </x14:cfRule>
          <x14:cfRule type="containsText" priority="14301" operator="containsText" id="{A91C7FB3-2327-41B2-B379-63D1CF916CBB}">
            <xm:f>NOT(ISERROR(SEARCH('Listados Datos'!$T$5,AF174)))</xm:f>
            <xm:f>'Listados Datos'!$T$5</xm:f>
            <x14:dxf>
              <font>
                <b/>
                <i val="0"/>
                <color auto="1"/>
              </font>
              <fill>
                <patternFill>
                  <bgColor rgb="FFFFFF00"/>
                </patternFill>
              </fill>
            </x14:dxf>
          </x14:cfRule>
          <x14:cfRule type="containsText" priority="1430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295" operator="containsText" id="{1206AB7D-603E-4C12-934A-AB2A19149BF1}">
            <xm:f>NOT(ISERROR(SEARCH('Listados Datos'!$T$3,AB174)))</xm:f>
            <xm:f>'Listados Datos'!$T$3</xm:f>
            <x14:dxf>
              <fill>
                <patternFill patternType="solid">
                  <bgColor rgb="FFC00000"/>
                </patternFill>
              </fill>
            </x14:dxf>
          </x14:cfRule>
          <x14:cfRule type="containsText" priority="14296" operator="containsText" id="{4F9B39D4-A764-45F9-9BC1-A3FBC3B2050D}">
            <xm:f>NOT(ISERROR(SEARCH('Listados Datos'!$T$4,AB174)))</xm:f>
            <xm:f>'Listados Datos'!$T$4</xm:f>
            <x14:dxf>
              <font>
                <b/>
                <i val="0"/>
                <color theme="0"/>
              </font>
              <fill>
                <patternFill>
                  <bgColor rgb="FFE26B0A"/>
                </patternFill>
              </fill>
            </x14:dxf>
          </x14:cfRule>
          <x14:cfRule type="containsText" priority="14297" operator="containsText" id="{4AF2962E-F9B8-497E-B990-CA927D7C5554}">
            <xm:f>NOT(ISERROR(SEARCH('Listados Datos'!$T$5,AB174)))</xm:f>
            <xm:f>'Listados Datos'!$T$5</xm:f>
            <x14:dxf>
              <font>
                <b/>
                <i val="0"/>
                <color auto="1"/>
              </font>
              <fill>
                <patternFill>
                  <bgColor rgb="FFFFFF00"/>
                </patternFill>
              </fill>
            </x14:dxf>
          </x14:cfRule>
          <x14:cfRule type="containsText" priority="1429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285" operator="containsText" id="{E68A2856-1AB6-48E7-9FBC-FEBABC4CB3D2}">
            <xm:f>NOT(ISERROR(SEARCH('Listados Datos'!$P$3,Z174)))</xm:f>
            <xm:f>'Listados Datos'!$P$3</xm:f>
            <x14:dxf>
              <fill>
                <patternFill>
                  <bgColor rgb="FF99CC00"/>
                </patternFill>
              </fill>
            </x14:dxf>
          </x14:cfRule>
          <x14:cfRule type="containsText" priority="14286" operator="containsText" id="{872C1290-3EF5-4635-A2A0-E31F197B6DA1}">
            <xm:f>NOT(ISERROR(SEARCH('Listados Datos'!$P$4,Z174)))</xm:f>
            <xm:f>'Listados Datos'!$P$4</xm:f>
            <x14:dxf>
              <fill>
                <patternFill>
                  <bgColor rgb="FF33CC33"/>
                </patternFill>
              </fill>
            </x14:dxf>
          </x14:cfRule>
          <x14:cfRule type="containsText" priority="14287" operator="containsText" id="{23F4D666-47E4-4B95-8D15-AE2130A0A661}">
            <xm:f>NOT(ISERROR(SEARCH('Listados Datos'!$P$5,Z174)))</xm:f>
            <xm:f>'Listados Datos'!$P$5</xm:f>
            <x14:dxf>
              <fill>
                <patternFill>
                  <bgColor rgb="FFFFFF00"/>
                </patternFill>
              </fill>
            </x14:dxf>
          </x14:cfRule>
          <x14:cfRule type="containsText" priority="14288" operator="containsText" id="{D3E13869-74DF-4277-A47C-02DD72FD586B}">
            <xm:f>NOT(ISERROR(SEARCH('Listados Datos'!$P$6,Z174)))</xm:f>
            <xm:f>'Listados Datos'!$P$6</xm:f>
            <x14:dxf>
              <fill>
                <patternFill>
                  <bgColor rgb="FFFFC000"/>
                </patternFill>
              </fill>
            </x14:dxf>
          </x14:cfRule>
          <x14:cfRule type="containsText" priority="1428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257" operator="containsText" id="{E5BC8FC7-09A1-4021-9288-024BB7C9EE03}">
            <xm:f>NOT(ISERROR(SEARCH('Listados Datos'!$T$3,AT175)))</xm:f>
            <xm:f>'Listados Datos'!$T$3</xm:f>
            <x14:dxf>
              <fill>
                <patternFill patternType="solid">
                  <bgColor rgb="FFC00000"/>
                </patternFill>
              </fill>
            </x14:dxf>
          </x14:cfRule>
          <x14:cfRule type="containsText" priority="14258" operator="containsText" id="{DF904648-480A-4158-9623-A240B3BF0A11}">
            <xm:f>NOT(ISERROR(SEARCH('Listados Datos'!$T$4,AT175)))</xm:f>
            <xm:f>'Listados Datos'!$T$4</xm:f>
            <x14:dxf>
              <font>
                <b/>
                <i val="0"/>
                <color theme="0"/>
              </font>
              <fill>
                <patternFill>
                  <bgColor rgb="FFE26B0A"/>
                </patternFill>
              </fill>
            </x14:dxf>
          </x14:cfRule>
          <x14:cfRule type="containsText" priority="14259" operator="containsText" id="{A991208B-018D-4E55-A99A-64E87E6E56E6}">
            <xm:f>NOT(ISERROR(SEARCH('Listados Datos'!$T$5,AT175)))</xm:f>
            <xm:f>'Listados Datos'!$T$5</xm:f>
            <x14:dxf>
              <font>
                <b/>
                <i val="0"/>
                <color auto="1"/>
              </font>
              <fill>
                <patternFill>
                  <bgColor rgb="FFFFFF00"/>
                </patternFill>
              </fill>
            </x14:dxf>
          </x14:cfRule>
          <x14:cfRule type="containsText" priority="1426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205" operator="containsText" id="{39888DFF-B969-436C-8F1B-8A045B890DF2}">
            <xm:f>NOT(ISERROR(SEARCH('Listados Datos'!$P$3,AR176)))</xm:f>
            <xm:f>'Listados Datos'!$P$3</xm:f>
            <x14:dxf>
              <fill>
                <patternFill>
                  <bgColor rgb="FF99CC00"/>
                </patternFill>
              </fill>
            </x14:dxf>
          </x14:cfRule>
          <x14:cfRule type="containsText" priority="14206" operator="containsText" id="{FBF79E9D-A333-4BA4-A3A2-F53B3A2C2B1E}">
            <xm:f>NOT(ISERROR(SEARCH('Listados Datos'!$P$4,AR176)))</xm:f>
            <xm:f>'Listados Datos'!$P$4</xm:f>
            <x14:dxf>
              <fill>
                <patternFill>
                  <bgColor rgb="FF33CC33"/>
                </patternFill>
              </fill>
            </x14:dxf>
          </x14:cfRule>
          <x14:cfRule type="containsText" priority="14207" operator="containsText" id="{A9419A16-99E8-4BD3-9C03-F3CCABB0F208}">
            <xm:f>NOT(ISERROR(SEARCH('Listados Datos'!$P$5,AR176)))</xm:f>
            <xm:f>'Listados Datos'!$P$5</xm:f>
            <x14:dxf>
              <fill>
                <patternFill>
                  <bgColor rgb="FFFFFF00"/>
                </patternFill>
              </fill>
            </x14:dxf>
          </x14:cfRule>
          <x14:cfRule type="containsText" priority="14208" operator="containsText" id="{3255B0E3-74B0-41D1-BE2A-7BB76F682C6A}">
            <xm:f>NOT(ISERROR(SEARCH('Listados Datos'!$P$6,AR176)))</xm:f>
            <xm:f>'Listados Datos'!$P$6</xm:f>
            <x14:dxf>
              <fill>
                <patternFill>
                  <bgColor rgb="FFFFC000"/>
                </patternFill>
              </fill>
            </x14:dxf>
          </x14:cfRule>
          <x14:cfRule type="containsText" priority="1420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243" operator="containsText" id="{89F9637C-E5AB-4CDF-9AF8-B0B8C7C55B21}">
            <xm:f>NOT(ISERROR(SEARCH('Listados Datos'!$T$3,AF176)))</xm:f>
            <xm:f>'Listados Datos'!$T$3</xm:f>
            <x14:dxf>
              <fill>
                <patternFill patternType="solid">
                  <bgColor rgb="FFC00000"/>
                </patternFill>
              </fill>
            </x14:dxf>
          </x14:cfRule>
          <x14:cfRule type="containsText" priority="14244" operator="containsText" id="{7C204978-146E-4802-80AF-F76680C08F50}">
            <xm:f>NOT(ISERROR(SEARCH('Listados Datos'!$T$4,AF176)))</xm:f>
            <xm:f>'Listados Datos'!$T$4</xm:f>
            <x14:dxf>
              <font>
                <b/>
                <i val="0"/>
                <color theme="0"/>
              </font>
              <fill>
                <patternFill>
                  <bgColor rgb="FFE26B0A"/>
                </patternFill>
              </fill>
            </x14:dxf>
          </x14:cfRule>
          <x14:cfRule type="containsText" priority="14245" operator="containsText" id="{43828BCD-A852-4323-8033-E1243285D033}">
            <xm:f>NOT(ISERROR(SEARCH('Listados Datos'!$T$5,AF176)))</xm:f>
            <xm:f>'Listados Datos'!$T$5</xm:f>
            <x14:dxf>
              <font>
                <b/>
                <i val="0"/>
                <color auto="1"/>
              </font>
              <fill>
                <patternFill>
                  <bgColor rgb="FFFFFF00"/>
                </patternFill>
              </fill>
            </x14:dxf>
          </x14:cfRule>
          <x14:cfRule type="containsText" priority="1424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239" operator="containsText" id="{EF82B54B-C004-4850-88D9-39467D143126}">
            <xm:f>NOT(ISERROR(SEARCH('Listados Datos'!$T$3,AB176)))</xm:f>
            <xm:f>'Listados Datos'!$T$3</xm:f>
            <x14:dxf>
              <fill>
                <patternFill patternType="solid">
                  <bgColor rgb="FFC00000"/>
                </patternFill>
              </fill>
            </x14:dxf>
          </x14:cfRule>
          <x14:cfRule type="containsText" priority="14240" operator="containsText" id="{749D72E2-2BFF-420F-B3F2-A6BA487E3EE6}">
            <xm:f>NOT(ISERROR(SEARCH('Listados Datos'!$T$4,AB176)))</xm:f>
            <xm:f>'Listados Datos'!$T$4</xm:f>
            <x14:dxf>
              <font>
                <b/>
                <i val="0"/>
                <color theme="0"/>
              </font>
              <fill>
                <patternFill>
                  <bgColor rgb="FFE26B0A"/>
                </patternFill>
              </fill>
            </x14:dxf>
          </x14:cfRule>
          <x14:cfRule type="containsText" priority="14241" operator="containsText" id="{FAA981F8-2613-410E-A999-8D8A462B5E03}">
            <xm:f>NOT(ISERROR(SEARCH('Listados Datos'!$T$5,AB176)))</xm:f>
            <xm:f>'Listados Datos'!$T$5</xm:f>
            <x14:dxf>
              <font>
                <b/>
                <i val="0"/>
                <color auto="1"/>
              </font>
              <fill>
                <patternFill>
                  <bgColor rgb="FFFFFF00"/>
                </patternFill>
              </fill>
            </x14:dxf>
          </x14:cfRule>
          <x14:cfRule type="containsText" priority="1424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229" operator="containsText" id="{51B33851-86EB-4279-9AE5-5F1B378BC3B7}">
            <xm:f>NOT(ISERROR(SEARCH('Listados Datos'!$P$3,Z176)))</xm:f>
            <xm:f>'Listados Datos'!$P$3</xm:f>
            <x14:dxf>
              <fill>
                <patternFill>
                  <bgColor rgb="FF99CC00"/>
                </patternFill>
              </fill>
            </x14:dxf>
          </x14:cfRule>
          <x14:cfRule type="containsText" priority="14230" operator="containsText" id="{DDE710F7-31FB-41A7-B88F-281D0A1C9CED}">
            <xm:f>NOT(ISERROR(SEARCH('Listados Datos'!$P$4,Z176)))</xm:f>
            <xm:f>'Listados Datos'!$P$4</xm:f>
            <x14:dxf>
              <fill>
                <patternFill>
                  <bgColor rgb="FF33CC33"/>
                </patternFill>
              </fill>
            </x14:dxf>
          </x14:cfRule>
          <x14:cfRule type="containsText" priority="14231" operator="containsText" id="{BE44B05C-74E5-4E23-904B-DE8431115FE3}">
            <xm:f>NOT(ISERROR(SEARCH('Listados Datos'!$P$5,Z176)))</xm:f>
            <xm:f>'Listados Datos'!$P$5</xm:f>
            <x14:dxf>
              <fill>
                <patternFill>
                  <bgColor rgb="FFFFFF00"/>
                </patternFill>
              </fill>
            </x14:dxf>
          </x14:cfRule>
          <x14:cfRule type="containsText" priority="14232" operator="containsText" id="{23359E62-BF74-49EC-AB2F-1D40618B45F6}">
            <xm:f>NOT(ISERROR(SEARCH('Listados Datos'!$P$6,Z176)))</xm:f>
            <xm:f>'Listados Datos'!$P$6</xm:f>
            <x14:dxf>
              <fill>
                <patternFill>
                  <bgColor rgb="FFFFC000"/>
                </patternFill>
              </fill>
            </x14:dxf>
          </x14:cfRule>
          <x14:cfRule type="containsText" priority="1423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215" operator="containsText" id="{94DF2A1B-1986-45C7-ACAA-5DB183446940}">
            <xm:f>NOT(ISERROR(SEARCH('Listados Datos'!$T$3,AT176)))</xm:f>
            <xm:f>'Listados Datos'!$T$3</xm:f>
            <x14:dxf>
              <fill>
                <patternFill patternType="solid">
                  <bgColor rgb="FFC00000"/>
                </patternFill>
              </fill>
            </x14:dxf>
          </x14:cfRule>
          <x14:cfRule type="containsText" priority="14216" operator="containsText" id="{D396AF84-472C-453F-8A80-A7A0FA8CC652}">
            <xm:f>NOT(ISERROR(SEARCH('Listados Datos'!$T$4,AT176)))</xm:f>
            <xm:f>'Listados Datos'!$T$4</xm:f>
            <x14:dxf>
              <font>
                <b/>
                <i val="0"/>
                <color theme="0"/>
              </font>
              <fill>
                <patternFill>
                  <bgColor rgb="FFE26B0A"/>
                </patternFill>
              </fill>
            </x14:dxf>
          </x14:cfRule>
          <x14:cfRule type="containsText" priority="14217" operator="containsText" id="{46EED629-ECE3-435A-A803-3250CB19C6BA}">
            <xm:f>NOT(ISERROR(SEARCH('Listados Datos'!$T$5,AT176)))</xm:f>
            <xm:f>'Listados Datos'!$T$5</xm:f>
            <x14:dxf>
              <font>
                <b/>
                <i val="0"/>
                <color auto="1"/>
              </font>
              <fill>
                <patternFill>
                  <bgColor rgb="FFFFFF00"/>
                </patternFill>
              </fill>
            </x14:dxf>
          </x14:cfRule>
          <x14:cfRule type="containsText" priority="1421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4055" operator="containsText" id="{1A18644F-C00D-43C4-8302-4E4A68694D45}">
            <xm:f>NOT(ISERROR(SEARCH('Listados Datos'!$P$3,AR187)))</xm:f>
            <xm:f>'Listados Datos'!$P$3</xm:f>
            <x14:dxf>
              <fill>
                <patternFill>
                  <bgColor rgb="FF99CC00"/>
                </patternFill>
              </fill>
            </x14:dxf>
          </x14:cfRule>
          <x14:cfRule type="containsText" priority="14056" operator="containsText" id="{6186444A-F44C-43BB-9922-62DB57C90523}">
            <xm:f>NOT(ISERROR(SEARCH('Listados Datos'!$P$4,AR187)))</xm:f>
            <xm:f>'Listados Datos'!$P$4</xm:f>
            <x14:dxf>
              <fill>
                <patternFill>
                  <bgColor rgb="FF33CC33"/>
                </patternFill>
              </fill>
            </x14:dxf>
          </x14:cfRule>
          <x14:cfRule type="containsText" priority="14057" operator="containsText" id="{13E0EA4E-23DA-48B2-9DEC-BB8A5C7AD526}">
            <xm:f>NOT(ISERROR(SEARCH('Listados Datos'!$P$5,AR187)))</xm:f>
            <xm:f>'Listados Datos'!$P$5</xm:f>
            <x14:dxf>
              <fill>
                <patternFill>
                  <bgColor rgb="FFFFFF00"/>
                </patternFill>
              </fill>
            </x14:dxf>
          </x14:cfRule>
          <x14:cfRule type="containsText" priority="14058" operator="containsText" id="{ACFAFEB6-AB56-4FE1-9971-5961B44C287E}">
            <xm:f>NOT(ISERROR(SEARCH('Listados Datos'!$P$6,AR187)))</xm:f>
            <xm:f>'Listados Datos'!$P$6</xm:f>
            <x14:dxf>
              <fill>
                <patternFill>
                  <bgColor rgb="FFFFC000"/>
                </patternFill>
              </fill>
            </x14:dxf>
          </x14:cfRule>
          <x14:cfRule type="containsText" priority="1405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4121" operator="containsText" id="{AC365914-59CE-40CF-8F44-9C6C56C0E767}">
            <xm:f>NOT(ISERROR(SEARCH('Listados Datos'!$T$3,AT189)))</xm:f>
            <xm:f>'Listados Datos'!$T$3</xm:f>
            <x14:dxf>
              <fill>
                <patternFill patternType="solid">
                  <bgColor rgb="FFC00000"/>
                </patternFill>
              </fill>
            </x14:dxf>
          </x14:cfRule>
          <x14:cfRule type="containsText" priority="14122" operator="containsText" id="{2038B84F-6D6F-43B3-A64F-CBE03D267395}">
            <xm:f>NOT(ISERROR(SEARCH('Listados Datos'!$T$4,AT189)))</xm:f>
            <xm:f>'Listados Datos'!$T$4</xm:f>
            <x14:dxf>
              <font>
                <b/>
                <i val="0"/>
                <color theme="0"/>
              </font>
              <fill>
                <patternFill>
                  <bgColor rgb="FFE26B0A"/>
                </patternFill>
              </fill>
            </x14:dxf>
          </x14:cfRule>
          <x14:cfRule type="containsText" priority="14123" operator="containsText" id="{3A6504E0-BF5C-4CB2-9A26-4C2F2EDFAD89}">
            <xm:f>NOT(ISERROR(SEARCH('Listados Datos'!$T$5,AT189)))</xm:f>
            <xm:f>'Listados Datos'!$T$5</xm:f>
            <x14:dxf>
              <font>
                <b/>
                <i val="0"/>
                <color auto="1"/>
              </font>
              <fill>
                <patternFill>
                  <bgColor rgb="FFFFFF00"/>
                </patternFill>
              </fill>
            </x14:dxf>
          </x14:cfRule>
          <x14:cfRule type="containsText" priority="1412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4111" operator="containsText" id="{43FCF53F-1E94-4F5D-BDDF-6FF3EEC1D881}">
            <xm:f>NOT(ISERROR(SEARCH('Listados Datos'!$P$3,AR189)))</xm:f>
            <xm:f>'Listados Datos'!$P$3</xm:f>
            <x14:dxf>
              <fill>
                <patternFill>
                  <bgColor rgb="FF99CC00"/>
                </patternFill>
              </fill>
            </x14:dxf>
          </x14:cfRule>
          <x14:cfRule type="containsText" priority="14112" operator="containsText" id="{EF442EEE-C99F-41E5-9484-4388D7FD4A1F}">
            <xm:f>NOT(ISERROR(SEARCH('Listados Datos'!$P$4,AR189)))</xm:f>
            <xm:f>'Listados Datos'!$P$4</xm:f>
            <x14:dxf>
              <fill>
                <patternFill>
                  <bgColor rgb="FF33CC33"/>
                </patternFill>
              </fill>
            </x14:dxf>
          </x14:cfRule>
          <x14:cfRule type="containsText" priority="14113" operator="containsText" id="{3B43F325-626E-4677-B748-DA5170A4EAA9}">
            <xm:f>NOT(ISERROR(SEARCH('Listados Datos'!$P$5,AR189)))</xm:f>
            <xm:f>'Listados Datos'!$P$5</xm:f>
            <x14:dxf>
              <fill>
                <patternFill>
                  <bgColor rgb="FFFFFF00"/>
                </patternFill>
              </fill>
            </x14:dxf>
          </x14:cfRule>
          <x14:cfRule type="containsText" priority="14114" operator="containsText" id="{C49237B8-8A80-4970-A5C0-F6B45D276C8F}">
            <xm:f>NOT(ISERROR(SEARCH('Listados Datos'!$P$6,AR189)))</xm:f>
            <xm:f>'Listados Datos'!$P$6</xm:f>
            <x14:dxf>
              <fill>
                <patternFill>
                  <bgColor rgb="FFFFC000"/>
                </patternFill>
              </fill>
            </x14:dxf>
          </x14:cfRule>
          <x14:cfRule type="containsText" priority="1411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4079" operator="containsText" id="{16A8C802-E682-4856-A5BB-5A5772423ECA}">
            <xm:f>NOT(ISERROR(SEARCH('Listados Datos'!$T$3,AT186)))</xm:f>
            <xm:f>'Listados Datos'!$T$3</xm:f>
            <x14:dxf>
              <fill>
                <patternFill patternType="solid">
                  <bgColor rgb="FFC00000"/>
                </patternFill>
              </fill>
            </x14:dxf>
          </x14:cfRule>
          <x14:cfRule type="containsText" priority="14080" operator="containsText" id="{EC181225-55A3-4F10-8C0D-AAB725086EBE}">
            <xm:f>NOT(ISERROR(SEARCH('Listados Datos'!$T$4,AT186)))</xm:f>
            <xm:f>'Listados Datos'!$T$4</xm:f>
            <x14:dxf>
              <font>
                <b/>
                <i val="0"/>
                <color theme="0"/>
              </font>
              <fill>
                <patternFill>
                  <bgColor rgb="FFE26B0A"/>
                </patternFill>
              </fill>
            </x14:dxf>
          </x14:cfRule>
          <x14:cfRule type="containsText" priority="14081" operator="containsText" id="{4FE123DC-BBBE-4537-A77A-DDFB916177F0}">
            <xm:f>NOT(ISERROR(SEARCH('Listados Datos'!$T$5,AT186)))</xm:f>
            <xm:f>'Listados Datos'!$T$5</xm:f>
            <x14:dxf>
              <font>
                <b/>
                <i val="0"/>
                <color auto="1"/>
              </font>
              <fill>
                <patternFill>
                  <bgColor rgb="FFFFFF00"/>
                </patternFill>
              </fill>
            </x14:dxf>
          </x14:cfRule>
          <x14:cfRule type="containsText" priority="1408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4069" operator="containsText" id="{8F1B363C-C07C-4F3C-B9B4-307A1E7DD65C}">
            <xm:f>NOT(ISERROR(SEARCH('Listados Datos'!$P$3,AR186)))</xm:f>
            <xm:f>'Listados Datos'!$P$3</xm:f>
            <x14:dxf>
              <fill>
                <patternFill>
                  <bgColor rgb="FF99CC00"/>
                </patternFill>
              </fill>
            </x14:dxf>
          </x14:cfRule>
          <x14:cfRule type="containsText" priority="14070" operator="containsText" id="{F383C2D7-FB20-49A8-85E3-152B7E2E7032}">
            <xm:f>NOT(ISERROR(SEARCH('Listados Datos'!$P$4,AR186)))</xm:f>
            <xm:f>'Listados Datos'!$P$4</xm:f>
            <x14:dxf>
              <fill>
                <patternFill>
                  <bgColor rgb="FF33CC33"/>
                </patternFill>
              </fill>
            </x14:dxf>
          </x14:cfRule>
          <x14:cfRule type="containsText" priority="14071" operator="containsText" id="{E15762EA-6253-49F6-996B-6205FE087749}">
            <xm:f>NOT(ISERROR(SEARCH('Listados Datos'!$P$5,AR186)))</xm:f>
            <xm:f>'Listados Datos'!$P$5</xm:f>
            <x14:dxf>
              <fill>
                <patternFill>
                  <bgColor rgb="FFFFFF00"/>
                </patternFill>
              </fill>
            </x14:dxf>
          </x14:cfRule>
          <x14:cfRule type="containsText" priority="14072" operator="containsText" id="{F45EBA4C-7B12-48CC-BB28-97C3C3304947}">
            <xm:f>NOT(ISERROR(SEARCH('Listados Datos'!$P$6,AR186)))</xm:f>
            <xm:f>'Listados Datos'!$P$6</xm:f>
            <x14:dxf>
              <fill>
                <patternFill>
                  <bgColor rgb="FFFFC000"/>
                </patternFill>
              </fill>
            </x14:dxf>
          </x14:cfRule>
          <x14:cfRule type="containsText" priority="1407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187" operator="containsText" id="{E873BED5-E82A-41C4-A7CE-167E1FA30E7D}">
            <xm:f>NOT(ISERROR(SEARCH('Listados Datos'!$T$3,AF184)))</xm:f>
            <xm:f>'Listados Datos'!$T$3</xm:f>
            <x14:dxf>
              <fill>
                <patternFill patternType="solid">
                  <bgColor rgb="FFC00000"/>
                </patternFill>
              </fill>
            </x14:dxf>
          </x14:cfRule>
          <x14:cfRule type="containsText" priority="14188" operator="containsText" id="{CA4DE0E3-96A0-490E-B03F-97A8CEB97F9A}">
            <xm:f>NOT(ISERROR(SEARCH('Listados Datos'!$T$4,AF184)))</xm:f>
            <xm:f>'Listados Datos'!$T$4</xm:f>
            <x14:dxf>
              <font>
                <b/>
                <i val="0"/>
                <color theme="0"/>
              </font>
              <fill>
                <patternFill>
                  <bgColor rgb="FFE26B0A"/>
                </patternFill>
              </fill>
            </x14:dxf>
          </x14:cfRule>
          <x14:cfRule type="containsText" priority="14189" operator="containsText" id="{F4D28DB8-E6B2-4454-B523-12DE06C47F72}">
            <xm:f>NOT(ISERROR(SEARCH('Listados Datos'!$T$5,AF184)))</xm:f>
            <xm:f>'Listados Datos'!$T$5</xm:f>
            <x14:dxf>
              <font>
                <b/>
                <i val="0"/>
                <color auto="1"/>
              </font>
              <fill>
                <patternFill>
                  <bgColor rgb="FFFFFF00"/>
                </patternFill>
              </fill>
            </x14:dxf>
          </x14:cfRule>
          <x14:cfRule type="containsText" priority="1419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183" operator="containsText" id="{2499E36C-AD14-4BB0-9F38-875C497AB9CD}">
            <xm:f>NOT(ISERROR(SEARCH('Listados Datos'!$T$3,AB184)))</xm:f>
            <xm:f>'Listados Datos'!$T$3</xm:f>
            <x14:dxf>
              <fill>
                <patternFill patternType="solid">
                  <bgColor rgb="FFC00000"/>
                </patternFill>
              </fill>
            </x14:dxf>
          </x14:cfRule>
          <x14:cfRule type="containsText" priority="14184" operator="containsText" id="{70537608-B63A-4AF6-A454-DE318436E365}">
            <xm:f>NOT(ISERROR(SEARCH('Listados Datos'!$T$4,AB184)))</xm:f>
            <xm:f>'Listados Datos'!$T$4</xm:f>
            <x14:dxf>
              <font>
                <b/>
                <i val="0"/>
                <color theme="0"/>
              </font>
              <fill>
                <patternFill>
                  <bgColor rgb="FFE26B0A"/>
                </patternFill>
              </fill>
            </x14:dxf>
          </x14:cfRule>
          <x14:cfRule type="containsText" priority="14185" operator="containsText" id="{C45FB06E-BB17-4E26-8DA2-E31048ED26F6}">
            <xm:f>NOT(ISERROR(SEARCH('Listados Datos'!$T$5,AB184)))</xm:f>
            <xm:f>'Listados Datos'!$T$5</xm:f>
            <x14:dxf>
              <font>
                <b/>
                <i val="0"/>
                <color auto="1"/>
              </font>
              <fill>
                <patternFill>
                  <bgColor rgb="FFFFFF00"/>
                </patternFill>
              </fill>
            </x14:dxf>
          </x14:cfRule>
          <x14:cfRule type="containsText" priority="1418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173" operator="containsText" id="{58E0366D-0E68-40AA-9812-A05E8506DE8B}">
            <xm:f>NOT(ISERROR(SEARCH('Listados Datos'!$P$3,Z184)))</xm:f>
            <xm:f>'Listados Datos'!$P$3</xm:f>
            <x14:dxf>
              <fill>
                <patternFill>
                  <bgColor rgb="FF99CC00"/>
                </patternFill>
              </fill>
            </x14:dxf>
          </x14:cfRule>
          <x14:cfRule type="containsText" priority="14174" operator="containsText" id="{DC08F9D5-BF6F-4436-A612-5B6CEC656887}">
            <xm:f>NOT(ISERROR(SEARCH('Listados Datos'!$P$4,Z184)))</xm:f>
            <xm:f>'Listados Datos'!$P$4</xm:f>
            <x14:dxf>
              <fill>
                <patternFill>
                  <bgColor rgb="FF33CC33"/>
                </patternFill>
              </fill>
            </x14:dxf>
          </x14:cfRule>
          <x14:cfRule type="containsText" priority="14175" operator="containsText" id="{770F514F-8D6B-4D9A-892E-DFA3508C9CF4}">
            <xm:f>NOT(ISERROR(SEARCH('Listados Datos'!$P$5,Z184)))</xm:f>
            <xm:f>'Listados Datos'!$P$5</xm:f>
            <x14:dxf>
              <fill>
                <patternFill>
                  <bgColor rgb="FFFFFF00"/>
                </patternFill>
              </fill>
            </x14:dxf>
          </x14:cfRule>
          <x14:cfRule type="containsText" priority="14176" operator="containsText" id="{BDCCEC55-8A18-4A0D-B02A-EE6A23AD213A}">
            <xm:f>NOT(ISERROR(SEARCH('Listados Datos'!$P$6,Z184)))</xm:f>
            <xm:f>'Listados Datos'!$P$6</xm:f>
            <x14:dxf>
              <fill>
                <patternFill>
                  <bgColor rgb="FFFFC000"/>
                </patternFill>
              </fill>
            </x14:dxf>
          </x14:cfRule>
          <x14:cfRule type="containsText" priority="1417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4149" operator="containsText" id="{2A3E4700-2631-4357-AB17-043A7EBFF754}">
            <xm:f>NOT(ISERROR(SEARCH('Listados Datos'!$T$3,AT184)))</xm:f>
            <xm:f>'Listados Datos'!$T$3</xm:f>
            <x14:dxf>
              <fill>
                <patternFill patternType="solid">
                  <bgColor rgb="FFC00000"/>
                </patternFill>
              </fill>
            </x14:dxf>
          </x14:cfRule>
          <x14:cfRule type="containsText" priority="14150" operator="containsText" id="{08A52F9F-7B93-4DD1-9C9C-5AB8FA2401D7}">
            <xm:f>NOT(ISERROR(SEARCH('Listados Datos'!$T$4,AT184)))</xm:f>
            <xm:f>'Listados Datos'!$T$4</xm:f>
            <x14:dxf>
              <font>
                <b/>
                <i val="0"/>
                <color theme="0"/>
              </font>
              <fill>
                <patternFill>
                  <bgColor rgb="FFE26B0A"/>
                </patternFill>
              </fill>
            </x14:dxf>
          </x14:cfRule>
          <x14:cfRule type="containsText" priority="14151" operator="containsText" id="{00114505-4ACD-488F-8577-5810FF3C4293}">
            <xm:f>NOT(ISERROR(SEARCH('Listados Datos'!$T$5,AT184)))</xm:f>
            <xm:f>'Listados Datos'!$T$5</xm:f>
            <x14:dxf>
              <font>
                <b/>
                <i val="0"/>
                <color auto="1"/>
              </font>
              <fill>
                <patternFill>
                  <bgColor rgb="FFFFFF00"/>
                </patternFill>
              </fill>
            </x14:dxf>
          </x14:cfRule>
          <x14:cfRule type="containsText" priority="1415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4139" operator="containsText" id="{A72F3CBD-6DEA-4979-941D-6696E5B98A83}">
            <xm:f>NOT(ISERROR(SEARCH('Listados Datos'!$P$3,AR184)))</xm:f>
            <xm:f>'Listados Datos'!$P$3</xm:f>
            <x14:dxf>
              <fill>
                <patternFill>
                  <bgColor rgb="FF99CC00"/>
                </patternFill>
              </fill>
            </x14:dxf>
          </x14:cfRule>
          <x14:cfRule type="containsText" priority="14140" operator="containsText" id="{260D05DD-AD69-454F-A091-3EFE6E9D9F7A}">
            <xm:f>NOT(ISERROR(SEARCH('Listados Datos'!$P$4,AR184)))</xm:f>
            <xm:f>'Listados Datos'!$P$4</xm:f>
            <x14:dxf>
              <fill>
                <patternFill>
                  <bgColor rgb="FF33CC33"/>
                </patternFill>
              </fill>
            </x14:dxf>
          </x14:cfRule>
          <x14:cfRule type="containsText" priority="14141" operator="containsText" id="{283A01C2-9B42-461F-8101-092E1171B9ED}">
            <xm:f>NOT(ISERROR(SEARCH('Listados Datos'!$P$5,AR184)))</xm:f>
            <xm:f>'Listados Datos'!$P$5</xm:f>
            <x14:dxf>
              <fill>
                <patternFill>
                  <bgColor rgb="FFFFFF00"/>
                </patternFill>
              </fill>
            </x14:dxf>
          </x14:cfRule>
          <x14:cfRule type="containsText" priority="14142" operator="containsText" id="{38BB587A-6C30-477C-8205-64B7E121C9A0}">
            <xm:f>NOT(ISERROR(SEARCH('Listados Datos'!$P$6,AR184)))</xm:f>
            <xm:f>'Listados Datos'!$P$6</xm:f>
            <x14:dxf>
              <fill>
                <patternFill>
                  <bgColor rgb="FFFFC000"/>
                </patternFill>
              </fill>
            </x14:dxf>
          </x14:cfRule>
          <x14:cfRule type="containsText" priority="1414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4135" operator="containsText" id="{CF3E2E48-596D-4361-A145-9357838D0FBD}">
            <xm:f>NOT(ISERROR(SEARCH('Listados Datos'!$T$3,AT185)))</xm:f>
            <xm:f>'Listados Datos'!$T$3</xm:f>
            <x14:dxf>
              <fill>
                <patternFill patternType="solid">
                  <bgColor rgb="FFC00000"/>
                </patternFill>
              </fill>
            </x14:dxf>
          </x14:cfRule>
          <x14:cfRule type="containsText" priority="14136" operator="containsText" id="{B17FC7D8-B783-4E27-A00B-C09D555CD0AA}">
            <xm:f>NOT(ISERROR(SEARCH('Listados Datos'!$T$4,AT185)))</xm:f>
            <xm:f>'Listados Datos'!$T$4</xm:f>
            <x14:dxf>
              <font>
                <b/>
                <i val="0"/>
                <color theme="0"/>
              </font>
              <fill>
                <patternFill>
                  <bgColor rgb="FFE26B0A"/>
                </patternFill>
              </fill>
            </x14:dxf>
          </x14:cfRule>
          <x14:cfRule type="containsText" priority="14137" operator="containsText" id="{AE81B054-2E58-4C10-9786-52B622208B5F}">
            <xm:f>NOT(ISERROR(SEARCH('Listados Datos'!$T$5,AT185)))</xm:f>
            <xm:f>'Listados Datos'!$T$5</xm:f>
            <x14:dxf>
              <font>
                <b/>
                <i val="0"/>
                <color auto="1"/>
              </font>
              <fill>
                <patternFill>
                  <bgColor rgb="FFFFFF00"/>
                </patternFill>
              </fill>
            </x14:dxf>
          </x14:cfRule>
          <x14:cfRule type="containsText" priority="1413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4125" operator="containsText" id="{D5B3F4BA-B1CD-4725-8387-6FB1656352EA}">
            <xm:f>NOT(ISERROR(SEARCH('Listados Datos'!$P$3,AR185)))</xm:f>
            <xm:f>'Listados Datos'!$P$3</xm:f>
            <x14:dxf>
              <fill>
                <patternFill>
                  <bgColor rgb="FF99CC00"/>
                </patternFill>
              </fill>
            </x14:dxf>
          </x14:cfRule>
          <x14:cfRule type="containsText" priority="14126" operator="containsText" id="{E482A0E4-25EB-4173-A388-FD1822BA37E9}">
            <xm:f>NOT(ISERROR(SEARCH('Listados Datos'!$P$4,AR185)))</xm:f>
            <xm:f>'Listados Datos'!$P$4</xm:f>
            <x14:dxf>
              <fill>
                <patternFill>
                  <bgColor rgb="FF33CC33"/>
                </patternFill>
              </fill>
            </x14:dxf>
          </x14:cfRule>
          <x14:cfRule type="containsText" priority="14127" operator="containsText" id="{9D80AA1F-C710-4BB6-A6CB-7E9E0F58C83F}">
            <xm:f>NOT(ISERROR(SEARCH('Listados Datos'!$P$5,AR185)))</xm:f>
            <xm:f>'Listados Datos'!$P$5</xm:f>
            <x14:dxf>
              <fill>
                <patternFill>
                  <bgColor rgb="FFFFFF00"/>
                </patternFill>
              </fill>
            </x14:dxf>
          </x14:cfRule>
          <x14:cfRule type="containsText" priority="14128" operator="containsText" id="{5A861496-B10C-4094-842E-96C19AFBC68A}">
            <xm:f>NOT(ISERROR(SEARCH('Listados Datos'!$P$6,AR185)))</xm:f>
            <xm:f>'Listados Datos'!$P$6</xm:f>
            <x14:dxf>
              <fill>
                <patternFill>
                  <bgColor rgb="FFFFC000"/>
                </patternFill>
              </fill>
            </x14:dxf>
          </x14:cfRule>
          <x14:cfRule type="containsText" priority="1412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4107" operator="containsText" id="{60721E22-EE02-44F9-A2B3-5D7E2545389E}">
            <xm:f>NOT(ISERROR(SEARCH('Listados Datos'!$T$3,AF186)))</xm:f>
            <xm:f>'Listados Datos'!$T$3</xm:f>
            <x14:dxf>
              <fill>
                <patternFill patternType="solid">
                  <bgColor rgb="FFC00000"/>
                </patternFill>
              </fill>
            </x14:dxf>
          </x14:cfRule>
          <x14:cfRule type="containsText" priority="14108" operator="containsText" id="{4D4CA85E-2FEF-4506-A42B-22AEC8D3DA66}">
            <xm:f>NOT(ISERROR(SEARCH('Listados Datos'!$T$4,AF186)))</xm:f>
            <xm:f>'Listados Datos'!$T$4</xm:f>
            <x14:dxf>
              <font>
                <b/>
                <i val="0"/>
                <color theme="0"/>
              </font>
              <fill>
                <patternFill>
                  <bgColor rgb="FFE26B0A"/>
                </patternFill>
              </fill>
            </x14:dxf>
          </x14:cfRule>
          <x14:cfRule type="containsText" priority="14109" operator="containsText" id="{1F559DF9-F50E-4651-8C3F-040C1EEEDA90}">
            <xm:f>NOT(ISERROR(SEARCH('Listados Datos'!$T$5,AF186)))</xm:f>
            <xm:f>'Listados Datos'!$T$5</xm:f>
            <x14:dxf>
              <font>
                <b/>
                <i val="0"/>
                <color auto="1"/>
              </font>
              <fill>
                <patternFill>
                  <bgColor rgb="FFFFFF00"/>
                </patternFill>
              </fill>
            </x14:dxf>
          </x14:cfRule>
          <x14:cfRule type="containsText" priority="1411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4103" operator="containsText" id="{B583A5E3-F023-4C93-9609-1C049DD7E16A}">
            <xm:f>NOT(ISERROR(SEARCH('Listados Datos'!$T$3,AB186)))</xm:f>
            <xm:f>'Listados Datos'!$T$3</xm:f>
            <x14:dxf>
              <fill>
                <patternFill patternType="solid">
                  <bgColor rgb="FFC00000"/>
                </patternFill>
              </fill>
            </x14:dxf>
          </x14:cfRule>
          <x14:cfRule type="containsText" priority="14104" operator="containsText" id="{F4D8F8A6-E008-41A3-A9A8-433E1F1141CA}">
            <xm:f>NOT(ISERROR(SEARCH('Listados Datos'!$T$4,AB186)))</xm:f>
            <xm:f>'Listados Datos'!$T$4</xm:f>
            <x14:dxf>
              <font>
                <b/>
                <i val="0"/>
                <color theme="0"/>
              </font>
              <fill>
                <patternFill>
                  <bgColor rgb="FFE26B0A"/>
                </patternFill>
              </fill>
            </x14:dxf>
          </x14:cfRule>
          <x14:cfRule type="containsText" priority="14105" operator="containsText" id="{8D67F404-C53B-4F09-998A-750457C7AD85}">
            <xm:f>NOT(ISERROR(SEARCH('Listados Datos'!$T$5,AB186)))</xm:f>
            <xm:f>'Listados Datos'!$T$5</xm:f>
            <x14:dxf>
              <font>
                <b/>
                <i val="0"/>
                <color auto="1"/>
              </font>
              <fill>
                <patternFill>
                  <bgColor rgb="FFFFFF00"/>
                </patternFill>
              </fill>
            </x14:dxf>
          </x14:cfRule>
          <x14:cfRule type="containsText" priority="1410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4093" operator="containsText" id="{B4761DA7-6AA5-4378-B048-7686AE1E6171}">
            <xm:f>NOT(ISERROR(SEARCH('Listados Datos'!$P$3,Z186)))</xm:f>
            <xm:f>'Listados Datos'!$P$3</xm:f>
            <x14:dxf>
              <fill>
                <patternFill>
                  <bgColor rgb="FF99CC00"/>
                </patternFill>
              </fill>
            </x14:dxf>
          </x14:cfRule>
          <x14:cfRule type="containsText" priority="14094" operator="containsText" id="{9B45B9C4-BCB7-41BA-98C7-5558001F7A4E}">
            <xm:f>NOT(ISERROR(SEARCH('Listados Datos'!$P$4,Z186)))</xm:f>
            <xm:f>'Listados Datos'!$P$4</xm:f>
            <x14:dxf>
              <fill>
                <patternFill>
                  <bgColor rgb="FF33CC33"/>
                </patternFill>
              </fill>
            </x14:dxf>
          </x14:cfRule>
          <x14:cfRule type="containsText" priority="14095" operator="containsText" id="{0FC5DBED-BFF8-451B-B0AD-B6770720F196}">
            <xm:f>NOT(ISERROR(SEARCH('Listados Datos'!$P$5,Z186)))</xm:f>
            <xm:f>'Listados Datos'!$P$5</xm:f>
            <x14:dxf>
              <fill>
                <patternFill>
                  <bgColor rgb="FFFFFF00"/>
                </patternFill>
              </fill>
            </x14:dxf>
          </x14:cfRule>
          <x14:cfRule type="containsText" priority="14096" operator="containsText" id="{3798D3F8-0998-49B9-A04B-6FD8104CD442}">
            <xm:f>NOT(ISERROR(SEARCH('Listados Datos'!$P$6,Z186)))</xm:f>
            <xm:f>'Listados Datos'!$P$6</xm:f>
            <x14:dxf>
              <fill>
                <patternFill>
                  <bgColor rgb="FFFFC000"/>
                </patternFill>
              </fill>
            </x14:dxf>
          </x14:cfRule>
          <x14:cfRule type="containsText" priority="1409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4065" operator="containsText" id="{61AC269C-5DF4-4311-BAE9-5D78F1DC3EAF}">
            <xm:f>NOT(ISERROR(SEARCH('Listados Datos'!$T$3,AT187)))</xm:f>
            <xm:f>'Listados Datos'!$T$3</xm:f>
            <x14:dxf>
              <fill>
                <patternFill patternType="solid">
                  <bgColor rgb="FFC00000"/>
                </patternFill>
              </fill>
            </x14:dxf>
          </x14:cfRule>
          <x14:cfRule type="containsText" priority="14066" operator="containsText" id="{2B4C90A6-EAB4-46FB-8AD0-95C9C28F2805}">
            <xm:f>NOT(ISERROR(SEARCH('Listados Datos'!$T$4,AT187)))</xm:f>
            <xm:f>'Listados Datos'!$T$4</xm:f>
            <x14:dxf>
              <font>
                <b/>
                <i val="0"/>
                <color theme="0"/>
              </font>
              <fill>
                <patternFill>
                  <bgColor rgb="FFE26B0A"/>
                </patternFill>
              </fill>
            </x14:dxf>
          </x14:cfRule>
          <x14:cfRule type="containsText" priority="14067" operator="containsText" id="{98A3792B-D6AC-4792-A857-4D01F77671C3}">
            <xm:f>NOT(ISERROR(SEARCH('Listados Datos'!$T$5,AT187)))</xm:f>
            <xm:f>'Listados Datos'!$T$5</xm:f>
            <x14:dxf>
              <font>
                <b/>
                <i val="0"/>
                <color auto="1"/>
              </font>
              <fill>
                <patternFill>
                  <bgColor rgb="FFFFFF00"/>
                </patternFill>
              </fill>
            </x14:dxf>
          </x14:cfRule>
          <x14:cfRule type="containsText" priority="1406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4013" operator="containsText" id="{B0AC30D1-2B8B-446A-BCBA-C573FAFE8EE8}">
            <xm:f>NOT(ISERROR(SEARCH('Listados Datos'!$P$3,AR188)))</xm:f>
            <xm:f>'Listados Datos'!$P$3</xm:f>
            <x14:dxf>
              <fill>
                <patternFill>
                  <bgColor rgb="FF99CC00"/>
                </patternFill>
              </fill>
            </x14:dxf>
          </x14:cfRule>
          <x14:cfRule type="containsText" priority="14014" operator="containsText" id="{0CE0121B-F2A7-4C53-85B2-C08A1A69DC88}">
            <xm:f>NOT(ISERROR(SEARCH('Listados Datos'!$P$4,AR188)))</xm:f>
            <xm:f>'Listados Datos'!$P$4</xm:f>
            <x14:dxf>
              <fill>
                <patternFill>
                  <bgColor rgb="FF33CC33"/>
                </patternFill>
              </fill>
            </x14:dxf>
          </x14:cfRule>
          <x14:cfRule type="containsText" priority="14015" operator="containsText" id="{F6BA1DFE-8455-4D07-9762-98C91187489E}">
            <xm:f>NOT(ISERROR(SEARCH('Listados Datos'!$P$5,AR188)))</xm:f>
            <xm:f>'Listados Datos'!$P$5</xm:f>
            <x14:dxf>
              <fill>
                <patternFill>
                  <bgColor rgb="FFFFFF00"/>
                </patternFill>
              </fill>
            </x14:dxf>
          </x14:cfRule>
          <x14:cfRule type="containsText" priority="14016" operator="containsText" id="{F0E7FD55-9003-4854-B17E-199CA787EC25}">
            <xm:f>NOT(ISERROR(SEARCH('Listados Datos'!$P$6,AR188)))</xm:f>
            <xm:f>'Listados Datos'!$P$6</xm:f>
            <x14:dxf>
              <fill>
                <patternFill>
                  <bgColor rgb="FFFFC000"/>
                </patternFill>
              </fill>
            </x14:dxf>
          </x14:cfRule>
          <x14:cfRule type="containsText" priority="1401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4051" operator="containsText" id="{BDA4BB90-BDE7-4DB7-AA24-552D696C9C65}">
            <xm:f>NOT(ISERROR(SEARCH('Listados Datos'!$T$3,AF188)))</xm:f>
            <xm:f>'Listados Datos'!$T$3</xm:f>
            <x14:dxf>
              <fill>
                <patternFill patternType="solid">
                  <bgColor rgb="FFC00000"/>
                </patternFill>
              </fill>
            </x14:dxf>
          </x14:cfRule>
          <x14:cfRule type="containsText" priority="14052" operator="containsText" id="{8F3C68F3-7FC7-4295-8163-0A55AF3762D5}">
            <xm:f>NOT(ISERROR(SEARCH('Listados Datos'!$T$4,AF188)))</xm:f>
            <xm:f>'Listados Datos'!$T$4</xm:f>
            <x14:dxf>
              <font>
                <b/>
                <i val="0"/>
                <color theme="0"/>
              </font>
              <fill>
                <patternFill>
                  <bgColor rgb="FFE26B0A"/>
                </patternFill>
              </fill>
            </x14:dxf>
          </x14:cfRule>
          <x14:cfRule type="containsText" priority="14053" operator="containsText" id="{71CB900F-6132-44D7-BBE6-ADD756315064}">
            <xm:f>NOT(ISERROR(SEARCH('Listados Datos'!$T$5,AF188)))</xm:f>
            <xm:f>'Listados Datos'!$T$5</xm:f>
            <x14:dxf>
              <font>
                <b/>
                <i val="0"/>
                <color auto="1"/>
              </font>
              <fill>
                <patternFill>
                  <bgColor rgb="FFFFFF00"/>
                </patternFill>
              </fill>
            </x14:dxf>
          </x14:cfRule>
          <x14:cfRule type="containsText" priority="1405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4047" operator="containsText" id="{838B7D31-1174-4C05-B453-04E547F29979}">
            <xm:f>NOT(ISERROR(SEARCH('Listados Datos'!$T$3,AB188)))</xm:f>
            <xm:f>'Listados Datos'!$T$3</xm:f>
            <x14:dxf>
              <fill>
                <patternFill patternType="solid">
                  <bgColor rgb="FFC00000"/>
                </patternFill>
              </fill>
            </x14:dxf>
          </x14:cfRule>
          <x14:cfRule type="containsText" priority="14048" operator="containsText" id="{1B3805C6-E35C-4A30-867E-C32633820729}">
            <xm:f>NOT(ISERROR(SEARCH('Listados Datos'!$T$4,AB188)))</xm:f>
            <xm:f>'Listados Datos'!$T$4</xm:f>
            <x14:dxf>
              <font>
                <b/>
                <i val="0"/>
                <color theme="0"/>
              </font>
              <fill>
                <patternFill>
                  <bgColor rgb="FFE26B0A"/>
                </patternFill>
              </fill>
            </x14:dxf>
          </x14:cfRule>
          <x14:cfRule type="containsText" priority="14049" operator="containsText" id="{5D3D97E5-37BF-4CF6-A4BE-A26D0DAF97DC}">
            <xm:f>NOT(ISERROR(SEARCH('Listados Datos'!$T$5,AB188)))</xm:f>
            <xm:f>'Listados Datos'!$T$5</xm:f>
            <x14:dxf>
              <font>
                <b/>
                <i val="0"/>
                <color auto="1"/>
              </font>
              <fill>
                <patternFill>
                  <bgColor rgb="FFFFFF00"/>
                </patternFill>
              </fill>
            </x14:dxf>
          </x14:cfRule>
          <x14:cfRule type="containsText" priority="1405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4037" operator="containsText" id="{B21E9491-E2C8-4FAE-9FF9-5A5C5DFE0589}">
            <xm:f>NOT(ISERROR(SEARCH('Listados Datos'!$P$3,Z188)))</xm:f>
            <xm:f>'Listados Datos'!$P$3</xm:f>
            <x14:dxf>
              <fill>
                <patternFill>
                  <bgColor rgb="FF99CC00"/>
                </patternFill>
              </fill>
            </x14:dxf>
          </x14:cfRule>
          <x14:cfRule type="containsText" priority="14038" operator="containsText" id="{533706F2-D6DA-4CD6-9F89-D5936081074C}">
            <xm:f>NOT(ISERROR(SEARCH('Listados Datos'!$P$4,Z188)))</xm:f>
            <xm:f>'Listados Datos'!$P$4</xm:f>
            <x14:dxf>
              <fill>
                <patternFill>
                  <bgColor rgb="FF33CC33"/>
                </patternFill>
              </fill>
            </x14:dxf>
          </x14:cfRule>
          <x14:cfRule type="containsText" priority="14039" operator="containsText" id="{505D3A4D-484D-41BB-9FAE-435317961C1B}">
            <xm:f>NOT(ISERROR(SEARCH('Listados Datos'!$P$5,Z188)))</xm:f>
            <xm:f>'Listados Datos'!$P$5</xm:f>
            <x14:dxf>
              <fill>
                <patternFill>
                  <bgColor rgb="FFFFFF00"/>
                </patternFill>
              </fill>
            </x14:dxf>
          </x14:cfRule>
          <x14:cfRule type="containsText" priority="14040" operator="containsText" id="{09C301A7-0E1F-47B6-AC63-D4BEB1F3CC44}">
            <xm:f>NOT(ISERROR(SEARCH('Listados Datos'!$P$6,Z188)))</xm:f>
            <xm:f>'Listados Datos'!$P$6</xm:f>
            <x14:dxf>
              <fill>
                <patternFill>
                  <bgColor rgb="FFFFC000"/>
                </patternFill>
              </fill>
            </x14:dxf>
          </x14:cfRule>
          <x14:cfRule type="containsText" priority="1404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4023" operator="containsText" id="{229B3561-A3A7-46C8-96C9-8C37D926C4A1}">
            <xm:f>NOT(ISERROR(SEARCH('Listados Datos'!$T$3,AT188)))</xm:f>
            <xm:f>'Listados Datos'!$T$3</xm:f>
            <x14:dxf>
              <fill>
                <patternFill patternType="solid">
                  <bgColor rgb="FFC00000"/>
                </patternFill>
              </fill>
            </x14:dxf>
          </x14:cfRule>
          <x14:cfRule type="containsText" priority="14024" operator="containsText" id="{84D5DF36-91D0-428F-BDDE-69AE147EB442}">
            <xm:f>NOT(ISERROR(SEARCH('Listados Datos'!$T$4,AT188)))</xm:f>
            <xm:f>'Listados Datos'!$T$4</xm:f>
            <x14:dxf>
              <font>
                <b/>
                <i val="0"/>
                <color theme="0"/>
              </font>
              <fill>
                <patternFill>
                  <bgColor rgb="FFE26B0A"/>
                </patternFill>
              </fill>
            </x14:dxf>
          </x14:cfRule>
          <x14:cfRule type="containsText" priority="14025" operator="containsText" id="{DF367FCF-E7A1-40B1-9727-C384A26D76CF}">
            <xm:f>NOT(ISERROR(SEARCH('Listados Datos'!$T$5,AT188)))</xm:f>
            <xm:f>'Listados Datos'!$T$5</xm:f>
            <x14:dxf>
              <font>
                <b/>
                <i val="0"/>
                <color auto="1"/>
              </font>
              <fill>
                <patternFill>
                  <bgColor rgb="FFFFFF00"/>
                </patternFill>
              </fill>
            </x14:dxf>
          </x14:cfRule>
          <x14:cfRule type="containsText" priority="1402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863" operator="containsText" id="{56776AA3-7E26-4B63-B344-65117AD1FCC2}">
            <xm:f>NOT(ISERROR(SEARCH('Listados Datos'!$P$3,AR193)))</xm:f>
            <xm:f>'Listados Datos'!$P$3</xm:f>
            <x14:dxf>
              <fill>
                <patternFill>
                  <bgColor rgb="FF99CC00"/>
                </patternFill>
              </fill>
            </x14:dxf>
          </x14:cfRule>
          <x14:cfRule type="containsText" priority="13864" operator="containsText" id="{79AD56A1-31C7-42D3-B36E-97C310DC87B9}">
            <xm:f>NOT(ISERROR(SEARCH('Listados Datos'!$P$4,AR193)))</xm:f>
            <xm:f>'Listados Datos'!$P$4</xm:f>
            <x14:dxf>
              <fill>
                <patternFill>
                  <bgColor rgb="FF33CC33"/>
                </patternFill>
              </fill>
            </x14:dxf>
          </x14:cfRule>
          <x14:cfRule type="containsText" priority="13865" operator="containsText" id="{DD7DC432-33FD-4226-A81E-38D69B1920A0}">
            <xm:f>NOT(ISERROR(SEARCH('Listados Datos'!$P$5,AR193)))</xm:f>
            <xm:f>'Listados Datos'!$P$5</xm:f>
            <x14:dxf>
              <fill>
                <patternFill>
                  <bgColor rgb="FFFFFF00"/>
                </patternFill>
              </fill>
            </x14:dxf>
          </x14:cfRule>
          <x14:cfRule type="containsText" priority="13866" operator="containsText" id="{A62E2972-4AF9-488B-91E6-0473858BA196}">
            <xm:f>NOT(ISERROR(SEARCH('Listados Datos'!$P$6,AR193)))</xm:f>
            <xm:f>'Listados Datos'!$P$6</xm:f>
            <x14:dxf>
              <fill>
                <patternFill>
                  <bgColor rgb="FFFFC000"/>
                </patternFill>
              </fill>
            </x14:dxf>
          </x14:cfRule>
          <x14:cfRule type="containsText" priority="1386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929" operator="containsText" id="{26BEEAF2-92C6-4F9B-8FE7-73744AB9D8AE}">
            <xm:f>NOT(ISERROR(SEARCH('Listados Datos'!$T$3,AT195)))</xm:f>
            <xm:f>'Listados Datos'!$T$3</xm:f>
            <x14:dxf>
              <fill>
                <patternFill patternType="solid">
                  <bgColor rgb="FFC00000"/>
                </patternFill>
              </fill>
            </x14:dxf>
          </x14:cfRule>
          <x14:cfRule type="containsText" priority="13930" operator="containsText" id="{76DC8800-F01F-4392-A719-EAE3D6C89637}">
            <xm:f>NOT(ISERROR(SEARCH('Listados Datos'!$T$4,AT195)))</xm:f>
            <xm:f>'Listados Datos'!$T$4</xm:f>
            <x14:dxf>
              <font>
                <b/>
                <i val="0"/>
                <color theme="0"/>
              </font>
              <fill>
                <patternFill>
                  <bgColor rgb="FFE26B0A"/>
                </patternFill>
              </fill>
            </x14:dxf>
          </x14:cfRule>
          <x14:cfRule type="containsText" priority="13931" operator="containsText" id="{817AAE05-AB0C-47B6-ACF8-50A465DD95B2}">
            <xm:f>NOT(ISERROR(SEARCH('Listados Datos'!$T$5,AT195)))</xm:f>
            <xm:f>'Listados Datos'!$T$5</xm:f>
            <x14:dxf>
              <font>
                <b/>
                <i val="0"/>
                <color auto="1"/>
              </font>
              <fill>
                <patternFill>
                  <bgColor rgb="FFFFFF00"/>
                </patternFill>
              </fill>
            </x14:dxf>
          </x14:cfRule>
          <x14:cfRule type="containsText" priority="1393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919" operator="containsText" id="{E48DBDD8-18E4-461A-B13D-580E82390DFA}">
            <xm:f>NOT(ISERROR(SEARCH('Listados Datos'!$P$3,AR195)))</xm:f>
            <xm:f>'Listados Datos'!$P$3</xm:f>
            <x14:dxf>
              <fill>
                <patternFill>
                  <bgColor rgb="FF99CC00"/>
                </patternFill>
              </fill>
            </x14:dxf>
          </x14:cfRule>
          <x14:cfRule type="containsText" priority="13920" operator="containsText" id="{CB8D9ADA-F245-4525-8A88-D6669B886474}">
            <xm:f>NOT(ISERROR(SEARCH('Listados Datos'!$P$4,AR195)))</xm:f>
            <xm:f>'Listados Datos'!$P$4</xm:f>
            <x14:dxf>
              <fill>
                <patternFill>
                  <bgColor rgb="FF33CC33"/>
                </patternFill>
              </fill>
            </x14:dxf>
          </x14:cfRule>
          <x14:cfRule type="containsText" priority="13921" operator="containsText" id="{9158313B-CD3A-49AE-97D7-359FAB801427}">
            <xm:f>NOT(ISERROR(SEARCH('Listados Datos'!$P$5,AR195)))</xm:f>
            <xm:f>'Listados Datos'!$P$5</xm:f>
            <x14:dxf>
              <fill>
                <patternFill>
                  <bgColor rgb="FFFFFF00"/>
                </patternFill>
              </fill>
            </x14:dxf>
          </x14:cfRule>
          <x14:cfRule type="containsText" priority="13922" operator="containsText" id="{08A5807F-72D7-42D1-AB3C-2A14F8B8BF45}">
            <xm:f>NOT(ISERROR(SEARCH('Listados Datos'!$P$6,AR195)))</xm:f>
            <xm:f>'Listados Datos'!$P$6</xm:f>
            <x14:dxf>
              <fill>
                <patternFill>
                  <bgColor rgb="FFFFC000"/>
                </patternFill>
              </fill>
            </x14:dxf>
          </x14:cfRule>
          <x14:cfRule type="containsText" priority="1392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887" operator="containsText" id="{B8177A68-EB7B-41D0-97C4-9F05DCC8AF53}">
            <xm:f>NOT(ISERROR(SEARCH('Listados Datos'!$T$3,AT192)))</xm:f>
            <xm:f>'Listados Datos'!$T$3</xm:f>
            <x14:dxf>
              <fill>
                <patternFill patternType="solid">
                  <bgColor rgb="FFC00000"/>
                </patternFill>
              </fill>
            </x14:dxf>
          </x14:cfRule>
          <x14:cfRule type="containsText" priority="13888" operator="containsText" id="{853A69AE-D784-498D-9D09-C7587B3ABFB0}">
            <xm:f>NOT(ISERROR(SEARCH('Listados Datos'!$T$4,AT192)))</xm:f>
            <xm:f>'Listados Datos'!$T$4</xm:f>
            <x14:dxf>
              <font>
                <b/>
                <i val="0"/>
                <color theme="0"/>
              </font>
              <fill>
                <patternFill>
                  <bgColor rgb="FFE26B0A"/>
                </patternFill>
              </fill>
            </x14:dxf>
          </x14:cfRule>
          <x14:cfRule type="containsText" priority="13889" operator="containsText" id="{FD090D66-0773-422C-82E7-E76967546FC0}">
            <xm:f>NOT(ISERROR(SEARCH('Listados Datos'!$T$5,AT192)))</xm:f>
            <xm:f>'Listados Datos'!$T$5</xm:f>
            <x14:dxf>
              <font>
                <b/>
                <i val="0"/>
                <color auto="1"/>
              </font>
              <fill>
                <patternFill>
                  <bgColor rgb="FFFFFF00"/>
                </patternFill>
              </fill>
            </x14:dxf>
          </x14:cfRule>
          <x14:cfRule type="containsText" priority="1389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877" operator="containsText" id="{827D1651-F5F7-435D-8AA7-B4CFA84BA9C9}">
            <xm:f>NOT(ISERROR(SEARCH('Listados Datos'!$P$3,AR192)))</xm:f>
            <xm:f>'Listados Datos'!$P$3</xm:f>
            <x14:dxf>
              <fill>
                <patternFill>
                  <bgColor rgb="FF99CC00"/>
                </patternFill>
              </fill>
            </x14:dxf>
          </x14:cfRule>
          <x14:cfRule type="containsText" priority="13878" operator="containsText" id="{642EAEF3-A1A9-4F9A-B8AC-90EEB71688E5}">
            <xm:f>NOT(ISERROR(SEARCH('Listados Datos'!$P$4,AR192)))</xm:f>
            <xm:f>'Listados Datos'!$P$4</xm:f>
            <x14:dxf>
              <fill>
                <patternFill>
                  <bgColor rgb="FF33CC33"/>
                </patternFill>
              </fill>
            </x14:dxf>
          </x14:cfRule>
          <x14:cfRule type="containsText" priority="13879" operator="containsText" id="{63822750-6F21-43E2-9EA1-8F004B2A7CDF}">
            <xm:f>NOT(ISERROR(SEARCH('Listados Datos'!$P$5,AR192)))</xm:f>
            <xm:f>'Listados Datos'!$P$5</xm:f>
            <x14:dxf>
              <fill>
                <patternFill>
                  <bgColor rgb="FFFFFF00"/>
                </patternFill>
              </fill>
            </x14:dxf>
          </x14:cfRule>
          <x14:cfRule type="containsText" priority="13880" operator="containsText" id="{19D47BDE-879B-4240-86C8-3E2F66C9D854}">
            <xm:f>NOT(ISERROR(SEARCH('Listados Datos'!$P$6,AR192)))</xm:f>
            <xm:f>'Listados Datos'!$P$6</xm:f>
            <x14:dxf>
              <fill>
                <patternFill>
                  <bgColor rgb="FFFFC000"/>
                </patternFill>
              </fill>
            </x14:dxf>
          </x14:cfRule>
          <x14:cfRule type="containsText" priority="1388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995" operator="containsText" id="{569FDC90-78CC-43D7-888D-7A250DF90A65}">
            <xm:f>NOT(ISERROR(SEARCH('Listados Datos'!$T$3,AF190)))</xm:f>
            <xm:f>'Listados Datos'!$T$3</xm:f>
            <x14:dxf>
              <fill>
                <patternFill patternType="solid">
                  <bgColor rgb="FFC00000"/>
                </patternFill>
              </fill>
            </x14:dxf>
          </x14:cfRule>
          <x14:cfRule type="containsText" priority="13996" operator="containsText" id="{66A1EC50-66E5-4B5B-A388-2266BFCF730C}">
            <xm:f>NOT(ISERROR(SEARCH('Listados Datos'!$T$4,AF190)))</xm:f>
            <xm:f>'Listados Datos'!$T$4</xm:f>
            <x14:dxf>
              <font>
                <b/>
                <i val="0"/>
                <color theme="0"/>
              </font>
              <fill>
                <patternFill>
                  <bgColor rgb="FFE26B0A"/>
                </patternFill>
              </fill>
            </x14:dxf>
          </x14:cfRule>
          <x14:cfRule type="containsText" priority="13997" operator="containsText" id="{B27F6C2C-9EF0-47C7-8DCE-28BD9EB21097}">
            <xm:f>NOT(ISERROR(SEARCH('Listados Datos'!$T$5,AF190)))</xm:f>
            <xm:f>'Listados Datos'!$T$5</xm:f>
            <x14:dxf>
              <font>
                <b/>
                <i val="0"/>
                <color auto="1"/>
              </font>
              <fill>
                <patternFill>
                  <bgColor rgb="FFFFFF00"/>
                </patternFill>
              </fill>
            </x14:dxf>
          </x14:cfRule>
          <x14:cfRule type="containsText" priority="1399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991" operator="containsText" id="{29F05CAF-A29C-49D0-A614-E2E6109BD3CA}">
            <xm:f>NOT(ISERROR(SEARCH('Listados Datos'!$T$3,AB190)))</xm:f>
            <xm:f>'Listados Datos'!$T$3</xm:f>
            <x14:dxf>
              <fill>
                <patternFill patternType="solid">
                  <bgColor rgb="FFC00000"/>
                </patternFill>
              </fill>
            </x14:dxf>
          </x14:cfRule>
          <x14:cfRule type="containsText" priority="13992" operator="containsText" id="{7DBDB76A-2BB0-4896-B52D-E11ADD6E187D}">
            <xm:f>NOT(ISERROR(SEARCH('Listados Datos'!$T$4,AB190)))</xm:f>
            <xm:f>'Listados Datos'!$T$4</xm:f>
            <x14:dxf>
              <font>
                <b/>
                <i val="0"/>
                <color theme="0"/>
              </font>
              <fill>
                <patternFill>
                  <bgColor rgb="FFE26B0A"/>
                </patternFill>
              </fill>
            </x14:dxf>
          </x14:cfRule>
          <x14:cfRule type="containsText" priority="13993" operator="containsText" id="{F5002D2C-098D-4F96-9617-3C46CAECD6B0}">
            <xm:f>NOT(ISERROR(SEARCH('Listados Datos'!$T$5,AB190)))</xm:f>
            <xm:f>'Listados Datos'!$T$5</xm:f>
            <x14:dxf>
              <font>
                <b/>
                <i val="0"/>
                <color auto="1"/>
              </font>
              <fill>
                <patternFill>
                  <bgColor rgb="FFFFFF00"/>
                </patternFill>
              </fill>
            </x14:dxf>
          </x14:cfRule>
          <x14:cfRule type="containsText" priority="1399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981" operator="containsText" id="{C6FCF2CA-7CD0-45F1-A9C4-99607AA57BC7}">
            <xm:f>NOT(ISERROR(SEARCH('Listados Datos'!$P$3,Z190)))</xm:f>
            <xm:f>'Listados Datos'!$P$3</xm:f>
            <x14:dxf>
              <fill>
                <patternFill>
                  <bgColor rgb="FF99CC00"/>
                </patternFill>
              </fill>
            </x14:dxf>
          </x14:cfRule>
          <x14:cfRule type="containsText" priority="13982" operator="containsText" id="{0B1FE066-A441-465B-8337-9505AB47C9D9}">
            <xm:f>NOT(ISERROR(SEARCH('Listados Datos'!$P$4,Z190)))</xm:f>
            <xm:f>'Listados Datos'!$P$4</xm:f>
            <x14:dxf>
              <fill>
                <patternFill>
                  <bgColor rgb="FF33CC33"/>
                </patternFill>
              </fill>
            </x14:dxf>
          </x14:cfRule>
          <x14:cfRule type="containsText" priority="13983" operator="containsText" id="{5C33E586-250D-4987-9077-49B34479DD46}">
            <xm:f>NOT(ISERROR(SEARCH('Listados Datos'!$P$5,Z190)))</xm:f>
            <xm:f>'Listados Datos'!$P$5</xm:f>
            <x14:dxf>
              <fill>
                <patternFill>
                  <bgColor rgb="FFFFFF00"/>
                </patternFill>
              </fill>
            </x14:dxf>
          </x14:cfRule>
          <x14:cfRule type="containsText" priority="13984" operator="containsText" id="{EBB20558-A287-466E-BC06-BDF1C033979E}">
            <xm:f>NOT(ISERROR(SEARCH('Listados Datos'!$P$6,Z190)))</xm:f>
            <xm:f>'Listados Datos'!$P$6</xm:f>
            <x14:dxf>
              <fill>
                <patternFill>
                  <bgColor rgb="FFFFC000"/>
                </patternFill>
              </fill>
            </x14:dxf>
          </x14:cfRule>
          <x14:cfRule type="containsText" priority="1398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957" operator="containsText" id="{5EC1F365-5149-428B-81AE-22734AEBFEBD}">
            <xm:f>NOT(ISERROR(SEARCH('Listados Datos'!$T$3,AT190)))</xm:f>
            <xm:f>'Listados Datos'!$T$3</xm:f>
            <x14:dxf>
              <fill>
                <patternFill patternType="solid">
                  <bgColor rgb="FFC00000"/>
                </patternFill>
              </fill>
            </x14:dxf>
          </x14:cfRule>
          <x14:cfRule type="containsText" priority="13958" operator="containsText" id="{49044DE3-A2B9-4562-9C8C-C6C76335CD7F}">
            <xm:f>NOT(ISERROR(SEARCH('Listados Datos'!$T$4,AT190)))</xm:f>
            <xm:f>'Listados Datos'!$T$4</xm:f>
            <x14:dxf>
              <font>
                <b/>
                <i val="0"/>
                <color theme="0"/>
              </font>
              <fill>
                <patternFill>
                  <bgColor rgb="FFE26B0A"/>
                </patternFill>
              </fill>
            </x14:dxf>
          </x14:cfRule>
          <x14:cfRule type="containsText" priority="13959" operator="containsText" id="{D25292C8-4AED-4C30-A57B-AB2295E5599F}">
            <xm:f>NOT(ISERROR(SEARCH('Listados Datos'!$T$5,AT190)))</xm:f>
            <xm:f>'Listados Datos'!$T$5</xm:f>
            <x14:dxf>
              <font>
                <b/>
                <i val="0"/>
                <color auto="1"/>
              </font>
              <fill>
                <patternFill>
                  <bgColor rgb="FFFFFF00"/>
                </patternFill>
              </fill>
            </x14:dxf>
          </x14:cfRule>
          <x14:cfRule type="containsText" priority="1396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947" operator="containsText" id="{59EC03D6-06DD-4D49-98C4-8735D1D4BF1D}">
            <xm:f>NOT(ISERROR(SEARCH('Listados Datos'!$P$3,AR190)))</xm:f>
            <xm:f>'Listados Datos'!$P$3</xm:f>
            <x14:dxf>
              <fill>
                <patternFill>
                  <bgColor rgb="FF99CC00"/>
                </patternFill>
              </fill>
            </x14:dxf>
          </x14:cfRule>
          <x14:cfRule type="containsText" priority="13948" operator="containsText" id="{1993BD5F-E310-441E-8ED8-C43DE2213DE1}">
            <xm:f>NOT(ISERROR(SEARCH('Listados Datos'!$P$4,AR190)))</xm:f>
            <xm:f>'Listados Datos'!$P$4</xm:f>
            <x14:dxf>
              <fill>
                <patternFill>
                  <bgColor rgb="FF33CC33"/>
                </patternFill>
              </fill>
            </x14:dxf>
          </x14:cfRule>
          <x14:cfRule type="containsText" priority="13949" operator="containsText" id="{F1573E79-F7B2-4503-9862-A4E10A74BA2B}">
            <xm:f>NOT(ISERROR(SEARCH('Listados Datos'!$P$5,AR190)))</xm:f>
            <xm:f>'Listados Datos'!$P$5</xm:f>
            <x14:dxf>
              <fill>
                <patternFill>
                  <bgColor rgb="FFFFFF00"/>
                </patternFill>
              </fill>
            </x14:dxf>
          </x14:cfRule>
          <x14:cfRule type="containsText" priority="13950" operator="containsText" id="{C3C9ACCD-5079-4BAE-8F69-3E687485C83F}">
            <xm:f>NOT(ISERROR(SEARCH('Listados Datos'!$P$6,AR190)))</xm:f>
            <xm:f>'Listados Datos'!$P$6</xm:f>
            <x14:dxf>
              <fill>
                <patternFill>
                  <bgColor rgb="FFFFC000"/>
                </patternFill>
              </fill>
            </x14:dxf>
          </x14:cfRule>
          <x14:cfRule type="containsText" priority="1395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943" operator="containsText" id="{B93F36AF-9B24-4CC9-B34A-5D1E69F69F11}">
            <xm:f>NOT(ISERROR(SEARCH('Listados Datos'!$T$3,AT191)))</xm:f>
            <xm:f>'Listados Datos'!$T$3</xm:f>
            <x14:dxf>
              <fill>
                <patternFill patternType="solid">
                  <bgColor rgb="FFC00000"/>
                </patternFill>
              </fill>
            </x14:dxf>
          </x14:cfRule>
          <x14:cfRule type="containsText" priority="13944" operator="containsText" id="{37A9519B-CE75-471D-B1B4-63A5BF4A8D83}">
            <xm:f>NOT(ISERROR(SEARCH('Listados Datos'!$T$4,AT191)))</xm:f>
            <xm:f>'Listados Datos'!$T$4</xm:f>
            <x14:dxf>
              <font>
                <b/>
                <i val="0"/>
                <color theme="0"/>
              </font>
              <fill>
                <patternFill>
                  <bgColor rgb="FFE26B0A"/>
                </patternFill>
              </fill>
            </x14:dxf>
          </x14:cfRule>
          <x14:cfRule type="containsText" priority="13945" operator="containsText" id="{8EFDA719-A7E0-4D38-AA18-F23B652A98AD}">
            <xm:f>NOT(ISERROR(SEARCH('Listados Datos'!$T$5,AT191)))</xm:f>
            <xm:f>'Listados Datos'!$T$5</xm:f>
            <x14:dxf>
              <font>
                <b/>
                <i val="0"/>
                <color auto="1"/>
              </font>
              <fill>
                <patternFill>
                  <bgColor rgb="FFFFFF00"/>
                </patternFill>
              </fill>
            </x14:dxf>
          </x14:cfRule>
          <x14:cfRule type="containsText" priority="1394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933" operator="containsText" id="{09EAF947-26CA-4E6D-8D20-ABD2312638FC}">
            <xm:f>NOT(ISERROR(SEARCH('Listados Datos'!$P$3,AR191)))</xm:f>
            <xm:f>'Listados Datos'!$P$3</xm:f>
            <x14:dxf>
              <fill>
                <patternFill>
                  <bgColor rgb="FF99CC00"/>
                </patternFill>
              </fill>
            </x14:dxf>
          </x14:cfRule>
          <x14:cfRule type="containsText" priority="13934" operator="containsText" id="{6701532F-3C3B-43DE-8EF1-A80B9572D688}">
            <xm:f>NOT(ISERROR(SEARCH('Listados Datos'!$P$4,AR191)))</xm:f>
            <xm:f>'Listados Datos'!$P$4</xm:f>
            <x14:dxf>
              <fill>
                <patternFill>
                  <bgColor rgb="FF33CC33"/>
                </patternFill>
              </fill>
            </x14:dxf>
          </x14:cfRule>
          <x14:cfRule type="containsText" priority="13935" operator="containsText" id="{FEF15940-9443-4FED-BF84-33CA7C890B8F}">
            <xm:f>NOT(ISERROR(SEARCH('Listados Datos'!$P$5,AR191)))</xm:f>
            <xm:f>'Listados Datos'!$P$5</xm:f>
            <x14:dxf>
              <fill>
                <patternFill>
                  <bgColor rgb="FFFFFF00"/>
                </patternFill>
              </fill>
            </x14:dxf>
          </x14:cfRule>
          <x14:cfRule type="containsText" priority="13936" operator="containsText" id="{F6AF6CF0-2AE9-41D6-8094-6D243086FB59}">
            <xm:f>NOT(ISERROR(SEARCH('Listados Datos'!$P$6,AR191)))</xm:f>
            <xm:f>'Listados Datos'!$P$6</xm:f>
            <x14:dxf>
              <fill>
                <patternFill>
                  <bgColor rgb="FFFFC000"/>
                </patternFill>
              </fill>
            </x14:dxf>
          </x14:cfRule>
          <x14:cfRule type="containsText" priority="1393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915" operator="containsText" id="{4C2E530B-EF61-4405-90AD-B2EED6DD43ED}">
            <xm:f>NOT(ISERROR(SEARCH('Listados Datos'!$T$3,AF192)))</xm:f>
            <xm:f>'Listados Datos'!$T$3</xm:f>
            <x14:dxf>
              <fill>
                <patternFill patternType="solid">
                  <bgColor rgb="FFC00000"/>
                </patternFill>
              </fill>
            </x14:dxf>
          </x14:cfRule>
          <x14:cfRule type="containsText" priority="13916" operator="containsText" id="{404CFF6B-EE6D-4A74-8BC5-71DC3CF77B5E}">
            <xm:f>NOT(ISERROR(SEARCH('Listados Datos'!$T$4,AF192)))</xm:f>
            <xm:f>'Listados Datos'!$T$4</xm:f>
            <x14:dxf>
              <font>
                <b/>
                <i val="0"/>
                <color theme="0"/>
              </font>
              <fill>
                <patternFill>
                  <bgColor rgb="FFE26B0A"/>
                </patternFill>
              </fill>
            </x14:dxf>
          </x14:cfRule>
          <x14:cfRule type="containsText" priority="13917" operator="containsText" id="{121B0C78-F803-4F5F-8E98-7C81C0A9A47E}">
            <xm:f>NOT(ISERROR(SEARCH('Listados Datos'!$T$5,AF192)))</xm:f>
            <xm:f>'Listados Datos'!$T$5</xm:f>
            <x14:dxf>
              <font>
                <b/>
                <i val="0"/>
                <color auto="1"/>
              </font>
              <fill>
                <patternFill>
                  <bgColor rgb="FFFFFF00"/>
                </patternFill>
              </fill>
            </x14:dxf>
          </x14:cfRule>
          <x14:cfRule type="containsText" priority="1391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911" operator="containsText" id="{4A295B7F-0BC7-4129-9A85-DD7AC28DB0E3}">
            <xm:f>NOT(ISERROR(SEARCH('Listados Datos'!$T$3,AB192)))</xm:f>
            <xm:f>'Listados Datos'!$T$3</xm:f>
            <x14:dxf>
              <fill>
                <patternFill patternType="solid">
                  <bgColor rgb="FFC00000"/>
                </patternFill>
              </fill>
            </x14:dxf>
          </x14:cfRule>
          <x14:cfRule type="containsText" priority="13912" operator="containsText" id="{8873D6AC-BFBB-49B7-BFC3-36E4B9889786}">
            <xm:f>NOT(ISERROR(SEARCH('Listados Datos'!$T$4,AB192)))</xm:f>
            <xm:f>'Listados Datos'!$T$4</xm:f>
            <x14:dxf>
              <font>
                <b/>
                <i val="0"/>
                <color theme="0"/>
              </font>
              <fill>
                <patternFill>
                  <bgColor rgb="FFE26B0A"/>
                </patternFill>
              </fill>
            </x14:dxf>
          </x14:cfRule>
          <x14:cfRule type="containsText" priority="13913" operator="containsText" id="{FD711D7C-4F9F-4704-99B9-748E7CF10504}">
            <xm:f>NOT(ISERROR(SEARCH('Listados Datos'!$T$5,AB192)))</xm:f>
            <xm:f>'Listados Datos'!$T$5</xm:f>
            <x14:dxf>
              <font>
                <b/>
                <i val="0"/>
                <color auto="1"/>
              </font>
              <fill>
                <patternFill>
                  <bgColor rgb="FFFFFF00"/>
                </patternFill>
              </fill>
            </x14:dxf>
          </x14:cfRule>
          <x14:cfRule type="containsText" priority="1391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901" operator="containsText" id="{30575BB1-F412-4571-A856-03B5C14887AF}">
            <xm:f>NOT(ISERROR(SEARCH('Listados Datos'!$P$3,Z192)))</xm:f>
            <xm:f>'Listados Datos'!$P$3</xm:f>
            <x14:dxf>
              <fill>
                <patternFill>
                  <bgColor rgb="FF99CC00"/>
                </patternFill>
              </fill>
            </x14:dxf>
          </x14:cfRule>
          <x14:cfRule type="containsText" priority="13902" operator="containsText" id="{33C17177-B6A6-4D36-BBAC-0F39DF1F76B1}">
            <xm:f>NOT(ISERROR(SEARCH('Listados Datos'!$P$4,Z192)))</xm:f>
            <xm:f>'Listados Datos'!$P$4</xm:f>
            <x14:dxf>
              <fill>
                <patternFill>
                  <bgColor rgb="FF33CC33"/>
                </patternFill>
              </fill>
            </x14:dxf>
          </x14:cfRule>
          <x14:cfRule type="containsText" priority="13903" operator="containsText" id="{E0D1398A-0514-4D3C-AAEE-7B30BCC90516}">
            <xm:f>NOT(ISERROR(SEARCH('Listados Datos'!$P$5,Z192)))</xm:f>
            <xm:f>'Listados Datos'!$P$5</xm:f>
            <x14:dxf>
              <fill>
                <patternFill>
                  <bgColor rgb="FFFFFF00"/>
                </patternFill>
              </fill>
            </x14:dxf>
          </x14:cfRule>
          <x14:cfRule type="containsText" priority="13904" operator="containsText" id="{2A48CCB7-A96C-462C-AD5E-22402A2A9D81}">
            <xm:f>NOT(ISERROR(SEARCH('Listados Datos'!$P$6,Z192)))</xm:f>
            <xm:f>'Listados Datos'!$P$6</xm:f>
            <x14:dxf>
              <fill>
                <patternFill>
                  <bgColor rgb="FFFFC000"/>
                </patternFill>
              </fill>
            </x14:dxf>
          </x14:cfRule>
          <x14:cfRule type="containsText" priority="1390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873" operator="containsText" id="{F91FFA1E-D8C5-44C8-B2CC-9A021745D687}">
            <xm:f>NOT(ISERROR(SEARCH('Listados Datos'!$T$3,AT193)))</xm:f>
            <xm:f>'Listados Datos'!$T$3</xm:f>
            <x14:dxf>
              <fill>
                <patternFill patternType="solid">
                  <bgColor rgb="FFC00000"/>
                </patternFill>
              </fill>
            </x14:dxf>
          </x14:cfRule>
          <x14:cfRule type="containsText" priority="13874" operator="containsText" id="{D16E86D5-4684-4BD1-8809-F05D97FC9DCD}">
            <xm:f>NOT(ISERROR(SEARCH('Listados Datos'!$T$4,AT193)))</xm:f>
            <xm:f>'Listados Datos'!$T$4</xm:f>
            <x14:dxf>
              <font>
                <b/>
                <i val="0"/>
                <color theme="0"/>
              </font>
              <fill>
                <patternFill>
                  <bgColor rgb="FFE26B0A"/>
                </patternFill>
              </fill>
            </x14:dxf>
          </x14:cfRule>
          <x14:cfRule type="containsText" priority="13875" operator="containsText" id="{CC97ADE9-9406-4365-8DDF-085827596A96}">
            <xm:f>NOT(ISERROR(SEARCH('Listados Datos'!$T$5,AT193)))</xm:f>
            <xm:f>'Listados Datos'!$T$5</xm:f>
            <x14:dxf>
              <font>
                <b/>
                <i val="0"/>
                <color auto="1"/>
              </font>
              <fill>
                <patternFill>
                  <bgColor rgb="FFFFFF00"/>
                </patternFill>
              </fill>
            </x14:dxf>
          </x14:cfRule>
          <x14:cfRule type="containsText" priority="1387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821" operator="containsText" id="{12F3BC7C-784A-4647-8ED8-841EABC14369}">
            <xm:f>NOT(ISERROR(SEARCH('Listados Datos'!$P$3,AR194)))</xm:f>
            <xm:f>'Listados Datos'!$P$3</xm:f>
            <x14:dxf>
              <fill>
                <patternFill>
                  <bgColor rgb="FF99CC00"/>
                </patternFill>
              </fill>
            </x14:dxf>
          </x14:cfRule>
          <x14:cfRule type="containsText" priority="13822" operator="containsText" id="{9BE9E830-3D5B-41A3-A049-A19CD1AF3F88}">
            <xm:f>NOT(ISERROR(SEARCH('Listados Datos'!$P$4,AR194)))</xm:f>
            <xm:f>'Listados Datos'!$P$4</xm:f>
            <x14:dxf>
              <fill>
                <patternFill>
                  <bgColor rgb="FF33CC33"/>
                </patternFill>
              </fill>
            </x14:dxf>
          </x14:cfRule>
          <x14:cfRule type="containsText" priority="13823" operator="containsText" id="{E958A6F8-1997-4A10-8ABA-FAD1E0252D15}">
            <xm:f>NOT(ISERROR(SEARCH('Listados Datos'!$P$5,AR194)))</xm:f>
            <xm:f>'Listados Datos'!$P$5</xm:f>
            <x14:dxf>
              <fill>
                <patternFill>
                  <bgColor rgb="FFFFFF00"/>
                </patternFill>
              </fill>
            </x14:dxf>
          </x14:cfRule>
          <x14:cfRule type="containsText" priority="13824" operator="containsText" id="{3EEB0F8E-75C4-449F-BEBE-5D09B43FF627}">
            <xm:f>NOT(ISERROR(SEARCH('Listados Datos'!$P$6,AR194)))</xm:f>
            <xm:f>'Listados Datos'!$P$6</xm:f>
            <x14:dxf>
              <fill>
                <patternFill>
                  <bgColor rgb="FFFFC000"/>
                </patternFill>
              </fill>
            </x14:dxf>
          </x14:cfRule>
          <x14:cfRule type="containsText" priority="1382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859" operator="containsText" id="{80CB39A2-9FCD-4A22-9547-F38F11624B70}">
            <xm:f>NOT(ISERROR(SEARCH('Listados Datos'!$T$3,AF194)))</xm:f>
            <xm:f>'Listados Datos'!$T$3</xm:f>
            <x14:dxf>
              <fill>
                <patternFill patternType="solid">
                  <bgColor rgb="FFC00000"/>
                </patternFill>
              </fill>
            </x14:dxf>
          </x14:cfRule>
          <x14:cfRule type="containsText" priority="13860" operator="containsText" id="{7240CBE2-5398-45E1-8853-5386BF265EAE}">
            <xm:f>NOT(ISERROR(SEARCH('Listados Datos'!$T$4,AF194)))</xm:f>
            <xm:f>'Listados Datos'!$T$4</xm:f>
            <x14:dxf>
              <font>
                <b/>
                <i val="0"/>
                <color theme="0"/>
              </font>
              <fill>
                <patternFill>
                  <bgColor rgb="FFE26B0A"/>
                </patternFill>
              </fill>
            </x14:dxf>
          </x14:cfRule>
          <x14:cfRule type="containsText" priority="13861" operator="containsText" id="{6648368B-9F7D-4760-A916-DE2E8C7E6246}">
            <xm:f>NOT(ISERROR(SEARCH('Listados Datos'!$T$5,AF194)))</xm:f>
            <xm:f>'Listados Datos'!$T$5</xm:f>
            <x14:dxf>
              <font>
                <b/>
                <i val="0"/>
                <color auto="1"/>
              </font>
              <fill>
                <patternFill>
                  <bgColor rgb="FFFFFF00"/>
                </patternFill>
              </fill>
            </x14:dxf>
          </x14:cfRule>
          <x14:cfRule type="containsText" priority="1386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855" operator="containsText" id="{FF66E5F3-7012-4B5F-889E-1C023DF39AE6}">
            <xm:f>NOT(ISERROR(SEARCH('Listados Datos'!$T$3,AB194)))</xm:f>
            <xm:f>'Listados Datos'!$T$3</xm:f>
            <x14:dxf>
              <fill>
                <patternFill patternType="solid">
                  <bgColor rgb="FFC00000"/>
                </patternFill>
              </fill>
            </x14:dxf>
          </x14:cfRule>
          <x14:cfRule type="containsText" priority="13856" operator="containsText" id="{06DB4316-C9E7-45F7-9D1F-4E7EFB6D5D61}">
            <xm:f>NOT(ISERROR(SEARCH('Listados Datos'!$T$4,AB194)))</xm:f>
            <xm:f>'Listados Datos'!$T$4</xm:f>
            <x14:dxf>
              <font>
                <b/>
                <i val="0"/>
                <color theme="0"/>
              </font>
              <fill>
                <patternFill>
                  <bgColor rgb="FFE26B0A"/>
                </patternFill>
              </fill>
            </x14:dxf>
          </x14:cfRule>
          <x14:cfRule type="containsText" priority="13857" operator="containsText" id="{F05D8730-B2CF-47F8-9BD5-93D30911F7D6}">
            <xm:f>NOT(ISERROR(SEARCH('Listados Datos'!$T$5,AB194)))</xm:f>
            <xm:f>'Listados Datos'!$T$5</xm:f>
            <x14:dxf>
              <font>
                <b/>
                <i val="0"/>
                <color auto="1"/>
              </font>
              <fill>
                <patternFill>
                  <bgColor rgb="FFFFFF00"/>
                </patternFill>
              </fill>
            </x14:dxf>
          </x14:cfRule>
          <x14:cfRule type="containsText" priority="1385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845" operator="containsText" id="{34B3E724-8B68-4A07-B438-001A15B931E7}">
            <xm:f>NOT(ISERROR(SEARCH('Listados Datos'!$P$3,Z194)))</xm:f>
            <xm:f>'Listados Datos'!$P$3</xm:f>
            <x14:dxf>
              <fill>
                <patternFill>
                  <bgColor rgb="FF99CC00"/>
                </patternFill>
              </fill>
            </x14:dxf>
          </x14:cfRule>
          <x14:cfRule type="containsText" priority="13846" operator="containsText" id="{7CF13D29-5189-4A23-A6F5-CE74A9386ADA}">
            <xm:f>NOT(ISERROR(SEARCH('Listados Datos'!$P$4,Z194)))</xm:f>
            <xm:f>'Listados Datos'!$P$4</xm:f>
            <x14:dxf>
              <fill>
                <patternFill>
                  <bgColor rgb="FF33CC33"/>
                </patternFill>
              </fill>
            </x14:dxf>
          </x14:cfRule>
          <x14:cfRule type="containsText" priority="13847" operator="containsText" id="{31A1D12F-8D37-4191-ADB7-17C2C70CB5E8}">
            <xm:f>NOT(ISERROR(SEARCH('Listados Datos'!$P$5,Z194)))</xm:f>
            <xm:f>'Listados Datos'!$P$5</xm:f>
            <x14:dxf>
              <fill>
                <patternFill>
                  <bgColor rgb="FFFFFF00"/>
                </patternFill>
              </fill>
            </x14:dxf>
          </x14:cfRule>
          <x14:cfRule type="containsText" priority="13848" operator="containsText" id="{1CE204E3-0650-436D-9B4D-29B3591AFD3B}">
            <xm:f>NOT(ISERROR(SEARCH('Listados Datos'!$P$6,Z194)))</xm:f>
            <xm:f>'Listados Datos'!$P$6</xm:f>
            <x14:dxf>
              <fill>
                <patternFill>
                  <bgColor rgb="FFFFC000"/>
                </patternFill>
              </fill>
            </x14:dxf>
          </x14:cfRule>
          <x14:cfRule type="containsText" priority="1384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831" operator="containsText" id="{E11863E8-9399-491B-B0C8-586C9AEE777D}">
            <xm:f>NOT(ISERROR(SEARCH('Listados Datos'!$T$3,AT194)))</xm:f>
            <xm:f>'Listados Datos'!$T$3</xm:f>
            <x14:dxf>
              <fill>
                <patternFill patternType="solid">
                  <bgColor rgb="FFC00000"/>
                </patternFill>
              </fill>
            </x14:dxf>
          </x14:cfRule>
          <x14:cfRule type="containsText" priority="13832" operator="containsText" id="{6118DA4C-756A-4B48-BD78-A96A6075A317}">
            <xm:f>NOT(ISERROR(SEARCH('Listados Datos'!$T$4,AT194)))</xm:f>
            <xm:f>'Listados Datos'!$T$4</xm:f>
            <x14:dxf>
              <font>
                <b/>
                <i val="0"/>
                <color theme="0"/>
              </font>
              <fill>
                <patternFill>
                  <bgColor rgb="FFE26B0A"/>
                </patternFill>
              </fill>
            </x14:dxf>
          </x14:cfRule>
          <x14:cfRule type="containsText" priority="13833" operator="containsText" id="{719BBF8D-AD53-4E0D-A428-0F9DC8FB73CD}">
            <xm:f>NOT(ISERROR(SEARCH('Listados Datos'!$T$5,AT194)))</xm:f>
            <xm:f>'Listados Datos'!$T$5</xm:f>
            <x14:dxf>
              <font>
                <b/>
                <i val="0"/>
                <color auto="1"/>
              </font>
              <fill>
                <patternFill>
                  <bgColor rgb="FFFFFF00"/>
                </patternFill>
              </fill>
            </x14:dxf>
          </x14:cfRule>
          <x14:cfRule type="containsText" priority="1383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591" operator="containsText" id="{1FADE5FD-EBBD-4AD9-8BF8-82430569AA83}">
            <xm:f>NOT(ISERROR(SEARCH('Listados Datos'!$P$3,AR207)))</xm:f>
            <xm:f>'Listados Datos'!$P$3</xm:f>
            <x14:dxf>
              <fill>
                <patternFill>
                  <bgColor rgb="FF99CC00"/>
                </patternFill>
              </fill>
            </x14:dxf>
          </x14:cfRule>
          <x14:cfRule type="containsText" priority="13592" operator="containsText" id="{DC6B773F-030A-46DF-BF6F-A5698EEE583F}">
            <xm:f>NOT(ISERROR(SEARCH('Listados Datos'!$P$4,AR207)))</xm:f>
            <xm:f>'Listados Datos'!$P$4</xm:f>
            <x14:dxf>
              <fill>
                <patternFill>
                  <bgColor rgb="FF33CC33"/>
                </patternFill>
              </fill>
            </x14:dxf>
          </x14:cfRule>
          <x14:cfRule type="containsText" priority="13593" operator="containsText" id="{190E0081-26CD-41E8-A10D-FE59D18FFFC3}">
            <xm:f>NOT(ISERROR(SEARCH('Listados Datos'!$P$5,AR207)))</xm:f>
            <xm:f>'Listados Datos'!$P$5</xm:f>
            <x14:dxf>
              <fill>
                <patternFill>
                  <bgColor rgb="FFFFFF00"/>
                </patternFill>
              </fill>
            </x14:dxf>
          </x14:cfRule>
          <x14:cfRule type="containsText" priority="13594" operator="containsText" id="{275AB1C9-A894-4DD6-8200-792C19A12202}">
            <xm:f>NOT(ISERROR(SEARCH('Listados Datos'!$P$6,AR207)))</xm:f>
            <xm:f>'Listados Datos'!$P$6</xm:f>
            <x14:dxf>
              <fill>
                <patternFill>
                  <bgColor rgb="FFFFC000"/>
                </patternFill>
              </fill>
            </x14:dxf>
          </x14:cfRule>
          <x14:cfRule type="containsText" priority="1359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601" operator="containsText" id="{2D054DCD-BCDE-43B4-84EB-1FB666869240}">
            <xm:f>NOT(ISERROR(SEARCH('Listados Datos'!$T$3,AT207)))</xm:f>
            <xm:f>'Listados Datos'!$T$3</xm:f>
            <x14:dxf>
              <fill>
                <patternFill patternType="solid">
                  <bgColor rgb="FFC00000"/>
                </patternFill>
              </fill>
            </x14:dxf>
          </x14:cfRule>
          <x14:cfRule type="containsText" priority="13602" operator="containsText" id="{03C69FBF-D072-40C9-B8C9-775F6651211F}">
            <xm:f>NOT(ISERROR(SEARCH('Listados Datos'!$T$4,AT207)))</xm:f>
            <xm:f>'Listados Datos'!$T$4</xm:f>
            <x14:dxf>
              <font>
                <b/>
                <i val="0"/>
                <color theme="0"/>
              </font>
              <fill>
                <patternFill>
                  <bgColor rgb="FFE26B0A"/>
                </patternFill>
              </fill>
            </x14:dxf>
          </x14:cfRule>
          <x14:cfRule type="containsText" priority="13603" operator="containsText" id="{A2C4871A-CC8A-4B24-81EF-D78D644853CB}">
            <xm:f>NOT(ISERROR(SEARCH('Listados Datos'!$T$5,AT207)))</xm:f>
            <xm:f>'Listados Datos'!$T$5</xm:f>
            <x14:dxf>
              <font>
                <b/>
                <i val="0"/>
                <color auto="1"/>
              </font>
              <fill>
                <patternFill>
                  <bgColor rgb="FFFFFF00"/>
                </patternFill>
              </fill>
            </x14:dxf>
          </x14:cfRule>
          <x14:cfRule type="containsText" priority="1360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559" operator="containsText" id="{50AD5FAD-56A3-4766-B3B1-B63D378DB01D}">
            <xm:f>NOT(ISERROR(SEARCH('Listados Datos'!$T$3,AT204)))</xm:f>
            <xm:f>'Listados Datos'!$T$3</xm:f>
            <x14:dxf>
              <fill>
                <patternFill patternType="solid">
                  <bgColor rgb="FFC00000"/>
                </patternFill>
              </fill>
            </x14:dxf>
          </x14:cfRule>
          <x14:cfRule type="containsText" priority="13560" operator="containsText" id="{20062A05-516E-45B9-99DE-0482DFEC3A08}">
            <xm:f>NOT(ISERROR(SEARCH('Listados Datos'!$T$4,AT204)))</xm:f>
            <xm:f>'Listados Datos'!$T$4</xm:f>
            <x14:dxf>
              <font>
                <b/>
                <i val="0"/>
                <color theme="0"/>
              </font>
              <fill>
                <patternFill>
                  <bgColor rgb="FFE26B0A"/>
                </patternFill>
              </fill>
            </x14:dxf>
          </x14:cfRule>
          <x14:cfRule type="containsText" priority="13561" operator="containsText" id="{E6B6A97A-1991-45C9-A555-B33CC4FD39F4}">
            <xm:f>NOT(ISERROR(SEARCH('Listados Datos'!$T$5,AT204)))</xm:f>
            <xm:f>'Listados Datos'!$T$5</xm:f>
            <x14:dxf>
              <font>
                <b/>
                <i val="0"/>
                <color auto="1"/>
              </font>
              <fill>
                <patternFill>
                  <bgColor rgb="FFFFFF00"/>
                </patternFill>
              </fill>
            </x14:dxf>
          </x14:cfRule>
          <x14:cfRule type="containsText" priority="1356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549" operator="containsText" id="{93C83D54-9A68-45FE-B748-509C16F1CA56}">
            <xm:f>NOT(ISERROR(SEARCH('Listados Datos'!$P$3,AR204)))</xm:f>
            <xm:f>'Listados Datos'!$P$3</xm:f>
            <x14:dxf>
              <fill>
                <patternFill>
                  <bgColor rgb="FF99CC00"/>
                </patternFill>
              </fill>
            </x14:dxf>
          </x14:cfRule>
          <x14:cfRule type="containsText" priority="13550" operator="containsText" id="{E28D44E4-F6A4-4BBD-BC59-321F0CF4F304}">
            <xm:f>NOT(ISERROR(SEARCH('Listados Datos'!$P$4,AR204)))</xm:f>
            <xm:f>'Listados Datos'!$P$4</xm:f>
            <x14:dxf>
              <fill>
                <patternFill>
                  <bgColor rgb="FF33CC33"/>
                </patternFill>
              </fill>
            </x14:dxf>
          </x14:cfRule>
          <x14:cfRule type="containsText" priority="13551" operator="containsText" id="{B85AFB57-E451-4A04-8F49-CB822C5832FC}">
            <xm:f>NOT(ISERROR(SEARCH('Listados Datos'!$P$5,AR204)))</xm:f>
            <xm:f>'Listados Datos'!$P$5</xm:f>
            <x14:dxf>
              <fill>
                <patternFill>
                  <bgColor rgb="FFFFFF00"/>
                </patternFill>
              </fill>
            </x14:dxf>
          </x14:cfRule>
          <x14:cfRule type="containsText" priority="13552" operator="containsText" id="{547A0659-2D84-43EC-9428-0483E00CC36D}">
            <xm:f>NOT(ISERROR(SEARCH('Listados Datos'!$P$6,AR204)))</xm:f>
            <xm:f>'Listados Datos'!$P$6</xm:f>
            <x14:dxf>
              <fill>
                <patternFill>
                  <bgColor rgb="FFFFC000"/>
                </patternFill>
              </fill>
            </x14:dxf>
          </x14:cfRule>
          <x14:cfRule type="containsText" priority="1355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667" operator="containsText" id="{ED72DFAC-0476-4189-A0EA-E42D5E941763}">
            <xm:f>NOT(ISERROR(SEARCH('Listados Datos'!$T$3,AF202)))</xm:f>
            <xm:f>'Listados Datos'!$T$3</xm:f>
            <x14:dxf>
              <fill>
                <patternFill patternType="solid">
                  <bgColor rgb="FFC00000"/>
                </patternFill>
              </fill>
            </x14:dxf>
          </x14:cfRule>
          <x14:cfRule type="containsText" priority="13668" operator="containsText" id="{9C8354AE-83C7-44D5-8BFB-77C7B59EEAE9}">
            <xm:f>NOT(ISERROR(SEARCH('Listados Datos'!$T$4,AF202)))</xm:f>
            <xm:f>'Listados Datos'!$T$4</xm:f>
            <x14:dxf>
              <font>
                <b/>
                <i val="0"/>
                <color theme="0"/>
              </font>
              <fill>
                <patternFill>
                  <bgColor rgb="FFE26B0A"/>
                </patternFill>
              </fill>
            </x14:dxf>
          </x14:cfRule>
          <x14:cfRule type="containsText" priority="13669" operator="containsText" id="{086675FF-9361-4030-BD27-9394BFBC195D}">
            <xm:f>NOT(ISERROR(SEARCH('Listados Datos'!$T$5,AF202)))</xm:f>
            <xm:f>'Listados Datos'!$T$5</xm:f>
            <x14:dxf>
              <font>
                <b/>
                <i val="0"/>
                <color auto="1"/>
              </font>
              <fill>
                <patternFill>
                  <bgColor rgb="FFFFFF00"/>
                </patternFill>
              </fill>
            </x14:dxf>
          </x14:cfRule>
          <x14:cfRule type="containsText" priority="1367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663" operator="containsText" id="{9C19C822-8AB8-4FD9-80C7-6DAFBE31E335}">
            <xm:f>NOT(ISERROR(SEARCH('Listados Datos'!$T$3,AB202)))</xm:f>
            <xm:f>'Listados Datos'!$T$3</xm:f>
            <x14:dxf>
              <fill>
                <patternFill patternType="solid">
                  <bgColor rgb="FFC00000"/>
                </patternFill>
              </fill>
            </x14:dxf>
          </x14:cfRule>
          <x14:cfRule type="containsText" priority="13664" operator="containsText" id="{AAE3DB56-144A-4824-AAD7-0F309F285F9C}">
            <xm:f>NOT(ISERROR(SEARCH('Listados Datos'!$T$4,AB202)))</xm:f>
            <xm:f>'Listados Datos'!$T$4</xm:f>
            <x14:dxf>
              <font>
                <b/>
                <i val="0"/>
                <color theme="0"/>
              </font>
              <fill>
                <patternFill>
                  <bgColor rgb="FFE26B0A"/>
                </patternFill>
              </fill>
            </x14:dxf>
          </x14:cfRule>
          <x14:cfRule type="containsText" priority="13665" operator="containsText" id="{FC5FFF01-C972-4BA6-B23A-B9B5F79368C0}">
            <xm:f>NOT(ISERROR(SEARCH('Listados Datos'!$T$5,AB202)))</xm:f>
            <xm:f>'Listados Datos'!$T$5</xm:f>
            <x14:dxf>
              <font>
                <b/>
                <i val="0"/>
                <color auto="1"/>
              </font>
              <fill>
                <patternFill>
                  <bgColor rgb="FFFFFF00"/>
                </patternFill>
              </fill>
            </x14:dxf>
          </x14:cfRule>
          <x14:cfRule type="containsText" priority="1366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653" operator="containsText" id="{5CED1082-B140-416A-842F-CE4AE7B4E85F}">
            <xm:f>NOT(ISERROR(SEARCH('Listados Datos'!$P$3,Z202)))</xm:f>
            <xm:f>'Listados Datos'!$P$3</xm:f>
            <x14:dxf>
              <fill>
                <patternFill>
                  <bgColor rgb="FF99CC00"/>
                </patternFill>
              </fill>
            </x14:dxf>
          </x14:cfRule>
          <x14:cfRule type="containsText" priority="13654" operator="containsText" id="{C87119E7-C7A0-4137-AF48-C0C06F1A8A4F}">
            <xm:f>NOT(ISERROR(SEARCH('Listados Datos'!$P$4,Z202)))</xm:f>
            <xm:f>'Listados Datos'!$P$4</xm:f>
            <x14:dxf>
              <fill>
                <patternFill>
                  <bgColor rgb="FF33CC33"/>
                </patternFill>
              </fill>
            </x14:dxf>
          </x14:cfRule>
          <x14:cfRule type="containsText" priority="13655" operator="containsText" id="{DFA624EE-D5BC-42A0-BC5D-EF81A8F25337}">
            <xm:f>NOT(ISERROR(SEARCH('Listados Datos'!$P$5,Z202)))</xm:f>
            <xm:f>'Listados Datos'!$P$5</xm:f>
            <x14:dxf>
              <fill>
                <patternFill>
                  <bgColor rgb="FFFFFF00"/>
                </patternFill>
              </fill>
            </x14:dxf>
          </x14:cfRule>
          <x14:cfRule type="containsText" priority="13656" operator="containsText" id="{84A40AF3-E5DE-4199-8EE0-D7D46B72EAAF}">
            <xm:f>NOT(ISERROR(SEARCH('Listados Datos'!$P$6,Z202)))</xm:f>
            <xm:f>'Listados Datos'!$P$6</xm:f>
            <x14:dxf>
              <fill>
                <patternFill>
                  <bgColor rgb="FFFFC000"/>
                </patternFill>
              </fill>
            </x14:dxf>
          </x14:cfRule>
          <x14:cfRule type="containsText" priority="1365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629" operator="containsText" id="{C3A691D8-A301-4410-9870-A0C3CCF4EE30}">
            <xm:f>NOT(ISERROR(SEARCH('Listados Datos'!$T$3,AT202)))</xm:f>
            <xm:f>'Listados Datos'!$T$3</xm:f>
            <x14:dxf>
              <fill>
                <patternFill patternType="solid">
                  <bgColor rgb="FFC00000"/>
                </patternFill>
              </fill>
            </x14:dxf>
          </x14:cfRule>
          <x14:cfRule type="containsText" priority="13630" operator="containsText" id="{258A5E11-4533-41C2-846F-B266CD0E8292}">
            <xm:f>NOT(ISERROR(SEARCH('Listados Datos'!$T$4,AT202)))</xm:f>
            <xm:f>'Listados Datos'!$T$4</xm:f>
            <x14:dxf>
              <font>
                <b/>
                <i val="0"/>
                <color theme="0"/>
              </font>
              <fill>
                <patternFill>
                  <bgColor rgb="FFE26B0A"/>
                </patternFill>
              </fill>
            </x14:dxf>
          </x14:cfRule>
          <x14:cfRule type="containsText" priority="13631" operator="containsText" id="{7D5C4822-7BB8-474D-AD35-8F8A13140699}">
            <xm:f>NOT(ISERROR(SEARCH('Listados Datos'!$T$5,AT202)))</xm:f>
            <xm:f>'Listados Datos'!$T$5</xm:f>
            <x14:dxf>
              <font>
                <b/>
                <i val="0"/>
                <color auto="1"/>
              </font>
              <fill>
                <patternFill>
                  <bgColor rgb="FFFFFF00"/>
                </patternFill>
              </fill>
            </x14:dxf>
          </x14:cfRule>
          <x14:cfRule type="containsText" priority="1363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619" operator="containsText" id="{59D92CA0-CC18-4647-A891-CEE4D2532294}">
            <xm:f>NOT(ISERROR(SEARCH('Listados Datos'!$P$3,AR202)))</xm:f>
            <xm:f>'Listados Datos'!$P$3</xm:f>
            <x14:dxf>
              <fill>
                <patternFill>
                  <bgColor rgb="FF99CC00"/>
                </patternFill>
              </fill>
            </x14:dxf>
          </x14:cfRule>
          <x14:cfRule type="containsText" priority="13620" operator="containsText" id="{0ED9E491-C01F-44C7-86DD-2B764D38A7E6}">
            <xm:f>NOT(ISERROR(SEARCH('Listados Datos'!$P$4,AR202)))</xm:f>
            <xm:f>'Listados Datos'!$P$4</xm:f>
            <x14:dxf>
              <fill>
                <patternFill>
                  <bgColor rgb="FF33CC33"/>
                </patternFill>
              </fill>
            </x14:dxf>
          </x14:cfRule>
          <x14:cfRule type="containsText" priority="13621" operator="containsText" id="{3D74A0C5-0955-4DF3-8199-A097B2EA8460}">
            <xm:f>NOT(ISERROR(SEARCH('Listados Datos'!$P$5,AR202)))</xm:f>
            <xm:f>'Listados Datos'!$P$5</xm:f>
            <x14:dxf>
              <fill>
                <patternFill>
                  <bgColor rgb="FFFFFF00"/>
                </patternFill>
              </fill>
            </x14:dxf>
          </x14:cfRule>
          <x14:cfRule type="containsText" priority="13622" operator="containsText" id="{A3E0ADBF-2110-4261-8C48-FEEF1E8101A1}">
            <xm:f>NOT(ISERROR(SEARCH('Listados Datos'!$P$6,AR202)))</xm:f>
            <xm:f>'Listados Datos'!$P$6</xm:f>
            <x14:dxf>
              <fill>
                <patternFill>
                  <bgColor rgb="FFFFC000"/>
                </patternFill>
              </fill>
            </x14:dxf>
          </x14:cfRule>
          <x14:cfRule type="containsText" priority="1362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615" operator="containsText" id="{7F7CB65A-03C3-4B91-806B-77A703A97690}">
            <xm:f>NOT(ISERROR(SEARCH('Listados Datos'!$T$3,AT203)))</xm:f>
            <xm:f>'Listados Datos'!$T$3</xm:f>
            <x14:dxf>
              <fill>
                <patternFill patternType="solid">
                  <bgColor rgb="FFC00000"/>
                </patternFill>
              </fill>
            </x14:dxf>
          </x14:cfRule>
          <x14:cfRule type="containsText" priority="13616" operator="containsText" id="{C5F732C9-4148-4905-8D47-1597022B0DD2}">
            <xm:f>NOT(ISERROR(SEARCH('Listados Datos'!$T$4,AT203)))</xm:f>
            <xm:f>'Listados Datos'!$T$4</xm:f>
            <x14:dxf>
              <font>
                <b/>
                <i val="0"/>
                <color theme="0"/>
              </font>
              <fill>
                <patternFill>
                  <bgColor rgb="FFE26B0A"/>
                </patternFill>
              </fill>
            </x14:dxf>
          </x14:cfRule>
          <x14:cfRule type="containsText" priority="13617" operator="containsText" id="{62AAC14C-E85F-4ABA-8AE7-B79FEB803B45}">
            <xm:f>NOT(ISERROR(SEARCH('Listados Datos'!$T$5,AT203)))</xm:f>
            <xm:f>'Listados Datos'!$T$5</xm:f>
            <x14:dxf>
              <font>
                <b/>
                <i val="0"/>
                <color auto="1"/>
              </font>
              <fill>
                <patternFill>
                  <bgColor rgb="FFFFFF00"/>
                </patternFill>
              </fill>
            </x14:dxf>
          </x14:cfRule>
          <x14:cfRule type="containsText" priority="1361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605" operator="containsText" id="{0993637F-F880-4921-8EDE-FA1548BB6182}">
            <xm:f>NOT(ISERROR(SEARCH('Listados Datos'!$P$3,AR203)))</xm:f>
            <xm:f>'Listados Datos'!$P$3</xm:f>
            <x14:dxf>
              <fill>
                <patternFill>
                  <bgColor rgb="FF99CC00"/>
                </patternFill>
              </fill>
            </x14:dxf>
          </x14:cfRule>
          <x14:cfRule type="containsText" priority="13606" operator="containsText" id="{B749AF08-8FB8-4272-90C7-E6EEFA4EA68F}">
            <xm:f>NOT(ISERROR(SEARCH('Listados Datos'!$P$4,AR203)))</xm:f>
            <xm:f>'Listados Datos'!$P$4</xm:f>
            <x14:dxf>
              <fill>
                <patternFill>
                  <bgColor rgb="FF33CC33"/>
                </patternFill>
              </fill>
            </x14:dxf>
          </x14:cfRule>
          <x14:cfRule type="containsText" priority="13607" operator="containsText" id="{938449C8-BDC0-4492-B206-30FE484F2B43}">
            <xm:f>NOT(ISERROR(SEARCH('Listados Datos'!$P$5,AR203)))</xm:f>
            <xm:f>'Listados Datos'!$P$5</xm:f>
            <x14:dxf>
              <fill>
                <patternFill>
                  <bgColor rgb="FFFFFF00"/>
                </patternFill>
              </fill>
            </x14:dxf>
          </x14:cfRule>
          <x14:cfRule type="containsText" priority="13608" operator="containsText" id="{918BD91E-DE42-4041-B524-650003C9744B}">
            <xm:f>NOT(ISERROR(SEARCH('Listados Datos'!$P$6,AR203)))</xm:f>
            <xm:f>'Listados Datos'!$P$6</xm:f>
            <x14:dxf>
              <fill>
                <patternFill>
                  <bgColor rgb="FFFFC000"/>
                </patternFill>
              </fill>
            </x14:dxf>
          </x14:cfRule>
          <x14:cfRule type="containsText" priority="1360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465" operator="containsText" id="{98A6A5E2-ED73-4B2B-8D56-AFEE1FF37526}">
            <xm:f>NOT(ISERROR(SEARCH('Listados Datos'!$T$3,AT213)))</xm:f>
            <xm:f>'Listados Datos'!$T$3</xm:f>
            <x14:dxf>
              <fill>
                <patternFill patternType="solid">
                  <bgColor rgb="FFC00000"/>
                </patternFill>
              </fill>
            </x14:dxf>
          </x14:cfRule>
          <x14:cfRule type="containsText" priority="13466" operator="containsText" id="{15AA4AE4-3747-48A6-B092-EAE099E03DD5}">
            <xm:f>NOT(ISERROR(SEARCH('Listados Datos'!$T$4,AT213)))</xm:f>
            <xm:f>'Listados Datos'!$T$4</xm:f>
            <x14:dxf>
              <font>
                <b/>
                <i val="0"/>
                <color theme="0"/>
              </font>
              <fill>
                <patternFill>
                  <bgColor rgb="FFE26B0A"/>
                </patternFill>
              </fill>
            </x14:dxf>
          </x14:cfRule>
          <x14:cfRule type="containsText" priority="13467" operator="containsText" id="{131BBBDE-18B2-4126-8E03-2873AA56CAFF}">
            <xm:f>NOT(ISERROR(SEARCH('Listados Datos'!$T$5,AT213)))</xm:f>
            <xm:f>'Listados Datos'!$T$5</xm:f>
            <x14:dxf>
              <font>
                <b/>
                <i val="0"/>
                <color auto="1"/>
              </font>
              <fill>
                <patternFill>
                  <bgColor rgb="FFFFFF00"/>
                </patternFill>
              </fill>
            </x14:dxf>
          </x14:cfRule>
          <x14:cfRule type="containsText" priority="1346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455" operator="containsText" id="{F1E686BA-E38C-4E6B-836F-33723CDA8B19}">
            <xm:f>NOT(ISERROR(SEARCH('Listados Datos'!$P$3,AR213)))</xm:f>
            <xm:f>'Listados Datos'!$P$3</xm:f>
            <x14:dxf>
              <fill>
                <patternFill>
                  <bgColor rgb="FF99CC00"/>
                </patternFill>
              </fill>
            </x14:dxf>
          </x14:cfRule>
          <x14:cfRule type="containsText" priority="13456" operator="containsText" id="{8CFD3D14-EEA0-4780-8D34-D88EA866ABE9}">
            <xm:f>NOT(ISERROR(SEARCH('Listados Datos'!$P$4,AR213)))</xm:f>
            <xm:f>'Listados Datos'!$P$4</xm:f>
            <x14:dxf>
              <fill>
                <patternFill>
                  <bgColor rgb="FF33CC33"/>
                </patternFill>
              </fill>
            </x14:dxf>
          </x14:cfRule>
          <x14:cfRule type="containsText" priority="13457" operator="containsText" id="{09589269-A104-40E3-866A-D02341E6048F}">
            <xm:f>NOT(ISERROR(SEARCH('Listados Datos'!$P$5,AR213)))</xm:f>
            <xm:f>'Listados Datos'!$P$5</xm:f>
            <x14:dxf>
              <fill>
                <patternFill>
                  <bgColor rgb="FFFFFF00"/>
                </patternFill>
              </fill>
            </x14:dxf>
          </x14:cfRule>
          <x14:cfRule type="containsText" priority="13458" operator="containsText" id="{C57C9F66-4EE1-435A-B59F-806E2ACB590E}">
            <xm:f>NOT(ISERROR(SEARCH('Listados Datos'!$P$6,AR213)))</xm:f>
            <xm:f>'Listados Datos'!$P$6</xm:f>
            <x14:dxf>
              <fill>
                <patternFill>
                  <bgColor rgb="FFFFC000"/>
                </patternFill>
              </fill>
            </x14:dxf>
          </x14:cfRule>
          <x14:cfRule type="containsText" priority="1345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587" operator="containsText" id="{BD27746E-0C49-42BD-90DF-29C37B86855B}">
            <xm:f>NOT(ISERROR(SEARCH('Listados Datos'!$T$3,AF204)))</xm:f>
            <xm:f>'Listados Datos'!$T$3</xm:f>
            <x14:dxf>
              <fill>
                <patternFill patternType="solid">
                  <bgColor rgb="FFC00000"/>
                </patternFill>
              </fill>
            </x14:dxf>
          </x14:cfRule>
          <x14:cfRule type="containsText" priority="13588" operator="containsText" id="{FD1188F6-C6A3-4E99-B57F-F0EE84BF971D}">
            <xm:f>NOT(ISERROR(SEARCH('Listados Datos'!$T$4,AF204)))</xm:f>
            <xm:f>'Listados Datos'!$T$4</xm:f>
            <x14:dxf>
              <font>
                <b/>
                <i val="0"/>
                <color theme="0"/>
              </font>
              <fill>
                <patternFill>
                  <bgColor rgb="FFE26B0A"/>
                </patternFill>
              </fill>
            </x14:dxf>
          </x14:cfRule>
          <x14:cfRule type="containsText" priority="13589" operator="containsText" id="{19AB41B3-59C0-45DE-806F-F9D5B6B5889F}">
            <xm:f>NOT(ISERROR(SEARCH('Listados Datos'!$T$5,AF204)))</xm:f>
            <xm:f>'Listados Datos'!$T$5</xm:f>
            <x14:dxf>
              <font>
                <b/>
                <i val="0"/>
                <color auto="1"/>
              </font>
              <fill>
                <patternFill>
                  <bgColor rgb="FFFFFF00"/>
                </patternFill>
              </fill>
            </x14:dxf>
          </x14:cfRule>
          <x14:cfRule type="containsText" priority="1359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583" operator="containsText" id="{321B2BA4-2231-4D76-8CA9-523EB1D637C5}">
            <xm:f>NOT(ISERROR(SEARCH('Listados Datos'!$T$3,AB204)))</xm:f>
            <xm:f>'Listados Datos'!$T$3</xm:f>
            <x14:dxf>
              <fill>
                <patternFill patternType="solid">
                  <bgColor rgb="FFC00000"/>
                </patternFill>
              </fill>
            </x14:dxf>
          </x14:cfRule>
          <x14:cfRule type="containsText" priority="13584" operator="containsText" id="{6D5D39E4-4043-4032-BE65-E3593CA25518}">
            <xm:f>NOT(ISERROR(SEARCH('Listados Datos'!$T$4,AB204)))</xm:f>
            <xm:f>'Listados Datos'!$T$4</xm:f>
            <x14:dxf>
              <font>
                <b/>
                <i val="0"/>
                <color theme="0"/>
              </font>
              <fill>
                <patternFill>
                  <bgColor rgb="FFE26B0A"/>
                </patternFill>
              </fill>
            </x14:dxf>
          </x14:cfRule>
          <x14:cfRule type="containsText" priority="13585" operator="containsText" id="{21711BEF-6169-4CFB-9FB7-8C6DC905B6DD}">
            <xm:f>NOT(ISERROR(SEARCH('Listados Datos'!$T$5,AB204)))</xm:f>
            <xm:f>'Listados Datos'!$T$5</xm:f>
            <x14:dxf>
              <font>
                <b/>
                <i val="0"/>
                <color auto="1"/>
              </font>
              <fill>
                <patternFill>
                  <bgColor rgb="FFFFFF00"/>
                </patternFill>
              </fill>
            </x14:dxf>
          </x14:cfRule>
          <x14:cfRule type="containsText" priority="1358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573" operator="containsText" id="{BB3F08F7-67DD-40CA-85E3-EE00877DCBB5}">
            <xm:f>NOT(ISERROR(SEARCH('Listados Datos'!$P$3,Z204)))</xm:f>
            <xm:f>'Listados Datos'!$P$3</xm:f>
            <x14:dxf>
              <fill>
                <patternFill>
                  <bgColor rgb="FF99CC00"/>
                </patternFill>
              </fill>
            </x14:dxf>
          </x14:cfRule>
          <x14:cfRule type="containsText" priority="13574" operator="containsText" id="{544773E9-7B69-4EC7-B9B0-D5A01BA5D1EC}">
            <xm:f>NOT(ISERROR(SEARCH('Listados Datos'!$P$4,Z204)))</xm:f>
            <xm:f>'Listados Datos'!$P$4</xm:f>
            <x14:dxf>
              <fill>
                <patternFill>
                  <bgColor rgb="FF33CC33"/>
                </patternFill>
              </fill>
            </x14:dxf>
          </x14:cfRule>
          <x14:cfRule type="containsText" priority="13575" operator="containsText" id="{DECB738C-B45D-4928-B33C-55AAB2B92BCD}">
            <xm:f>NOT(ISERROR(SEARCH('Listados Datos'!$P$5,Z204)))</xm:f>
            <xm:f>'Listados Datos'!$P$5</xm:f>
            <x14:dxf>
              <fill>
                <patternFill>
                  <bgColor rgb="FFFFFF00"/>
                </patternFill>
              </fill>
            </x14:dxf>
          </x14:cfRule>
          <x14:cfRule type="containsText" priority="13576" operator="containsText" id="{DDE7CD6F-7E9E-46A5-A12D-1F8A60A2EEDD}">
            <xm:f>NOT(ISERROR(SEARCH('Listados Datos'!$P$6,Z204)))</xm:f>
            <xm:f>'Listados Datos'!$P$6</xm:f>
            <x14:dxf>
              <fill>
                <patternFill>
                  <bgColor rgb="FFFFC000"/>
                </patternFill>
              </fill>
            </x14:dxf>
          </x14:cfRule>
          <x14:cfRule type="containsText" priority="1357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423" operator="containsText" id="{15281AE4-0C04-45E3-BDBC-FEA98EA1554A}">
            <xm:f>NOT(ISERROR(SEARCH('Listados Datos'!$T$3,AT210)))</xm:f>
            <xm:f>'Listados Datos'!$T$3</xm:f>
            <x14:dxf>
              <fill>
                <patternFill patternType="solid">
                  <bgColor rgb="FFC00000"/>
                </patternFill>
              </fill>
            </x14:dxf>
          </x14:cfRule>
          <x14:cfRule type="containsText" priority="13424" operator="containsText" id="{0EA288BA-D2EF-4447-B83C-CDFFE0A13156}">
            <xm:f>NOT(ISERROR(SEARCH('Listados Datos'!$T$4,AT210)))</xm:f>
            <xm:f>'Listados Datos'!$T$4</xm:f>
            <x14:dxf>
              <font>
                <b/>
                <i val="0"/>
                <color theme="0"/>
              </font>
              <fill>
                <patternFill>
                  <bgColor rgb="FFE26B0A"/>
                </patternFill>
              </fill>
            </x14:dxf>
          </x14:cfRule>
          <x14:cfRule type="containsText" priority="13425" operator="containsText" id="{13B0DDDE-F6C3-46DA-B587-97207F6293A8}">
            <xm:f>NOT(ISERROR(SEARCH('Listados Datos'!$T$5,AT210)))</xm:f>
            <xm:f>'Listados Datos'!$T$5</xm:f>
            <x14:dxf>
              <font>
                <b/>
                <i val="0"/>
                <color auto="1"/>
              </font>
              <fill>
                <patternFill>
                  <bgColor rgb="FFFFFF00"/>
                </patternFill>
              </fill>
            </x14:dxf>
          </x14:cfRule>
          <x14:cfRule type="containsText" priority="1342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413" operator="containsText" id="{9A1847B8-30C0-454F-A0B9-20C8CDA7058A}">
            <xm:f>NOT(ISERROR(SEARCH('Listados Datos'!$P$3,AR210)))</xm:f>
            <xm:f>'Listados Datos'!$P$3</xm:f>
            <x14:dxf>
              <fill>
                <patternFill>
                  <bgColor rgb="FF99CC00"/>
                </patternFill>
              </fill>
            </x14:dxf>
          </x14:cfRule>
          <x14:cfRule type="containsText" priority="13414" operator="containsText" id="{5F3728D6-DD51-45F1-B69C-30005CEB10FC}">
            <xm:f>NOT(ISERROR(SEARCH('Listados Datos'!$P$4,AR210)))</xm:f>
            <xm:f>'Listados Datos'!$P$4</xm:f>
            <x14:dxf>
              <fill>
                <patternFill>
                  <bgColor rgb="FF33CC33"/>
                </patternFill>
              </fill>
            </x14:dxf>
          </x14:cfRule>
          <x14:cfRule type="containsText" priority="13415" operator="containsText" id="{EE3CD104-2965-4A06-878A-E1418643D4A6}">
            <xm:f>NOT(ISERROR(SEARCH('Listados Datos'!$P$5,AR210)))</xm:f>
            <xm:f>'Listados Datos'!$P$5</xm:f>
            <x14:dxf>
              <fill>
                <patternFill>
                  <bgColor rgb="FFFFFF00"/>
                </patternFill>
              </fill>
            </x14:dxf>
          </x14:cfRule>
          <x14:cfRule type="containsText" priority="13416" operator="containsText" id="{3BD81E94-5CE3-4783-8827-9C270306D7AF}">
            <xm:f>NOT(ISERROR(SEARCH('Listados Datos'!$P$6,AR210)))</xm:f>
            <xm:f>'Listados Datos'!$P$6</xm:f>
            <x14:dxf>
              <fill>
                <patternFill>
                  <bgColor rgb="FFFFC000"/>
                </patternFill>
              </fill>
            </x14:dxf>
          </x14:cfRule>
          <x14:cfRule type="containsText" priority="1341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545" operator="containsText" id="{4F807BE4-7573-4D4F-8457-85A5DDABA975}">
            <xm:f>NOT(ISERROR(SEARCH('Listados Datos'!$T$3,AT205)))</xm:f>
            <xm:f>'Listados Datos'!$T$3</xm:f>
            <x14:dxf>
              <fill>
                <patternFill patternType="solid">
                  <bgColor rgb="FFC00000"/>
                </patternFill>
              </fill>
            </x14:dxf>
          </x14:cfRule>
          <x14:cfRule type="containsText" priority="13546" operator="containsText" id="{35643788-3972-4885-A1D1-A69CDED7DC43}">
            <xm:f>NOT(ISERROR(SEARCH('Listados Datos'!$T$4,AT205)))</xm:f>
            <xm:f>'Listados Datos'!$T$4</xm:f>
            <x14:dxf>
              <font>
                <b/>
                <i val="0"/>
                <color theme="0"/>
              </font>
              <fill>
                <patternFill>
                  <bgColor rgb="FFE26B0A"/>
                </patternFill>
              </fill>
            </x14:dxf>
          </x14:cfRule>
          <x14:cfRule type="containsText" priority="13547" operator="containsText" id="{55D46498-15C3-47F9-A279-1B95CB054788}">
            <xm:f>NOT(ISERROR(SEARCH('Listados Datos'!$T$5,AT205)))</xm:f>
            <xm:f>'Listados Datos'!$T$5</xm:f>
            <x14:dxf>
              <font>
                <b/>
                <i val="0"/>
                <color auto="1"/>
              </font>
              <fill>
                <patternFill>
                  <bgColor rgb="FFFFFF00"/>
                </patternFill>
              </fill>
            </x14:dxf>
          </x14:cfRule>
          <x14:cfRule type="containsText" priority="1354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535" operator="containsText" id="{705D358C-F8AD-4D53-8F5C-2C9CF449301E}">
            <xm:f>NOT(ISERROR(SEARCH('Listados Datos'!$P$3,AR205)))</xm:f>
            <xm:f>'Listados Datos'!$P$3</xm:f>
            <x14:dxf>
              <fill>
                <patternFill>
                  <bgColor rgb="FF99CC00"/>
                </patternFill>
              </fill>
            </x14:dxf>
          </x14:cfRule>
          <x14:cfRule type="containsText" priority="13536" operator="containsText" id="{31DF58BF-F09B-4F6B-8CD8-6EC2CBB1C3AC}">
            <xm:f>NOT(ISERROR(SEARCH('Listados Datos'!$P$4,AR205)))</xm:f>
            <xm:f>'Listados Datos'!$P$4</xm:f>
            <x14:dxf>
              <fill>
                <patternFill>
                  <bgColor rgb="FF33CC33"/>
                </patternFill>
              </fill>
            </x14:dxf>
          </x14:cfRule>
          <x14:cfRule type="containsText" priority="13537" operator="containsText" id="{E3B12C81-D278-499F-ADE4-32B2A7585B8F}">
            <xm:f>NOT(ISERROR(SEARCH('Listados Datos'!$P$5,AR205)))</xm:f>
            <xm:f>'Listados Datos'!$P$5</xm:f>
            <x14:dxf>
              <fill>
                <patternFill>
                  <bgColor rgb="FFFFFF00"/>
                </patternFill>
              </fill>
            </x14:dxf>
          </x14:cfRule>
          <x14:cfRule type="containsText" priority="13538" operator="containsText" id="{C3C0D340-05FA-43D1-9085-4039816BD557}">
            <xm:f>NOT(ISERROR(SEARCH('Listados Datos'!$P$6,AR205)))</xm:f>
            <xm:f>'Listados Datos'!$P$6</xm:f>
            <x14:dxf>
              <fill>
                <patternFill>
                  <bgColor rgb="FFFFC000"/>
                </patternFill>
              </fill>
            </x14:dxf>
          </x14:cfRule>
          <x14:cfRule type="containsText" priority="1353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531" operator="containsText" id="{4483621C-D0F8-449B-BF00-BB7BE410C957}">
            <xm:f>NOT(ISERROR(SEARCH('Listados Datos'!$T$3,AF208)))</xm:f>
            <xm:f>'Listados Datos'!$T$3</xm:f>
            <x14:dxf>
              <fill>
                <patternFill patternType="solid">
                  <bgColor rgb="FFC00000"/>
                </patternFill>
              </fill>
            </x14:dxf>
          </x14:cfRule>
          <x14:cfRule type="containsText" priority="13532" operator="containsText" id="{80D3F8FE-7C61-48B8-A7DB-737A65BA0EFA}">
            <xm:f>NOT(ISERROR(SEARCH('Listados Datos'!$T$4,AF208)))</xm:f>
            <xm:f>'Listados Datos'!$T$4</xm:f>
            <x14:dxf>
              <font>
                <b/>
                <i val="0"/>
                <color theme="0"/>
              </font>
              <fill>
                <patternFill>
                  <bgColor rgb="FFE26B0A"/>
                </patternFill>
              </fill>
            </x14:dxf>
          </x14:cfRule>
          <x14:cfRule type="containsText" priority="13533" operator="containsText" id="{98EB9864-66F5-457A-9EB3-A5E2CD5A868C}">
            <xm:f>NOT(ISERROR(SEARCH('Listados Datos'!$T$5,AF208)))</xm:f>
            <xm:f>'Listados Datos'!$T$5</xm:f>
            <x14:dxf>
              <font>
                <b/>
                <i val="0"/>
                <color auto="1"/>
              </font>
              <fill>
                <patternFill>
                  <bgColor rgb="FFFFFF00"/>
                </patternFill>
              </fill>
            </x14:dxf>
          </x14:cfRule>
          <x14:cfRule type="containsText" priority="1353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527" operator="containsText" id="{540305AC-0C73-4163-AB04-9353804001C3}">
            <xm:f>NOT(ISERROR(SEARCH('Listados Datos'!$T$3,AB208)))</xm:f>
            <xm:f>'Listados Datos'!$T$3</xm:f>
            <x14:dxf>
              <fill>
                <patternFill patternType="solid">
                  <bgColor rgb="FFC00000"/>
                </patternFill>
              </fill>
            </x14:dxf>
          </x14:cfRule>
          <x14:cfRule type="containsText" priority="13528" operator="containsText" id="{EF972A08-8DA5-4A98-A046-8FDAE79838A5}">
            <xm:f>NOT(ISERROR(SEARCH('Listados Datos'!$T$4,AB208)))</xm:f>
            <xm:f>'Listados Datos'!$T$4</xm:f>
            <x14:dxf>
              <font>
                <b/>
                <i val="0"/>
                <color theme="0"/>
              </font>
              <fill>
                <patternFill>
                  <bgColor rgb="FFE26B0A"/>
                </patternFill>
              </fill>
            </x14:dxf>
          </x14:cfRule>
          <x14:cfRule type="containsText" priority="13529" operator="containsText" id="{2183B6F9-23B9-4AB3-B4A9-2881AC5AA0AB}">
            <xm:f>NOT(ISERROR(SEARCH('Listados Datos'!$T$5,AB208)))</xm:f>
            <xm:f>'Listados Datos'!$T$5</xm:f>
            <x14:dxf>
              <font>
                <b/>
                <i val="0"/>
                <color auto="1"/>
              </font>
              <fill>
                <patternFill>
                  <bgColor rgb="FFFFFF00"/>
                </patternFill>
              </fill>
            </x14:dxf>
          </x14:cfRule>
          <x14:cfRule type="containsText" priority="1353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517" operator="containsText" id="{5C7BCA51-72CB-4670-9846-1903F01D1B39}">
            <xm:f>NOT(ISERROR(SEARCH('Listados Datos'!$P$3,Z208)))</xm:f>
            <xm:f>'Listados Datos'!$P$3</xm:f>
            <x14:dxf>
              <fill>
                <patternFill>
                  <bgColor rgb="FF99CC00"/>
                </patternFill>
              </fill>
            </x14:dxf>
          </x14:cfRule>
          <x14:cfRule type="containsText" priority="13518" operator="containsText" id="{6EFBB3CB-A8AF-49DE-BE85-A695A8B296BC}">
            <xm:f>NOT(ISERROR(SEARCH('Listados Datos'!$P$4,Z208)))</xm:f>
            <xm:f>'Listados Datos'!$P$4</xm:f>
            <x14:dxf>
              <fill>
                <patternFill>
                  <bgColor rgb="FF33CC33"/>
                </patternFill>
              </fill>
            </x14:dxf>
          </x14:cfRule>
          <x14:cfRule type="containsText" priority="13519" operator="containsText" id="{F58519C9-6627-429D-A239-84BECCDB29D2}">
            <xm:f>NOT(ISERROR(SEARCH('Listados Datos'!$P$5,Z208)))</xm:f>
            <xm:f>'Listados Datos'!$P$5</xm:f>
            <x14:dxf>
              <fill>
                <patternFill>
                  <bgColor rgb="FFFFFF00"/>
                </patternFill>
              </fill>
            </x14:dxf>
          </x14:cfRule>
          <x14:cfRule type="containsText" priority="13520" operator="containsText" id="{A18C4EDC-7AD6-4017-8798-37D57190CE29}">
            <xm:f>NOT(ISERROR(SEARCH('Listados Datos'!$P$6,Z208)))</xm:f>
            <xm:f>'Listados Datos'!$P$6</xm:f>
            <x14:dxf>
              <fill>
                <patternFill>
                  <bgColor rgb="FFFFC000"/>
                </patternFill>
              </fill>
            </x14:dxf>
          </x14:cfRule>
          <x14:cfRule type="containsText" priority="1352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493" operator="containsText" id="{1B47977B-67FD-4841-B447-D5344D3C99C6}">
            <xm:f>NOT(ISERROR(SEARCH('Listados Datos'!$T$3,AT208)))</xm:f>
            <xm:f>'Listados Datos'!$T$3</xm:f>
            <x14:dxf>
              <fill>
                <patternFill patternType="solid">
                  <bgColor rgb="FFC00000"/>
                </patternFill>
              </fill>
            </x14:dxf>
          </x14:cfRule>
          <x14:cfRule type="containsText" priority="13494" operator="containsText" id="{6A0815A1-3A90-4F2F-B0AA-DBA10F857F2B}">
            <xm:f>NOT(ISERROR(SEARCH('Listados Datos'!$T$4,AT208)))</xm:f>
            <xm:f>'Listados Datos'!$T$4</xm:f>
            <x14:dxf>
              <font>
                <b/>
                <i val="0"/>
                <color theme="0"/>
              </font>
              <fill>
                <patternFill>
                  <bgColor rgb="FFE26B0A"/>
                </patternFill>
              </fill>
            </x14:dxf>
          </x14:cfRule>
          <x14:cfRule type="containsText" priority="13495" operator="containsText" id="{765DAF9A-250D-4DBD-B7D8-C200CADAE032}">
            <xm:f>NOT(ISERROR(SEARCH('Listados Datos'!$T$5,AT208)))</xm:f>
            <xm:f>'Listados Datos'!$T$5</xm:f>
            <x14:dxf>
              <font>
                <b/>
                <i val="0"/>
                <color auto="1"/>
              </font>
              <fill>
                <patternFill>
                  <bgColor rgb="FFFFFF00"/>
                </patternFill>
              </fill>
            </x14:dxf>
          </x14:cfRule>
          <x14:cfRule type="containsText" priority="1349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483" operator="containsText" id="{FF3A99B7-0C70-48D3-93C4-06F96EEA12E1}">
            <xm:f>NOT(ISERROR(SEARCH('Listados Datos'!$P$3,AR208)))</xm:f>
            <xm:f>'Listados Datos'!$P$3</xm:f>
            <x14:dxf>
              <fill>
                <patternFill>
                  <bgColor rgb="FF99CC00"/>
                </patternFill>
              </fill>
            </x14:dxf>
          </x14:cfRule>
          <x14:cfRule type="containsText" priority="13484" operator="containsText" id="{A7FE3C3E-6D6E-463F-9A78-D99D56FBCBD9}">
            <xm:f>NOT(ISERROR(SEARCH('Listados Datos'!$P$4,AR208)))</xm:f>
            <xm:f>'Listados Datos'!$P$4</xm:f>
            <x14:dxf>
              <fill>
                <patternFill>
                  <bgColor rgb="FF33CC33"/>
                </patternFill>
              </fill>
            </x14:dxf>
          </x14:cfRule>
          <x14:cfRule type="containsText" priority="13485" operator="containsText" id="{B1D0EF8B-62E8-446E-AD04-DE8D116F4FF1}">
            <xm:f>NOT(ISERROR(SEARCH('Listados Datos'!$P$5,AR208)))</xm:f>
            <xm:f>'Listados Datos'!$P$5</xm:f>
            <x14:dxf>
              <fill>
                <patternFill>
                  <bgColor rgb="FFFFFF00"/>
                </patternFill>
              </fill>
            </x14:dxf>
          </x14:cfRule>
          <x14:cfRule type="containsText" priority="13486" operator="containsText" id="{2100AE67-9DD4-41B8-A74A-5C099F3BCE92}">
            <xm:f>NOT(ISERROR(SEARCH('Listados Datos'!$P$6,AR208)))</xm:f>
            <xm:f>'Listados Datos'!$P$6</xm:f>
            <x14:dxf>
              <fill>
                <patternFill>
                  <bgColor rgb="FFFFC000"/>
                </patternFill>
              </fill>
            </x14:dxf>
          </x14:cfRule>
          <x14:cfRule type="containsText" priority="1348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479" operator="containsText" id="{5BC78826-8302-49CE-98B3-CE697262721A}">
            <xm:f>NOT(ISERROR(SEARCH('Listados Datos'!$T$3,AT209)))</xm:f>
            <xm:f>'Listados Datos'!$T$3</xm:f>
            <x14:dxf>
              <fill>
                <patternFill patternType="solid">
                  <bgColor rgb="FFC00000"/>
                </patternFill>
              </fill>
            </x14:dxf>
          </x14:cfRule>
          <x14:cfRule type="containsText" priority="13480" operator="containsText" id="{97CFC054-A170-46C3-B346-51F0F3201059}">
            <xm:f>NOT(ISERROR(SEARCH('Listados Datos'!$T$4,AT209)))</xm:f>
            <xm:f>'Listados Datos'!$T$4</xm:f>
            <x14:dxf>
              <font>
                <b/>
                <i val="0"/>
                <color theme="0"/>
              </font>
              <fill>
                <patternFill>
                  <bgColor rgb="FFE26B0A"/>
                </patternFill>
              </fill>
            </x14:dxf>
          </x14:cfRule>
          <x14:cfRule type="containsText" priority="13481" operator="containsText" id="{FFD507A7-ECFF-46DB-86EF-B38FB813CB4E}">
            <xm:f>NOT(ISERROR(SEARCH('Listados Datos'!$T$5,AT209)))</xm:f>
            <xm:f>'Listados Datos'!$T$5</xm:f>
            <x14:dxf>
              <font>
                <b/>
                <i val="0"/>
                <color auto="1"/>
              </font>
              <fill>
                <patternFill>
                  <bgColor rgb="FFFFFF00"/>
                </patternFill>
              </fill>
            </x14:dxf>
          </x14:cfRule>
          <x14:cfRule type="containsText" priority="1348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469" operator="containsText" id="{00D2406F-B7C9-49B9-A6BD-46BC20F31EC4}">
            <xm:f>NOT(ISERROR(SEARCH('Listados Datos'!$P$3,AR209)))</xm:f>
            <xm:f>'Listados Datos'!$P$3</xm:f>
            <x14:dxf>
              <fill>
                <patternFill>
                  <bgColor rgb="FF99CC00"/>
                </patternFill>
              </fill>
            </x14:dxf>
          </x14:cfRule>
          <x14:cfRule type="containsText" priority="13470" operator="containsText" id="{3C3EB2DC-C9EF-4F0D-89E8-4764629F1C92}">
            <xm:f>NOT(ISERROR(SEARCH('Listados Datos'!$P$4,AR209)))</xm:f>
            <xm:f>'Listados Datos'!$P$4</xm:f>
            <x14:dxf>
              <fill>
                <patternFill>
                  <bgColor rgb="FF33CC33"/>
                </patternFill>
              </fill>
            </x14:dxf>
          </x14:cfRule>
          <x14:cfRule type="containsText" priority="13471" operator="containsText" id="{CD47D588-860C-4B54-B445-F488960F6550}">
            <xm:f>NOT(ISERROR(SEARCH('Listados Datos'!$P$5,AR209)))</xm:f>
            <xm:f>'Listados Datos'!$P$5</xm:f>
            <x14:dxf>
              <fill>
                <patternFill>
                  <bgColor rgb="FFFFFF00"/>
                </patternFill>
              </fill>
            </x14:dxf>
          </x14:cfRule>
          <x14:cfRule type="containsText" priority="13472" operator="containsText" id="{1D56DC55-C7FB-4B5B-8C5D-79312EBA0B07}">
            <xm:f>NOT(ISERROR(SEARCH('Listados Datos'!$P$6,AR209)))</xm:f>
            <xm:f>'Listados Datos'!$P$6</xm:f>
            <x14:dxf>
              <fill>
                <patternFill>
                  <bgColor rgb="FFFFC000"/>
                </patternFill>
              </fill>
            </x14:dxf>
          </x14:cfRule>
          <x14:cfRule type="containsText" priority="1347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329" operator="containsText" id="{5598AF3C-DE05-442A-AB44-3A6538866EE6}">
            <xm:f>NOT(ISERROR(SEARCH('Listados Datos'!$T$3,AT219)))</xm:f>
            <xm:f>'Listados Datos'!$T$3</xm:f>
            <x14:dxf>
              <fill>
                <patternFill patternType="solid">
                  <bgColor rgb="FFC00000"/>
                </patternFill>
              </fill>
            </x14:dxf>
          </x14:cfRule>
          <x14:cfRule type="containsText" priority="13330" operator="containsText" id="{6BB71F1E-9ADB-4879-932B-FF1F320FAEC9}">
            <xm:f>NOT(ISERROR(SEARCH('Listados Datos'!$T$4,AT219)))</xm:f>
            <xm:f>'Listados Datos'!$T$4</xm:f>
            <x14:dxf>
              <font>
                <b/>
                <i val="0"/>
                <color theme="0"/>
              </font>
              <fill>
                <patternFill>
                  <bgColor rgb="FFE26B0A"/>
                </patternFill>
              </fill>
            </x14:dxf>
          </x14:cfRule>
          <x14:cfRule type="containsText" priority="13331" operator="containsText" id="{BB56E39E-9409-4E55-A9E5-A682D66FE890}">
            <xm:f>NOT(ISERROR(SEARCH('Listados Datos'!$T$5,AT219)))</xm:f>
            <xm:f>'Listados Datos'!$T$5</xm:f>
            <x14:dxf>
              <font>
                <b/>
                <i val="0"/>
                <color auto="1"/>
              </font>
              <fill>
                <patternFill>
                  <bgColor rgb="FFFFFF00"/>
                </patternFill>
              </fill>
            </x14:dxf>
          </x14:cfRule>
          <x14:cfRule type="containsText" priority="1333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319" operator="containsText" id="{55DE5610-214D-4615-9C49-28D82003EF2E}">
            <xm:f>NOT(ISERROR(SEARCH('Listados Datos'!$P$3,AR219)))</xm:f>
            <xm:f>'Listados Datos'!$P$3</xm:f>
            <x14:dxf>
              <fill>
                <patternFill>
                  <bgColor rgb="FF99CC00"/>
                </patternFill>
              </fill>
            </x14:dxf>
          </x14:cfRule>
          <x14:cfRule type="containsText" priority="13320" operator="containsText" id="{A6E2F007-DBA0-450F-8CFB-0E945FC85979}">
            <xm:f>NOT(ISERROR(SEARCH('Listados Datos'!$P$4,AR219)))</xm:f>
            <xm:f>'Listados Datos'!$P$4</xm:f>
            <x14:dxf>
              <fill>
                <patternFill>
                  <bgColor rgb="FF33CC33"/>
                </patternFill>
              </fill>
            </x14:dxf>
          </x14:cfRule>
          <x14:cfRule type="containsText" priority="13321" operator="containsText" id="{173D13B9-E68E-4194-954B-B25DC1AD243B}">
            <xm:f>NOT(ISERROR(SEARCH('Listados Datos'!$P$5,AR219)))</xm:f>
            <xm:f>'Listados Datos'!$P$5</xm:f>
            <x14:dxf>
              <fill>
                <patternFill>
                  <bgColor rgb="FFFFFF00"/>
                </patternFill>
              </fill>
            </x14:dxf>
          </x14:cfRule>
          <x14:cfRule type="containsText" priority="13322" operator="containsText" id="{A384913B-50A8-46CE-93B8-616B93332223}">
            <xm:f>NOT(ISERROR(SEARCH('Listados Datos'!$P$6,AR219)))</xm:f>
            <xm:f>'Listados Datos'!$P$6</xm:f>
            <x14:dxf>
              <fill>
                <patternFill>
                  <bgColor rgb="FFFFC000"/>
                </patternFill>
              </fill>
            </x14:dxf>
          </x14:cfRule>
          <x14:cfRule type="containsText" priority="1332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451" operator="containsText" id="{C447D24C-E4A6-4A95-915F-EF6C9C4739D7}">
            <xm:f>NOT(ISERROR(SEARCH('Listados Datos'!$T$3,AF210)))</xm:f>
            <xm:f>'Listados Datos'!$T$3</xm:f>
            <x14:dxf>
              <fill>
                <patternFill patternType="solid">
                  <bgColor rgb="FFC00000"/>
                </patternFill>
              </fill>
            </x14:dxf>
          </x14:cfRule>
          <x14:cfRule type="containsText" priority="13452" operator="containsText" id="{64E8877E-53AC-482C-8D88-60739A29FAF0}">
            <xm:f>NOT(ISERROR(SEARCH('Listados Datos'!$T$4,AF210)))</xm:f>
            <xm:f>'Listados Datos'!$T$4</xm:f>
            <x14:dxf>
              <font>
                <b/>
                <i val="0"/>
                <color theme="0"/>
              </font>
              <fill>
                <patternFill>
                  <bgColor rgb="FFE26B0A"/>
                </patternFill>
              </fill>
            </x14:dxf>
          </x14:cfRule>
          <x14:cfRule type="containsText" priority="13453" operator="containsText" id="{9D21C068-25F5-49AB-BA5D-8D62262D9583}">
            <xm:f>NOT(ISERROR(SEARCH('Listados Datos'!$T$5,AF210)))</xm:f>
            <xm:f>'Listados Datos'!$T$5</xm:f>
            <x14:dxf>
              <font>
                <b/>
                <i val="0"/>
                <color auto="1"/>
              </font>
              <fill>
                <patternFill>
                  <bgColor rgb="FFFFFF00"/>
                </patternFill>
              </fill>
            </x14:dxf>
          </x14:cfRule>
          <x14:cfRule type="containsText" priority="1345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447" operator="containsText" id="{9273215D-AD5B-4E2D-993E-A686CD2676A4}">
            <xm:f>NOT(ISERROR(SEARCH('Listados Datos'!$T$3,AB210)))</xm:f>
            <xm:f>'Listados Datos'!$T$3</xm:f>
            <x14:dxf>
              <fill>
                <patternFill patternType="solid">
                  <bgColor rgb="FFC00000"/>
                </patternFill>
              </fill>
            </x14:dxf>
          </x14:cfRule>
          <x14:cfRule type="containsText" priority="13448" operator="containsText" id="{44D837B0-0C17-4C91-8644-70CD0E00188F}">
            <xm:f>NOT(ISERROR(SEARCH('Listados Datos'!$T$4,AB210)))</xm:f>
            <xm:f>'Listados Datos'!$T$4</xm:f>
            <x14:dxf>
              <font>
                <b/>
                <i val="0"/>
                <color theme="0"/>
              </font>
              <fill>
                <patternFill>
                  <bgColor rgb="FFE26B0A"/>
                </patternFill>
              </fill>
            </x14:dxf>
          </x14:cfRule>
          <x14:cfRule type="containsText" priority="13449" operator="containsText" id="{58A82FD4-1CA1-42DF-9FFE-B168A8AE088E}">
            <xm:f>NOT(ISERROR(SEARCH('Listados Datos'!$T$5,AB210)))</xm:f>
            <xm:f>'Listados Datos'!$T$5</xm:f>
            <x14:dxf>
              <font>
                <b/>
                <i val="0"/>
                <color auto="1"/>
              </font>
              <fill>
                <patternFill>
                  <bgColor rgb="FFFFFF00"/>
                </patternFill>
              </fill>
            </x14:dxf>
          </x14:cfRule>
          <x14:cfRule type="containsText" priority="1345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437" operator="containsText" id="{7F7AD1DD-2461-421E-9A77-534B9FFC23F4}">
            <xm:f>NOT(ISERROR(SEARCH('Listados Datos'!$P$3,Z210)))</xm:f>
            <xm:f>'Listados Datos'!$P$3</xm:f>
            <x14:dxf>
              <fill>
                <patternFill>
                  <bgColor rgb="FF99CC00"/>
                </patternFill>
              </fill>
            </x14:dxf>
          </x14:cfRule>
          <x14:cfRule type="containsText" priority="13438" operator="containsText" id="{8A38D476-71FC-48FB-BE1C-CD2CDFED3C8A}">
            <xm:f>NOT(ISERROR(SEARCH('Listados Datos'!$P$4,Z210)))</xm:f>
            <xm:f>'Listados Datos'!$P$4</xm:f>
            <x14:dxf>
              <fill>
                <patternFill>
                  <bgColor rgb="FF33CC33"/>
                </patternFill>
              </fill>
            </x14:dxf>
          </x14:cfRule>
          <x14:cfRule type="containsText" priority="13439" operator="containsText" id="{52E61671-938A-4487-BA6E-51C05C0389E4}">
            <xm:f>NOT(ISERROR(SEARCH('Listados Datos'!$P$5,Z210)))</xm:f>
            <xm:f>'Listados Datos'!$P$5</xm:f>
            <x14:dxf>
              <fill>
                <patternFill>
                  <bgColor rgb="FFFFFF00"/>
                </patternFill>
              </fill>
            </x14:dxf>
          </x14:cfRule>
          <x14:cfRule type="containsText" priority="13440" operator="containsText" id="{5825A7DB-49D3-46FB-9D4E-87ADBAEFC215}">
            <xm:f>NOT(ISERROR(SEARCH('Listados Datos'!$P$6,Z210)))</xm:f>
            <xm:f>'Listados Datos'!$P$6</xm:f>
            <x14:dxf>
              <fill>
                <patternFill>
                  <bgColor rgb="FFFFC000"/>
                </patternFill>
              </fill>
            </x14:dxf>
          </x14:cfRule>
          <x14:cfRule type="containsText" priority="1344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287" operator="containsText" id="{B3970FE2-A40C-44EF-B6E7-3607FF7B5524}">
            <xm:f>NOT(ISERROR(SEARCH('Listados Datos'!$T$3,AT216)))</xm:f>
            <xm:f>'Listados Datos'!$T$3</xm:f>
            <x14:dxf>
              <fill>
                <patternFill patternType="solid">
                  <bgColor rgb="FFC00000"/>
                </patternFill>
              </fill>
            </x14:dxf>
          </x14:cfRule>
          <x14:cfRule type="containsText" priority="13288" operator="containsText" id="{EB5BA305-C863-4A7A-9FAB-59119EF5CCF6}">
            <xm:f>NOT(ISERROR(SEARCH('Listados Datos'!$T$4,AT216)))</xm:f>
            <xm:f>'Listados Datos'!$T$4</xm:f>
            <x14:dxf>
              <font>
                <b/>
                <i val="0"/>
                <color theme="0"/>
              </font>
              <fill>
                <patternFill>
                  <bgColor rgb="FFE26B0A"/>
                </patternFill>
              </fill>
            </x14:dxf>
          </x14:cfRule>
          <x14:cfRule type="containsText" priority="13289" operator="containsText" id="{31A28941-0AF9-4269-BDEB-FB402E4DA5FF}">
            <xm:f>NOT(ISERROR(SEARCH('Listados Datos'!$T$5,AT216)))</xm:f>
            <xm:f>'Listados Datos'!$T$5</xm:f>
            <x14:dxf>
              <font>
                <b/>
                <i val="0"/>
                <color auto="1"/>
              </font>
              <fill>
                <patternFill>
                  <bgColor rgb="FFFFFF00"/>
                </patternFill>
              </fill>
            </x14:dxf>
          </x14:cfRule>
          <x14:cfRule type="containsText" priority="1329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277" operator="containsText" id="{07471733-D88F-48AE-8605-8BFB6A0134AF}">
            <xm:f>NOT(ISERROR(SEARCH('Listados Datos'!$P$3,AR216)))</xm:f>
            <xm:f>'Listados Datos'!$P$3</xm:f>
            <x14:dxf>
              <fill>
                <patternFill>
                  <bgColor rgb="FF99CC00"/>
                </patternFill>
              </fill>
            </x14:dxf>
          </x14:cfRule>
          <x14:cfRule type="containsText" priority="13278" operator="containsText" id="{A75CA4F4-23DC-4662-A8C7-745C5372F7E4}">
            <xm:f>NOT(ISERROR(SEARCH('Listados Datos'!$P$4,AR216)))</xm:f>
            <xm:f>'Listados Datos'!$P$4</xm:f>
            <x14:dxf>
              <fill>
                <patternFill>
                  <bgColor rgb="FF33CC33"/>
                </patternFill>
              </fill>
            </x14:dxf>
          </x14:cfRule>
          <x14:cfRule type="containsText" priority="13279" operator="containsText" id="{E49EF3FB-847F-45ED-9471-7822BC007DCF}">
            <xm:f>NOT(ISERROR(SEARCH('Listados Datos'!$P$5,AR216)))</xm:f>
            <xm:f>'Listados Datos'!$P$5</xm:f>
            <x14:dxf>
              <fill>
                <patternFill>
                  <bgColor rgb="FFFFFF00"/>
                </patternFill>
              </fill>
            </x14:dxf>
          </x14:cfRule>
          <x14:cfRule type="containsText" priority="13280" operator="containsText" id="{BAA62A06-07FE-463B-A5AA-56697E01C742}">
            <xm:f>NOT(ISERROR(SEARCH('Listados Datos'!$P$6,AR216)))</xm:f>
            <xm:f>'Listados Datos'!$P$6</xm:f>
            <x14:dxf>
              <fill>
                <patternFill>
                  <bgColor rgb="FFFFC000"/>
                </patternFill>
              </fill>
            </x14:dxf>
          </x14:cfRule>
          <x14:cfRule type="containsText" priority="1328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409" operator="containsText" id="{E50FD214-14AD-45C5-B2BA-519257ED10A4}">
            <xm:f>NOT(ISERROR(SEARCH('Listados Datos'!$T$3,AT211)))</xm:f>
            <xm:f>'Listados Datos'!$T$3</xm:f>
            <x14:dxf>
              <fill>
                <patternFill patternType="solid">
                  <bgColor rgb="FFC00000"/>
                </patternFill>
              </fill>
            </x14:dxf>
          </x14:cfRule>
          <x14:cfRule type="containsText" priority="13410" operator="containsText" id="{CB6CED45-E4B4-42E9-9C8D-211D052D5D1C}">
            <xm:f>NOT(ISERROR(SEARCH('Listados Datos'!$T$4,AT211)))</xm:f>
            <xm:f>'Listados Datos'!$T$4</xm:f>
            <x14:dxf>
              <font>
                <b/>
                <i val="0"/>
                <color theme="0"/>
              </font>
              <fill>
                <patternFill>
                  <bgColor rgb="FFE26B0A"/>
                </patternFill>
              </fill>
            </x14:dxf>
          </x14:cfRule>
          <x14:cfRule type="containsText" priority="13411" operator="containsText" id="{2B213ABE-BF18-4962-94FB-007B323FBD0B}">
            <xm:f>NOT(ISERROR(SEARCH('Listados Datos'!$T$5,AT211)))</xm:f>
            <xm:f>'Listados Datos'!$T$5</xm:f>
            <x14:dxf>
              <font>
                <b/>
                <i val="0"/>
                <color auto="1"/>
              </font>
              <fill>
                <patternFill>
                  <bgColor rgb="FFFFFF00"/>
                </patternFill>
              </fill>
            </x14:dxf>
          </x14:cfRule>
          <x14:cfRule type="containsText" priority="1341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399" operator="containsText" id="{5553DC66-1859-4283-8095-25F4F9609F5A}">
            <xm:f>NOT(ISERROR(SEARCH('Listados Datos'!$P$3,AR211)))</xm:f>
            <xm:f>'Listados Datos'!$P$3</xm:f>
            <x14:dxf>
              <fill>
                <patternFill>
                  <bgColor rgb="FF99CC00"/>
                </patternFill>
              </fill>
            </x14:dxf>
          </x14:cfRule>
          <x14:cfRule type="containsText" priority="13400" operator="containsText" id="{E7F4F5DF-D275-4F2D-AF03-F4E289ADD3E9}">
            <xm:f>NOT(ISERROR(SEARCH('Listados Datos'!$P$4,AR211)))</xm:f>
            <xm:f>'Listados Datos'!$P$4</xm:f>
            <x14:dxf>
              <fill>
                <patternFill>
                  <bgColor rgb="FF33CC33"/>
                </patternFill>
              </fill>
            </x14:dxf>
          </x14:cfRule>
          <x14:cfRule type="containsText" priority="13401" operator="containsText" id="{94C7B717-DB27-4AF4-A722-DB081C56D267}">
            <xm:f>NOT(ISERROR(SEARCH('Listados Datos'!$P$5,AR211)))</xm:f>
            <xm:f>'Listados Datos'!$P$5</xm:f>
            <x14:dxf>
              <fill>
                <patternFill>
                  <bgColor rgb="FFFFFF00"/>
                </patternFill>
              </fill>
            </x14:dxf>
          </x14:cfRule>
          <x14:cfRule type="containsText" priority="13402" operator="containsText" id="{6DF113A2-769D-4501-967B-96CE4E236B5A}">
            <xm:f>NOT(ISERROR(SEARCH('Listados Datos'!$P$6,AR211)))</xm:f>
            <xm:f>'Listados Datos'!$P$6</xm:f>
            <x14:dxf>
              <fill>
                <patternFill>
                  <bgColor rgb="FFFFC000"/>
                </patternFill>
              </fill>
            </x14:dxf>
          </x14:cfRule>
          <x14:cfRule type="containsText" priority="1340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263" operator="containsText" id="{7396C419-C35B-45EF-9A57-340E4776415A}">
            <xm:f>NOT(ISERROR(SEARCH('Listados Datos'!$P$3,AR217)))</xm:f>
            <xm:f>'Listados Datos'!$P$3</xm:f>
            <x14:dxf>
              <fill>
                <patternFill>
                  <bgColor rgb="FF99CC00"/>
                </patternFill>
              </fill>
            </x14:dxf>
          </x14:cfRule>
          <x14:cfRule type="containsText" priority="13264" operator="containsText" id="{69E42097-4841-4780-B92D-60A67D1727E4}">
            <xm:f>NOT(ISERROR(SEARCH('Listados Datos'!$P$4,AR217)))</xm:f>
            <xm:f>'Listados Datos'!$P$4</xm:f>
            <x14:dxf>
              <fill>
                <patternFill>
                  <bgColor rgb="FF33CC33"/>
                </patternFill>
              </fill>
            </x14:dxf>
          </x14:cfRule>
          <x14:cfRule type="containsText" priority="13265" operator="containsText" id="{0D73D6C4-E281-40BA-876F-FB084D710C85}">
            <xm:f>NOT(ISERROR(SEARCH('Listados Datos'!$P$5,AR217)))</xm:f>
            <xm:f>'Listados Datos'!$P$5</xm:f>
            <x14:dxf>
              <fill>
                <patternFill>
                  <bgColor rgb="FFFFFF00"/>
                </patternFill>
              </fill>
            </x14:dxf>
          </x14:cfRule>
          <x14:cfRule type="containsText" priority="13266" operator="containsText" id="{D6861403-2247-44AC-A94B-745CB7AD9F61}">
            <xm:f>NOT(ISERROR(SEARCH('Listados Datos'!$P$6,AR217)))</xm:f>
            <xm:f>'Listados Datos'!$P$6</xm:f>
            <x14:dxf>
              <fill>
                <patternFill>
                  <bgColor rgb="FFFFC000"/>
                </patternFill>
              </fill>
            </x14:dxf>
          </x14:cfRule>
          <x14:cfRule type="containsText" priority="1326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3127" operator="containsText" id="{942B3EF4-4598-41D9-A640-7FE6D31DCC5B}">
            <xm:f>NOT(ISERROR(SEARCH('Listados Datos'!$P$3,AR235)))</xm:f>
            <xm:f>'Listados Datos'!$P$3</xm:f>
            <x14:dxf>
              <fill>
                <patternFill>
                  <bgColor rgb="FF99CC00"/>
                </patternFill>
              </fill>
            </x14:dxf>
          </x14:cfRule>
          <x14:cfRule type="containsText" priority="13128" operator="containsText" id="{F56ECA1D-92AA-46F2-9B13-5E9F2EAA43CA}">
            <xm:f>NOT(ISERROR(SEARCH('Listados Datos'!$P$4,AR235)))</xm:f>
            <xm:f>'Listados Datos'!$P$4</xm:f>
            <x14:dxf>
              <fill>
                <patternFill>
                  <bgColor rgb="FF33CC33"/>
                </patternFill>
              </fill>
            </x14:dxf>
          </x14:cfRule>
          <x14:cfRule type="containsText" priority="13129" operator="containsText" id="{2E8CDB7A-F0A0-422D-8195-ECBBD8F98A4A}">
            <xm:f>NOT(ISERROR(SEARCH('Listados Datos'!$P$5,AR235)))</xm:f>
            <xm:f>'Listados Datos'!$P$5</xm:f>
            <x14:dxf>
              <fill>
                <patternFill>
                  <bgColor rgb="FFFFFF00"/>
                </patternFill>
              </fill>
            </x14:dxf>
          </x14:cfRule>
          <x14:cfRule type="containsText" priority="13130" operator="containsText" id="{3D1A69C4-1D1B-4C1B-902C-DF06C63CCA5C}">
            <xm:f>NOT(ISERROR(SEARCH('Listados Datos'!$P$6,AR235)))</xm:f>
            <xm:f>'Listados Datos'!$P$6</xm:f>
            <x14:dxf>
              <fill>
                <patternFill>
                  <bgColor rgb="FFFFC000"/>
                </patternFill>
              </fill>
            </x14:dxf>
          </x14:cfRule>
          <x14:cfRule type="containsText" priority="13131" operator="containsText" id="{9E9D423F-84ED-4CF4-932E-2E6D2F057828}">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3803" operator="containsText" id="{4484F9CA-6C88-4DC0-B188-7D442C16D321}">
            <xm:f>NOT(ISERROR(SEARCH('Listados Datos'!$T$3,AF196)))</xm:f>
            <xm:f>'Listados Datos'!$T$3</xm:f>
            <x14:dxf>
              <fill>
                <patternFill patternType="solid">
                  <bgColor rgb="FFC00000"/>
                </patternFill>
              </fill>
            </x14:dxf>
          </x14:cfRule>
          <x14:cfRule type="containsText" priority="13804" operator="containsText" id="{90E785CE-7345-42EC-9C5B-8DDEE203457B}">
            <xm:f>NOT(ISERROR(SEARCH('Listados Datos'!$T$4,AF196)))</xm:f>
            <xm:f>'Listados Datos'!$T$4</xm:f>
            <x14:dxf>
              <font>
                <b/>
                <i val="0"/>
                <color theme="0"/>
              </font>
              <fill>
                <patternFill>
                  <bgColor rgb="FFE26B0A"/>
                </patternFill>
              </fill>
            </x14:dxf>
          </x14:cfRule>
          <x14:cfRule type="containsText" priority="13805" operator="containsText" id="{2870D72C-5C67-4507-9BD7-B79433C3BF3C}">
            <xm:f>NOT(ISERROR(SEARCH('Listados Datos'!$T$5,AF196)))</xm:f>
            <xm:f>'Listados Datos'!$T$5</xm:f>
            <x14:dxf>
              <font>
                <b/>
                <i val="0"/>
                <color auto="1"/>
              </font>
              <fill>
                <patternFill>
                  <bgColor rgb="FFFFFF00"/>
                </patternFill>
              </fill>
            </x14:dxf>
          </x14:cfRule>
          <x14:cfRule type="containsText" priority="1380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799" operator="containsText" id="{97D42E79-EE4B-4F36-A140-5018EB23C8E7}">
            <xm:f>NOT(ISERROR(SEARCH('Listados Datos'!$T$3,AB196)))</xm:f>
            <xm:f>'Listados Datos'!$T$3</xm:f>
            <x14:dxf>
              <fill>
                <patternFill patternType="solid">
                  <bgColor rgb="FFC00000"/>
                </patternFill>
              </fill>
            </x14:dxf>
          </x14:cfRule>
          <x14:cfRule type="containsText" priority="13800" operator="containsText" id="{3C499443-5F5C-414D-9BE5-90B310745C7D}">
            <xm:f>NOT(ISERROR(SEARCH('Listados Datos'!$T$4,AB196)))</xm:f>
            <xm:f>'Listados Datos'!$T$4</xm:f>
            <x14:dxf>
              <font>
                <b/>
                <i val="0"/>
                <color theme="0"/>
              </font>
              <fill>
                <patternFill>
                  <bgColor rgb="FFE26B0A"/>
                </patternFill>
              </fill>
            </x14:dxf>
          </x14:cfRule>
          <x14:cfRule type="containsText" priority="13801" operator="containsText" id="{6179ABC5-92DD-4BEB-93E2-23C59BC09A4B}">
            <xm:f>NOT(ISERROR(SEARCH('Listados Datos'!$T$5,AB196)))</xm:f>
            <xm:f>'Listados Datos'!$T$5</xm:f>
            <x14:dxf>
              <font>
                <b/>
                <i val="0"/>
                <color auto="1"/>
              </font>
              <fill>
                <patternFill>
                  <bgColor rgb="FFFFFF00"/>
                </patternFill>
              </fill>
            </x14:dxf>
          </x14:cfRule>
          <x14:cfRule type="containsText" priority="1380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789" operator="containsText" id="{8C514D23-7715-4098-BE89-F4D30D658BB7}">
            <xm:f>NOT(ISERROR(SEARCH('Listados Datos'!$P$3,Z196)))</xm:f>
            <xm:f>'Listados Datos'!$P$3</xm:f>
            <x14:dxf>
              <fill>
                <patternFill>
                  <bgColor rgb="FF99CC00"/>
                </patternFill>
              </fill>
            </x14:dxf>
          </x14:cfRule>
          <x14:cfRule type="containsText" priority="13790" operator="containsText" id="{3F87262C-3869-441B-BED9-7E0068DD3B27}">
            <xm:f>NOT(ISERROR(SEARCH('Listados Datos'!$P$4,Z196)))</xm:f>
            <xm:f>'Listados Datos'!$P$4</xm:f>
            <x14:dxf>
              <fill>
                <patternFill>
                  <bgColor rgb="FF33CC33"/>
                </patternFill>
              </fill>
            </x14:dxf>
          </x14:cfRule>
          <x14:cfRule type="containsText" priority="13791" operator="containsText" id="{DCA76CEE-51B3-4F17-A5CB-F2BD9C734A76}">
            <xm:f>NOT(ISERROR(SEARCH('Listados Datos'!$P$5,Z196)))</xm:f>
            <xm:f>'Listados Datos'!$P$5</xm:f>
            <x14:dxf>
              <fill>
                <patternFill>
                  <bgColor rgb="FFFFFF00"/>
                </patternFill>
              </fill>
            </x14:dxf>
          </x14:cfRule>
          <x14:cfRule type="containsText" priority="13792" operator="containsText" id="{7F16F24A-8DC7-4875-97EE-C1CEBB5E7308}">
            <xm:f>NOT(ISERROR(SEARCH('Listados Datos'!$P$6,Z196)))</xm:f>
            <xm:f>'Listados Datos'!$P$6</xm:f>
            <x14:dxf>
              <fill>
                <patternFill>
                  <bgColor rgb="FFFFC000"/>
                </patternFill>
              </fill>
            </x14:dxf>
          </x14:cfRule>
          <x14:cfRule type="containsText" priority="1379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765" operator="containsText" id="{67FA8AFF-B794-4EC0-815A-4EF30973FD71}">
            <xm:f>NOT(ISERROR(SEARCH('Listados Datos'!$T$3,AT196)))</xm:f>
            <xm:f>'Listados Datos'!$T$3</xm:f>
            <x14:dxf>
              <fill>
                <patternFill patternType="solid">
                  <bgColor rgb="FFC00000"/>
                </patternFill>
              </fill>
            </x14:dxf>
          </x14:cfRule>
          <x14:cfRule type="containsText" priority="13766" operator="containsText" id="{33AD18E5-64D8-47A1-8E94-8970ACBAB0DA}">
            <xm:f>NOT(ISERROR(SEARCH('Listados Datos'!$T$4,AT196)))</xm:f>
            <xm:f>'Listados Datos'!$T$4</xm:f>
            <x14:dxf>
              <font>
                <b/>
                <i val="0"/>
                <color theme="0"/>
              </font>
              <fill>
                <patternFill>
                  <bgColor rgb="FFE26B0A"/>
                </patternFill>
              </fill>
            </x14:dxf>
          </x14:cfRule>
          <x14:cfRule type="containsText" priority="13767" operator="containsText" id="{8BE100B0-D41A-4D18-9651-8FD0D0F4ED23}">
            <xm:f>NOT(ISERROR(SEARCH('Listados Datos'!$T$5,AT196)))</xm:f>
            <xm:f>'Listados Datos'!$T$5</xm:f>
            <x14:dxf>
              <font>
                <b/>
                <i val="0"/>
                <color auto="1"/>
              </font>
              <fill>
                <patternFill>
                  <bgColor rgb="FFFFFF00"/>
                </patternFill>
              </fill>
            </x14:dxf>
          </x14:cfRule>
          <x14:cfRule type="containsText" priority="1376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755" operator="containsText" id="{72389004-E4D7-48CB-9EA4-697AE98243AD}">
            <xm:f>NOT(ISERROR(SEARCH('Listados Datos'!$P$3,AR196)))</xm:f>
            <xm:f>'Listados Datos'!$P$3</xm:f>
            <x14:dxf>
              <fill>
                <patternFill>
                  <bgColor rgb="FF99CC00"/>
                </patternFill>
              </fill>
            </x14:dxf>
          </x14:cfRule>
          <x14:cfRule type="containsText" priority="13756" operator="containsText" id="{9E37187F-6D49-4447-83F1-F56AD8D1DB59}">
            <xm:f>NOT(ISERROR(SEARCH('Listados Datos'!$P$4,AR196)))</xm:f>
            <xm:f>'Listados Datos'!$P$4</xm:f>
            <x14:dxf>
              <fill>
                <patternFill>
                  <bgColor rgb="FF33CC33"/>
                </patternFill>
              </fill>
            </x14:dxf>
          </x14:cfRule>
          <x14:cfRule type="containsText" priority="13757" operator="containsText" id="{5D4FD243-F4C7-46F5-8B2F-6B5EBFEFBCA1}">
            <xm:f>NOT(ISERROR(SEARCH('Listados Datos'!$P$5,AR196)))</xm:f>
            <xm:f>'Listados Datos'!$P$5</xm:f>
            <x14:dxf>
              <fill>
                <patternFill>
                  <bgColor rgb="FFFFFF00"/>
                </patternFill>
              </fill>
            </x14:dxf>
          </x14:cfRule>
          <x14:cfRule type="containsText" priority="13758" operator="containsText" id="{5DFBF8CA-CB1C-4066-BEAB-EE06D1B9602A}">
            <xm:f>NOT(ISERROR(SEARCH('Listados Datos'!$P$6,AR196)))</xm:f>
            <xm:f>'Listados Datos'!$P$6</xm:f>
            <x14:dxf>
              <fill>
                <patternFill>
                  <bgColor rgb="FFFFC000"/>
                </patternFill>
              </fill>
            </x14:dxf>
          </x14:cfRule>
          <x14:cfRule type="containsText" priority="1375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751" operator="containsText" id="{51E2F686-75E1-46F3-9863-248B311B78FA}">
            <xm:f>NOT(ISERROR(SEARCH('Listados Datos'!$T$3,AT197)))</xm:f>
            <xm:f>'Listados Datos'!$T$3</xm:f>
            <x14:dxf>
              <fill>
                <patternFill patternType="solid">
                  <bgColor rgb="FFC00000"/>
                </patternFill>
              </fill>
            </x14:dxf>
          </x14:cfRule>
          <x14:cfRule type="containsText" priority="13752" operator="containsText" id="{DAFEA719-68D2-4C92-BDFB-6C37D9BFD5F8}">
            <xm:f>NOT(ISERROR(SEARCH('Listados Datos'!$T$4,AT197)))</xm:f>
            <xm:f>'Listados Datos'!$T$4</xm:f>
            <x14:dxf>
              <font>
                <b/>
                <i val="0"/>
                <color theme="0"/>
              </font>
              <fill>
                <patternFill>
                  <bgColor rgb="FFE26B0A"/>
                </patternFill>
              </fill>
            </x14:dxf>
          </x14:cfRule>
          <x14:cfRule type="containsText" priority="13753" operator="containsText" id="{0087E002-5D8A-4479-B5B6-B713494CA459}">
            <xm:f>NOT(ISERROR(SEARCH('Listados Datos'!$T$5,AT197)))</xm:f>
            <xm:f>'Listados Datos'!$T$5</xm:f>
            <x14:dxf>
              <font>
                <b/>
                <i val="0"/>
                <color auto="1"/>
              </font>
              <fill>
                <patternFill>
                  <bgColor rgb="FFFFFF00"/>
                </patternFill>
              </fill>
            </x14:dxf>
          </x14:cfRule>
          <x14:cfRule type="containsText" priority="1375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741" operator="containsText" id="{839BD0A8-CDA6-4EC2-AEF3-20DF8C177DEF}">
            <xm:f>NOT(ISERROR(SEARCH('Listados Datos'!$P$3,AR197)))</xm:f>
            <xm:f>'Listados Datos'!$P$3</xm:f>
            <x14:dxf>
              <fill>
                <patternFill>
                  <bgColor rgb="FF99CC00"/>
                </patternFill>
              </fill>
            </x14:dxf>
          </x14:cfRule>
          <x14:cfRule type="containsText" priority="13742" operator="containsText" id="{DCD876C0-D24F-498B-8711-8173FE399D88}">
            <xm:f>NOT(ISERROR(SEARCH('Listados Datos'!$P$4,AR197)))</xm:f>
            <xm:f>'Listados Datos'!$P$4</xm:f>
            <x14:dxf>
              <fill>
                <patternFill>
                  <bgColor rgb="FF33CC33"/>
                </patternFill>
              </fill>
            </x14:dxf>
          </x14:cfRule>
          <x14:cfRule type="containsText" priority="13743" operator="containsText" id="{4BA6DC1D-468C-4548-9183-0A90E58BCC62}">
            <xm:f>NOT(ISERROR(SEARCH('Listados Datos'!$P$5,AR197)))</xm:f>
            <xm:f>'Listados Datos'!$P$5</xm:f>
            <x14:dxf>
              <fill>
                <patternFill>
                  <bgColor rgb="FFFFFF00"/>
                </patternFill>
              </fill>
            </x14:dxf>
          </x14:cfRule>
          <x14:cfRule type="containsText" priority="13744" operator="containsText" id="{C03C00D8-7DCD-41CC-A6C6-590A6E006051}">
            <xm:f>NOT(ISERROR(SEARCH('Listados Datos'!$P$6,AR197)))</xm:f>
            <xm:f>'Listados Datos'!$P$6</xm:f>
            <x14:dxf>
              <fill>
                <patternFill>
                  <bgColor rgb="FFFFC000"/>
                </patternFill>
              </fill>
            </x14:dxf>
          </x14:cfRule>
          <x14:cfRule type="containsText" priority="1374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737" operator="containsText" id="{ED71A4D8-A085-4C0A-86A7-F272C06873D4}">
            <xm:f>NOT(ISERROR(SEARCH('Listados Datos'!$T$3,AT201)))</xm:f>
            <xm:f>'Listados Datos'!$T$3</xm:f>
            <x14:dxf>
              <fill>
                <patternFill patternType="solid">
                  <bgColor rgb="FFC00000"/>
                </patternFill>
              </fill>
            </x14:dxf>
          </x14:cfRule>
          <x14:cfRule type="containsText" priority="13738" operator="containsText" id="{F4BC6A7B-E293-4E67-A1A4-87B4B30EE659}">
            <xm:f>NOT(ISERROR(SEARCH('Listados Datos'!$T$4,AT201)))</xm:f>
            <xm:f>'Listados Datos'!$T$4</xm:f>
            <x14:dxf>
              <font>
                <b/>
                <i val="0"/>
                <color theme="0"/>
              </font>
              <fill>
                <patternFill>
                  <bgColor rgb="FFE26B0A"/>
                </patternFill>
              </fill>
            </x14:dxf>
          </x14:cfRule>
          <x14:cfRule type="containsText" priority="13739" operator="containsText" id="{9B4DCD76-7F07-42BC-BCAC-5F4DC6E9CFB3}">
            <xm:f>NOT(ISERROR(SEARCH('Listados Datos'!$T$5,AT201)))</xm:f>
            <xm:f>'Listados Datos'!$T$5</xm:f>
            <x14:dxf>
              <font>
                <b/>
                <i val="0"/>
                <color auto="1"/>
              </font>
              <fill>
                <patternFill>
                  <bgColor rgb="FFFFFF00"/>
                </patternFill>
              </fill>
            </x14:dxf>
          </x14:cfRule>
          <x14:cfRule type="containsText" priority="1374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727" operator="containsText" id="{E4A3A3DC-0F86-443F-B6D1-688551BF7FB8}">
            <xm:f>NOT(ISERROR(SEARCH('Listados Datos'!$P$3,AR201)))</xm:f>
            <xm:f>'Listados Datos'!$P$3</xm:f>
            <x14:dxf>
              <fill>
                <patternFill>
                  <bgColor rgb="FF99CC00"/>
                </patternFill>
              </fill>
            </x14:dxf>
          </x14:cfRule>
          <x14:cfRule type="containsText" priority="13728" operator="containsText" id="{25592780-0B77-4789-9410-EADB86F0CF47}">
            <xm:f>NOT(ISERROR(SEARCH('Listados Datos'!$P$4,AR201)))</xm:f>
            <xm:f>'Listados Datos'!$P$4</xm:f>
            <x14:dxf>
              <fill>
                <patternFill>
                  <bgColor rgb="FF33CC33"/>
                </patternFill>
              </fill>
            </x14:dxf>
          </x14:cfRule>
          <x14:cfRule type="containsText" priority="13729" operator="containsText" id="{2177A102-58E7-42D3-8DA5-C8488D997196}">
            <xm:f>NOT(ISERROR(SEARCH('Listados Datos'!$P$5,AR201)))</xm:f>
            <xm:f>'Listados Datos'!$P$5</xm:f>
            <x14:dxf>
              <fill>
                <patternFill>
                  <bgColor rgb="FFFFFF00"/>
                </patternFill>
              </fill>
            </x14:dxf>
          </x14:cfRule>
          <x14:cfRule type="containsText" priority="13730" operator="containsText" id="{7A60B01A-DCD0-47F5-9EB5-2CF8D416CDDE}">
            <xm:f>NOT(ISERROR(SEARCH('Listados Datos'!$P$6,AR201)))</xm:f>
            <xm:f>'Listados Datos'!$P$6</xm:f>
            <x14:dxf>
              <fill>
                <patternFill>
                  <bgColor rgb="FFFFC000"/>
                </patternFill>
              </fill>
            </x14:dxf>
          </x14:cfRule>
          <x14:cfRule type="containsText" priority="1373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723" operator="containsText" id="{56535912-599C-490B-86EA-1799DA41A0A2}">
            <xm:f>NOT(ISERROR(SEARCH('Listados Datos'!$T$3,AF198)))</xm:f>
            <xm:f>'Listados Datos'!$T$3</xm:f>
            <x14:dxf>
              <fill>
                <patternFill patternType="solid">
                  <bgColor rgb="FFC00000"/>
                </patternFill>
              </fill>
            </x14:dxf>
          </x14:cfRule>
          <x14:cfRule type="containsText" priority="13724" operator="containsText" id="{A78776FB-04D8-4833-9827-DBF7C401E2A2}">
            <xm:f>NOT(ISERROR(SEARCH('Listados Datos'!$T$4,AF198)))</xm:f>
            <xm:f>'Listados Datos'!$T$4</xm:f>
            <x14:dxf>
              <font>
                <b/>
                <i val="0"/>
                <color theme="0"/>
              </font>
              <fill>
                <patternFill>
                  <bgColor rgb="FFE26B0A"/>
                </patternFill>
              </fill>
            </x14:dxf>
          </x14:cfRule>
          <x14:cfRule type="containsText" priority="13725" operator="containsText" id="{D6FBC42E-F2D9-4608-8F47-956C06DC573E}">
            <xm:f>NOT(ISERROR(SEARCH('Listados Datos'!$T$5,AF198)))</xm:f>
            <xm:f>'Listados Datos'!$T$5</xm:f>
            <x14:dxf>
              <font>
                <b/>
                <i val="0"/>
                <color auto="1"/>
              </font>
              <fill>
                <patternFill>
                  <bgColor rgb="FFFFFF00"/>
                </patternFill>
              </fill>
            </x14:dxf>
          </x14:cfRule>
          <x14:cfRule type="containsText" priority="1372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719" operator="containsText" id="{EE7DF6A3-FA91-428A-ACB7-158495C8FD70}">
            <xm:f>NOT(ISERROR(SEARCH('Listados Datos'!$T$3,AB198)))</xm:f>
            <xm:f>'Listados Datos'!$T$3</xm:f>
            <x14:dxf>
              <fill>
                <patternFill patternType="solid">
                  <bgColor rgb="FFC00000"/>
                </patternFill>
              </fill>
            </x14:dxf>
          </x14:cfRule>
          <x14:cfRule type="containsText" priority="13720" operator="containsText" id="{97610306-A297-4BDC-8A3D-1333BE7E3373}">
            <xm:f>NOT(ISERROR(SEARCH('Listados Datos'!$T$4,AB198)))</xm:f>
            <xm:f>'Listados Datos'!$T$4</xm:f>
            <x14:dxf>
              <font>
                <b/>
                <i val="0"/>
                <color theme="0"/>
              </font>
              <fill>
                <patternFill>
                  <bgColor rgb="FFE26B0A"/>
                </patternFill>
              </fill>
            </x14:dxf>
          </x14:cfRule>
          <x14:cfRule type="containsText" priority="13721" operator="containsText" id="{46CED676-9CD1-41D6-B31D-A1E0BDD4C4AD}">
            <xm:f>NOT(ISERROR(SEARCH('Listados Datos'!$T$5,AB198)))</xm:f>
            <xm:f>'Listados Datos'!$T$5</xm:f>
            <x14:dxf>
              <font>
                <b/>
                <i val="0"/>
                <color auto="1"/>
              </font>
              <fill>
                <patternFill>
                  <bgColor rgb="FFFFFF00"/>
                </patternFill>
              </fill>
            </x14:dxf>
          </x14:cfRule>
          <x14:cfRule type="containsText" priority="1372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709" operator="containsText" id="{FAF0675A-7282-4C5E-B31B-1C0DB6C6DEFF}">
            <xm:f>NOT(ISERROR(SEARCH('Listados Datos'!$P$3,Z198)))</xm:f>
            <xm:f>'Listados Datos'!$P$3</xm:f>
            <x14:dxf>
              <fill>
                <patternFill>
                  <bgColor rgb="FF99CC00"/>
                </patternFill>
              </fill>
            </x14:dxf>
          </x14:cfRule>
          <x14:cfRule type="containsText" priority="13710" operator="containsText" id="{12ED93CC-57BE-4BC4-93D3-25236958A630}">
            <xm:f>NOT(ISERROR(SEARCH('Listados Datos'!$P$4,Z198)))</xm:f>
            <xm:f>'Listados Datos'!$P$4</xm:f>
            <x14:dxf>
              <fill>
                <patternFill>
                  <bgColor rgb="FF33CC33"/>
                </patternFill>
              </fill>
            </x14:dxf>
          </x14:cfRule>
          <x14:cfRule type="containsText" priority="13711" operator="containsText" id="{B4430894-C63F-4304-A63C-B89C9BF9639B}">
            <xm:f>NOT(ISERROR(SEARCH('Listados Datos'!$P$5,Z198)))</xm:f>
            <xm:f>'Listados Datos'!$P$5</xm:f>
            <x14:dxf>
              <fill>
                <patternFill>
                  <bgColor rgb="FFFFFF00"/>
                </patternFill>
              </fill>
            </x14:dxf>
          </x14:cfRule>
          <x14:cfRule type="containsText" priority="13712" operator="containsText" id="{C7F20DD7-E5D8-460C-A122-B04E0AF32B35}">
            <xm:f>NOT(ISERROR(SEARCH('Listados Datos'!$P$6,Z198)))</xm:f>
            <xm:f>'Listados Datos'!$P$6</xm:f>
            <x14:dxf>
              <fill>
                <patternFill>
                  <bgColor rgb="FFFFC000"/>
                </patternFill>
              </fill>
            </x14:dxf>
          </x14:cfRule>
          <x14:cfRule type="containsText" priority="1371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695" operator="containsText" id="{742A4198-C1E9-4CB3-A609-3B800D1ACB47}">
            <xm:f>NOT(ISERROR(SEARCH('Listados Datos'!$T$3,AT198)))</xm:f>
            <xm:f>'Listados Datos'!$T$3</xm:f>
            <x14:dxf>
              <fill>
                <patternFill patternType="solid">
                  <bgColor rgb="FFC00000"/>
                </patternFill>
              </fill>
            </x14:dxf>
          </x14:cfRule>
          <x14:cfRule type="containsText" priority="13696" operator="containsText" id="{8286D2B6-BC99-402D-A4AA-6EB8B6842E8F}">
            <xm:f>NOT(ISERROR(SEARCH('Listados Datos'!$T$4,AT198)))</xm:f>
            <xm:f>'Listados Datos'!$T$4</xm:f>
            <x14:dxf>
              <font>
                <b/>
                <i val="0"/>
                <color theme="0"/>
              </font>
              <fill>
                <patternFill>
                  <bgColor rgb="FFE26B0A"/>
                </patternFill>
              </fill>
            </x14:dxf>
          </x14:cfRule>
          <x14:cfRule type="containsText" priority="13697" operator="containsText" id="{E2BC9DA1-AA21-4385-A212-268E5D623D07}">
            <xm:f>NOT(ISERROR(SEARCH('Listados Datos'!$T$5,AT198)))</xm:f>
            <xm:f>'Listados Datos'!$T$5</xm:f>
            <x14:dxf>
              <font>
                <b/>
                <i val="0"/>
                <color auto="1"/>
              </font>
              <fill>
                <patternFill>
                  <bgColor rgb="FFFFFF00"/>
                </patternFill>
              </fill>
            </x14:dxf>
          </x14:cfRule>
          <x14:cfRule type="containsText" priority="1369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685" operator="containsText" id="{155797F5-365A-4AB7-82D0-93B7D5B7BAC9}">
            <xm:f>NOT(ISERROR(SEARCH('Listados Datos'!$P$3,AR198)))</xm:f>
            <xm:f>'Listados Datos'!$P$3</xm:f>
            <x14:dxf>
              <fill>
                <patternFill>
                  <bgColor rgb="FF99CC00"/>
                </patternFill>
              </fill>
            </x14:dxf>
          </x14:cfRule>
          <x14:cfRule type="containsText" priority="13686" operator="containsText" id="{85985D7D-4653-4540-B51C-24F7B462FB34}">
            <xm:f>NOT(ISERROR(SEARCH('Listados Datos'!$P$4,AR198)))</xm:f>
            <xm:f>'Listados Datos'!$P$4</xm:f>
            <x14:dxf>
              <fill>
                <patternFill>
                  <bgColor rgb="FF33CC33"/>
                </patternFill>
              </fill>
            </x14:dxf>
          </x14:cfRule>
          <x14:cfRule type="containsText" priority="13687" operator="containsText" id="{6730E62B-2125-453A-94D0-997EB22532CF}">
            <xm:f>NOT(ISERROR(SEARCH('Listados Datos'!$P$5,AR198)))</xm:f>
            <xm:f>'Listados Datos'!$P$5</xm:f>
            <x14:dxf>
              <fill>
                <patternFill>
                  <bgColor rgb="FFFFFF00"/>
                </patternFill>
              </fill>
            </x14:dxf>
          </x14:cfRule>
          <x14:cfRule type="containsText" priority="13688" operator="containsText" id="{1AD8BF7C-286E-484C-AC5F-59C17498654F}">
            <xm:f>NOT(ISERROR(SEARCH('Listados Datos'!$P$6,AR198)))</xm:f>
            <xm:f>'Listados Datos'!$P$6</xm:f>
            <x14:dxf>
              <fill>
                <patternFill>
                  <bgColor rgb="FFFFC000"/>
                </patternFill>
              </fill>
            </x14:dxf>
          </x14:cfRule>
          <x14:cfRule type="containsText" priority="1368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681" operator="containsText" id="{68CA479B-849D-4702-A389-F387F2B04EFD}">
            <xm:f>NOT(ISERROR(SEARCH('Listados Datos'!$T$3,AT199)))</xm:f>
            <xm:f>'Listados Datos'!$T$3</xm:f>
            <x14:dxf>
              <fill>
                <patternFill patternType="solid">
                  <bgColor rgb="FFC00000"/>
                </patternFill>
              </fill>
            </x14:dxf>
          </x14:cfRule>
          <x14:cfRule type="containsText" priority="13682" operator="containsText" id="{6159BD33-4274-4A3E-AE29-81A291551C23}">
            <xm:f>NOT(ISERROR(SEARCH('Listados Datos'!$T$4,AT199)))</xm:f>
            <xm:f>'Listados Datos'!$T$4</xm:f>
            <x14:dxf>
              <font>
                <b/>
                <i val="0"/>
                <color theme="0"/>
              </font>
              <fill>
                <patternFill>
                  <bgColor rgb="FFE26B0A"/>
                </patternFill>
              </fill>
            </x14:dxf>
          </x14:cfRule>
          <x14:cfRule type="containsText" priority="13683" operator="containsText" id="{91F540EC-DEE1-49D1-8A8A-E1FA604ADF72}">
            <xm:f>NOT(ISERROR(SEARCH('Listados Datos'!$T$5,AT199)))</xm:f>
            <xm:f>'Listados Datos'!$T$5</xm:f>
            <x14:dxf>
              <font>
                <b/>
                <i val="0"/>
                <color auto="1"/>
              </font>
              <fill>
                <patternFill>
                  <bgColor rgb="FFFFFF00"/>
                </patternFill>
              </fill>
            </x14:dxf>
          </x14:cfRule>
          <x14:cfRule type="containsText" priority="1368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671" operator="containsText" id="{85C395E2-DD9A-4088-99F7-7581F81E0DAC}">
            <xm:f>NOT(ISERROR(SEARCH('Listados Datos'!$P$3,AR199)))</xm:f>
            <xm:f>'Listados Datos'!$P$3</xm:f>
            <x14:dxf>
              <fill>
                <patternFill>
                  <bgColor rgb="FF99CC00"/>
                </patternFill>
              </fill>
            </x14:dxf>
          </x14:cfRule>
          <x14:cfRule type="containsText" priority="13672" operator="containsText" id="{631E13EF-6C07-4E78-A3B2-E8B666BC3F8B}">
            <xm:f>NOT(ISERROR(SEARCH('Listados Datos'!$P$4,AR199)))</xm:f>
            <xm:f>'Listados Datos'!$P$4</xm:f>
            <x14:dxf>
              <fill>
                <patternFill>
                  <bgColor rgb="FF33CC33"/>
                </patternFill>
              </fill>
            </x14:dxf>
          </x14:cfRule>
          <x14:cfRule type="containsText" priority="13673" operator="containsText" id="{723B322A-8F2F-4B77-92EA-BC31D0852ABC}">
            <xm:f>NOT(ISERROR(SEARCH('Listados Datos'!$P$5,AR199)))</xm:f>
            <xm:f>'Listados Datos'!$P$5</xm:f>
            <x14:dxf>
              <fill>
                <patternFill>
                  <bgColor rgb="FFFFFF00"/>
                </patternFill>
              </fill>
            </x14:dxf>
          </x14:cfRule>
          <x14:cfRule type="containsText" priority="13674" operator="containsText" id="{D175517A-2085-4F4B-9CBC-A8E183717C20}">
            <xm:f>NOT(ISERROR(SEARCH('Listados Datos'!$P$6,AR199)))</xm:f>
            <xm:f>'Listados Datos'!$P$6</xm:f>
            <x14:dxf>
              <fill>
                <patternFill>
                  <bgColor rgb="FFFFC000"/>
                </patternFill>
              </fill>
            </x14:dxf>
          </x14:cfRule>
          <x14:cfRule type="containsText" priority="1367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395" operator="containsText" id="{93696715-37E2-479B-87BC-AD68D8A77886}">
            <xm:f>NOT(ISERROR(SEARCH('Listados Datos'!$T$3,AF214)))</xm:f>
            <xm:f>'Listados Datos'!$T$3</xm:f>
            <x14:dxf>
              <fill>
                <patternFill patternType="solid">
                  <bgColor rgb="FFC00000"/>
                </patternFill>
              </fill>
            </x14:dxf>
          </x14:cfRule>
          <x14:cfRule type="containsText" priority="13396" operator="containsText" id="{157A728C-0443-4D14-8378-3618DABCE010}">
            <xm:f>NOT(ISERROR(SEARCH('Listados Datos'!$T$4,AF214)))</xm:f>
            <xm:f>'Listados Datos'!$T$4</xm:f>
            <x14:dxf>
              <font>
                <b/>
                <i val="0"/>
                <color theme="0"/>
              </font>
              <fill>
                <patternFill>
                  <bgColor rgb="FFE26B0A"/>
                </patternFill>
              </fill>
            </x14:dxf>
          </x14:cfRule>
          <x14:cfRule type="containsText" priority="13397" operator="containsText" id="{B7A25FE8-6FB2-4E27-BFF3-E8690B694851}">
            <xm:f>NOT(ISERROR(SEARCH('Listados Datos'!$T$5,AF214)))</xm:f>
            <xm:f>'Listados Datos'!$T$5</xm:f>
            <x14:dxf>
              <font>
                <b/>
                <i val="0"/>
                <color auto="1"/>
              </font>
              <fill>
                <patternFill>
                  <bgColor rgb="FFFFFF00"/>
                </patternFill>
              </fill>
            </x14:dxf>
          </x14:cfRule>
          <x14:cfRule type="containsText" priority="1339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391" operator="containsText" id="{DBACE0D9-2BB1-4F4E-B8E9-003F6F8726FC}">
            <xm:f>NOT(ISERROR(SEARCH('Listados Datos'!$T$3,AB214)))</xm:f>
            <xm:f>'Listados Datos'!$T$3</xm:f>
            <x14:dxf>
              <fill>
                <patternFill patternType="solid">
                  <bgColor rgb="FFC00000"/>
                </patternFill>
              </fill>
            </x14:dxf>
          </x14:cfRule>
          <x14:cfRule type="containsText" priority="13392" operator="containsText" id="{47641654-4F45-469A-B47E-100E26D37B3C}">
            <xm:f>NOT(ISERROR(SEARCH('Listados Datos'!$T$4,AB214)))</xm:f>
            <xm:f>'Listados Datos'!$T$4</xm:f>
            <x14:dxf>
              <font>
                <b/>
                <i val="0"/>
                <color theme="0"/>
              </font>
              <fill>
                <patternFill>
                  <bgColor rgb="FFE26B0A"/>
                </patternFill>
              </fill>
            </x14:dxf>
          </x14:cfRule>
          <x14:cfRule type="containsText" priority="13393" operator="containsText" id="{B731625D-29EB-48C6-8C15-3CF36B629EDD}">
            <xm:f>NOT(ISERROR(SEARCH('Listados Datos'!$T$5,AB214)))</xm:f>
            <xm:f>'Listados Datos'!$T$5</xm:f>
            <x14:dxf>
              <font>
                <b/>
                <i val="0"/>
                <color auto="1"/>
              </font>
              <fill>
                <patternFill>
                  <bgColor rgb="FFFFFF00"/>
                </patternFill>
              </fill>
            </x14:dxf>
          </x14:cfRule>
          <x14:cfRule type="containsText" priority="1339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381" operator="containsText" id="{C6DB5389-0062-4BBB-A48B-06597BCA3FC8}">
            <xm:f>NOT(ISERROR(SEARCH('Listados Datos'!$P$3,Z214)))</xm:f>
            <xm:f>'Listados Datos'!$P$3</xm:f>
            <x14:dxf>
              <fill>
                <patternFill>
                  <bgColor rgb="FF99CC00"/>
                </patternFill>
              </fill>
            </x14:dxf>
          </x14:cfRule>
          <x14:cfRule type="containsText" priority="13382" operator="containsText" id="{ED1735F5-FA03-47BD-9AEC-2CD8E0DF3804}">
            <xm:f>NOT(ISERROR(SEARCH('Listados Datos'!$P$4,Z214)))</xm:f>
            <xm:f>'Listados Datos'!$P$4</xm:f>
            <x14:dxf>
              <fill>
                <patternFill>
                  <bgColor rgb="FF33CC33"/>
                </patternFill>
              </fill>
            </x14:dxf>
          </x14:cfRule>
          <x14:cfRule type="containsText" priority="13383" operator="containsText" id="{AC645E5F-D7AA-4A53-B2D2-AD500C05FFE7}">
            <xm:f>NOT(ISERROR(SEARCH('Listados Datos'!$P$5,Z214)))</xm:f>
            <xm:f>'Listados Datos'!$P$5</xm:f>
            <x14:dxf>
              <fill>
                <patternFill>
                  <bgColor rgb="FFFFFF00"/>
                </patternFill>
              </fill>
            </x14:dxf>
          </x14:cfRule>
          <x14:cfRule type="containsText" priority="13384" operator="containsText" id="{3AE6EA74-2CE7-4858-A7E1-E3C72ED9D3C1}">
            <xm:f>NOT(ISERROR(SEARCH('Listados Datos'!$P$6,Z214)))</xm:f>
            <xm:f>'Listados Datos'!$P$6</xm:f>
            <x14:dxf>
              <fill>
                <patternFill>
                  <bgColor rgb="FFFFC000"/>
                </patternFill>
              </fill>
            </x14:dxf>
          </x14:cfRule>
          <x14:cfRule type="containsText" priority="1338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357" operator="containsText" id="{882DF44F-7245-4EE4-89D1-46BF468A6B53}">
            <xm:f>NOT(ISERROR(SEARCH('Listados Datos'!$T$3,AT214)))</xm:f>
            <xm:f>'Listados Datos'!$T$3</xm:f>
            <x14:dxf>
              <fill>
                <patternFill patternType="solid">
                  <bgColor rgb="FFC00000"/>
                </patternFill>
              </fill>
            </x14:dxf>
          </x14:cfRule>
          <x14:cfRule type="containsText" priority="13358" operator="containsText" id="{33F847A7-15AC-4682-BDCF-2ADA4E66B686}">
            <xm:f>NOT(ISERROR(SEARCH('Listados Datos'!$T$4,AT214)))</xm:f>
            <xm:f>'Listados Datos'!$T$4</xm:f>
            <x14:dxf>
              <font>
                <b/>
                <i val="0"/>
                <color theme="0"/>
              </font>
              <fill>
                <patternFill>
                  <bgColor rgb="FFE26B0A"/>
                </patternFill>
              </fill>
            </x14:dxf>
          </x14:cfRule>
          <x14:cfRule type="containsText" priority="13359" operator="containsText" id="{A8C782A7-26FB-40F7-9BBB-9A6D5E2903FD}">
            <xm:f>NOT(ISERROR(SEARCH('Listados Datos'!$T$5,AT214)))</xm:f>
            <xm:f>'Listados Datos'!$T$5</xm:f>
            <x14:dxf>
              <font>
                <b/>
                <i val="0"/>
                <color auto="1"/>
              </font>
              <fill>
                <patternFill>
                  <bgColor rgb="FFFFFF00"/>
                </patternFill>
              </fill>
            </x14:dxf>
          </x14:cfRule>
          <x14:cfRule type="containsText" priority="1336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347" operator="containsText" id="{2E344032-60B7-4AD1-B56A-CF1F4C26DD33}">
            <xm:f>NOT(ISERROR(SEARCH('Listados Datos'!$P$3,AR214)))</xm:f>
            <xm:f>'Listados Datos'!$P$3</xm:f>
            <x14:dxf>
              <fill>
                <patternFill>
                  <bgColor rgb="FF99CC00"/>
                </patternFill>
              </fill>
            </x14:dxf>
          </x14:cfRule>
          <x14:cfRule type="containsText" priority="13348" operator="containsText" id="{155726B5-BC19-40B3-8406-CAFA8ACA0151}">
            <xm:f>NOT(ISERROR(SEARCH('Listados Datos'!$P$4,AR214)))</xm:f>
            <xm:f>'Listados Datos'!$P$4</xm:f>
            <x14:dxf>
              <fill>
                <patternFill>
                  <bgColor rgb="FF33CC33"/>
                </patternFill>
              </fill>
            </x14:dxf>
          </x14:cfRule>
          <x14:cfRule type="containsText" priority="13349" operator="containsText" id="{107A13F0-81A4-491F-881C-6014DEAAFE4C}">
            <xm:f>NOT(ISERROR(SEARCH('Listados Datos'!$P$5,AR214)))</xm:f>
            <xm:f>'Listados Datos'!$P$5</xm:f>
            <x14:dxf>
              <fill>
                <patternFill>
                  <bgColor rgb="FFFFFF00"/>
                </patternFill>
              </fill>
            </x14:dxf>
          </x14:cfRule>
          <x14:cfRule type="containsText" priority="13350" operator="containsText" id="{0D84B599-26E3-4DA5-961C-38228D347196}">
            <xm:f>NOT(ISERROR(SEARCH('Listados Datos'!$P$6,AR214)))</xm:f>
            <xm:f>'Listados Datos'!$P$6</xm:f>
            <x14:dxf>
              <fill>
                <patternFill>
                  <bgColor rgb="FFFFC000"/>
                </patternFill>
              </fill>
            </x14:dxf>
          </x14:cfRule>
          <x14:cfRule type="containsText" priority="1335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343" operator="containsText" id="{B926D623-69A5-44D8-86CE-FA52400B7E2D}">
            <xm:f>NOT(ISERROR(SEARCH('Listados Datos'!$T$3,AT215)))</xm:f>
            <xm:f>'Listados Datos'!$T$3</xm:f>
            <x14:dxf>
              <fill>
                <patternFill patternType="solid">
                  <bgColor rgb="FFC00000"/>
                </patternFill>
              </fill>
            </x14:dxf>
          </x14:cfRule>
          <x14:cfRule type="containsText" priority="13344" operator="containsText" id="{608F23AE-8701-41A1-A4C9-CFE33F1A4A8B}">
            <xm:f>NOT(ISERROR(SEARCH('Listados Datos'!$T$4,AT215)))</xm:f>
            <xm:f>'Listados Datos'!$T$4</xm:f>
            <x14:dxf>
              <font>
                <b/>
                <i val="0"/>
                <color theme="0"/>
              </font>
              <fill>
                <patternFill>
                  <bgColor rgb="FFE26B0A"/>
                </patternFill>
              </fill>
            </x14:dxf>
          </x14:cfRule>
          <x14:cfRule type="containsText" priority="13345" operator="containsText" id="{DCC988BD-5F55-4F82-BCB3-4C894DFC16B1}">
            <xm:f>NOT(ISERROR(SEARCH('Listados Datos'!$T$5,AT215)))</xm:f>
            <xm:f>'Listados Datos'!$T$5</xm:f>
            <x14:dxf>
              <font>
                <b/>
                <i val="0"/>
                <color auto="1"/>
              </font>
              <fill>
                <patternFill>
                  <bgColor rgb="FFFFFF00"/>
                </patternFill>
              </fill>
            </x14:dxf>
          </x14:cfRule>
          <x14:cfRule type="containsText" priority="1334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333" operator="containsText" id="{48DB9577-A80A-4EF7-B56A-1844EE4F2081}">
            <xm:f>NOT(ISERROR(SEARCH('Listados Datos'!$P$3,AR215)))</xm:f>
            <xm:f>'Listados Datos'!$P$3</xm:f>
            <x14:dxf>
              <fill>
                <patternFill>
                  <bgColor rgb="FF99CC00"/>
                </patternFill>
              </fill>
            </x14:dxf>
          </x14:cfRule>
          <x14:cfRule type="containsText" priority="13334" operator="containsText" id="{C3795518-71EF-489D-84F5-C8E8934C4051}">
            <xm:f>NOT(ISERROR(SEARCH('Listados Datos'!$P$4,AR215)))</xm:f>
            <xm:f>'Listados Datos'!$P$4</xm:f>
            <x14:dxf>
              <fill>
                <patternFill>
                  <bgColor rgb="FF33CC33"/>
                </patternFill>
              </fill>
            </x14:dxf>
          </x14:cfRule>
          <x14:cfRule type="containsText" priority="13335" operator="containsText" id="{A4A19022-67E5-4F09-A131-2792D1E77503}">
            <xm:f>NOT(ISERROR(SEARCH('Listados Datos'!$P$5,AR215)))</xm:f>
            <xm:f>'Listados Datos'!$P$5</xm:f>
            <x14:dxf>
              <fill>
                <patternFill>
                  <bgColor rgb="FFFFFF00"/>
                </patternFill>
              </fill>
            </x14:dxf>
          </x14:cfRule>
          <x14:cfRule type="containsText" priority="13336" operator="containsText" id="{97E6D83E-56D8-488F-8CFA-52F7780FC1B5}">
            <xm:f>NOT(ISERROR(SEARCH('Listados Datos'!$P$6,AR215)))</xm:f>
            <xm:f>'Listados Datos'!$P$6</xm:f>
            <x14:dxf>
              <fill>
                <patternFill>
                  <bgColor rgb="FFFFC000"/>
                </patternFill>
              </fill>
            </x14:dxf>
          </x14:cfRule>
          <x14:cfRule type="containsText" priority="1333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315" operator="containsText" id="{66FFF110-824B-4D66-87A9-0D8305616624}">
            <xm:f>NOT(ISERROR(SEARCH('Listados Datos'!$T$3,AF216)))</xm:f>
            <xm:f>'Listados Datos'!$T$3</xm:f>
            <x14:dxf>
              <fill>
                <patternFill patternType="solid">
                  <bgColor rgb="FFC00000"/>
                </patternFill>
              </fill>
            </x14:dxf>
          </x14:cfRule>
          <x14:cfRule type="containsText" priority="13316" operator="containsText" id="{2E0BAF37-3521-4A2D-BB19-C9B2726F8132}">
            <xm:f>NOT(ISERROR(SEARCH('Listados Datos'!$T$4,AF216)))</xm:f>
            <xm:f>'Listados Datos'!$T$4</xm:f>
            <x14:dxf>
              <font>
                <b/>
                <i val="0"/>
                <color theme="0"/>
              </font>
              <fill>
                <patternFill>
                  <bgColor rgb="FFE26B0A"/>
                </patternFill>
              </fill>
            </x14:dxf>
          </x14:cfRule>
          <x14:cfRule type="containsText" priority="13317" operator="containsText" id="{AF71789D-8AD7-413C-80E4-3E621C9222B3}">
            <xm:f>NOT(ISERROR(SEARCH('Listados Datos'!$T$5,AF216)))</xm:f>
            <xm:f>'Listados Datos'!$T$5</xm:f>
            <x14:dxf>
              <font>
                <b/>
                <i val="0"/>
                <color auto="1"/>
              </font>
              <fill>
                <patternFill>
                  <bgColor rgb="FFFFFF00"/>
                </patternFill>
              </fill>
            </x14:dxf>
          </x14:cfRule>
          <x14:cfRule type="containsText" priority="1331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311" operator="containsText" id="{E0232400-F5C5-4B1A-8517-B12755C6C051}">
            <xm:f>NOT(ISERROR(SEARCH('Listados Datos'!$T$3,AB216)))</xm:f>
            <xm:f>'Listados Datos'!$T$3</xm:f>
            <x14:dxf>
              <fill>
                <patternFill patternType="solid">
                  <bgColor rgb="FFC00000"/>
                </patternFill>
              </fill>
            </x14:dxf>
          </x14:cfRule>
          <x14:cfRule type="containsText" priority="13312" operator="containsText" id="{EBF72CC1-BDCE-4629-814A-BFE4BE42BF6F}">
            <xm:f>NOT(ISERROR(SEARCH('Listados Datos'!$T$4,AB216)))</xm:f>
            <xm:f>'Listados Datos'!$T$4</xm:f>
            <x14:dxf>
              <font>
                <b/>
                <i val="0"/>
                <color theme="0"/>
              </font>
              <fill>
                <patternFill>
                  <bgColor rgb="FFE26B0A"/>
                </patternFill>
              </fill>
            </x14:dxf>
          </x14:cfRule>
          <x14:cfRule type="containsText" priority="13313" operator="containsText" id="{A01E3F83-BEB7-46AA-BB17-9B96ECDD6E40}">
            <xm:f>NOT(ISERROR(SEARCH('Listados Datos'!$T$5,AB216)))</xm:f>
            <xm:f>'Listados Datos'!$T$5</xm:f>
            <x14:dxf>
              <font>
                <b/>
                <i val="0"/>
                <color auto="1"/>
              </font>
              <fill>
                <patternFill>
                  <bgColor rgb="FFFFFF00"/>
                </patternFill>
              </fill>
            </x14:dxf>
          </x14:cfRule>
          <x14:cfRule type="containsText" priority="1331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301" operator="containsText" id="{87E4C8E1-343A-429C-86AD-C388A38BDCD3}">
            <xm:f>NOT(ISERROR(SEARCH('Listados Datos'!$P$3,Z216)))</xm:f>
            <xm:f>'Listados Datos'!$P$3</xm:f>
            <x14:dxf>
              <fill>
                <patternFill>
                  <bgColor rgb="FF99CC00"/>
                </patternFill>
              </fill>
            </x14:dxf>
          </x14:cfRule>
          <x14:cfRule type="containsText" priority="13302" operator="containsText" id="{A3110231-F436-4AC8-BAE0-2A7D91209099}">
            <xm:f>NOT(ISERROR(SEARCH('Listados Datos'!$P$4,Z216)))</xm:f>
            <xm:f>'Listados Datos'!$P$4</xm:f>
            <x14:dxf>
              <fill>
                <patternFill>
                  <bgColor rgb="FF33CC33"/>
                </patternFill>
              </fill>
            </x14:dxf>
          </x14:cfRule>
          <x14:cfRule type="containsText" priority="13303" operator="containsText" id="{B7231758-ED55-4B25-871F-9E09BAEE64C5}">
            <xm:f>NOT(ISERROR(SEARCH('Listados Datos'!$P$5,Z216)))</xm:f>
            <xm:f>'Listados Datos'!$P$5</xm:f>
            <x14:dxf>
              <fill>
                <patternFill>
                  <bgColor rgb="FFFFFF00"/>
                </patternFill>
              </fill>
            </x14:dxf>
          </x14:cfRule>
          <x14:cfRule type="containsText" priority="13304" operator="containsText" id="{33660AD1-123C-40BD-AC4A-3BF043422AF3}">
            <xm:f>NOT(ISERROR(SEARCH('Listados Datos'!$P$6,Z216)))</xm:f>
            <xm:f>'Listados Datos'!$P$6</xm:f>
            <x14:dxf>
              <fill>
                <patternFill>
                  <bgColor rgb="FFFFC000"/>
                </patternFill>
              </fill>
            </x14:dxf>
          </x14:cfRule>
          <x14:cfRule type="containsText" priority="1330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273" operator="containsText" id="{216D2804-823C-46D1-BD59-CC5B3601645C}">
            <xm:f>NOT(ISERROR(SEARCH('Listados Datos'!$T$3,AT217)))</xm:f>
            <xm:f>'Listados Datos'!$T$3</xm:f>
            <x14:dxf>
              <fill>
                <patternFill patternType="solid">
                  <bgColor rgb="FFC00000"/>
                </patternFill>
              </fill>
            </x14:dxf>
          </x14:cfRule>
          <x14:cfRule type="containsText" priority="13274" operator="containsText" id="{44C40121-3082-43A7-82F7-5DA65F23A1BE}">
            <xm:f>NOT(ISERROR(SEARCH('Listados Datos'!$T$4,AT217)))</xm:f>
            <xm:f>'Listados Datos'!$T$4</xm:f>
            <x14:dxf>
              <font>
                <b/>
                <i val="0"/>
                <color theme="0"/>
              </font>
              <fill>
                <patternFill>
                  <bgColor rgb="FFE26B0A"/>
                </patternFill>
              </fill>
            </x14:dxf>
          </x14:cfRule>
          <x14:cfRule type="containsText" priority="13275" operator="containsText" id="{2A1E995A-A3AB-49D1-AE70-E6ACD89DB9E4}">
            <xm:f>NOT(ISERROR(SEARCH('Listados Datos'!$T$5,AT217)))</xm:f>
            <xm:f>'Listados Datos'!$T$5</xm:f>
            <x14:dxf>
              <font>
                <b/>
                <i val="0"/>
                <color auto="1"/>
              </font>
              <fill>
                <patternFill>
                  <bgColor rgb="FFFFFF00"/>
                </patternFill>
              </fill>
            </x14:dxf>
          </x14:cfRule>
          <x14:cfRule type="containsText" priority="1327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193" operator="containsText" id="{FB348937-8B4F-4BA4-A3CC-74B45B5F63E4}">
            <xm:f>NOT(ISERROR(SEARCH('Listados Datos'!$T$3,AT237)))</xm:f>
            <xm:f>'Listados Datos'!$T$3</xm:f>
            <x14:dxf>
              <fill>
                <patternFill patternType="solid">
                  <bgColor rgb="FFC00000"/>
                </patternFill>
              </fill>
            </x14:dxf>
          </x14:cfRule>
          <x14:cfRule type="containsText" priority="13194" operator="containsText" id="{AF14B4E9-6805-4734-A1B0-238A91A4DBF3}">
            <xm:f>NOT(ISERROR(SEARCH('Listados Datos'!$T$4,AT237)))</xm:f>
            <xm:f>'Listados Datos'!$T$4</xm:f>
            <x14:dxf>
              <font>
                <b/>
                <i val="0"/>
                <color theme="0"/>
              </font>
              <fill>
                <patternFill>
                  <bgColor rgb="FFE26B0A"/>
                </patternFill>
              </fill>
            </x14:dxf>
          </x14:cfRule>
          <x14:cfRule type="containsText" priority="13195" operator="containsText" id="{751DB1F1-1661-4D1D-B9F1-291628B1323B}">
            <xm:f>NOT(ISERROR(SEARCH('Listados Datos'!$T$5,AT237)))</xm:f>
            <xm:f>'Listados Datos'!$T$5</xm:f>
            <x14:dxf>
              <font>
                <b/>
                <i val="0"/>
                <color auto="1"/>
              </font>
              <fill>
                <patternFill>
                  <bgColor rgb="FFFFFF00"/>
                </patternFill>
              </fill>
            </x14:dxf>
          </x14:cfRule>
          <x14:cfRule type="containsText" priority="13196" operator="containsText" id="{88788AD5-6E2F-45DE-AF95-B5E0B8498620}">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3183" operator="containsText" id="{F4A06AA9-A2D1-4C3E-9C08-15236B7366A8}">
            <xm:f>NOT(ISERROR(SEARCH('Listados Datos'!$P$3,AR237)))</xm:f>
            <xm:f>'Listados Datos'!$P$3</xm:f>
            <x14:dxf>
              <fill>
                <patternFill>
                  <bgColor rgb="FF99CC00"/>
                </patternFill>
              </fill>
            </x14:dxf>
          </x14:cfRule>
          <x14:cfRule type="containsText" priority="13184" operator="containsText" id="{3C523BB4-75E3-4EA1-81E1-3569B48E412D}">
            <xm:f>NOT(ISERROR(SEARCH('Listados Datos'!$P$4,AR237)))</xm:f>
            <xm:f>'Listados Datos'!$P$4</xm:f>
            <x14:dxf>
              <fill>
                <patternFill>
                  <bgColor rgb="FF33CC33"/>
                </patternFill>
              </fill>
            </x14:dxf>
          </x14:cfRule>
          <x14:cfRule type="containsText" priority="13185" operator="containsText" id="{82D90EF2-8230-4E92-8AED-A93EAB0EA0B3}">
            <xm:f>NOT(ISERROR(SEARCH('Listados Datos'!$P$5,AR237)))</xm:f>
            <xm:f>'Listados Datos'!$P$5</xm:f>
            <x14:dxf>
              <fill>
                <patternFill>
                  <bgColor rgb="FFFFFF00"/>
                </patternFill>
              </fill>
            </x14:dxf>
          </x14:cfRule>
          <x14:cfRule type="containsText" priority="13186" operator="containsText" id="{A6EB152B-9DD9-45A9-ADFD-BE9F159839AA}">
            <xm:f>NOT(ISERROR(SEARCH('Listados Datos'!$P$6,AR237)))</xm:f>
            <xm:f>'Listados Datos'!$P$6</xm:f>
            <x14:dxf>
              <fill>
                <patternFill>
                  <bgColor rgb="FFFFC000"/>
                </patternFill>
              </fill>
            </x14:dxf>
          </x14:cfRule>
          <x14:cfRule type="containsText" priority="13187" operator="containsText" id="{63418749-D925-43B3-9402-8501E693057B}">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3151" operator="containsText" id="{4EDE3B39-0113-4D1B-BBF7-03FE8FE2E56F}">
            <xm:f>NOT(ISERROR(SEARCH('Listados Datos'!$T$3,AT234)))</xm:f>
            <xm:f>'Listados Datos'!$T$3</xm:f>
            <x14:dxf>
              <fill>
                <patternFill patternType="solid">
                  <bgColor rgb="FFC00000"/>
                </patternFill>
              </fill>
            </x14:dxf>
          </x14:cfRule>
          <x14:cfRule type="containsText" priority="13152" operator="containsText" id="{A8EB1DB0-699A-487A-9F04-9D59544C59CF}">
            <xm:f>NOT(ISERROR(SEARCH('Listados Datos'!$T$4,AT234)))</xm:f>
            <xm:f>'Listados Datos'!$T$4</xm:f>
            <x14:dxf>
              <font>
                <b/>
                <i val="0"/>
                <color theme="0"/>
              </font>
              <fill>
                <patternFill>
                  <bgColor rgb="FFE26B0A"/>
                </patternFill>
              </fill>
            </x14:dxf>
          </x14:cfRule>
          <x14:cfRule type="containsText" priority="13153" operator="containsText" id="{9D08245D-4D02-4216-8C93-C5F6A6579AD3}">
            <xm:f>NOT(ISERROR(SEARCH('Listados Datos'!$T$5,AT234)))</xm:f>
            <xm:f>'Listados Datos'!$T$5</xm:f>
            <x14:dxf>
              <font>
                <b/>
                <i val="0"/>
                <color auto="1"/>
              </font>
              <fill>
                <patternFill>
                  <bgColor rgb="FFFFFF00"/>
                </patternFill>
              </fill>
            </x14:dxf>
          </x14:cfRule>
          <x14:cfRule type="containsText" priority="13154" operator="containsText" id="{B364DA58-8A50-4528-919B-0906C2D0C426}">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3141" operator="containsText" id="{729A19B1-C46E-4CD9-A3D4-614A846CBE75}">
            <xm:f>NOT(ISERROR(SEARCH('Listados Datos'!$P$3,AR234)))</xm:f>
            <xm:f>'Listados Datos'!$P$3</xm:f>
            <x14:dxf>
              <fill>
                <patternFill>
                  <bgColor rgb="FF99CC00"/>
                </patternFill>
              </fill>
            </x14:dxf>
          </x14:cfRule>
          <x14:cfRule type="containsText" priority="13142" operator="containsText" id="{B6252112-5CD1-4B2B-B25B-4A99B68CAACC}">
            <xm:f>NOT(ISERROR(SEARCH('Listados Datos'!$P$4,AR234)))</xm:f>
            <xm:f>'Listados Datos'!$P$4</xm:f>
            <x14:dxf>
              <fill>
                <patternFill>
                  <bgColor rgb="FF33CC33"/>
                </patternFill>
              </fill>
            </x14:dxf>
          </x14:cfRule>
          <x14:cfRule type="containsText" priority="13143" operator="containsText" id="{9EA16D8D-21A1-493C-8DCF-DCE5FF5D4A61}">
            <xm:f>NOT(ISERROR(SEARCH('Listados Datos'!$P$5,AR234)))</xm:f>
            <xm:f>'Listados Datos'!$P$5</xm:f>
            <x14:dxf>
              <fill>
                <patternFill>
                  <bgColor rgb="FFFFFF00"/>
                </patternFill>
              </fill>
            </x14:dxf>
          </x14:cfRule>
          <x14:cfRule type="containsText" priority="13144" operator="containsText" id="{5BA00031-C3EC-4C81-84E0-95A8F2E99E65}">
            <xm:f>NOT(ISERROR(SEARCH('Listados Datos'!$P$6,AR234)))</xm:f>
            <xm:f>'Listados Datos'!$P$6</xm:f>
            <x14:dxf>
              <fill>
                <patternFill>
                  <bgColor rgb="FFFFC000"/>
                </patternFill>
              </fill>
            </x14:dxf>
          </x14:cfRule>
          <x14:cfRule type="containsText" priority="13145" operator="containsText" id="{29BE8828-BB95-44E5-AB5B-042E1C2F6234}">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3259" operator="containsText" id="{46D0250E-7897-408C-A6D6-626E4DE34DBA}">
            <xm:f>NOT(ISERROR(SEARCH('Listados Datos'!$T$3,AF232)))</xm:f>
            <xm:f>'Listados Datos'!$T$3</xm:f>
            <x14:dxf>
              <fill>
                <patternFill patternType="solid">
                  <bgColor rgb="FFC00000"/>
                </patternFill>
              </fill>
            </x14:dxf>
          </x14:cfRule>
          <x14:cfRule type="containsText" priority="13260" operator="containsText" id="{5562B7CA-47FE-45E0-AA24-C3A5D20EFCB6}">
            <xm:f>NOT(ISERROR(SEARCH('Listados Datos'!$T$4,AF232)))</xm:f>
            <xm:f>'Listados Datos'!$T$4</xm:f>
            <x14:dxf>
              <font>
                <b/>
                <i val="0"/>
                <color theme="0"/>
              </font>
              <fill>
                <patternFill>
                  <bgColor rgb="FFE26B0A"/>
                </patternFill>
              </fill>
            </x14:dxf>
          </x14:cfRule>
          <x14:cfRule type="containsText" priority="13261" operator="containsText" id="{722AD8FA-9E07-4DC0-B5BA-C21B9B0B78E6}">
            <xm:f>NOT(ISERROR(SEARCH('Listados Datos'!$T$5,AF232)))</xm:f>
            <xm:f>'Listados Datos'!$T$5</xm:f>
            <x14:dxf>
              <font>
                <b/>
                <i val="0"/>
                <color auto="1"/>
              </font>
              <fill>
                <patternFill>
                  <bgColor rgb="FFFFFF00"/>
                </patternFill>
              </fill>
            </x14:dxf>
          </x14:cfRule>
          <x14:cfRule type="containsText" priority="13262" operator="containsText" id="{14451C81-CEA6-4BDD-8DD3-A16AC7E05888}">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3255" operator="containsText" id="{0ADFF9F0-8971-4024-A9BA-2FB4471BCF14}">
            <xm:f>NOT(ISERROR(SEARCH('Listados Datos'!$T$3,AB232)))</xm:f>
            <xm:f>'Listados Datos'!$T$3</xm:f>
            <x14:dxf>
              <fill>
                <patternFill patternType="solid">
                  <bgColor rgb="FFC00000"/>
                </patternFill>
              </fill>
            </x14:dxf>
          </x14:cfRule>
          <x14:cfRule type="containsText" priority="13256" operator="containsText" id="{75A4A5D4-9008-41F8-B00A-FD16AE279672}">
            <xm:f>NOT(ISERROR(SEARCH('Listados Datos'!$T$4,AB232)))</xm:f>
            <xm:f>'Listados Datos'!$T$4</xm:f>
            <x14:dxf>
              <font>
                <b/>
                <i val="0"/>
                <color theme="0"/>
              </font>
              <fill>
                <patternFill>
                  <bgColor rgb="FFE26B0A"/>
                </patternFill>
              </fill>
            </x14:dxf>
          </x14:cfRule>
          <x14:cfRule type="containsText" priority="13257" operator="containsText" id="{87946ACA-D833-4BC1-8324-05DBC3846C6A}">
            <xm:f>NOT(ISERROR(SEARCH('Listados Datos'!$T$5,AB232)))</xm:f>
            <xm:f>'Listados Datos'!$T$5</xm:f>
            <x14:dxf>
              <font>
                <b/>
                <i val="0"/>
                <color auto="1"/>
              </font>
              <fill>
                <patternFill>
                  <bgColor rgb="FFFFFF00"/>
                </patternFill>
              </fill>
            </x14:dxf>
          </x14:cfRule>
          <x14:cfRule type="containsText" priority="13258" operator="containsText" id="{2EA61E88-002C-4C97-BF8C-14ED41D81466}">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3245" operator="containsText" id="{F4EBDCCA-C1FA-4685-9040-1009A3929C64}">
            <xm:f>NOT(ISERROR(SEARCH('Listados Datos'!$P$3,Z232)))</xm:f>
            <xm:f>'Listados Datos'!$P$3</xm:f>
            <x14:dxf>
              <fill>
                <patternFill>
                  <bgColor rgb="FF99CC00"/>
                </patternFill>
              </fill>
            </x14:dxf>
          </x14:cfRule>
          <x14:cfRule type="containsText" priority="13246" operator="containsText" id="{62EA1DF6-6A84-4E74-9E13-4D1F0B6FEC8B}">
            <xm:f>NOT(ISERROR(SEARCH('Listados Datos'!$P$4,Z232)))</xm:f>
            <xm:f>'Listados Datos'!$P$4</xm:f>
            <x14:dxf>
              <fill>
                <patternFill>
                  <bgColor rgb="FF33CC33"/>
                </patternFill>
              </fill>
            </x14:dxf>
          </x14:cfRule>
          <x14:cfRule type="containsText" priority="13247" operator="containsText" id="{E4BA1F46-4998-46D7-8FAA-1AC4D00231C3}">
            <xm:f>NOT(ISERROR(SEARCH('Listados Datos'!$P$5,Z232)))</xm:f>
            <xm:f>'Listados Datos'!$P$5</xm:f>
            <x14:dxf>
              <fill>
                <patternFill>
                  <bgColor rgb="FFFFFF00"/>
                </patternFill>
              </fill>
            </x14:dxf>
          </x14:cfRule>
          <x14:cfRule type="containsText" priority="13248" operator="containsText" id="{265C2227-5CB9-48E8-B17C-B21B0AE28A85}">
            <xm:f>NOT(ISERROR(SEARCH('Listados Datos'!$P$6,Z232)))</xm:f>
            <xm:f>'Listados Datos'!$P$6</xm:f>
            <x14:dxf>
              <fill>
                <patternFill>
                  <bgColor rgb="FFFFC000"/>
                </patternFill>
              </fill>
            </x14:dxf>
          </x14:cfRule>
          <x14:cfRule type="containsText" priority="13249" operator="containsText" id="{A43B5F18-0710-415C-8A4F-B16D63E923FF}">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3221" operator="containsText" id="{DF02CE3D-C181-44DA-A05A-F4860B8CD6F4}">
            <xm:f>NOT(ISERROR(SEARCH('Listados Datos'!$T$3,AT232)))</xm:f>
            <xm:f>'Listados Datos'!$T$3</xm:f>
            <x14:dxf>
              <fill>
                <patternFill patternType="solid">
                  <bgColor rgb="FFC00000"/>
                </patternFill>
              </fill>
            </x14:dxf>
          </x14:cfRule>
          <x14:cfRule type="containsText" priority="13222" operator="containsText" id="{E8F5AFD1-6114-44A5-84CD-CB35B5C3A2F7}">
            <xm:f>NOT(ISERROR(SEARCH('Listados Datos'!$T$4,AT232)))</xm:f>
            <xm:f>'Listados Datos'!$T$4</xm:f>
            <x14:dxf>
              <font>
                <b/>
                <i val="0"/>
                <color theme="0"/>
              </font>
              <fill>
                <patternFill>
                  <bgColor rgb="FFE26B0A"/>
                </patternFill>
              </fill>
            </x14:dxf>
          </x14:cfRule>
          <x14:cfRule type="containsText" priority="13223" operator="containsText" id="{37BD327B-C914-42F2-A2FF-1ACD3CE2B300}">
            <xm:f>NOT(ISERROR(SEARCH('Listados Datos'!$T$5,AT232)))</xm:f>
            <xm:f>'Listados Datos'!$T$5</xm:f>
            <x14:dxf>
              <font>
                <b/>
                <i val="0"/>
                <color auto="1"/>
              </font>
              <fill>
                <patternFill>
                  <bgColor rgb="FFFFFF00"/>
                </patternFill>
              </fill>
            </x14:dxf>
          </x14:cfRule>
          <x14:cfRule type="containsText" priority="13224" operator="containsText" id="{E4F60C94-0CD5-4F1F-A73B-93EFDF8F2805}">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3211" operator="containsText" id="{436BD6C8-DC05-45CA-8648-EE3F57FA4373}">
            <xm:f>NOT(ISERROR(SEARCH('Listados Datos'!$P$3,AR232)))</xm:f>
            <xm:f>'Listados Datos'!$P$3</xm:f>
            <x14:dxf>
              <fill>
                <patternFill>
                  <bgColor rgb="FF99CC00"/>
                </patternFill>
              </fill>
            </x14:dxf>
          </x14:cfRule>
          <x14:cfRule type="containsText" priority="13212" operator="containsText" id="{B76C1703-2A6B-49F3-AFF8-0938633DBC7B}">
            <xm:f>NOT(ISERROR(SEARCH('Listados Datos'!$P$4,AR232)))</xm:f>
            <xm:f>'Listados Datos'!$P$4</xm:f>
            <x14:dxf>
              <fill>
                <patternFill>
                  <bgColor rgb="FF33CC33"/>
                </patternFill>
              </fill>
            </x14:dxf>
          </x14:cfRule>
          <x14:cfRule type="containsText" priority="13213" operator="containsText" id="{104AF298-684D-42EC-A73F-829D1E08AEC6}">
            <xm:f>NOT(ISERROR(SEARCH('Listados Datos'!$P$5,AR232)))</xm:f>
            <xm:f>'Listados Datos'!$P$5</xm:f>
            <x14:dxf>
              <fill>
                <patternFill>
                  <bgColor rgb="FFFFFF00"/>
                </patternFill>
              </fill>
            </x14:dxf>
          </x14:cfRule>
          <x14:cfRule type="containsText" priority="13214" operator="containsText" id="{01D84BD7-AD0D-4DDA-B9F6-9477A829410C}">
            <xm:f>NOT(ISERROR(SEARCH('Listados Datos'!$P$6,AR232)))</xm:f>
            <xm:f>'Listados Datos'!$P$6</xm:f>
            <x14:dxf>
              <fill>
                <patternFill>
                  <bgColor rgb="FFFFC000"/>
                </patternFill>
              </fill>
            </x14:dxf>
          </x14:cfRule>
          <x14:cfRule type="containsText" priority="13215" operator="containsText" id="{ED718718-AF96-45C1-ACC2-CAB3B1965472}">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3207" operator="containsText" id="{765E0A01-2C24-4118-9C34-4C22D70C5E7A}">
            <xm:f>NOT(ISERROR(SEARCH('Listados Datos'!$T$3,AT233)))</xm:f>
            <xm:f>'Listados Datos'!$T$3</xm:f>
            <x14:dxf>
              <fill>
                <patternFill patternType="solid">
                  <bgColor rgb="FFC00000"/>
                </patternFill>
              </fill>
            </x14:dxf>
          </x14:cfRule>
          <x14:cfRule type="containsText" priority="13208" operator="containsText" id="{3F32532C-57A2-494D-B3D2-2E1AE8DE9CB6}">
            <xm:f>NOT(ISERROR(SEARCH('Listados Datos'!$T$4,AT233)))</xm:f>
            <xm:f>'Listados Datos'!$T$4</xm:f>
            <x14:dxf>
              <font>
                <b/>
                <i val="0"/>
                <color theme="0"/>
              </font>
              <fill>
                <patternFill>
                  <bgColor rgb="FFE26B0A"/>
                </patternFill>
              </fill>
            </x14:dxf>
          </x14:cfRule>
          <x14:cfRule type="containsText" priority="13209" operator="containsText" id="{E728ED4A-FDE8-4FE2-9D34-EA00A469542E}">
            <xm:f>NOT(ISERROR(SEARCH('Listados Datos'!$T$5,AT233)))</xm:f>
            <xm:f>'Listados Datos'!$T$5</xm:f>
            <x14:dxf>
              <font>
                <b/>
                <i val="0"/>
                <color auto="1"/>
              </font>
              <fill>
                <patternFill>
                  <bgColor rgb="FFFFFF00"/>
                </patternFill>
              </fill>
            </x14:dxf>
          </x14:cfRule>
          <x14:cfRule type="containsText" priority="13210" operator="containsText" id="{660F7CDA-8F95-4D7E-87A1-72A80A1E4F23}">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3197" operator="containsText" id="{0AE4386D-34BF-4E82-A0A6-5849539F0363}">
            <xm:f>NOT(ISERROR(SEARCH('Listados Datos'!$P$3,AR233)))</xm:f>
            <xm:f>'Listados Datos'!$P$3</xm:f>
            <x14:dxf>
              <fill>
                <patternFill>
                  <bgColor rgb="FF99CC00"/>
                </patternFill>
              </fill>
            </x14:dxf>
          </x14:cfRule>
          <x14:cfRule type="containsText" priority="13198" operator="containsText" id="{6145590C-7CBE-4F41-BA76-88BDB90E1F32}">
            <xm:f>NOT(ISERROR(SEARCH('Listados Datos'!$P$4,AR233)))</xm:f>
            <xm:f>'Listados Datos'!$P$4</xm:f>
            <x14:dxf>
              <fill>
                <patternFill>
                  <bgColor rgb="FF33CC33"/>
                </patternFill>
              </fill>
            </x14:dxf>
          </x14:cfRule>
          <x14:cfRule type="containsText" priority="13199" operator="containsText" id="{1C047F4D-E23E-460E-B9C6-366C62C48A57}">
            <xm:f>NOT(ISERROR(SEARCH('Listados Datos'!$P$5,AR233)))</xm:f>
            <xm:f>'Listados Datos'!$P$5</xm:f>
            <x14:dxf>
              <fill>
                <patternFill>
                  <bgColor rgb="FFFFFF00"/>
                </patternFill>
              </fill>
            </x14:dxf>
          </x14:cfRule>
          <x14:cfRule type="containsText" priority="13200" operator="containsText" id="{39CE8FCC-2861-4826-8A27-858E3BC1A5DB}">
            <xm:f>NOT(ISERROR(SEARCH('Listados Datos'!$P$6,AR233)))</xm:f>
            <xm:f>'Listados Datos'!$P$6</xm:f>
            <x14:dxf>
              <fill>
                <patternFill>
                  <bgColor rgb="FFFFC000"/>
                </patternFill>
              </fill>
            </x14:dxf>
          </x14:cfRule>
          <x14:cfRule type="containsText" priority="13201" operator="containsText" id="{3ADFCDD8-FB4F-4DCE-906E-F7D0E4A9BF5D}">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3179" operator="containsText" id="{11A0C9A5-12E1-4171-B69B-C270BF3C6D59}">
            <xm:f>NOT(ISERROR(SEARCH('Listados Datos'!$T$3,AF234)))</xm:f>
            <xm:f>'Listados Datos'!$T$3</xm:f>
            <x14:dxf>
              <fill>
                <patternFill patternType="solid">
                  <bgColor rgb="FFC00000"/>
                </patternFill>
              </fill>
            </x14:dxf>
          </x14:cfRule>
          <x14:cfRule type="containsText" priority="13180" operator="containsText" id="{E5FD7EBA-88DE-4E38-8274-D826F680EF9F}">
            <xm:f>NOT(ISERROR(SEARCH('Listados Datos'!$T$4,AF234)))</xm:f>
            <xm:f>'Listados Datos'!$T$4</xm:f>
            <x14:dxf>
              <font>
                <b/>
                <i val="0"/>
                <color theme="0"/>
              </font>
              <fill>
                <patternFill>
                  <bgColor rgb="FFE26B0A"/>
                </patternFill>
              </fill>
            </x14:dxf>
          </x14:cfRule>
          <x14:cfRule type="containsText" priority="13181" operator="containsText" id="{DC595752-1C0B-4880-BEF4-534B294548B6}">
            <xm:f>NOT(ISERROR(SEARCH('Listados Datos'!$T$5,AF234)))</xm:f>
            <xm:f>'Listados Datos'!$T$5</xm:f>
            <x14:dxf>
              <font>
                <b/>
                <i val="0"/>
                <color auto="1"/>
              </font>
              <fill>
                <patternFill>
                  <bgColor rgb="FFFFFF00"/>
                </patternFill>
              </fill>
            </x14:dxf>
          </x14:cfRule>
          <x14:cfRule type="containsText" priority="13182" operator="containsText" id="{4EF98BE3-1110-4C72-BB18-1A8B0137640F}">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3175" operator="containsText" id="{EA92B91A-F9EA-4E53-9D7F-1800CB9402FB}">
            <xm:f>NOT(ISERROR(SEARCH('Listados Datos'!$T$3,AB234)))</xm:f>
            <xm:f>'Listados Datos'!$T$3</xm:f>
            <x14:dxf>
              <fill>
                <patternFill patternType="solid">
                  <bgColor rgb="FFC00000"/>
                </patternFill>
              </fill>
            </x14:dxf>
          </x14:cfRule>
          <x14:cfRule type="containsText" priority="13176" operator="containsText" id="{8107606F-43FA-41FF-854D-5B67DDFC234C}">
            <xm:f>NOT(ISERROR(SEARCH('Listados Datos'!$T$4,AB234)))</xm:f>
            <xm:f>'Listados Datos'!$T$4</xm:f>
            <x14:dxf>
              <font>
                <b/>
                <i val="0"/>
                <color theme="0"/>
              </font>
              <fill>
                <patternFill>
                  <bgColor rgb="FFE26B0A"/>
                </patternFill>
              </fill>
            </x14:dxf>
          </x14:cfRule>
          <x14:cfRule type="containsText" priority="13177" operator="containsText" id="{FCA9A0B3-4069-4E2C-AEA2-006962E8C784}">
            <xm:f>NOT(ISERROR(SEARCH('Listados Datos'!$T$5,AB234)))</xm:f>
            <xm:f>'Listados Datos'!$T$5</xm:f>
            <x14:dxf>
              <font>
                <b/>
                <i val="0"/>
                <color auto="1"/>
              </font>
              <fill>
                <patternFill>
                  <bgColor rgb="FFFFFF00"/>
                </patternFill>
              </fill>
            </x14:dxf>
          </x14:cfRule>
          <x14:cfRule type="containsText" priority="13178" operator="containsText" id="{E9F6D3BF-636E-4100-94C8-6414E1C741F7}">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3165" operator="containsText" id="{94B640FF-09F1-4B28-BAFA-9B2134CF16B8}">
            <xm:f>NOT(ISERROR(SEARCH('Listados Datos'!$P$3,Z234)))</xm:f>
            <xm:f>'Listados Datos'!$P$3</xm:f>
            <x14:dxf>
              <fill>
                <patternFill>
                  <bgColor rgb="FF99CC00"/>
                </patternFill>
              </fill>
            </x14:dxf>
          </x14:cfRule>
          <x14:cfRule type="containsText" priority="13166" operator="containsText" id="{40A0D8C3-FA8C-4885-9EF0-3C6655356EB2}">
            <xm:f>NOT(ISERROR(SEARCH('Listados Datos'!$P$4,Z234)))</xm:f>
            <xm:f>'Listados Datos'!$P$4</xm:f>
            <x14:dxf>
              <fill>
                <patternFill>
                  <bgColor rgb="FF33CC33"/>
                </patternFill>
              </fill>
            </x14:dxf>
          </x14:cfRule>
          <x14:cfRule type="containsText" priority="13167" operator="containsText" id="{913109E0-46B2-4C9E-B11C-4971B70D8267}">
            <xm:f>NOT(ISERROR(SEARCH('Listados Datos'!$P$5,Z234)))</xm:f>
            <xm:f>'Listados Datos'!$P$5</xm:f>
            <x14:dxf>
              <fill>
                <patternFill>
                  <bgColor rgb="FFFFFF00"/>
                </patternFill>
              </fill>
            </x14:dxf>
          </x14:cfRule>
          <x14:cfRule type="containsText" priority="13168" operator="containsText" id="{4FEE5B53-C489-40F2-A1BA-D58813171587}">
            <xm:f>NOT(ISERROR(SEARCH('Listados Datos'!$P$6,Z234)))</xm:f>
            <xm:f>'Listados Datos'!$P$6</xm:f>
            <x14:dxf>
              <fill>
                <patternFill>
                  <bgColor rgb="FFFFC000"/>
                </patternFill>
              </fill>
            </x14:dxf>
          </x14:cfRule>
          <x14:cfRule type="containsText" priority="13169" operator="containsText" id="{2050FC6E-359D-4F35-94EF-7C4B5F73A615}">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3137" operator="containsText" id="{89EA5999-6FBF-4F5F-B8BF-E0370120C048}">
            <xm:f>NOT(ISERROR(SEARCH('Listados Datos'!$T$3,AT235)))</xm:f>
            <xm:f>'Listados Datos'!$T$3</xm:f>
            <x14:dxf>
              <fill>
                <patternFill patternType="solid">
                  <bgColor rgb="FFC00000"/>
                </patternFill>
              </fill>
            </x14:dxf>
          </x14:cfRule>
          <x14:cfRule type="containsText" priority="13138" operator="containsText" id="{0C6B85C2-43C2-449F-9F57-0161861EF442}">
            <xm:f>NOT(ISERROR(SEARCH('Listados Datos'!$T$4,AT235)))</xm:f>
            <xm:f>'Listados Datos'!$T$4</xm:f>
            <x14:dxf>
              <font>
                <b/>
                <i val="0"/>
                <color theme="0"/>
              </font>
              <fill>
                <patternFill>
                  <bgColor rgb="FFE26B0A"/>
                </patternFill>
              </fill>
            </x14:dxf>
          </x14:cfRule>
          <x14:cfRule type="containsText" priority="13139" operator="containsText" id="{0B080267-45AC-45C8-9196-A5B330A897DF}">
            <xm:f>NOT(ISERROR(SEARCH('Listados Datos'!$T$5,AT235)))</xm:f>
            <xm:f>'Listados Datos'!$T$5</xm:f>
            <x14:dxf>
              <font>
                <b/>
                <i val="0"/>
                <color auto="1"/>
              </font>
              <fill>
                <patternFill>
                  <bgColor rgb="FFFFFF00"/>
                </patternFill>
              </fill>
            </x14:dxf>
          </x14:cfRule>
          <x14:cfRule type="containsText" priority="13140" operator="containsText" id="{C21B9F45-5DF6-4347-A3E9-2913AD8A597D}">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3057" operator="containsText" id="{F044D8A1-D4EB-46D8-8D36-85FAA7162463}">
            <xm:f>NOT(ISERROR(SEARCH('Listados Datos'!$T$3,AT225)))</xm:f>
            <xm:f>'Listados Datos'!$T$3</xm:f>
            <x14:dxf>
              <fill>
                <patternFill patternType="solid">
                  <bgColor rgb="FFC00000"/>
                </patternFill>
              </fill>
            </x14:dxf>
          </x14:cfRule>
          <x14:cfRule type="containsText" priority="13058" operator="containsText" id="{EF8B843F-1DEE-4F37-AB1C-4FDE4FAFCF61}">
            <xm:f>NOT(ISERROR(SEARCH('Listados Datos'!$T$4,AT225)))</xm:f>
            <xm:f>'Listados Datos'!$T$4</xm:f>
            <x14:dxf>
              <font>
                <b/>
                <i val="0"/>
                <color theme="0"/>
              </font>
              <fill>
                <patternFill>
                  <bgColor rgb="FFE26B0A"/>
                </patternFill>
              </fill>
            </x14:dxf>
          </x14:cfRule>
          <x14:cfRule type="containsText" priority="13059" operator="containsText" id="{DD3F87BF-DEC7-4FB5-A055-C86826F62A56}">
            <xm:f>NOT(ISERROR(SEARCH('Listados Datos'!$T$5,AT225)))</xm:f>
            <xm:f>'Listados Datos'!$T$5</xm:f>
            <x14:dxf>
              <font>
                <b/>
                <i val="0"/>
                <color auto="1"/>
              </font>
              <fill>
                <patternFill>
                  <bgColor rgb="FFFFFF00"/>
                </patternFill>
              </fill>
            </x14:dxf>
          </x14:cfRule>
          <x14:cfRule type="containsText" priority="13060" operator="containsText" id="{8020C5B5-C487-4CEF-A676-CBDB4DD3006D}">
            <xm:f>NOT(ISERROR(SEARCH('Listados Datos'!$T$6,AT225)))</xm:f>
            <xm:f>'Listados Datos'!$T$6</xm:f>
            <x14:dxf>
              <font>
                <b/>
                <i val="0"/>
              </font>
              <fill>
                <patternFill>
                  <bgColor rgb="FF92D050"/>
                </patternFill>
              </fill>
            </x14:dxf>
          </x14:cfRule>
          <xm:sqref>AT225 AT231</xm:sqref>
        </x14:conditionalFormatting>
        <x14:conditionalFormatting xmlns:xm="http://schemas.microsoft.com/office/excel/2006/main">
          <x14:cfRule type="containsText" priority="13047" operator="containsText" id="{74A1DFA3-1692-440A-9775-8AC951337752}">
            <xm:f>NOT(ISERROR(SEARCH('Listados Datos'!$P$3,AR225)))</xm:f>
            <xm:f>'Listados Datos'!$P$3</xm:f>
            <x14:dxf>
              <fill>
                <patternFill>
                  <bgColor rgb="FF99CC00"/>
                </patternFill>
              </fill>
            </x14:dxf>
          </x14:cfRule>
          <x14:cfRule type="containsText" priority="13048" operator="containsText" id="{FE45B8E2-1A8C-4400-B20F-A32D12F4E241}">
            <xm:f>NOT(ISERROR(SEARCH('Listados Datos'!$P$4,AR225)))</xm:f>
            <xm:f>'Listados Datos'!$P$4</xm:f>
            <x14:dxf>
              <fill>
                <patternFill>
                  <bgColor rgb="FF33CC33"/>
                </patternFill>
              </fill>
            </x14:dxf>
          </x14:cfRule>
          <x14:cfRule type="containsText" priority="13049" operator="containsText" id="{19FD61AC-B940-48F9-AF34-705FCD3E31AC}">
            <xm:f>NOT(ISERROR(SEARCH('Listados Datos'!$P$5,AR225)))</xm:f>
            <xm:f>'Listados Datos'!$P$5</xm:f>
            <x14:dxf>
              <fill>
                <patternFill>
                  <bgColor rgb="FFFFFF00"/>
                </patternFill>
              </fill>
            </x14:dxf>
          </x14:cfRule>
          <x14:cfRule type="containsText" priority="13050" operator="containsText" id="{E0B05398-8C3E-4A9E-AC1D-D7F041A6F104}">
            <xm:f>NOT(ISERROR(SEARCH('Listados Datos'!$P$6,AR225)))</xm:f>
            <xm:f>'Listados Datos'!$P$6</xm:f>
            <x14:dxf>
              <fill>
                <patternFill>
                  <bgColor rgb="FFFFC000"/>
                </patternFill>
              </fill>
            </x14:dxf>
          </x14:cfRule>
          <x14:cfRule type="containsText" priority="13051" operator="containsText" id="{B1AE925E-A88C-4B7C-AD3F-0EC0031D456F}">
            <xm:f>NOT(ISERROR(SEARCH('Listados Datos'!$P$7,AR225)))</xm:f>
            <xm:f>'Listados Datos'!$P$7</xm:f>
            <x14:dxf>
              <fill>
                <patternFill>
                  <bgColor rgb="FFFF0000"/>
                </patternFill>
              </fill>
            </x14:dxf>
          </x14:cfRule>
          <xm:sqref>AR225 AR231</xm:sqref>
        </x14:conditionalFormatting>
        <x14:conditionalFormatting xmlns:xm="http://schemas.microsoft.com/office/excel/2006/main">
          <x14:cfRule type="containsText" priority="13015" operator="containsText" id="{29BE0FEF-B9AE-4170-963D-C799C5109903}">
            <xm:f>NOT(ISERROR(SEARCH('Listados Datos'!$T$3,AT222)))</xm:f>
            <xm:f>'Listados Datos'!$T$3</xm:f>
            <x14:dxf>
              <fill>
                <patternFill patternType="solid">
                  <bgColor rgb="FFC00000"/>
                </patternFill>
              </fill>
            </x14:dxf>
          </x14:cfRule>
          <x14:cfRule type="containsText" priority="13016" operator="containsText" id="{A83A2C52-E507-4ECB-9E33-11021835404C}">
            <xm:f>NOT(ISERROR(SEARCH('Listados Datos'!$T$4,AT222)))</xm:f>
            <xm:f>'Listados Datos'!$T$4</xm:f>
            <x14:dxf>
              <font>
                <b/>
                <i val="0"/>
                <color theme="0"/>
              </font>
              <fill>
                <patternFill>
                  <bgColor rgb="FFE26B0A"/>
                </patternFill>
              </fill>
            </x14:dxf>
          </x14:cfRule>
          <x14:cfRule type="containsText" priority="13017" operator="containsText" id="{42F0B094-3017-48A2-94F7-E041069AA618}">
            <xm:f>NOT(ISERROR(SEARCH('Listados Datos'!$T$5,AT222)))</xm:f>
            <xm:f>'Listados Datos'!$T$5</xm:f>
            <x14:dxf>
              <font>
                <b/>
                <i val="0"/>
                <color auto="1"/>
              </font>
              <fill>
                <patternFill>
                  <bgColor rgb="FFFFFF00"/>
                </patternFill>
              </fill>
            </x14:dxf>
          </x14:cfRule>
          <x14:cfRule type="containsText" priority="1301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3005" operator="containsText" id="{B2039D40-0773-45FC-8F17-37BF7C663477}">
            <xm:f>NOT(ISERROR(SEARCH('Listados Datos'!$P$3,AR222)))</xm:f>
            <xm:f>'Listados Datos'!$P$3</xm:f>
            <x14:dxf>
              <fill>
                <patternFill>
                  <bgColor rgb="FF99CC00"/>
                </patternFill>
              </fill>
            </x14:dxf>
          </x14:cfRule>
          <x14:cfRule type="containsText" priority="13006" operator="containsText" id="{ECC787E7-BED3-4798-BF92-3A4F01BD1A34}">
            <xm:f>NOT(ISERROR(SEARCH('Listados Datos'!$P$4,AR222)))</xm:f>
            <xm:f>'Listados Datos'!$P$4</xm:f>
            <x14:dxf>
              <fill>
                <patternFill>
                  <bgColor rgb="FF33CC33"/>
                </patternFill>
              </fill>
            </x14:dxf>
          </x14:cfRule>
          <x14:cfRule type="containsText" priority="13007" operator="containsText" id="{B71BE51C-B422-4F00-A421-EDB83F1241CB}">
            <xm:f>NOT(ISERROR(SEARCH('Listados Datos'!$P$5,AR222)))</xm:f>
            <xm:f>'Listados Datos'!$P$5</xm:f>
            <x14:dxf>
              <fill>
                <patternFill>
                  <bgColor rgb="FFFFFF00"/>
                </patternFill>
              </fill>
            </x14:dxf>
          </x14:cfRule>
          <x14:cfRule type="containsText" priority="13008" operator="containsText" id="{0AC0DDCE-DED1-4A2C-B003-8E94BC2FD898}">
            <xm:f>NOT(ISERROR(SEARCH('Listados Datos'!$P$6,AR222)))</xm:f>
            <xm:f>'Listados Datos'!$P$6</xm:f>
            <x14:dxf>
              <fill>
                <patternFill>
                  <bgColor rgb="FFFFC000"/>
                </patternFill>
              </fill>
            </x14:dxf>
          </x14:cfRule>
          <x14:cfRule type="containsText" priority="1300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991" operator="containsText" id="{46C13E28-E5E1-491E-8B85-8635FDC582DD}">
            <xm:f>NOT(ISERROR(SEARCH('Listados Datos'!$P$3,AR223)))</xm:f>
            <xm:f>'Listados Datos'!$P$3</xm:f>
            <x14:dxf>
              <fill>
                <patternFill>
                  <bgColor rgb="FF99CC00"/>
                </patternFill>
              </fill>
            </x14:dxf>
          </x14:cfRule>
          <x14:cfRule type="containsText" priority="12992" operator="containsText" id="{CA4ADF1B-2E65-4011-9E86-FAB806035602}">
            <xm:f>NOT(ISERROR(SEARCH('Listados Datos'!$P$4,AR223)))</xm:f>
            <xm:f>'Listados Datos'!$P$4</xm:f>
            <x14:dxf>
              <fill>
                <patternFill>
                  <bgColor rgb="FF33CC33"/>
                </patternFill>
              </fill>
            </x14:dxf>
          </x14:cfRule>
          <x14:cfRule type="containsText" priority="12993" operator="containsText" id="{C85A4DDA-F855-49C7-88F3-26083209C30C}">
            <xm:f>NOT(ISERROR(SEARCH('Listados Datos'!$P$5,AR223)))</xm:f>
            <xm:f>'Listados Datos'!$P$5</xm:f>
            <x14:dxf>
              <fill>
                <patternFill>
                  <bgColor rgb="FFFFFF00"/>
                </patternFill>
              </fill>
            </x14:dxf>
          </x14:cfRule>
          <x14:cfRule type="containsText" priority="12994" operator="containsText" id="{E9A7B49C-1E76-4932-BD40-140CCC98A4B0}">
            <xm:f>NOT(ISERROR(SEARCH('Listados Datos'!$P$6,AR223)))</xm:f>
            <xm:f>'Listados Datos'!$P$6</xm:f>
            <x14:dxf>
              <fill>
                <patternFill>
                  <bgColor rgb="FFFFC000"/>
                </patternFill>
              </fill>
            </x14:dxf>
          </x14:cfRule>
          <x14:cfRule type="containsText" priority="1299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3123" operator="containsText" id="{E5AA5044-962E-421D-A5A2-5434763158A4}">
            <xm:f>NOT(ISERROR(SEARCH('Listados Datos'!$T$3,AF220)))</xm:f>
            <xm:f>'Listados Datos'!$T$3</xm:f>
            <x14:dxf>
              <fill>
                <patternFill patternType="solid">
                  <bgColor rgb="FFC00000"/>
                </patternFill>
              </fill>
            </x14:dxf>
          </x14:cfRule>
          <x14:cfRule type="containsText" priority="13124" operator="containsText" id="{6C4CEEB3-3354-4493-9F78-E397C0EDDA90}">
            <xm:f>NOT(ISERROR(SEARCH('Listados Datos'!$T$4,AF220)))</xm:f>
            <xm:f>'Listados Datos'!$T$4</xm:f>
            <x14:dxf>
              <font>
                <b/>
                <i val="0"/>
                <color theme="0"/>
              </font>
              <fill>
                <patternFill>
                  <bgColor rgb="FFE26B0A"/>
                </patternFill>
              </fill>
            </x14:dxf>
          </x14:cfRule>
          <x14:cfRule type="containsText" priority="13125" operator="containsText" id="{DE19E388-2BA2-4A0C-9BDD-358CB2C43A6D}">
            <xm:f>NOT(ISERROR(SEARCH('Listados Datos'!$T$5,AF220)))</xm:f>
            <xm:f>'Listados Datos'!$T$5</xm:f>
            <x14:dxf>
              <font>
                <b/>
                <i val="0"/>
                <color auto="1"/>
              </font>
              <fill>
                <patternFill>
                  <bgColor rgb="FFFFFF00"/>
                </patternFill>
              </fill>
            </x14:dxf>
          </x14:cfRule>
          <x14:cfRule type="containsText" priority="13126" operator="containsText" id="{7C0A3BB6-7515-4B98-831B-09C6FCBE6558}">
            <xm:f>NOT(ISERROR(SEARCH('Listados Datos'!$T$6,AF220)))</xm:f>
            <xm:f>'Listados Datos'!$T$6</xm:f>
            <x14:dxf>
              <font>
                <b/>
                <i val="0"/>
              </font>
              <fill>
                <patternFill>
                  <bgColor rgb="FF92D050"/>
                </patternFill>
              </fill>
            </x14:dxf>
          </x14:cfRule>
          <xm:sqref>AF220:AF221 AF225:AF227 AF231</xm:sqref>
        </x14:conditionalFormatting>
        <x14:conditionalFormatting xmlns:xm="http://schemas.microsoft.com/office/excel/2006/main">
          <x14:cfRule type="containsText" priority="13119" operator="containsText" id="{8B105F6F-C127-4C40-913B-9595B8122E74}">
            <xm:f>NOT(ISERROR(SEARCH('Listados Datos'!$T$3,AB220)))</xm:f>
            <xm:f>'Listados Datos'!$T$3</xm:f>
            <x14:dxf>
              <fill>
                <patternFill patternType="solid">
                  <bgColor rgb="FFC00000"/>
                </patternFill>
              </fill>
            </x14:dxf>
          </x14:cfRule>
          <x14:cfRule type="containsText" priority="13120" operator="containsText" id="{B4A89C12-192B-4C50-8E4F-F8F46C09C220}">
            <xm:f>NOT(ISERROR(SEARCH('Listados Datos'!$T$4,AB220)))</xm:f>
            <xm:f>'Listados Datos'!$T$4</xm:f>
            <x14:dxf>
              <font>
                <b/>
                <i val="0"/>
                <color theme="0"/>
              </font>
              <fill>
                <patternFill>
                  <bgColor rgb="FFE26B0A"/>
                </patternFill>
              </fill>
            </x14:dxf>
          </x14:cfRule>
          <x14:cfRule type="containsText" priority="13121" operator="containsText" id="{22D01E3F-2DAA-4C65-82FD-FFBF0D320801}">
            <xm:f>NOT(ISERROR(SEARCH('Listados Datos'!$T$5,AB220)))</xm:f>
            <xm:f>'Listados Datos'!$T$5</xm:f>
            <x14:dxf>
              <font>
                <b/>
                <i val="0"/>
                <color auto="1"/>
              </font>
              <fill>
                <patternFill>
                  <bgColor rgb="FFFFFF00"/>
                </patternFill>
              </fill>
            </x14:dxf>
          </x14:cfRule>
          <x14:cfRule type="containsText" priority="1312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3109" operator="containsText" id="{3DFB252F-A9C4-4956-B3FF-EC03434D795F}">
            <xm:f>NOT(ISERROR(SEARCH('Listados Datos'!$P$3,Z220)))</xm:f>
            <xm:f>'Listados Datos'!$P$3</xm:f>
            <x14:dxf>
              <fill>
                <patternFill>
                  <bgColor rgb="FF99CC00"/>
                </patternFill>
              </fill>
            </x14:dxf>
          </x14:cfRule>
          <x14:cfRule type="containsText" priority="13110" operator="containsText" id="{BB4C7CA1-E0F6-4444-AE55-AD7621EF1241}">
            <xm:f>NOT(ISERROR(SEARCH('Listados Datos'!$P$4,Z220)))</xm:f>
            <xm:f>'Listados Datos'!$P$4</xm:f>
            <x14:dxf>
              <fill>
                <patternFill>
                  <bgColor rgb="FF33CC33"/>
                </patternFill>
              </fill>
            </x14:dxf>
          </x14:cfRule>
          <x14:cfRule type="containsText" priority="13111" operator="containsText" id="{1DC22BD1-3BF3-4A11-B798-42FEBC4C3097}">
            <xm:f>NOT(ISERROR(SEARCH('Listados Datos'!$P$5,Z220)))</xm:f>
            <xm:f>'Listados Datos'!$P$5</xm:f>
            <x14:dxf>
              <fill>
                <patternFill>
                  <bgColor rgb="FFFFFF00"/>
                </patternFill>
              </fill>
            </x14:dxf>
          </x14:cfRule>
          <x14:cfRule type="containsText" priority="13112" operator="containsText" id="{783368F1-CF84-44EE-BEDB-76B272A08A83}">
            <xm:f>NOT(ISERROR(SEARCH('Listados Datos'!$P$6,Z220)))</xm:f>
            <xm:f>'Listados Datos'!$P$6</xm:f>
            <x14:dxf>
              <fill>
                <patternFill>
                  <bgColor rgb="FFFFC000"/>
                </patternFill>
              </fill>
            </x14:dxf>
          </x14:cfRule>
          <x14:cfRule type="containsText" priority="1311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3085" operator="containsText" id="{F719B9A0-83CF-4E99-BE84-69F3D8B3E2E0}">
            <xm:f>NOT(ISERROR(SEARCH('Listados Datos'!$T$3,AT220)))</xm:f>
            <xm:f>'Listados Datos'!$T$3</xm:f>
            <x14:dxf>
              <fill>
                <patternFill patternType="solid">
                  <bgColor rgb="FFC00000"/>
                </patternFill>
              </fill>
            </x14:dxf>
          </x14:cfRule>
          <x14:cfRule type="containsText" priority="13086" operator="containsText" id="{44ADBBC5-575B-461C-960A-689D2529F6CC}">
            <xm:f>NOT(ISERROR(SEARCH('Listados Datos'!$T$4,AT220)))</xm:f>
            <xm:f>'Listados Datos'!$T$4</xm:f>
            <x14:dxf>
              <font>
                <b/>
                <i val="0"/>
                <color theme="0"/>
              </font>
              <fill>
                <patternFill>
                  <bgColor rgb="FFE26B0A"/>
                </patternFill>
              </fill>
            </x14:dxf>
          </x14:cfRule>
          <x14:cfRule type="containsText" priority="13087" operator="containsText" id="{D80C9331-710C-498F-A5AC-548C02C85D2C}">
            <xm:f>NOT(ISERROR(SEARCH('Listados Datos'!$T$5,AT220)))</xm:f>
            <xm:f>'Listados Datos'!$T$5</xm:f>
            <x14:dxf>
              <font>
                <b/>
                <i val="0"/>
                <color auto="1"/>
              </font>
              <fill>
                <patternFill>
                  <bgColor rgb="FFFFFF00"/>
                </patternFill>
              </fill>
            </x14:dxf>
          </x14:cfRule>
          <x14:cfRule type="containsText" priority="1308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3075" operator="containsText" id="{5B62C7D8-A873-4DB4-9103-BAABA9F7E049}">
            <xm:f>NOT(ISERROR(SEARCH('Listados Datos'!$P$3,AR220)))</xm:f>
            <xm:f>'Listados Datos'!$P$3</xm:f>
            <x14:dxf>
              <fill>
                <patternFill>
                  <bgColor rgb="FF99CC00"/>
                </patternFill>
              </fill>
            </x14:dxf>
          </x14:cfRule>
          <x14:cfRule type="containsText" priority="13076" operator="containsText" id="{8FF36DE2-9481-45A6-A940-5141421EE610}">
            <xm:f>NOT(ISERROR(SEARCH('Listados Datos'!$P$4,AR220)))</xm:f>
            <xm:f>'Listados Datos'!$P$4</xm:f>
            <x14:dxf>
              <fill>
                <patternFill>
                  <bgColor rgb="FF33CC33"/>
                </patternFill>
              </fill>
            </x14:dxf>
          </x14:cfRule>
          <x14:cfRule type="containsText" priority="13077" operator="containsText" id="{84FF6BE5-A57E-4520-A4F2-3F44B33A3912}">
            <xm:f>NOT(ISERROR(SEARCH('Listados Datos'!$P$5,AR220)))</xm:f>
            <xm:f>'Listados Datos'!$P$5</xm:f>
            <x14:dxf>
              <fill>
                <patternFill>
                  <bgColor rgb="FFFFFF00"/>
                </patternFill>
              </fill>
            </x14:dxf>
          </x14:cfRule>
          <x14:cfRule type="containsText" priority="13078" operator="containsText" id="{CDAE577E-E076-4275-A391-947611C77604}">
            <xm:f>NOT(ISERROR(SEARCH('Listados Datos'!$P$6,AR220)))</xm:f>
            <xm:f>'Listados Datos'!$P$6</xm:f>
            <x14:dxf>
              <fill>
                <patternFill>
                  <bgColor rgb="FFFFC000"/>
                </patternFill>
              </fill>
            </x14:dxf>
          </x14:cfRule>
          <x14:cfRule type="containsText" priority="1307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3071" operator="containsText" id="{34431ED2-E3F9-4B18-BF89-A7DBA12CD0BF}">
            <xm:f>NOT(ISERROR(SEARCH('Listados Datos'!$T$3,AT221)))</xm:f>
            <xm:f>'Listados Datos'!$T$3</xm:f>
            <x14:dxf>
              <fill>
                <patternFill patternType="solid">
                  <bgColor rgb="FFC00000"/>
                </patternFill>
              </fill>
            </x14:dxf>
          </x14:cfRule>
          <x14:cfRule type="containsText" priority="13072" operator="containsText" id="{DBA19C94-8ECA-4B6E-BC56-49B07A67AE00}">
            <xm:f>NOT(ISERROR(SEARCH('Listados Datos'!$T$4,AT221)))</xm:f>
            <xm:f>'Listados Datos'!$T$4</xm:f>
            <x14:dxf>
              <font>
                <b/>
                <i val="0"/>
                <color theme="0"/>
              </font>
              <fill>
                <patternFill>
                  <bgColor rgb="FFE26B0A"/>
                </patternFill>
              </fill>
            </x14:dxf>
          </x14:cfRule>
          <x14:cfRule type="containsText" priority="13073" operator="containsText" id="{8F1CC6ED-BB1E-494D-80BE-FEF8B1543DED}">
            <xm:f>NOT(ISERROR(SEARCH('Listados Datos'!$T$5,AT221)))</xm:f>
            <xm:f>'Listados Datos'!$T$5</xm:f>
            <x14:dxf>
              <font>
                <b/>
                <i val="0"/>
                <color auto="1"/>
              </font>
              <fill>
                <patternFill>
                  <bgColor rgb="FFFFFF00"/>
                </patternFill>
              </fill>
            </x14:dxf>
          </x14:cfRule>
          <x14:cfRule type="containsText" priority="1307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3061" operator="containsText" id="{4E6FA427-2AE9-4888-81A2-425C42CC7245}">
            <xm:f>NOT(ISERROR(SEARCH('Listados Datos'!$P$3,AR221)))</xm:f>
            <xm:f>'Listados Datos'!$P$3</xm:f>
            <x14:dxf>
              <fill>
                <patternFill>
                  <bgColor rgb="FF99CC00"/>
                </patternFill>
              </fill>
            </x14:dxf>
          </x14:cfRule>
          <x14:cfRule type="containsText" priority="13062" operator="containsText" id="{E19DBD1A-A828-415D-A688-2C406498223C}">
            <xm:f>NOT(ISERROR(SEARCH('Listados Datos'!$P$4,AR221)))</xm:f>
            <xm:f>'Listados Datos'!$P$4</xm:f>
            <x14:dxf>
              <fill>
                <patternFill>
                  <bgColor rgb="FF33CC33"/>
                </patternFill>
              </fill>
            </x14:dxf>
          </x14:cfRule>
          <x14:cfRule type="containsText" priority="13063" operator="containsText" id="{9190DCBE-7539-48B1-857E-E2FEAA8FAD36}">
            <xm:f>NOT(ISERROR(SEARCH('Listados Datos'!$P$5,AR221)))</xm:f>
            <xm:f>'Listados Datos'!$P$5</xm:f>
            <x14:dxf>
              <fill>
                <patternFill>
                  <bgColor rgb="FFFFFF00"/>
                </patternFill>
              </fill>
            </x14:dxf>
          </x14:cfRule>
          <x14:cfRule type="containsText" priority="13064" operator="containsText" id="{E019EEE3-BCFD-42FA-9DA1-571E3D1687FF}">
            <xm:f>NOT(ISERROR(SEARCH('Listados Datos'!$P$6,AR221)))</xm:f>
            <xm:f>'Listados Datos'!$P$6</xm:f>
            <x14:dxf>
              <fill>
                <patternFill>
                  <bgColor rgb="FFFFC000"/>
                </patternFill>
              </fill>
            </x14:dxf>
          </x14:cfRule>
          <x14:cfRule type="containsText" priority="1306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3043" operator="containsText" id="{04DD4462-7FBF-4F08-B464-4E466A298F78}">
            <xm:f>NOT(ISERROR(SEARCH('Listados Datos'!$T$3,AF222)))</xm:f>
            <xm:f>'Listados Datos'!$T$3</xm:f>
            <x14:dxf>
              <fill>
                <patternFill patternType="solid">
                  <bgColor rgb="FFC00000"/>
                </patternFill>
              </fill>
            </x14:dxf>
          </x14:cfRule>
          <x14:cfRule type="containsText" priority="13044" operator="containsText" id="{0C2D0E7F-501D-4961-9078-FCF0D5752B2D}">
            <xm:f>NOT(ISERROR(SEARCH('Listados Datos'!$T$4,AF222)))</xm:f>
            <xm:f>'Listados Datos'!$T$4</xm:f>
            <x14:dxf>
              <font>
                <b/>
                <i val="0"/>
                <color theme="0"/>
              </font>
              <fill>
                <patternFill>
                  <bgColor rgb="FFE26B0A"/>
                </patternFill>
              </fill>
            </x14:dxf>
          </x14:cfRule>
          <x14:cfRule type="containsText" priority="13045" operator="containsText" id="{D22F7DE3-45BC-419A-9C32-A8E697EF11DC}">
            <xm:f>NOT(ISERROR(SEARCH('Listados Datos'!$T$5,AF222)))</xm:f>
            <xm:f>'Listados Datos'!$T$5</xm:f>
            <x14:dxf>
              <font>
                <b/>
                <i val="0"/>
                <color auto="1"/>
              </font>
              <fill>
                <patternFill>
                  <bgColor rgb="FFFFFF00"/>
                </patternFill>
              </fill>
            </x14:dxf>
          </x14:cfRule>
          <x14:cfRule type="containsText" priority="1304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3039" operator="containsText" id="{A5FA51D3-222C-4B55-A640-24A68855491B}">
            <xm:f>NOT(ISERROR(SEARCH('Listados Datos'!$T$3,AB222)))</xm:f>
            <xm:f>'Listados Datos'!$T$3</xm:f>
            <x14:dxf>
              <fill>
                <patternFill patternType="solid">
                  <bgColor rgb="FFC00000"/>
                </patternFill>
              </fill>
            </x14:dxf>
          </x14:cfRule>
          <x14:cfRule type="containsText" priority="13040" operator="containsText" id="{D7B44D06-4B49-4056-BB5E-175AA71C331C}">
            <xm:f>NOT(ISERROR(SEARCH('Listados Datos'!$T$4,AB222)))</xm:f>
            <xm:f>'Listados Datos'!$T$4</xm:f>
            <x14:dxf>
              <font>
                <b/>
                <i val="0"/>
                <color theme="0"/>
              </font>
              <fill>
                <patternFill>
                  <bgColor rgb="FFE26B0A"/>
                </patternFill>
              </fill>
            </x14:dxf>
          </x14:cfRule>
          <x14:cfRule type="containsText" priority="13041" operator="containsText" id="{059CBE1C-D23A-403E-8273-4795024ADAAC}">
            <xm:f>NOT(ISERROR(SEARCH('Listados Datos'!$T$5,AB222)))</xm:f>
            <xm:f>'Listados Datos'!$T$5</xm:f>
            <x14:dxf>
              <font>
                <b/>
                <i val="0"/>
                <color auto="1"/>
              </font>
              <fill>
                <patternFill>
                  <bgColor rgb="FFFFFF00"/>
                </patternFill>
              </fill>
            </x14:dxf>
          </x14:cfRule>
          <x14:cfRule type="containsText" priority="1304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3029" operator="containsText" id="{098DD292-A231-4E67-A040-151A96D1E336}">
            <xm:f>NOT(ISERROR(SEARCH('Listados Datos'!$P$3,Z222)))</xm:f>
            <xm:f>'Listados Datos'!$P$3</xm:f>
            <x14:dxf>
              <fill>
                <patternFill>
                  <bgColor rgb="FF99CC00"/>
                </patternFill>
              </fill>
            </x14:dxf>
          </x14:cfRule>
          <x14:cfRule type="containsText" priority="13030" operator="containsText" id="{9B790A0C-DAD1-4A8D-921D-CA6B3B4812BC}">
            <xm:f>NOT(ISERROR(SEARCH('Listados Datos'!$P$4,Z222)))</xm:f>
            <xm:f>'Listados Datos'!$P$4</xm:f>
            <x14:dxf>
              <fill>
                <patternFill>
                  <bgColor rgb="FF33CC33"/>
                </patternFill>
              </fill>
            </x14:dxf>
          </x14:cfRule>
          <x14:cfRule type="containsText" priority="13031" operator="containsText" id="{25344AB0-82A0-4CD8-B3F6-BD3A5A971C3D}">
            <xm:f>NOT(ISERROR(SEARCH('Listados Datos'!$P$5,Z222)))</xm:f>
            <xm:f>'Listados Datos'!$P$5</xm:f>
            <x14:dxf>
              <fill>
                <patternFill>
                  <bgColor rgb="FFFFFF00"/>
                </patternFill>
              </fill>
            </x14:dxf>
          </x14:cfRule>
          <x14:cfRule type="containsText" priority="13032" operator="containsText" id="{9C059F3D-F8FE-4463-8A3A-EAEEC3C7CFD2}">
            <xm:f>NOT(ISERROR(SEARCH('Listados Datos'!$P$6,Z222)))</xm:f>
            <xm:f>'Listados Datos'!$P$6</xm:f>
            <x14:dxf>
              <fill>
                <patternFill>
                  <bgColor rgb="FFFFC000"/>
                </patternFill>
              </fill>
            </x14:dxf>
          </x14:cfRule>
          <x14:cfRule type="containsText" priority="1303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3001" operator="containsText" id="{FC3EE289-D275-4E0D-86FD-482FF5EEAC2A}">
            <xm:f>NOT(ISERROR(SEARCH('Listados Datos'!$T$3,AT223)))</xm:f>
            <xm:f>'Listados Datos'!$T$3</xm:f>
            <x14:dxf>
              <fill>
                <patternFill patternType="solid">
                  <bgColor rgb="FFC00000"/>
                </patternFill>
              </fill>
            </x14:dxf>
          </x14:cfRule>
          <x14:cfRule type="containsText" priority="13002" operator="containsText" id="{F4D73624-0820-483E-A165-BD09F6E82635}">
            <xm:f>NOT(ISERROR(SEARCH('Listados Datos'!$T$4,AT223)))</xm:f>
            <xm:f>'Listados Datos'!$T$4</xm:f>
            <x14:dxf>
              <font>
                <b/>
                <i val="0"/>
                <color theme="0"/>
              </font>
              <fill>
                <patternFill>
                  <bgColor rgb="FFE26B0A"/>
                </patternFill>
              </fill>
            </x14:dxf>
          </x14:cfRule>
          <x14:cfRule type="containsText" priority="13003" operator="containsText" id="{BA9AF171-24A5-4D35-BCE3-83F472F82D80}">
            <xm:f>NOT(ISERROR(SEARCH('Listados Datos'!$T$5,AT223)))</xm:f>
            <xm:f>'Listados Datos'!$T$5</xm:f>
            <x14:dxf>
              <font>
                <b/>
                <i val="0"/>
                <color auto="1"/>
              </font>
              <fill>
                <patternFill>
                  <bgColor rgb="FFFFFF00"/>
                </patternFill>
              </fill>
            </x14:dxf>
          </x14:cfRule>
          <x14:cfRule type="containsText" priority="1300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739" operator="containsText" id="{376B84CD-8AEE-4712-8C3A-1F66403C4420}">
            <xm:f>NOT(ISERROR(SEARCH('Listados Datos'!$P$3,AR236)))</xm:f>
            <xm:f>'Listados Datos'!$P$3</xm:f>
            <x14:dxf>
              <fill>
                <patternFill>
                  <bgColor rgb="FF99CC00"/>
                </patternFill>
              </fill>
            </x14:dxf>
          </x14:cfRule>
          <x14:cfRule type="containsText" priority="12740" operator="containsText" id="{49E81DDB-953A-47BF-AB2F-B88458675555}">
            <xm:f>NOT(ISERROR(SEARCH('Listados Datos'!$P$4,AR236)))</xm:f>
            <xm:f>'Listados Datos'!$P$4</xm:f>
            <x14:dxf>
              <fill>
                <patternFill>
                  <bgColor rgb="FF33CC33"/>
                </patternFill>
              </fill>
            </x14:dxf>
          </x14:cfRule>
          <x14:cfRule type="containsText" priority="12741" operator="containsText" id="{0914F1EA-00C0-4EA2-90B4-4791A042245F}">
            <xm:f>NOT(ISERROR(SEARCH('Listados Datos'!$P$5,AR236)))</xm:f>
            <xm:f>'Listados Datos'!$P$5</xm:f>
            <x14:dxf>
              <fill>
                <patternFill>
                  <bgColor rgb="FFFFFF00"/>
                </patternFill>
              </fill>
            </x14:dxf>
          </x14:cfRule>
          <x14:cfRule type="containsText" priority="12742" operator="containsText" id="{A18A29C2-20AC-4D07-8DF5-2D6605B5A1D3}">
            <xm:f>NOT(ISERROR(SEARCH('Listados Datos'!$P$6,AR236)))</xm:f>
            <xm:f>'Listados Datos'!$P$6</xm:f>
            <x14:dxf>
              <fill>
                <patternFill>
                  <bgColor rgb="FFFFC000"/>
                </patternFill>
              </fill>
            </x14:dxf>
          </x14:cfRule>
          <x14:cfRule type="containsText" priority="12743" operator="containsText" id="{69BE2BD1-B852-4E5C-A662-79783010CC33}">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987" operator="containsText" id="{44346297-865F-4FFA-A83B-DC4A4690DC9D}">
            <xm:f>NOT(ISERROR(SEARCH('Listados Datos'!$T$3,AF200)))</xm:f>
            <xm:f>'Listados Datos'!$T$3</xm:f>
            <x14:dxf>
              <fill>
                <patternFill patternType="solid">
                  <bgColor rgb="FFC00000"/>
                </patternFill>
              </fill>
            </x14:dxf>
          </x14:cfRule>
          <x14:cfRule type="containsText" priority="12988" operator="containsText" id="{2A8427D5-CEA7-4107-87F4-689F2110E86F}">
            <xm:f>NOT(ISERROR(SEARCH('Listados Datos'!$T$4,AF200)))</xm:f>
            <xm:f>'Listados Datos'!$T$4</xm:f>
            <x14:dxf>
              <font>
                <b/>
                <i val="0"/>
                <color theme="0"/>
              </font>
              <fill>
                <patternFill>
                  <bgColor rgb="FFE26B0A"/>
                </patternFill>
              </fill>
            </x14:dxf>
          </x14:cfRule>
          <x14:cfRule type="containsText" priority="12989" operator="containsText" id="{7DF8C8A8-63C3-4E7D-843D-9E143D938612}">
            <xm:f>NOT(ISERROR(SEARCH('Listados Datos'!$T$5,AF200)))</xm:f>
            <xm:f>'Listados Datos'!$T$5</xm:f>
            <x14:dxf>
              <font>
                <b/>
                <i val="0"/>
                <color auto="1"/>
              </font>
              <fill>
                <patternFill>
                  <bgColor rgb="FFFFFF00"/>
                </patternFill>
              </fill>
            </x14:dxf>
          </x14:cfRule>
          <x14:cfRule type="containsText" priority="1299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983" operator="containsText" id="{57C66852-1F4E-41F7-ABA4-F417F77A596D}">
            <xm:f>NOT(ISERROR(SEARCH('Listados Datos'!$T$3,AB200)))</xm:f>
            <xm:f>'Listados Datos'!$T$3</xm:f>
            <x14:dxf>
              <fill>
                <patternFill patternType="solid">
                  <bgColor rgb="FFC00000"/>
                </patternFill>
              </fill>
            </x14:dxf>
          </x14:cfRule>
          <x14:cfRule type="containsText" priority="12984" operator="containsText" id="{2CA2429F-74CF-48E2-B835-B7699A11B9BF}">
            <xm:f>NOT(ISERROR(SEARCH('Listados Datos'!$T$4,AB200)))</xm:f>
            <xm:f>'Listados Datos'!$T$4</xm:f>
            <x14:dxf>
              <font>
                <b/>
                <i val="0"/>
                <color theme="0"/>
              </font>
              <fill>
                <patternFill>
                  <bgColor rgb="FFE26B0A"/>
                </patternFill>
              </fill>
            </x14:dxf>
          </x14:cfRule>
          <x14:cfRule type="containsText" priority="12985" operator="containsText" id="{8E325276-FD8A-4A70-92CD-A8C1C8270B19}">
            <xm:f>NOT(ISERROR(SEARCH('Listados Datos'!$T$5,AB200)))</xm:f>
            <xm:f>'Listados Datos'!$T$5</xm:f>
            <x14:dxf>
              <font>
                <b/>
                <i val="0"/>
                <color auto="1"/>
              </font>
              <fill>
                <patternFill>
                  <bgColor rgb="FFFFFF00"/>
                </patternFill>
              </fill>
            </x14:dxf>
          </x14:cfRule>
          <x14:cfRule type="containsText" priority="1298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973" operator="containsText" id="{5F7211FC-1F3B-4939-9ECB-42ABE98933A7}">
            <xm:f>NOT(ISERROR(SEARCH('Listados Datos'!$P$3,Z200)))</xm:f>
            <xm:f>'Listados Datos'!$P$3</xm:f>
            <x14:dxf>
              <fill>
                <patternFill>
                  <bgColor rgb="FF99CC00"/>
                </patternFill>
              </fill>
            </x14:dxf>
          </x14:cfRule>
          <x14:cfRule type="containsText" priority="12974" operator="containsText" id="{FA37A062-59DF-4720-8102-19CFA0E3F6E1}">
            <xm:f>NOT(ISERROR(SEARCH('Listados Datos'!$P$4,Z200)))</xm:f>
            <xm:f>'Listados Datos'!$P$4</xm:f>
            <x14:dxf>
              <fill>
                <patternFill>
                  <bgColor rgb="FF33CC33"/>
                </patternFill>
              </fill>
            </x14:dxf>
          </x14:cfRule>
          <x14:cfRule type="containsText" priority="12975" operator="containsText" id="{9974B2C2-11AE-42C7-985B-D452FABCBA22}">
            <xm:f>NOT(ISERROR(SEARCH('Listados Datos'!$P$5,Z200)))</xm:f>
            <xm:f>'Listados Datos'!$P$5</xm:f>
            <x14:dxf>
              <fill>
                <patternFill>
                  <bgColor rgb="FFFFFF00"/>
                </patternFill>
              </fill>
            </x14:dxf>
          </x14:cfRule>
          <x14:cfRule type="containsText" priority="12976" operator="containsText" id="{52B6AE18-E19A-4975-A17F-DE5424A91D73}">
            <xm:f>NOT(ISERROR(SEARCH('Listados Datos'!$P$6,Z200)))</xm:f>
            <xm:f>'Listados Datos'!$P$6</xm:f>
            <x14:dxf>
              <fill>
                <patternFill>
                  <bgColor rgb="FFFFC000"/>
                </patternFill>
              </fill>
            </x14:dxf>
          </x14:cfRule>
          <x14:cfRule type="containsText" priority="1297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959" operator="containsText" id="{C15E5614-2C2C-4A8E-BFCD-F18E2E42A747}">
            <xm:f>NOT(ISERROR(SEARCH('Listados Datos'!$T$3,AT200)))</xm:f>
            <xm:f>'Listados Datos'!$T$3</xm:f>
            <x14:dxf>
              <fill>
                <patternFill patternType="solid">
                  <bgColor rgb="FFC00000"/>
                </patternFill>
              </fill>
            </x14:dxf>
          </x14:cfRule>
          <x14:cfRule type="containsText" priority="12960" operator="containsText" id="{8BE4EBDE-FCF6-454A-A1E8-D89E9941FA34}">
            <xm:f>NOT(ISERROR(SEARCH('Listados Datos'!$T$4,AT200)))</xm:f>
            <xm:f>'Listados Datos'!$T$4</xm:f>
            <x14:dxf>
              <font>
                <b/>
                <i val="0"/>
                <color theme="0"/>
              </font>
              <fill>
                <patternFill>
                  <bgColor rgb="FFE26B0A"/>
                </patternFill>
              </fill>
            </x14:dxf>
          </x14:cfRule>
          <x14:cfRule type="containsText" priority="12961" operator="containsText" id="{DD1DBE7A-5833-4188-A391-A2062BD91056}">
            <xm:f>NOT(ISERROR(SEARCH('Listados Datos'!$T$5,AT200)))</xm:f>
            <xm:f>'Listados Datos'!$T$5</xm:f>
            <x14:dxf>
              <font>
                <b/>
                <i val="0"/>
                <color auto="1"/>
              </font>
              <fill>
                <patternFill>
                  <bgColor rgb="FFFFFF00"/>
                </patternFill>
              </fill>
            </x14:dxf>
          </x14:cfRule>
          <x14:cfRule type="containsText" priority="1296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949" operator="containsText" id="{4B7CA89F-7A7F-40A5-87AF-5B0D79E35165}">
            <xm:f>NOT(ISERROR(SEARCH('Listados Datos'!$P$3,AR200)))</xm:f>
            <xm:f>'Listados Datos'!$P$3</xm:f>
            <x14:dxf>
              <fill>
                <patternFill>
                  <bgColor rgb="FF99CC00"/>
                </patternFill>
              </fill>
            </x14:dxf>
          </x14:cfRule>
          <x14:cfRule type="containsText" priority="12950" operator="containsText" id="{45D586D7-2801-4E0B-A0DB-C8D337A02AB2}">
            <xm:f>NOT(ISERROR(SEARCH('Listados Datos'!$P$4,AR200)))</xm:f>
            <xm:f>'Listados Datos'!$P$4</xm:f>
            <x14:dxf>
              <fill>
                <patternFill>
                  <bgColor rgb="FF33CC33"/>
                </patternFill>
              </fill>
            </x14:dxf>
          </x14:cfRule>
          <x14:cfRule type="containsText" priority="12951" operator="containsText" id="{31BE53C9-DF2A-44E8-BE19-855A68BD72FF}">
            <xm:f>NOT(ISERROR(SEARCH('Listados Datos'!$P$5,AR200)))</xm:f>
            <xm:f>'Listados Datos'!$P$5</xm:f>
            <x14:dxf>
              <fill>
                <patternFill>
                  <bgColor rgb="FFFFFF00"/>
                </patternFill>
              </fill>
            </x14:dxf>
          </x14:cfRule>
          <x14:cfRule type="containsText" priority="12952" operator="containsText" id="{81A9902D-C94F-4D1D-82EB-F4A803F2E7FB}">
            <xm:f>NOT(ISERROR(SEARCH('Listados Datos'!$P$6,AR200)))</xm:f>
            <xm:f>'Listados Datos'!$P$6</xm:f>
            <x14:dxf>
              <fill>
                <patternFill>
                  <bgColor rgb="FFFFC000"/>
                </patternFill>
              </fill>
            </x14:dxf>
          </x14:cfRule>
          <x14:cfRule type="containsText" priority="1295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945" operator="containsText" id="{4EDA0193-F020-4E23-BCC5-0D393A6BECE8}">
            <xm:f>NOT(ISERROR(SEARCH('Listados Datos'!$T$3,AF206)))</xm:f>
            <xm:f>'Listados Datos'!$T$3</xm:f>
            <x14:dxf>
              <fill>
                <patternFill patternType="solid">
                  <bgColor rgb="FFC00000"/>
                </patternFill>
              </fill>
            </x14:dxf>
          </x14:cfRule>
          <x14:cfRule type="containsText" priority="12946" operator="containsText" id="{D82D6442-F0A2-472E-80CF-C5CA1D8462F1}">
            <xm:f>NOT(ISERROR(SEARCH('Listados Datos'!$T$4,AF206)))</xm:f>
            <xm:f>'Listados Datos'!$T$4</xm:f>
            <x14:dxf>
              <font>
                <b/>
                <i val="0"/>
                <color theme="0"/>
              </font>
              <fill>
                <patternFill>
                  <bgColor rgb="FFE26B0A"/>
                </patternFill>
              </fill>
            </x14:dxf>
          </x14:cfRule>
          <x14:cfRule type="containsText" priority="12947" operator="containsText" id="{2062B725-7F87-4603-9EE7-38B32D9938B6}">
            <xm:f>NOT(ISERROR(SEARCH('Listados Datos'!$T$5,AF206)))</xm:f>
            <xm:f>'Listados Datos'!$T$5</xm:f>
            <x14:dxf>
              <font>
                <b/>
                <i val="0"/>
                <color auto="1"/>
              </font>
              <fill>
                <patternFill>
                  <bgColor rgb="FFFFFF00"/>
                </patternFill>
              </fill>
            </x14:dxf>
          </x14:cfRule>
          <x14:cfRule type="containsText" priority="1294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941" operator="containsText" id="{D83DDDD7-0D42-40A7-9592-FC18221C019E}">
            <xm:f>NOT(ISERROR(SEARCH('Listados Datos'!$T$3,AB206)))</xm:f>
            <xm:f>'Listados Datos'!$T$3</xm:f>
            <x14:dxf>
              <fill>
                <patternFill patternType="solid">
                  <bgColor rgb="FFC00000"/>
                </patternFill>
              </fill>
            </x14:dxf>
          </x14:cfRule>
          <x14:cfRule type="containsText" priority="12942" operator="containsText" id="{E07BA3A1-0F2E-4E63-82FF-187DD1ADA70B}">
            <xm:f>NOT(ISERROR(SEARCH('Listados Datos'!$T$4,AB206)))</xm:f>
            <xm:f>'Listados Datos'!$T$4</xm:f>
            <x14:dxf>
              <font>
                <b/>
                <i val="0"/>
                <color theme="0"/>
              </font>
              <fill>
                <patternFill>
                  <bgColor rgb="FFE26B0A"/>
                </patternFill>
              </fill>
            </x14:dxf>
          </x14:cfRule>
          <x14:cfRule type="containsText" priority="12943" operator="containsText" id="{86FAD4B7-6630-447F-9BBA-A30F89BEC8E4}">
            <xm:f>NOT(ISERROR(SEARCH('Listados Datos'!$T$5,AB206)))</xm:f>
            <xm:f>'Listados Datos'!$T$5</xm:f>
            <x14:dxf>
              <font>
                <b/>
                <i val="0"/>
                <color auto="1"/>
              </font>
              <fill>
                <patternFill>
                  <bgColor rgb="FFFFFF00"/>
                </patternFill>
              </fill>
            </x14:dxf>
          </x14:cfRule>
          <x14:cfRule type="containsText" priority="1294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931" operator="containsText" id="{EFCB6B23-AD7B-4E0C-818F-A68CD190A8F5}">
            <xm:f>NOT(ISERROR(SEARCH('Listados Datos'!$P$3,Z206)))</xm:f>
            <xm:f>'Listados Datos'!$P$3</xm:f>
            <x14:dxf>
              <fill>
                <patternFill>
                  <bgColor rgb="FF99CC00"/>
                </patternFill>
              </fill>
            </x14:dxf>
          </x14:cfRule>
          <x14:cfRule type="containsText" priority="12932" operator="containsText" id="{FA5B2B6C-2BF8-44E6-9D0C-5BB39E603553}">
            <xm:f>NOT(ISERROR(SEARCH('Listados Datos'!$P$4,Z206)))</xm:f>
            <xm:f>'Listados Datos'!$P$4</xm:f>
            <x14:dxf>
              <fill>
                <patternFill>
                  <bgColor rgb="FF33CC33"/>
                </patternFill>
              </fill>
            </x14:dxf>
          </x14:cfRule>
          <x14:cfRule type="containsText" priority="12933" operator="containsText" id="{886A801D-B77D-4258-95A8-DBF206787AFD}">
            <xm:f>NOT(ISERROR(SEARCH('Listados Datos'!$P$5,Z206)))</xm:f>
            <xm:f>'Listados Datos'!$P$5</xm:f>
            <x14:dxf>
              <fill>
                <patternFill>
                  <bgColor rgb="FFFFFF00"/>
                </patternFill>
              </fill>
            </x14:dxf>
          </x14:cfRule>
          <x14:cfRule type="containsText" priority="12934" operator="containsText" id="{06C645D3-159D-4BC3-88FD-2C6B73EAC229}">
            <xm:f>NOT(ISERROR(SEARCH('Listados Datos'!$P$6,Z206)))</xm:f>
            <xm:f>'Listados Datos'!$P$6</xm:f>
            <x14:dxf>
              <fill>
                <patternFill>
                  <bgColor rgb="FFFFC000"/>
                </patternFill>
              </fill>
            </x14:dxf>
          </x14:cfRule>
          <x14:cfRule type="containsText" priority="1293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917" operator="containsText" id="{094B38C5-8E26-4C0A-9312-251A4B3BCDA6}">
            <xm:f>NOT(ISERROR(SEARCH('Listados Datos'!$T$3,AT206)))</xm:f>
            <xm:f>'Listados Datos'!$T$3</xm:f>
            <x14:dxf>
              <fill>
                <patternFill patternType="solid">
                  <bgColor rgb="FFC00000"/>
                </patternFill>
              </fill>
            </x14:dxf>
          </x14:cfRule>
          <x14:cfRule type="containsText" priority="12918" operator="containsText" id="{BDC7C641-71EF-4EA0-9E67-C7E2C50F2972}">
            <xm:f>NOT(ISERROR(SEARCH('Listados Datos'!$T$4,AT206)))</xm:f>
            <xm:f>'Listados Datos'!$T$4</xm:f>
            <x14:dxf>
              <font>
                <b/>
                <i val="0"/>
                <color theme="0"/>
              </font>
              <fill>
                <patternFill>
                  <bgColor rgb="FFE26B0A"/>
                </patternFill>
              </fill>
            </x14:dxf>
          </x14:cfRule>
          <x14:cfRule type="containsText" priority="12919" operator="containsText" id="{44AD44BB-984F-42E8-8CD8-7F0AF4AFEACA}">
            <xm:f>NOT(ISERROR(SEARCH('Listados Datos'!$T$5,AT206)))</xm:f>
            <xm:f>'Listados Datos'!$T$5</xm:f>
            <x14:dxf>
              <font>
                <b/>
                <i val="0"/>
                <color auto="1"/>
              </font>
              <fill>
                <patternFill>
                  <bgColor rgb="FFFFFF00"/>
                </patternFill>
              </fill>
            </x14:dxf>
          </x14:cfRule>
          <x14:cfRule type="containsText" priority="1292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907" operator="containsText" id="{46F19B1C-B001-4F02-8D45-E9FF8C702174}">
            <xm:f>NOT(ISERROR(SEARCH('Listados Datos'!$P$3,AR206)))</xm:f>
            <xm:f>'Listados Datos'!$P$3</xm:f>
            <x14:dxf>
              <fill>
                <patternFill>
                  <bgColor rgb="FF99CC00"/>
                </patternFill>
              </fill>
            </x14:dxf>
          </x14:cfRule>
          <x14:cfRule type="containsText" priority="12908" operator="containsText" id="{699228F7-AF83-4892-9699-8FC83E4F2B82}">
            <xm:f>NOT(ISERROR(SEARCH('Listados Datos'!$P$4,AR206)))</xm:f>
            <xm:f>'Listados Datos'!$P$4</xm:f>
            <x14:dxf>
              <fill>
                <patternFill>
                  <bgColor rgb="FF33CC33"/>
                </patternFill>
              </fill>
            </x14:dxf>
          </x14:cfRule>
          <x14:cfRule type="containsText" priority="12909" operator="containsText" id="{ADD3AF69-4165-45A8-9DBA-53E73931C730}">
            <xm:f>NOT(ISERROR(SEARCH('Listados Datos'!$P$5,AR206)))</xm:f>
            <xm:f>'Listados Datos'!$P$5</xm:f>
            <x14:dxf>
              <fill>
                <patternFill>
                  <bgColor rgb="FFFFFF00"/>
                </patternFill>
              </fill>
            </x14:dxf>
          </x14:cfRule>
          <x14:cfRule type="containsText" priority="12910" operator="containsText" id="{B0A32114-4E5B-4265-88CA-72482E1D366F}">
            <xm:f>NOT(ISERROR(SEARCH('Listados Datos'!$P$6,AR206)))</xm:f>
            <xm:f>'Listados Datos'!$P$6</xm:f>
            <x14:dxf>
              <fill>
                <patternFill>
                  <bgColor rgb="FFFFC000"/>
                </patternFill>
              </fill>
            </x14:dxf>
          </x14:cfRule>
          <x14:cfRule type="containsText" priority="1291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903" operator="containsText" id="{5C437F17-E1C6-4719-B0D9-C828FE022120}">
            <xm:f>NOT(ISERROR(SEARCH('Listados Datos'!$T$3,AF212)))</xm:f>
            <xm:f>'Listados Datos'!$T$3</xm:f>
            <x14:dxf>
              <fill>
                <patternFill patternType="solid">
                  <bgColor rgb="FFC00000"/>
                </patternFill>
              </fill>
            </x14:dxf>
          </x14:cfRule>
          <x14:cfRule type="containsText" priority="12904" operator="containsText" id="{BD0BB834-E6C9-4489-BFAB-EDDBEF07BC7A}">
            <xm:f>NOT(ISERROR(SEARCH('Listados Datos'!$T$4,AF212)))</xm:f>
            <xm:f>'Listados Datos'!$T$4</xm:f>
            <x14:dxf>
              <font>
                <b/>
                <i val="0"/>
                <color theme="0"/>
              </font>
              <fill>
                <patternFill>
                  <bgColor rgb="FFE26B0A"/>
                </patternFill>
              </fill>
            </x14:dxf>
          </x14:cfRule>
          <x14:cfRule type="containsText" priority="12905" operator="containsText" id="{21A31CF8-7353-4BEE-BB7C-453078B06723}">
            <xm:f>NOT(ISERROR(SEARCH('Listados Datos'!$T$5,AF212)))</xm:f>
            <xm:f>'Listados Datos'!$T$5</xm:f>
            <x14:dxf>
              <font>
                <b/>
                <i val="0"/>
                <color auto="1"/>
              </font>
              <fill>
                <patternFill>
                  <bgColor rgb="FFFFFF00"/>
                </patternFill>
              </fill>
            </x14:dxf>
          </x14:cfRule>
          <x14:cfRule type="containsText" priority="1290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899" operator="containsText" id="{7A737570-6F46-48EA-A469-6AAFE0C4C454}">
            <xm:f>NOT(ISERROR(SEARCH('Listados Datos'!$T$3,AB212)))</xm:f>
            <xm:f>'Listados Datos'!$T$3</xm:f>
            <x14:dxf>
              <fill>
                <patternFill patternType="solid">
                  <bgColor rgb="FFC00000"/>
                </patternFill>
              </fill>
            </x14:dxf>
          </x14:cfRule>
          <x14:cfRule type="containsText" priority="12900" operator="containsText" id="{0AE3EFD3-7A11-4BF8-BCF8-46A2D4302095}">
            <xm:f>NOT(ISERROR(SEARCH('Listados Datos'!$T$4,AB212)))</xm:f>
            <xm:f>'Listados Datos'!$T$4</xm:f>
            <x14:dxf>
              <font>
                <b/>
                <i val="0"/>
                <color theme="0"/>
              </font>
              <fill>
                <patternFill>
                  <bgColor rgb="FFE26B0A"/>
                </patternFill>
              </fill>
            </x14:dxf>
          </x14:cfRule>
          <x14:cfRule type="containsText" priority="12901" operator="containsText" id="{A58BF1F7-5ADA-4493-90F0-E79E89B3EBBE}">
            <xm:f>NOT(ISERROR(SEARCH('Listados Datos'!$T$5,AB212)))</xm:f>
            <xm:f>'Listados Datos'!$T$5</xm:f>
            <x14:dxf>
              <font>
                <b/>
                <i val="0"/>
                <color auto="1"/>
              </font>
              <fill>
                <patternFill>
                  <bgColor rgb="FFFFFF00"/>
                </patternFill>
              </fill>
            </x14:dxf>
          </x14:cfRule>
          <x14:cfRule type="containsText" priority="1290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889" operator="containsText" id="{E2B9B2D0-8EA3-4CC5-8B9E-2C994938CED0}">
            <xm:f>NOT(ISERROR(SEARCH('Listados Datos'!$P$3,Z212)))</xm:f>
            <xm:f>'Listados Datos'!$P$3</xm:f>
            <x14:dxf>
              <fill>
                <patternFill>
                  <bgColor rgb="FF99CC00"/>
                </patternFill>
              </fill>
            </x14:dxf>
          </x14:cfRule>
          <x14:cfRule type="containsText" priority="12890" operator="containsText" id="{4F9F972B-B068-412B-B19B-83E4EB89BE74}">
            <xm:f>NOT(ISERROR(SEARCH('Listados Datos'!$P$4,Z212)))</xm:f>
            <xm:f>'Listados Datos'!$P$4</xm:f>
            <x14:dxf>
              <fill>
                <patternFill>
                  <bgColor rgb="FF33CC33"/>
                </patternFill>
              </fill>
            </x14:dxf>
          </x14:cfRule>
          <x14:cfRule type="containsText" priority="12891" operator="containsText" id="{32706F4E-8DF5-43F5-AD19-CF4BBA38B8D1}">
            <xm:f>NOT(ISERROR(SEARCH('Listados Datos'!$P$5,Z212)))</xm:f>
            <xm:f>'Listados Datos'!$P$5</xm:f>
            <x14:dxf>
              <fill>
                <patternFill>
                  <bgColor rgb="FFFFFF00"/>
                </patternFill>
              </fill>
            </x14:dxf>
          </x14:cfRule>
          <x14:cfRule type="containsText" priority="12892" operator="containsText" id="{BF4E2FCB-EBCE-437F-9495-AB771D44335D}">
            <xm:f>NOT(ISERROR(SEARCH('Listados Datos'!$P$6,Z212)))</xm:f>
            <xm:f>'Listados Datos'!$P$6</xm:f>
            <x14:dxf>
              <fill>
                <patternFill>
                  <bgColor rgb="FFFFC000"/>
                </patternFill>
              </fill>
            </x14:dxf>
          </x14:cfRule>
          <x14:cfRule type="containsText" priority="1289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875" operator="containsText" id="{BEB2623D-B52B-48CC-938C-76FEFF97A478}">
            <xm:f>NOT(ISERROR(SEARCH('Listados Datos'!$T$3,AT212)))</xm:f>
            <xm:f>'Listados Datos'!$T$3</xm:f>
            <x14:dxf>
              <fill>
                <patternFill patternType="solid">
                  <bgColor rgb="FFC00000"/>
                </patternFill>
              </fill>
            </x14:dxf>
          </x14:cfRule>
          <x14:cfRule type="containsText" priority="12876" operator="containsText" id="{79AE8A48-AF5F-4269-9E70-12ECACF56890}">
            <xm:f>NOT(ISERROR(SEARCH('Listados Datos'!$T$4,AT212)))</xm:f>
            <xm:f>'Listados Datos'!$T$4</xm:f>
            <x14:dxf>
              <font>
                <b/>
                <i val="0"/>
                <color theme="0"/>
              </font>
              <fill>
                <patternFill>
                  <bgColor rgb="FFE26B0A"/>
                </patternFill>
              </fill>
            </x14:dxf>
          </x14:cfRule>
          <x14:cfRule type="containsText" priority="12877" operator="containsText" id="{44380680-852F-419F-8DA6-C6C8AE95F92A}">
            <xm:f>NOT(ISERROR(SEARCH('Listados Datos'!$T$5,AT212)))</xm:f>
            <xm:f>'Listados Datos'!$T$5</xm:f>
            <x14:dxf>
              <font>
                <b/>
                <i val="0"/>
                <color auto="1"/>
              </font>
              <fill>
                <patternFill>
                  <bgColor rgb="FFFFFF00"/>
                </patternFill>
              </fill>
            </x14:dxf>
          </x14:cfRule>
          <x14:cfRule type="containsText" priority="1287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865" operator="containsText" id="{A6F06C3C-1BC3-4C51-A17F-9A3E55224B4A}">
            <xm:f>NOT(ISERROR(SEARCH('Listados Datos'!$P$3,AR212)))</xm:f>
            <xm:f>'Listados Datos'!$P$3</xm:f>
            <x14:dxf>
              <fill>
                <patternFill>
                  <bgColor rgb="FF99CC00"/>
                </patternFill>
              </fill>
            </x14:dxf>
          </x14:cfRule>
          <x14:cfRule type="containsText" priority="12866" operator="containsText" id="{A996CBCF-A340-464E-9DD0-5B80366644A6}">
            <xm:f>NOT(ISERROR(SEARCH('Listados Datos'!$P$4,AR212)))</xm:f>
            <xm:f>'Listados Datos'!$P$4</xm:f>
            <x14:dxf>
              <fill>
                <patternFill>
                  <bgColor rgb="FF33CC33"/>
                </patternFill>
              </fill>
            </x14:dxf>
          </x14:cfRule>
          <x14:cfRule type="containsText" priority="12867" operator="containsText" id="{9085C5A9-C73F-47D3-9328-E76D3504A03A}">
            <xm:f>NOT(ISERROR(SEARCH('Listados Datos'!$P$5,AR212)))</xm:f>
            <xm:f>'Listados Datos'!$P$5</xm:f>
            <x14:dxf>
              <fill>
                <patternFill>
                  <bgColor rgb="FFFFFF00"/>
                </patternFill>
              </fill>
            </x14:dxf>
          </x14:cfRule>
          <x14:cfRule type="containsText" priority="12868" operator="containsText" id="{C3CA4B3C-EB18-473D-9CB2-719B7EF2CE1D}">
            <xm:f>NOT(ISERROR(SEARCH('Listados Datos'!$P$6,AR212)))</xm:f>
            <xm:f>'Listados Datos'!$P$6</xm:f>
            <x14:dxf>
              <fill>
                <patternFill>
                  <bgColor rgb="FFFFC000"/>
                </patternFill>
              </fill>
            </x14:dxf>
          </x14:cfRule>
          <x14:cfRule type="containsText" priority="1286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823" operator="containsText" id="{0B73894B-F805-48AD-AAD7-4FFB61F8BEF2}">
            <xm:f>NOT(ISERROR(SEARCH('Listados Datos'!$P$3,AR218)))</xm:f>
            <xm:f>'Listados Datos'!$P$3</xm:f>
            <x14:dxf>
              <fill>
                <patternFill>
                  <bgColor rgb="FF99CC00"/>
                </patternFill>
              </fill>
            </x14:dxf>
          </x14:cfRule>
          <x14:cfRule type="containsText" priority="12824" operator="containsText" id="{915C227D-BC8D-41DA-A359-C5759C28302F}">
            <xm:f>NOT(ISERROR(SEARCH('Listados Datos'!$P$4,AR218)))</xm:f>
            <xm:f>'Listados Datos'!$P$4</xm:f>
            <x14:dxf>
              <fill>
                <patternFill>
                  <bgColor rgb="FF33CC33"/>
                </patternFill>
              </fill>
            </x14:dxf>
          </x14:cfRule>
          <x14:cfRule type="containsText" priority="12825" operator="containsText" id="{4014A61F-B903-4679-8931-B39612241213}">
            <xm:f>NOT(ISERROR(SEARCH('Listados Datos'!$P$5,AR218)))</xm:f>
            <xm:f>'Listados Datos'!$P$5</xm:f>
            <x14:dxf>
              <fill>
                <patternFill>
                  <bgColor rgb="FFFFFF00"/>
                </patternFill>
              </fill>
            </x14:dxf>
          </x14:cfRule>
          <x14:cfRule type="containsText" priority="12826" operator="containsText" id="{959F3E3C-4A7C-4074-8967-45AF755F3884}">
            <xm:f>NOT(ISERROR(SEARCH('Listados Datos'!$P$6,AR218)))</xm:f>
            <xm:f>'Listados Datos'!$P$6</xm:f>
            <x14:dxf>
              <fill>
                <patternFill>
                  <bgColor rgb="FFFFC000"/>
                </patternFill>
              </fill>
            </x14:dxf>
          </x14:cfRule>
          <x14:cfRule type="containsText" priority="1282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861" operator="containsText" id="{5B7644BF-A9B2-4AB0-85D5-1DAB6B2EEAE0}">
            <xm:f>NOT(ISERROR(SEARCH('Listados Datos'!$T$3,AF218)))</xm:f>
            <xm:f>'Listados Datos'!$T$3</xm:f>
            <x14:dxf>
              <fill>
                <patternFill patternType="solid">
                  <bgColor rgb="FFC00000"/>
                </patternFill>
              </fill>
            </x14:dxf>
          </x14:cfRule>
          <x14:cfRule type="containsText" priority="12862" operator="containsText" id="{81C86172-9A05-40C6-9026-248CE08E4DBA}">
            <xm:f>NOT(ISERROR(SEARCH('Listados Datos'!$T$4,AF218)))</xm:f>
            <xm:f>'Listados Datos'!$T$4</xm:f>
            <x14:dxf>
              <font>
                <b/>
                <i val="0"/>
                <color theme="0"/>
              </font>
              <fill>
                <patternFill>
                  <bgColor rgb="FFE26B0A"/>
                </patternFill>
              </fill>
            </x14:dxf>
          </x14:cfRule>
          <x14:cfRule type="containsText" priority="12863" operator="containsText" id="{F5D533C5-F98F-45A8-8204-A43C9EBBCE25}">
            <xm:f>NOT(ISERROR(SEARCH('Listados Datos'!$T$5,AF218)))</xm:f>
            <xm:f>'Listados Datos'!$T$5</xm:f>
            <x14:dxf>
              <font>
                <b/>
                <i val="0"/>
                <color auto="1"/>
              </font>
              <fill>
                <patternFill>
                  <bgColor rgb="FFFFFF00"/>
                </patternFill>
              </fill>
            </x14:dxf>
          </x14:cfRule>
          <x14:cfRule type="containsText" priority="1286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857" operator="containsText" id="{9E10FC88-37A3-4A46-B2B2-D92EB2436224}">
            <xm:f>NOT(ISERROR(SEARCH('Listados Datos'!$T$3,AB218)))</xm:f>
            <xm:f>'Listados Datos'!$T$3</xm:f>
            <x14:dxf>
              <fill>
                <patternFill patternType="solid">
                  <bgColor rgb="FFC00000"/>
                </patternFill>
              </fill>
            </x14:dxf>
          </x14:cfRule>
          <x14:cfRule type="containsText" priority="12858" operator="containsText" id="{4F0D1085-9B55-4E5C-8526-A5A0B852A646}">
            <xm:f>NOT(ISERROR(SEARCH('Listados Datos'!$T$4,AB218)))</xm:f>
            <xm:f>'Listados Datos'!$T$4</xm:f>
            <x14:dxf>
              <font>
                <b/>
                <i val="0"/>
                <color theme="0"/>
              </font>
              <fill>
                <patternFill>
                  <bgColor rgb="FFE26B0A"/>
                </patternFill>
              </fill>
            </x14:dxf>
          </x14:cfRule>
          <x14:cfRule type="containsText" priority="12859" operator="containsText" id="{A8680B84-3E6A-415B-AF74-71AB30B09D39}">
            <xm:f>NOT(ISERROR(SEARCH('Listados Datos'!$T$5,AB218)))</xm:f>
            <xm:f>'Listados Datos'!$T$5</xm:f>
            <x14:dxf>
              <font>
                <b/>
                <i val="0"/>
                <color auto="1"/>
              </font>
              <fill>
                <patternFill>
                  <bgColor rgb="FFFFFF00"/>
                </patternFill>
              </fill>
            </x14:dxf>
          </x14:cfRule>
          <x14:cfRule type="containsText" priority="1286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847" operator="containsText" id="{AE489BA1-9E82-4B1E-8C9D-14CE3845E26A}">
            <xm:f>NOT(ISERROR(SEARCH('Listados Datos'!$P$3,Z218)))</xm:f>
            <xm:f>'Listados Datos'!$P$3</xm:f>
            <x14:dxf>
              <fill>
                <patternFill>
                  <bgColor rgb="FF99CC00"/>
                </patternFill>
              </fill>
            </x14:dxf>
          </x14:cfRule>
          <x14:cfRule type="containsText" priority="12848" operator="containsText" id="{2A4E5E87-554A-46E0-BD66-4CA6F734C366}">
            <xm:f>NOT(ISERROR(SEARCH('Listados Datos'!$P$4,Z218)))</xm:f>
            <xm:f>'Listados Datos'!$P$4</xm:f>
            <x14:dxf>
              <fill>
                <patternFill>
                  <bgColor rgb="FF33CC33"/>
                </patternFill>
              </fill>
            </x14:dxf>
          </x14:cfRule>
          <x14:cfRule type="containsText" priority="12849" operator="containsText" id="{DDACEF78-A3D6-4066-B788-BB80089E6BC0}">
            <xm:f>NOT(ISERROR(SEARCH('Listados Datos'!$P$5,Z218)))</xm:f>
            <xm:f>'Listados Datos'!$P$5</xm:f>
            <x14:dxf>
              <fill>
                <patternFill>
                  <bgColor rgb="FFFFFF00"/>
                </patternFill>
              </fill>
            </x14:dxf>
          </x14:cfRule>
          <x14:cfRule type="containsText" priority="12850" operator="containsText" id="{AC607C2C-AAE1-4228-B78A-EA6EC0385A28}">
            <xm:f>NOT(ISERROR(SEARCH('Listados Datos'!$P$6,Z218)))</xm:f>
            <xm:f>'Listados Datos'!$P$6</xm:f>
            <x14:dxf>
              <fill>
                <patternFill>
                  <bgColor rgb="FFFFC000"/>
                </patternFill>
              </fill>
            </x14:dxf>
          </x14:cfRule>
          <x14:cfRule type="containsText" priority="1285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833" operator="containsText" id="{CB4236AF-47EE-4982-8B8F-52C5EBACF122}">
            <xm:f>NOT(ISERROR(SEARCH('Listados Datos'!$T$3,AT218)))</xm:f>
            <xm:f>'Listados Datos'!$T$3</xm:f>
            <x14:dxf>
              <fill>
                <patternFill patternType="solid">
                  <bgColor rgb="FFC00000"/>
                </patternFill>
              </fill>
            </x14:dxf>
          </x14:cfRule>
          <x14:cfRule type="containsText" priority="12834" operator="containsText" id="{7C9568EF-E365-4C81-9205-76D2F815DFF0}">
            <xm:f>NOT(ISERROR(SEARCH('Listados Datos'!$T$4,AT218)))</xm:f>
            <xm:f>'Listados Datos'!$T$4</xm:f>
            <x14:dxf>
              <font>
                <b/>
                <i val="0"/>
                <color theme="0"/>
              </font>
              <fill>
                <patternFill>
                  <bgColor rgb="FFE26B0A"/>
                </patternFill>
              </fill>
            </x14:dxf>
          </x14:cfRule>
          <x14:cfRule type="containsText" priority="12835" operator="containsText" id="{775835A3-7386-44D9-B844-D8446AD5370C}">
            <xm:f>NOT(ISERROR(SEARCH('Listados Datos'!$T$5,AT218)))</xm:f>
            <xm:f>'Listados Datos'!$T$5</xm:f>
            <x14:dxf>
              <font>
                <b/>
                <i val="0"/>
                <color auto="1"/>
              </font>
              <fill>
                <patternFill>
                  <bgColor rgb="FFFFFF00"/>
                </patternFill>
              </fill>
            </x14:dxf>
          </x14:cfRule>
          <x14:cfRule type="containsText" priority="1283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781" operator="containsText" id="{2C563921-2DFD-4831-8CEF-63977F7A6FD0}">
            <xm:f>NOT(ISERROR(SEARCH('Listados Datos'!$P$3,AR224)))</xm:f>
            <xm:f>'Listados Datos'!$P$3</xm:f>
            <x14:dxf>
              <fill>
                <patternFill>
                  <bgColor rgb="FF99CC00"/>
                </patternFill>
              </fill>
            </x14:dxf>
          </x14:cfRule>
          <x14:cfRule type="containsText" priority="12782" operator="containsText" id="{DFF32F0C-CA04-4864-8C77-A434B421E0C5}">
            <xm:f>NOT(ISERROR(SEARCH('Listados Datos'!$P$4,AR224)))</xm:f>
            <xm:f>'Listados Datos'!$P$4</xm:f>
            <x14:dxf>
              <fill>
                <patternFill>
                  <bgColor rgb="FF33CC33"/>
                </patternFill>
              </fill>
            </x14:dxf>
          </x14:cfRule>
          <x14:cfRule type="containsText" priority="12783" operator="containsText" id="{30E99076-DB74-44D2-8AFC-6E47D76C9A91}">
            <xm:f>NOT(ISERROR(SEARCH('Listados Datos'!$P$5,AR224)))</xm:f>
            <xm:f>'Listados Datos'!$P$5</xm:f>
            <x14:dxf>
              <fill>
                <patternFill>
                  <bgColor rgb="FFFFFF00"/>
                </patternFill>
              </fill>
            </x14:dxf>
          </x14:cfRule>
          <x14:cfRule type="containsText" priority="12784" operator="containsText" id="{C31C1E39-267B-4C5B-8AE8-E49BFA5A3D3B}">
            <xm:f>NOT(ISERROR(SEARCH('Listados Datos'!$P$6,AR224)))</xm:f>
            <xm:f>'Listados Datos'!$P$6</xm:f>
            <x14:dxf>
              <fill>
                <patternFill>
                  <bgColor rgb="FFFFC000"/>
                </patternFill>
              </fill>
            </x14:dxf>
          </x14:cfRule>
          <x14:cfRule type="containsText" priority="1278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819" operator="containsText" id="{E81FD979-8DDE-4D82-8E6F-B47563C0CE1B}">
            <xm:f>NOT(ISERROR(SEARCH('Listados Datos'!$T$3,AF224)))</xm:f>
            <xm:f>'Listados Datos'!$T$3</xm:f>
            <x14:dxf>
              <fill>
                <patternFill patternType="solid">
                  <bgColor rgb="FFC00000"/>
                </patternFill>
              </fill>
            </x14:dxf>
          </x14:cfRule>
          <x14:cfRule type="containsText" priority="12820" operator="containsText" id="{450E48FE-DDF2-4973-97BE-DB84CB73D8A0}">
            <xm:f>NOT(ISERROR(SEARCH('Listados Datos'!$T$4,AF224)))</xm:f>
            <xm:f>'Listados Datos'!$T$4</xm:f>
            <x14:dxf>
              <font>
                <b/>
                <i val="0"/>
                <color theme="0"/>
              </font>
              <fill>
                <patternFill>
                  <bgColor rgb="FFE26B0A"/>
                </patternFill>
              </fill>
            </x14:dxf>
          </x14:cfRule>
          <x14:cfRule type="containsText" priority="12821" operator="containsText" id="{E118821E-3D34-4C5F-927C-3C76DBD638DB}">
            <xm:f>NOT(ISERROR(SEARCH('Listados Datos'!$T$5,AF224)))</xm:f>
            <xm:f>'Listados Datos'!$T$5</xm:f>
            <x14:dxf>
              <font>
                <b/>
                <i val="0"/>
                <color auto="1"/>
              </font>
              <fill>
                <patternFill>
                  <bgColor rgb="FFFFFF00"/>
                </patternFill>
              </fill>
            </x14:dxf>
          </x14:cfRule>
          <x14:cfRule type="containsText" priority="1282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815" operator="containsText" id="{A032AD86-DD9E-43EE-BAF6-A7177212A8D2}">
            <xm:f>NOT(ISERROR(SEARCH('Listados Datos'!$T$3,AB224)))</xm:f>
            <xm:f>'Listados Datos'!$T$3</xm:f>
            <x14:dxf>
              <fill>
                <patternFill patternType="solid">
                  <bgColor rgb="FFC00000"/>
                </patternFill>
              </fill>
            </x14:dxf>
          </x14:cfRule>
          <x14:cfRule type="containsText" priority="12816" operator="containsText" id="{E58C9800-FDF3-4F22-9EEF-CA19E330D04E}">
            <xm:f>NOT(ISERROR(SEARCH('Listados Datos'!$T$4,AB224)))</xm:f>
            <xm:f>'Listados Datos'!$T$4</xm:f>
            <x14:dxf>
              <font>
                <b/>
                <i val="0"/>
                <color theme="0"/>
              </font>
              <fill>
                <patternFill>
                  <bgColor rgb="FFE26B0A"/>
                </patternFill>
              </fill>
            </x14:dxf>
          </x14:cfRule>
          <x14:cfRule type="containsText" priority="12817" operator="containsText" id="{03EC4A6C-197A-43ED-98E7-A92B951A293A}">
            <xm:f>NOT(ISERROR(SEARCH('Listados Datos'!$T$5,AB224)))</xm:f>
            <xm:f>'Listados Datos'!$T$5</xm:f>
            <x14:dxf>
              <font>
                <b/>
                <i val="0"/>
                <color auto="1"/>
              </font>
              <fill>
                <patternFill>
                  <bgColor rgb="FFFFFF00"/>
                </patternFill>
              </fill>
            </x14:dxf>
          </x14:cfRule>
          <x14:cfRule type="containsText" priority="1281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805" operator="containsText" id="{FA475C1E-CD29-4489-88DE-13ED0AC58BE4}">
            <xm:f>NOT(ISERROR(SEARCH('Listados Datos'!$P$3,Z224)))</xm:f>
            <xm:f>'Listados Datos'!$P$3</xm:f>
            <x14:dxf>
              <fill>
                <patternFill>
                  <bgColor rgb="FF99CC00"/>
                </patternFill>
              </fill>
            </x14:dxf>
          </x14:cfRule>
          <x14:cfRule type="containsText" priority="12806" operator="containsText" id="{A5C77DE3-EBDD-4ADF-AAD2-0322E9ECCDA5}">
            <xm:f>NOT(ISERROR(SEARCH('Listados Datos'!$P$4,Z224)))</xm:f>
            <xm:f>'Listados Datos'!$P$4</xm:f>
            <x14:dxf>
              <fill>
                <patternFill>
                  <bgColor rgb="FF33CC33"/>
                </patternFill>
              </fill>
            </x14:dxf>
          </x14:cfRule>
          <x14:cfRule type="containsText" priority="12807" operator="containsText" id="{CD20C816-B849-4FC1-B21A-361D66473ABC}">
            <xm:f>NOT(ISERROR(SEARCH('Listados Datos'!$P$5,Z224)))</xm:f>
            <xm:f>'Listados Datos'!$P$5</xm:f>
            <x14:dxf>
              <fill>
                <patternFill>
                  <bgColor rgb="FFFFFF00"/>
                </patternFill>
              </fill>
            </x14:dxf>
          </x14:cfRule>
          <x14:cfRule type="containsText" priority="12808" operator="containsText" id="{818C85C5-F437-4A83-8380-DB34731E8BBC}">
            <xm:f>NOT(ISERROR(SEARCH('Listados Datos'!$P$6,Z224)))</xm:f>
            <xm:f>'Listados Datos'!$P$6</xm:f>
            <x14:dxf>
              <fill>
                <patternFill>
                  <bgColor rgb="FFFFC000"/>
                </patternFill>
              </fill>
            </x14:dxf>
          </x14:cfRule>
          <x14:cfRule type="containsText" priority="1280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791" operator="containsText" id="{1F50CDF9-ED25-402E-8962-A94529DE7DF9}">
            <xm:f>NOT(ISERROR(SEARCH('Listados Datos'!$T$3,AT224)))</xm:f>
            <xm:f>'Listados Datos'!$T$3</xm:f>
            <x14:dxf>
              <fill>
                <patternFill patternType="solid">
                  <bgColor rgb="FFC00000"/>
                </patternFill>
              </fill>
            </x14:dxf>
          </x14:cfRule>
          <x14:cfRule type="containsText" priority="12792" operator="containsText" id="{A01D8B07-63E2-45C4-A38D-8F71F07DC598}">
            <xm:f>NOT(ISERROR(SEARCH('Listados Datos'!$T$4,AT224)))</xm:f>
            <xm:f>'Listados Datos'!$T$4</xm:f>
            <x14:dxf>
              <font>
                <b/>
                <i val="0"/>
                <color theme="0"/>
              </font>
              <fill>
                <patternFill>
                  <bgColor rgb="FFE26B0A"/>
                </patternFill>
              </fill>
            </x14:dxf>
          </x14:cfRule>
          <x14:cfRule type="containsText" priority="12793" operator="containsText" id="{B69F962E-80DE-4C2C-9818-6A646719D5E0}">
            <xm:f>NOT(ISERROR(SEARCH('Listados Datos'!$T$5,AT224)))</xm:f>
            <xm:f>'Listados Datos'!$T$5</xm:f>
            <x14:dxf>
              <font>
                <b/>
                <i val="0"/>
                <color auto="1"/>
              </font>
              <fill>
                <patternFill>
                  <bgColor rgb="FFFFFF00"/>
                </patternFill>
              </fill>
            </x14:dxf>
          </x14:cfRule>
          <x14:cfRule type="containsText" priority="1279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777" operator="containsText" id="{C0C9AF0A-180F-4227-BC04-A755C8C45228}">
            <xm:f>NOT(ISERROR(SEARCH('Listados Datos'!$T$3,AF236)))</xm:f>
            <xm:f>'Listados Datos'!$T$3</xm:f>
            <x14:dxf>
              <fill>
                <patternFill patternType="solid">
                  <bgColor rgb="FFC00000"/>
                </patternFill>
              </fill>
            </x14:dxf>
          </x14:cfRule>
          <x14:cfRule type="containsText" priority="12778" operator="containsText" id="{9E9F202F-035B-49E5-A561-78C6231A7DBB}">
            <xm:f>NOT(ISERROR(SEARCH('Listados Datos'!$T$4,AF236)))</xm:f>
            <xm:f>'Listados Datos'!$T$4</xm:f>
            <x14:dxf>
              <font>
                <b/>
                <i val="0"/>
                <color theme="0"/>
              </font>
              <fill>
                <patternFill>
                  <bgColor rgb="FFE26B0A"/>
                </patternFill>
              </fill>
            </x14:dxf>
          </x14:cfRule>
          <x14:cfRule type="containsText" priority="12779" operator="containsText" id="{D542A649-135D-4185-A85D-150272005DFE}">
            <xm:f>NOT(ISERROR(SEARCH('Listados Datos'!$T$5,AF236)))</xm:f>
            <xm:f>'Listados Datos'!$T$5</xm:f>
            <x14:dxf>
              <font>
                <b/>
                <i val="0"/>
                <color auto="1"/>
              </font>
              <fill>
                <patternFill>
                  <bgColor rgb="FFFFFF00"/>
                </patternFill>
              </fill>
            </x14:dxf>
          </x14:cfRule>
          <x14:cfRule type="containsText" priority="12780" operator="containsText" id="{3DC649C4-6B69-4DCA-A2C0-5B1BE0A31C5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773" operator="containsText" id="{F4DA17F1-10D2-4217-ADC6-569C9335919F}">
            <xm:f>NOT(ISERROR(SEARCH('Listados Datos'!$T$3,AB236)))</xm:f>
            <xm:f>'Listados Datos'!$T$3</xm:f>
            <x14:dxf>
              <fill>
                <patternFill patternType="solid">
                  <bgColor rgb="FFC00000"/>
                </patternFill>
              </fill>
            </x14:dxf>
          </x14:cfRule>
          <x14:cfRule type="containsText" priority="12774" operator="containsText" id="{5A6E52C2-2B35-4210-86A0-467B08BFE04D}">
            <xm:f>NOT(ISERROR(SEARCH('Listados Datos'!$T$4,AB236)))</xm:f>
            <xm:f>'Listados Datos'!$T$4</xm:f>
            <x14:dxf>
              <font>
                <b/>
                <i val="0"/>
                <color theme="0"/>
              </font>
              <fill>
                <patternFill>
                  <bgColor rgb="FFE26B0A"/>
                </patternFill>
              </fill>
            </x14:dxf>
          </x14:cfRule>
          <x14:cfRule type="containsText" priority="12775" operator="containsText" id="{BDCA1A11-422F-4FA3-A97E-69AED7FB496F}">
            <xm:f>NOT(ISERROR(SEARCH('Listados Datos'!$T$5,AB236)))</xm:f>
            <xm:f>'Listados Datos'!$T$5</xm:f>
            <x14:dxf>
              <font>
                <b/>
                <i val="0"/>
                <color auto="1"/>
              </font>
              <fill>
                <patternFill>
                  <bgColor rgb="FFFFFF00"/>
                </patternFill>
              </fill>
            </x14:dxf>
          </x14:cfRule>
          <x14:cfRule type="containsText" priority="12776" operator="containsText" id="{363F03BE-F294-421D-92C6-8DF7CD166CF2}">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763" operator="containsText" id="{3FFAA173-5D4F-49A2-92DA-B8C752B674BA}">
            <xm:f>NOT(ISERROR(SEARCH('Listados Datos'!$P$3,Z236)))</xm:f>
            <xm:f>'Listados Datos'!$P$3</xm:f>
            <x14:dxf>
              <fill>
                <patternFill>
                  <bgColor rgb="FF99CC00"/>
                </patternFill>
              </fill>
            </x14:dxf>
          </x14:cfRule>
          <x14:cfRule type="containsText" priority="12764" operator="containsText" id="{1CBC3E82-1CEA-417F-9F0B-DC7247CBF4A7}">
            <xm:f>NOT(ISERROR(SEARCH('Listados Datos'!$P$4,Z236)))</xm:f>
            <xm:f>'Listados Datos'!$P$4</xm:f>
            <x14:dxf>
              <fill>
                <patternFill>
                  <bgColor rgb="FF33CC33"/>
                </patternFill>
              </fill>
            </x14:dxf>
          </x14:cfRule>
          <x14:cfRule type="containsText" priority="12765" operator="containsText" id="{D7AD1EA6-B519-4D4A-A9E6-082B64593BA9}">
            <xm:f>NOT(ISERROR(SEARCH('Listados Datos'!$P$5,Z236)))</xm:f>
            <xm:f>'Listados Datos'!$P$5</xm:f>
            <x14:dxf>
              <fill>
                <patternFill>
                  <bgColor rgb="FFFFFF00"/>
                </patternFill>
              </fill>
            </x14:dxf>
          </x14:cfRule>
          <x14:cfRule type="containsText" priority="12766" operator="containsText" id="{6445AF80-0F1E-4C56-B385-81F486E39CEF}">
            <xm:f>NOT(ISERROR(SEARCH('Listados Datos'!$P$6,Z236)))</xm:f>
            <xm:f>'Listados Datos'!$P$6</xm:f>
            <x14:dxf>
              <fill>
                <patternFill>
                  <bgColor rgb="FFFFC000"/>
                </patternFill>
              </fill>
            </x14:dxf>
          </x14:cfRule>
          <x14:cfRule type="containsText" priority="12767" operator="containsText" id="{8177EDC5-E87D-49D3-BACF-8EE2D1A21453}">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749" operator="containsText" id="{9205A549-3509-4731-8698-6E81B952AF6D}">
            <xm:f>NOT(ISERROR(SEARCH('Listados Datos'!$T$3,AT236)))</xm:f>
            <xm:f>'Listados Datos'!$T$3</xm:f>
            <x14:dxf>
              <fill>
                <patternFill patternType="solid">
                  <bgColor rgb="FFC00000"/>
                </patternFill>
              </fill>
            </x14:dxf>
          </x14:cfRule>
          <x14:cfRule type="containsText" priority="12750" operator="containsText" id="{91AC5C8F-9813-46D1-82F8-8AABA2969C9E}">
            <xm:f>NOT(ISERROR(SEARCH('Listados Datos'!$T$4,AT236)))</xm:f>
            <xm:f>'Listados Datos'!$T$4</xm:f>
            <x14:dxf>
              <font>
                <b/>
                <i val="0"/>
                <color theme="0"/>
              </font>
              <fill>
                <patternFill>
                  <bgColor rgb="FFE26B0A"/>
                </patternFill>
              </fill>
            </x14:dxf>
          </x14:cfRule>
          <x14:cfRule type="containsText" priority="12751" operator="containsText" id="{5F79C267-9CA6-45BC-8CD4-C53F598CFF78}">
            <xm:f>NOT(ISERROR(SEARCH('Listados Datos'!$T$5,AT236)))</xm:f>
            <xm:f>'Listados Datos'!$T$5</xm:f>
            <x14:dxf>
              <font>
                <b/>
                <i val="0"/>
                <color auto="1"/>
              </font>
              <fill>
                <patternFill>
                  <bgColor rgb="FFFFFF00"/>
                </patternFill>
              </fill>
            </x14:dxf>
          </x14:cfRule>
          <x14:cfRule type="containsText" priority="12752" operator="containsText" id="{94FD60A2-8956-40B9-BA96-A6EC5ACB7A34}">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575" operator="containsText" id="{105DD0C0-8332-4FB6-8FF5-7151B9AC4597}">
            <xm:f>NOT(ISERROR(SEARCH('Listados Datos'!$P$3,AR247)))</xm:f>
            <xm:f>'Listados Datos'!$P$3</xm:f>
            <x14:dxf>
              <fill>
                <patternFill>
                  <bgColor rgb="FF99CC00"/>
                </patternFill>
              </fill>
            </x14:dxf>
          </x14:cfRule>
          <x14:cfRule type="containsText" priority="12576" operator="containsText" id="{61D599DB-724A-4FCE-A4AF-21D008F8D7EA}">
            <xm:f>NOT(ISERROR(SEARCH('Listados Datos'!$P$4,AR247)))</xm:f>
            <xm:f>'Listados Datos'!$P$4</xm:f>
            <x14:dxf>
              <fill>
                <patternFill>
                  <bgColor rgb="FF33CC33"/>
                </patternFill>
              </fill>
            </x14:dxf>
          </x14:cfRule>
          <x14:cfRule type="containsText" priority="12577" operator="containsText" id="{8A141A5E-A419-47FC-A7CB-E1648A6C64BC}">
            <xm:f>NOT(ISERROR(SEARCH('Listados Datos'!$P$5,AR247)))</xm:f>
            <xm:f>'Listados Datos'!$P$5</xm:f>
            <x14:dxf>
              <fill>
                <patternFill>
                  <bgColor rgb="FFFFFF00"/>
                </patternFill>
              </fill>
            </x14:dxf>
          </x14:cfRule>
          <x14:cfRule type="containsText" priority="12578" operator="containsText" id="{2F8A55AB-8FE2-4D13-B852-E82266B02C6D}">
            <xm:f>NOT(ISERROR(SEARCH('Listados Datos'!$P$6,AR247)))</xm:f>
            <xm:f>'Listados Datos'!$P$6</xm:f>
            <x14:dxf>
              <fill>
                <patternFill>
                  <bgColor rgb="FFFFC000"/>
                </patternFill>
              </fill>
            </x14:dxf>
          </x14:cfRule>
          <x14:cfRule type="containsText" priority="12579" operator="containsText" id="{EE3B5A77-E3A8-4607-9EE6-500A2BB1A491}">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641" operator="containsText" id="{DFF72E7B-18A2-4AF2-99F7-4F63619B4BD6}">
            <xm:f>NOT(ISERROR(SEARCH('Listados Datos'!$T$3,AT249)))</xm:f>
            <xm:f>'Listados Datos'!$T$3</xm:f>
            <x14:dxf>
              <fill>
                <patternFill patternType="solid">
                  <bgColor rgb="FFC00000"/>
                </patternFill>
              </fill>
            </x14:dxf>
          </x14:cfRule>
          <x14:cfRule type="containsText" priority="12642" operator="containsText" id="{329EDB66-EA66-4902-9395-1379AC5BD202}">
            <xm:f>NOT(ISERROR(SEARCH('Listados Datos'!$T$4,AT249)))</xm:f>
            <xm:f>'Listados Datos'!$T$4</xm:f>
            <x14:dxf>
              <font>
                <b/>
                <i val="0"/>
                <color theme="0"/>
              </font>
              <fill>
                <patternFill>
                  <bgColor rgb="FFE26B0A"/>
                </patternFill>
              </fill>
            </x14:dxf>
          </x14:cfRule>
          <x14:cfRule type="containsText" priority="12643" operator="containsText" id="{91AA7926-4DF9-4AF2-A7BF-214F3B750499}">
            <xm:f>NOT(ISERROR(SEARCH('Listados Datos'!$T$5,AT249)))</xm:f>
            <xm:f>'Listados Datos'!$T$5</xm:f>
            <x14:dxf>
              <font>
                <b/>
                <i val="0"/>
                <color auto="1"/>
              </font>
              <fill>
                <patternFill>
                  <bgColor rgb="FFFFFF00"/>
                </patternFill>
              </fill>
            </x14:dxf>
          </x14:cfRule>
          <x14:cfRule type="containsText" priority="12644" operator="containsText" id="{E6F131E8-D990-4B9F-AF51-30627CD05646}">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631" operator="containsText" id="{5362542B-4358-4379-B7A6-D9F7291F0DA6}">
            <xm:f>NOT(ISERROR(SEARCH('Listados Datos'!$P$3,AR249)))</xm:f>
            <xm:f>'Listados Datos'!$P$3</xm:f>
            <x14:dxf>
              <fill>
                <patternFill>
                  <bgColor rgb="FF99CC00"/>
                </patternFill>
              </fill>
            </x14:dxf>
          </x14:cfRule>
          <x14:cfRule type="containsText" priority="12632" operator="containsText" id="{51C08D20-167F-4154-9ACE-06F22FDF924E}">
            <xm:f>NOT(ISERROR(SEARCH('Listados Datos'!$P$4,AR249)))</xm:f>
            <xm:f>'Listados Datos'!$P$4</xm:f>
            <x14:dxf>
              <fill>
                <patternFill>
                  <bgColor rgb="FF33CC33"/>
                </patternFill>
              </fill>
            </x14:dxf>
          </x14:cfRule>
          <x14:cfRule type="containsText" priority="12633" operator="containsText" id="{A9C70EF1-E304-4041-85D1-73D2B36637B5}">
            <xm:f>NOT(ISERROR(SEARCH('Listados Datos'!$P$5,AR249)))</xm:f>
            <xm:f>'Listados Datos'!$P$5</xm:f>
            <x14:dxf>
              <fill>
                <patternFill>
                  <bgColor rgb="FFFFFF00"/>
                </patternFill>
              </fill>
            </x14:dxf>
          </x14:cfRule>
          <x14:cfRule type="containsText" priority="12634" operator="containsText" id="{89D44728-3491-486D-B2C7-268F41161139}">
            <xm:f>NOT(ISERROR(SEARCH('Listados Datos'!$P$6,AR249)))</xm:f>
            <xm:f>'Listados Datos'!$P$6</xm:f>
            <x14:dxf>
              <fill>
                <patternFill>
                  <bgColor rgb="FFFFC000"/>
                </patternFill>
              </fill>
            </x14:dxf>
          </x14:cfRule>
          <x14:cfRule type="containsText" priority="12635" operator="containsText" id="{09EDA327-DE46-4B12-8C31-0FBEA293CF17}">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599" operator="containsText" id="{332ED09B-CFD7-4C9A-B8FF-D69577476BD4}">
            <xm:f>NOT(ISERROR(SEARCH('Listados Datos'!$T$3,AT246)))</xm:f>
            <xm:f>'Listados Datos'!$T$3</xm:f>
            <x14:dxf>
              <fill>
                <patternFill patternType="solid">
                  <bgColor rgb="FFC00000"/>
                </patternFill>
              </fill>
            </x14:dxf>
          </x14:cfRule>
          <x14:cfRule type="containsText" priority="12600" operator="containsText" id="{0A4EC7C6-C3DE-4E58-8B5D-C28BC1671EF8}">
            <xm:f>NOT(ISERROR(SEARCH('Listados Datos'!$T$4,AT246)))</xm:f>
            <xm:f>'Listados Datos'!$T$4</xm:f>
            <x14:dxf>
              <font>
                <b/>
                <i val="0"/>
                <color theme="0"/>
              </font>
              <fill>
                <patternFill>
                  <bgColor rgb="FFE26B0A"/>
                </patternFill>
              </fill>
            </x14:dxf>
          </x14:cfRule>
          <x14:cfRule type="containsText" priority="12601" operator="containsText" id="{7A780A66-0C30-4652-A722-412D70830FF9}">
            <xm:f>NOT(ISERROR(SEARCH('Listados Datos'!$T$5,AT246)))</xm:f>
            <xm:f>'Listados Datos'!$T$5</xm:f>
            <x14:dxf>
              <font>
                <b/>
                <i val="0"/>
                <color auto="1"/>
              </font>
              <fill>
                <patternFill>
                  <bgColor rgb="FFFFFF00"/>
                </patternFill>
              </fill>
            </x14:dxf>
          </x14:cfRule>
          <x14:cfRule type="containsText" priority="12602" operator="containsText" id="{72E724A4-D651-4A2A-9BE4-D71031C049F1}">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589" operator="containsText" id="{8356CA96-6B65-4201-AE85-01BBD5070B70}">
            <xm:f>NOT(ISERROR(SEARCH('Listados Datos'!$P$3,AR246)))</xm:f>
            <xm:f>'Listados Datos'!$P$3</xm:f>
            <x14:dxf>
              <fill>
                <patternFill>
                  <bgColor rgb="FF99CC00"/>
                </patternFill>
              </fill>
            </x14:dxf>
          </x14:cfRule>
          <x14:cfRule type="containsText" priority="12590" operator="containsText" id="{A2ED11D1-41D7-40AE-AFF6-3D0597996722}">
            <xm:f>NOT(ISERROR(SEARCH('Listados Datos'!$P$4,AR246)))</xm:f>
            <xm:f>'Listados Datos'!$P$4</xm:f>
            <x14:dxf>
              <fill>
                <patternFill>
                  <bgColor rgb="FF33CC33"/>
                </patternFill>
              </fill>
            </x14:dxf>
          </x14:cfRule>
          <x14:cfRule type="containsText" priority="12591" operator="containsText" id="{E8883B80-4CC9-47E2-9AD3-A913296DDD9E}">
            <xm:f>NOT(ISERROR(SEARCH('Listados Datos'!$P$5,AR246)))</xm:f>
            <xm:f>'Listados Datos'!$P$5</xm:f>
            <x14:dxf>
              <fill>
                <patternFill>
                  <bgColor rgb="FFFFFF00"/>
                </patternFill>
              </fill>
            </x14:dxf>
          </x14:cfRule>
          <x14:cfRule type="containsText" priority="12592" operator="containsText" id="{3DF82F01-5245-4DCE-A017-5B0E12107893}">
            <xm:f>NOT(ISERROR(SEARCH('Listados Datos'!$P$6,AR246)))</xm:f>
            <xm:f>'Listados Datos'!$P$6</xm:f>
            <x14:dxf>
              <fill>
                <patternFill>
                  <bgColor rgb="FFFFC000"/>
                </patternFill>
              </fill>
            </x14:dxf>
          </x14:cfRule>
          <x14:cfRule type="containsText" priority="12593" operator="containsText" id="{A4F418CA-C15A-4875-A71B-132B141C9C76}">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707" operator="containsText" id="{4B4D689D-64FF-4832-9D4A-00A83CD8F6FC}">
            <xm:f>NOT(ISERROR(SEARCH('Listados Datos'!$T$3,AF244)))</xm:f>
            <xm:f>'Listados Datos'!$T$3</xm:f>
            <x14:dxf>
              <fill>
                <patternFill patternType="solid">
                  <bgColor rgb="FFC00000"/>
                </patternFill>
              </fill>
            </x14:dxf>
          </x14:cfRule>
          <x14:cfRule type="containsText" priority="12708" operator="containsText" id="{3EE60E92-28AA-4010-9CA9-DAA2E5798998}">
            <xm:f>NOT(ISERROR(SEARCH('Listados Datos'!$T$4,AF244)))</xm:f>
            <xm:f>'Listados Datos'!$T$4</xm:f>
            <x14:dxf>
              <font>
                <b/>
                <i val="0"/>
                <color theme="0"/>
              </font>
              <fill>
                <patternFill>
                  <bgColor rgb="FFE26B0A"/>
                </patternFill>
              </fill>
            </x14:dxf>
          </x14:cfRule>
          <x14:cfRule type="containsText" priority="12709" operator="containsText" id="{4F5089B1-13A6-4F42-B69C-30C957C5FC23}">
            <xm:f>NOT(ISERROR(SEARCH('Listados Datos'!$T$5,AF244)))</xm:f>
            <xm:f>'Listados Datos'!$T$5</xm:f>
            <x14:dxf>
              <font>
                <b/>
                <i val="0"/>
                <color auto="1"/>
              </font>
              <fill>
                <patternFill>
                  <bgColor rgb="FFFFFF00"/>
                </patternFill>
              </fill>
            </x14:dxf>
          </x14:cfRule>
          <x14:cfRule type="containsText" priority="12710" operator="containsText" id="{B01E3CFB-C5DF-4E63-8F9C-2E94DABD39CB}">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703" operator="containsText" id="{C926EF30-AE86-45A5-91A2-89AB172E250F}">
            <xm:f>NOT(ISERROR(SEARCH('Listados Datos'!$T$3,AB244)))</xm:f>
            <xm:f>'Listados Datos'!$T$3</xm:f>
            <x14:dxf>
              <fill>
                <patternFill patternType="solid">
                  <bgColor rgb="FFC00000"/>
                </patternFill>
              </fill>
            </x14:dxf>
          </x14:cfRule>
          <x14:cfRule type="containsText" priority="12704" operator="containsText" id="{FEE57F1C-FDF4-43AC-84A7-52DDA894779A}">
            <xm:f>NOT(ISERROR(SEARCH('Listados Datos'!$T$4,AB244)))</xm:f>
            <xm:f>'Listados Datos'!$T$4</xm:f>
            <x14:dxf>
              <font>
                <b/>
                <i val="0"/>
                <color theme="0"/>
              </font>
              <fill>
                <patternFill>
                  <bgColor rgb="FFE26B0A"/>
                </patternFill>
              </fill>
            </x14:dxf>
          </x14:cfRule>
          <x14:cfRule type="containsText" priority="12705" operator="containsText" id="{567C83D9-9183-405E-922E-CD3C1564CD91}">
            <xm:f>NOT(ISERROR(SEARCH('Listados Datos'!$T$5,AB244)))</xm:f>
            <xm:f>'Listados Datos'!$T$5</xm:f>
            <x14:dxf>
              <font>
                <b/>
                <i val="0"/>
                <color auto="1"/>
              </font>
              <fill>
                <patternFill>
                  <bgColor rgb="FFFFFF00"/>
                </patternFill>
              </fill>
            </x14:dxf>
          </x14:cfRule>
          <x14:cfRule type="containsText" priority="12706" operator="containsText" id="{5B4E3BFD-D867-40CA-BBA4-895275D1EBCB}">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693" operator="containsText" id="{06F5B138-39A4-4C0D-A03F-A2BD6184CBDB}">
            <xm:f>NOT(ISERROR(SEARCH('Listados Datos'!$P$3,Z244)))</xm:f>
            <xm:f>'Listados Datos'!$P$3</xm:f>
            <x14:dxf>
              <fill>
                <patternFill>
                  <bgColor rgb="FF99CC00"/>
                </patternFill>
              </fill>
            </x14:dxf>
          </x14:cfRule>
          <x14:cfRule type="containsText" priority="12694" operator="containsText" id="{7D9A3448-8E7E-495E-833D-EF6D7A6319E6}">
            <xm:f>NOT(ISERROR(SEARCH('Listados Datos'!$P$4,Z244)))</xm:f>
            <xm:f>'Listados Datos'!$P$4</xm:f>
            <x14:dxf>
              <fill>
                <patternFill>
                  <bgColor rgb="FF33CC33"/>
                </patternFill>
              </fill>
            </x14:dxf>
          </x14:cfRule>
          <x14:cfRule type="containsText" priority="12695" operator="containsText" id="{862EFAEB-B035-4C5F-AD3A-04CA80D97FF8}">
            <xm:f>NOT(ISERROR(SEARCH('Listados Datos'!$P$5,Z244)))</xm:f>
            <xm:f>'Listados Datos'!$P$5</xm:f>
            <x14:dxf>
              <fill>
                <patternFill>
                  <bgColor rgb="FFFFFF00"/>
                </patternFill>
              </fill>
            </x14:dxf>
          </x14:cfRule>
          <x14:cfRule type="containsText" priority="12696" operator="containsText" id="{74D9C73A-082D-40AC-8C36-5045B5132419}">
            <xm:f>NOT(ISERROR(SEARCH('Listados Datos'!$P$6,Z244)))</xm:f>
            <xm:f>'Listados Datos'!$P$6</xm:f>
            <x14:dxf>
              <fill>
                <patternFill>
                  <bgColor rgb="FFFFC000"/>
                </patternFill>
              </fill>
            </x14:dxf>
          </x14:cfRule>
          <x14:cfRule type="containsText" priority="12697" operator="containsText" id="{E59D62EE-6F02-4E7E-BE4A-59C47B62DDEA}">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669" operator="containsText" id="{1CAE0228-F1B2-4F71-8118-669B547CDEA0}">
            <xm:f>NOT(ISERROR(SEARCH('Listados Datos'!$T$3,AT244)))</xm:f>
            <xm:f>'Listados Datos'!$T$3</xm:f>
            <x14:dxf>
              <fill>
                <patternFill patternType="solid">
                  <bgColor rgb="FFC00000"/>
                </patternFill>
              </fill>
            </x14:dxf>
          </x14:cfRule>
          <x14:cfRule type="containsText" priority="12670" operator="containsText" id="{D068D817-47BA-43C6-888D-59103C381A35}">
            <xm:f>NOT(ISERROR(SEARCH('Listados Datos'!$T$4,AT244)))</xm:f>
            <xm:f>'Listados Datos'!$T$4</xm:f>
            <x14:dxf>
              <font>
                <b/>
                <i val="0"/>
                <color theme="0"/>
              </font>
              <fill>
                <patternFill>
                  <bgColor rgb="FFE26B0A"/>
                </patternFill>
              </fill>
            </x14:dxf>
          </x14:cfRule>
          <x14:cfRule type="containsText" priority="12671" operator="containsText" id="{58967945-D461-4D68-A46F-D26E5F13AD7C}">
            <xm:f>NOT(ISERROR(SEARCH('Listados Datos'!$T$5,AT244)))</xm:f>
            <xm:f>'Listados Datos'!$T$5</xm:f>
            <x14:dxf>
              <font>
                <b/>
                <i val="0"/>
                <color auto="1"/>
              </font>
              <fill>
                <patternFill>
                  <bgColor rgb="FFFFFF00"/>
                </patternFill>
              </fill>
            </x14:dxf>
          </x14:cfRule>
          <x14:cfRule type="containsText" priority="12672" operator="containsText" id="{FB9872A8-68D0-45B7-9242-53E851A581DD}">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659" operator="containsText" id="{D3E389AB-EE73-4A45-AC98-4F3848E5A5BC}">
            <xm:f>NOT(ISERROR(SEARCH('Listados Datos'!$P$3,AR244)))</xm:f>
            <xm:f>'Listados Datos'!$P$3</xm:f>
            <x14:dxf>
              <fill>
                <patternFill>
                  <bgColor rgb="FF99CC00"/>
                </patternFill>
              </fill>
            </x14:dxf>
          </x14:cfRule>
          <x14:cfRule type="containsText" priority="12660" operator="containsText" id="{3464492F-CCE5-4965-AF15-BA29D2B47E5A}">
            <xm:f>NOT(ISERROR(SEARCH('Listados Datos'!$P$4,AR244)))</xm:f>
            <xm:f>'Listados Datos'!$P$4</xm:f>
            <x14:dxf>
              <fill>
                <patternFill>
                  <bgColor rgb="FF33CC33"/>
                </patternFill>
              </fill>
            </x14:dxf>
          </x14:cfRule>
          <x14:cfRule type="containsText" priority="12661" operator="containsText" id="{376A649E-B3A1-4964-A99B-40CA8DC3FE83}">
            <xm:f>NOT(ISERROR(SEARCH('Listados Datos'!$P$5,AR244)))</xm:f>
            <xm:f>'Listados Datos'!$P$5</xm:f>
            <x14:dxf>
              <fill>
                <patternFill>
                  <bgColor rgb="FFFFFF00"/>
                </patternFill>
              </fill>
            </x14:dxf>
          </x14:cfRule>
          <x14:cfRule type="containsText" priority="12662" operator="containsText" id="{8CFB7ED9-A9AB-429A-A84D-00B2D6444257}">
            <xm:f>NOT(ISERROR(SEARCH('Listados Datos'!$P$6,AR244)))</xm:f>
            <xm:f>'Listados Datos'!$P$6</xm:f>
            <x14:dxf>
              <fill>
                <patternFill>
                  <bgColor rgb="FFFFC000"/>
                </patternFill>
              </fill>
            </x14:dxf>
          </x14:cfRule>
          <x14:cfRule type="containsText" priority="12663" operator="containsText" id="{C73B1237-AA93-4E9D-AACA-5E5DF22203C3}">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655" operator="containsText" id="{C31873BE-A854-4E92-937C-2ED945896C66}">
            <xm:f>NOT(ISERROR(SEARCH('Listados Datos'!$T$3,AT245)))</xm:f>
            <xm:f>'Listados Datos'!$T$3</xm:f>
            <x14:dxf>
              <fill>
                <patternFill patternType="solid">
                  <bgColor rgb="FFC00000"/>
                </patternFill>
              </fill>
            </x14:dxf>
          </x14:cfRule>
          <x14:cfRule type="containsText" priority="12656" operator="containsText" id="{CF862DE3-698F-4EA8-8CF4-3006A4F9A3A1}">
            <xm:f>NOT(ISERROR(SEARCH('Listados Datos'!$T$4,AT245)))</xm:f>
            <xm:f>'Listados Datos'!$T$4</xm:f>
            <x14:dxf>
              <font>
                <b/>
                <i val="0"/>
                <color theme="0"/>
              </font>
              <fill>
                <patternFill>
                  <bgColor rgb="FFE26B0A"/>
                </patternFill>
              </fill>
            </x14:dxf>
          </x14:cfRule>
          <x14:cfRule type="containsText" priority="12657" operator="containsText" id="{465AEEF5-FFE7-48D7-9C6E-4889F0BCE3D0}">
            <xm:f>NOT(ISERROR(SEARCH('Listados Datos'!$T$5,AT245)))</xm:f>
            <xm:f>'Listados Datos'!$T$5</xm:f>
            <x14:dxf>
              <font>
                <b/>
                <i val="0"/>
                <color auto="1"/>
              </font>
              <fill>
                <patternFill>
                  <bgColor rgb="FFFFFF00"/>
                </patternFill>
              </fill>
            </x14:dxf>
          </x14:cfRule>
          <x14:cfRule type="containsText" priority="12658" operator="containsText" id="{950498A4-A457-4F68-BF3F-863FB7C76B9B}">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645" operator="containsText" id="{C73679D3-51BF-4690-843D-8D08D8063506}">
            <xm:f>NOT(ISERROR(SEARCH('Listados Datos'!$P$3,AR245)))</xm:f>
            <xm:f>'Listados Datos'!$P$3</xm:f>
            <x14:dxf>
              <fill>
                <patternFill>
                  <bgColor rgb="FF99CC00"/>
                </patternFill>
              </fill>
            </x14:dxf>
          </x14:cfRule>
          <x14:cfRule type="containsText" priority="12646" operator="containsText" id="{C5B22B10-7D57-4C8D-AFE6-5212BFB744D8}">
            <xm:f>NOT(ISERROR(SEARCH('Listados Datos'!$P$4,AR245)))</xm:f>
            <xm:f>'Listados Datos'!$P$4</xm:f>
            <x14:dxf>
              <fill>
                <patternFill>
                  <bgColor rgb="FF33CC33"/>
                </patternFill>
              </fill>
            </x14:dxf>
          </x14:cfRule>
          <x14:cfRule type="containsText" priority="12647" operator="containsText" id="{FDBFE192-F3C9-4F0F-ABF1-FEC5ED9C9C35}">
            <xm:f>NOT(ISERROR(SEARCH('Listados Datos'!$P$5,AR245)))</xm:f>
            <xm:f>'Listados Datos'!$P$5</xm:f>
            <x14:dxf>
              <fill>
                <patternFill>
                  <bgColor rgb="FFFFFF00"/>
                </patternFill>
              </fill>
            </x14:dxf>
          </x14:cfRule>
          <x14:cfRule type="containsText" priority="12648" operator="containsText" id="{9AA32B4A-A923-458F-8FA2-0FB91FC50FF4}">
            <xm:f>NOT(ISERROR(SEARCH('Listados Datos'!$P$6,AR245)))</xm:f>
            <xm:f>'Listados Datos'!$P$6</xm:f>
            <x14:dxf>
              <fill>
                <patternFill>
                  <bgColor rgb="FFFFC000"/>
                </patternFill>
              </fill>
            </x14:dxf>
          </x14:cfRule>
          <x14:cfRule type="containsText" priority="12649" operator="containsText" id="{882484CF-B364-4339-8417-095A4D54468A}">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627" operator="containsText" id="{63E21751-D2E6-4DC0-B1E0-ACCD305E6B3A}">
            <xm:f>NOT(ISERROR(SEARCH('Listados Datos'!$T$3,AF246)))</xm:f>
            <xm:f>'Listados Datos'!$T$3</xm:f>
            <x14:dxf>
              <fill>
                <patternFill patternType="solid">
                  <bgColor rgb="FFC00000"/>
                </patternFill>
              </fill>
            </x14:dxf>
          </x14:cfRule>
          <x14:cfRule type="containsText" priority="12628" operator="containsText" id="{EBC83A73-B0DD-459B-BEA5-2E3CFED2B59C}">
            <xm:f>NOT(ISERROR(SEARCH('Listados Datos'!$T$4,AF246)))</xm:f>
            <xm:f>'Listados Datos'!$T$4</xm:f>
            <x14:dxf>
              <font>
                <b/>
                <i val="0"/>
                <color theme="0"/>
              </font>
              <fill>
                <patternFill>
                  <bgColor rgb="FFE26B0A"/>
                </patternFill>
              </fill>
            </x14:dxf>
          </x14:cfRule>
          <x14:cfRule type="containsText" priority="12629" operator="containsText" id="{16D89729-AF40-4C57-B9DD-C7E7D2552580}">
            <xm:f>NOT(ISERROR(SEARCH('Listados Datos'!$T$5,AF246)))</xm:f>
            <xm:f>'Listados Datos'!$T$5</xm:f>
            <x14:dxf>
              <font>
                <b/>
                <i val="0"/>
                <color auto="1"/>
              </font>
              <fill>
                <patternFill>
                  <bgColor rgb="FFFFFF00"/>
                </patternFill>
              </fill>
            </x14:dxf>
          </x14:cfRule>
          <x14:cfRule type="containsText" priority="12630" operator="containsText" id="{99D6BC95-B916-49E7-82E3-F19CC2503F62}">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623" operator="containsText" id="{4894936B-DC77-4FEB-9CD9-6502C1055E12}">
            <xm:f>NOT(ISERROR(SEARCH('Listados Datos'!$T$3,AB246)))</xm:f>
            <xm:f>'Listados Datos'!$T$3</xm:f>
            <x14:dxf>
              <fill>
                <patternFill patternType="solid">
                  <bgColor rgb="FFC00000"/>
                </patternFill>
              </fill>
            </x14:dxf>
          </x14:cfRule>
          <x14:cfRule type="containsText" priority="12624" operator="containsText" id="{5697F7A3-3E05-4068-85EB-FFC6A750C320}">
            <xm:f>NOT(ISERROR(SEARCH('Listados Datos'!$T$4,AB246)))</xm:f>
            <xm:f>'Listados Datos'!$T$4</xm:f>
            <x14:dxf>
              <font>
                <b/>
                <i val="0"/>
                <color theme="0"/>
              </font>
              <fill>
                <patternFill>
                  <bgColor rgb="FFE26B0A"/>
                </patternFill>
              </fill>
            </x14:dxf>
          </x14:cfRule>
          <x14:cfRule type="containsText" priority="12625" operator="containsText" id="{26140981-F47A-4F08-9875-56FFE801E9A7}">
            <xm:f>NOT(ISERROR(SEARCH('Listados Datos'!$T$5,AB246)))</xm:f>
            <xm:f>'Listados Datos'!$T$5</xm:f>
            <x14:dxf>
              <font>
                <b/>
                <i val="0"/>
                <color auto="1"/>
              </font>
              <fill>
                <patternFill>
                  <bgColor rgb="FFFFFF00"/>
                </patternFill>
              </fill>
            </x14:dxf>
          </x14:cfRule>
          <x14:cfRule type="containsText" priority="12626" operator="containsText" id="{F002B941-BA84-4F8B-8A19-3D76646387E7}">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613" operator="containsText" id="{EB4E5F31-2C25-4D93-91B6-12D435A9EA0D}">
            <xm:f>NOT(ISERROR(SEARCH('Listados Datos'!$P$3,Z246)))</xm:f>
            <xm:f>'Listados Datos'!$P$3</xm:f>
            <x14:dxf>
              <fill>
                <patternFill>
                  <bgColor rgb="FF99CC00"/>
                </patternFill>
              </fill>
            </x14:dxf>
          </x14:cfRule>
          <x14:cfRule type="containsText" priority="12614" operator="containsText" id="{B5F1E48F-5E01-4646-A58B-4A5E00B0AC42}">
            <xm:f>NOT(ISERROR(SEARCH('Listados Datos'!$P$4,Z246)))</xm:f>
            <xm:f>'Listados Datos'!$P$4</xm:f>
            <x14:dxf>
              <fill>
                <patternFill>
                  <bgColor rgb="FF33CC33"/>
                </patternFill>
              </fill>
            </x14:dxf>
          </x14:cfRule>
          <x14:cfRule type="containsText" priority="12615" operator="containsText" id="{00C45565-FF71-469A-8198-94484A464E83}">
            <xm:f>NOT(ISERROR(SEARCH('Listados Datos'!$P$5,Z246)))</xm:f>
            <xm:f>'Listados Datos'!$P$5</xm:f>
            <x14:dxf>
              <fill>
                <patternFill>
                  <bgColor rgb="FFFFFF00"/>
                </patternFill>
              </fill>
            </x14:dxf>
          </x14:cfRule>
          <x14:cfRule type="containsText" priority="12616" operator="containsText" id="{8497F74F-502B-4C3E-A1DF-06656E62DC75}">
            <xm:f>NOT(ISERROR(SEARCH('Listados Datos'!$P$6,Z246)))</xm:f>
            <xm:f>'Listados Datos'!$P$6</xm:f>
            <x14:dxf>
              <fill>
                <patternFill>
                  <bgColor rgb="FFFFC000"/>
                </patternFill>
              </fill>
            </x14:dxf>
          </x14:cfRule>
          <x14:cfRule type="containsText" priority="12617" operator="containsText" id="{6FF5E224-66BD-4C9F-BDC8-43CB125CFFD5}">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585" operator="containsText" id="{0021C415-490C-457A-9A07-36FB283C7BE8}">
            <xm:f>NOT(ISERROR(SEARCH('Listados Datos'!$T$3,AT247)))</xm:f>
            <xm:f>'Listados Datos'!$T$3</xm:f>
            <x14:dxf>
              <fill>
                <patternFill patternType="solid">
                  <bgColor rgb="FFC00000"/>
                </patternFill>
              </fill>
            </x14:dxf>
          </x14:cfRule>
          <x14:cfRule type="containsText" priority="12586" operator="containsText" id="{533217E9-654F-43F5-86DB-79C820B5C48B}">
            <xm:f>NOT(ISERROR(SEARCH('Listados Datos'!$T$4,AT247)))</xm:f>
            <xm:f>'Listados Datos'!$T$4</xm:f>
            <x14:dxf>
              <font>
                <b/>
                <i val="0"/>
                <color theme="0"/>
              </font>
              <fill>
                <patternFill>
                  <bgColor rgb="FFE26B0A"/>
                </patternFill>
              </fill>
            </x14:dxf>
          </x14:cfRule>
          <x14:cfRule type="containsText" priority="12587" operator="containsText" id="{0283C657-4EDE-4204-AD32-E9FB45B005F9}">
            <xm:f>NOT(ISERROR(SEARCH('Listados Datos'!$T$5,AT247)))</xm:f>
            <xm:f>'Listados Datos'!$T$5</xm:f>
            <x14:dxf>
              <font>
                <b/>
                <i val="0"/>
                <color auto="1"/>
              </font>
              <fill>
                <patternFill>
                  <bgColor rgb="FFFFFF00"/>
                </patternFill>
              </fill>
            </x14:dxf>
          </x14:cfRule>
          <x14:cfRule type="containsText" priority="12588" operator="containsText" id="{5B626862-B852-4000-949B-0303629A7046}">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2533" operator="containsText" id="{957CAD94-646D-48AB-B054-861DC1F25FB7}">
            <xm:f>NOT(ISERROR(SEARCH('Listados Datos'!$P$3,AR248)))</xm:f>
            <xm:f>'Listados Datos'!$P$3</xm:f>
            <x14:dxf>
              <fill>
                <patternFill>
                  <bgColor rgb="FF99CC00"/>
                </patternFill>
              </fill>
            </x14:dxf>
          </x14:cfRule>
          <x14:cfRule type="containsText" priority="12534" operator="containsText" id="{9B4314BC-221C-4D42-B769-B5427634879E}">
            <xm:f>NOT(ISERROR(SEARCH('Listados Datos'!$P$4,AR248)))</xm:f>
            <xm:f>'Listados Datos'!$P$4</xm:f>
            <x14:dxf>
              <fill>
                <patternFill>
                  <bgColor rgb="FF33CC33"/>
                </patternFill>
              </fill>
            </x14:dxf>
          </x14:cfRule>
          <x14:cfRule type="containsText" priority="12535" operator="containsText" id="{9F00F1B2-2EFD-4BDE-A848-32BD1B5E5022}">
            <xm:f>NOT(ISERROR(SEARCH('Listados Datos'!$P$5,AR248)))</xm:f>
            <xm:f>'Listados Datos'!$P$5</xm:f>
            <x14:dxf>
              <fill>
                <patternFill>
                  <bgColor rgb="FFFFFF00"/>
                </patternFill>
              </fill>
            </x14:dxf>
          </x14:cfRule>
          <x14:cfRule type="containsText" priority="12536" operator="containsText" id="{5B70A6B2-D10F-43BB-867A-C53328C41C7B}">
            <xm:f>NOT(ISERROR(SEARCH('Listados Datos'!$P$6,AR248)))</xm:f>
            <xm:f>'Listados Datos'!$P$6</xm:f>
            <x14:dxf>
              <fill>
                <patternFill>
                  <bgColor rgb="FFFFC000"/>
                </patternFill>
              </fill>
            </x14:dxf>
          </x14:cfRule>
          <x14:cfRule type="containsText" priority="12537" operator="containsText" id="{CB164F08-E86B-4C72-8723-954C5590889B}">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571" operator="containsText" id="{70A89CBB-9860-48AB-9745-2BD99B93E713}">
            <xm:f>NOT(ISERROR(SEARCH('Listados Datos'!$T$3,AF248)))</xm:f>
            <xm:f>'Listados Datos'!$T$3</xm:f>
            <x14:dxf>
              <fill>
                <patternFill patternType="solid">
                  <bgColor rgb="FFC00000"/>
                </patternFill>
              </fill>
            </x14:dxf>
          </x14:cfRule>
          <x14:cfRule type="containsText" priority="12572" operator="containsText" id="{BC716AA9-0CCF-4E34-9E53-2FA34B6DF77D}">
            <xm:f>NOT(ISERROR(SEARCH('Listados Datos'!$T$4,AF248)))</xm:f>
            <xm:f>'Listados Datos'!$T$4</xm:f>
            <x14:dxf>
              <font>
                <b/>
                <i val="0"/>
                <color theme="0"/>
              </font>
              <fill>
                <patternFill>
                  <bgColor rgb="FFE26B0A"/>
                </patternFill>
              </fill>
            </x14:dxf>
          </x14:cfRule>
          <x14:cfRule type="containsText" priority="12573" operator="containsText" id="{6B3E694C-E9EA-4C62-9887-FECEEE846A91}">
            <xm:f>NOT(ISERROR(SEARCH('Listados Datos'!$T$5,AF248)))</xm:f>
            <xm:f>'Listados Datos'!$T$5</xm:f>
            <x14:dxf>
              <font>
                <b/>
                <i val="0"/>
                <color auto="1"/>
              </font>
              <fill>
                <patternFill>
                  <bgColor rgb="FFFFFF00"/>
                </patternFill>
              </fill>
            </x14:dxf>
          </x14:cfRule>
          <x14:cfRule type="containsText" priority="12574" operator="containsText" id="{0FAF253B-0E78-40D6-AAF2-6AA386E59875}">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567" operator="containsText" id="{F39A77AD-9449-41CA-891D-3FF92AE1FC63}">
            <xm:f>NOT(ISERROR(SEARCH('Listados Datos'!$T$3,AB248)))</xm:f>
            <xm:f>'Listados Datos'!$T$3</xm:f>
            <x14:dxf>
              <fill>
                <patternFill patternType="solid">
                  <bgColor rgb="FFC00000"/>
                </patternFill>
              </fill>
            </x14:dxf>
          </x14:cfRule>
          <x14:cfRule type="containsText" priority="12568" operator="containsText" id="{02D1CB91-AD5C-427A-BF30-CF59DA48D82C}">
            <xm:f>NOT(ISERROR(SEARCH('Listados Datos'!$T$4,AB248)))</xm:f>
            <xm:f>'Listados Datos'!$T$4</xm:f>
            <x14:dxf>
              <font>
                <b/>
                <i val="0"/>
                <color theme="0"/>
              </font>
              <fill>
                <patternFill>
                  <bgColor rgb="FFE26B0A"/>
                </patternFill>
              </fill>
            </x14:dxf>
          </x14:cfRule>
          <x14:cfRule type="containsText" priority="12569" operator="containsText" id="{A150DC8B-429A-47B2-A87E-8A7B0290739A}">
            <xm:f>NOT(ISERROR(SEARCH('Listados Datos'!$T$5,AB248)))</xm:f>
            <xm:f>'Listados Datos'!$T$5</xm:f>
            <x14:dxf>
              <font>
                <b/>
                <i val="0"/>
                <color auto="1"/>
              </font>
              <fill>
                <patternFill>
                  <bgColor rgb="FFFFFF00"/>
                </patternFill>
              </fill>
            </x14:dxf>
          </x14:cfRule>
          <x14:cfRule type="containsText" priority="12570" operator="containsText" id="{46746BD4-514B-4973-AFEF-E3F4CA9BB6C3}">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557" operator="containsText" id="{284CC195-88C3-4426-B2AD-E7C0B2D9B49F}">
            <xm:f>NOT(ISERROR(SEARCH('Listados Datos'!$P$3,Z248)))</xm:f>
            <xm:f>'Listados Datos'!$P$3</xm:f>
            <x14:dxf>
              <fill>
                <patternFill>
                  <bgColor rgb="FF99CC00"/>
                </patternFill>
              </fill>
            </x14:dxf>
          </x14:cfRule>
          <x14:cfRule type="containsText" priority="12558" operator="containsText" id="{ABAD1F2B-3C95-406C-8505-BB04594010E6}">
            <xm:f>NOT(ISERROR(SEARCH('Listados Datos'!$P$4,Z248)))</xm:f>
            <xm:f>'Listados Datos'!$P$4</xm:f>
            <x14:dxf>
              <fill>
                <patternFill>
                  <bgColor rgb="FF33CC33"/>
                </patternFill>
              </fill>
            </x14:dxf>
          </x14:cfRule>
          <x14:cfRule type="containsText" priority="12559" operator="containsText" id="{057BBD82-A2C6-4CCC-B8E9-CEDDD949B68B}">
            <xm:f>NOT(ISERROR(SEARCH('Listados Datos'!$P$5,Z248)))</xm:f>
            <xm:f>'Listados Datos'!$P$5</xm:f>
            <x14:dxf>
              <fill>
                <patternFill>
                  <bgColor rgb="FFFFFF00"/>
                </patternFill>
              </fill>
            </x14:dxf>
          </x14:cfRule>
          <x14:cfRule type="containsText" priority="12560" operator="containsText" id="{5F9180EC-C1BF-4396-B42B-88C449EA6066}">
            <xm:f>NOT(ISERROR(SEARCH('Listados Datos'!$P$6,Z248)))</xm:f>
            <xm:f>'Listados Datos'!$P$6</xm:f>
            <x14:dxf>
              <fill>
                <patternFill>
                  <bgColor rgb="FFFFC000"/>
                </patternFill>
              </fill>
            </x14:dxf>
          </x14:cfRule>
          <x14:cfRule type="containsText" priority="12561" operator="containsText" id="{1433F37B-F227-4DB0-AF6C-DA60560CEA7A}">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2543" operator="containsText" id="{43F44F33-D411-4078-BC40-14EF492890C3}">
            <xm:f>NOT(ISERROR(SEARCH('Listados Datos'!$T$3,AT248)))</xm:f>
            <xm:f>'Listados Datos'!$T$3</xm:f>
            <x14:dxf>
              <fill>
                <patternFill patternType="solid">
                  <bgColor rgb="FFC00000"/>
                </patternFill>
              </fill>
            </x14:dxf>
          </x14:cfRule>
          <x14:cfRule type="containsText" priority="12544" operator="containsText" id="{33C04862-E938-4113-9E07-9C45FEEC030B}">
            <xm:f>NOT(ISERROR(SEARCH('Listados Datos'!$T$4,AT248)))</xm:f>
            <xm:f>'Listados Datos'!$T$4</xm:f>
            <x14:dxf>
              <font>
                <b/>
                <i val="0"/>
                <color theme="0"/>
              </font>
              <fill>
                <patternFill>
                  <bgColor rgb="FFE26B0A"/>
                </patternFill>
              </fill>
            </x14:dxf>
          </x14:cfRule>
          <x14:cfRule type="containsText" priority="12545" operator="containsText" id="{03144625-AE09-4CF5-869F-DDFAE4F4236F}">
            <xm:f>NOT(ISERROR(SEARCH('Listados Datos'!$T$5,AT248)))</xm:f>
            <xm:f>'Listados Datos'!$T$5</xm:f>
            <x14:dxf>
              <font>
                <b/>
                <i val="0"/>
                <color auto="1"/>
              </font>
              <fill>
                <patternFill>
                  <bgColor rgb="FFFFFF00"/>
                </patternFill>
              </fill>
            </x14:dxf>
          </x14:cfRule>
          <x14:cfRule type="containsText" priority="12546" operator="containsText" id="{AD357F2D-D7A1-44B2-8211-3D40661EDBFA}">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2383" operator="containsText" id="{6D00D5E7-CEEE-4B85-9A2A-8C6B25C43F20}">
            <xm:f>NOT(ISERROR(SEARCH('Listados Datos'!$P$3,AR241)))</xm:f>
            <xm:f>'Listados Datos'!$P$3</xm:f>
            <x14:dxf>
              <fill>
                <patternFill>
                  <bgColor rgb="FF99CC00"/>
                </patternFill>
              </fill>
            </x14:dxf>
          </x14:cfRule>
          <x14:cfRule type="containsText" priority="12384" operator="containsText" id="{D60EAE93-5F19-4EBA-AD91-06EF0AB5606E}">
            <xm:f>NOT(ISERROR(SEARCH('Listados Datos'!$P$4,AR241)))</xm:f>
            <xm:f>'Listados Datos'!$P$4</xm:f>
            <x14:dxf>
              <fill>
                <patternFill>
                  <bgColor rgb="FF33CC33"/>
                </patternFill>
              </fill>
            </x14:dxf>
          </x14:cfRule>
          <x14:cfRule type="containsText" priority="12385" operator="containsText" id="{CBB6552F-1CDD-4333-9C48-27A1DFF67144}">
            <xm:f>NOT(ISERROR(SEARCH('Listados Datos'!$P$5,AR241)))</xm:f>
            <xm:f>'Listados Datos'!$P$5</xm:f>
            <x14:dxf>
              <fill>
                <patternFill>
                  <bgColor rgb="FFFFFF00"/>
                </patternFill>
              </fill>
            </x14:dxf>
          </x14:cfRule>
          <x14:cfRule type="containsText" priority="12386" operator="containsText" id="{DD74016C-6179-4CAC-B97C-A6CFD3333CBE}">
            <xm:f>NOT(ISERROR(SEARCH('Listados Datos'!$P$6,AR241)))</xm:f>
            <xm:f>'Listados Datos'!$P$6</xm:f>
            <x14:dxf>
              <fill>
                <patternFill>
                  <bgColor rgb="FFFFC000"/>
                </patternFill>
              </fill>
            </x14:dxf>
          </x14:cfRule>
          <x14:cfRule type="containsText" priority="12387" operator="containsText" id="{07EB850B-4789-434B-8098-A62D9FDBDA7B}">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49" operator="containsText" id="{91DB7918-1D1A-4D3A-8D9B-2503A44449FC}">
            <xm:f>NOT(ISERROR(SEARCH('Listados Datos'!$T$3,AT243)))</xm:f>
            <xm:f>'Listados Datos'!$T$3</xm:f>
            <x14:dxf>
              <fill>
                <patternFill patternType="solid">
                  <bgColor rgb="FFC00000"/>
                </patternFill>
              </fill>
            </x14:dxf>
          </x14:cfRule>
          <x14:cfRule type="containsText" priority="12450" operator="containsText" id="{9D96B4A9-32C2-4BD7-9555-34A92A52B060}">
            <xm:f>NOT(ISERROR(SEARCH('Listados Datos'!$T$4,AT243)))</xm:f>
            <xm:f>'Listados Datos'!$T$4</xm:f>
            <x14:dxf>
              <font>
                <b/>
                <i val="0"/>
                <color theme="0"/>
              </font>
              <fill>
                <patternFill>
                  <bgColor rgb="FFE26B0A"/>
                </patternFill>
              </fill>
            </x14:dxf>
          </x14:cfRule>
          <x14:cfRule type="containsText" priority="12451" operator="containsText" id="{CB348E46-C908-47D9-81C6-CE9F45668886}">
            <xm:f>NOT(ISERROR(SEARCH('Listados Datos'!$T$5,AT243)))</xm:f>
            <xm:f>'Listados Datos'!$T$5</xm:f>
            <x14:dxf>
              <font>
                <b/>
                <i val="0"/>
                <color auto="1"/>
              </font>
              <fill>
                <patternFill>
                  <bgColor rgb="FFFFFF00"/>
                </patternFill>
              </fill>
            </x14:dxf>
          </x14:cfRule>
          <x14:cfRule type="containsText" priority="12452" operator="containsText" id="{D7E5905C-38D4-47F3-B91E-24D85752744D}">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39" operator="containsText" id="{BDEC6E95-4276-4A2F-A2AA-F53E467D0DD4}">
            <xm:f>NOT(ISERROR(SEARCH('Listados Datos'!$P$3,AR243)))</xm:f>
            <xm:f>'Listados Datos'!$P$3</xm:f>
            <x14:dxf>
              <fill>
                <patternFill>
                  <bgColor rgb="FF99CC00"/>
                </patternFill>
              </fill>
            </x14:dxf>
          </x14:cfRule>
          <x14:cfRule type="containsText" priority="12440" operator="containsText" id="{842A76F9-D83E-4D38-AFB8-4B36F41D52AB}">
            <xm:f>NOT(ISERROR(SEARCH('Listados Datos'!$P$4,AR243)))</xm:f>
            <xm:f>'Listados Datos'!$P$4</xm:f>
            <x14:dxf>
              <fill>
                <patternFill>
                  <bgColor rgb="FF33CC33"/>
                </patternFill>
              </fill>
            </x14:dxf>
          </x14:cfRule>
          <x14:cfRule type="containsText" priority="12441" operator="containsText" id="{06DDC3A9-5C96-4493-99B8-0BEA689BC10A}">
            <xm:f>NOT(ISERROR(SEARCH('Listados Datos'!$P$5,AR243)))</xm:f>
            <xm:f>'Listados Datos'!$P$5</xm:f>
            <x14:dxf>
              <fill>
                <patternFill>
                  <bgColor rgb="FFFFFF00"/>
                </patternFill>
              </fill>
            </x14:dxf>
          </x14:cfRule>
          <x14:cfRule type="containsText" priority="12442" operator="containsText" id="{2516E0CD-BE2E-43F3-8DB2-890AFFD3AF37}">
            <xm:f>NOT(ISERROR(SEARCH('Listados Datos'!$P$6,AR243)))</xm:f>
            <xm:f>'Listados Datos'!$P$6</xm:f>
            <x14:dxf>
              <fill>
                <patternFill>
                  <bgColor rgb="FFFFC000"/>
                </patternFill>
              </fill>
            </x14:dxf>
          </x14:cfRule>
          <x14:cfRule type="containsText" priority="12443" operator="containsText" id="{90535FFF-10D3-43DD-88E2-9D6A64CC8A31}">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07" operator="containsText" id="{7C543610-0160-4E3E-AC25-6B0BBE020855}">
            <xm:f>NOT(ISERROR(SEARCH('Listados Datos'!$T$3,AT240)))</xm:f>
            <xm:f>'Listados Datos'!$T$3</xm:f>
            <x14:dxf>
              <fill>
                <patternFill patternType="solid">
                  <bgColor rgb="FFC00000"/>
                </patternFill>
              </fill>
            </x14:dxf>
          </x14:cfRule>
          <x14:cfRule type="containsText" priority="12408" operator="containsText" id="{520A4517-C370-4BAB-8F93-71F928C3FBA9}">
            <xm:f>NOT(ISERROR(SEARCH('Listados Datos'!$T$4,AT240)))</xm:f>
            <xm:f>'Listados Datos'!$T$4</xm:f>
            <x14:dxf>
              <font>
                <b/>
                <i val="0"/>
                <color theme="0"/>
              </font>
              <fill>
                <patternFill>
                  <bgColor rgb="FFE26B0A"/>
                </patternFill>
              </fill>
            </x14:dxf>
          </x14:cfRule>
          <x14:cfRule type="containsText" priority="12409" operator="containsText" id="{94D608B1-9209-4B5A-BF8B-44A688B500E2}">
            <xm:f>NOT(ISERROR(SEARCH('Listados Datos'!$T$5,AT240)))</xm:f>
            <xm:f>'Listados Datos'!$T$5</xm:f>
            <x14:dxf>
              <font>
                <b/>
                <i val="0"/>
                <color auto="1"/>
              </font>
              <fill>
                <patternFill>
                  <bgColor rgb="FFFFFF00"/>
                </patternFill>
              </fill>
            </x14:dxf>
          </x14:cfRule>
          <x14:cfRule type="containsText" priority="12410" operator="containsText" id="{E4031E9C-6E1D-4487-B632-9124C6539182}">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397" operator="containsText" id="{DC589B85-B076-4FB8-BC22-F78BEC8F1B1F}">
            <xm:f>NOT(ISERROR(SEARCH('Listados Datos'!$P$3,AR240)))</xm:f>
            <xm:f>'Listados Datos'!$P$3</xm:f>
            <x14:dxf>
              <fill>
                <patternFill>
                  <bgColor rgb="FF99CC00"/>
                </patternFill>
              </fill>
            </x14:dxf>
          </x14:cfRule>
          <x14:cfRule type="containsText" priority="12398" operator="containsText" id="{3CE172C9-A138-4F68-9D93-F580D1FCBB8F}">
            <xm:f>NOT(ISERROR(SEARCH('Listados Datos'!$P$4,AR240)))</xm:f>
            <xm:f>'Listados Datos'!$P$4</xm:f>
            <x14:dxf>
              <fill>
                <patternFill>
                  <bgColor rgb="FF33CC33"/>
                </patternFill>
              </fill>
            </x14:dxf>
          </x14:cfRule>
          <x14:cfRule type="containsText" priority="12399" operator="containsText" id="{CF0361FC-0198-4818-93E6-248B736F24C4}">
            <xm:f>NOT(ISERROR(SEARCH('Listados Datos'!$P$5,AR240)))</xm:f>
            <xm:f>'Listados Datos'!$P$5</xm:f>
            <x14:dxf>
              <fill>
                <patternFill>
                  <bgColor rgb="FFFFFF00"/>
                </patternFill>
              </fill>
            </x14:dxf>
          </x14:cfRule>
          <x14:cfRule type="containsText" priority="12400" operator="containsText" id="{1B2E6676-673E-41B3-9477-1EBBB8D4695C}">
            <xm:f>NOT(ISERROR(SEARCH('Listados Datos'!$P$6,AR240)))</xm:f>
            <xm:f>'Listados Datos'!$P$6</xm:f>
            <x14:dxf>
              <fill>
                <patternFill>
                  <bgColor rgb="FFFFC000"/>
                </patternFill>
              </fill>
            </x14:dxf>
          </x14:cfRule>
          <x14:cfRule type="containsText" priority="12401" operator="containsText" id="{1195B04F-12B6-4431-AF7B-2B88BFFAE0C7}">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15" operator="containsText" id="{FA4FDF2F-5E5F-4C57-A886-AC73CCDC5677}">
            <xm:f>NOT(ISERROR(SEARCH('Listados Datos'!$T$3,AF238)))</xm:f>
            <xm:f>'Listados Datos'!$T$3</xm:f>
            <x14:dxf>
              <fill>
                <patternFill patternType="solid">
                  <bgColor rgb="FFC00000"/>
                </patternFill>
              </fill>
            </x14:dxf>
          </x14:cfRule>
          <x14:cfRule type="containsText" priority="12516" operator="containsText" id="{BEBB84D0-6305-42E9-A56F-715BADEEA5CF}">
            <xm:f>NOT(ISERROR(SEARCH('Listados Datos'!$T$4,AF238)))</xm:f>
            <xm:f>'Listados Datos'!$T$4</xm:f>
            <x14:dxf>
              <font>
                <b/>
                <i val="0"/>
                <color theme="0"/>
              </font>
              <fill>
                <patternFill>
                  <bgColor rgb="FFE26B0A"/>
                </patternFill>
              </fill>
            </x14:dxf>
          </x14:cfRule>
          <x14:cfRule type="containsText" priority="12517" operator="containsText" id="{48B220D1-1E85-4E41-A6AA-577EAB9C4F83}">
            <xm:f>NOT(ISERROR(SEARCH('Listados Datos'!$T$5,AF238)))</xm:f>
            <xm:f>'Listados Datos'!$T$5</xm:f>
            <x14:dxf>
              <font>
                <b/>
                <i val="0"/>
                <color auto="1"/>
              </font>
              <fill>
                <patternFill>
                  <bgColor rgb="FFFFFF00"/>
                </patternFill>
              </fill>
            </x14:dxf>
          </x14:cfRule>
          <x14:cfRule type="containsText" priority="12518" operator="containsText" id="{15A041B3-900C-414F-86CE-23399FA199D9}">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11" operator="containsText" id="{9EC651DF-0663-4BEB-BFCD-641EF3F41438}">
            <xm:f>NOT(ISERROR(SEARCH('Listados Datos'!$T$3,AB238)))</xm:f>
            <xm:f>'Listados Datos'!$T$3</xm:f>
            <x14:dxf>
              <fill>
                <patternFill patternType="solid">
                  <bgColor rgb="FFC00000"/>
                </patternFill>
              </fill>
            </x14:dxf>
          </x14:cfRule>
          <x14:cfRule type="containsText" priority="12512" operator="containsText" id="{A696E952-9443-48A6-861B-5CA9929207B4}">
            <xm:f>NOT(ISERROR(SEARCH('Listados Datos'!$T$4,AB238)))</xm:f>
            <xm:f>'Listados Datos'!$T$4</xm:f>
            <x14:dxf>
              <font>
                <b/>
                <i val="0"/>
                <color theme="0"/>
              </font>
              <fill>
                <patternFill>
                  <bgColor rgb="FFE26B0A"/>
                </patternFill>
              </fill>
            </x14:dxf>
          </x14:cfRule>
          <x14:cfRule type="containsText" priority="12513" operator="containsText" id="{1F0A60DC-5EE8-48F9-B7F2-15D54BA590D6}">
            <xm:f>NOT(ISERROR(SEARCH('Listados Datos'!$T$5,AB238)))</xm:f>
            <xm:f>'Listados Datos'!$T$5</xm:f>
            <x14:dxf>
              <font>
                <b/>
                <i val="0"/>
                <color auto="1"/>
              </font>
              <fill>
                <patternFill>
                  <bgColor rgb="FFFFFF00"/>
                </patternFill>
              </fill>
            </x14:dxf>
          </x14:cfRule>
          <x14:cfRule type="containsText" priority="12514" operator="containsText" id="{A07A0F04-6E25-4D56-A361-304A75EFCC17}">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01" operator="containsText" id="{44554680-01D7-4621-ABEC-B93492EAE4E4}">
            <xm:f>NOT(ISERROR(SEARCH('Listados Datos'!$P$3,Z238)))</xm:f>
            <xm:f>'Listados Datos'!$P$3</xm:f>
            <x14:dxf>
              <fill>
                <patternFill>
                  <bgColor rgb="FF99CC00"/>
                </patternFill>
              </fill>
            </x14:dxf>
          </x14:cfRule>
          <x14:cfRule type="containsText" priority="12502" operator="containsText" id="{188BCEA0-7ABA-435D-A579-18DB5E90D759}">
            <xm:f>NOT(ISERROR(SEARCH('Listados Datos'!$P$4,Z238)))</xm:f>
            <xm:f>'Listados Datos'!$P$4</xm:f>
            <x14:dxf>
              <fill>
                <patternFill>
                  <bgColor rgb="FF33CC33"/>
                </patternFill>
              </fill>
            </x14:dxf>
          </x14:cfRule>
          <x14:cfRule type="containsText" priority="12503" operator="containsText" id="{92B64A3E-061C-41A4-8E55-D1AE28E20B2C}">
            <xm:f>NOT(ISERROR(SEARCH('Listados Datos'!$P$5,Z238)))</xm:f>
            <xm:f>'Listados Datos'!$P$5</xm:f>
            <x14:dxf>
              <fill>
                <patternFill>
                  <bgColor rgb="FFFFFF00"/>
                </patternFill>
              </fill>
            </x14:dxf>
          </x14:cfRule>
          <x14:cfRule type="containsText" priority="12504" operator="containsText" id="{3FD3026C-DCE6-4810-B026-D58A8C298626}">
            <xm:f>NOT(ISERROR(SEARCH('Listados Datos'!$P$6,Z238)))</xm:f>
            <xm:f>'Listados Datos'!$P$6</xm:f>
            <x14:dxf>
              <fill>
                <patternFill>
                  <bgColor rgb="FFFFC000"/>
                </patternFill>
              </fill>
            </x14:dxf>
          </x14:cfRule>
          <x14:cfRule type="containsText" priority="12505" operator="containsText" id="{DA4C65C3-FA38-4B71-891C-5493C127032B}">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477" operator="containsText" id="{769B6BF1-6E1B-4806-BA24-C48CD638FD3F}">
            <xm:f>NOT(ISERROR(SEARCH('Listados Datos'!$T$3,AT238)))</xm:f>
            <xm:f>'Listados Datos'!$T$3</xm:f>
            <x14:dxf>
              <fill>
                <patternFill patternType="solid">
                  <bgColor rgb="FFC00000"/>
                </patternFill>
              </fill>
            </x14:dxf>
          </x14:cfRule>
          <x14:cfRule type="containsText" priority="12478" operator="containsText" id="{AD0F24D4-4716-4577-98C7-76D11183D292}">
            <xm:f>NOT(ISERROR(SEARCH('Listados Datos'!$T$4,AT238)))</xm:f>
            <xm:f>'Listados Datos'!$T$4</xm:f>
            <x14:dxf>
              <font>
                <b/>
                <i val="0"/>
                <color theme="0"/>
              </font>
              <fill>
                <patternFill>
                  <bgColor rgb="FFE26B0A"/>
                </patternFill>
              </fill>
            </x14:dxf>
          </x14:cfRule>
          <x14:cfRule type="containsText" priority="12479" operator="containsText" id="{65E4444E-2DCA-42A3-99BF-D21DEC6489AB}">
            <xm:f>NOT(ISERROR(SEARCH('Listados Datos'!$T$5,AT238)))</xm:f>
            <xm:f>'Listados Datos'!$T$5</xm:f>
            <x14:dxf>
              <font>
                <b/>
                <i val="0"/>
                <color auto="1"/>
              </font>
              <fill>
                <patternFill>
                  <bgColor rgb="FFFFFF00"/>
                </patternFill>
              </fill>
            </x14:dxf>
          </x14:cfRule>
          <x14:cfRule type="containsText" priority="12480" operator="containsText" id="{11891642-72B9-4906-BE16-BF23183B02C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67" operator="containsText" id="{A204309E-4467-4D4B-89FE-AEBFB38F7C4E}">
            <xm:f>NOT(ISERROR(SEARCH('Listados Datos'!$P$3,AR238)))</xm:f>
            <xm:f>'Listados Datos'!$P$3</xm:f>
            <x14:dxf>
              <fill>
                <patternFill>
                  <bgColor rgb="FF99CC00"/>
                </patternFill>
              </fill>
            </x14:dxf>
          </x14:cfRule>
          <x14:cfRule type="containsText" priority="12468" operator="containsText" id="{CAEDF27A-5C6E-46B5-954E-ED290A0B5BE8}">
            <xm:f>NOT(ISERROR(SEARCH('Listados Datos'!$P$4,AR238)))</xm:f>
            <xm:f>'Listados Datos'!$P$4</xm:f>
            <x14:dxf>
              <fill>
                <patternFill>
                  <bgColor rgb="FF33CC33"/>
                </patternFill>
              </fill>
            </x14:dxf>
          </x14:cfRule>
          <x14:cfRule type="containsText" priority="12469" operator="containsText" id="{C4390739-D9F9-4ED9-B142-BD2BB614A6FF}">
            <xm:f>NOT(ISERROR(SEARCH('Listados Datos'!$P$5,AR238)))</xm:f>
            <xm:f>'Listados Datos'!$P$5</xm:f>
            <x14:dxf>
              <fill>
                <patternFill>
                  <bgColor rgb="FFFFFF00"/>
                </patternFill>
              </fill>
            </x14:dxf>
          </x14:cfRule>
          <x14:cfRule type="containsText" priority="12470" operator="containsText" id="{93D274C1-8C88-4AB0-9483-8771A05297D8}">
            <xm:f>NOT(ISERROR(SEARCH('Listados Datos'!$P$6,AR238)))</xm:f>
            <xm:f>'Listados Datos'!$P$6</xm:f>
            <x14:dxf>
              <fill>
                <patternFill>
                  <bgColor rgb="FFFFC000"/>
                </patternFill>
              </fill>
            </x14:dxf>
          </x14:cfRule>
          <x14:cfRule type="containsText" priority="12471" operator="containsText" id="{5A44D747-CA9C-44EF-A1CD-C602BB316757}">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63" operator="containsText" id="{E4F7C12F-09DA-46A2-9818-14F447E1B4EC}">
            <xm:f>NOT(ISERROR(SEARCH('Listados Datos'!$T$3,AT239)))</xm:f>
            <xm:f>'Listados Datos'!$T$3</xm:f>
            <x14:dxf>
              <fill>
                <patternFill patternType="solid">
                  <bgColor rgb="FFC00000"/>
                </patternFill>
              </fill>
            </x14:dxf>
          </x14:cfRule>
          <x14:cfRule type="containsText" priority="12464" operator="containsText" id="{B515E104-6EC5-4791-AA6C-CEE2D509C677}">
            <xm:f>NOT(ISERROR(SEARCH('Listados Datos'!$T$4,AT239)))</xm:f>
            <xm:f>'Listados Datos'!$T$4</xm:f>
            <x14:dxf>
              <font>
                <b/>
                <i val="0"/>
                <color theme="0"/>
              </font>
              <fill>
                <patternFill>
                  <bgColor rgb="FFE26B0A"/>
                </patternFill>
              </fill>
            </x14:dxf>
          </x14:cfRule>
          <x14:cfRule type="containsText" priority="12465" operator="containsText" id="{51EC2193-9C3F-48B5-99C7-EE467499236A}">
            <xm:f>NOT(ISERROR(SEARCH('Listados Datos'!$T$5,AT239)))</xm:f>
            <xm:f>'Listados Datos'!$T$5</xm:f>
            <x14:dxf>
              <font>
                <b/>
                <i val="0"/>
                <color auto="1"/>
              </font>
              <fill>
                <patternFill>
                  <bgColor rgb="FFFFFF00"/>
                </patternFill>
              </fill>
            </x14:dxf>
          </x14:cfRule>
          <x14:cfRule type="containsText" priority="12466" operator="containsText" id="{6FF4F03B-58E5-459D-B2AC-6233A5714125}">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53" operator="containsText" id="{1F9FC643-63D4-486E-830A-8896F9CB84E5}">
            <xm:f>NOT(ISERROR(SEARCH('Listados Datos'!$P$3,AR239)))</xm:f>
            <xm:f>'Listados Datos'!$P$3</xm:f>
            <x14:dxf>
              <fill>
                <patternFill>
                  <bgColor rgb="FF99CC00"/>
                </patternFill>
              </fill>
            </x14:dxf>
          </x14:cfRule>
          <x14:cfRule type="containsText" priority="12454" operator="containsText" id="{98D3EB14-D384-4FF9-92F8-15DDFFB86B46}">
            <xm:f>NOT(ISERROR(SEARCH('Listados Datos'!$P$4,AR239)))</xm:f>
            <xm:f>'Listados Datos'!$P$4</xm:f>
            <x14:dxf>
              <fill>
                <patternFill>
                  <bgColor rgb="FF33CC33"/>
                </patternFill>
              </fill>
            </x14:dxf>
          </x14:cfRule>
          <x14:cfRule type="containsText" priority="12455" operator="containsText" id="{FBF1FDCE-69DA-485E-B2EB-AAB9A7584E50}">
            <xm:f>NOT(ISERROR(SEARCH('Listados Datos'!$P$5,AR239)))</xm:f>
            <xm:f>'Listados Datos'!$P$5</xm:f>
            <x14:dxf>
              <fill>
                <patternFill>
                  <bgColor rgb="FFFFFF00"/>
                </patternFill>
              </fill>
            </x14:dxf>
          </x14:cfRule>
          <x14:cfRule type="containsText" priority="12456" operator="containsText" id="{D576D82B-0E8F-4894-A432-5980E2D6FD03}">
            <xm:f>NOT(ISERROR(SEARCH('Listados Datos'!$P$6,AR239)))</xm:f>
            <xm:f>'Listados Datos'!$P$6</xm:f>
            <x14:dxf>
              <fill>
                <patternFill>
                  <bgColor rgb="FFFFC000"/>
                </patternFill>
              </fill>
            </x14:dxf>
          </x14:cfRule>
          <x14:cfRule type="containsText" priority="12457" operator="containsText" id="{115063EB-C75A-43FC-B632-D98726F08EC2}">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35" operator="containsText" id="{5353B879-D898-4BC0-92D1-D5C00607A8FE}">
            <xm:f>NOT(ISERROR(SEARCH('Listados Datos'!$T$3,AF240)))</xm:f>
            <xm:f>'Listados Datos'!$T$3</xm:f>
            <x14:dxf>
              <fill>
                <patternFill patternType="solid">
                  <bgColor rgb="FFC00000"/>
                </patternFill>
              </fill>
            </x14:dxf>
          </x14:cfRule>
          <x14:cfRule type="containsText" priority="12436" operator="containsText" id="{3073B216-C5AE-431E-9942-64B7C4EAC5C8}">
            <xm:f>NOT(ISERROR(SEARCH('Listados Datos'!$T$4,AF240)))</xm:f>
            <xm:f>'Listados Datos'!$T$4</xm:f>
            <x14:dxf>
              <font>
                <b/>
                <i val="0"/>
                <color theme="0"/>
              </font>
              <fill>
                <patternFill>
                  <bgColor rgb="FFE26B0A"/>
                </patternFill>
              </fill>
            </x14:dxf>
          </x14:cfRule>
          <x14:cfRule type="containsText" priority="12437" operator="containsText" id="{EA21DCDC-46D9-4DD6-A397-077EA02E49A7}">
            <xm:f>NOT(ISERROR(SEARCH('Listados Datos'!$T$5,AF240)))</xm:f>
            <xm:f>'Listados Datos'!$T$5</xm:f>
            <x14:dxf>
              <font>
                <b/>
                <i val="0"/>
                <color auto="1"/>
              </font>
              <fill>
                <patternFill>
                  <bgColor rgb="FFFFFF00"/>
                </patternFill>
              </fill>
            </x14:dxf>
          </x14:cfRule>
          <x14:cfRule type="containsText" priority="12438" operator="containsText" id="{12464781-96E9-440D-85E5-A4CEEACE5F03}">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31" operator="containsText" id="{C7738062-4DD1-4DE3-8D83-0EE4C2149ED7}">
            <xm:f>NOT(ISERROR(SEARCH('Listados Datos'!$T$3,AB240)))</xm:f>
            <xm:f>'Listados Datos'!$T$3</xm:f>
            <x14:dxf>
              <fill>
                <patternFill patternType="solid">
                  <bgColor rgb="FFC00000"/>
                </patternFill>
              </fill>
            </x14:dxf>
          </x14:cfRule>
          <x14:cfRule type="containsText" priority="12432" operator="containsText" id="{B8D2592C-4B43-433C-9F7A-D12C2A1E76D1}">
            <xm:f>NOT(ISERROR(SEARCH('Listados Datos'!$T$4,AB240)))</xm:f>
            <xm:f>'Listados Datos'!$T$4</xm:f>
            <x14:dxf>
              <font>
                <b/>
                <i val="0"/>
                <color theme="0"/>
              </font>
              <fill>
                <patternFill>
                  <bgColor rgb="FFE26B0A"/>
                </patternFill>
              </fill>
            </x14:dxf>
          </x14:cfRule>
          <x14:cfRule type="containsText" priority="12433" operator="containsText" id="{6113D47D-AF58-4C84-94D0-81FE0794E5CE}">
            <xm:f>NOT(ISERROR(SEARCH('Listados Datos'!$T$5,AB240)))</xm:f>
            <xm:f>'Listados Datos'!$T$5</xm:f>
            <x14:dxf>
              <font>
                <b/>
                <i val="0"/>
                <color auto="1"/>
              </font>
              <fill>
                <patternFill>
                  <bgColor rgb="FFFFFF00"/>
                </patternFill>
              </fill>
            </x14:dxf>
          </x14:cfRule>
          <x14:cfRule type="containsText" priority="12434" operator="containsText" id="{58B90A82-014C-4911-9395-55B4CCA063B9}">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21" operator="containsText" id="{44A2AF18-8190-48F8-B413-A768913A4FDB}">
            <xm:f>NOT(ISERROR(SEARCH('Listados Datos'!$P$3,Z240)))</xm:f>
            <xm:f>'Listados Datos'!$P$3</xm:f>
            <x14:dxf>
              <fill>
                <patternFill>
                  <bgColor rgb="FF99CC00"/>
                </patternFill>
              </fill>
            </x14:dxf>
          </x14:cfRule>
          <x14:cfRule type="containsText" priority="12422" operator="containsText" id="{BE69BA65-B578-4ACD-A223-3819E45BBDC8}">
            <xm:f>NOT(ISERROR(SEARCH('Listados Datos'!$P$4,Z240)))</xm:f>
            <xm:f>'Listados Datos'!$P$4</xm:f>
            <x14:dxf>
              <fill>
                <patternFill>
                  <bgColor rgb="FF33CC33"/>
                </patternFill>
              </fill>
            </x14:dxf>
          </x14:cfRule>
          <x14:cfRule type="containsText" priority="12423" operator="containsText" id="{B247921A-93AE-408E-A70A-0128794A4581}">
            <xm:f>NOT(ISERROR(SEARCH('Listados Datos'!$P$5,Z240)))</xm:f>
            <xm:f>'Listados Datos'!$P$5</xm:f>
            <x14:dxf>
              <fill>
                <patternFill>
                  <bgColor rgb="FFFFFF00"/>
                </patternFill>
              </fill>
            </x14:dxf>
          </x14:cfRule>
          <x14:cfRule type="containsText" priority="12424" operator="containsText" id="{8B434C2A-6C1C-46F5-BDE4-EA0F66DF4601}">
            <xm:f>NOT(ISERROR(SEARCH('Listados Datos'!$P$6,Z240)))</xm:f>
            <xm:f>'Listados Datos'!$P$6</xm:f>
            <x14:dxf>
              <fill>
                <patternFill>
                  <bgColor rgb="FFFFC000"/>
                </patternFill>
              </fill>
            </x14:dxf>
          </x14:cfRule>
          <x14:cfRule type="containsText" priority="12425" operator="containsText" id="{B58C0A38-8A9B-41BA-9F28-48D9A0A2402D}">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393" operator="containsText" id="{C87BF5A0-8FBC-48E6-B6D4-03EAF1A53343}">
            <xm:f>NOT(ISERROR(SEARCH('Listados Datos'!$T$3,AT241)))</xm:f>
            <xm:f>'Listados Datos'!$T$3</xm:f>
            <x14:dxf>
              <fill>
                <patternFill patternType="solid">
                  <bgColor rgb="FFC00000"/>
                </patternFill>
              </fill>
            </x14:dxf>
          </x14:cfRule>
          <x14:cfRule type="containsText" priority="12394" operator="containsText" id="{16F86871-08AD-4779-8E11-34B4163D21C8}">
            <xm:f>NOT(ISERROR(SEARCH('Listados Datos'!$T$4,AT241)))</xm:f>
            <xm:f>'Listados Datos'!$T$4</xm:f>
            <x14:dxf>
              <font>
                <b/>
                <i val="0"/>
                <color theme="0"/>
              </font>
              <fill>
                <patternFill>
                  <bgColor rgb="FFE26B0A"/>
                </patternFill>
              </fill>
            </x14:dxf>
          </x14:cfRule>
          <x14:cfRule type="containsText" priority="12395" operator="containsText" id="{944E108C-7FE7-4D37-B71B-2C11D9D5A39B}">
            <xm:f>NOT(ISERROR(SEARCH('Listados Datos'!$T$5,AT241)))</xm:f>
            <xm:f>'Listados Datos'!$T$5</xm:f>
            <x14:dxf>
              <font>
                <b/>
                <i val="0"/>
                <color auto="1"/>
              </font>
              <fill>
                <patternFill>
                  <bgColor rgb="FFFFFF00"/>
                </patternFill>
              </fill>
            </x14:dxf>
          </x14:cfRule>
          <x14:cfRule type="containsText" priority="12396" operator="containsText" id="{185D64A4-DC0B-4260-AB2A-F557F707D78E}">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41" operator="containsText" id="{2A8B2127-22E8-4880-B1B6-257EA2EF74A7}">
            <xm:f>NOT(ISERROR(SEARCH('Listados Datos'!$P$3,AR242)))</xm:f>
            <xm:f>'Listados Datos'!$P$3</xm:f>
            <x14:dxf>
              <fill>
                <patternFill>
                  <bgColor rgb="FF99CC00"/>
                </patternFill>
              </fill>
            </x14:dxf>
          </x14:cfRule>
          <x14:cfRule type="containsText" priority="12342" operator="containsText" id="{DEAA3D80-1B76-4C7F-A89C-9FCEC7299D78}">
            <xm:f>NOT(ISERROR(SEARCH('Listados Datos'!$P$4,AR242)))</xm:f>
            <xm:f>'Listados Datos'!$P$4</xm:f>
            <x14:dxf>
              <fill>
                <patternFill>
                  <bgColor rgb="FF33CC33"/>
                </patternFill>
              </fill>
            </x14:dxf>
          </x14:cfRule>
          <x14:cfRule type="containsText" priority="12343" operator="containsText" id="{7AA42EF2-984A-4A9C-9EA8-D24116E80914}">
            <xm:f>NOT(ISERROR(SEARCH('Listados Datos'!$P$5,AR242)))</xm:f>
            <xm:f>'Listados Datos'!$P$5</xm:f>
            <x14:dxf>
              <fill>
                <patternFill>
                  <bgColor rgb="FFFFFF00"/>
                </patternFill>
              </fill>
            </x14:dxf>
          </x14:cfRule>
          <x14:cfRule type="containsText" priority="12344" operator="containsText" id="{760A0E6D-01CF-45EB-9409-1CFF18F9F830}">
            <xm:f>NOT(ISERROR(SEARCH('Listados Datos'!$P$6,AR242)))</xm:f>
            <xm:f>'Listados Datos'!$P$6</xm:f>
            <x14:dxf>
              <fill>
                <patternFill>
                  <bgColor rgb="FFFFC000"/>
                </patternFill>
              </fill>
            </x14:dxf>
          </x14:cfRule>
          <x14:cfRule type="containsText" priority="12345" operator="containsText" id="{AF4638D6-7CE2-4D72-AEB7-77BB0CD6716F}">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379" operator="containsText" id="{7CE0A812-C796-49EB-80E3-4D10247B19B6}">
            <xm:f>NOT(ISERROR(SEARCH('Listados Datos'!$T$3,AF242)))</xm:f>
            <xm:f>'Listados Datos'!$T$3</xm:f>
            <x14:dxf>
              <fill>
                <patternFill patternType="solid">
                  <bgColor rgb="FFC00000"/>
                </patternFill>
              </fill>
            </x14:dxf>
          </x14:cfRule>
          <x14:cfRule type="containsText" priority="12380" operator="containsText" id="{25E17D3D-3E62-4FA2-A517-F85CBEB25DD0}">
            <xm:f>NOT(ISERROR(SEARCH('Listados Datos'!$T$4,AF242)))</xm:f>
            <xm:f>'Listados Datos'!$T$4</xm:f>
            <x14:dxf>
              <font>
                <b/>
                <i val="0"/>
                <color theme="0"/>
              </font>
              <fill>
                <patternFill>
                  <bgColor rgb="FFE26B0A"/>
                </patternFill>
              </fill>
            </x14:dxf>
          </x14:cfRule>
          <x14:cfRule type="containsText" priority="12381" operator="containsText" id="{044EAB8E-33D0-42A0-BE18-B1DE80173C23}">
            <xm:f>NOT(ISERROR(SEARCH('Listados Datos'!$T$5,AF242)))</xm:f>
            <xm:f>'Listados Datos'!$T$5</xm:f>
            <x14:dxf>
              <font>
                <b/>
                <i val="0"/>
                <color auto="1"/>
              </font>
              <fill>
                <patternFill>
                  <bgColor rgb="FFFFFF00"/>
                </patternFill>
              </fill>
            </x14:dxf>
          </x14:cfRule>
          <x14:cfRule type="containsText" priority="12382" operator="containsText" id="{236EA6FA-94BB-4283-9F80-58D945638E4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375" operator="containsText" id="{F1473576-E815-4FCE-BB69-98AF13015850}">
            <xm:f>NOT(ISERROR(SEARCH('Listados Datos'!$T$3,AB242)))</xm:f>
            <xm:f>'Listados Datos'!$T$3</xm:f>
            <x14:dxf>
              <fill>
                <patternFill patternType="solid">
                  <bgColor rgb="FFC00000"/>
                </patternFill>
              </fill>
            </x14:dxf>
          </x14:cfRule>
          <x14:cfRule type="containsText" priority="12376" operator="containsText" id="{CCCA567C-660A-4AB8-86CE-BF5CB05B85C1}">
            <xm:f>NOT(ISERROR(SEARCH('Listados Datos'!$T$4,AB242)))</xm:f>
            <xm:f>'Listados Datos'!$T$4</xm:f>
            <x14:dxf>
              <font>
                <b/>
                <i val="0"/>
                <color theme="0"/>
              </font>
              <fill>
                <patternFill>
                  <bgColor rgb="FFE26B0A"/>
                </patternFill>
              </fill>
            </x14:dxf>
          </x14:cfRule>
          <x14:cfRule type="containsText" priority="12377" operator="containsText" id="{F0D2A1F6-682C-4A9C-9D7A-6113DA5CBF78}">
            <xm:f>NOT(ISERROR(SEARCH('Listados Datos'!$T$5,AB242)))</xm:f>
            <xm:f>'Listados Datos'!$T$5</xm:f>
            <x14:dxf>
              <font>
                <b/>
                <i val="0"/>
                <color auto="1"/>
              </font>
              <fill>
                <patternFill>
                  <bgColor rgb="FFFFFF00"/>
                </patternFill>
              </fill>
            </x14:dxf>
          </x14:cfRule>
          <x14:cfRule type="containsText" priority="12378" operator="containsText" id="{793C67EA-98CB-4E19-8730-B1F3754284C7}">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65" operator="containsText" id="{B3DF9BCA-211E-4FE8-991E-BC0ACF2B79E4}">
            <xm:f>NOT(ISERROR(SEARCH('Listados Datos'!$P$3,Z242)))</xm:f>
            <xm:f>'Listados Datos'!$P$3</xm:f>
            <x14:dxf>
              <fill>
                <patternFill>
                  <bgColor rgb="FF99CC00"/>
                </patternFill>
              </fill>
            </x14:dxf>
          </x14:cfRule>
          <x14:cfRule type="containsText" priority="12366" operator="containsText" id="{0131A1F7-9E03-4391-B610-267F1D8EB3F2}">
            <xm:f>NOT(ISERROR(SEARCH('Listados Datos'!$P$4,Z242)))</xm:f>
            <xm:f>'Listados Datos'!$P$4</xm:f>
            <x14:dxf>
              <fill>
                <patternFill>
                  <bgColor rgb="FF33CC33"/>
                </patternFill>
              </fill>
            </x14:dxf>
          </x14:cfRule>
          <x14:cfRule type="containsText" priority="12367" operator="containsText" id="{B4810947-EE77-4C07-BB30-05A39E71F8BC}">
            <xm:f>NOT(ISERROR(SEARCH('Listados Datos'!$P$5,Z242)))</xm:f>
            <xm:f>'Listados Datos'!$P$5</xm:f>
            <x14:dxf>
              <fill>
                <patternFill>
                  <bgColor rgb="FFFFFF00"/>
                </patternFill>
              </fill>
            </x14:dxf>
          </x14:cfRule>
          <x14:cfRule type="containsText" priority="12368" operator="containsText" id="{3971CB72-A43C-4936-A34E-34D0A6EE49C2}">
            <xm:f>NOT(ISERROR(SEARCH('Listados Datos'!$P$6,Z242)))</xm:f>
            <xm:f>'Listados Datos'!$P$6</xm:f>
            <x14:dxf>
              <fill>
                <patternFill>
                  <bgColor rgb="FFFFC000"/>
                </patternFill>
              </fill>
            </x14:dxf>
          </x14:cfRule>
          <x14:cfRule type="containsText" priority="12369" operator="containsText" id="{8619B654-69E5-4E89-B08B-26F4B8C2696E}">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51" operator="containsText" id="{3F2528B0-3217-4217-B32A-D52F9B81071D}">
            <xm:f>NOT(ISERROR(SEARCH('Listados Datos'!$T$3,AT242)))</xm:f>
            <xm:f>'Listados Datos'!$T$3</xm:f>
            <x14:dxf>
              <fill>
                <patternFill patternType="solid">
                  <bgColor rgb="FFC00000"/>
                </patternFill>
              </fill>
            </x14:dxf>
          </x14:cfRule>
          <x14:cfRule type="containsText" priority="12352" operator="containsText" id="{9CD69BA1-7FFF-48E2-8768-F248FA9D3C93}">
            <xm:f>NOT(ISERROR(SEARCH('Listados Datos'!$T$4,AT242)))</xm:f>
            <xm:f>'Listados Datos'!$T$4</xm:f>
            <x14:dxf>
              <font>
                <b/>
                <i val="0"/>
                <color theme="0"/>
              </font>
              <fill>
                <patternFill>
                  <bgColor rgb="FFE26B0A"/>
                </patternFill>
              </fill>
            </x14:dxf>
          </x14:cfRule>
          <x14:cfRule type="containsText" priority="12353" operator="containsText" id="{E8D98A12-0754-4909-B352-C2C1FE866374}">
            <xm:f>NOT(ISERROR(SEARCH('Listados Datos'!$T$5,AT242)))</xm:f>
            <xm:f>'Listados Datos'!$T$5</xm:f>
            <x14:dxf>
              <font>
                <b/>
                <i val="0"/>
                <color auto="1"/>
              </font>
              <fill>
                <patternFill>
                  <bgColor rgb="FFFFFF00"/>
                </patternFill>
              </fill>
            </x14:dxf>
          </x14:cfRule>
          <x14:cfRule type="containsText" priority="12354" operator="containsText" id="{C3EAA0E9-1F38-4D4B-89EE-6028B35803FB}">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191" operator="containsText" id="{99435C53-D62B-4FC9-B679-40878255F473}">
            <xm:f>NOT(ISERROR(SEARCH('Listados Datos'!$P$3,AR253)))</xm:f>
            <xm:f>'Listados Datos'!$P$3</xm:f>
            <x14:dxf>
              <fill>
                <patternFill>
                  <bgColor rgb="FF99CC00"/>
                </patternFill>
              </fill>
            </x14:dxf>
          </x14:cfRule>
          <x14:cfRule type="containsText" priority="12192" operator="containsText" id="{86F3906D-3969-44DE-B9EE-C74A79142CEA}">
            <xm:f>NOT(ISERROR(SEARCH('Listados Datos'!$P$4,AR253)))</xm:f>
            <xm:f>'Listados Datos'!$P$4</xm:f>
            <x14:dxf>
              <fill>
                <patternFill>
                  <bgColor rgb="FF33CC33"/>
                </patternFill>
              </fill>
            </x14:dxf>
          </x14:cfRule>
          <x14:cfRule type="containsText" priority="12193" operator="containsText" id="{53220F37-2986-49B5-92A3-37C27B478066}">
            <xm:f>NOT(ISERROR(SEARCH('Listados Datos'!$P$5,AR253)))</xm:f>
            <xm:f>'Listados Datos'!$P$5</xm:f>
            <x14:dxf>
              <fill>
                <patternFill>
                  <bgColor rgb="FFFFFF00"/>
                </patternFill>
              </fill>
            </x14:dxf>
          </x14:cfRule>
          <x14:cfRule type="containsText" priority="12194" operator="containsText" id="{633F598E-D2E6-4F58-AEC6-CD8C185F4B62}">
            <xm:f>NOT(ISERROR(SEARCH('Listados Datos'!$P$6,AR253)))</xm:f>
            <xm:f>'Listados Datos'!$P$6</xm:f>
            <x14:dxf>
              <fill>
                <patternFill>
                  <bgColor rgb="FFFFC000"/>
                </patternFill>
              </fill>
            </x14:dxf>
          </x14:cfRule>
          <x14:cfRule type="containsText" priority="12195" operator="containsText" id="{C98BF8A8-AFD3-4B9A-BA0F-3ED3F997CE40}">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2257" operator="containsText" id="{71853097-36A3-4628-AF76-151CFE167FFD}">
            <xm:f>NOT(ISERROR(SEARCH('Listados Datos'!$T$3,AT255)))</xm:f>
            <xm:f>'Listados Datos'!$T$3</xm:f>
            <x14:dxf>
              <fill>
                <patternFill patternType="solid">
                  <bgColor rgb="FFC00000"/>
                </patternFill>
              </fill>
            </x14:dxf>
          </x14:cfRule>
          <x14:cfRule type="containsText" priority="12258" operator="containsText" id="{9F7F72B4-56FC-4070-B968-020704EC83B0}">
            <xm:f>NOT(ISERROR(SEARCH('Listados Datos'!$T$4,AT255)))</xm:f>
            <xm:f>'Listados Datos'!$T$4</xm:f>
            <x14:dxf>
              <font>
                <b/>
                <i val="0"/>
                <color theme="0"/>
              </font>
              <fill>
                <patternFill>
                  <bgColor rgb="FFE26B0A"/>
                </patternFill>
              </fill>
            </x14:dxf>
          </x14:cfRule>
          <x14:cfRule type="containsText" priority="12259" operator="containsText" id="{9EDCD7D4-11B0-4A95-A85C-0D645E0E990A}">
            <xm:f>NOT(ISERROR(SEARCH('Listados Datos'!$T$5,AT255)))</xm:f>
            <xm:f>'Listados Datos'!$T$5</xm:f>
            <x14:dxf>
              <font>
                <b/>
                <i val="0"/>
                <color auto="1"/>
              </font>
              <fill>
                <patternFill>
                  <bgColor rgb="FFFFFF00"/>
                </patternFill>
              </fill>
            </x14:dxf>
          </x14:cfRule>
          <x14:cfRule type="containsText" priority="12260" operator="containsText" id="{D323BB9A-9D8D-4D45-AF4B-D5DDF3418CBB}">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2247" operator="containsText" id="{A0C224B2-6BA3-49E9-A8B5-A5ED58F8D745}">
            <xm:f>NOT(ISERROR(SEARCH('Listados Datos'!$P$3,AR255)))</xm:f>
            <xm:f>'Listados Datos'!$P$3</xm:f>
            <x14:dxf>
              <fill>
                <patternFill>
                  <bgColor rgb="FF99CC00"/>
                </patternFill>
              </fill>
            </x14:dxf>
          </x14:cfRule>
          <x14:cfRule type="containsText" priority="12248" operator="containsText" id="{1246252F-122C-40B1-92A6-C87FCD0E23DF}">
            <xm:f>NOT(ISERROR(SEARCH('Listados Datos'!$P$4,AR255)))</xm:f>
            <xm:f>'Listados Datos'!$P$4</xm:f>
            <x14:dxf>
              <fill>
                <patternFill>
                  <bgColor rgb="FF33CC33"/>
                </patternFill>
              </fill>
            </x14:dxf>
          </x14:cfRule>
          <x14:cfRule type="containsText" priority="12249" operator="containsText" id="{B55C3E62-7DD7-4A1C-82D0-0244A18C4804}">
            <xm:f>NOT(ISERROR(SEARCH('Listados Datos'!$P$5,AR255)))</xm:f>
            <xm:f>'Listados Datos'!$P$5</xm:f>
            <x14:dxf>
              <fill>
                <patternFill>
                  <bgColor rgb="FFFFFF00"/>
                </patternFill>
              </fill>
            </x14:dxf>
          </x14:cfRule>
          <x14:cfRule type="containsText" priority="12250" operator="containsText" id="{685BBD94-5EDC-46BC-BE88-3C41A1B27062}">
            <xm:f>NOT(ISERROR(SEARCH('Listados Datos'!$P$6,AR255)))</xm:f>
            <xm:f>'Listados Datos'!$P$6</xm:f>
            <x14:dxf>
              <fill>
                <patternFill>
                  <bgColor rgb="FFFFC000"/>
                </patternFill>
              </fill>
            </x14:dxf>
          </x14:cfRule>
          <x14:cfRule type="containsText" priority="12251" operator="containsText" id="{7BBF8454-5993-45C4-BCB9-81855A063459}">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2215" operator="containsText" id="{2108D630-736B-4139-A9E5-3772337F6C06}">
            <xm:f>NOT(ISERROR(SEARCH('Listados Datos'!$T$3,AT252)))</xm:f>
            <xm:f>'Listados Datos'!$T$3</xm:f>
            <x14:dxf>
              <fill>
                <patternFill patternType="solid">
                  <bgColor rgb="FFC00000"/>
                </patternFill>
              </fill>
            </x14:dxf>
          </x14:cfRule>
          <x14:cfRule type="containsText" priority="12216" operator="containsText" id="{B9589289-B2BB-4A9B-9FE3-2630CC3A79C8}">
            <xm:f>NOT(ISERROR(SEARCH('Listados Datos'!$T$4,AT252)))</xm:f>
            <xm:f>'Listados Datos'!$T$4</xm:f>
            <x14:dxf>
              <font>
                <b/>
                <i val="0"/>
                <color theme="0"/>
              </font>
              <fill>
                <patternFill>
                  <bgColor rgb="FFE26B0A"/>
                </patternFill>
              </fill>
            </x14:dxf>
          </x14:cfRule>
          <x14:cfRule type="containsText" priority="12217" operator="containsText" id="{F30CA54D-E155-430A-9EBE-E1512164A714}">
            <xm:f>NOT(ISERROR(SEARCH('Listados Datos'!$T$5,AT252)))</xm:f>
            <xm:f>'Listados Datos'!$T$5</xm:f>
            <x14:dxf>
              <font>
                <b/>
                <i val="0"/>
                <color auto="1"/>
              </font>
              <fill>
                <patternFill>
                  <bgColor rgb="FFFFFF00"/>
                </patternFill>
              </fill>
            </x14:dxf>
          </x14:cfRule>
          <x14:cfRule type="containsText" priority="12218" operator="containsText" id="{803E3D71-23D8-498E-B796-3B3778407C7A}">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2205" operator="containsText" id="{D2241D5C-297E-47C9-BA1A-C63361498B93}">
            <xm:f>NOT(ISERROR(SEARCH('Listados Datos'!$P$3,AR252)))</xm:f>
            <xm:f>'Listados Datos'!$P$3</xm:f>
            <x14:dxf>
              <fill>
                <patternFill>
                  <bgColor rgb="FF99CC00"/>
                </patternFill>
              </fill>
            </x14:dxf>
          </x14:cfRule>
          <x14:cfRule type="containsText" priority="12206" operator="containsText" id="{67AF6FD6-9997-4C0E-8C88-E7D1A2B17A05}">
            <xm:f>NOT(ISERROR(SEARCH('Listados Datos'!$P$4,AR252)))</xm:f>
            <xm:f>'Listados Datos'!$P$4</xm:f>
            <x14:dxf>
              <fill>
                <patternFill>
                  <bgColor rgb="FF33CC33"/>
                </patternFill>
              </fill>
            </x14:dxf>
          </x14:cfRule>
          <x14:cfRule type="containsText" priority="12207" operator="containsText" id="{E73D2A82-25AD-4197-95A7-9909A31E215A}">
            <xm:f>NOT(ISERROR(SEARCH('Listados Datos'!$P$5,AR252)))</xm:f>
            <xm:f>'Listados Datos'!$P$5</xm:f>
            <x14:dxf>
              <fill>
                <patternFill>
                  <bgColor rgb="FFFFFF00"/>
                </patternFill>
              </fill>
            </x14:dxf>
          </x14:cfRule>
          <x14:cfRule type="containsText" priority="12208" operator="containsText" id="{C8766F69-3223-4237-B362-B6690DB36366}">
            <xm:f>NOT(ISERROR(SEARCH('Listados Datos'!$P$6,AR252)))</xm:f>
            <xm:f>'Listados Datos'!$P$6</xm:f>
            <x14:dxf>
              <fill>
                <patternFill>
                  <bgColor rgb="FFFFC000"/>
                </patternFill>
              </fill>
            </x14:dxf>
          </x14:cfRule>
          <x14:cfRule type="containsText" priority="12209" operator="containsText" id="{BA75EF83-60F7-43E1-903B-B5419D9021F7}">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2323" operator="containsText" id="{7B14518B-5AFA-4D85-AAC9-003E4132BC3E}">
            <xm:f>NOT(ISERROR(SEARCH('Listados Datos'!$T$3,AF250)))</xm:f>
            <xm:f>'Listados Datos'!$T$3</xm:f>
            <x14:dxf>
              <fill>
                <patternFill patternType="solid">
                  <bgColor rgb="FFC00000"/>
                </patternFill>
              </fill>
            </x14:dxf>
          </x14:cfRule>
          <x14:cfRule type="containsText" priority="12324" operator="containsText" id="{F345EC54-73F0-4EEE-9B0B-BE8AAE02FE7D}">
            <xm:f>NOT(ISERROR(SEARCH('Listados Datos'!$T$4,AF250)))</xm:f>
            <xm:f>'Listados Datos'!$T$4</xm:f>
            <x14:dxf>
              <font>
                <b/>
                <i val="0"/>
                <color theme="0"/>
              </font>
              <fill>
                <patternFill>
                  <bgColor rgb="FFE26B0A"/>
                </patternFill>
              </fill>
            </x14:dxf>
          </x14:cfRule>
          <x14:cfRule type="containsText" priority="12325" operator="containsText" id="{5A2291A7-7E84-4023-9864-C0BE35858636}">
            <xm:f>NOT(ISERROR(SEARCH('Listados Datos'!$T$5,AF250)))</xm:f>
            <xm:f>'Listados Datos'!$T$5</xm:f>
            <x14:dxf>
              <font>
                <b/>
                <i val="0"/>
                <color auto="1"/>
              </font>
              <fill>
                <patternFill>
                  <bgColor rgb="FFFFFF00"/>
                </patternFill>
              </fill>
            </x14:dxf>
          </x14:cfRule>
          <x14:cfRule type="containsText" priority="12326" operator="containsText" id="{A0BA6711-049C-4D9F-B157-54480852C201}">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2319" operator="containsText" id="{14395C3D-F32D-4F92-B6F7-5B58C43E72BB}">
            <xm:f>NOT(ISERROR(SEARCH('Listados Datos'!$T$3,AB250)))</xm:f>
            <xm:f>'Listados Datos'!$T$3</xm:f>
            <x14:dxf>
              <fill>
                <patternFill patternType="solid">
                  <bgColor rgb="FFC00000"/>
                </patternFill>
              </fill>
            </x14:dxf>
          </x14:cfRule>
          <x14:cfRule type="containsText" priority="12320" operator="containsText" id="{E6FD6FB3-A9B4-4ADA-9829-A0927AEDAE40}">
            <xm:f>NOT(ISERROR(SEARCH('Listados Datos'!$T$4,AB250)))</xm:f>
            <xm:f>'Listados Datos'!$T$4</xm:f>
            <x14:dxf>
              <font>
                <b/>
                <i val="0"/>
                <color theme="0"/>
              </font>
              <fill>
                <patternFill>
                  <bgColor rgb="FFE26B0A"/>
                </patternFill>
              </fill>
            </x14:dxf>
          </x14:cfRule>
          <x14:cfRule type="containsText" priority="12321" operator="containsText" id="{3043A5E6-1D2B-4169-A880-7CBB4A1422ED}">
            <xm:f>NOT(ISERROR(SEARCH('Listados Datos'!$T$5,AB250)))</xm:f>
            <xm:f>'Listados Datos'!$T$5</xm:f>
            <x14:dxf>
              <font>
                <b/>
                <i val="0"/>
                <color auto="1"/>
              </font>
              <fill>
                <patternFill>
                  <bgColor rgb="FFFFFF00"/>
                </patternFill>
              </fill>
            </x14:dxf>
          </x14:cfRule>
          <x14:cfRule type="containsText" priority="12322" operator="containsText" id="{2603E8A9-930C-4965-A09E-A295A5427340}">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2309" operator="containsText" id="{A20BDB3E-CFC3-4A61-8363-9A699C38CCC6}">
            <xm:f>NOT(ISERROR(SEARCH('Listados Datos'!$P$3,Z250)))</xm:f>
            <xm:f>'Listados Datos'!$P$3</xm:f>
            <x14:dxf>
              <fill>
                <patternFill>
                  <bgColor rgb="FF99CC00"/>
                </patternFill>
              </fill>
            </x14:dxf>
          </x14:cfRule>
          <x14:cfRule type="containsText" priority="12310" operator="containsText" id="{A59A18BA-3693-4346-AAF3-63E420FAEA04}">
            <xm:f>NOT(ISERROR(SEARCH('Listados Datos'!$P$4,Z250)))</xm:f>
            <xm:f>'Listados Datos'!$P$4</xm:f>
            <x14:dxf>
              <fill>
                <patternFill>
                  <bgColor rgb="FF33CC33"/>
                </patternFill>
              </fill>
            </x14:dxf>
          </x14:cfRule>
          <x14:cfRule type="containsText" priority="12311" operator="containsText" id="{BBDFD50A-0AEB-45EB-A166-8D003AA5BBB1}">
            <xm:f>NOT(ISERROR(SEARCH('Listados Datos'!$P$5,Z250)))</xm:f>
            <xm:f>'Listados Datos'!$P$5</xm:f>
            <x14:dxf>
              <fill>
                <patternFill>
                  <bgColor rgb="FFFFFF00"/>
                </patternFill>
              </fill>
            </x14:dxf>
          </x14:cfRule>
          <x14:cfRule type="containsText" priority="12312" operator="containsText" id="{27D0AC18-3377-4BA5-BD36-A142087DBD2A}">
            <xm:f>NOT(ISERROR(SEARCH('Listados Datos'!$P$6,Z250)))</xm:f>
            <xm:f>'Listados Datos'!$P$6</xm:f>
            <x14:dxf>
              <fill>
                <patternFill>
                  <bgColor rgb="FFFFC000"/>
                </patternFill>
              </fill>
            </x14:dxf>
          </x14:cfRule>
          <x14:cfRule type="containsText" priority="12313" operator="containsText" id="{BB0B3485-12C7-4C5A-8EF4-268F0EF7D4EF}">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2285" operator="containsText" id="{387E0E0B-4D62-4E5C-8C66-70F0C1C28F2B}">
            <xm:f>NOT(ISERROR(SEARCH('Listados Datos'!$T$3,AT250)))</xm:f>
            <xm:f>'Listados Datos'!$T$3</xm:f>
            <x14:dxf>
              <fill>
                <patternFill patternType="solid">
                  <bgColor rgb="FFC00000"/>
                </patternFill>
              </fill>
            </x14:dxf>
          </x14:cfRule>
          <x14:cfRule type="containsText" priority="12286" operator="containsText" id="{9F70B772-C620-47FE-92AB-732268A9ACA9}">
            <xm:f>NOT(ISERROR(SEARCH('Listados Datos'!$T$4,AT250)))</xm:f>
            <xm:f>'Listados Datos'!$T$4</xm:f>
            <x14:dxf>
              <font>
                <b/>
                <i val="0"/>
                <color theme="0"/>
              </font>
              <fill>
                <patternFill>
                  <bgColor rgb="FFE26B0A"/>
                </patternFill>
              </fill>
            </x14:dxf>
          </x14:cfRule>
          <x14:cfRule type="containsText" priority="12287" operator="containsText" id="{77D8D4F0-A287-43A8-BF33-83C3809CAE86}">
            <xm:f>NOT(ISERROR(SEARCH('Listados Datos'!$T$5,AT250)))</xm:f>
            <xm:f>'Listados Datos'!$T$5</xm:f>
            <x14:dxf>
              <font>
                <b/>
                <i val="0"/>
                <color auto="1"/>
              </font>
              <fill>
                <patternFill>
                  <bgColor rgb="FFFFFF00"/>
                </patternFill>
              </fill>
            </x14:dxf>
          </x14:cfRule>
          <x14:cfRule type="containsText" priority="12288" operator="containsText" id="{1970BA03-FA49-430B-A3C8-CEF2D3ABE279}">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2275" operator="containsText" id="{A9D7E630-949A-4513-8C1E-8208F9D08C89}">
            <xm:f>NOT(ISERROR(SEARCH('Listados Datos'!$P$3,AR250)))</xm:f>
            <xm:f>'Listados Datos'!$P$3</xm:f>
            <x14:dxf>
              <fill>
                <patternFill>
                  <bgColor rgb="FF99CC00"/>
                </patternFill>
              </fill>
            </x14:dxf>
          </x14:cfRule>
          <x14:cfRule type="containsText" priority="12276" operator="containsText" id="{3A254B27-4E34-4DC7-A6D6-8AA101A973A3}">
            <xm:f>NOT(ISERROR(SEARCH('Listados Datos'!$P$4,AR250)))</xm:f>
            <xm:f>'Listados Datos'!$P$4</xm:f>
            <x14:dxf>
              <fill>
                <patternFill>
                  <bgColor rgb="FF33CC33"/>
                </patternFill>
              </fill>
            </x14:dxf>
          </x14:cfRule>
          <x14:cfRule type="containsText" priority="12277" operator="containsText" id="{C6FADC52-BF4B-4C0E-A71C-B3366315EB2F}">
            <xm:f>NOT(ISERROR(SEARCH('Listados Datos'!$P$5,AR250)))</xm:f>
            <xm:f>'Listados Datos'!$P$5</xm:f>
            <x14:dxf>
              <fill>
                <patternFill>
                  <bgColor rgb="FFFFFF00"/>
                </patternFill>
              </fill>
            </x14:dxf>
          </x14:cfRule>
          <x14:cfRule type="containsText" priority="12278" operator="containsText" id="{181FD32D-9B7A-4A41-AB5E-55643E670EEE}">
            <xm:f>NOT(ISERROR(SEARCH('Listados Datos'!$P$6,AR250)))</xm:f>
            <xm:f>'Listados Datos'!$P$6</xm:f>
            <x14:dxf>
              <fill>
                <patternFill>
                  <bgColor rgb="FFFFC000"/>
                </patternFill>
              </fill>
            </x14:dxf>
          </x14:cfRule>
          <x14:cfRule type="containsText" priority="12279" operator="containsText" id="{2B0A846E-255E-49FC-8752-20E92D27B750}">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2271" operator="containsText" id="{9E8F2B89-C5CD-41FB-8FFC-65244E54CA99}">
            <xm:f>NOT(ISERROR(SEARCH('Listados Datos'!$T$3,AT251)))</xm:f>
            <xm:f>'Listados Datos'!$T$3</xm:f>
            <x14:dxf>
              <fill>
                <patternFill patternType="solid">
                  <bgColor rgb="FFC00000"/>
                </patternFill>
              </fill>
            </x14:dxf>
          </x14:cfRule>
          <x14:cfRule type="containsText" priority="12272" operator="containsText" id="{89398C30-973C-45B5-A997-2E074976B1C8}">
            <xm:f>NOT(ISERROR(SEARCH('Listados Datos'!$T$4,AT251)))</xm:f>
            <xm:f>'Listados Datos'!$T$4</xm:f>
            <x14:dxf>
              <font>
                <b/>
                <i val="0"/>
                <color theme="0"/>
              </font>
              <fill>
                <patternFill>
                  <bgColor rgb="FFE26B0A"/>
                </patternFill>
              </fill>
            </x14:dxf>
          </x14:cfRule>
          <x14:cfRule type="containsText" priority="12273" operator="containsText" id="{63516286-9D2B-455A-8B5D-C17EA97C216C}">
            <xm:f>NOT(ISERROR(SEARCH('Listados Datos'!$T$5,AT251)))</xm:f>
            <xm:f>'Listados Datos'!$T$5</xm:f>
            <x14:dxf>
              <font>
                <b/>
                <i val="0"/>
                <color auto="1"/>
              </font>
              <fill>
                <patternFill>
                  <bgColor rgb="FFFFFF00"/>
                </patternFill>
              </fill>
            </x14:dxf>
          </x14:cfRule>
          <x14:cfRule type="containsText" priority="12274" operator="containsText" id="{C490252F-4E87-47B0-A0A5-17FF6F23C85E}">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2261" operator="containsText" id="{41D2DDB5-B1E4-431B-9494-E239246F64B9}">
            <xm:f>NOT(ISERROR(SEARCH('Listados Datos'!$P$3,AR251)))</xm:f>
            <xm:f>'Listados Datos'!$P$3</xm:f>
            <x14:dxf>
              <fill>
                <patternFill>
                  <bgColor rgb="FF99CC00"/>
                </patternFill>
              </fill>
            </x14:dxf>
          </x14:cfRule>
          <x14:cfRule type="containsText" priority="12262" operator="containsText" id="{7E3238B5-C09F-4C57-B0C2-FAA8B0CF5A57}">
            <xm:f>NOT(ISERROR(SEARCH('Listados Datos'!$P$4,AR251)))</xm:f>
            <xm:f>'Listados Datos'!$P$4</xm:f>
            <x14:dxf>
              <fill>
                <patternFill>
                  <bgColor rgb="FF33CC33"/>
                </patternFill>
              </fill>
            </x14:dxf>
          </x14:cfRule>
          <x14:cfRule type="containsText" priority="12263" operator="containsText" id="{1D9B1690-974D-4C05-AC9F-986596EB669B}">
            <xm:f>NOT(ISERROR(SEARCH('Listados Datos'!$P$5,AR251)))</xm:f>
            <xm:f>'Listados Datos'!$P$5</xm:f>
            <x14:dxf>
              <fill>
                <patternFill>
                  <bgColor rgb="FFFFFF00"/>
                </patternFill>
              </fill>
            </x14:dxf>
          </x14:cfRule>
          <x14:cfRule type="containsText" priority="12264" operator="containsText" id="{13518A03-6391-453D-8518-424E63C9957D}">
            <xm:f>NOT(ISERROR(SEARCH('Listados Datos'!$P$6,AR251)))</xm:f>
            <xm:f>'Listados Datos'!$P$6</xm:f>
            <x14:dxf>
              <fill>
                <patternFill>
                  <bgColor rgb="FFFFC000"/>
                </patternFill>
              </fill>
            </x14:dxf>
          </x14:cfRule>
          <x14:cfRule type="containsText" priority="12265" operator="containsText" id="{0D1A68C6-8D4D-4DF8-ACB4-8AC4649D63BC}">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2243" operator="containsText" id="{0859E7CF-8D1A-43C0-9B02-7D443AE56BD4}">
            <xm:f>NOT(ISERROR(SEARCH('Listados Datos'!$T$3,AF252)))</xm:f>
            <xm:f>'Listados Datos'!$T$3</xm:f>
            <x14:dxf>
              <fill>
                <patternFill patternType="solid">
                  <bgColor rgb="FFC00000"/>
                </patternFill>
              </fill>
            </x14:dxf>
          </x14:cfRule>
          <x14:cfRule type="containsText" priority="12244" operator="containsText" id="{849AF546-D0C9-4265-A2DA-D65B4091D1EC}">
            <xm:f>NOT(ISERROR(SEARCH('Listados Datos'!$T$4,AF252)))</xm:f>
            <xm:f>'Listados Datos'!$T$4</xm:f>
            <x14:dxf>
              <font>
                <b/>
                <i val="0"/>
                <color theme="0"/>
              </font>
              <fill>
                <patternFill>
                  <bgColor rgb="FFE26B0A"/>
                </patternFill>
              </fill>
            </x14:dxf>
          </x14:cfRule>
          <x14:cfRule type="containsText" priority="12245" operator="containsText" id="{F03D267D-1392-49BC-9A7E-36749C8DB2D7}">
            <xm:f>NOT(ISERROR(SEARCH('Listados Datos'!$T$5,AF252)))</xm:f>
            <xm:f>'Listados Datos'!$T$5</xm:f>
            <x14:dxf>
              <font>
                <b/>
                <i val="0"/>
                <color auto="1"/>
              </font>
              <fill>
                <patternFill>
                  <bgColor rgb="FFFFFF00"/>
                </patternFill>
              </fill>
            </x14:dxf>
          </x14:cfRule>
          <x14:cfRule type="containsText" priority="12246" operator="containsText" id="{A17E9264-801E-487E-81B2-F509BAB9A6F4}">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2239" operator="containsText" id="{C385807F-E631-44B3-B633-8E7AB2443896}">
            <xm:f>NOT(ISERROR(SEARCH('Listados Datos'!$T$3,AB252)))</xm:f>
            <xm:f>'Listados Datos'!$T$3</xm:f>
            <x14:dxf>
              <fill>
                <patternFill patternType="solid">
                  <bgColor rgb="FFC00000"/>
                </patternFill>
              </fill>
            </x14:dxf>
          </x14:cfRule>
          <x14:cfRule type="containsText" priority="12240" operator="containsText" id="{4F51F093-0B58-41B5-B5A0-ADAFACDD9511}">
            <xm:f>NOT(ISERROR(SEARCH('Listados Datos'!$T$4,AB252)))</xm:f>
            <xm:f>'Listados Datos'!$T$4</xm:f>
            <x14:dxf>
              <font>
                <b/>
                <i val="0"/>
                <color theme="0"/>
              </font>
              <fill>
                <patternFill>
                  <bgColor rgb="FFE26B0A"/>
                </patternFill>
              </fill>
            </x14:dxf>
          </x14:cfRule>
          <x14:cfRule type="containsText" priority="12241" operator="containsText" id="{DC2FDC28-5D0E-4D46-A098-7C0A4250F37F}">
            <xm:f>NOT(ISERROR(SEARCH('Listados Datos'!$T$5,AB252)))</xm:f>
            <xm:f>'Listados Datos'!$T$5</xm:f>
            <x14:dxf>
              <font>
                <b/>
                <i val="0"/>
                <color auto="1"/>
              </font>
              <fill>
                <patternFill>
                  <bgColor rgb="FFFFFF00"/>
                </patternFill>
              </fill>
            </x14:dxf>
          </x14:cfRule>
          <x14:cfRule type="containsText" priority="12242" operator="containsText" id="{CD3C88D9-8F76-4306-980E-CE601054FC62}">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2229" operator="containsText" id="{E6925582-250D-4641-A140-B36295FA5C65}">
            <xm:f>NOT(ISERROR(SEARCH('Listados Datos'!$P$3,Z252)))</xm:f>
            <xm:f>'Listados Datos'!$P$3</xm:f>
            <x14:dxf>
              <fill>
                <patternFill>
                  <bgColor rgb="FF99CC00"/>
                </patternFill>
              </fill>
            </x14:dxf>
          </x14:cfRule>
          <x14:cfRule type="containsText" priority="12230" operator="containsText" id="{719D696F-06FC-42E8-858C-8FBC691D9FC0}">
            <xm:f>NOT(ISERROR(SEARCH('Listados Datos'!$P$4,Z252)))</xm:f>
            <xm:f>'Listados Datos'!$P$4</xm:f>
            <x14:dxf>
              <fill>
                <patternFill>
                  <bgColor rgb="FF33CC33"/>
                </patternFill>
              </fill>
            </x14:dxf>
          </x14:cfRule>
          <x14:cfRule type="containsText" priority="12231" operator="containsText" id="{BFD6EBA3-91B9-4508-A482-DB2B3C45774B}">
            <xm:f>NOT(ISERROR(SEARCH('Listados Datos'!$P$5,Z252)))</xm:f>
            <xm:f>'Listados Datos'!$P$5</xm:f>
            <x14:dxf>
              <fill>
                <patternFill>
                  <bgColor rgb="FFFFFF00"/>
                </patternFill>
              </fill>
            </x14:dxf>
          </x14:cfRule>
          <x14:cfRule type="containsText" priority="12232" operator="containsText" id="{D6C8C2D2-7C36-456E-B551-E3A4520D23DF}">
            <xm:f>NOT(ISERROR(SEARCH('Listados Datos'!$P$6,Z252)))</xm:f>
            <xm:f>'Listados Datos'!$P$6</xm:f>
            <x14:dxf>
              <fill>
                <patternFill>
                  <bgColor rgb="FFFFC000"/>
                </patternFill>
              </fill>
            </x14:dxf>
          </x14:cfRule>
          <x14:cfRule type="containsText" priority="12233" operator="containsText" id="{258465CB-1E34-4BD3-9542-B97B3F607CBE}">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2201" operator="containsText" id="{33444117-0D42-4C30-B8FD-73DF42AA9128}">
            <xm:f>NOT(ISERROR(SEARCH('Listados Datos'!$T$3,AT253)))</xm:f>
            <xm:f>'Listados Datos'!$T$3</xm:f>
            <x14:dxf>
              <fill>
                <patternFill patternType="solid">
                  <bgColor rgb="FFC00000"/>
                </patternFill>
              </fill>
            </x14:dxf>
          </x14:cfRule>
          <x14:cfRule type="containsText" priority="12202" operator="containsText" id="{A173FEA8-496A-4082-8A48-F242478B7268}">
            <xm:f>NOT(ISERROR(SEARCH('Listados Datos'!$T$4,AT253)))</xm:f>
            <xm:f>'Listados Datos'!$T$4</xm:f>
            <x14:dxf>
              <font>
                <b/>
                <i val="0"/>
                <color theme="0"/>
              </font>
              <fill>
                <patternFill>
                  <bgColor rgb="FFE26B0A"/>
                </patternFill>
              </fill>
            </x14:dxf>
          </x14:cfRule>
          <x14:cfRule type="containsText" priority="12203" operator="containsText" id="{A759B074-3397-43FA-8D87-9E962AC8B1A7}">
            <xm:f>NOT(ISERROR(SEARCH('Listados Datos'!$T$5,AT253)))</xm:f>
            <xm:f>'Listados Datos'!$T$5</xm:f>
            <x14:dxf>
              <font>
                <b/>
                <i val="0"/>
                <color auto="1"/>
              </font>
              <fill>
                <patternFill>
                  <bgColor rgb="FFFFFF00"/>
                </patternFill>
              </fill>
            </x14:dxf>
          </x14:cfRule>
          <x14:cfRule type="containsText" priority="12204" operator="containsText" id="{52DEAA7E-515E-4BAD-B3E0-5F9717B35754}">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2149" operator="containsText" id="{2651BC07-F256-4D2B-BAC2-8755D1DAD760}">
            <xm:f>NOT(ISERROR(SEARCH('Listados Datos'!$P$3,AR254)))</xm:f>
            <xm:f>'Listados Datos'!$P$3</xm:f>
            <x14:dxf>
              <fill>
                <patternFill>
                  <bgColor rgb="FF99CC00"/>
                </patternFill>
              </fill>
            </x14:dxf>
          </x14:cfRule>
          <x14:cfRule type="containsText" priority="12150" operator="containsText" id="{8178D086-D8AA-467E-ADDF-C7665A304BB3}">
            <xm:f>NOT(ISERROR(SEARCH('Listados Datos'!$P$4,AR254)))</xm:f>
            <xm:f>'Listados Datos'!$P$4</xm:f>
            <x14:dxf>
              <fill>
                <patternFill>
                  <bgColor rgb="FF33CC33"/>
                </patternFill>
              </fill>
            </x14:dxf>
          </x14:cfRule>
          <x14:cfRule type="containsText" priority="12151" operator="containsText" id="{AEDA4B4E-1DC6-4AFA-8475-BDA9D72F3592}">
            <xm:f>NOT(ISERROR(SEARCH('Listados Datos'!$P$5,AR254)))</xm:f>
            <xm:f>'Listados Datos'!$P$5</xm:f>
            <x14:dxf>
              <fill>
                <patternFill>
                  <bgColor rgb="FFFFFF00"/>
                </patternFill>
              </fill>
            </x14:dxf>
          </x14:cfRule>
          <x14:cfRule type="containsText" priority="12152" operator="containsText" id="{3FD868E0-F3AE-42FE-9EBA-898CD6BAF2D9}">
            <xm:f>NOT(ISERROR(SEARCH('Listados Datos'!$P$6,AR254)))</xm:f>
            <xm:f>'Listados Datos'!$P$6</xm:f>
            <x14:dxf>
              <fill>
                <patternFill>
                  <bgColor rgb="FFFFC000"/>
                </patternFill>
              </fill>
            </x14:dxf>
          </x14:cfRule>
          <x14:cfRule type="containsText" priority="12153" operator="containsText" id="{75265455-5D8B-4CE4-8EE5-680E1F70394A}">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2187" operator="containsText" id="{41023793-973C-432A-AD68-7C9F343B551E}">
            <xm:f>NOT(ISERROR(SEARCH('Listados Datos'!$T$3,AF254)))</xm:f>
            <xm:f>'Listados Datos'!$T$3</xm:f>
            <x14:dxf>
              <fill>
                <patternFill patternType="solid">
                  <bgColor rgb="FFC00000"/>
                </patternFill>
              </fill>
            </x14:dxf>
          </x14:cfRule>
          <x14:cfRule type="containsText" priority="12188" operator="containsText" id="{F6C98EBB-D715-4E15-A6E8-9ED5AD4B2F15}">
            <xm:f>NOT(ISERROR(SEARCH('Listados Datos'!$T$4,AF254)))</xm:f>
            <xm:f>'Listados Datos'!$T$4</xm:f>
            <x14:dxf>
              <font>
                <b/>
                <i val="0"/>
                <color theme="0"/>
              </font>
              <fill>
                <patternFill>
                  <bgColor rgb="FFE26B0A"/>
                </patternFill>
              </fill>
            </x14:dxf>
          </x14:cfRule>
          <x14:cfRule type="containsText" priority="12189" operator="containsText" id="{0207BFF6-892C-4D0D-9EAE-D1E2886A77FA}">
            <xm:f>NOT(ISERROR(SEARCH('Listados Datos'!$T$5,AF254)))</xm:f>
            <xm:f>'Listados Datos'!$T$5</xm:f>
            <x14:dxf>
              <font>
                <b/>
                <i val="0"/>
                <color auto="1"/>
              </font>
              <fill>
                <patternFill>
                  <bgColor rgb="FFFFFF00"/>
                </patternFill>
              </fill>
            </x14:dxf>
          </x14:cfRule>
          <x14:cfRule type="containsText" priority="12190" operator="containsText" id="{15D81867-3943-4E62-B45B-16742C148991}">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2183" operator="containsText" id="{2D365116-DE3E-4AE5-BF3A-D32EF124FB60}">
            <xm:f>NOT(ISERROR(SEARCH('Listados Datos'!$T$3,AB254)))</xm:f>
            <xm:f>'Listados Datos'!$T$3</xm:f>
            <x14:dxf>
              <fill>
                <patternFill patternType="solid">
                  <bgColor rgb="FFC00000"/>
                </patternFill>
              </fill>
            </x14:dxf>
          </x14:cfRule>
          <x14:cfRule type="containsText" priority="12184" operator="containsText" id="{5098719B-D8B6-480B-9403-E5971B910658}">
            <xm:f>NOT(ISERROR(SEARCH('Listados Datos'!$T$4,AB254)))</xm:f>
            <xm:f>'Listados Datos'!$T$4</xm:f>
            <x14:dxf>
              <font>
                <b/>
                <i val="0"/>
                <color theme="0"/>
              </font>
              <fill>
                <patternFill>
                  <bgColor rgb="FFE26B0A"/>
                </patternFill>
              </fill>
            </x14:dxf>
          </x14:cfRule>
          <x14:cfRule type="containsText" priority="12185" operator="containsText" id="{F06AAE77-8D70-43CB-B700-0084D02A2770}">
            <xm:f>NOT(ISERROR(SEARCH('Listados Datos'!$T$5,AB254)))</xm:f>
            <xm:f>'Listados Datos'!$T$5</xm:f>
            <x14:dxf>
              <font>
                <b/>
                <i val="0"/>
                <color auto="1"/>
              </font>
              <fill>
                <patternFill>
                  <bgColor rgb="FFFFFF00"/>
                </patternFill>
              </fill>
            </x14:dxf>
          </x14:cfRule>
          <x14:cfRule type="containsText" priority="12186" operator="containsText" id="{10E4ACCD-1F21-4EFC-9AB6-9F15DDFD607C}">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2173" operator="containsText" id="{E8180ED2-3C18-479A-A04D-C247E7D6DB70}">
            <xm:f>NOT(ISERROR(SEARCH('Listados Datos'!$P$3,Z254)))</xm:f>
            <xm:f>'Listados Datos'!$P$3</xm:f>
            <x14:dxf>
              <fill>
                <patternFill>
                  <bgColor rgb="FF99CC00"/>
                </patternFill>
              </fill>
            </x14:dxf>
          </x14:cfRule>
          <x14:cfRule type="containsText" priority="12174" operator="containsText" id="{F0D1BFD5-3BB0-43CE-BD8B-A0B742DFEDA3}">
            <xm:f>NOT(ISERROR(SEARCH('Listados Datos'!$P$4,Z254)))</xm:f>
            <xm:f>'Listados Datos'!$P$4</xm:f>
            <x14:dxf>
              <fill>
                <patternFill>
                  <bgColor rgb="FF33CC33"/>
                </patternFill>
              </fill>
            </x14:dxf>
          </x14:cfRule>
          <x14:cfRule type="containsText" priority="12175" operator="containsText" id="{BBC0284E-0046-4E9E-B0E4-E296F0547ACD}">
            <xm:f>NOT(ISERROR(SEARCH('Listados Datos'!$P$5,Z254)))</xm:f>
            <xm:f>'Listados Datos'!$P$5</xm:f>
            <x14:dxf>
              <fill>
                <patternFill>
                  <bgColor rgb="FFFFFF00"/>
                </patternFill>
              </fill>
            </x14:dxf>
          </x14:cfRule>
          <x14:cfRule type="containsText" priority="12176" operator="containsText" id="{B74EEA2F-0E85-4D3F-A793-5C720FE7241F}">
            <xm:f>NOT(ISERROR(SEARCH('Listados Datos'!$P$6,Z254)))</xm:f>
            <xm:f>'Listados Datos'!$P$6</xm:f>
            <x14:dxf>
              <fill>
                <patternFill>
                  <bgColor rgb="FFFFC000"/>
                </patternFill>
              </fill>
            </x14:dxf>
          </x14:cfRule>
          <x14:cfRule type="containsText" priority="12177" operator="containsText" id="{B7041E6C-9B23-4303-ADEC-6ABC0751E242}">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2159" operator="containsText" id="{B62EEB0F-4C34-41D6-95D0-76A531E92180}">
            <xm:f>NOT(ISERROR(SEARCH('Listados Datos'!$T$3,AT254)))</xm:f>
            <xm:f>'Listados Datos'!$T$3</xm:f>
            <x14:dxf>
              <fill>
                <patternFill patternType="solid">
                  <bgColor rgb="FFC00000"/>
                </patternFill>
              </fill>
            </x14:dxf>
          </x14:cfRule>
          <x14:cfRule type="containsText" priority="12160" operator="containsText" id="{C26D3E1F-E763-44D4-BED2-FA496CFF8444}">
            <xm:f>NOT(ISERROR(SEARCH('Listados Datos'!$T$4,AT254)))</xm:f>
            <xm:f>'Listados Datos'!$T$4</xm:f>
            <x14:dxf>
              <font>
                <b/>
                <i val="0"/>
                <color theme="0"/>
              </font>
              <fill>
                <patternFill>
                  <bgColor rgb="FFE26B0A"/>
                </patternFill>
              </fill>
            </x14:dxf>
          </x14:cfRule>
          <x14:cfRule type="containsText" priority="12161" operator="containsText" id="{73FA96F3-F5D1-4AF5-96AE-10EC06870BBA}">
            <xm:f>NOT(ISERROR(SEARCH('Listados Datos'!$T$5,AT254)))</xm:f>
            <xm:f>'Listados Datos'!$T$5</xm:f>
            <x14:dxf>
              <font>
                <b/>
                <i val="0"/>
                <color auto="1"/>
              </font>
              <fill>
                <patternFill>
                  <bgColor rgb="FFFFFF00"/>
                </patternFill>
              </fill>
            </x14:dxf>
          </x14:cfRule>
          <x14:cfRule type="containsText" priority="12162" operator="containsText" id="{09FEBEEA-3A69-407E-85EE-96E90D53250E}">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999" operator="containsText" id="{4B7438DB-C985-4724-A276-D50AE410E30D}">
            <xm:f>NOT(ISERROR(SEARCH('Listados Datos'!$P$3,AR259)))</xm:f>
            <xm:f>'Listados Datos'!$P$3</xm:f>
            <x14:dxf>
              <fill>
                <patternFill>
                  <bgColor rgb="FF99CC00"/>
                </patternFill>
              </fill>
            </x14:dxf>
          </x14:cfRule>
          <x14:cfRule type="containsText" priority="12000" operator="containsText" id="{C9F5B23F-B183-4D7D-A4FE-4E92E1723C00}">
            <xm:f>NOT(ISERROR(SEARCH('Listados Datos'!$P$4,AR259)))</xm:f>
            <xm:f>'Listados Datos'!$P$4</xm:f>
            <x14:dxf>
              <fill>
                <patternFill>
                  <bgColor rgb="FF33CC33"/>
                </patternFill>
              </fill>
            </x14:dxf>
          </x14:cfRule>
          <x14:cfRule type="containsText" priority="12001" operator="containsText" id="{981CA000-06E3-4401-B274-2EF3D5E7418E}">
            <xm:f>NOT(ISERROR(SEARCH('Listados Datos'!$P$5,AR259)))</xm:f>
            <xm:f>'Listados Datos'!$P$5</xm:f>
            <x14:dxf>
              <fill>
                <patternFill>
                  <bgColor rgb="FFFFFF00"/>
                </patternFill>
              </fill>
            </x14:dxf>
          </x14:cfRule>
          <x14:cfRule type="containsText" priority="12002" operator="containsText" id="{89AA55E8-0926-4BA9-936B-8FFBCB384E1D}">
            <xm:f>NOT(ISERROR(SEARCH('Listados Datos'!$P$6,AR259)))</xm:f>
            <xm:f>'Listados Datos'!$P$6</xm:f>
            <x14:dxf>
              <fill>
                <patternFill>
                  <bgColor rgb="FFFFC000"/>
                </patternFill>
              </fill>
            </x14:dxf>
          </x14:cfRule>
          <x14:cfRule type="containsText" priority="12003" operator="containsText" id="{328D4E78-5274-44A0-A3BF-331924D07CCF}">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2065" operator="containsText" id="{6FA7C7A1-29BF-4FD4-9F52-E87B6DB523F5}">
            <xm:f>NOT(ISERROR(SEARCH('Listados Datos'!$T$3,AT261)))</xm:f>
            <xm:f>'Listados Datos'!$T$3</xm:f>
            <x14:dxf>
              <fill>
                <patternFill patternType="solid">
                  <bgColor rgb="FFC00000"/>
                </patternFill>
              </fill>
            </x14:dxf>
          </x14:cfRule>
          <x14:cfRule type="containsText" priority="12066" operator="containsText" id="{DC849EAB-4103-41EE-AD3B-E312A5EFBAFC}">
            <xm:f>NOT(ISERROR(SEARCH('Listados Datos'!$T$4,AT261)))</xm:f>
            <xm:f>'Listados Datos'!$T$4</xm:f>
            <x14:dxf>
              <font>
                <b/>
                <i val="0"/>
                <color theme="0"/>
              </font>
              <fill>
                <patternFill>
                  <bgColor rgb="FFE26B0A"/>
                </patternFill>
              </fill>
            </x14:dxf>
          </x14:cfRule>
          <x14:cfRule type="containsText" priority="12067" operator="containsText" id="{9D648A3E-E05A-4CFC-BC85-AB6FA5E9E7D8}">
            <xm:f>NOT(ISERROR(SEARCH('Listados Datos'!$T$5,AT261)))</xm:f>
            <xm:f>'Listados Datos'!$T$5</xm:f>
            <x14:dxf>
              <font>
                <b/>
                <i val="0"/>
                <color auto="1"/>
              </font>
              <fill>
                <patternFill>
                  <bgColor rgb="FFFFFF00"/>
                </patternFill>
              </fill>
            </x14:dxf>
          </x14:cfRule>
          <x14:cfRule type="containsText" priority="12068" operator="containsText" id="{CF8EF97E-6BB1-4D90-96D3-9562EB9B3782}">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2055" operator="containsText" id="{0C60BCA2-267E-4786-AFF7-99DB133FAA0A}">
            <xm:f>NOT(ISERROR(SEARCH('Listados Datos'!$P$3,AR261)))</xm:f>
            <xm:f>'Listados Datos'!$P$3</xm:f>
            <x14:dxf>
              <fill>
                <patternFill>
                  <bgColor rgb="FF99CC00"/>
                </patternFill>
              </fill>
            </x14:dxf>
          </x14:cfRule>
          <x14:cfRule type="containsText" priority="12056" operator="containsText" id="{DF3EC77E-669E-45E7-9131-F7FA8927D3FA}">
            <xm:f>NOT(ISERROR(SEARCH('Listados Datos'!$P$4,AR261)))</xm:f>
            <xm:f>'Listados Datos'!$P$4</xm:f>
            <x14:dxf>
              <fill>
                <patternFill>
                  <bgColor rgb="FF33CC33"/>
                </patternFill>
              </fill>
            </x14:dxf>
          </x14:cfRule>
          <x14:cfRule type="containsText" priority="12057" operator="containsText" id="{636E60B5-660D-482C-82FC-0D1A9A3E7887}">
            <xm:f>NOT(ISERROR(SEARCH('Listados Datos'!$P$5,AR261)))</xm:f>
            <xm:f>'Listados Datos'!$P$5</xm:f>
            <x14:dxf>
              <fill>
                <patternFill>
                  <bgColor rgb="FFFFFF00"/>
                </patternFill>
              </fill>
            </x14:dxf>
          </x14:cfRule>
          <x14:cfRule type="containsText" priority="12058" operator="containsText" id="{B151FD48-7085-4AFA-B04B-87981C8C24E4}">
            <xm:f>NOT(ISERROR(SEARCH('Listados Datos'!$P$6,AR261)))</xm:f>
            <xm:f>'Listados Datos'!$P$6</xm:f>
            <x14:dxf>
              <fill>
                <patternFill>
                  <bgColor rgb="FFFFC000"/>
                </patternFill>
              </fill>
            </x14:dxf>
          </x14:cfRule>
          <x14:cfRule type="containsText" priority="12059" operator="containsText" id="{0F7BDCA3-E2D1-43D3-A57E-A46B2E50CC2A}">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2023" operator="containsText" id="{CF58CF10-49A1-446E-A362-DE9D4345E16D}">
            <xm:f>NOT(ISERROR(SEARCH('Listados Datos'!$T$3,AT258)))</xm:f>
            <xm:f>'Listados Datos'!$T$3</xm:f>
            <x14:dxf>
              <fill>
                <patternFill patternType="solid">
                  <bgColor rgb="FFC00000"/>
                </patternFill>
              </fill>
            </x14:dxf>
          </x14:cfRule>
          <x14:cfRule type="containsText" priority="12024" operator="containsText" id="{B019C23F-186C-474C-800F-184BA2D2C084}">
            <xm:f>NOT(ISERROR(SEARCH('Listados Datos'!$T$4,AT258)))</xm:f>
            <xm:f>'Listados Datos'!$T$4</xm:f>
            <x14:dxf>
              <font>
                <b/>
                <i val="0"/>
                <color theme="0"/>
              </font>
              <fill>
                <patternFill>
                  <bgColor rgb="FFE26B0A"/>
                </patternFill>
              </fill>
            </x14:dxf>
          </x14:cfRule>
          <x14:cfRule type="containsText" priority="12025" operator="containsText" id="{0212C98E-924D-4753-8CC4-130AC9B862D3}">
            <xm:f>NOT(ISERROR(SEARCH('Listados Datos'!$T$5,AT258)))</xm:f>
            <xm:f>'Listados Datos'!$T$5</xm:f>
            <x14:dxf>
              <font>
                <b/>
                <i val="0"/>
                <color auto="1"/>
              </font>
              <fill>
                <patternFill>
                  <bgColor rgb="FFFFFF00"/>
                </patternFill>
              </fill>
            </x14:dxf>
          </x14:cfRule>
          <x14:cfRule type="containsText" priority="12026" operator="containsText" id="{F94EE68A-D646-43B4-863D-13213D17F054}">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2013" operator="containsText" id="{94B40416-2269-4584-9309-3651E7B1AA0D}">
            <xm:f>NOT(ISERROR(SEARCH('Listados Datos'!$P$3,AR258)))</xm:f>
            <xm:f>'Listados Datos'!$P$3</xm:f>
            <x14:dxf>
              <fill>
                <patternFill>
                  <bgColor rgb="FF99CC00"/>
                </patternFill>
              </fill>
            </x14:dxf>
          </x14:cfRule>
          <x14:cfRule type="containsText" priority="12014" operator="containsText" id="{B97C068A-1E7E-45D8-8C1E-022D659176CE}">
            <xm:f>NOT(ISERROR(SEARCH('Listados Datos'!$P$4,AR258)))</xm:f>
            <xm:f>'Listados Datos'!$P$4</xm:f>
            <x14:dxf>
              <fill>
                <patternFill>
                  <bgColor rgb="FF33CC33"/>
                </patternFill>
              </fill>
            </x14:dxf>
          </x14:cfRule>
          <x14:cfRule type="containsText" priority="12015" operator="containsText" id="{2EA0C4F8-859A-4AA0-B294-FA8C287D75FC}">
            <xm:f>NOT(ISERROR(SEARCH('Listados Datos'!$P$5,AR258)))</xm:f>
            <xm:f>'Listados Datos'!$P$5</xm:f>
            <x14:dxf>
              <fill>
                <patternFill>
                  <bgColor rgb="FFFFFF00"/>
                </patternFill>
              </fill>
            </x14:dxf>
          </x14:cfRule>
          <x14:cfRule type="containsText" priority="12016" operator="containsText" id="{2595B3CF-5423-4090-BA2E-3217F810EB78}">
            <xm:f>NOT(ISERROR(SEARCH('Listados Datos'!$P$6,AR258)))</xm:f>
            <xm:f>'Listados Datos'!$P$6</xm:f>
            <x14:dxf>
              <fill>
                <patternFill>
                  <bgColor rgb="FFFFC000"/>
                </patternFill>
              </fill>
            </x14:dxf>
          </x14:cfRule>
          <x14:cfRule type="containsText" priority="12017" operator="containsText" id="{88EB315E-05CE-4B7F-BFB3-0C1D9FFE9786}">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2131" operator="containsText" id="{8CC51AAC-35B6-4604-A486-ACBEB98CAF68}">
            <xm:f>NOT(ISERROR(SEARCH('Listados Datos'!$T$3,AF256)))</xm:f>
            <xm:f>'Listados Datos'!$T$3</xm:f>
            <x14:dxf>
              <fill>
                <patternFill patternType="solid">
                  <bgColor rgb="FFC00000"/>
                </patternFill>
              </fill>
            </x14:dxf>
          </x14:cfRule>
          <x14:cfRule type="containsText" priority="12132" operator="containsText" id="{46AA9541-63C7-4463-A960-1EE80E943BFA}">
            <xm:f>NOT(ISERROR(SEARCH('Listados Datos'!$T$4,AF256)))</xm:f>
            <xm:f>'Listados Datos'!$T$4</xm:f>
            <x14:dxf>
              <font>
                <b/>
                <i val="0"/>
                <color theme="0"/>
              </font>
              <fill>
                <patternFill>
                  <bgColor rgb="FFE26B0A"/>
                </patternFill>
              </fill>
            </x14:dxf>
          </x14:cfRule>
          <x14:cfRule type="containsText" priority="12133" operator="containsText" id="{27D0A423-2F4D-4D8E-819B-628E053B199A}">
            <xm:f>NOT(ISERROR(SEARCH('Listados Datos'!$T$5,AF256)))</xm:f>
            <xm:f>'Listados Datos'!$T$5</xm:f>
            <x14:dxf>
              <font>
                <b/>
                <i val="0"/>
                <color auto="1"/>
              </font>
              <fill>
                <patternFill>
                  <bgColor rgb="FFFFFF00"/>
                </patternFill>
              </fill>
            </x14:dxf>
          </x14:cfRule>
          <x14:cfRule type="containsText" priority="12134" operator="containsText" id="{7E11CA83-BF6B-4E78-BA62-29337B7F7F69}">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2127" operator="containsText" id="{CF655011-6B30-4F48-94DF-B65650EB2AEF}">
            <xm:f>NOT(ISERROR(SEARCH('Listados Datos'!$T$3,AB256)))</xm:f>
            <xm:f>'Listados Datos'!$T$3</xm:f>
            <x14:dxf>
              <fill>
                <patternFill patternType="solid">
                  <bgColor rgb="FFC00000"/>
                </patternFill>
              </fill>
            </x14:dxf>
          </x14:cfRule>
          <x14:cfRule type="containsText" priority="12128" operator="containsText" id="{592480ED-F3A8-4603-AB23-AFB606A0026C}">
            <xm:f>NOT(ISERROR(SEARCH('Listados Datos'!$T$4,AB256)))</xm:f>
            <xm:f>'Listados Datos'!$T$4</xm:f>
            <x14:dxf>
              <font>
                <b/>
                <i val="0"/>
                <color theme="0"/>
              </font>
              <fill>
                <patternFill>
                  <bgColor rgb="FFE26B0A"/>
                </patternFill>
              </fill>
            </x14:dxf>
          </x14:cfRule>
          <x14:cfRule type="containsText" priority="12129" operator="containsText" id="{11743136-5B5E-4306-8AA8-5B38AA161A9A}">
            <xm:f>NOT(ISERROR(SEARCH('Listados Datos'!$T$5,AB256)))</xm:f>
            <xm:f>'Listados Datos'!$T$5</xm:f>
            <x14:dxf>
              <font>
                <b/>
                <i val="0"/>
                <color auto="1"/>
              </font>
              <fill>
                <patternFill>
                  <bgColor rgb="FFFFFF00"/>
                </patternFill>
              </fill>
            </x14:dxf>
          </x14:cfRule>
          <x14:cfRule type="containsText" priority="12130" operator="containsText" id="{466F9735-86D4-46A7-A1A2-985D9AD0F62E}">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2117" operator="containsText" id="{7BFF9F15-3649-4E7E-BDCF-6D92F77DE853}">
            <xm:f>NOT(ISERROR(SEARCH('Listados Datos'!$P$3,Z256)))</xm:f>
            <xm:f>'Listados Datos'!$P$3</xm:f>
            <x14:dxf>
              <fill>
                <patternFill>
                  <bgColor rgb="FF99CC00"/>
                </patternFill>
              </fill>
            </x14:dxf>
          </x14:cfRule>
          <x14:cfRule type="containsText" priority="12118" operator="containsText" id="{B7792FF4-782B-437F-BCFC-F40EBF9D5252}">
            <xm:f>NOT(ISERROR(SEARCH('Listados Datos'!$P$4,Z256)))</xm:f>
            <xm:f>'Listados Datos'!$P$4</xm:f>
            <x14:dxf>
              <fill>
                <patternFill>
                  <bgColor rgb="FF33CC33"/>
                </patternFill>
              </fill>
            </x14:dxf>
          </x14:cfRule>
          <x14:cfRule type="containsText" priority="12119" operator="containsText" id="{B8331804-9C15-423E-B1D1-FF2C3381E2C2}">
            <xm:f>NOT(ISERROR(SEARCH('Listados Datos'!$P$5,Z256)))</xm:f>
            <xm:f>'Listados Datos'!$P$5</xm:f>
            <x14:dxf>
              <fill>
                <patternFill>
                  <bgColor rgb="FFFFFF00"/>
                </patternFill>
              </fill>
            </x14:dxf>
          </x14:cfRule>
          <x14:cfRule type="containsText" priority="12120" operator="containsText" id="{3475E630-4FAB-43B0-88F4-937D42416E99}">
            <xm:f>NOT(ISERROR(SEARCH('Listados Datos'!$P$6,Z256)))</xm:f>
            <xm:f>'Listados Datos'!$P$6</xm:f>
            <x14:dxf>
              <fill>
                <patternFill>
                  <bgColor rgb="FFFFC000"/>
                </patternFill>
              </fill>
            </x14:dxf>
          </x14:cfRule>
          <x14:cfRule type="containsText" priority="12121" operator="containsText" id="{0519D1CC-621B-40AF-B962-36829FF20BBE}">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2093" operator="containsText" id="{BB0308F3-9FEF-436D-86BF-27371F5DC53C}">
            <xm:f>NOT(ISERROR(SEARCH('Listados Datos'!$T$3,AT256)))</xm:f>
            <xm:f>'Listados Datos'!$T$3</xm:f>
            <x14:dxf>
              <fill>
                <patternFill patternType="solid">
                  <bgColor rgb="FFC00000"/>
                </patternFill>
              </fill>
            </x14:dxf>
          </x14:cfRule>
          <x14:cfRule type="containsText" priority="12094" operator="containsText" id="{AE18D933-87B6-424E-BB6B-B1C75774C115}">
            <xm:f>NOT(ISERROR(SEARCH('Listados Datos'!$T$4,AT256)))</xm:f>
            <xm:f>'Listados Datos'!$T$4</xm:f>
            <x14:dxf>
              <font>
                <b/>
                <i val="0"/>
                <color theme="0"/>
              </font>
              <fill>
                <patternFill>
                  <bgColor rgb="FFE26B0A"/>
                </patternFill>
              </fill>
            </x14:dxf>
          </x14:cfRule>
          <x14:cfRule type="containsText" priority="12095" operator="containsText" id="{059463FF-1121-497C-AF71-D23233F45D96}">
            <xm:f>NOT(ISERROR(SEARCH('Listados Datos'!$T$5,AT256)))</xm:f>
            <xm:f>'Listados Datos'!$T$5</xm:f>
            <x14:dxf>
              <font>
                <b/>
                <i val="0"/>
                <color auto="1"/>
              </font>
              <fill>
                <patternFill>
                  <bgColor rgb="FFFFFF00"/>
                </patternFill>
              </fill>
            </x14:dxf>
          </x14:cfRule>
          <x14:cfRule type="containsText" priority="12096" operator="containsText" id="{A9EAE6DD-77E9-47DB-9DFE-6A9C47410D2C}">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2083" operator="containsText" id="{425F3389-A5F5-4375-8E57-51E8F49DC49D}">
            <xm:f>NOT(ISERROR(SEARCH('Listados Datos'!$P$3,AR256)))</xm:f>
            <xm:f>'Listados Datos'!$P$3</xm:f>
            <x14:dxf>
              <fill>
                <patternFill>
                  <bgColor rgb="FF99CC00"/>
                </patternFill>
              </fill>
            </x14:dxf>
          </x14:cfRule>
          <x14:cfRule type="containsText" priority="12084" operator="containsText" id="{7E23C218-1D95-4BCF-A6F7-CAF0B3EA102A}">
            <xm:f>NOT(ISERROR(SEARCH('Listados Datos'!$P$4,AR256)))</xm:f>
            <xm:f>'Listados Datos'!$P$4</xm:f>
            <x14:dxf>
              <fill>
                <patternFill>
                  <bgColor rgb="FF33CC33"/>
                </patternFill>
              </fill>
            </x14:dxf>
          </x14:cfRule>
          <x14:cfRule type="containsText" priority="12085" operator="containsText" id="{CEB04228-CFA7-4C31-A5F9-B6283DD2F185}">
            <xm:f>NOT(ISERROR(SEARCH('Listados Datos'!$P$5,AR256)))</xm:f>
            <xm:f>'Listados Datos'!$P$5</xm:f>
            <x14:dxf>
              <fill>
                <patternFill>
                  <bgColor rgb="FFFFFF00"/>
                </patternFill>
              </fill>
            </x14:dxf>
          </x14:cfRule>
          <x14:cfRule type="containsText" priority="12086" operator="containsText" id="{ADDC8E99-E3DB-4ED7-BFDF-7906604AB3E6}">
            <xm:f>NOT(ISERROR(SEARCH('Listados Datos'!$P$6,AR256)))</xm:f>
            <xm:f>'Listados Datos'!$P$6</xm:f>
            <x14:dxf>
              <fill>
                <patternFill>
                  <bgColor rgb="FFFFC000"/>
                </patternFill>
              </fill>
            </x14:dxf>
          </x14:cfRule>
          <x14:cfRule type="containsText" priority="12087" operator="containsText" id="{63DC17A5-1405-44D1-845B-D3689D829717}">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2079" operator="containsText" id="{CB23E691-CF49-4B3B-A7BA-DD68844E8800}">
            <xm:f>NOT(ISERROR(SEARCH('Listados Datos'!$T$3,AT257)))</xm:f>
            <xm:f>'Listados Datos'!$T$3</xm:f>
            <x14:dxf>
              <fill>
                <patternFill patternType="solid">
                  <bgColor rgb="FFC00000"/>
                </patternFill>
              </fill>
            </x14:dxf>
          </x14:cfRule>
          <x14:cfRule type="containsText" priority="12080" operator="containsText" id="{E7E30F6E-D343-45BD-9645-6337E20881DF}">
            <xm:f>NOT(ISERROR(SEARCH('Listados Datos'!$T$4,AT257)))</xm:f>
            <xm:f>'Listados Datos'!$T$4</xm:f>
            <x14:dxf>
              <font>
                <b/>
                <i val="0"/>
                <color theme="0"/>
              </font>
              <fill>
                <patternFill>
                  <bgColor rgb="FFE26B0A"/>
                </patternFill>
              </fill>
            </x14:dxf>
          </x14:cfRule>
          <x14:cfRule type="containsText" priority="12081" operator="containsText" id="{E27C14E0-F088-4916-BEB7-17B58130EC4C}">
            <xm:f>NOT(ISERROR(SEARCH('Listados Datos'!$T$5,AT257)))</xm:f>
            <xm:f>'Listados Datos'!$T$5</xm:f>
            <x14:dxf>
              <font>
                <b/>
                <i val="0"/>
                <color auto="1"/>
              </font>
              <fill>
                <patternFill>
                  <bgColor rgb="FFFFFF00"/>
                </patternFill>
              </fill>
            </x14:dxf>
          </x14:cfRule>
          <x14:cfRule type="containsText" priority="12082" operator="containsText" id="{828CA65C-0F6C-4C89-897A-C6E39D3BD9E3}">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2069" operator="containsText" id="{4BEA0A07-83A7-4474-BFB4-53F44A0C7EB7}">
            <xm:f>NOT(ISERROR(SEARCH('Listados Datos'!$P$3,AR257)))</xm:f>
            <xm:f>'Listados Datos'!$P$3</xm:f>
            <x14:dxf>
              <fill>
                <patternFill>
                  <bgColor rgb="FF99CC00"/>
                </patternFill>
              </fill>
            </x14:dxf>
          </x14:cfRule>
          <x14:cfRule type="containsText" priority="12070" operator="containsText" id="{C8B9366E-C12A-41F5-833E-004DFA4FCDD9}">
            <xm:f>NOT(ISERROR(SEARCH('Listados Datos'!$P$4,AR257)))</xm:f>
            <xm:f>'Listados Datos'!$P$4</xm:f>
            <x14:dxf>
              <fill>
                <patternFill>
                  <bgColor rgb="FF33CC33"/>
                </patternFill>
              </fill>
            </x14:dxf>
          </x14:cfRule>
          <x14:cfRule type="containsText" priority="12071" operator="containsText" id="{CE3BEA5C-B862-47EA-ABD3-A94771EFFB18}">
            <xm:f>NOT(ISERROR(SEARCH('Listados Datos'!$P$5,AR257)))</xm:f>
            <xm:f>'Listados Datos'!$P$5</xm:f>
            <x14:dxf>
              <fill>
                <patternFill>
                  <bgColor rgb="FFFFFF00"/>
                </patternFill>
              </fill>
            </x14:dxf>
          </x14:cfRule>
          <x14:cfRule type="containsText" priority="12072" operator="containsText" id="{C3A3C970-4EDC-4C70-8A5E-CAF8E817B0AB}">
            <xm:f>NOT(ISERROR(SEARCH('Listados Datos'!$P$6,AR257)))</xm:f>
            <xm:f>'Listados Datos'!$P$6</xm:f>
            <x14:dxf>
              <fill>
                <patternFill>
                  <bgColor rgb="FFFFC000"/>
                </patternFill>
              </fill>
            </x14:dxf>
          </x14:cfRule>
          <x14:cfRule type="containsText" priority="12073" operator="containsText" id="{2DF2A334-5F59-49EB-A496-A586EAA63148}">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2051" operator="containsText" id="{7715A7ED-7C7D-4C68-8E09-47F7571296CC}">
            <xm:f>NOT(ISERROR(SEARCH('Listados Datos'!$T$3,AF258)))</xm:f>
            <xm:f>'Listados Datos'!$T$3</xm:f>
            <x14:dxf>
              <fill>
                <patternFill patternType="solid">
                  <bgColor rgb="FFC00000"/>
                </patternFill>
              </fill>
            </x14:dxf>
          </x14:cfRule>
          <x14:cfRule type="containsText" priority="12052" operator="containsText" id="{800A9FF7-B2A7-4136-B62F-FF56EDCF8730}">
            <xm:f>NOT(ISERROR(SEARCH('Listados Datos'!$T$4,AF258)))</xm:f>
            <xm:f>'Listados Datos'!$T$4</xm:f>
            <x14:dxf>
              <font>
                <b/>
                <i val="0"/>
                <color theme="0"/>
              </font>
              <fill>
                <patternFill>
                  <bgColor rgb="FFE26B0A"/>
                </patternFill>
              </fill>
            </x14:dxf>
          </x14:cfRule>
          <x14:cfRule type="containsText" priority="12053" operator="containsText" id="{BEE7D0F4-C285-44E1-87DD-66C0C123C7E0}">
            <xm:f>NOT(ISERROR(SEARCH('Listados Datos'!$T$5,AF258)))</xm:f>
            <xm:f>'Listados Datos'!$T$5</xm:f>
            <x14:dxf>
              <font>
                <b/>
                <i val="0"/>
                <color auto="1"/>
              </font>
              <fill>
                <patternFill>
                  <bgColor rgb="FFFFFF00"/>
                </patternFill>
              </fill>
            </x14:dxf>
          </x14:cfRule>
          <x14:cfRule type="containsText" priority="12054" operator="containsText" id="{A169E796-634F-48A3-A8CE-605CAA0B18C2}">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2047" operator="containsText" id="{6A39076C-E930-4815-AE25-193B24C4B003}">
            <xm:f>NOT(ISERROR(SEARCH('Listados Datos'!$T$3,AB258)))</xm:f>
            <xm:f>'Listados Datos'!$T$3</xm:f>
            <x14:dxf>
              <fill>
                <patternFill patternType="solid">
                  <bgColor rgb="FFC00000"/>
                </patternFill>
              </fill>
            </x14:dxf>
          </x14:cfRule>
          <x14:cfRule type="containsText" priority="12048" operator="containsText" id="{79D60C0A-4B6D-46EE-AD1C-E6D04436B558}">
            <xm:f>NOT(ISERROR(SEARCH('Listados Datos'!$T$4,AB258)))</xm:f>
            <xm:f>'Listados Datos'!$T$4</xm:f>
            <x14:dxf>
              <font>
                <b/>
                <i val="0"/>
                <color theme="0"/>
              </font>
              <fill>
                <patternFill>
                  <bgColor rgb="FFE26B0A"/>
                </patternFill>
              </fill>
            </x14:dxf>
          </x14:cfRule>
          <x14:cfRule type="containsText" priority="12049" operator="containsText" id="{2A5841FA-9F64-4F8A-9F62-BC6CC203FBBC}">
            <xm:f>NOT(ISERROR(SEARCH('Listados Datos'!$T$5,AB258)))</xm:f>
            <xm:f>'Listados Datos'!$T$5</xm:f>
            <x14:dxf>
              <font>
                <b/>
                <i val="0"/>
                <color auto="1"/>
              </font>
              <fill>
                <patternFill>
                  <bgColor rgb="FFFFFF00"/>
                </patternFill>
              </fill>
            </x14:dxf>
          </x14:cfRule>
          <x14:cfRule type="containsText" priority="12050" operator="containsText" id="{EF4BC7AF-43C2-46BF-B3F5-14B3CBF3A79F}">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2037" operator="containsText" id="{85C620D2-E481-4028-B557-ED470DB2AFE4}">
            <xm:f>NOT(ISERROR(SEARCH('Listados Datos'!$P$3,Z258)))</xm:f>
            <xm:f>'Listados Datos'!$P$3</xm:f>
            <x14:dxf>
              <fill>
                <patternFill>
                  <bgColor rgb="FF99CC00"/>
                </patternFill>
              </fill>
            </x14:dxf>
          </x14:cfRule>
          <x14:cfRule type="containsText" priority="12038" operator="containsText" id="{E8098EFE-4616-41E7-A367-0331668C71C1}">
            <xm:f>NOT(ISERROR(SEARCH('Listados Datos'!$P$4,Z258)))</xm:f>
            <xm:f>'Listados Datos'!$P$4</xm:f>
            <x14:dxf>
              <fill>
                <patternFill>
                  <bgColor rgb="FF33CC33"/>
                </patternFill>
              </fill>
            </x14:dxf>
          </x14:cfRule>
          <x14:cfRule type="containsText" priority="12039" operator="containsText" id="{388A266C-3285-490E-95D2-463993937244}">
            <xm:f>NOT(ISERROR(SEARCH('Listados Datos'!$P$5,Z258)))</xm:f>
            <xm:f>'Listados Datos'!$P$5</xm:f>
            <x14:dxf>
              <fill>
                <patternFill>
                  <bgColor rgb="FFFFFF00"/>
                </patternFill>
              </fill>
            </x14:dxf>
          </x14:cfRule>
          <x14:cfRule type="containsText" priority="12040" operator="containsText" id="{A2D4B817-8CB7-4A40-B3D0-CC47FF33E94A}">
            <xm:f>NOT(ISERROR(SEARCH('Listados Datos'!$P$6,Z258)))</xm:f>
            <xm:f>'Listados Datos'!$P$6</xm:f>
            <x14:dxf>
              <fill>
                <patternFill>
                  <bgColor rgb="FFFFC000"/>
                </patternFill>
              </fill>
            </x14:dxf>
          </x14:cfRule>
          <x14:cfRule type="containsText" priority="12041" operator="containsText" id="{52BA7484-0D1E-4D9D-A45C-159C435718B9}">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2009" operator="containsText" id="{5DC43928-CEDD-4E5B-A502-55B2D88E7F87}">
            <xm:f>NOT(ISERROR(SEARCH('Listados Datos'!$T$3,AT259)))</xm:f>
            <xm:f>'Listados Datos'!$T$3</xm:f>
            <x14:dxf>
              <fill>
                <patternFill patternType="solid">
                  <bgColor rgb="FFC00000"/>
                </patternFill>
              </fill>
            </x14:dxf>
          </x14:cfRule>
          <x14:cfRule type="containsText" priority="12010" operator="containsText" id="{1346B188-E804-45BE-8C23-D743C8D5AFF6}">
            <xm:f>NOT(ISERROR(SEARCH('Listados Datos'!$T$4,AT259)))</xm:f>
            <xm:f>'Listados Datos'!$T$4</xm:f>
            <x14:dxf>
              <font>
                <b/>
                <i val="0"/>
                <color theme="0"/>
              </font>
              <fill>
                <patternFill>
                  <bgColor rgb="FFE26B0A"/>
                </patternFill>
              </fill>
            </x14:dxf>
          </x14:cfRule>
          <x14:cfRule type="containsText" priority="12011" operator="containsText" id="{CA91813B-763F-458C-9B93-6D15058E3C67}">
            <xm:f>NOT(ISERROR(SEARCH('Listados Datos'!$T$5,AT259)))</xm:f>
            <xm:f>'Listados Datos'!$T$5</xm:f>
            <x14:dxf>
              <font>
                <b/>
                <i val="0"/>
                <color auto="1"/>
              </font>
              <fill>
                <patternFill>
                  <bgColor rgb="FFFFFF00"/>
                </patternFill>
              </fill>
            </x14:dxf>
          </x14:cfRule>
          <x14:cfRule type="containsText" priority="12012" operator="containsText" id="{FB3C1CB0-2444-4ACC-A277-FDF617A2E0AA}">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957" operator="containsText" id="{CE9C4AF2-5B86-4923-A9CE-3875F40736FF}">
            <xm:f>NOT(ISERROR(SEARCH('Listados Datos'!$P$3,AR260)))</xm:f>
            <xm:f>'Listados Datos'!$P$3</xm:f>
            <x14:dxf>
              <fill>
                <patternFill>
                  <bgColor rgb="FF99CC00"/>
                </patternFill>
              </fill>
            </x14:dxf>
          </x14:cfRule>
          <x14:cfRule type="containsText" priority="11958" operator="containsText" id="{7D0E645D-13B9-48FA-ACBF-AE670B20E72F}">
            <xm:f>NOT(ISERROR(SEARCH('Listados Datos'!$P$4,AR260)))</xm:f>
            <xm:f>'Listados Datos'!$P$4</xm:f>
            <x14:dxf>
              <fill>
                <patternFill>
                  <bgColor rgb="FF33CC33"/>
                </patternFill>
              </fill>
            </x14:dxf>
          </x14:cfRule>
          <x14:cfRule type="containsText" priority="11959" operator="containsText" id="{7E713682-0B6E-4E71-A97D-ACDE982252B7}">
            <xm:f>NOT(ISERROR(SEARCH('Listados Datos'!$P$5,AR260)))</xm:f>
            <xm:f>'Listados Datos'!$P$5</xm:f>
            <x14:dxf>
              <fill>
                <patternFill>
                  <bgColor rgb="FFFFFF00"/>
                </patternFill>
              </fill>
            </x14:dxf>
          </x14:cfRule>
          <x14:cfRule type="containsText" priority="11960" operator="containsText" id="{41CF477A-64D4-48E1-83EA-AC8EEC4731F9}">
            <xm:f>NOT(ISERROR(SEARCH('Listados Datos'!$P$6,AR260)))</xm:f>
            <xm:f>'Listados Datos'!$P$6</xm:f>
            <x14:dxf>
              <fill>
                <patternFill>
                  <bgColor rgb="FFFFC000"/>
                </patternFill>
              </fill>
            </x14:dxf>
          </x14:cfRule>
          <x14:cfRule type="containsText" priority="11961" operator="containsText" id="{167DB02D-36D8-410B-80B0-DAE9FF67F3D5}">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1995" operator="containsText" id="{2D298106-5A64-4997-A113-33900D8135D7}">
            <xm:f>NOT(ISERROR(SEARCH('Listados Datos'!$T$3,AF260)))</xm:f>
            <xm:f>'Listados Datos'!$T$3</xm:f>
            <x14:dxf>
              <fill>
                <patternFill patternType="solid">
                  <bgColor rgb="FFC00000"/>
                </patternFill>
              </fill>
            </x14:dxf>
          </x14:cfRule>
          <x14:cfRule type="containsText" priority="11996" operator="containsText" id="{65866314-B231-4175-9742-FBF81079B292}">
            <xm:f>NOT(ISERROR(SEARCH('Listados Datos'!$T$4,AF260)))</xm:f>
            <xm:f>'Listados Datos'!$T$4</xm:f>
            <x14:dxf>
              <font>
                <b/>
                <i val="0"/>
                <color theme="0"/>
              </font>
              <fill>
                <patternFill>
                  <bgColor rgb="FFE26B0A"/>
                </patternFill>
              </fill>
            </x14:dxf>
          </x14:cfRule>
          <x14:cfRule type="containsText" priority="11997" operator="containsText" id="{2B99160E-1669-4B1D-9F9C-3819513D9483}">
            <xm:f>NOT(ISERROR(SEARCH('Listados Datos'!$T$5,AF260)))</xm:f>
            <xm:f>'Listados Datos'!$T$5</xm:f>
            <x14:dxf>
              <font>
                <b/>
                <i val="0"/>
                <color auto="1"/>
              </font>
              <fill>
                <patternFill>
                  <bgColor rgb="FFFFFF00"/>
                </patternFill>
              </fill>
            </x14:dxf>
          </x14:cfRule>
          <x14:cfRule type="containsText" priority="11998" operator="containsText" id="{A20B07D4-1834-4AB3-B8BC-1AC5533AF056}">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1991" operator="containsText" id="{4C538937-4C66-4DDF-B76C-445AEBC1E5A1}">
            <xm:f>NOT(ISERROR(SEARCH('Listados Datos'!$T$3,AB260)))</xm:f>
            <xm:f>'Listados Datos'!$T$3</xm:f>
            <x14:dxf>
              <fill>
                <patternFill patternType="solid">
                  <bgColor rgb="FFC00000"/>
                </patternFill>
              </fill>
            </x14:dxf>
          </x14:cfRule>
          <x14:cfRule type="containsText" priority="11992" operator="containsText" id="{BBE3F556-0C39-4DAF-BE99-D2C1B66ED583}">
            <xm:f>NOT(ISERROR(SEARCH('Listados Datos'!$T$4,AB260)))</xm:f>
            <xm:f>'Listados Datos'!$T$4</xm:f>
            <x14:dxf>
              <font>
                <b/>
                <i val="0"/>
                <color theme="0"/>
              </font>
              <fill>
                <patternFill>
                  <bgColor rgb="FFE26B0A"/>
                </patternFill>
              </fill>
            </x14:dxf>
          </x14:cfRule>
          <x14:cfRule type="containsText" priority="11993" operator="containsText" id="{A566E728-8E82-4350-B954-12953BFD40FD}">
            <xm:f>NOT(ISERROR(SEARCH('Listados Datos'!$T$5,AB260)))</xm:f>
            <xm:f>'Listados Datos'!$T$5</xm:f>
            <x14:dxf>
              <font>
                <b/>
                <i val="0"/>
                <color auto="1"/>
              </font>
              <fill>
                <patternFill>
                  <bgColor rgb="FFFFFF00"/>
                </patternFill>
              </fill>
            </x14:dxf>
          </x14:cfRule>
          <x14:cfRule type="containsText" priority="11994" operator="containsText" id="{74D962CE-1549-4128-89E6-727DF1A4292A}">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1981" operator="containsText" id="{132B5291-972C-464F-8B97-789F1D2C1CE6}">
            <xm:f>NOT(ISERROR(SEARCH('Listados Datos'!$P$3,Z260)))</xm:f>
            <xm:f>'Listados Datos'!$P$3</xm:f>
            <x14:dxf>
              <fill>
                <patternFill>
                  <bgColor rgb="FF99CC00"/>
                </patternFill>
              </fill>
            </x14:dxf>
          </x14:cfRule>
          <x14:cfRule type="containsText" priority="11982" operator="containsText" id="{78673589-36DB-44DE-B135-FF9EF9A7ECE3}">
            <xm:f>NOT(ISERROR(SEARCH('Listados Datos'!$P$4,Z260)))</xm:f>
            <xm:f>'Listados Datos'!$P$4</xm:f>
            <x14:dxf>
              <fill>
                <patternFill>
                  <bgColor rgb="FF33CC33"/>
                </patternFill>
              </fill>
            </x14:dxf>
          </x14:cfRule>
          <x14:cfRule type="containsText" priority="11983" operator="containsText" id="{39C5D18B-EFF4-4FCF-A178-D88E345832F2}">
            <xm:f>NOT(ISERROR(SEARCH('Listados Datos'!$P$5,Z260)))</xm:f>
            <xm:f>'Listados Datos'!$P$5</xm:f>
            <x14:dxf>
              <fill>
                <patternFill>
                  <bgColor rgb="FFFFFF00"/>
                </patternFill>
              </fill>
            </x14:dxf>
          </x14:cfRule>
          <x14:cfRule type="containsText" priority="11984" operator="containsText" id="{21978061-322B-424F-902C-4C4DF4F8E546}">
            <xm:f>NOT(ISERROR(SEARCH('Listados Datos'!$P$6,Z260)))</xm:f>
            <xm:f>'Listados Datos'!$P$6</xm:f>
            <x14:dxf>
              <fill>
                <patternFill>
                  <bgColor rgb="FFFFC000"/>
                </patternFill>
              </fill>
            </x14:dxf>
          </x14:cfRule>
          <x14:cfRule type="containsText" priority="11985" operator="containsText" id="{6F2A5F85-A6F8-4C13-97E7-395DA50031DD}">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1967" operator="containsText" id="{BCEB0754-7682-4BA8-BE6B-CE2415CBC90D}">
            <xm:f>NOT(ISERROR(SEARCH('Listados Datos'!$T$3,AT260)))</xm:f>
            <xm:f>'Listados Datos'!$T$3</xm:f>
            <x14:dxf>
              <fill>
                <patternFill patternType="solid">
                  <bgColor rgb="FFC00000"/>
                </patternFill>
              </fill>
            </x14:dxf>
          </x14:cfRule>
          <x14:cfRule type="containsText" priority="11968" operator="containsText" id="{699863CB-37D2-4F6B-B422-51EB32AA0933}">
            <xm:f>NOT(ISERROR(SEARCH('Listados Datos'!$T$4,AT260)))</xm:f>
            <xm:f>'Listados Datos'!$T$4</xm:f>
            <x14:dxf>
              <font>
                <b/>
                <i val="0"/>
                <color theme="0"/>
              </font>
              <fill>
                <patternFill>
                  <bgColor rgb="FFE26B0A"/>
                </patternFill>
              </fill>
            </x14:dxf>
          </x14:cfRule>
          <x14:cfRule type="containsText" priority="11969" operator="containsText" id="{BE54D701-9DEF-48B1-9C2E-461957CFF501}">
            <xm:f>NOT(ISERROR(SEARCH('Listados Datos'!$T$5,AT260)))</xm:f>
            <xm:f>'Listados Datos'!$T$5</xm:f>
            <x14:dxf>
              <font>
                <b/>
                <i val="0"/>
                <color auto="1"/>
              </font>
              <fill>
                <patternFill>
                  <bgColor rgb="FFFFFF00"/>
                </patternFill>
              </fill>
            </x14:dxf>
          </x14:cfRule>
          <x14:cfRule type="containsText" priority="11970" operator="containsText" id="{BB0804ED-D76D-46A1-9583-D540CE9C6CC4}">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1727" operator="containsText" id="{7A9E9158-3C73-4045-85A1-F55650FA389D}">
            <xm:f>NOT(ISERROR(SEARCH('Listados Datos'!$P$3,AR273)))</xm:f>
            <xm:f>'Listados Datos'!$P$3</xm:f>
            <x14:dxf>
              <fill>
                <patternFill>
                  <bgColor rgb="FF99CC00"/>
                </patternFill>
              </fill>
            </x14:dxf>
          </x14:cfRule>
          <x14:cfRule type="containsText" priority="11728" operator="containsText" id="{40ABD078-6429-4EF3-837C-289B494B122C}">
            <xm:f>NOT(ISERROR(SEARCH('Listados Datos'!$P$4,AR273)))</xm:f>
            <xm:f>'Listados Datos'!$P$4</xm:f>
            <x14:dxf>
              <fill>
                <patternFill>
                  <bgColor rgb="FF33CC33"/>
                </patternFill>
              </fill>
            </x14:dxf>
          </x14:cfRule>
          <x14:cfRule type="containsText" priority="11729" operator="containsText" id="{2D806636-1EB5-4F83-878D-794B99DFCB26}">
            <xm:f>NOT(ISERROR(SEARCH('Listados Datos'!$P$5,AR273)))</xm:f>
            <xm:f>'Listados Datos'!$P$5</xm:f>
            <x14:dxf>
              <fill>
                <patternFill>
                  <bgColor rgb="FFFFFF00"/>
                </patternFill>
              </fill>
            </x14:dxf>
          </x14:cfRule>
          <x14:cfRule type="containsText" priority="11730" operator="containsText" id="{FB378CA3-3FA1-4D48-BF02-317BEA651DB2}">
            <xm:f>NOT(ISERROR(SEARCH('Listados Datos'!$P$6,AR273)))</xm:f>
            <xm:f>'Listados Datos'!$P$6</xm:f>
            <x14:dxf>
              <fill>
                <patternFill>
                  <bgColor rgb="FFFFC000"/>
                </patternFill>
              </fill>
            </x14:dxf>
          </x14:cfRule>
          <x14:cfRule type="containsText" priority="11731" operator="containsText" id="{C0ECA2EC-9D23-4A3B-8D59-0696E113E126}">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737" operator="containsText" id="{A6B8E2A3-E14C-4BF1-AB31-EB506A6A6960}">
            <xm:f>NOT(ISERROR(SEARCH('Listados Datos'!$T$3,AT273)))</xm:f>
            <xm:f>'Listados Datos'!$T$3</xm:f>
            <x14:dxf>
              <fill>
                <patternFill patternType="solid">
                  <bgColor rgb="FFC00000"/>
                </patternFill>
              </fill>
            </x14:dxf>
          </x14:cfRule>
          <x14:cfRule type="containsText" priority="11738" operator="containsText" id="{088C8146-20E8-4A83-9FB7-720B6D2BDED1}">
            <xm:f>NOT(ISERROR(SEARCH('Listados Datos'!$T$4,AT273)))</xm:f>
            <xm:f>'Listados Datos'!$T$4</xm:f>
            <x14:dxf>
              <font>
                <b/>
                <i val="0"/>
                <color theme="0"/>
              </font>
              <fill>
                <patternFill>
                  <bgColor rgb="FFE26B0A"/>
                </patternFill>
              </fill>
            </x14:dxf>
          </x14:cfRule>
          <x14:cfRule type="containsText" priority="11739" operator="containsText" id="{44F5D187-213F-4F64-9460-F784995161E8}">
            <xm:f>NOT(ISERROR(SEARCH('Listados Datos'!$T$5,AT273)))</xm:f>
            <xm:f>'Listados Datos'!$T$5</xm:f>
            <x14:dxf>
              <font>
                <b/>
                <i val="0"/>
                <color auto="1"/>
              </font>
              <fill>
                <patternFill>
                  <bgColor rgb="FFFFFF00"/>
                </patternFill>
              </fill>
            </x14:dxf>
          </x14:cfRule>
          <x14:cfRule type="containsText" priority="11740" operator="containsText" id="{2E818E63-AF3A-48D3-8BC7-89EECE76380F}">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695" operator="containsText" id="{CAE8282C-153D-49BD-95E2-19236A5D026F}">
            <xm:f>NOT(ISERROR(SEARCH('Listados Datos'!$T$3,AT270)))</xm:f>
            <xm:f>'Listados Datos'!$T$3</xm:f>
            <x14:dxf>
              <fill>
                <patternFill patternType="solid">
                  <bgColor rgb="FFC00000"/>
                </patternFill>
              </fill>
            </x14:dxf>
          </x14:cfRule>
          <x14:cfRule type="containsText" priority="11696" operator="containsText" id="{DA8DAFF6-1239-4CC3-A594-D228A3241C36}">
            <xm:f>NOT(ISERROR(SEARCH('Listados Datos'!$T$4,AT270)))</xm:f>
            <xm:f>'Listados Datos'!$T$4</xm:f>
            <x14:dxf>
              <font>
                <b/>
                <i val="0"/>
                <color theme="0"/>
              </font>
              <fill>
                <patternFill>
                  <bgColor rgb="FFE26B0A"/>
                </patternFill>
              </fill>
            </x14:dxf>
          </x14:cfRule>
          <x14:cfRule type="containsText" priority="11697" operator="containsText" id="{AE7967EE-884A-4476-A09C-D13AD690FF35}">
            <xm:f>NOT(ISERROR(SEARCH('Listados Datos'!$T$5,AT270)))</xm:f>
            <xm:f>'Listados Datos'!$T$5</xm:f>
            <x14:dxf>
              <font>
                <b/>
                <i val="0"/>
                <color auto="1"/>
              </font>
              <fill>
                <patternFill>
                  <bgColor rgb="FFFFFF00"/>
                </patternFill>
              </fill>
            </x14:dxf>
          </x14:cfRule>
          <x14:cfRule type="containsText" priority="11698" operator="containsText" id="{F47A8AE1-5433-4056-828D-881279AFA74E}">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685" operator="containsText" id="{5CD149D2-B869-4E62-93B4-7B165A121F52}">
            <xm:f>NOT(ISERROR(SEARCH('Listados Datos'!$P$3,AR270)))</xm:f>
            <xm:f>'Listados Datos'!$P$3</xm:f>
            <x14:dxf>
              <fill>
                <patternFill>
                  <bgColor rgb="FF99CC00"/>
                </patternFill>
              </fill>
            </x14:dxf>
          </x14:cfRule>
          <x14:cfRule type="containsText" priority="11686" operator="containsText" id="{CE66A3EB-3256-476F-AD03-5672749E3D4E}">
            <xm:f>NOT(ISERROR(SEARCH('Listados Datos'!$P$4,AR270)))</xm:f>
            <xm:f>'Listados Datos'!$P$4</xm:f>
            <x14:dxf>
              <fill>
                <patternFill>
                  <bgColor rgb="FF33CC33"/>
                </patternFill>
              </fill>
            </x14:dxf>
          </x14:cfRule>
          <x14:cfRule type="containsText" priority="11687" operator="containsText" id="{13DA1ECB-E088-495C-ACF9-98B33F301879}">
            <xm:f>NOT(ISERROR(SEARCH('Listados Datos'!$P$5,AR270)))</xm:f>
            <xm:f>'Listados Datos'!$P$5</xm:f>
            <x14:dxf>
              <fill>
                <patternFill>
                  <bgColor rgb="FFFFFF00"/>
                </patternFill>
              </fill>
            </x14:dxf>
          </x14:cfRule>
          <x14:cfRule type="containsText" priority="11688" operator="containsText" id="{E54C8E31-6FF4-4A3B-B9FF-626A18A5618D}">
            <xm:f>NOT(ISERROR(SEARCH('Listados Datos'!$P$6,AR270)))</xm:f>
            <xm:f>'Listados Datos'!$P$6</xm:f>
            <x14:dxf>
              <fill>
                <patternFill>
                  <bgColor rgb="FFFFC000"/>
                </patternFill>
              </fill>
            </x14:dxf>
          </x14:cfRule>
          <x14:cfRule type="containsText" priority="11689" operator="containsText" id="{CF476CE3-43C0-4017-AF03-498C0D4F259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803" operator="containsText" id="{830FA8A3-457D-4542-B2AB-61246306E61A}">
            <xm:f>NOT(ISERROR(SEARCH('Listados Datos'!$T$3,AF268)))</xm:f>
            <xm:f>'Listados Datos'!$T$3</xm:f>
            <x14:dxf>
              <fill>
                <patternFill patternType="solid">
                  <bgColor rgb="FFC00000"/>
                </patternFill>
              </fill>
            </x14:dxf>
          </x14:cfRule>
          <x14:cfRule type="containsText" priority="11804" operator="containsText" id="{334020C5-3B0A-4684-8B30-2D30EE055C16}">
            <xm:f>NOT(ISERROR(SEARCH('Listados Datos'!$T$4,AF268)))</xm:f>
            <xm:f>'Listados Datos'!$T$4</xm:f>
            <x14:dxf>
              <font>
                <b/>
                <i val="0"/>
                <color theme="0"/>
              </font>
              <fill>
                <patternFill>
                  <bgColor rgb="FFE26B0A"/>
                </patternFill>
              </fill>
            </x14:dxf>
          </x14:cfRule>
          <x14:cfRule type="containsText" priority="11805" operator="containsText" id="{DF8A8753-1B1A-4D6C-8E11-F64192F03999}">
            <xm:f>NOT(ISERROR(SEARCH('Listados Datos'!$T$5,AF268)))</xm:f>
            <xm:f>'Listados Datos'!$T$5</xm:f>
            <x14:dxf>
              <font>
                <b/>
                <i val="0"/>
                <color auto="1"/>
              </font>
              <fill>
                <patternFill>
                  <bgColor rgb="FFFFFF00"/>
                </patternFill>
              </fill>
            </x14:dxf>
          </x14:cfRule>
          <x14:cfRule type="containsText" priority="11806" operator="containsText" id="{B8431F54-7AB1-4EBE-8EFE-B58F081D2CC3}">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799" operator="containsText" id="{7D0A023F-7781-4E17-AC70-3357B671E686}">
            <xm:f>NOT(ISERROR(SEARCH('Listados Datos'!$T$3,AB268)))</xm:f>
            <xm:f>'Listados Datos'!$T$3</xm:f>
            <x14:dxf>
              <fill>
                <patternFill patternType="solid">
                  <bgColor rgb="FFC00000"/>
                </patternFill>
              </fill>
            </x14:dxf>
          </x14:cfRule>
          <x14:cfRule type="containsText" priority="11800" operator="containsText" id="{5C99DCC5-2C08-4279-ACF9-3AD5B5414BA0}">
            <xm:f>NOT(ISERROR(SEARCH('Listados Datos'!$T$4,AB268)))</xm:f>
            <xm:f>'Listados Datos'!$T$4</xm:f>
            <x14:dxf>
              <font>
                <b/>
                <i val="0"/>
                <color theme="0"/>
              </font>
              <fill>
                <patternFill>
                  <bgColor rgb="FFE26B0A"/>
                </patternFill>
              </fill>
            </x14:dxf>
          </x14:cfRule>
          <x14:cfRule type="containsText" priority="11801" operator="containsText" id="{E4B6E5FD-9E0E-4DD2-94B8-753553BB3743}">
            <xm:f>NOT(ISERROR(SEARCH('Listados Datos'!$T$5,AB268)))</xm:f>
            <xm:f>'Listados Datos'!$T$5</xm:f>
            <x14:dxf>
              <font>
                <b/>
                <i val="0"/>
                <color auto="1"/>
              </font>
              <fill>
                <patternFill>
                  <bgColor rgb="FFFFFF00"/>
                </patternFill>
              </fill>
            </x14:dxf>
          </x14:cfRule>
          <x14:cfRule type="containsText" priority="11802" operator="containsText" id="{50247D54-D53A-4FF7-A0D3-7CA9C7DA099C}">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789" operator="containsText" id="{3C45EAB2-7F96-4095-B4D5-55ACCC762552}">
            <xm:f>NOT(ISERROR(SEARCH('Listados Datos'!$P$3,Z268)))</xm:f>
            <xm:f>'Listados Datos'!$P$3</xm:f>
            <x14:dxf>
              <fill>
                <patternFill>
                  <bgColor rgb="FF99CC00"/>
                </patternFill>
              </fill>
            </x14:dxf>
          </x14:cfRule>
          <x14:cfRule type="containsText" priority="11790" operator="containsText" id="{9A8A7571-C9AF-4320-AA68-42A7073687A7}">
            <xm:f>NOT(ISERROR(SEARCH('Listados Datos'!$P$4,Z268)))</xm:f>
            <xm:f>'Listados Datos'!$P$4</xm:f>
            <x14:dxf>
              <fill>
                <patternFill>
                  <bgColor rgb="FF33CC33"/>
                </patternFill>
              </fill>
            </x14:dxf>
          </x14:cfRule>
          <x14:cfRule type="containsText" priority="11791" operator="containsText" id="{180745C7-19C0-400B-BE65-A2E8F13918A2}">
            <xm:f>NOT(ISERROR(SEARCH('Listados Datos'!$P$5,Z268)))</xm:f>
            <xm:f>'Listados Datos'!$P$5</xm:f>
            <x14:dxf>
              <fill>
                <patternFill>
                  <bgColor rgb="FFFFFF00"/>
                </patternFill>
              </fill>
            </x14:dxf>
          </x14:cfRule>
          <x14:cfRule type="containsText" priority="11792" operator="containsText" id="{3D9714F8-D9C4-47AD-8AFC-286663B469BA}">
            <xm:f>NOT(ISERROR(SEARCH('Listados Datos'!$P$6,Z268)))</xm:f>
            <xm:f>'Listados Datos'!$P$6</xm:f>
            <x14:dxf>
              <fill>
                <patternFill>
                  <bgColor rgb="FFFFC000"/>
                </patternFill>
              </fill>
            </x14:dxf>
          </x14:cfRule>
          <x14:cfRule type="containsText" priority="11793" operator="containsText" id="{A088BE80-5343-4D8D-A55F-E17D09DFBEF4}">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765" operator="containsText" id="{23594F8C-2165-44F0-94A2-D8E8DF6BD338}">
            <xm:f>NOT(ISERROR(SEARCH('Listados Datos'!$T$3,AT268)))</xm:f>
            <xm:f>'Listados Datos'!$T$3</xm:f>
            <x14:dxf>
              <fill>
                <patternFill patternType="solid">
                  <bgColor rgb="FFC00000"/>
                </patternFill>
              </fill>
            </x14:dxf>
          </x14:cfRule>
          <x14:cfRule type="containsText" priority="11766" operator="containsText" id="{C8106660-85EC-47A8-9828-EBCA99F3D4E5}">
            <xm:f>NOT(ISERROR(SEARCH('Listados Datos'!$T$4,AT268)))</xm:f>
            <xm:f>'Listados Datos'!$T$4</xm:f>
            <x14:dxf>
              <font>
                <b/>
                <i val="0"/>
                <color theme="0"/>
              </font>
              <fill>
                <patternFill>
                  <bgColor rgb="FFE26B0A"/>
                </patternFill>
              </fill>
            </x14:dxf>
          </x14:cfRule>
          <x14:cfRule type="containsText" priority="11767" operator="containsText" id="{4CA747CB-7BFA-4D9B-B8D2-B03BF6870551}">
            <xm:f>NOT(ISERROR(SEARCH('Listados Datos'!$T$5,AT268)))</xm:f>
            <xm:f>'Listados Datos'!$T$5</xm:f>
            <x14:dxf>
              <font>
                <b/>
                <i val="0"/>
                <color auto="1"/>
              </font>
              <fill>
                <patternFill>
                  <bgColor rgb="FFFFFF00"/>
                </patternFill>
              </fill>
            </x14:dxf>
          </x14:cfRule>
          <x14:cfRule type="containsText" priority="11768" operator="containsText" id="{C4CF9192-2F21-4240-87C1-E37E5D55F9B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755" operator="containsText" id="{A3B53F04-3F05-4C26-A2C1-C34EE2874A90}">
            <xm:f>NOT(ISERROR(SEARCH('Listados Datos'!$P$3,AR268)))</xm:f>
            <xm:f>'Listados Datos'!$P$3</xm:f>
            <x14:dxf>
              <fill>
                <patternFill>
                  <bgColor rgb="FF99CC00"/>
                </patternFill>
              </fill>
            </x14:dxf>
          </x14:cfRule>
          <x14:cfRule type="containsText" priority="11756" operator="containsText" id="{6634AC0E-80E1-471D-A933-B7A7421A5AE4}">
            <xm:f>NOT(ISERROR(SEARCH('Listados Datos'!$P$4,AR268)))</xm:f>
            <xm:f>'Listados Datos'!$P$4</xm:f>
            <x14:dxf>
              <fill>
                <patternFill>
                  <bgColor rgb="FF33CC33"/>
                </patternFill>
              </fill>
            </x14:dxf>
          </x14:cfRule>
          <x14:cfRule type="containsText" priority="11757" operator="containsText" id="{1CE16EA6-EC19-42E4-9EA3-A66D99594C34}">
            <xm:f>NOT(ISERROR(SEARCH('Listados Datos'!$P$5,AR268)))</xm:f>
            <xm:f>'Listados Datos'!$P$5</xm:f>
            <x14:dxf>
              <fill>
                <patternFill>
                  <bgColor rgb="FFFFFF00"/>
                </patternFill>
              </fill>
            </x14:dxf>
          </x14:cfRule>
          <x14:cfRule type="containsText" priority="11758" operator="containsText" id="{6BA5FF04-D03E-4E1D-B38D-45DF5F972E4A}">
            <xm:f>NOT(ISERROR(SEARCH('Listados Datos'!$P$6,AR268)))</xm:f>
            <xm:f>'Listados Datos'!$P$6</xm:f>
            <x14:dxf>
              <fill>
                <patternFill>
                  <bgColor rgb="FFFFC000"/>
                </patternFill>
              </fill>
            </x14:dxf>
          </x14:cfRule>
          <x14:cfRule type="containsText" priority="11759" operator="containsText" id="{37455DDA-B048-4028-B031-C97DB94F0B99}">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751" operator="containsText" id="{DEF46B12-A315-4881-95B5-FDAE8C447EB7}">
            <xm:f>NOT(ISERROR(SEARCH('Listados Datos'!$T$3,AT269)))</xm:f>
            <xm:f>'Listados Datos'!$T$3</xm:f>
            <x14:dxf>
              <fill>
                <patternFill patternType="solid">
                  <bgColor rgb="FFC00000"/>
                </patternFill>
              </fill>
            </x14:dxf>
          </x14:cfRule>
          <x14:cfRule type="containsText" priority="11752" operator="containsText" id="{4E14F35F-87EB-4F4A-B5DA-BE0CBF9465B3}">
            <xm:f>NOT(ISERROR(SEARCH('Listados Datos'!$T$4,AT269)))</xm:f>
            <xm:f>'Listados Datos'!$T$4</xm:f>
            <x14:dxf>
              <font>
                <b/>
                <i val="0"/>
                <color theme="0"/>
              </font>
              <fill>
                <patternFill>
                  <bgColor rgb="FFE26B0A"/>
                </patternFill>
              </fill>
            </x14:dxf>
          </x14:cfRule>
          <x14:cfRule type="containsText" priority="11753" operator="containsText" id="{67E081D3-A8FA-43C4-911B-5A75B599F645}">
            <xm:f>NOT(ISERROR(SEARCH('Listados Datos'!$T$5,AT269)))</xm:f>
            <xm:f>'Listados Datos'!$T$5</xm:f>
            <x14:dxf>
              <font>
                <b/>
                <i val="0"/>
                <color auto="1"/>
              </font>
              <fill>
                <patternFill>
                  <bgColor rgb="FFFFFF00"/>
                </patternFill>
              </fill>
            </x14:dxf>
          </x14:cfRule>
          <x14:cfRule type="containsText" priority="11754" operator="containsText" id="{415DFC06-5DEC-4F03-B367-C0E91183F078}">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741" operator="containsText" id="{1BB24B29-E0F3-435C-BC81-E9778AFC6477}">
            <xm:f>NOT(ISERROR(SEARCH('Listados Datos'!$P$3,AR269)))</xm:f>
            <xm:f>'Listados Datos'!$P$3</xm:f>
            <x14:dxf>
              <fill>
                <patternFill>
                  <bgColor rgb="FF99CC00"/>
                </patternFill>
              </fill>
            </x14:dxf>
          </x14:cfRule>
          <x14:cfRule type="containsText" priority="11742" operator="containsText" id="{C1EFB570-0E59-43DB-A66D-5010C7C4F23E}">
            <xm:f>NOT(ISERROR(SEARCH('Listados Datos'!$P$4,AR269)))</xm:f>
            <xm:f>'Listados Datos'!$P$4</xm:f>
            <x14:dxf>
              <fill>
                <patternFill>
                  <bgColor rgb="FF33CC33"/>
                </patternFill>
              </fill>
            </x14:dxf>
          </x14:cfRule>
          <x14:cfRule type="containsText" priority="11743" operator="containsText" id="{CB65EC2A-AD59-4595-AFDD-0BF012397C99}">
            <xm:f>NOT(ISERROR(SEARCH('Listados Datos'!$P$5,AR269)))</xm:f>
            <xm:f>'Listados Datos'!$P$5</xm:f>
            <x14:dxf>
              <fill>
                <patternFill>
                  <bgColor rgb="FFFFFF00"/>
                </patternFill>
              </fill>
            </x14:dxf>
          </x14:cfRule>
          <x14:cfRule type="containsText" priority="11744" operator="containsText" id="{4B856776-CD45-4D89-A9B4-28FDE763C083}">
            <xm:f>NOT(ISERROR(SEARCH('Listados Datos'!$P$6,AR269)))</xm:f>
            <xm:f>'Listados Datos'!$P$6</xm:f>
            <x14:dxf>
              <fill>
                <patternFill>
                  <bgColor rgb="FFFFC000"/>
                </patternFill>
              </fill>
            </x14:dxf>
          </x14:cfRule>
          <x14:cfRule type="containsText" priority="11745" operator="containsText" id="{F4A15681-C1E8-4093-855F-F86B6AEAFE62}">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601" operator="containsText" id="{C10E4535-E27D-49EB-8BAD-9F47752E292F}">
            <xm:f>NOT(ISERROR(SEARCH('Listados Datos'!$T$3,AT279)))</xm:f>
            <xm:f>'Listados Datos'!$T$3</xm:f>
            <x14:dxf>
              <fill>
                <patternFill patternType="solid">
                  <bgColor rgb="FFC00000"/>
                </patternFill>
              </fill>
            </x14:dxf>
          </x14:cfRule>
          <x14:cfRule type="containsText" priority="11602" operator="containsText" id="{804F6DFA-B915-48CE-B75B-6048EF160694}">
            <xm:f>NOT(ISERROR(SEARCH('Listados Datos'!$T$4,AT279)))</xm:f>
            <xm:f>'Listados Datos'!$T$4</xm:f>
            <x14:dxf>
              <font>
                <b/>
                <i val="0"/>
                <color theme="0"/>
              </font>
              <fill>
                <patternFill>
                  <bgColor rgb="FFE26B0A"/>
                </patternFill>
              </fill>
            </x14:dxf>
          </x14:cfRule>
          <x14:cfRule type="containsText" priority="11603" operator="containsText" id="{B6C9B399-CC80-48EE-B243-C4BB108117D9}">
            <xm:f>NOT(ISERROR(SEARCH('Listados Datos'!$T$5,AT279)))</xm:f>
            <xm:f>'Listados Datos'!$T$5</xm:f>
            <x14:dxf>
              <font>
                <b/>
                <i val="0"/>
                <color auto="1"/>
              </font>
              <fill>
                <patternFill>
                  <bgColor rgb="FFFFFF00"/>
                </patternFill>
              </fill>
            </x14:dxf>
          </x14:cfRule>
          <x14:cfRule type="containsText" priority="11604" operator="containsText" id="{A7CF1AE9-0B43-462B-A3CB-95506E31A6D5}">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591" operator="containsText" id="{CADFE0AE-7D6C-48EB-BDB3-51A159B1A52D}">
            <xm:f>NOT(ISERROR(SEARCH('Listados Datos'!$P$3,AR279)))</xm:f>
            <xm:f>'Listados Datos'!$P$3</xm:f>
            <x14:dxf>
              <fill>
                <patternFill>
                  <bgColor rgb="FF99CC00"/>
                </patternFill>
              </fill>
            </x14:dxf>
          </x14:cfRule>
          <x14:cfRule type="containsText" priority="11592" operator="containsText" id="{F06FC36A-3FE3-4FE9-B32B-9276D7660362}">
            <xm:f>NOT(ISERROR(SEARCH('Listados Datos'!$P$4,AR279)))</xm:f>
            <xm:f>'Listados Datos'!$P$4</xm:f>
            <x14:dxf>
              <fill>
                <patternFill>
                  <bgColor rgb="FF33CC33"/>
                </patternFill>
              </fill>
            </x14:dxf>
          </x14:cfRule>
          <x14:cfRule type="containsText" priority="11593" operator="containsText" id="{2E670101-CCF8-42E5-BB81-26DB9D4E3061}">
            <xm:f>NOT(ISERROR(SEARCH('Listados Datos'!$P$5,AR279)))</xm:f>
            <xm:f>'Listados Datos'!$P$5</xm:f>
            <x14:dxf>
              <fill>
                <patternFill>
                  <bgColor rgb="FFFFFF00"/>
                </patternFill>
              </fill>
            </x14:dxf>
          </x14:cfRule>
          <x14:cfRule type="containsText" priority="11594" operator="containsText" id="{ED46F744-48C2-4440-AFAE-9CF77435A762}">
            <xm:f>NOT(ISERROR(SEARCH('Listados Datos'!$P$6,AR279)))</xm:f>
            <xm:f>'Listados Datos'!$P$6</xm:f>
            <x14:dxf>
              <fill>
                <patternFill>
                  <bgColor rgb="FFFFC000"/>
                </patternFill>
              </fill>
            </x14:dxf>
          </x14:cfRule>
          <x14:cfRule type="containsText" priority="11595" operator="containsText" id="{FF9AF060-836A-46D7-94B3-AE9AFEB61A4B}">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723" operator="containsText" id="{0008FEA1-4233-48EF-8146-642E7BABAF5E}">
            <xm:f>NOT(ISERROR(SEARCH('Listados Datos'!$T$3,AF270)))</xm:f>
            <xm:f>'Listados Datos'!$T$3</xm:f>
            <x14:dxf>
              <fill>
                <patternFill patternType="solid">
                  <bgColor rgb="FFC00000"/>
                </patternFill>
              </fill>
            </x14:dxf>
          </x14:cfRule>
          <x14:cfRule type="containsText" priority="11724" operator="containsText" id="{BCE2B75E-4633-4115-BD0E-4CFFCA82606B}">
            <xm:f>NOT(ISERROR(SEARCH('Listados Datos'!$T$4,AF270)))</xm:f>
            <xm:f>'Listados Datos'!$T$4</xm:f>
            <x14:dxf>
              <font>
                <b/>
                <i val="0"/>
                <color theme="0"/>
              </font>
              <fill>
                <patternFill>
                  <bgColor rgb="FFE26B0A"/>
                </patternFill>
              </fill>
            </x14:dxf>
          </x14:cfRule>
          <x14:cfRule type="containsText" priority="11725" operator="containsText" id="{DB6805FE-7103-4C5D-A090-0AA32EFD1DC3}">
            <xm:f>NOT(ISERROR(SEARCH('Listados Datos'!$T$5,AF270)))</xm:f>
            <xm:f>'Listados Datos'!$T$5</xm:f>
            <x14:dxf>
              <font>
                <b/>
                <i val="0"/>
                <color auto="1"/>
              </font>
              <fill>
                <patternFill>
                  <bgColor rgb="FFFFFF00"/>
                </patternFill>
              </fill>
            </x14:dxf>
          </x14:cfRule>
          <x14:cfRule type="containsText" priority="11726" operator="containsText" id="{5ACB7780-D92D-4520-BB88-253D690CBE90}">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719" operator="containsText" id="{7A008EFB-C5A8-443D-BDA8-D89D2010EB12}">
            <xm:f>NOT(ISERROR(SEARCH('Listados Datos'!$T$3,AB270)))</xm:f>
            <xm:f>'Listados Datos'!$T$3</xm:f>
            <x14:dxf>
              <fill>
                <patternFill patternType="solid">
                  <bgColor rgb="FFC00000"/>
                </patternFill>
              </fill>
            </x14:dxf>
          </x14:cfRule>
          <x14:cfRule type="containsText" priority="11720" operator="containsText" id="{5C5BF5B9-B1A9-4531-B165-31228FD541D2}">
            <xm:f>NOT(ISERROR(SEARCH('Listados Datos'!$T$4,AB270)))</xm:f>
            <xm:f>'Listados Datos'!$T$4</xm:f>
            <x14:dxf>
              <font>
                <b/>
                <i val="0"/>
                <color theme="0"/>
              </font>
              <fill>
                <patternFill>
                  <bgColor rgb="FFE26B0A"/>
                </patternFill>
              </fill>
            </x14:dxf>
          </x14:cfRule>
          <x14:cfRule type="containsText" priority="11721" operator="containsText" id="{C982FF81-8B20-44CE-871F-CEA2A9D54C97}">
            <xm:f>NOT(ISERROR(SEARCH('Listados Datos'!$T$5,AB270)))</xm:f>
            <xm:f>'Listados Datos'!$T$5</xm:f>
            <x14:dxf>
              <font>
                <b/>
                <i val="0"/>
                <color auto="1"/>
              </font>
              <fill>
                <patternFill>
                  <bgColor rgb="FFFFFF00"/>
                </patternFill>
              </fill>
            </x14:dxf>
          </x14:cfRule>
          <x14:cfRule type="containsText" priority="11722" operator="containsText" id="{5CC7D813-538F-4DD8-922C-9FE965497ADC}">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709" operator="containsText" id="{31025FA1-DA08-4D4F-8E80-CA2151F08CE9}">
            <xm:f>NOT(ISERROR(SEARCH('Listados Datos'!$P$3,Z270)))</xm:f>
            <xm:f>'Listados Datos'!$P$3</xm:f>
            <x14:dxf>
              <fill>
                <patternFill>
                  <bgColor rgb="FF99CC00"/>
                </patternFill>
              </fill>
            </x14:dxf>
          </x14:cfRule>
          <x14:cfRule type="containsText" priority="11710" operator="containsText" id="{ADAF9840-4678-4774-B953-70BBD4869B49}">
            <xm:f>NOT(ISERROR(SEARCH('Listados Datos'!$P$4,Z270)))</xm:f>
            <xm:f>'Listados Datos'!$P$4</xm:f>
            <x14:dxf>
              <fill>
                <patternFill>
                  <bgColor rgb="FF33CC33"/>
                </patternFill>
              </fill>
            </x14:dxf>
          </x14:cfRule>
          <x14:cfRule type="containsText" priority="11711" operator="containsText" id="{7CA90EC8-A790-453E-A73D-6177DE3ADC4B}">
            <xm:f>NOT(ISERROR(SEARCH('Listados Datos'!$P$5,Z270)))</xm:f>
            <xm:f>'Listados Datos'!$P$5</xm:f>
            <x14:dxf>
              <fill>
                <patternFill>
                  <bgColor rgb="FFFFFF00"/>
                </patternFill>
              </fill>
            </x14:dxf>
          </x14:cfRule>
          <x14:cfRule type="containsText" priority="11712" operator="containsText" id="{C2E072AD-1F30-4339-AA4C-402C6EB99F4D}">
            <xm:f>NOT(ISERROR(SEARCH('Listados Datos'!$P$6,Z270)))</xm:f>
            <xm:f>'Listados Datos'!$P$6</xm:f>
            <x14:dxf>
              <fill>
                <patternFill>
                  <bgColor rgb="FFFFC000"/>
                </patternFill>
              </fill>
            </x14:dxf>
          </x14:cfRule>
          <x14:cfRule type="containsText" priority="11713" operator="containsText" id="{2DE00F3C-E5AA-4261-B05B-6165FE28A011}">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559" operator="containsText" id="{01D2FEDE-13C8-4E64-94AC-693C028B1B0C}">
            <xm:f>NOT(ISERROR(SEARCH('Listados Datos'!$T$3,AT276)))</xm:f>
            <xm:f>'Listados Datos'!$T$3</xm:f>
            <x14:dxf>
              <fill>
                <patternFill patternType="solid">
                  <bgColor rgb="FFC00000"/>
                </patternFill>
              </fill>
            </x14:dxf>
          </x14:cfRule>
          <x14:cfRule type="containsText" priority="11560" operator="containsText" id="{3365F95F-53A3-46A7-A83A-7C9EC1FBBAB8}">
            <xm:f>NOT(ISERROR(SEARCH('Listados Datos'!$T$4,AT276)))</xm:f>
            <xm:f>'Listados Datos'!$T$4</xm:f>
            <x14:dxf>
              <font>
                <b/>
                <i val="0"/>
                <color theme="0"/>
              </font>
              <fill>
                <patternFill>
                  <bgColor rgb="FFE26B0A"/>
                </patternFill>
              </fill>
            </x14:dxf>
          </x14:cfRule>
          <x14:cfRule type="containsText" priority="11561" operator="containsText" id="{158F11FB-4DDE-4D68-A9AF-9C0BEDB6E88E}">
            <xm:f>NOT(ISERROR(SEARCH('Listados Datos'!$T$5,AT276)))</xm:f>
            <xm:f>'Listados Datos'!$T$5</xm:f>
            <x14:dxf>
              <font>
                <b/>
                <i val="0"/>
                <color auto="1"/>
              </font>
              <fill>
                <patternFill>
                  <bgColor rgb="FFFFFF00"/>
                </patternFill>
              </fill>
            </x14:dxf>
          </x14:cfRule>
          <x14:cfRule type="containsText" priority="11562" operator="containsText" id="{3499F628-0FD7-40D5-8825-1E5DDFA8195A}">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549" operator="containsText" id="{07CA96E8-A562-4716-B42E-0E804AAC9459}">
            <xm:f>NOT(ISERROR(SEARCH('Listados Datos'!$P$3,AR276)))</xm:f>
            <xm:f>'Listados Datos'!$P$3</xm:f>
            <x14:dxf>
              <fill>
                <patternFill>
                  <bgColor rgb="FF99CC00"/>
                </patternFill>
              </fill>
            </x14:dxf>
          </x14:cfRule>
          <x14:cfRule type="containsText" priority="11550" operator="containsText" id="{764FD279-22AF-4140-B06A-D32CB51AFEC4}">
            <xm:f>NOT(ISERROR(SEARCH('Listados Datos'!$P$4,AR276)))</xm:f>
            <xm:f>'Listados Datos'!$P$4</xm:f>
            <x14:dxf>
              <fill>
                <patternFill>
                  <bgColor rgb="FF33CC33"/>
                </patternFill>
              </fill>
            </x14:dxf>
          </x14:cfRule>
          <x14:cfRule type="containsText" priority="11551" operator="containsText" id="{3186470D-5DDE-4290-9FC2-54399D9A84CF}">
            <xm:f>NOT(ISERROR(SEARCH('Listados Datos'!$P$5,AR276)))</xm:f>
            <xm:f>'Listados Datos'!$P$5</xm:f>
            <x14:dxf>
              <fill>
                <patternFill>
                  <bgColor rgb="FFFFFF00"/>
                </patternFill>
              </fill>
            </x14:dxf>
          </x14:cfRule>
          <x14:cfRule type="containsText" priority="11552" operator="containsText" id="{2598F921-2C88-4F59-B198-E9A20BF5D186}">
            <xm:f>NOT(ISERROR(SEARCH('Listados Datos'!$P$6,AR276)))</xm:f>
            <xm:f>'Listados Datos'!$P$6</xm:f>
            <x14:dxf>
              <fill>
                <patternFill>
                  <bgColor rgb="FFFFC000"/>
                </patternFill>
              </fill>
            </x14:dxf>
          </x14:cfRule>
          <x14:cfRule type="containsText" priority="11553" operator="containsText" id="{4BBFE0C1-AED4-4D54-855D-3525CF17CAF0}">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681" operator="containsText" id="{AC4AB9C2-93B1-4B1B-B09D-42B092B1E1D6}">
            <xm:f>NOT(ISERROR(SEARCH('Listados Datos'!$T$3,AT271)))</xm:f>
            <xm:f>'Listados Datos'!$T$3</xm:f>
            <x14:dxf>
              <fill>
                <patternFill patternType="solid">
                  <bgColor rgb="FFC00000"/>
                </patternFill>
              </fill>
            </x14:dxf>
          </x14:cfRule>
          <x14:cfRule type="containsText" priority="11682" operator="containsText" id="{5839A98B-FE97-48A9-B98E-87FC5BB8A42C}">
            <xm:f>NOT(ISERROR(SEARCH('Listados Datos'!$T$4,AT271)))</xm:f>
            <xm:f>'Listados Datos'!$T$4</xm:f>
            <x14:dxf>
              <font>
                <b/>
                <i val="0"/>
                <color theme="0"/>
              </font>
              <fill>
                <patternFill>
                  <bgColor rgb="FFE26B0A"/>
                </patternFill>
              </fill>
            </x14:dxf>
          </x14:cfRule>
          <x14:cfRule type="containsText" priority="11683" operator="containsText" id="{1C6A5FC8-9E03-41CD-AE7D-E926E07D676F}">
            <xm:f>NOT(ISERROR(SEARCH('Listados Datos'!$T$5,AT271)))</xm:f>
            <xm:f>'Listados Datos'!$T$5</xm:f>
            <x14:dxf>
              <font>
                <b/>
                <i val="0"/>
                <color auto="1"/>
              </font>
              <fill>
                <patternFill>
                  <bgColor rgb="FFFFFF00"/>
                </patternFill>
              </fill>
            </x14:dxf>
          </x14:cfRule>
          <x14:cfRule type="containsText" priority="11684" operator="containsText" id="{B16D7987-E0EC-4E04-80D4-2FE036345910}">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671" operator="containsText" id="{3EED3E91-FDEB-4FB5-B7D4-0DED306E26AD}">
            <xm:f>NOT(ISERROR(SEARCH('Listados Datos'!$P$3,AR271)))</xm:f>
            <xm:f>'Listados Datos'!$P$3</xm:f>
            <x14:dxf>
              <fill>
                <patternFill>
                  <bgColor rgb="FF99CC00"/>
                </patternFill>
              </fill>
            </x14:dxf>
          </x14:cfRule>
          <x14:cfRule type="containsText" priority="11672" operator="containsText" id="{D4E60FC7-48AC-4AF3-8EB0-893481A3D95E}">
            <xm:f>NOT(ISERROR(SEARCH('Listados Datos'!$P$4,AR271)))</xm:f>
            <xm:f>'Listados Datos'!$P$4</xm:f>
            <x14:dxf>
              <fill>
                <patternFill>
                  <bgColor rgb="FF33CC33"/>
                </patternFill>
              </fill>
            </x14:dxf>
          </x14:cfRule>
          <x14:cfRule type="containsText" priority="11673" operator="containsText" id="{18A85636-F1D0-4A85-973F-47BD720260FD}">
            <xm:f>NOT(ISERROR(SEARCH('Listados Datos'!$P$5,AR271)))</xm:f>
            <xm:f>'Listados Datos'!$P$5</xm:f>
            <x14:dxf>
              <fill>
                <patternFill>
                  <bgColor rgb="FFFFFF00"/>
                </patternFill>
              </fill>
            </x14:dxf>
          </x14:cfRule>
          <x14:cfRule type="containsText" priority="11674" operator="containsText" id="{58C055B2-523A-4DA4-A42E-5E23E7412C54}">
            <xm:f>NOT(ISERROR(SEARCH('Listados Datos'!$P$6,AR271)))</xm:f>
            <xm:f>'Listados Datos'!$P$6</xm:f>
            <x14:dxf>
              <fill>
                <patternFill>
                  <bgColor rgb="FFFFC000"/>
                </patternFill>
              </fill>
            </x14:dxf>
          </x14:cfRule>
          <x14:cfRule type="containsText" priority="11675" operator="containsText" id="{6017A994-738D-4497-A2A1-26E79F9CE33B}">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667" operator="containsText" id="{578D61C4-D26B-4C7A-8D93-74AC2572C6DA}">
            <xm:f>NOT(ISERROR(SEARCH('Listados Datos'!$T$3,AF274)))</xm:f>
            <xm:f>'Listados Datos'!$T$3</xm:f>
            <x14:dxf>
              <fill>
                <patternFill patternType="solid">
                  <bgColor rgb="FFC00000"/>
                </patternFill>
              </fill>
            </x14:dxf>
          </x14:cfRule>
          <x14:cfRule type="containsText" priority="11668" operator="containsText" id="{F456E989-DE6F-4094-AF56-519B244FF998}">
            <xm:f>NOT(ISERROR(SEARCH('Listados Datos'!$T$4,AF274)))</xm:f>
            <xm:f>'Listados Datos'!$T$4</xm:f>
            <x14:dxf>
              <font>
                <b/>
                <i val="0"/>
                <color theme="0"/>
              </font>
              <fill>
                <patternFill>
                  <bgColor rgb="FFE26B0A"/>
                </patternFill>
              </fill>
            </x14:dxf>
          </x14:cfRule>
          <x14:cfRule type="containsText" priority="11669" operator="containsText" id="{8BAF04D5-779D-4B5A-B88E-795BA5A8788E}">
            <xm:f>NOT(ISERROR(SEARCH('Listados Datos'!$T$5,AF274)))</xm:f>
            <xm:f>'Listados Datos'!$T$5</xm:f>
            <x14:dxf>
              <font>
                <b/>
                <i val="0"/>
                <color auto="1"/>
              </font>
              <fill>
                <patternFill>
                  <bgColor rgb="FFFFFF00"/>
                </patternFill>
              </fill>
            </x14:dxf>
          </x14:cfRule>
          <x14:cfRule type="containsText" priority="11670" operator="containsText" id="{D371D0A5-8D48-492A-B5ED-1994A1FCCDE7}">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663" operator="containsText" id="{F56EC34F-500D-4EE9-813E-EEBBA259CC63}">
            <xm:f>NOT(ISERROR(SEARCH('Listados Datos'!$T$3,AB274)))</xm:f>
            <xm:f>'Listados Datos'!$T$3</xm:f>
            <x14:dxf>
              <fill>
                <patternFill patternType="solid">
                  <bgColor rgb="FFC00000"/>
                </patternFill>
              </fill>
            </x14:dxf>
          </x14:cfRule>
          <x14:cfRule type="containsText" priority="11664" operator="containsText" id="{C988A6DC-CA74-4F04-8DCC-F0B4407FB34D}">
            <xm:f>NOT(ISERROR(SEARCH('Listados Datos'!$T$4,AB274)))</xm:f>
            <xm:f>'Listados Datos'!$T$4</xm:f>
            <x14:dxf>
              <font>
                <b/>
                <i val="0"/>
                <color theme="0"/>
              </font>
              <fill>
                <patternFill>
                  <bgColor rgb="FFE26B0A"/>
                </patternFill>
              </fill>
            </x14:dxf>
          </x14:cfRule>
          <x14:cfRule type="containsText" priority="11665" operator="containsText" id="{B2D67F0C-887C-4460-815B-BF8E3B0AA5D1}">
            <xm:f>NOT(ISERROR(SEARCH('Listados Datos'!$T$5,AB274)))</xm:f>
            <xm:f>'Listados Datos'!$T$5</xm:f>
            <x14:dxf>
              <font>
                <b/>
                <i val="0"/>
                <color auto="1"/>
              </font>
              <fill>
                <patternFill>
                  <bgColor rgb="FFFFFF00"/>
                </patternFill>
              </fill>
            </x14:dxf>
          </x14:cfRule>
          <x14:cfRule type="containsText" priority="11666" operator="containsText" id="{13BDF180-8E2C-482A-B562-705514F8DD4F}">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653" operator="containsText" id="{2CE5FDFB-3F1F-4EDD-8E6C-21B9C50BAF29}">
            <xm:f>NOT(ISERROR(SEARCH('Listados Datos'!$P$3,Z274)))</xm:f>
            <xm:f>'Listados Datos'!$P$3</xm:f>
            <x14:dxf>
              <fill>
                <patternFill>
                  <bgColor rgb="FF99CC00"/>
                </patternFill>
              </fill>
            </x14:dxf>
          </x14:cfRule>
          <x14:cfRule type="containsText" priority="11654" operator="containsText" id="{D77364CF-9D80-41D3-833F-DE18146FDAFC}">
            <xm:f>NOT(ISERROR(SEARCH('Listados Datos'!$P$4,Z274)))</xm:f>
            <xm:f>'Listados Datos'!$P$4</xm:f>
            <x14:dxf>
              <fill>
                <patternFill>
                  <bgColor rgb="FF33CC33"/>
                </patternFill>
              </fill>
            </x14:dxf>
          </x14:cfRule>
          <x14:cfRule type="containsText" priority="11655" operator="containsText" id="{3AB28B26-18ED-47D0-94BF-B9FD60DA73C7}">
            <xm:f>NOT(ISERROR(SEARCH('Listados Datos'!$P$5,Z274)))</xm:f>
            <xm:f>'Listados Datos'!$P$5</xm:f>
            <x14:dxf>
              <fill>
                <patternFill>
                  <bgColor rgb="FFFFFF00"/>
                </patternFill>
              </fill>
            </x14:dxf>
          </x14:cfRule>
          <x14:cfRule type="containsText" priority="11656" operator="containsText" id="{0D570A77-5438-4A61-8D79-240932BF664C}">
            <xm:f>NOT(ISERROR(SEARCH('Listados Datos'!$P$6,Z274)))</xm:f>
            <xm:f>'Listados Datos'!$P$6</xm:f>
            <x14:dxf>
              <fill>
                <patternFill>
                  <bgColor rgb="FFFFC000"/>
                </patternFill>
              </fill>
            </x14:dxf>
          </x14:cfRule>
          <x14:cfRule type="containsText" priority="11657" operator="containsText" id="{B57C4205-608E-45B3-850A-5437FA2077BD}">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629" operator="containsText" id="{396D6E6C-3565-473B-A108-43CC8A3A1AA8}">
            <xm:f>NOT(ISERROR(SEARCH('Listados Datos'!$T$3,AT274)))</xm:f>
            <xm:f>'Listados Datos'!$T$3</xm:f>
            <x14:dxf>
              <fill>
                <patternFill patternType="solid">
                  <bgColor rgb="FFC00000"/>
                </patternFill>
              </fill>
            </x14:dxf>
          </x14:cfRule>
          <x14:cfRule type="containsText" priority="11630" operator="containsText" id="{A91E8118-7362-4FFC-856C-EB325AF64A79}">
            <xm:f>NOT(ISERROR(SEARCH('Listados Datos'!$T$4,AT274)))</xm:f>
            <xm:f>'Listados Datos'!$T$4</xm:f>
            <x14:dxf>
              <font>
                <b/>
                <i val="0"/>
                <color theme="0"/>
              </font>
              <fill>
                <patternFill>
                  <bgColor rgb="FFE26B0A"/>
                </patternFill>
              </fill>
            </x14:dxf>
          </x14:cfRule>
          <x14:cfRule type="containsText" priority="11631" operator="containsText" id="{89DEE9F2-637C-40BC-9827-2D8F32A19C69}">
            <xm:f>NOT(ISERROR(SEARCH('Listados Datos'!$T$5,AT274)))</xm:f>
            <xm:f>'Listados Datos'!$T$5</xm:f>
            <x14:dxf>
              <font>
                <b/>
                <i val="0"/>
                <color auto="1"/>
              </font>
              <fill>
                <patternFill>
                  <bgColor rgb="FFFFFF00"/>
                </patternFill>
              </fill>
            </x14:dxf>
          </x14:cfRule>
          <x14:cfRule type="containsText" priority="11632" operator="containsText" id="{BDADABBA-8EBC-4A0B-A323-5A2185B4D8C3}">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619" operator="containsText" id="{AB918DC9-D1B2-41E3-BAE0-780F0E776B5A}">
            <xm:f>NOT(ISERROR(SEARCH('Listados Datos'!$P$3,AR274)))</xm:f>
            <xm:f>'Listados Datos'!$P$3</xm:f>
            <x14:dxf>
              <fill>
                <patternFill>
                  <bgColor rgb="FF99CC00"/>
                </patternFill>
              </fill>
            </x14:dxf>
          </x14:cfRule>
          <x14:cfRule type="containsText" priority="11620" operator="containsText" id="{4DFB6D60-64B8-462F-9290-AABF0449FFDF}">
            <xm:f>NOT(ISERROR(SEARCH('Listados Datos'!$P$4,AR274)))</xm:f>
            <xm:f>'Listados Datos'!$P$4</xm:f>
            <x14:dxf>
              <fill>
                <patternFill>
                  <bgColor rgb="FF33CC33"/>
                </patternFill>
              </fill>
            </x14:dxf>
          </x14:cfRule>
          <x14:cfRule type="containsText" priority="11621" operator="containsText" id="{99D58DF0-C38F-4791-B30A-8A754916EFA3}">
            <xm:f>NOT(ISERROR(SEARCH('Listados Datos'!$P$5,AR274)))</xm:f>
            <xm:f>'Listados Datos'!$P$5</xm:f>
            <x14:dxf>
              <fill>
                <patternFill>
                  <bgColor rgb="FFFFFF00"/>
                </patternFill>
              </fill>
            </x14:dxf>
          </x14:cfRule>
          <x14:cfRule type="containsText" priority="11622" operator="containsText" id="{C9FD8042-1032-470A-87C8-AFD59D5E134F}">
            <xm:f>NOT(ISERROR(SEARCH('Listados Datos'!$P$6,AR274)))</xm:f>
            <xm:f>'Listados Datos'!$P$6</xm:f>
            <x14:dxf>
              <fill>
                <patternFill>
                  <bgColor rgb="FFFFC000"/>
                </patternFill>
              </fill>
            </x14:dxf>
          </x14:cfRule>
          <x14:cfRule type="containsText" priority="11623" operator="containsText" id="{E3346AE4-124E-48DE-886B-20860D21E42C}">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615" operator="containsText" id="{0A4977AC-2DA5-41F2-871F-F2C168804914}">
            <xm:f>NOT(ISERROR(SEARCH('Listados Datos'!$T$3,AT275)))</xm:f>
            <xm:f>'Listados Datos'!$T$3</xm:f>
            <x14:dxf>
              <fill>
                <patternFill patternType="solid">
                  <bgColor rgb="FFC00000"/>
                </patternFill>
              </fill>
            </x14:dxf>
          </x14:cfRule>
          <x14:cfRule type="containsText" priority="11616" operator="containsText" id="{842FE26A-2713-4DF2-863D-0A953D2D569D}">
            <xm:f>NOT(ISERROR(SEARCH('Listados Datos'!$T$4,AT275)))</xm:f>
            <xm:f>'Listados Datos'!$T$4</xm:f>
            <x14:dxf>
              <font>
                <b/>
                <i val="0"/>
                <color theme="0"/>
              </font>
              <fill>
                <patternFill>
                  <bgColor rgb="FFE26B0A"/>
                </patternFill>
              </fill>
            </x14:dxf>
          </x14:cfRule>
          <x14:cfRule type="containsText" priority="11617" operator="containsText" id="{7E9BD8BF-C667-43F0-B0A8-F84AF364A07A}">
            <xm:f>NOT(ISERROR(SEARCH('Listados Datos'!$T$5,AT275)))</xm:f>
            <xm:f>'Listados Datos'!$T$5</xm:f>
            <x14:dxf>
              <font>
                <b/>
                <i val="0"/>
                <color auto="1"/>
              </font>
              <fill>
                <patternFill>
                  <bgColor rgb="FFFFFF00"/>
                </patternFill>
              </fill>
            </x14:dxf>
          </x14:cfRule>
          <x14:cfRule type="containsText" priority="11618" operator="containsText" id="{04843872-98C5-4EC8-AD24-B475A125DF80}">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605" operator="containsText" id="{413C61A4-31F8-4789-8FA7-9E72723E59C9}">
            <xm:f>NOT(ISERROR(SEARCH('Listados Datos'!$P$3,AR275)))</xm:f>
            <xm:f>'Listados Datos'!$P$3</xm:f>
            <x14:dxf>
              <fill>
                <patternFill>
                  <bgColor rgb="FF99CC00"/>
                </patternFill>
              </fill>
            </x14:dxf>
          </x14:cfRule>
          <x14:cfRule type="containsText" priority="11606" operator="containsText" id="{9504D316-E5FC-4948-9E73-6C2580664570}">
            <xm:f>NOT(ISERROR(SEARCH('Listados Datos'!$P$4,AR275)))</xm:f>
            <xm:f>'Listados Datos'!$P$4</xm:f>
            <x14:dxf>
              <fill>
                <patternFill>
                  <bgColor rgb="FF33CC33"/>
                </patternFill>
              </fill>
            </x14:dxf>
          </x14:cfRule>
          <x14:cfRule type="containsText" priority="11607" operator="containsText" id="{E7FCDE91-44ED-4119-A9FD-25E2ADAC1790}">
            <xm:f>NOT(ISERROR(SEARCH('Listados Datos'!$P$5,AR275)))</xm:f>
            <xm:f>'Listados Datos'!$P$5</xm:f>
            <x14:dxf>
              <fill>
                <patternFill>
                  <bgColor rgb="FFFFFF00"/>
                </patternFill>
              </fill>
            </x14:dxf>
          </x14:cfRule>
          <x14:cfRule type="containsText" priority="11608" operator="containsText" id="{583192FA-781C-4929-9351-EEC634243BDD}">
            <xm:f>NOT(ISERROR(SEARCH('Listados Datos'!$P$6,AR275)))</xm:f>
            <xm:f>'Listados Datos'!$P$6</xm:f>
            <x14:dxf>
              <fill>
                <patternFill>
                  <bgColor rgb="FFFFC000"/>
                </patternFill>
              </fill>
            </x14:dxf>
          </x14:cfRule>
          <x14:cfRule type="containsText" priority="11609" operator="containsText" id="{50840B33-130A-4FC4-A7D7-7162AB4B01B9}">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465" operator="containsText" id="{0DE067FE-A59F-4A33-B397-3BE91ACE3C39}">
            <xm:f>NOT(ISERROR(SEARCH('Listados Datos'!$T$3,AT285)))</xm:f>
            <xm:f>'Listados Datos'!$T$3</xm:f>
            <x14:dxf>
              <fill>
                <patternFill patternType="solid">
                  <bgColor rgb="FFC00000"/>
                </patternFill>
              </fill>
            </x14:dxf>
          </x14:cfRule>
          <x14:cfRule type="containsText" priority="11466" operator="containsText" id="{913D4814-293C-4563-8F53-861F0E5042FA}">
            <xm:f>NOT(ISERROR(SEARCH('Listados Datos'!$T$4,AT285)))</xm:f>
            <xm:f>'Listados Datos'!$T$4</xm:f>
            <x14:dxf>
              <font>
                <b/>
                <i val="0"/>
                <color theme="0"/>
              </font>
              <fill>
                <patternFill>
                  <bgColor rgb="FFE26B0A"/>
                </patternFill>
              </fill>
            </x14:dxf>
          </x14:cfRule>
          <x14:cfRule type="containsText" priority="11467" operator="containsText" id="{8474217D-1214-4C74-98D4-56FA1731E53C}">
            <xm:f>NOT(ISERROR(SEARCH('Listados Datos'!$T$5,AT285)))</xm:f>
            <xm:f>'Listados Datos'!$T$5</xm:f>
            <x14:dxf>
              <font>
                <b/>
                <i val="0"/>
                <color auto="1"/>
              </font>
              <fill>
                <patternFill>
                  <bgColor rgb="FFFFFF00"/>
                </patternFill>
              </fill>
            </x14:dxf>
          </x14:cfRule>
          <x14:cfRule type="containsText" priority="11468" operator="containsText" id="{54F38C87-AA4A-4166-A361-123EB39CF894}">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455" operator="containsText" id="{FF8ADCD7-9191-458B-85DF-FFFBF952FD7D}">
            <xm:f>NOT(ISERROR(SEARCH('Listados Datos'!$P$3,AR285)))</xm:f>
            <xm:f>'Listados Datos'!$P$3</xm:f>
            <x14:dxf>
              <fill>
                <patternFill>
                  <bgColor rgb="FF99CC00"/>
                </patternFill>
              </fill>
            </x14:dxf>
          </x14:cfRule>
          <x14:cfRule type="containsText" priority="11456" operator="containsText" id="{FF4CC6DF-5625-4925-81F4-4FACB3DF1D6D}">
            <xm:f>NOT(ISERROR(SEARCH('Listados Datos'!$P$4,AR285)))</xm:f>
            <xm:f>'Listados Datos'!$P$4</xm:f>
            <x14:dxf>
              <fill>
                <patternFill>
                  <bgColor rgb="FF33CC33"/>
                </patternFill>
              </fill>
            </x14:dxf>
          </x14:cfRule>
          <x14:cfRule type="containsText" priority="11457" operator="containsText" id="{BC676777-B89D-48A2-B987-29EA46790C83}">
            <xm:f>NOT(ISERROR(SEARCH('Listados Datos'!$P$5,AR285)))</xm:f>
            <xm:f>'Listados Datos'!$P$5</xm:f>
            <x14:dxf>
              <fill>
                <patternFill>
                  <bgColor rgb="FFFFFF00"/>
                </patternFill>
              </fill>
            </x14:dxf>
          </x14:cfRule>
          <x14:cfRule type="containsText" priority="11458" operator="containsText" id="{F63C252B-D96C-4DDA-9E34-6A2E1BBF0076}">
            <xm:f>NOT(ISERROR(SEARCH('Listados Datos'!$P$6,AR285)))</xm:f>
            <xm:f>'Listados Datos'!$P$6</xm:f>
            <x14:dxf>
              <fill>
                <patternFill>
                  <bgColor rgb="FFFFC000"/>
                </patternFill>
              </fill>
            </x14:dxf>
          </x14:cfRule>
          <x14:cfRule type="containsText" priority="11459" operator="containsText" id="{2B2FFAF5-B63D-47D4-9E72-2B8D87CCAD05}">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1587" operator="containsText" id="{06DA6C2D-3630-4E1F-9631-43C415316061}">
            <xm:f>NOT(ISERROR(SEARCH('Listados Datos'!$T$3,AF276)))</xm:f>
            <xm:f>'Listados Datos'!$T$3</xm:f>
            <x14:dxf>
              <fill>
                <patternFill patternType="solid">
                  <bgColor rgb="FFC00000"/>
                </patternFill>
              </fill>
            </x14:dxf>
          </x14:cfRule>
          <x14:cfRule type="containsText" priority="11588" operator="containsText" id="{CEF94A1A-0ADE-43E3-B943-1ED766D98C5A}">
            <xm:f>NOT(ISERROR(SEARCH('Listados Datos'!$T$4,AF276)))</xm:f>
            <xm:f>'Listados Datos'!$T$4</xm:f>
            <x14:dxf>
              <font>
                <b/>
                <i val="0"/>
                <color theme="0"/>
              </font>
              <fill>
                <patternFill>
                  <bgColor rgb="FFE26B0A"/>
                </patternFill>
              </fill>
            </x14:dxf>
          </x14:cfRule>
          <x14:cfRule type="containsText" priority="11589" operator="containsText" id="{2E734F26-DCD5-412E-99E7-D9925E4F7D26}">
            <xm:f>NOT(ISERROR(SEARCH('Listados Datos'!$T$5,AF276)))</xm:f>
            <xm:f>'Listados Datos'!$T$5</xm:f>
            <x14:dxf>
              <font>
                <b/>
                <i val="0"/>
                <color auto="1"/>
              </font>
              <fill>
                <patternFill>
                  <bgColor rgb="FFFFFF00"/>
                </patternFill>
              </fill>
            </x14:dxf>
          </x14:cfRule>
          <x14:cfRule type="containsText" priority="11590" operator="containsText" id="{5D3E395C-5A98-4D2E-AE62-18E28D1A38BC}">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583" operator="containsText" id="{B34EF044-E415-40BF-A136-EBC60405EDD1}">
            <xm:f>NOT(ISERROR(SEARCH('Listados Datos'!$T$3,AB276)))</xm:f>
            <xm:f>'Listados Datos'!$T$3</xm:f>
            <x14:dxf>
              <fill>
                <patternFill patternType="solid">
                  <bgColor rgb="FFC00000"/>
                </patternFill>
              </fill>
            </x14:dxf>
          </x14:cfRule>
          <x14:cfRule type="containsText" priority="11584" operator="containsText" id="{731E8DE0-80D0-452D-B038-EAC737F231CD}">
            <xm:f>NOT(ISERROR(SEARCH('Listados Datos'!$T$4,AB276)))</xm:f>
            <xm:f>'Listados Datos'!$T$4</xm:f>
            <x14:dxf>
              <font>
                <b/>
                <i val="0"/>
                <color theme="0"/>
              </font>
              <fill>
                <patternFill>
                  <bgColor rgb="FFE26B0A"/>
                </patternFill>
              </fill>
            </x14:dxf>
          </x14:cfRule>
          <x14:cfRule type="containsText" priority="11585" operator="containsText" id="{06041D8D-CFFC-47E2-9FCF-9485E7DEF1EF}">
            <xm:f>NOT(ISERROR(SEARCH('Listados Datos'!$T$5,AB276)))</xm:f>
            <xm:f>'Listados Datos'!$T$5</xm:f>
            <x14:dxf>
              <font>
                <b/>
                <i val="0"/>
                <color auto="1"/>
              </font>
              <fill>
                <patternFill>
                  <bgColor rgb="FFFFFF00"/>
                </patternFill>
              </fill>
            </x14:dxf>
          </x14:cfRule>
          <x14:cfRule type="containsText" priority="11586" operator="containsText" id="{CFE34C5C-33B7-4671-9FD8-C6801FD939E2}">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573" operator="containsText" id="{C63DAE35-FBEA-4B8A-898F-BE70A39FDC04}">
            <xm:f>NOT(ISERROR(SEARCH('Listados Datos'!$P$3,Z276)))</xm:f>
            <xm:f>'Listados Datos'!$P$3</xm:f>
            <x14:dxf>
              <fill>
                <patternFill>
                  <bgColor rgb="FF99CC00"/>
                </patternFill>
              </fill>
            </x14:dxf>
          </x14:cfRule>
          <x14:cfRule type="containsText" priority="11574" operator="containsText" id="{1A122003-948C-4DB5-BA9A-8A9757F76D72}">
            <xm:f>NOT(ISERROR(SEARCH('Listados Datos'!$P$4,Z276)))</xm:f>
            <xm:f>'Listados Datos'!$P$4</xm:f>
            <x14:dxf>
              <fill>
                <patternFill>
                  <bgColor rgb="FF33CC33"/>
                </patternFill>
              </fill>
            </x14:dxf>
          </x14:cfRule>
          <x14:cfRule type="containsText" priority="11575" operator="containsText" id="{CD468B4F-E28F-42BB-9802-ADD711DF73B3}">
            <xm:f>NOT(ISERROR(SEARCH('Listados Datos'!$P$5,Z276)))</xm:f>
            <xm:f>'Listados Datos'!$P$5</xm:f>
            <x14:dxf>
              <fill>
                <patternFill>
                  <bgColor rgb="FFFFFF00"/>
                </patternFill>
              </fill>
            </x14:dxf>
          </x14:cfRule>
          <x14:cfRule type="containsText" priority="11576" operator="containsText" id="{D3D7EAC2-52EF-410A-BC9B-A5D4D9DC4276}">
            <xm:f>NOT(ISERROR(SEARCH('Listados Datos'!$P$6,Z276)))</xm:f>
            <xm:f>'Listados Datos'!$P$6</xm:f>
            <x14:dxf>
              <fill>
                <patternFill>
                  <bgColor rgb="FFFFC000"/>
                </patternFill>
              </fill>
            </x14:dxf>
          </x14:cfRule>
          <x14:cfRule type="containsText" priority="11577" operator="containsText" id="{77F922EF-CD07-482E-AD44-BF44247C13A7}">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423" operator="containsText" id="{0310C267-5BF0-4FEE-825C-2ECBAB148B7E}">
            <xm:f>NOT(ISERROR(SEARCH('Listados Datos'!$T$3,AT282)))</xm:f>
            <xm:f>'Listados Datos'!$T$3</xm:f>
            <x14:dxf>
              <fill>
                <patternFill patternType="solid">
                  <bgColor rgb="FFC00000"/>
                </patternFill>
              </fill>
            </x14:dxf>
          </x14:cfRule>
          <x14:cfRule type="containsText" priority="11424" operator="containsText" id="{D28EDD41-5FBF-44DB-8B88-86454714E12C}">
            <xm:f>NOT(ISERROR(SEARCH('Listados Datos'!$T$4,AT282)))</xm:f>
            <xm:f>'Listados Datos'!$T$4</xm:f>
            <x14:dxf>
              <font>
                <b/>
                <i val="0"/>
                <color theme="0"/>
              </font>
              <fill>
                <patternFill>
                  <bgColor rgb="FFE26B0A"/>
                </patternFill>
              </fill>
            </x14:dxf>
          </x14:cfRule>
          <x14:cfRule type="containsText" priority="11425" operator="containsText" id="{1EBE626C-4C36-4902-A010-BB7F54E64D37}">
            <xm:f>NOT(ISERROR(SEARCH('Listados Datos'!$T$5,AT282)))</xm:f>
            <xm:f>'Listados Datos'!$T$5</xm:f>
            <x14:dxf>
              <font>
                <b/>
                <i val="0"/>
                <color auto="1"/>
              </font>
              <fill>
                <patternFill>
                  <bgColor rgb="FFFFFF00"/>
                </patternFill>
              </fill>
            </x14:dxf>
          </x14:cfRule>
          <x14:cfRule type="containsText" priority="11426" operator="containsText" id="{4D4FA175-C751-46EE-AE28-C0E66A0BE645}">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1413" operator="containsText" id="{84CFB56E-CFA9-4699-A8CF-85277DCCAC86}">
            <xm:f>NOT(ISERROR(SEARCH('Listados Datos'!$P$3,AR282)))</xm:f>
            <xm:f>'Listados Datos'!$P$3</xm:f>
            <x14:dxf>
              <fill>
                <patternFill>
                  <bgColor rgb="FF99CC00"/>
                </patternFill>
              </fill>
            </x14:dxf>
          </x14:cfRule>
          <x14:cfRule type="containsText" priority="11414" operator="containsText" id="{914BF096-A992-484B-B13F-E641A1CABC59}">
            <xm:f>NOT(ISERROR(SEARCH('Listados Datos'!$P$4,AR282)))</xm:f>
            <xm:f>'Listados Datos'!$P$4</xm:f>
            <x14:dxf>
              <fill>
                <patternFill>
                  <bgColor rgb="FF33CC33"/>
                </patternFill>
              </fill>
            </x14:dxf>
          </x14:cfRule>
          <x14:cfRule type="containsText" priority="11415" operator="containsText" id="{97B64815-B6C7-45E8-B7DC-8E00401ABA6B}">
            <xm:f>NOT(ISERROR(SEARCH('Listados Datos'!$P$5,AR282)))</xm:f>
            <xm:f>'Listados Datos'!$P$5</xm:f>
            <x14:dxf>
              <fill>
                <patternFill>
                  <bgColor rgb="FFFFFF00"/>
                </patternFill>
              </fill>
            </x14:dxf>
          </x14:cfRule>
          <x14:cfRule type="containsText" priority="11416" operator="containsText" id="{9B051A73-1FDC-4970-95B1-E90EF3A904A2}">
            <xm:f>NOT(ISERROR(SEARCH('Listados Datos'!$P$6,AR282)))</xm:f>
            <xm:f>'Listados Datos'!$P$6</xm:f>
            <x14:dxf>
              <fill>
                <patternFill>
                  <bgColor rgb="FFFFC000"/>
                </patternFill>
              </fill>
            </x14:dxf>
          </x14:cfRule>
          <x14:cfRule type="containsText" priority="11417" operator="containsText" id="{9C62916F-6BFF-49D8-8DC7-0D1DA7C2A599}">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1545" operator="containsText" id="{F32E2113-CCC7-4C59-946B-5A2E4BB49D4B}">
            <xm:f>NOT(ISERROR(SEARCH('Listados Datos'!$T$3,AT277)))</xm:f>
            <xm:f>'Listados Datos'!$T$3</xm:f>
            <x14:dxf>
              <fill>
                <patternFill patternType="solid">
                  <bgColor rgb="FFC00000"/>
                </patternFill>
              </fill>
            </x14:dxf>
          </x14:cfRule>
          <x14:cfRule type="containsText" priority="11546" operator="containsText" id="{F601EDD2-71DA-4605-9ACC-05A4073B5BDC}">
            <xm:f>NOT(ISERROR(SEARCH('Listados Datos'!$T$4,AT277)))</xm:f>
            <xm:f>'Listados Datos'!$T$4</xm:f>
            <x14:dxf>
              <font>
                <b/>
                <i val="0"/>
                <color theme="0"/>
              </font>
              <fill>
                <patternFill>
                  <bgColor rgb="FFE26B0A"/>
                </patternFill>
              </fill>
            </x14:dxf>
          </x14:cfRule>
          <x14:cfRule type="containsText" priority="11547" operator="containsText" id="{4F962ABC-927F-4AC0-90CF-FCCF6A582CC3}">
            <xm:f>NOT(ISERROR(SEARCH('Listados Datos'!$T$5,AT277)))</xm:f>
            <xm:f>'Listados Datos'!$T$5</xm:f>
            <x14:dxf>
              <font>
                <b/>
                <i val="0"/>
                <color auto="1"/>
              </font>
              <fill>
                <patternFill>
                  <bgColor rgb="FFFFFF00"/>
                </patternFill>
              </fill>
            </x14:dxf>
          </x14:cfRule>
          <x14:cfRule type="containsText" priority="11548" operator="containsText" id="{B9492CF3-CC03-4A9F-A653-B6B60594EB29}">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535" operator="containsText" id="{3398ECFB-D26A-476D-A999-75B6A84BE286}">
            <xm:f>NOT(ISERROR(SEARCH('Listados Datos'!$P$3,AR277)))</xm:f>
            <xm:f>'Listados Datos'!$P$3</xm:f>
            <x14:dxf>
              <fill>
                <patternFill>
                  <bgColor rgb="FF99CC00"/>
                </patternFill>
              </fill>
            </x14:dxf>
          </x14:cfRule>
          <x14:cfRule type="containsText" priority="11536" operator="containsText" id="{C51A6D42-A8E3-44AF-A706-7515F147972E}">
            <xm:f>NOT(ISERROR(SEARCH('Listados Datos'!$P$4,AR277)))</xm:f>
            <xm:f>'Listados Datos'!$P$4</xm:f>
            <x14:dxf>
              <fill>
                <patternFill>
                  <bgColor rgb="FF33CC33"/>
                </patternFill>
              </fill>
            </x14:dxf>
          </x14:cfRule>
          <x14:cfRule type="containsText" priority="11537" operator="containsText" id="{7B5098C0-C307-445A-B031-DD78DB2D6076}">
            <xm:f>NOT(ISERROR(SEARCH('Listados Datos'!$P$5,AR277)))</xm:f>
            <xm:f>'Listados Datos'!$P$5</xm:f>
            <x14:dxf>
              <fill>
                <patternFill>
                  <bgColor rgb="FFFFFF00"/>
                </patternFill>
              </fill>
            </x14:dxf>
          </x14:cfRule>
          <x14:cfRule type="containsText" priority="11538" operator="containsText" id="{45ADC314-D9BA-4746-97CE-959867C2DABE}">
            <xm:f>NOT(ISERROR(SEARCH('Listados Datos'!$P$6,AR277)))</xm:f>
            <xm:f>'Listados Datos'!$P$6</xm:f>
            <x14:dxf>
              <fill>
                <patternFill>
                  <bgColor rgb="FFFFC000"/>
                </patternFill>
              </fill>
            </x14:dxf>
          </x14:cfRule>
          <x14:cfRule type="containsText" priority="11539" operator="containsText" id="{81E7DC9B-2179-498C-8397-E598F372814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399" operator="containsText" id="{6FB3EE23-DA8B-4A84-B73C-55EDF4516840}">
            <xm:f>NOT(ISERROR(SEARCH('Listados Datos'!$P$3,AR283)))</xm:f>
            <xm:f>'Listados Datos'!$P$3</xm:f>
            <x14:dxf>
              <fill>
                <patternFill>
                  <bgColor rgb="FF99CC00"/>
                </patternFill>
              </fill>
            </x14:dxf>
          </x14:cfRule>
          <x14:cfRule type="containsText" priority="11400" operator="containsText" id="{54321919-6E34-4E33-9D64-BF73C554FD8E}">
            <xm:f>NOT(ISERROR(SEARCH('Listados Datos'!$P$4,AR283)))</xm:f>
            <xm:f>'Listados Datos'!$P$4</xm:f>
            <x14:dxf>
              <fill>
                <patternFill>
                  <bgColor rgb="FF33CC33"/>
                </patternFill>
              </fill>
            </x14:dxf>
          </x14:cfRule>
          <x14:cfRule type="containsText" priority="11401" operator="containsText" id="{CCE35D73-6B6D-4039-8155-AEA0EDEADE7E}">
            <xm:f>NOT(ISERROR(SEARCH('Listados Datos'!$P$5,AR283)))</xm:f>
            <xm:f>'Listados Datos'!$P$5</xm:f>
            <x14:dxf>
              <fill>
                <patternFill>
                  <bgColor rgb="FFFFFF00"/>
                </patternFill>
              </fill>
            </x14:dxf>
          </x14:cfRule>
          <x14:cfRule type="containsText" priority="11402" operator="containsText" id="{AB55EB94-61CD-443B-BE48-A07FE7162678}">
            <xm:f>NOT(ISERROR(SEARCH('Listados Datos'!$P$6,AR283)))</xm:f>
            <xm:f>'Listados Datos'!$P$6</xm:f>
            <x14:dxf>
              <fill>
                <patternFill>
                  <bgColor rgb="FFFFC000"/>
                </patternFill>
              </fill>
            </x14:dxf>
          </x14:cfRule>
          <x14:cfRule type="containsText" priority="11403" operator="containsText" id="{028CD0B3-8D22-44B1-BFB6-5057E4DC9F1A}">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263" operator="containsText" id="{1604C38E-67A1-42B4-9C99-4F8CA9104B6C}">
            <xm:f>NOT(ISERROR(SEARCH('Listados Datos'!$P$3,AR295)))</xm:f>
            <xm:f>'Listados Datos'!$P$3</xm:f>
            <x14:dxf>
              <fill>
                <patternFill>
                  <bgColor rgb="FF99CC00"/>
                </patternFill>
              </fill>
            </x14:dxf>
          </x14:cfRule>
          <x14:cfRule type="containsText" priority="11264" operator="containsText" id="{06B11004-A756-4A7C-9B47-CCFC6155DDE5}">
            <xm:f>NOT(ISERROR(SEARCH('Listados Datos'!$P$4,AR295)))</xm:f>
            <xm:f>'Listados Datos'!$P$4</xm:f>
            <x14:dxf>
              <fill>
                <patternFill>
                  <bgColor rgb="FF33CC33"/>
                </patternFill>
              </fill>
            </x14:dxf>
          </x14:cfRule>
          <x14:cfRule type="containsText" priority="11265" operator="containsText" id="{ED609906-4595-4CF1-8F02-03B0B36BA22E}">
            <xm:f>NOT(ISERROR(SEARCH('Listados Datos'!$P$5,AR295)))</xm:f>
            <xm:f>'Listados Datos'!$P$5</xm:f>
            <x14:dxf>
              <fill>
                <patternFill>
                  <bgColor rgb="FFFFFF00"/>
                </patternFill>
              </fill>
            </x14:dxf>
          </x14:cfRule>
          <x14:cfRule type="containsText" priority="11266" operator="containsText" id="{3301C659-404F-4E3A-8480-07FA4A98A484}">
            <xm:f>NOT(ISERROR(SEARCH('Listados Datos'!$P$6,AR295)))</xm:f>
            <xm:f>'Listados Datos'!$P$6</xm:f>
            <x14:dxf>
              <fill>
                <patternFill>
                  <bgColor rgb="FFFFC000"/>
                </patternFill>
              </fill>
            </x14:dxf>
          </x14:cfRule>
          <x14:cfRule type="containsText" priority="11267" operator="containsText" id="{B8AADE05-7969-44C0-A669-361630EAE3A8}">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1939" operator="containsText" id="{9AC7295B-ECF0-46A1-B66D-8BEEA0A4EC8D}">
            <xm:f>NOT(ISERROR(SEARCH('Listados Datos'!$T$3,AF262)))</xm:f>
            <xm:f>'Listados Datos'!$T$3</xm:f>
            <x14:dxf>
              <fill>
                <patternFill patternType="solid">
                  <bgColor rgb="FFC00000"/>
                </patternFill>
              </fill>
            </x14:dxf>
          </x14:cfRule>
          <x14:cfRule type="containsText" priority="11940" operator="containsText" id="{CCA91CF4-8548-4E84-9660-F78B2608F157}">
            <xm:f>NOT(ISERROR(SEARCH('Listados Datos'!$T$4,AF262)))</xm:f>
            <xm:f>'Listados Datos'!$T$4</xm:f>
            <x14:dxf>
              <font>
                <b/>
                <i val="0"/>
                <color theme="0"/>
              </font>
              <fill>
                <patternFill>
                  <bgColor rgb="FFE26B0A"/>
                </patternFill>
              </fill>
            </x14:dxf>
          </x14:cfRule>
          <x14:cfRule type="containsText" priority="11941" operator="containsText" id="{DC8FFA41-B142-41D4-A814-2AD365C57074}">
            <xm:f>NOT(ISERROR(SEARCH('Listados Datos'!$T$5,AF262)))</xm:f>
            <xm:f>'Listados Datos'!$T$5</xm:f>
            <x14:dxf>
              <font>
                <b/>
                <i val="0"/>
                <color auto="1"/>
              </font>
              <fill>
                <patternFill>
                  <bgColor rgb="FFFFFF00"/>
                </patternFill>
              </fill>
            </x14:dxf>
          </x14:cfRule>
          <x14:cfRule type="containsText" priority="11942" operator="containsText" id="{9C82A2B9-3E13-4028-BE76-285CC865DF28}">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935" operator="containsText" id="{7EE7B354-AACE-46D5-A004-CCFE013B77F2}">
            <xm:f>NOT(ISERROR(SEARCH('Listados Datos'!$T$3,AB262)))</xm:f>
            <xm:f>'Listados Datos'!$T$3</xm:f>
            <x14:dxf>
              <fill>
                <patternFill patternType="solid">
                  <bgColor rgb="FFC00000"/>
                </patternFill>
              </fill>
            </x14:dxf>
          </x14:cfRule>
          <x14:cfRule type="containsText" priority="11936" operator="containsText" id="{454AB20F-033D-4168-8A98-CF41D342EDF2}">
            <xm:f>NOT(ISERROR(SEARCH('Listados Datos'!$T$4,AB262)))</xm:f>
            <xm:f>'Listados Datos'!$T$4</xm:f>
            <x14:dxf>
              <font>
                <b/>
                <i val="0"/>
                <color theme="0"/>
              </font>
              <fill>
                <patternFill>
                  <bgColor rgb="FFE26B0A"/>
                </patternFill>
              </fill>
            </x14:dxf>
          </x14:cfRule>
          <x14:cfRule type="containsText" priority="11937" operator="containsText" id="{680782A8-C513-4835-BDD1-E685E6B61E83}">
            <xm:f>NOT(ISERROR(SEARCH('Listados Datos'!$T$5,AB262)))</xm:f>
            <xm:f>'Listados Datos'!$T$5</xm:f>
            <x14:dxf>
              <font>
                <b/>
                <i val="0"/>
                <color auto="1"/>
              </font>
              <fill>
                <patternFill>
                  <bgColor rgb="FFFFFF00"/>
                </patternFill>
              </fill>
            </x14:dxf>
          </x14:cfRule>
          <x14:cfRule type="containsText" priority="11938" operator="containsText" id="{43028847-E010-49FE-BDDF-97C6A6201C0D}">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925" operator="containsText" id="{11134C47-D091-4FC7-8491-506183FC3C4B}">
            <xm:f>NOT(ISERROR(SEARCH('Listados Datos'!$P$3,Z262)))</xm:f>
            <xm:f>'Listados Datos'!$P$3</xm:f>
            <x14:dxf>
              <fill>
                <patternFill>
                  <bgColor rgb="FF99CC00"/>
                </patternFill>
              </fill>
            </x14:dxf>
          </x14:cfRule>
          <x14:cfRule type="containsText" priority="11926" operator="containsText" id="{26F9E386-AA1A-4042-AFEE-F1BDBDCEC50C}">
            <xm:f>NOT(ISERROR(SEARCH('Listados Datos'!$P$4,Z262)))</xm:f>
            <xm:f>'Listados Datos'!$P$4</xm:f>
            <x14:dxf>
              <fill>
                <patternFill>
                  <bgColor rgb="FF33CC33"/>
                </patternFill>
              </fill>
            </x14:dxf>
          </x14:cfRule>
          <x14:cfRule type="containsText" priority="11927" operator="containsText" id="{502AD634-9B83-4045-BBE5-2E7D7358B392}">
            <xm:f>NOT(ISERROR(SEARCH('Listados Datos'!$P$5,Z262)))</xm:f>
            <xm:f>'Listados Datos'!$P$5</xm:f>
            <x14:dxf>
              <fill>
                <patternFill>
                  <bgColor rgb="FFFFFF00"/>
                </patternFill>
              </fill>
            </x14:dxf>
          </x14:cfRule>
          <x14:cfRule type="containsText" priority="11928" operator="containsText" id="{F928DAC1-C261-4C95-BC4D-F24EC121133F}">
            <xm:f>NOT(ISERROR(SEARCH('Listados Datos'!$P$6,Z262)))</xm:f>
            <xm:f>'Listados Datos'!$P$6</xm:f>
            <x14:dxf>
              <fill>
                <patternFill>
                  <bgColor rgb="FFFFC000"/>
                </patternFill>
              </fill>
            </x14:dxf>
          </x14:cfRule>
          <x14:cfRule type="containsText" priority="11929" operator="containsText" id="{81A3E446-9E54-4A24-973A-731B25ECFC72}">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901" operator="containsText" id="{8D127E86-A488-4ABD-A28B-C299417B6609}">
            <xm:f>NOT(ISERROR(SEARCH('Listados Datos'!$T$3,AT262)))</xm:f>
            <xm:f>'Listados Datos'!$T$3</xm:f>
            <x14:dxf>
              <fill>
                <patternFill patternType="solid">
                  <bgColor rgb="FFC00000"/>
                </patternFill>
              </fill>
            </x14:dxf>
          </x14:cfRule>
          <x14:cfRule type="containsText" priority="11902" operator="containsText" id="{9349F861-F8B6-4D32-9D29-5344886402D6}">
            <xm:f>NOT(ISERROR(SEARCH('Listados Datos'!$T$4,AT262)))</xm:f>
            <xm:f>'Listados Datos'!$T$4</xm:f>
            <x14:dxf>
              <font>
                <b/>
                <i val="0"/>
                <color theme="0"/>
              </font>
              <fill>
                <patternFill>
                  <bgColor rgb="FFE26B0A"/>
                </patternFill>
              </fill>
            </x14:dxf>
          </x14:cfRule>
          <x14:cfRule type="containsText" priority="11903" operator="containsText" id="{FAC04102-5CE7-466D-A7E7-52689D4EBFA1}">
            <xm:f>NOT(ISERROR(SEARCH('Listados Datos'!$T$5,AT262)))</xm:f>
            <xm:f>'Listados Datos'!$T$5</xm:f>
            <x14:dxf>
              <font>
                <b/>
                <i val="0"/>
                <color auto="1"/>
              </font>
              <fill>
                <patternFill>
                  <bgColor rgb="FFFFFF00"/>
                </patternFill>
              </fill>
            </x14:dxf>
          </x14:cfRule>
          <x14:cfRule type="containsText" priority="11904" operator="containsText" id="{3C0CF576-2AEF-4EC1-98CF-C499548B0BBB}">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891" operator="containsText" id="{93BE4273-FDC5-4491-B561-AAF1255830EB}">
            <xm:f>NOT(ISERROR(SEARCH('Listados Datos'!$P$3,AR262)))</xm:f>
            <xm:f>'Listados Datos'!$P$3</xm:f>
            <x14:dxf>
              <fill>
                <patternFill>
                  <bgColor rgb="FF99CC00"/>
                </patternFill>
              </fill>
            </x14:dxf>
          </x14:cfRule>
          <x14:cfRule type="containsText" priority="11892" operator="containsText" id="{6D0829B9-7147-42A8-8712-B87995426945}">
            <xm:f>NOT(ISERROR(SEARCH('Listados Datos'!$P$4,AR262)))</xm:f>
            <xm:f>'Listados Datos'!$P$4</xm:f>
            <x14:dxf>
              <fill>
                <patternFill>
                  <bgColor rgb="FF33CC33"/>
                </patternFill>
              </fill>
            </x14:dxf>
          </x14:cfRule>
          <x14:cfRule type="containsText" priority="11893" operator="containsText" id="{B15B288D-F056-45F9-8B63-2D0CF1FD4815}">
            <xm:f>NOT(ISERROR(SEARCH('Listados Datos'!$P$5,AR262)))</xm:f>
            <xm:f>'Listados Datos'!$P$5</xm:f>
            <x14:dxf>
              <fill>
                <patternFill>
                  <bgColor rgb="FFFFFF00"/>
                </patternFill>
              </fill>
            </x14:dxf>
          </x14:cfRule>
          <x14:cfRule type="containsText" priority="11894" operator="containsText" id="{BDE76579-9DCF-4B4F-9D7D-23006F2EB16F}">
            <xm:f>NOT(ISERROR(SEARCH('Listados Datos'!$P$6,AR262)))</xm:f>
            <xm:f>'Listados Datos'!$P$6</xm:f>
            <x14:dxf>
              <fill>
                <patternFill>
                  <bgColor rgb="FFFFC000"/>
                </patternFill>
              </fill>
            </x14:dxf>
          </x14:cfRule>
          <x14:cfRule type="containsText" priority="11895" operator="containsText" id="{06C7D9EB-D151-401C-A14B-E40CD9FA0ADA}">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887" operator="containsText" id="{FD5A7B7A-EBD2-48C3-8C73-99B4F69D73D0}">
            <xm:f>NOT(ISERROR(SEARCH('Listados Datos'!$T$3,AT263)))</xm:f>
            <xm:f>'Listados Datos'!$T$3</xm:f>
            <x14:dxf>
              <fill>
                <patternFill patternType="solid">
                  <bgColor rgb="FFC00000"/>
                </patternFill>
              </fill>
            </x14:dxf>
          </x14:cfRule>
          <x14:cfRule type="containsText" priority="11888" operator="containsText" id="{79118C99-6351-4524-847D-699AE27BE1EB}">
            <xm:f>NOT(ISERROR(SEARCH('Listados Datos'!$T$4,AT263)))</xm:f>
            <xm:f>'Listados Datos'!$T$4</xm:f>
            <x14:dxf>
              <font>
                <b/>
                <i val="0"/>
                <color theme="0"/>
              </font>
              <fill>
                <patternFill>
                  <bgColor rgb="FFE26B0A"/>
                </patternFill>
              </fill>
            </x14:dxf>
          </x14:cfRule>
          <x14:cfRule type="containsText" priority="11889" operator="containsText" id="{6FB06998-0222-4E8E-9C02-15067693497F}">
            <xm:f>NOT(ISERROR(SEARCH('Listados Datos'!$T$5,AT263)))</xm:f>
            <xm:f>'Listados Datos'!$T$5</xm:f>
            <x14:dxf>
              <font>
                <b/>
                <i val="0"/>
                <color auto="1"/>
              </font>
              <fill>
                <patternFill>
                  <bgColor rgb="FFFFFF00"/>
                </patternFill>
              </fill>
            </x14:dxf>
          </x14:cfRule>
          <x14:cfRule type="containsText" priority="11890" operator="containsText" id="{3F67786A-7D58-4A57-BF84-324F356E8B0A}">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877" operator="containsText" id="{1270EB4F-F57D-4D6C-A28F-4DD540CB455C}">
            <xm:f>NOT(ISERROR(SEARCH('Listados Datos'!$P$3,AR263)))</xm:f>
            <xm:f>'Listados Datos'!$P$3</xm:f>
            <x14:dxf>
              <fill>
                <patternFill>
                  <bgColor rgb="FF99CC00"/>
                </patternFill>
              </fill>
            </x14:dxf>
          </x14:cfRule>
          <x14:cfRule type="containsText" priority="11878" operator="containsText" id="{D0F68D64-4ED1-46E6-A3FF-11B8514A2FCB}">
            <xm:f>NOT(ISERROR(SEARCH('Listados Datos'!$P$4,AR263)))</xm:f>
            <xm:f>'Listados Datos'!$P$4</xm:f>
            <x14:dxf>
              <fill>
                <patternFill>
                  <bgColor rgb="FF33CC33"/>
                </patternFill>
              </fill>
            </x14:dxf>
          </x14:cfRule>
          <x14:cfRule type="containsText" priority="11879" operator="containsText" id="{287D9CE3-15EB-4950-8EBB-9685F8E973CC}">
            <xm:f>NOT(ISERROR(SEARCH('Listados Datos'!$P$5,AR263)))</xm:f>
            <xm:f>'Listados Datos'!$P$5</xm:f>
            <x14:dxf>
              <fill>
                <patternFill>
                  <bgColor rgb="FFFFFF00"/>
                </patternFill>
              </fill>
            </x14:dxf>
          </x14:cfRule>
          <x14:cfRule type="containsText" priority="11880" operator="containsText" id="{B7A99A2C-E00D-4338-982D-5835F143A7FA}">
            <xm:f>NOT(ISERROR(SEARCH('Listados Datos'!$P$6,AR263)))</xm:f>
            <xm:f>'Listados Datos'!$P$6</xm:f>
            <x14:dxf>
              <fill>
                <patternFill>
                  <bgColor rgb="FFFFC000"/>
                </patternFill>
              </fill>
            </x14:dxf>
          </x14:cfRule>
          <x14:cfRule type="containsText" priority="11881" operator="containsText" id="{C379B6EB-425D-4E12-A5D8-B8B2E04289D6}">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873" operator="containsText" id="{C1722B59-1813-4811-A42F-673BDD3C480F}">
            <xm:f>NOT(ISERROR(SEARCH('Listados Datos'!$T$3,AT267)))</xm:f>
            <xm:f>'Listados Datos'!$T$3</xm:f>
            <x14:dxf>
              <fill>
                <patternFill patternType="solid">
                  <bgColor rgb="FFC00000"/>
                </patternFill>
              </fill>
            </x14:dxf>
          </x14:cfRule>
          <x14:cfRule type="containsText" priority="11874" operator="containsText" id="{AA5D2D7A-7D24-4D53-9808-39B8D7A156FE}">
            <xm:f>NOT(ISERROR(SEARCH('Listados Datos'!$T$4,AT267)))</xm:f>
            <xm:f>'Listados Datos'!$T$4</xm:f>
            <x14:dxf>
              <font>
                <b/>
                <i val="0"/>
                <color theme="0"/>
              </font>
              <fill>
                <patternFill>
                  <bgColor rgb="FFE26B0A"/>
                </patternFill>
              </fill>
            </x14:dxf>
          </x14:cfRule>
          <x14:cfRule type="containsText" priority="11875" operator="containsText" id="{6520D9E0-C29D-41C2-A0FA-5DEA7516468F}">
            <xm:f>NOT(ISERROR(SEARCH('Listados Datos'!$T$5,AT267)))</xm:f>
            <xm:f>'Listados Datos'!$T$5</xm:f>
            <x14:dxf>
              <font>
                <b/>
                <i val="0"/>
                <color auto="1"/>
              </font>
              <fill>
                <patternFill>
                  <bgColor rgb="FFFFFF00"/>
                </patternFill>
              </fill>
            </x14:dxf>
          </x14:cfRule>
          <x14:cfRule type="containsText" priority="11876" operator="containsText" id="{1BC0FA4D-9CF5-4B75-9287-488C4ABA9DD5}">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863" operator="containsText" id="{95FE9663-D95D-4646-8D85-71B1E9F85B24}">
            <xm:f>NOT(ISERROR(SEARCH('Listados Datos'!$P$3,AR267)))</xm:f>
            <xm:f>'Listados Datos'!$P$3</xm:f>
            <x14:dxf>
              <fill>
                <patternFill>
                  <bgColor rgb="FF99CC00"/>
                </patternFill>
              </fill>
            </x14:dxf>
          </x14:cfRule>
          <x14:cfRule type="containsText" priority="11864" operator="containsText" id="{208F87A8-56B3-4260-8186-85CAFA5768E2}">
            <xm:f>NOT(ISERROR(SEARCH('Listados Datos'!$P$4,AR267)))</xm:f>
            <xm:f>'Listados Datos'!$P$4</xm:f>
            <x14:dxf>
              <fill>
                <patternFill>
                  <bgColor rgb="FF33CC33"/>
                </patternFill>
              </fill>
            </x14:dxf>
          </x14:cfRule>
          <x14:cfRule type="containsText" priority="11865" operator="containsText" id="{A4A1A9F5-C0D1-4E3C-B49D-32B7BCAD542B}">
            <xm:f>NOT(ISERROR(SEARCH('Listados Datos'!$P$5,AR267)))</xm:f>
            <xm:f>'Listados Datos'!$P$5</xm:f>
            <x14:dxf>
              <fill>
                <patternFill>
                  <bgColor rgb="FFFFFF00"/>
                </patternFill>
              </fill>
            </x14:dxf>
          </x14:cfRule>
          <x14:cfRule type="containsText" priority="11866" operator="containsText" id="{797295D4-8256-4936-9536-5EC7ECEB95B0}">
            <xm:f>NOT(ISERROR(SEARCH('Listados Datos'!$P$6,AR267)))</xm:f>
            <xm:f>'Listados Datos'!$P$6</xm:f>
            <x14:dxf>
              <fill>
                <patternFill>
                  <bgColor rgb="FFFFC000"/>
                </patternFill>
              </fill>
            </x14:dxf>
          </x14:cfRule>
          <x14:cfRule type="containsText" priority="11867" operator="containsText" id="{A916AFFF-D01F-49B4-A58D-4C9AD64C22E5}">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859" operator="containsText" id="{8F1662BC-C591-427B-9FF5-33E60EADC883}">
            <xm:f>NOT(ISERROR(SEARCH('Listados Datos'!$T$3,AF264)))</xm:f>
            <xm:f>'Listados Datos'!$T$3</xm:f>
            <x14:dxf>
              <fill>
                <patternFill patternType="solid">
                  <bgColor rgb="FFC00000"/>
                </patternFill>
              </fill>
            </x14:dxf>
          </x14:cfRule>
          <x14:cfRule type="containsText" priority="11860" operator="containsText" id="{36CDE637-FA13-44A2-8091-D68826BB7AD8}">
            <xm:f>NOT(ISERROR(SEARCH('Listados Datos'!$T$4,AF264)))</xm:f>
            <xm:f>'Listados Datos'!$T$4</xm:f>
            <x14:dxf>
              <font>
                <b/>
                <i val="0"/>
                <color theme="0"/>
              </font>
              <fill>
                <patternFill>
                  <bgColor rgb="FFE26B0A"/>
                </patternFill>
              </fill>
            </x14:dxf>
          </x14:cfRule>
          <x14:cfRule type="containsText" priority="11861" operator="containsText" id="{0C132FAE-2ADE-42C1-A893-CA2C7407838A}">
            <xm:f>NOT(ISERROR(SEARCH('Listados Datos'!$T$5,AF264)))</xm:f>
            <xm:f>'Listados Datos'!$T$5</xm:f>
            <x14:dxf>
              <font>
                <b/>
                <i val="0"/>
                <color auto="1"/>
              </font>
              <fill>
                <patternFill>
                  <bgColor rgb="FFFFFF00"/>
                </patternFill>
              </fill>
            </x14:dxf>
          </x14:cfRule>
          <x14:cfRule type="containsText" priority="11862" operator="containsText" id="{EBE920B4-7EF0-45CB-9E08-D42EC00D2E67}">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855" operator="containsText" id="{4D1A3DE6-0C0D-4795-8F71-1675175A7812}">
            <xm:f>NOT(ISERROR(SEARCH('Listados Datos'!$T$3,AB264)))</xm:f>
            <xm:f>'Listados Datos'!$T$3</xm:f>
            <x14:dxf>
              <fill>
                <patternFill patternType="solid">
                  <bgColor rgb="FFC00000"/>
                </patternFill>
              </fill>
            </x14:dxf>
          </x14:cfRule>
          <x14:cfRule type="containsText" priority="11856" operator="containsText" id="{3EF92800-A7B9-4CF2-A95B-2D69E13968F5}">
            <xm:f>NOT(ISERROR(SEARCH('Listados Datos'!$T$4,AB264)))</xm:f>
            <xm:f>'Listados Datos'!$T$4</xm:f>
            <x14:dxf>
              <font>
                <b/>
                <i val="0"/>
                <color theme="0"/>
              </font>
              <fill>
                <patternFill>
                  <bgColor rgb="FFE26B0A"/>
                </patternFill>
              </fill>
            </x14:dxf>
          </x14:cfRule>
          <x14:cfRule type="containsText" priority="11857" operator="containsText" id="{1E3A6791-D720-4B2D-9B2E-1E7A457822A6}">
            <xm:f>NOT(ISERROR(SEARCH('Listados Datos'!$T$5,AB264)))</xm:f>
            <xm:f>'Listados Datos'!$T$5</xm:f>
            <x14:dxf>
              <font>
                <b/>
                <i val="0"/>
                <color auto="1"/>
              </font>
              <fill>
                <patternFill>
                  <bgColor rgb="FFFFFF00"/>
                </patternFill>
              </fill>
            </x14:dxf>
          </x14:cfRule>
          <x14:cfRule type="containsText" priority="11858" operator="containsText" id="{3F91C015-5C51-4A78-A32A-6BB6C6C8886D}">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845" operator="containsText" id="{6781D4CA-B170-4669-9436-068128E49EEA}">
            <xm:f>NOT(ISERROR(SEARCH('Listados Datos'!$P$3,Z264)))</xm:f>
            <xm:f>'Listados Datos'!$P$3</xm:f>
            <x14:dxf>
              <fill>
                <patternFill>
                  <bgColor rgb="FF99CC00"/>
                </patternFill>
              </fill>
            </x14:dxf>
          </x14:cfRule>
          <x14:cfRule type="containsText" priority="11846" operator="containsText" id="{29E1FB0F-A6C3-4E33-A495-C475E7DDA672}">
            <xm:f>NOT(ISERROR(SEARCH('Listados Datos'!$P$4,Z264)))</xm:f>
            <xm:f>'Listados Datos'!$P$4</xm:f>
            <x14:dxf>
              <fill>
                <patternFill>
                  <bgColor rgb="FF33CC33"/>
                </patternFill>
              </fill>
            </x14:dxf>
          </x14:cfRule>
          <x14:cfRule type="containsText" priority="11847" operator="containsText" id="{BE3A484F-9092-4A16-9F9E-822BC3679CD8}">
            <xm:f>NOT(ISERROR(SEARCH('Listados Datos'!$P$5,Z264)))</xm:f>
            <xm:f>'Listados Datos'!$P$5</xm:f>
            <x14:dxf>
              <fill>
                <patternFill>
                  <bgColor rgb="FFFFFF00"/>
                </patternFill>
              </fill>
            </x14:dxf>
          </x14:cfRule>
          <x14:cfRule type="containsText" priority="11848" operator="containsText" id="{CC345E6A-843F-4E9A-99AC-4FCADEC7C9C5}">
            <xm:f>NOT(ISERROR(SEARCH('Listados Datos'!$P$6,Z264)))</xm:f>
            <xm:f>'Listados Datos'!$P$6</xm:f>
            <x14:dxf>
              <fill>
                <patternFill>
                  <bgColor rgb="FFFFC000"/>
                </patternFill>
              </fill>
            </x14:dxf>
          </x14:cfRule>
          <x14:cfRule type="containsText" priority="11849" operator="containsText" id="{531ADB33-8313-489E-9214-23B32A26F1CB}">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831" operator="containsText" id="{1383191F-4D20-4694-A9A4-251EA0A194D8}">
            <xm:f>NOT(ISERROR(SEARCH('Listados Datos'!$T$3,AT264)))</xm:f>
            <xm:f>'Listados Datos'!$T$3</xm:f>
            <x14:dxf>
              <fill>
                <patternFill patternType="solid">
                  <bgColor rgb="FFC00000"/>
                </patternFill>
              </fill>
            </x14:dxf>
          </x14:cfRule>
          <x14:cfRule type="containsText" priority="11832" operator="containsText" id="{AE732398-D699-449D-869F-70E2731F2DB9}">
            <xm:f>NOT(ISERROR(SEARCH('Listados Datos'!$T$4,AT264)))</xm:f>
            <xm:f>'Listados Datos'!$T$4</xm:f>
            <x14:dxf>
              <font>
                <b/>
                <i val="0"/>
                <color theme="0"/>
              </font>
              <fill>
                <patternFill>
                  <bgColor rgb="FFE26B0A"/>
                </patternFill>
              </fill>
            </x14:dxf>
          </x14:cfRule>
          <x14:cfRule type="containsText" priority="11833" operator="containsText" id="{932BF990-D396-4226-B670-234C58C49DFE}">
            <xm:f>NOT(ISERROR(SEARCH('Listados Datos'!$T$5,AT264)))</xm:f>
            <xm:f>'Listados Datos'!$T$5</xm:f>
            <x14:dxf>
              <font>
                <b/>
                <i val="0"/>
                <color auto="1"/>
              </font>
              <fill>
                <patternFill>
                  <bgColor rgb="FFFFFF00"/>
                </patternFill>
              </fill>
            </x14:dxf>
          </x14:cfRule>
          <x14:cfRule type="containsText" priority="11834" operator="containsText" id="{DE876ECE-CD8B-4ABC-9626-0AB47CB31EF0}">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821" operator="containsText" id="{50D60D81-D0C5-4562-A2C0-D627AB28D36F}">
            <xm:f>NOT(ISERROR(SEARCH('Listados Datos'!$P$3,AR264)))</xm:f>
            <xm:f>'Listados Datos'!$P$3</xm:f>
            <x14:dxf>
              <fill>
                <patternFill>
                  <bgColor rgb="FF99CC00"/>
                </patternFill>
              </fill>
            </x14:dxf>
          </x14:cfRule>
          <x14:cfRule type="containsText" priority="11822" operator="containsText" id="{77B4AE19-2A48-44B2-9962-C8DD751D0EC0}">
            <xm:f>NOT(ISERROR(SEARCH('Listados Datos'!$P$4,AR264)))</xm:f>
            <xm:f>'Listados Datos'!$P$4</xm:f>
            <x14:dxf>
              <fill>
                <patternFill>
                  <bgColor rgb="FF33CC33"/>
                </patternFill>
              </fill>
            </x14:dxf>
          </x14:cfRule>
          <x14:cfRule type="containsText" priority="11823" operator="containsText" id="{C578FE72-4490-493E-A230-9DDB40EF8E43}">
            <xm:f>NOT(ISERROR(SEARCH('Listados Datos'!$P$5,AR264)))</xm:f>
            <xm:f>'Listados Datos'!$P$5</xm:f>
            <x14:dxf>
              <fill>
                <patternFill>
                  <bgColor rgb="FFFFFF00"/>
                </patternFill>
              </fill>
            </x14:dxf>
          </x14:cfRule>
          <x14:cfRule type="containsText" priority="11824" operator="containsText" id="{C625C872-F1CA-4898-B503-A690E07B5D0F}">
            <xm:f>NOT(ISERROR(SEARCH('Listados Datos'!$P$6,AR264)))</xm:f>
            <xm:f>'Listados Datos'!$P$6</xm:f>
            <x14:dxf>
              <fill>
                <patternFill>
                  <bgColor rgb="FFFFC000"/>
                </patternFill>
              </fill>
            </x14:dxf>
          </x14:cfRule>
          <x14:cfRule type="containsText" priority="11825" operator="containsText" id="{0A8B9EBC-3B85-48EB-8A75-6C8365DD3A32}">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817" operator="containsText" id="{3EB5DA37-B4E1-45C8-ABF5-442111D701FE}">
            <xm:f>NOT(ISERROR(SEARCH('Listados Datos'!$T$3,AT265)))</xm:f>
            <xm:f>'Listados Datos'!$T$3</xm:f>
            <x14:dxf>
              <fill>
                <patternFill patternType="solid">
                  <bgColor rgb="FFC00000"/>
                </patternFill>
              </fill>
            </x14:dxf>
          </x14:cfRule>
          <x14:cfRule type="containsText" priority="11818" operator="containsText" id="{46F70E84-7D5D-48A1-A9E3-BA08878FE10A}">
            <xm:f>NOT(ISERROR(SEARCH('Listados Datos'!$T$4,AT265)))</xm:f>
            <xm:f>'Listados Datos'!$T$4</xm:f>
            <x14:dxf>
              <font>
                <b/>
                <i val="0"/>
                <color theme="0"/>
              </font>
              <fill>
                <patternFill>
                  <bgColor rgb="FFE26B0A"/>
                </patternFill>
              </fill>
            </x14:dxf>
          </x14:cfRule>
          <x14:cfRule type="containsText" priority="11819" operator="containsText" id="{E1B136F9-AF04-42B6-A952-A77D3AEAEEA4}">
            <xm:f>NOT(ISERROR(SEARCH('Listados Datos'!$T$5,AT265)))</xm:f>
            <xm:f>'Listados Datos'!$T$5</xm:f>
            <x14:dxf>
              <font>
                <b/>
                <i val="0"/>
                <color auto="1"/>
              </font>
              <fill>
                <patternFill>
                  <bgColor rgb="FFFFFF00"/>
                </patternFill>
              </fill>
            </x14:dxf>
          </x14:cfRule>
          <x14:cfRule type="containsText" priority="11820" operator="containsText" id="{FCF5089A-08B9-46C7-A3F9-0964D9789A24}">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807" operator="containsText" id="{B1892D5E-E81F-4808-A53E-4E0A22C21482}">
            <xm:f>NOT(ISERROR(SEARCH('Listados Datos'!$P$3,AR265)))</xm:f>
            <xm:f>'Listados Datos'!$P$3</xm:f>
            <x14:dxf>
              <fill>
                <patternFill>
                  <bgColor rgb="FF99CC00"/>
                </patternFill>
              </fill>
            </x14:dxf>
          </x14:cfRule>
          <x14:cfRule type="containsText" priority="11808" operator="containsText" id="{FCEEC9FA-E109-4C49-ACC4-5A29F0ED91E2}">
            <xm:f>NOT(ISERROR(SEARCH('Listados Datos'!$P$4,AR265)))</xm:f>
            <xm:f>'Listados Datos'!$P$4</xm:f>
            <x14:dxf>
              <fill>
                <patternFill>
                  <bgColor rgb="FF33CC33"/>
                </patternFill>
              </fill>
            </x14:dxf>
          </x14:cfRule>
          <x14:cfRule type="containsText" priority="11809" operator="containsText" id="{CB2F0AC5-8A88-4D3E-81DD-E5A001E32BDF}">
            <xm:f>NOT(ISERROR(SEARCH('Listados Datos'!$P$5,AR265)))</xm:f>
            <xm:f>'Listados Datos'!$P$5</xm:f>
            <x14:dxf>
              <fill>
                <patternFill>
                  <bgColor rgb="FFFFFF00"/>
                </patternFill>
              </fill>
            </x14:dxf>
          </x14:cfRule>
          <x14:cfRule type="containsText" priority="11810" operator="containsText" id="{E1DEAC71-193C-4B76-AA01-7D9ED5EEA944}">
            <xm:f>NOT(ISERROR(SEARCH('Listados Datos'!$P$6,AR265)))</xm:f>
            <xm:f>'Listados Datos'!$P$6</xm:f>
            <x14:dxf>
              <fill>
                <patternFill>
                  <bgColor rgb="FFFFC000"/>
                </patternFill>
              </fill>
            </x14:dxf>
          </x14:cfRule>
          <x14:cfRule type="containsText" priority="11811" operator="containsText" id="{A84C6D56-0C15-4BAB-8FA6-88B12DED7B5C}">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31" operator="containsText" id="{F550884E-9394-4B40-8CF2-1DABC338E56E}">
            <xm:f>NOT(ISERROR(SEARCH('Listados Datos'!$T$3,AF280)))</xm:f>
            <xm:f>'Listados Datos'!$T$3</xm:f>
            <x14:dxf>
              <fill>
                <patternFill patternType="solid">
                  <bgColor rgb="FFC00000"/>
                </patternFill>
              </fill>
            </x14:dxf>
          </x14:cfRule>
          <x14:cfRule type="containsText" priority="11532" operator="containsText" id="{029F6518-E21E-427C-A0EB-9515A3B99CD7}">
            <xm:f>NOT(ISERROR(SEARCH('Listados Datos'!$T$4,AF280)))</xm:f>
            <xm:f>'Listados Datos'!$T$4</xm:f>
            <x14:dxf>
              <font>
                <b/>
                <i val="0"/>
                <color theme="0"/>
              </font>
              <fill>
                <patternFill>
                  <bgColor rgb="FFE26B0A"/>
                </patternFill>
              </fill>
            </x14:dxf>
          </x14:cfRule>
          <x14:cfRule type="containsText" priority="11533" operator="containsText" id="{1EACFB88-7F0F-4FE1-9B6A-86882BCD9D6D}">
            <xm:f>NOT(ISERROR(SEARCH('Listados Datos'!$T$5,AF280)))</xm:f>
            <xm:f>'Listados Datos'!$T$5</xm:f>
            <x14:dxf>
              <font>
                <b/>
                <i val="0"/>
                <color auto="1"/>
              </font>
              <fill>
                <patternFill>
                  <bgColor rgb="FFFFFF00"/>
                </patternFill>
              </fill>
            </x14:dxf>
          </x14:cfRule>
          <x14:cfRule type="containsText" priority="11534" operator="containsText" id="{635DAC8F-FE8C-4CEB-9851-A916C53A9FB6}">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527" operator="containsText" id="{3E7CD9A0-5C56-4A6D-B695-F9396E655DD2}">
            <xm:f>NOT(ISERROR(SEARCH('Listados Datos'!$T$3,AB280)))</xm:f>
            <xm:f>'Listados Datos'!$T$3</xm:f>
            <x14:dxf>
              <fill>
                <patternFill patternType="solid">
                  <bgColor rgb="FFC00000"/>
                </patternFill>
              </fill>
            </x14:dxf>
          </x14:cfRule>
          <x14:cfRule type="containsText" priority="11528" operator="containsText" id="{BBDCD7A3-8909-4E60-BC6A-CF520627A308}">
            <xm:f>NOT(ISERROR(SEARCH('Listados Datos'!$T$4,AB280)))</xm:f>
            <xm:f>'Listados Datos'!$T$4</xm:f>
            <x14:dxf>
              <font>
                <b/>
                <i val="0"/>
                <color theme="0"/>
              </font>
              <fill>
                <patternFill>
                  <bgColor rgb="FFE26B0A"/>
                </patternFill>
              </fill>
            </x14:dxf>
          </x14:cfRule>
          <x14:cfRule type="containsText" priority="11529" operator="containsText" id="{2CBF78E7-8336-4489-A147-0F043C089D06}">
            <xm:f>NOT(ISERROR(SEARCH('Listados Datos'!$T$5,AB280)))</xm:f>
            <xm:f>'Listados Datos'!$T$5</xm:f>
            <x14:dxf>
              <font>
                <b/>
                <i val="0"/>
                <color auto="1"/>
              </font>
              <fill>
                <patternFill>
                  <bgColor rgb="FFFFFF00"/>
                </patternFill>
              </fill>
            </x14:dxf>
          </x14:cfRule>
          <x14:cfRule type="containsText" priority="11530" operator="containsText" id="{F86720C8-EEAD-4D0D-9AF2-D5D5B4897034}">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517" operator="containsText" id="{1005FF6F-5BC0-451C-9B7A-635A565FD142}">
            <xm:f>NOT(ISERROR(SEARCH('Listados Datos'!$P$3,Z280)))</xm:f>
            <xm:f>'Listados Datos'!$P$3</xm:f>
            <x14:dxf>
              <fill>
                <patternFill>
                  <bgColor rgb="FF99CC00"/>
                </patternFill>
              </fill>
            </x14:dxf>
          </x14:cfRule>
          <x14:cfRule type="containsText" priority="11518" operator="containsText" id="{D808765E-7125-42AA-9EE6-D8941919F444}">
            <xm:f>NOT(ISERROR(SEARCH('Listados Datos'!$P$4,Z280)))</xm:f>
            <xm:f>'Listados Datos'!$P$4</xm:f>
            <x14:dxf>
              <fill>
                <patternFill>
                  <bgColor rgb="FF33CC33"/>
                </patternFill>
              </fill>
            </x14:dxf>
          </x14:cfRule>
          <x14:cfRule type="containsText" priority="11519" operator="containsText" id="{90D3BBF7-9E02-4D65-865B-F3CFD5D1A9A4}">
            <xm:f>NOT(ISERROR(SEARCH('Listados Datos'!$P$5,Z280)))</xm:f>
            <xm:f>'Listados Datos'!$P$5</xm:f>
            <x14:dxf>
              <fill>
                <patternFill>
                  <bgColor rgb="FFFFFF00"/>
                </patternFill>
              </fill>
            </x14:dxf>
          </x14:cfRule>
          <x14:cfRule type="containsText" priority="11520" operator="containsText" id="{5E4FEB7A-BC40-425A-BAA9-E546A83A0A58}">
            <xm:f>NOT(ISERROR(SEARCH('Listados Datos'!$P$6,Z280)))</xm:f>
            <xm:f>'Listados Datos'!$P$6</xm:f>
            <x14:dxf>
              <fill>
                <patternFill>
                  <bgColor rgb="FFFFC000"/>
                </patternFill>
              </fill>
            </x14:dxf>
          </x14:cfRule>
          <x14:cfRule type="containsText" priority="11521" operator="containsText" id="{C0241559-A168-4548-ACE8-F1AAA796E2D3}">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493" operator="containsText" id="{D0D7F1D3-3431-4E7A-A686-DA2037EBF215}">
            <xm:f>NOT(ISERROR(SEARCH('Listados Datos'!$T$3,AT280)))</xm:f>
            <xm:f>'Listados Datos'!$T$3</xm:f>
            <x14:dxf>
              <fill>
                <patternFill patternType="solid">
                  <bgColor rgb="FFC00000"/>
                </patternFill>
              </fill>
            </x14:dxf>
          </x14:cfRule>
          <x14:cfRule type="containsText" priority="11494" operator="containsText" id="{A9F85D48-0C7F-4705-9B66-E70250EA58B8}">
            <xm:f>NOT(ISERROR(SEARCH('Listados Datos'!$T$4,AT280)))</xm:f>
            <xm:f>'Listados Datos'!$T$4</xm:f>
            <x14:dxf>
              <font>
                <b/>
                <i val="0"/>
                <color theme="0"/>
              </font>
              <fill>
                <patternFill>
                  <bgColor rgb="FFE26B0A"/>
                </patternFill>
              </fill>
            </x14:dxf>
          </x14:cfRule>
          <x14:cfRule type="containsText" priority="11495" operator="containsText" id="{7FE2AC0B-DACC-4E92-89AF-214C6F90EAA1}">
            <xm:f>NOT(ISERROR(SEARCH('Listados Datos'!$T$5,AT280)))</xm:f>
            <xm:f>'Listados Datos'!$T$5</xm:f>
            <x14:dxf>
              <font>
                <b/>
                <i val="0"/>
                <color auto="1"/>
              </font>
              <fill>
                <patternFill>
                  <bgColor rgb="FFFFFF00"/>
                </patternFill>
              </fill>
            </x14:dxf>
          </x14:cfRule>
          <x14:cfRule type="containsText" priority="11496" operator="containsText" id="{86505523-9139-4F0D-95F4-3EEDA2BE8BD2}">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483" operator="containsText" id="{46983330-A2FF-488E-9612-2DCF0808DD9C}">
            <xm:f>NOT(ISERROR(SEARCH('Listados Datos'!$P$3,AR280)))</xm:f>
            <xm:f>'Listados Datos'!$P$3</xm:f>
            <x14:dxf>
              <fill>
                <patternFill>
                  <bgColor rgb="FF99CC00"/>
                </patternFill>
              </fill>
            </x14:dxf>
          </x14:cfRule>
          <x14:cfRule type="containsText" priority="11484" operator="containsText" id="{DBC8894C-0EFB-4B72-B4A5-F0AAAC64D665}">
            <xm:f>NOT(ISERROR(SEARCH('Listados Datos'!$P$4,AR280)))</xm:f>
            <xm:f>'Listados Datos'!$P$4</xm:f>
            <x14:dxf>
              <fill>
                <patternFill>
                  <bgColor rgb="FF33CC33"/>
                </patternFill>
              </fill>
            </x14:dxf>
          </x14:cfRule>
          <x14:cfRule type="containsText" priority="11485" operator="containsText" id="{91B1E04E-77DE-42F3-85B2-31FB9F970B78}">
            <xm:f>NOT(ISERROR(SEARCH('Listados Datos'!$P$5,AR280)))</xm:f>
            <xm:f>'Listados Datos'!$P$5</xm:f>
            <x14:dxf>
              <fill>
                <patternFill>
                  <bgColor rgb="FFFFFF00"/>
                </patternFill>
              </fill>
            </x14:dxf>
          </x14:cfRule>
          <x14:cfRule type="containsText" priority="11486" operator="containsText" id="{23426026-7BA0-4B09-B24B-637E71A74FD1}">
            <xm:f>NOT(ISERROR(SEARCH('Listados Datos'!$P$6,AR280)))</xm:f>
            <xm:f>'Listados Datos'!$P$6</xm:f>
            <x14:dxf>
              <fill>
                <patternFill>
                  <bgColor rgb="FFFFC000"/>
                </patternFill>
              </fill>
            </x14:dxf>
          </x14:cfRule>
          <x14:cfRule type="containsText" priority="11487" operator="containsText" id="{A57093BA-5216-49B3-8158-29FF13E60EE2}">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479" operator="containsText" id="{4CB3E7FD-9F82-4143-8EA7-CDBD43F91BB6}">
            <xm:f>NOT(ISERROR(SEARCH('Listados Datos'!$T$3,AT281)))</xm:f>
            <xm:f>'Listados Datos'!$T$3</xm:f>
            <x14:dxf>
              <fill>
                <patternFill patternType="solid">
                  <bgColor rgb="FFC00000"/>
                </patternFill>
              </fill>
            </x14:dxf>
          </x14:cfRule>
          <x14:cfRule type="containsText" priority="11480" operator="containsText" id="{FB4F7F29-5D87-4F62-9698-BC76B6E37119}">
            <xm:f>NOT(ISERROR(SEARCH('Listados Datos'!$T$4,AT281)))</xm:f>
            <xm:f>'Listados Datos'!$T$4</xm:f>
            <x14:dxf>
              <font>
                <b/>
                <i val="0"/>
                <color theme="0"/>
              </font>
              <fill>
                <patternFill>
                  <bgColor rgb="FFE26B0A"/>
                </patternFill>
              </fill>
            </x14:dxf>
          </x14:cfRule>
          <x14:cfRule type="containsText" priority="11481" operator="containsText" id="{29C962EF-6BE3-4CB2-A51A-CA5EBF36BC97}">
            <xm:f>NOT(ISERROR(SEARCH('Listados Datos'!$T$5,AT281)))</xm:f>
            <xm:f>'Listados Datos'!$T$5</xm:f>
            <x14:dxf>
              <font>
                <b/>
                <i val="0"/>
                <color auto="1"/>
              </font>
              <fill>
                <patternFill>
                  <bgColor rgb="FFFFFF00"/>
                </patternFill>
              </fill>
            </x14:dxf>
          </x14:cfRule>
          <x14:cfRule type="containsText" priority="11482" operator="containsText" id="{A59AF6B8-2861-4E29-A423-1345895A2ADF}">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469" operator="containsText" id="{B3C9CE01-ECBA-4FFC-9DB2-19426370918B}">
            <xm:f>NOT(ISERROR(SEARCH('Listados Datos'!$P$3,AR281)))</xm:f>
            <xm:f>'Listados Datos'!$P$3</xm:f>
            <x14:dxf>
              <fill>
                <patternFill>
                  <bgColor rgb="FF99CC00"/>
                </patternFill>
              </fill>
            </x14:dxf>
          </x14:cfRule>
          <x14:cfRule type="containsText" priority="11470" operator="containsText" id="{E2FEB674-CB7D-4460-8A76-CB00D9FAE3F2}">
            <xm:f>NOT(ISERROR(SEARCH('Listados Datos'!$P$4,AR281)))</xm:f>
            <xm:f>'Listados Datos'!$P$4</xm:f>
            <x14:dxf>
              <fill>
                <patternFill>
                  <bgColor rgb="FF33CC33"/>
                </patternFill>
              </fill>
            </x14:dxf>
          </x14:cfRule>
          <x14:cfRule type="containsText" priority="11471" operator="containsText" id="{BD3B2906-A254-48C1-80F0-BB18CA44AE0F}">
            <xm:f>NOT(ISERROR(SEARCH('Listados Datos'!$P$5,AR281)))</xm:f>
            <xm:f>'Listados Datos'!$P$5</xm:f>
            <x14:dxf>
              <fill>
                <patternFill>
                  <bgColor rgb="FFFFFF00"/>
                </patternFill>
              </fill>
            </x14:dxf>
          </x14:cfRule>
          <x14:cfRule type="containsText" priority="11472" operator="containsText" id="{0EAF8034-BF90-4623-9654-FFA779D0CEDE}">
            <xm:f>NOT(ISERROR(SEARCH('Listados Datos'!$P$6,AR281)))</xm:f>
            <xm:f>'Listados Datos'!$P$6</xm:f>
            <x14:dxf>
              <fill>
                <patternFill>
                  <bgColor rgb="FFFFC000"/>
                </patternFill>
              </fill>
            </x14:dxf>
          </x14:cfRule>
          <x14:cfRule type="containsText" priority="11473" operator="containsText" id="{EC8A6190-9D6F-4CF3-B717-10FC381252D0}">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451" operator="containsText" id="{986BD636-D784-4F7E-BA71-FA97EC2CD27D}">
            <xm:f>NOT(ISERROR(SEARCH('Listados Datos'!$T$3,AF282)))</xm:f>
            <xm:f>'Listados Datos'!$T$3</xm:f>
            <x14:dxf>
              <fill>
                <patternFill patternType="solid">
                  <bgColor rgb="FFC00000"/>
                </patternFill>
              </fill>
            </x14:dxf>
          </x14:cfRule>
          <x14:cfRule type="containsText" priority="11452" operator="containsText" id="{639D33E2-60ED-495A-A555-769C8CFBA15F}">
            <xm:f>NOT(ISERROR(SEARCH('Listados Datos'!$T$4,AF282)))</xm:f>
            <xm:f>'Listados Datos'!$T$4</xm:f>
            <x14:dxf>
              <font>
                <b/>
                <i val="0"/>
                <color theme="0"/>
              </font>
              <fill>
                <patternFill>
                  <bgColor rgb="FFE26B0A"/>
                </patternFill>
              </fill>
            </x14:dxf>
          </x14:cfRule>
          <x14:cfRule type="containsText" priority="11453" operator="containsText" id="{D56DA78A-5DAC-4AD8-9F43-BEB93FA9E76C}">
            <xm:f>NOT(ISERROR(SEARCH('Listados Datos'!$T$5,AF282)))</xm:f>
            <xm:f>'Listados Datos'!$T$5</xm:f>
            <x14:dxf>
              <font>
                <b/>
                <i val="0"/>
                <color auto="1"/>
              </font>
              <fill>
                <patternFill>
                  <bgColor rgb="FFFFFF00"/>
                </patternFill>
              </fill>
            </x14:dxf>
          </x14:cfRule>
          <x14:cfRule type="containsText" priority="11454" operator="containsText" id="{34CC7C65-70B8-47FB-A2A7-FE2715480E11}">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447" operator="containsText" id="{B00026CE-D2E6-4C5A-B442-8926F65D9DAC}">
            <xm:f>NOT(ISERROR(SEARCH('Listados Datos'!$T$3,AB282)))</xm:f>
            <xm:f>'Listados Datos'!$T$3</xm:f>
            <x14:dxf>
              <fill>
                <patternFill patternType="solid">
                  <bgColor rgb="FFC00000"/>
                </patternFill>
              </fill>
            </x14:dxf>
          </x14:cfRule>
          <x14:cfRule type="containsText" priority="11448" operator="containsText" id="{F158CC26-2617-48FA-9CDE-DE177F5EBAC4}">
            <xm:f>NOT(ISERROR(SEARCH('Listados Datos'!$T$4,AB282)))</xm:f>
            <xm:f>'Listados Datos'!$T$4</xm:f>
            <x14:dxf>
              <font>
                <b/>
                <i val="0"/>
                <color theme="0"/>
              </font>
              <fill>
                <patternFill>
                  <bgColor rgb="FFE26B0A"/>
                </patternFill>
              </fill>
            </x14:dxf>
          </x14:cfRule>
          <x14:cfRule type="containsText" priority="11449" operator="containsText" id="{55906D4F-4445-4414-A325-BDA483DEFC45}">
            <xm:f>NOT(ISERROR(SEARCH('Listados Datos'!$T$5,AB282)))</xm:f>
            <xm:f>'Listados Datos'!$T$5</xm:f>
            <x14:dxf>
              <font>
                <b/>
                <i val="0"/>
                <color auto="1"/>
              </font>
              <fill>
                <patternFill>
                  <bgColor rgb="FFFFFF00"/>
                </patternFill>
              </fill>
            </x14:dxf>
          </x14:cfRule>
          <x14:cfRule type="containsText" priority="11450" operator="containsText" id="{C1722145-5463-460E-BB9B-35376028FF5C}">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437" operator="containsText" id="{1DE754D6-EB22-4E11-B208-A802C928A084}">
            <xm:f>NOT(ISERROR(SEARCH('Listados Datos'!$P$3,Z282)))</xm:f>
            <xm:f>'Listados Datos'!$P$3</xm:f>
            <x14:dxf>
              <fill>
                <patternFill>
                  <bgColor rgb="FF99CC00"/>
                </patternFill>
              </fill>
            </x14:dxf>
          </x14:cfRule>
          <x14:cfRule type="containsText" priority="11438" operator="containsText" id="{02E1468A-4334-4901-B79B-EC01F85029F3}">
            <xm:f>NOT(ISERROR(SEARCH('Listados Datos'!$P$4,Z282)))</xm:f>
            <xm:f>'Listados Datos'!$P$4</xm:f>
            <x14:dxf>
              <fill>
                <patternFill>
                  <bgColor rgb="FF33CC33"/>
                </patternFill>
              </fill>
            </x14:dxf>
          </x14:cfRule>
          <x14:cfRule type="containsText" priority="11439" operator="containsText" id="{2A89C21D-B892-4877-939F-A0EC949A7F0C}">
            <xm:f>NOT(ISERROR(SEARCH('Listados Datos'!$P$5,Z282)))</xm:f>
            <xm:f>'Listados Datos'!$P$5</xm:f>
            <x14:dxf>
              <fill>
                <patternFill>
                  <bgColor rgb="FFFFFF00"/>
                </patternFill>
              </fill>
            </x14:dxf>
          </x14:cfRule>
          <x14:cfRule type="containsText" priority="11440" operator="containsText" id="{CC1126C2-3DA5-4BDE-B7A0-C9434535129D}">
            <xm:f>NOT(ISERROR(SEARCH('Listados Datos'!$P$6,Z282)))</xm:f>
            <xm:f>'Listados Datos'!$P$6</xm:f>
            <x14:dxf>
              <fill>
                <patternFill>
                  <bgColor rgb="FFFFC000"/>
                </patternFill>
              </fill>
            </x14:dxf>
          </x14:cfRule>
          <x14:cfRule type="containsText" priority="11441" operator="containsText" id="{9CB31BAB-D14C-44B7-BCDE-CC533A50B7EF}">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1409" operator="containsText" id="{B8A10258-D630-4FDC-B48B-66AF292C55E2}">
            <xm:f>NOT(ISERROR(SEARCH('Listados Datos'!$T$3,AT283)))</xm:f>
            <xm:f>'Listados Datos'!$T$3</xm:f>
            <x14:dxf>
              <fill>
                <patternFill patternType="solid">
                  <bgColor rgb="FFC00000"/>
                </patternFill>
              </fill>
            </x14:dxf>
          </x14:cfRule>
          <x14:cfRule type="containsText" priority="11410" operator="containsText" id="{3C126980-44B7-4188-B939-CE6AC9478EDA}">
            <xm:f>NOT(ISERROR(SEARCH('Listados Datos'!$T$4,AT283)))</xm:f>
            <xm:f>'Listados Datos'!$T$4</xm:f>
            <x14:dxf>
              <font>
                <b/>
                <i val="0"/>
                <color theme="0"/>
              </font>
              <fill>
                <patternFill>
                  <bgColor rgb="FFE26B0A"/>
                </patternFill>
              </fill>
            </x14:dxf>
          </x14:cfRule>
          <x14:cfRule type="containsText" priority="11411" operator="containsText" id="{03A4E01C-8A57-46E0-9052-D691A21EC66E}">
            <xm:f>NOT(ISERROR(SEARCH('Listados Datos'!$T$5,AT283)))</xm:f>
            <xm:f>'Listados Datos'!$T$5</xm:f>
            <x14:dxf>
              <font>
                <b/>
                <i val="0"/>
                <color auto="1"/>
              </font>
              <fill>
                <patternFill>
                  <bgColor rgb="FFFFFF00"/>
                </patternFill>
              </fill>
            </x14:dxf>
          </x14:cfRule>
          <x14:cfRule type="containsText" priority="11412" operator="containsText" id="{4FDADBA3-27B0-4C33-8A67-CBCBC0F5ABF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1329" operator="containsText" id="{1F925520-0456-4FC8-85E5-BFE55C1B8D8F}">
            <xm:f>NOT(ISERROR(SEARCH('Listados Datos'!$T$3,AT297)))</xm:f>
            <xm:f>'Listados Datos'!$T$3</xm:f>
            <x14:dxf>
              <fill>
                <patternFill patternType="solid">
                  <bgColor rgb="FFC00000"/>
                </patternFill>
              </fill>
            </x14:dxf>
          </x14:cfRule>
          <x14:cfRule type="containsText" priority="11330" operator="containsText" id="{40435741-750D-4EBB-96EC-5D6684C0E0AC}">
            <xm:f>NOT(ISERROR(SEARCH('Listados Datos'!$T$4,AT297)))</xm:f>
            <xm:f>'Listados Datos'!$T$4</xm:f>
            <x14:dxf>
              <font>
                <b/>
                <i val="0"/>
                <color theme="0"/>
              </font>
              <fill>
                <patternFill>
                  <bgColor rgb="FFE26B0A"/>
                </patternFill>
              </fill>
            </x14:dxf>
          </x14:cfRule>
          <x14:cfRule type="containsText" priority="11331" operator="containsText" id="{11D4D1C0-C1D7-41B3-9CC0-9D4130390690}">
            <xm:f>NOT(ISERROR(SEARCH('Listados Datos'!$T$5,AT297)))</xm:f>
            <xm:f>'Listados Datos'!$T$5</xm:f>
            <x14:dxf>
              <font>
                <b/>
                <i val="0"/>
                <color auto="1"/>
              </font>
              <fill>
                <patternFill>
                  <bgColor rgb="FFFFFF00"/>
                </patternFill>
              </fill>
            </x14:dxf>
          </x14:cfRule>
          <x14:cfRule type="containsText" priority="11332" operator="containsText" id="{BAB2A860-62AF-44D0-8C78-252D84CF0C35}">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1319" operator="containsText" id="{27A48739-7C75-428C-977A-C52378F50670}">
            <xm:f>NOT(ISERROR(SEARCH('Listados Datos'!$P$3,AR297)))</xm:f>
            <xm:f>'Listados Datos'!$P$3</xm:f>
            <x14:dxf>
              <fill>
                <patternFill>
                  <bgColor rgb="FF99CC00"/>
                </patternFill>
              </fill>
            </x14:dxf>
          </x14:cfRule>
          <x14:cfRule type="containsText" priority="11320" operator="containsText" id="{8B8446D2-039F-49B3-9EB1-8BFF0CA9D2AC}">
            <xm:f>NOT(ISERROR(SEARCH('Listados Datos'!$P$4,AR297)))</xm:f>
            <xm:f>'Listados Datos'!$P$4</xm:f>
            <x14:dxf>
              <fill>
                <patternFill>
                  <bgColor rgb="FF33CC33"/>
                </patternFill>
              </fill>
            </x14:dxf>
          </x14:cfRule>
          <x14:cfRule type="containsText" priority="11321" operator="containsText" id="{BA4B7AD7-A618-44E1-952A-E5D60FD5DF47}">
            <xm:f>NOT(ISERROR(SEARCH('Listados Datos'!$P$5,AR297)))</xm:f>
            <xm:f>'Listados Datos'!$P$5</xm:f>
            <x14:dxf>
              <fill>
                <patternFill>
                  <bgColor rgb="FFFFFF00"/>
                </patternFill>
              </fill>
            </x14:dxf>
          </x14:cfRule>
          <x14:cfRule type="containsText" priority="11322" operator="containsText" id="{310FD264-129A-437E-9F15-E617F6DB29E4}">
            <xm:f>NOT(ISERROR(SEARCH('Listados Datos'!$P$6,AR297)))</xm:f>
            <xm:f>'Listados Datos'!$P$6</xm:f>
            <x14:dxf>
              <fill>
                <patternFill>
                  <bgColor rgb="FFFFC000"/>
                </patternFill>
              </fill>
            </x14:dxf>
          </x14:cfRule>
          <x14:cfRule type="containsText" priority="11323" operator="containsText" id="{749DF23E-B820-4368-9601-8225E11071AE}">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1287" operator="containsText" id="{D066FE70-D24A-406D-BC71-D369DDF0C0AB}">
            <xm:f>NOT(ISERROR(SEARCH('Listados Datos'!$T$3,AT294)))</xm:f>
            <xm:f>'Listados Datos'!$T$3</xm:f>
            <x14:dxf>
              <fill>
                <patternFill patternType="solid">
                  <bgColor rgb="FFC00000"/>
                </patternFill>
              </fill>
            </x14:dxf>
          </x14:cfRule>
          <x14:cfRule type="containsText" priority="11288" operator="containsText" id="{D147A63F-77FC-45B6-BAC4-85B6A1F6B5DB}">
            <xm:f>NOT(ISERROR(SEARCH('Listados Datos'!$T$4,AT294)))</xm:f>
            <xm:f>'Listados Datos'!$T$4</xm:f>
            <x14:dxf>
              <font>
                <b/>
                <i val="0"/>
                <color theme="0"/>
              </font>
              <fill>
                <patternFill>
                  <bgColor rgb="FFE26B0A"/>
                </patternFill>
              </fill>
            </x14:dxf>
          </x14:cfRule>
          <x14:cfRule type="containsText" priority="11289" operator="containsText" id="{81A27700-6146-4CC2-8411-0834CDD67998}">
            <xm:f>NOT(ISERROR(SEARCH('Listados Datos'!$T$5,AT294)))</xm:f>
            <xm:f>'Listados Datos'!$T$5</xm:f>
            <x14:dxf>
              <font>
                <b/>
                <i val="0"/>
                <color auto="1"/>
              </font>
              <fill>
                <patternFill>
                  <bgColor rgb="FFFFFF00"/>
                </patternFill>
              </fill>
            </x14:dxf>
          </x14:cfRule>
          <x14:cfRule type="containsText" priority="11290" operator="containsText" id="{6EC7575A-E655-4E28-9746-A232EF431EAB}">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1277" operator="containsText" id="{C2328CEA-1CA0-4A4F-803F-8047100B15BC}">
            <xm:f>NOT(ISERROR(SEARCH('Listados Datos'!$P$3,AR294)))</xm:f>
            <xm:f>'Listados Datos'!$P$3</xm:f>
            <x14:dxf>
              <fill>
                <patternFill>
                  <bgColor rgb="FF99CC00"/>
                </patternFill>
              </fill>
            </x14:dxf>
          </x14:cfRule>
          <x14:cfRule type="containsText" priority="11278" operator="containsText" id="{0F40200A-0C49-4458-989A-F242E7FE0844}">
            <xm:f>NOT(ISERROR(SEARCH('Listados Datos'!$P$4,AR294)))</xm:f>
            <xm:f>'Listados Datos'!$P$4</xm:f>
            <x14:dxf>
              <fill>
                <patternFill>
                  <bgColor rgb="FF33CC33"/>
                </patternFill>
              </fill>
            </x14:dxf>
          </x14:cfRule>
          <x14:cfRule type="containsText" priority="11279" operator="containsText" id="{F44AC235-5AEE-4A66-B435-59FF61236FB7}">
            <xm:f>NOT(ISERROR(SEARCH('Listados Datos'!$P$5,AR294)))</xm:f>
            <xm:f>'Listados Datos'!$P$5</xm:f>
            <x14:dxf>
              <fill>
                <patternFill>
                  <bgColor rgb="FFFFFF00"/>
                </patternFill>
              </fill>
            </x14:dxf>
          </x14:cfRule>
          <x14:cfRule type="containsText" priority="11280" operator="containsText" id="{AEC164E3-D8A5-48EB-8289-56D58FED6564}">
            <xm:f>NOT(ISERROR(SEARCH('Listados Datos'!$P$6,AR294)))</xm:f>
            <xm:f>'Listados Datos'!$P$6</xm:f>
            <x14:dxf>
              <fill>
                <patternFill>
                  <bgColor rgb="FFFFC000"/>
                </patternFill>
              </fill>
            </x14:dxf>
          </x14:cfRule>
          <x14:cfRule type="containsText" priority="11281" operator="containsText" id="{4E0FD448-1FCF-403C-8337-69FB1966B4B4}">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1395" operator="containsText" id="{FDB8A4FD-AA9A-451C-951B-F5F7B82BBF6D}">
            <xm:f>NOT(ISERROR(SEARCH('Listados Datos'!$T$3,AF292)))</xm:f>
            <xm:f>'Listados Datos'!$T$3</xm:f>
            <x14:dxf>
              <fill>
                <patternFill patternType="solid">
                  <bgColor rgb="FFC00000"/>
                </patternFill>
              </fill>
            </x14:dxf>
          </x14:cfRule>
          <x14:cfRule type="containsText" priority="11396" operator="containsText" id="{3E983F07-43D2-4F5D-9B63-7BBC9EAA7A16}">
            <xm:f>NOT(ISERROR(SEARCH('Listados Datos'!$T$4,AF292)))</xm:f>
            <xm:f>'Listados Datos'!$T$4</xm:f>
            <x14:dxf>
              <font>
                <b/>
                <i val="0"/>
                <color theme="0"/>
              </font>
              <fill>
                <patternFill>
                  <bgColor rgb="FFE26B0A"/>
                </patternFill>
              </fill>
            </x14:dxf>
          </x14:cfRule>
          <x14:cfRule type="containsText" priority="11397" operator="containsText" id="{BEE126A0-4435-4053-8987-48FFF259E7FB}">
            <xm:f>NOT(ISERROR(SEARCH('Listados Datos'!$T$5,AF292)))</xm:f>
            <xm:f>'Listados Datos'!$T$5</xm:f>
            <x14:dxf>
              <font>
                <b/>
                <i val="0"/>
                <color auto="1"/>
              </font>
              <fill>
                <patternFill>
                  <bgColor rgb="FFFFFF00"/>
                </patternFill>
              </fill>
            </x14:dxf>
          </x14:cfRule>
          <x14:cfRule type="containsText" priority="11398" operator="containsText" id="{8E5600A2-F539-42FD-A740-DB8B285FCFA3}">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1391" operator="containsText" id="{51C6E613-A7BA-4EBC-9867-8E0458B4F346}">
            <xm:f>NOT(ISERROR(SEARCH('Listados Datos'!$T$3,AB292)))</xm:f>
            <xm:f>'Listados Datos'!$T$3</xm:f>
            <x14:dxf>
              <fill>
                <patternFill patternType="solid">
                  <bgColor rgb="FFC00000"/>
                </patternFill>
              </fill>
            </x14:dxf>
          </x14:cfRule>
          <x14:cfRule type="containsText" priority="11392" operator="containsText" id="{EB7897CD-3DA0-4BDF-B3BA-1463F09165B5}">
            <xm:f>NOT(ISERROR(SEARCH('Listados Datos'!$T$4,AB292)))</xm:f>
            <xm:f>'Listados Datos'!$T$4</xm:f>
            <x14:dxf>
              <font>
                <b/>
                <i val="0"/>
                <color theme="0"/>
              </font>
              <fill>
                <patternFill>
                  <bgColor rgb="FFE26B0A"/>
                </patternFill>
              </fill>
            </x14:dxf>
          </x14:cfRule>
          <x14:cfRule type="containsText" priority="11393" operator="containsText" id="{096F9339-04E9-4144-AA3A-F0550A7765CC}">
            <xm:f>NOT(ISERROR(SEARCH('Listados Datos'!$T$5,AB292)))</xm:f>
            <xm:f>'Listados Datos'!$T$5</xm:f>
            <x14:dxf>
              <font>
                <b/>
                <i val="0"/>
                <color auto="1"/>
              </font>
              <fill>
                <patternFill>
                  <bgColor rgb="FFFFFF00"/>
                </patternFill>
              </fill>
            </x14:dxf>
          </x14:cfRule>
          <x14:cfRule type="containsText" priority="11394" operator="containsText" id="{9C82CCBA-F736-4A63-90B0-48C053B8CCD8}">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1381" operator="containsText" id="{0B6C7048-DEEC-4BDB-B92D-DFC4F34E4121}">
            <xm:f>NOT(ISERROR(SEARCH('Listados Datos'!$P$3,Z292)))</xm:f>
            <xm:f>'Listados Datos'!$P$3</xm:f>
            <x14:dxf>
              <fill>
                <patternFill>
                  <bgColor rgb="FF99CC00"/>
                </patternFill>
              </fill>
            </x14:dxf>
          </x14:cfRule>
          <x14:cfRule type="containsText" priority="11382" operator="containsText" id="{DF7F42A4-67BA-4876-A2A8-171204E59A1B}">
            <xm:f>NOT(ISERROR(SEARCH('Listados Datos'!$P$4,Z292)))</xm:f>
            <xm:f>'Listados Datos'!$P$4</xm:f>
            <x14:dxf>
              <fill>
                <patternFill>
                  <bgColor rgb="FF33CC33"/>
                </patternFill>
              </fill>
            </x14:dxf>
          </x14:cfRule>
          <x14:cfRule type="containsText" priority="11383" operator="containsText" id="{F3F58385-317A-4E96-BAD4-CBCD79ED4605}">
            <xm:f>NOT(ISERROR(SEARCH('Listados Datos'!$P$5,Z292)))</xm:f>
            <xm:f>'Listados Datos'!$P$5</xm:f>
            <x14:dxf>
              <fill>
                <patternFill>
                  <bgColor rgb="FFFFFF00"/>
                </patternFill>
              </fill>
            </x14:dxf>
          </x14:cfRule>
          <x14:cfRule type="containsText" priority="11384" operator="containsText" id="{C22AE676-3DE3-4FBA-82BA-D4C5E4D79522}">
            <xm:f>NOT(ISERROR(SEARCH('Listados Datos'!$P$6,Z292)))</xm:f>
            <xm:f>'Listados Datos'!$P$6</xm:f>
            <x14:dxf>
              <fill>
                <patternFill>
                  <bgColor rgb="FFFFC000"/>
                </patternFill>
              </fill>
            </x14:dxf>
          </x14:cfRule>
          <x14:cfRule type="containsText" priority="11385" operator="containsText" id="{5438B946-ABCC-463B-8693-16790BD815D0}">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1357" operator="containsText" id="{2AEC6C9C-7227-42E8-8746-E9882F1D7AC8}">
            <xm:f>NOT(ISERROR(SEARCH('Listados Datos'!$T$3,AT292)))</xm:f>
            <xm:f>'Listados Datos'!$T$3</xm:f>
            <x14:dxf>
              <fill>
                <patternFill patternType="solid">
                  <bgColor rgb="FFC00000"/>
                </patternFill>
              </fill>
            </x14:dxf>
          </x14:cfRule>
          <x14:cfRule type="containsText" priority="11358" operator="containsText" id="{0481675D-757B-4BF8-898C-A01BF5ADAD45}">
            <xm:f>NOT(ISERROR(SEARCH('Listados Datos'!$T$4,AT292)))</xm:f>
            <xm:f>'Listados Datos'!$T$4</xm:f>
            <x14:dxf>
              <font>
                <b/>
                <i val="0"/>
                <color theme="0"/>
              </font>
              <fill>
                <patternFill>
                  <bgColor rgb="FFE26B0A"/>
                </patternFill>
              </fill>
            </x14:dxf>
          </x14:cfRule>
          <x14:cfRule type="containsText" priority="11359" operator="containsText" id="{2D83442D-1FE7-47C3-9DA7-A882051C6490}">
            <xm:f>NOT(ISERROR(SEARCH('Listados Datos'!$T$5,AT292)))</xm:f>
            <xm:f>'Listados Datos'!$T$5</xm:f>
            <x14:dxf>
              <font>
                <b/>
                <i val="0"/>
                <color auto="1"/>
              </font>
              <fill>
                <patternFill>
                  <bgColor rgb="FFFFFF00"/>
                </patternFill>
              </fill>
            </x14:dxf>
          </x14:cfRule>
          <x14:cfRule type="containsText" priority="11360" operator="containsText" id="{4F3D70E1-7526-4931-B8B5-E42DD67FB130}">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1347" operator="containsText" id="{C9F20068-7C34-41E3-8726-7A073B1D5170}">
            <xm:f>NOT(ISERROR(SEARCH('Listados Datos'!$P$3,AR292)))</xm:f>
            <xm:f>'Listados Datos'!$P$3</xm:f>
            <x14:dxf>
              <fill>
                <patternFill>
                  <bgColor rgb="FF99CC00"/>
                </patternFill>
              </fill>
            </x14:dxf>
          </x14:cfRule>
          <x14:cfRule type="containsText" priority="11348" operator="containsText" id="{79E7208B-C026-449C-80C7-D5282B6B4C95}">
            <xm:f>NOT(ISERROR(SEARCH('Listados Datos'!$P$4,AR292)))</xm:f>
            <xm:f>'Listados Datos'!$P$4</xm:f>
            <x14:dxf>
              <fill>
                <patternFill>
                  <bgColor rgb="FF33CC33"/>
                </patternFill>
              </fill>
            </x14:dxf>
          </x14:cfRule>
          <x14:cfRule type="containsText" priority="11349" operator="containsText" id="{8278B7E6-1B74-46BF-B529-D7F4D6C39438}">
            <xm:f>NOT(ISERROR(SEARCH('Listados Datos'!$P$5,AR292)))</xm:f>
            <xm:f>'Listados Datos'!$P$5</xm:f>
            <x14:dxf>
              <fill>
                <patternFill>
                  <bgColor rgb="FFFFFF00"/>
                </patternFill>
              </fill>
            </x14:dxf>
          </x14:cfRule>
          <x14:cfRule type="containsText" priority="11350" operator="containsText" id="{B27917EF-3B5F-400B-ADF1-F7E0E5C8A6CB}">
            <xm:f>NOT(ISERROR(SEARCH('Listados Datos'!$P$6,AR292)))</xm:f>
            <xm:f>'Listados Datos'!$P$6</xm:f>
            <x14:dxf>
              <fill>
                <patternFill>
                  <bgColor rgb="FFFFC000"/>
                </patternFill>
              </fill>
            </x14:dxf>
          </x14:cfRule>
          <x14:cfRule type="containsText" priority="11351" operator="containsText" id="{84C1ED3C-0C4A-44FC-BBB6-C3D2D7194E09}">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1343" operator="containsText" id="{E060B4B0-20C0-4039-A61D-209413516FD4}">
            <xm:f>NOT(ISERROR(SEARCH('Listados Datos'!$T$3,AT293)))</xm:f>
            <xm:f>'Listados Datos'!$T$3</xm:f>
            <x14:dxf>
              <fill>
                <patternFill patternType="solid">
                  <bgColor rgb="FFC00000"/>
                </patternFill>
              </fill>
            </x14:dxf>
          </x14:cfRule>
          <x14:cfRule type="containsText" priority="11344" operator="containsText" id="{21F77A78-34FD-4BD9-BE8E-3A620F57C880}">
            <xm:f>NOT(ISERROR(SEARCH('Listados Datos'!$T$4,AT293)))</xm:f>
            <xm:f>'Listados Datos'!$T$4</xm:f>
            <x14:dxf>
              <font>
                <b/>
                <i val="0"/>
                <color theme="0"/>
              </font>
              <fill>
                <patternFill>
                  <bgColor rgb="FFE26B0A"/>
                </patternFill>
              </fill>
            </x14:dxf>
          </x14:cfRule>
          <x14:cfRule type="containsText" priority="11345" operator="containsText" id="{741E16D8-94C8-4193-B4B0-809C92B289BF}">
            <xm:f>NOT(ISERROR(SEARCH('Listados Datos'!$T$5,AT293)))</xm:f>
            <xm:f>'Listados Datos'!$T$5</xm:f>
            <x14:dxf>
              <font>
                <b/>
                <i val="0"/>
                <color auto="1"/>
              </font>
              <fill>
                <patternFill>
                  <bgColor rgb="FFFFFF00"/>
                </patternFill>
              </fill>
            </x14:dxf>
          </x14:cfRule>
          <x14:cfRule type="containsText" priority="11346" operator="containsText" id="{75DDDAAE-EBAE-4AE8-9CEA-29CE154B4E2D}">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1333" operator="containsText" id="{4E436A68-DAA2-4BEC-BDFD-0165BD7F4322}">
            <xm:f>NOT(ISERROR(SEARCH('Listados Datos'!$P$3,AR293)))</xm:f>
            <xm:f>'Listados Datos'!$P$3</xm:f>
            <x14:dxf>
              <fill>
                <patternFill>
                  <bgColor rgb="FF99CC00"/>
                </patternFill>
              </fill>
            </x14:dxf>
          </x14:cfRule>
          <x14:cfRule type="containsText" priority="11334" operator="containsText" id="{7CBE4778-CFBE-4B84-92A4-4672CF08518E}">
            <xm:f>NOT(ISERROR(SEARCH('Listados Datos'!$P$4,AR293)))</xm:f>
            <xm:f>'Listados Datos'!$P$4</xm:f>
            <x14:dxf>
              <fill>
                <patternFill>
                  <bgColor rgb="FF33CC33"/>
                </patternFill>
              </fill>
            </x14:dxf>
          </x14:cfRule>
          <x14:cfRule type="containsText" priority="11335" operator="containsText" id="{583B6813-A6E1-49A5-AA12-59F405F4F9CE}">
            <xm:f>NOT(ISERROR(SEARCH('Listados Datos'!$P$5,AR293)))</xm:f>
            <xm:f>'Listados Datos'!$P$5</xm:f>
            <x14:dxf>
              <fill>
                <patternFill>
                  <bgColor rgb="FFFFFF00"/>
                </patternFill>
              </fill>
            </x14:dxf>
          </x14:cfRule>
          <x14:cfRule type="containsText" priority="11336" operator="containsText" id="{6A41C515-CA0A-4578-9C20-94ACD9BAEA97}">
            <xm:f>NOT(ISERROR(SEARCH('Listados Datos'!$P$6,AR293)))</xm:f>
            <xm:f>'Listados Datos'!$P$6</xm:f>
            <x14:dxf>
              <fill>
                <patternFill>
                  <bgColor rgb="FFFFC000"/>
                </patternFill>
              </fill>
            </x14:dxf>
          </x14:cfRule>
          <x14:cfRule type="containsText" priority="11337" operator="containsText" id="{09E00A7A-BF74-465F-9FD2-B0A8D96C1F64}">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1315" operator="containsText" id="{465E4BE2-70C7-4266-8575-F6681431E818}">
            <xm:f>NOT(ISERROR(SEARCH('Listados Datos'!$T$3,AF294)))</xm:f>
            <xm:f>'Listados Datos'!$T$3</xm:f>
            <x14:dxf>
              <fill>
                <patternFill patternType="solid">
                  <bgColor rgb="FFC00000"/>
                </patternFill>
              </fill>
            </x14:dxf>
          </x14:cfRule>
          <x14:cfRule type="containsText" priority="11316" operator="containsText" id="{C5E97D70-D2FE-43CB-958D-5EF2A9478794}">
            <xm:f>NOT(ISERROR(SEARCH('Listados Datos'!$T$4,AF294)))</xm:f>
            <xm:f>'Listados Datos'!$T$4</xm:f>
            <x14:dxf>
              <font>
                <b/>
                <i val="0"/>
                <color theme="0"/>
              </font>
              <fill>
                <patternFill>
                  <bgColor rgb="FFE26B0A"/>
                </patternFill>
              </fill>
            </x14:dxf>
          </x14:cfRule>
          <x14:cfRule type="containsText" priority="11317" operator="containsText" id="{DAB5FE0F-D5DF-4A90-A754-5051D3F2D566}">
            <xm:f>NOT(ISERROR(SEARCH('Listados Datos'!$T$5,AF294)))</xm:f>
            <xm:f>'Listados Datos'!$T$5</xm:f>
            <x14:dxf>
              <font>
                <b/>
                <i val="0"/>
                <color auto="1"/>
              </font>
              <fill>
                <patternFill>
                  <bgColor rgb="FFFFFF00"/>
                </patternFill>
              </fill>
            </x14:dxf>
          </x14:cfRule>
          <x14:cfRule type="containsText" priority="11318" operator="containsText" id="{89AA1F80-F380-4DA4-B7C5-78574579B61C}">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1311" operator="containsText" id="{07A7FCEF-63D1-4C7D-8ED4-E0F2BD35E1E7}">
            <xm:f>NOT(ISERROR(SEARCH('Listados Datos'!$T$3,AB294)))</xm:f>
            <xm:f>'Listados Datos'!$T$3</xm:f>
            <x14:dxf>
              <fill>
                <patternFill patternType="solid">
                  <bgColor rgb="FFC00000"/>
                </patternFill>
              </fill>
            </x14:dxf>
          </x14:cfRule>
          <x14:cfRule type="containsText" priority="11312" operator="containsText" id="{17BA41AF-F99A-43F7-B5B5-7B0DE479CD45}">
            <xm:f>NOT(ISERROR(SEARCH('Listados Datos'!$T$4,AB294)))</xm:f>
            <xm:f>'Listados Datos'!$T$4</xm:f>
            <x14:dxf>
              <font>
                <b/>
                <i val="0"/>
                <color theme="0"/>
              </font>
              <fill>
                <patternFill>
                  <bgColor rgb="FFE26B0A"/>
                </patternFill>
              </fill>
            </x14:dxf>
          </x14:cfRule>
          <x14:cfRule type="containsText" priority="11313" operator="containsText" id="{4A11FC39-5405-4544-95D5-369C9AD2895C}">
            <xm:f>NOT(ISERROR(SEARCH('Listados Datos'!$T$5,AB294)))</xm:f>
            <xm:f>'Listados Datos'!$T$5</xm:f>
            <x14:dxf>
              <font>
                <b/>
                <i val="0"/>
                <color auto="1"/>
              </font>
              <fill>
                <patternFill>
                  <bgColor rgb="FFFFFF00"/>
                </patternFill>
              </fill>
            </x14:dxf>
          </x14:cfRule>
          <x14:cfRule type="containsText" priority="11314" operator="containsText" id="{4C4009AC-00AA-4488-B935-CA349E4794F0}">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1301" operator="containsText" id="{87B334D2-0859-4DAB-846E-FA1F1EB0F1C6}">
            <xm:f>NOT(ISERROR(SEARCH('Listados Datos'!$P$3,Z294)))</xm:f>
            <xm:f>'Listados Datos'!$P$3</xm:f>
            <x14:dxf>
              <fill>
                <patternFill>
                  <bgColor rgb="FF99CC00"/>
                </patternFill>
              </fill>
            </x14:dxf>
          </x14:cfRule>
          <x14:cfRule type="containsText" priority="11302" operator="containsText" id="{D5E1F669-6912-487B-BE37-5A175DCFC748}">
            <xm:f>NOT(ISERROR(SEARCH('Listados Datos'!$P$4,Z294)))</xm:f>
            <xm:f>'Listados Datos'!$P$4</xm:f>
            <x14:dxf>
              <fill>
                <patternFill>
                  <bgColor rgb="FF33CC33"/>
                </patternFill>
              </fill>
            </x14:dxf>
          </x14:cfRule>
          <x14:cfRule type="containsText" priority="11303" operator="containsText" id="{79557E7B-681A-4434-9B3C-1ED41B610774}">
            <xm:f>NOT(ISERROR(SEARCH('Listados Datos'!$P$5,Z294)))</xm:f>
            <xm:f>'Listados Datos'!$P$5</xm:f>
            <x14:dxf>
              <fill>
                <patternFill>
                  <bgColor rgb="FFFFFF00"/>
                </patternFill>
              </fill>
            </x14:dxf>
          </x14:cfRule>
          <x14:cfRule type="containsText" priority="11304" operator="containsText" id="{379719EB-63C1-4136-BA7D-DCA2D7166A0A}">
            <xm:f>NOT(ISERROR(SEARCH('Listados Datos'!$P$6,Z294)))</xm:f>
            <xm:f>'Listados Datos'!$P$6</xm:f>
            <x14:dxf>
              <fill>
                <patternFill>
                  <bgColor rgb="FFFFC000"/>
                </patternFill>
              </fill>
            </x14:dxf>
          </x14:cfRule>
          <x14:cfRule type="containsText" priority="11305" operator="containsText" id="{BF12438B-7190-4A3F-8E09-F483D110D58B}">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1273" operator="containsText" id="{0B8BE876-6615-4ED3-A4B6-DDD1F3513D4A}">
            <xm:f>NOT(ISERROR(SEARCH('Listados Datos'!$T$3,AT295)))</xm:f>
            <xm:f>'Listados Datos'!$T$3</xm:f>
            <x14:dxf>
              <fill>
                <patternFill patternType="solid">
                  <bgColor rgb="FFC00000"/>
                </patternFill>
              </fill>
            </x14:dxf>
          </x14:cfRule>
          <x14:cfRule type="containsText" priority="11274" operator="containsText" id="{EC632B4E-1F90-4B60-B5F4-05BBF5701562}">
            <xm:f>NOT(ISERROR(SEARCH('Listados Datos'!$T$4,AT295)))</xm:f>
            <xm:f>'Listados Datos'!$T$4</xm:f>
            <x14:dxf>
              <font>
                <b/>
                <i val="0"/>
                <color theme="0"/>
              </font>
              <fill>
                <patternFill>
                  <bgColor rgb="FFE26B0A"/>
                </patternFill>
              </fill>
            </x14:dxf>
          </x14:cfRule>
          <x14:cfRule type="containsText" priority="11275" operator="containsText" id="{D9B6494E-BFAF-47F0-B460-04615A35CBB3}">
            <xm:f>NOT(ISERROR(SEARCH('Listados Datos'!$T$5,AT295)))</xm:f>
            <xm:f>'Listados Datos'!$T$5</xm:f>
            <x14:dxf>
              <font>
                <b/>
                <i val="0"/>
                <color auto="1"/>
              </font>
              <fill>
                <patternFill>
                  <bgColor rgb="FFFFFF00"/>
                </patternFill>
              </fill>
            </x14:dxf>
          </x14:cfRule>
          <x14:cfRule type="containsText" priority="11276" operator="containsText" id="{F8BF8763-0B94-4BF1-989B-BD8112D59562}">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1193" operator="containsText" id="{53AD7C41-EA10-4BA9-AEF8-CDCD4958E7F8}">
            <xm:f>NOT(ISERROR(SEARCH('Listados Datos'!$T$3,AT291)))</xm:f>
            <xm:f>'Listados Datos'!$T$3</xm:f>
            <x14:dxf>
              <fill>
                <patternFill patternType="solid">
                  <bgColor rgb="FFC00000"/>
                </patternFill>
              </fill>
            </x14:dxf>
          </x14:cfRule>
          <x14:cfRule type="containsText" priority="11194" operator="containsText" id="{5467A189-9233-4940-9549-CD7D213C1346}">
            <xm:f>NOT(ISERROR(SEARCH('Listados Datos'!$T$4,AT291)))</xm:f>
            <xm:f>'Listados Datos'!$T$4</xm:f>
            <x14:dxf>
              <font>
                <b/>
                <i val="0"/>
                <color theme="0"/>
              </font>
              <fill>
                <patternFill>
                  <bgColor rgb="FFE26B0A"/>
                </patternFill>
              </fill>
            </x14:dxf>
          </x14:cfRule>
          <x14:cfRule type="containsText" priority="11195" operator="containsText" id="{1E9B6EC2-8D56-4C29-9280-A142BFFDD78F}">
            <xm:f>NOT(ISERROR(SEARCH('Listados Datos'!$T$5,AT291)))</xm:f>
            <xm:f>'Listados Datos'!$T$5</xm:f>
            <x14:dxf>
              <font>
                <b/>
                <i val="0"/>
                <color auto="1"/>
              </font>
              <fill>
                <patternFill>
                  <bgColor rgb="FFFFFF00"/>
                </patternFill>
              </fill>
            </x14:dxf>
          </x14:cfRule>
          <x14:cfRule type="containsText" priority="11196" operator="containsText" id="{D81EB68B-9937-421E-8092-C029946414B2}">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83" operator="containsText" id="{C5D3CC1A-F266-45C4-98AF-A029E6EE303A}">
            <xm:f>NOT(ISERROR(SEARCH('Listados Datos'!$P$3,AR291)))</xm:f>
            <xm:f>'Listados Datos'!$P$3</xm:f>
            <x14:dxf>
              <fill>
                <patternFill>
                  <bgColor rgb="FF99CC00"/>
                </patternFill>
              </fill>
            </x14:dxf>
          </x14:cfRule>
          <x14:cfRule type="containsText" priority="11184" operator="containsText" id="{3DCF10DD-A780-4102-A118-3644EE06DF4F}">
            <xm:f>NOT(ISERROR(SEARCH('Listados Datos'!$P$4,AR291)))</xm:f>
            <xm:f>'Listados Datos'!$P$4</xm:f>
            <x14:dxf>
              <fill>
                <patternFill>
                  <bgColor rgb="FF33CC33"/>
                </patternFill>
              </fill>
            </x14:dxf>
          </x14:cfRule>
          <x14:cfRule type="containsText" priority="11185" operator="containsText" id="{B33F8DC5-98E6-416C-BBE2-57E4FB0A8127}">
            <xm:f>NOT(ISERROR(SEARCH('Listados Datos'!$P$5,AR291)))</xm:f>
            <xm:f>'Listados Datos'!$P$5</xm:f>
            <x14:dxf>
              <fill>
                <patternFill>
                  <bgColor rgb="FFFFFF00"/>
                </patternFill>
              </fill>
            </x14:dxf>
          </x14:cfRule>
          <x14:cfRule type="containsText" priority="11186" operator="containsText" id="{AA703E9B-8C73-401C-9712-543F3F923943}">
            <xm:f>NOT(ISERROR(SEARCH('Listados Datos'!$P$6,AR291)))</xm:f>
            <xm:f>'Listados Datos'!$P$6</xm:f>
            <x14:dxf>
              <fill>
                <patternFill>
                  <bgColor rgb="FFFFC000"/>
                </patternFill>
              </fill>
            </x14:dxf>
          </x14:cfRule>
          <x14:cfRule type="containsText" priority="11187" operator="containsText" id="{09E2D3AB-A174-45C9-9DD3-CEE1E535FDA1}">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51" operator="containsText" id="{E0154852-8924-49C6-81BA-0D4D1A91A849}">
            <xm:f>NOT(ISERROR(SEARCH('Listados Datos'!$T$3,AT288)))</xm:f>
            <xm:f>'Listados Datos'!$T$3</xm:f>
            <x14:dxf>
              <fill>
                <patternFill patternType="solid">
                  <bgColor rgb="FFC00000"/>
                </patternFill>
              </fill>
            </x14:dxf>
          </x14:cfRule>
          <x14:cfRule type="containsText" priority="11152" operator="containsText" id="{2406BCCB-F46C-4C2B-8E03-339BB3C4FC85}">
            <xm:f>NOT(ISERROR(SEARCH('Listados Datos'!$T$4,AT288)))</xm:f>
            <xm:f>'Listados Datos'!$T$4</xm:f>
            <x14:dxf>
              <font>
                <b/>
                <i val="0"/>
                <color theme="0"/>
              </font>
              <fill>
                <patternFill>
                  <bgColor rgb="FFE26B0A"/>
                </patternFill>
              </fill>
            </x14:dxf>
          </x14:cfRule>
          <x14:cfRule type="containsText" priority="11153" operator="containsText" id="{92B5965C-17A7-4D61-ABE7-5A0078DD7F2C}">
            <xm:f>NOT(ISERROR(SEARCH('Listados Datos'!$T$5,AT288)))</xm:f>
            <xm:f>'Listados Datos'!$T$5</xm:f>
            <x14:dxf>
              <font>
                <b/>
                <i val="0"/>
                <color auto="1"/>
              </font>
              <fill>
                <patternFill>
                  <bgColor rgb="FFFFFF00"/>
                </patternFill>
              </fill>
            </x14:dxf>
          </x14:cfRule>
          <x14:cfRule type="containsText" priority="11154" operator="containsText" id="{EC79ED6A-01DB-45EF-9D99-40965E09BA92}">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41" operator="containsText" id="{D966D737-3578-4051-ABA7-0AE30D8E3E27}">
            <xm:f>NOT(ISERROR(SEARCH('Listados Datos'!$P$3,AR288)))</xm:f>
            <xm:f>'Listados Datos'!$P$3</xm:f>
            <x14:dxf>
              <fill>
                <patternFill>
                  <bgColor rgb="FF99CC00"/>
                </patternFill>
              </fill>
            </x14:dxf>
          </x14:cfRule>
          <x14:cfRule type="containsText" priority="11142" operator="containsText" id="{416A300C-7CBF-4372-9B94-12EC2D64E6EC}">
            <xm:f>NOT(ISERROR(SEARCH('Listados Datos'!$P$4,AR288)))</xm:f>
            <xm:f>'Listados Datos'!$P$4</xm:f>
            <x14:dxf>
              <fill>
                <patternFill>
                  <bgColor rgb="FF33CC33"/>
                </patternFill>
              </fill>
            </x14:dxf>
          </x14:cfRule>
          <x14:cfRule type="containsText" priority="11143" operator="containsText" id="{0CAA9E63-6D06-420E-8696-242471AEE081}">
            <xm:f>NOT(ISERROR(SEARCH('Listados Datos'!$P$5,AR288)))</xm:f>
            <xm:f>'Listados Datos'!$P$5</xm:f>
            <x14:dxf>
              <fill>
                <patternFill>
                  <bgColor rgb="FFFFFF00"/>
                </patternFill>
              </fill>
            </x14:dxf>
          </x14:cfRule>
          <x14:cfRule type="containsText" priority="11144" operator="containsText" id="{78F8C1C4-DC8B-4EA5-A2CD-A568AF74DDDA}">
            <xm:f>NOT(ISERROR(SEARCH('Listados Datos'!$P$6,AR288)))</xm:f>
            <xm:f>'Listados Datos'!$P$6</xm:f>
            <x14:dxf>
              <fill>
                <patternFill>
                  <bgColor rgb="FFFFC000"/>
                </patternFill>
              </fill>
            </x14:dxf>
          </x14:cfRule>
          <x14:cfRule type="containsText" priority="11145" operator="containsText" id="{9C2F8C26-E9E8-4DAC-8438-226A12F0451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127" operator="containsText" id="{AA36C91B-7A96-4A1C-9C7B-069FE05D0304}">
            <xm:f>NOT(ISERROR(SEARCH('Listados Datos'!$P$3,AR289)))</xm:f>
            <xm:f>'Listados Datos'!$P$3</xm:f>
            <x14:dxf>
              <fill>
                <patternFill>
                  <bgColor rgb="FF99CC00"/>
                </patternFill>
              </fill>
            </x14:dxf>
          </x14:cfRule>
          <x14:cfRule type="containsText" priority="11128" operator="containsText" id="{447DB34B-944A-48EC-9721-ECC3576FE94F}">
            <xm:f>NOT(ISERROR(SEARCH('Listados Datos'!$P$4,AR289)))</xm:f>
            <xm:f>'Listados Datos'!$P$4</xm:f>
            <x14:dxf>
              <fill>
                <patternFill>
                  <bgColor rgb="FF33CC33"/>
                </patternFill>
              </fill>
            </x14:dxf>
          </x14:cfRule>
          <x14:cfRule type="containsText" priority="11129" operator="containsText" id="{253D407A-5A77-4FE4-93E4-FE4A56C8FFA2}">
            <xm:f>NOT(ISERROR(SEARCH('Listados Datos'!$P$5,AR289)))</xm:f>
            <xm:f>'Listados Datos'!$P$5</xm:f>
            <x14:dxf>
              <fill>
                <patternFill>
                  <bgColor rgb="FFFFFF00"/>
                </patternFill>
              </fill>
            </x14:dxf>
          </x14:cfRule>
          <x14:cfRule type="containsText" priority="11130" operator="containsText" id="{4EE24B54-BF3A-4C9E-B16C-C4664700531C}">
            <xm:f>NOT(ISERROR(SEARCH('Listados Datos'!$P$6,AR289)))</xm:f>
            <xm:f>'Listados Datos'!$P$6</xm:f>
            <x14:dxf>
              <fill>
                <patternFill>
                  <bgColor rgb="FFFFC000"/>
                </patternFill>
              </fill>
            </x14:dxf>
          </x14:cfRule>
          <x14:cfRule type="containsText" priority="11131" operator="containsText" id="{85292C69-A9E0-4092-9768-86C605D410F3}">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259" operator="containsText" id="{9B5C483F-AF58-42CE-A3C7-20EF2B2BAFCF}">
            <xm:f>NOT(ISERROR(SEARCH('Listados Datos'!$T$3,AF286)))</xm:f>
            <xm:f>'Listados Datos'!$T$3</xm:f>
            <x14:dxf>
              <fill>
                <patternFill patternType="solid">
                  <bgColor rgb="FFC00000"/>
                </patternFill>
              </fill>
            </x14:dxf>
          </x14:cfRule>
          <x14:cfRule type="containsText" priority="11260" operator="containsText" id="{BA429702-8669-4AC3-B3DC-6F9F4F3EB5BB}">
            <xm:f>NOT(ISERROR(SEARCH('Listados Datos'!$T$4,AF286)))</xm:f>
            <xm:f>'Listados Datos'!$T$4</xm:f>
            <x14:dxf>
              <font>
                <b/>
                <i val="0"/>
                <color theme="0"/>
              </font>
              <fill>
                <patternFill>
                  <bgColor rgb="FFE26B0A"/>
                </patternFill>
              </fill>
            </x14:dxf>
          </x14:cfRule>
          <x14:cfRule type="containsText" priority="11261" operator="containsText" id="{58CE9F39-0D3F-4AF9-9E61-E867BFC2AA15}">
            <xm:f>NOT(ISERROR(SEARCH('Listados Datos'!$T$5,AF286)))</xm:f>
            <xm:f>'Listados Datos'!$T$5</xm:f>
            <x14:dxf>
              <font>
                <b/>
                <i val="0"/>
                <color auto="1"/>
              </font>
              <fill>
                <patternFill>
                  <bgColor rgb="FFFFFF00"/>
                </patternFill>
              </fill>
            </x14:dxf>
          </x14:cfRule>
          <x14:cfRule type="containsText" priority="11262" operator="containsText" id="{72337C9B-B534-4BC9-A455-B2C7BBAA4AFE}">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55" operator="containsText" id="{6A1ABD20-2CE9-4249-B7E6-79289A4A4C3A}">
            <xm:f>NOT(ISERROR(SEARCH('Listados Datos'!$T$3,AB286)))</xm:f>
            <xm:f>'Listados Datos'!$T$3</xm:f>
            <x14:dxf>
              <fill>
                <patternFill patternType="solid">
                  <bgColor rgb="FFC00000"/>
                </patternFill>
              </fill>
            </x14:dxf>
          </x14:cfRule>
          <x14:cfRule type="containsText" priority="11256" operator="containsText" id="{664FB9C9-6E2F-4DC2-BBD3-465E4C14BDE1}">
            <xm:f>NOT(ISERROR(SEARCH('Listados Datos'!$T$4,AB286)))</xm:f>
            <xm:f>'Listados Datos'!$T$4</xm:f>
            <x14:dxf>
              <font>
                <b/>
                <i val="0"/>
                <color theme="0"/>
              </font>
              <fill>
                <patternFill>
                  <bgColor rgb="FFE26B0A"/>
                </patternFill>
              </fill>
            </x14:dxf>
          </x14:cfRule>
          <x14:cfRule type="containsText" priority="11257" operator="containsText" id="{E888A92A-3743-460A-B976-A7518646040F}">
            <xm:f>NOT(ISERROR(SEARCH('Listados Datos'!$T$5,AB286)))</xm:f>
            <xm:f>'Listados Datos'!$T$5</xm:f>
            <x14:dxf>
              <font>
                <b/>
                <i val="0"/>
                <color auto="1"/>
              </font>
              <fill>
                <patternFill>
                  <bgColor rgb="FFFFFF00"/>
                </patternFill>
              </fill>
            </x14:dxf>
          </x14:cfRule>
          <x14:cfRule type="containsText" priority="11258" operator="containsText" id="{3B232110-4D72-4C3A-A41B-F8B14DEC4B5B}">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45" operator="containsText" id="{7042735A-9553-434E-9AEF-4E5D479F837A}">
            <xm:f>NOT(ISERROR(SEARCH('Listados Datos'!$P$3,Z286)))</xm:f>
            <xm:f>'Listados Datos'!$P$3</xm:f>
            <x14:dxf>
              <fill>
                <patternFill>
                  <bgColor rgb="FF99CC00"/>
                </patternFill>
              </fill>
            </x14:dxf>
          </x14:cfRule>
          <x14:cfRule type="containsText" priority="11246" operator="containsText" id="{713EFA31-6736-4BF1-BACC-63789B4D3158}">
            <xm:f>NOT(ISERROR(SEARCH('Listados Datos'!$P$4,Z286)))</xm:f>
            <xm:f>'Listados Datos'!$P$4</xm:f>
            <x14:dxf>
              <fill>
                <patternFill>
                  <bgColor rgb="FF33CC33"/>
                </patternFill>
              </fill>
            </x14:dxf>
          </x14:cfRule>
          <x14:cfRule type="containsText" priority="11247" operator="containsText" id="{AD81B88B-542D-4C06-874F-C15B9EA298FF}">
            <xm:f>NOT(ISERROR(SEARCH('Listados Datos'!$P$5,Z286)))</xm:f>
            <xm:f>'Listados Datos'!$P$5</xm:f>
            <x14:dxf>
              <fill>
                <patternFill>
                  <bgColor rgb="FFFFFF00"/>
                </patternFill>
              </fill>
            </x14:dxf>
          </x14:cfRule>
          <x14:cfRule type="containsText" priority="11248" operator="containsText" id="{0583F398-C594-497B-B77E-F1723006121F}">
            <xm:f>NOT(ISERROR(SEARCH('Listados Datos'!$P$6,Z286)))</xm:f>
            <xm:f>'Listados Datos'!$P$6</xm:f>
            <x14:dxf>
              <fill>
                <patternFill>
                  <bgColor rgb="FFFFC000"/>
                </patternFill>
              </fill>
            </x14:dxf>
          </x14:cfRule>
          <x14:cfRule type="containsText" priority="11249" operator="containsText" id="{7C6A1DF5-DD8C-46E4-8698-039350B5A6DB}">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221" operator="containsText" id="{6665B963-B27D-41E0-A07D-CD39C39612BB}">
            <xm:f>NOT(ISERROR(SEARCH('Listados Datos'!$T$3,AT286)))</xm:f>
            <xm:f>'Listados Datos'!$T$3</xm:f>
            <x14:dxf>
              <fill>
                <patternFill patternType="solid">
                  <bgColor rgb="FFC00000"/>
                </patternFill>
              </fill>
            </x14:dxf>
          </x14:cfRule>
          <x14:cfRule type="containsText" priority="11222" operator="containsText" id="{9FA9CDEC-054B-4AAE-9435-027FD5510534}">
            <xm:f>NOT(ISERROR(SEARCH('Listados Datos'!$T$4,AT286)))</xm:f>
            <xm:f>'Listados Datos'!$T$4</xm:f>
            <x14:dxf>
              <font>
                <b/>
                <i val="0"/>
                <color theme="0"/>
              </font>
              <fill>
                <patternFill>
                  <bgColor rgb="FFE26B0A"/>
                </patternFill>
              </fill>
            </x14:dxf>
          </x14:cfRule>
          <x14:cfRule type="containsText" priority="11223" operator="containsText" id="{8EE70007-B025-476A-B97C-2DE4B7644174}">
            <xm:f>NOT(ISERROR(SEARCH('Listados Datos'!$T$5,AT286)))</xm:f>
            <xm:f>'Listados Datos'!$T$5</xm:f>
            <x14:dxf>
              <font>
                <b/>
                <i val="0"/>
                <color auto="1"/>
              </font>
              <fill>
                <patternFill>
                  <bgColor rgb="FFFFFF00"/>
                </patternFill>
              </fill>
            </x14:dxf>
          </x14:cfRule>
          <x14:cfRule type="containsText" priority="11224" operator="containsText" id="{5415122F-28BD-4829-8211-C68419C40557}">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211" operator="containsText" id="{E5C72229-84A3-4AF4-8F5F-E7B74BE072E6}">
            <xm:f>NOT(ISERROR(SEARCH('Listados Datos'!$P$3,AR286)))</xm:f>
            <xm:f>'Listados Datos'!$P$3</xm:f>
            <x14:dxf>
              <fill>
                <patternFill>
                  <bgColor rgb="FF99CC00"/>
                </patternFill>
              </fill>
            </x14:dxf>
          </x14:cfRule>
          <x14:cfRule type="containsText" priority="11212" operator="containsText" id="{8B6CC11D-5430-43B0-9344-5E7557DC9C87}">
            <xm:f>NOT(ISERROR(SEARCH('Listados Datos'!$P$4,AR286)))</xm:f>
            <xm:f>'Listados Datos'!$P$4</xm:f>
            <x14:dxf>
              <fill>
                <patternFill>
                  <bgColor rgb="FF33CC33"/>
                </patternFill>
              </fill>
            </x14:dxf>
          </x14:cfRule>
          <x14:cfRule type="containsText" priority="11213" operator="containsText" id="{981415DA-3826-4304-A445-40101528FC0D}">
            <xm:f>NOT(ISERROR(SEARCH('Listados Datos'!$P$5,AR286)))</xm:f>
            <xm:f>'Listados Datos'!$P$5</xm:f>
            <x14:dxf>
              <fill>
                <patternFill>
                  <bgColor rgb="FFFFFF00"/>
                </patternFill>
              </fill>
            </x14:dxf>
          </x14:cfRule>
          <x14:cfRule type="containsText" priority="11214" operator="containsText" id="{0C269543-A49C-489C-BD2D-A5C4CF0DCABD}">
            <xm:f>NOT(ISERROR(SEARCH('Listados Datos'!$P$6,AR286)))</xm:f>
            <xm:f>'Listados Datos'!$P$6</xm:f>
            <x14:dxf>
              <fill>
                <patternFill>
                  <bgColor rgb="FFFFC000"/>
                </patternFill>
              </fill>
            </x14:dxf>
          </x14:cfRule>
          <x14:cfRule type="containsText" priority="11215" operator="containsText" id="{27839D11-03A0-4735-9B42-AB60827BAB7D}">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207" operator="containsText" id="{DBCD0E42-7141-4D95-BE56-979F9F05B7EE}">
            <xm:f>NOT(ISERROR(SEARCH('Listados Datos'!$T$3,AT287)))</xm:f>
            <xm:f>'Listados Datos'!$T$3</xm:f>
            <x14:dxf>
              <fill>
                <patternFill patternType="solid">
                  <bgColor rgb="FFC00000"/>
                </patternFill>
              </fill>
            </x14:dxf>
          </x14:cfRule>
          <x14:cfRule type="containsText" priority="11208" operator="containsText" id="{CB944285-2BB4-4F28-9353-084906E56E9D}">
            <xm:f>NOT(ISERROR(SEARCH('Listados Datos'!$T$4,AT287)))</xm:f>
            <xm:f>'Listados Datos'!$T$4</xm:f>
            <x14:dxf>
              <font>
                <b/>
                <i val="0"/>
                <color theme="0"/>
              </font>
              <fill>
                <patternFill>
                  <bgColor rgb="FFE26B0A"/>
                </patternFill>
              </fill>
            </x14:dxf>
          </x14:cfRule>
          <x14:cfRule type="containsText" priority="11209" operator="containsText" id="{AB7A7C50-0098-4D22-B1C4-0B26CC725BF2}">
            <xm:f>NOT(ISERROR(SEARCH('Listados Datos'!$T$5,AT287)))</xm:f>
            <xm:f>'Listados Datos'!$T$5</xm:f>
            <x14:dxf>
              <font>
                <b/>
                <i val="0"/>
                <color auto="1"/>
              </font>
              <fill>
                <patternFill>
                  <bgColor rgb="FFFFFF00"/>
                </patternFill>
              </fill>
            </x14:dxf>
          </x14:cfRule>
          <x14:cfRule type="containsText" priority="11210" operator="containsText" id="{1CFEC976-DB48-4A14-A091-664C798885C7}">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97" operator="containsText" id="{60D669DF-89EA-440D-AA6F-6216ECF2C7B9}">
            <xm:f>NOT(ISERROR(SEARCH('Listados Datos'!$P$3,AR287)))</xm:f>
            <xm:f>'Listados Datos'!$P$3</xm:f>
            <x14:dxf>
              <fill>
                <patternFill>
                  <bgColor rgb="FF99CC00"/>
                </patternFill>
              </fill>
            </x14:dxf>
          </x14:cfRule>
          <x14:cfRule type="containsText" priority="11198" operator="containsText" id="{B6D7A521-0FD1-44B3-89B7-543723FFE583}">
            <xm:f>NOT(ISERROR(SEARCH('Listados Datos'!$P$4,AR287)))</xm:f>
            <xm:f>'Listados Datos'!$P$4</xm:f>
            <x14:dxf>
              <fill>
                <patternFill>
                  <bgColor rgb="FF33CC33"/>
                </patternFill>
              </fill>
            </x14:dxf>
          </x14:cfRule>
          <x14:cfRule type="containsText" priority="11199" operator="containsText" id="{C16ED06E-807D-4886-B34C-1CA48105A646}">
            <xm:f>NOT(ISERROR(SEARCH('Listados Datos'!$P$5,AR287)))</xm:f>
            <xm:f>'Listados Datos'!$P$5</xm:f>
            <x14:dxf>
              <fill>
                <patternFill>
                  <bgColor rgb="FFFFFF00"/>
                </patternFill>
              </fill>
            </x14:dxf>
          </x14:cfRule>
          <x14:cfRule type="containsText" priority="11200" operator="containsText" id="{CD1BDE9B-F415-4A9B-9ED8-5C4D6B70F732}">
            <xm:f>NOT(ISERROR(SEARCH('Listados Datos'!$P$6,AR287)))</xm:f>
            <xm:f>'Listados Datos'!$P$6</xm:f>
            <x14:dxf>
              <fill>
                <patternFill>
                  <bgColor rgb="FFFFC000"/>
                </patternFill>
              </fill>
            </x14:dxf>
          </x14:cfRule>
          <x14:cfRule type="containsText" priority="11201" operator="containsText" id="{2A2FEF40-707F-4E86-A557-DF388E42B90C}">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79" operator="containsText" id="{74427A99-1A1C-4C6E-874F-EA4FD7372D6F}">
            <xm:f>NOT(ISERROR(SEARCH('Listados Datos'!$T$3,AF288)))</xm:f>
            <xm:f>'Listados Datos'!$T$3</xm:f>
            <x14:dxf>
              <fill>
                <patternFill patternType="solid">
                  <bgColor rgb="FFC00000"/>
                </patternFill>
              </fill>
            </x14:dxf>
          </x14:cfRule>
          <x14:cfRule type="containsText" priority="11180" operator="containsText" id="{918E595F-995D-43C4-BE4A-84F60CFDF776}">
            <xm:f>NOT(ISERROR(SEARCH('Listados Datos'!$T$4,AF288)))</xm:f>
            <xm:f>'Listados Datos'!$T$4</xm:f>
            <x14:dxf>
              <font>
                <b/>
                <i val="0"/>
                <color theme="0"/>
              </font>
              <fill>
                <patternFill>
                  <bgColor rgb="FFE26B0A"/>
                </patternFill>
              </fill>
            </x14:dxf>
          </x14:cfRule>
          <x14:cfRule type="containsText" priority="11181" operator="containsText" id="{D1E34A74-18BA-4802-B3DB-17D13AD06115}">
            <xm:f>NOT(ISERROR(SEARCH('Listados Datos'!$T$5,AF288)))</xm:f>
            <xm:f>'Listados Datos'!$T$5</xm:f>
            <x14:dxf>
              <font>
                <b/>
                <i val="0"/>
                <color auto="1"/>
              </font>
              <fill>
                <patternFill>
                  <bgColor rgb="FFFFFF00"/>
                </patternFill>
              </fill>
            </x14:dxf>
          </x14:cfRule>
          <x14:cfRule type="containsText" priority="11182" operator="containsText" id="{D9382BC3-8D08-4F2C-8E4C-D4E370599D55}">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75" operator="containsText" id="{0ACD4720-B078-4C45-A41E-A48D7A8E86CB}">
            <xm:f>NOT(ISERROR(SEARCH('Listados Datos'!$T$3,AB288)))</xm:f>
            <xm:f>'Listados Datos'!$T$3</xm:f>
            <x14:dxf>
              <fill>
                <patternFill patternType="solid">
                  <bgColor rgb="FFC00000"/>
                </patternFill>
              </fill>
            </x14:dxf>
          </x14:cfRule>
          <x14:cfRule type="containsText" priority="11176" operator="containsText" id="{719B4339-04B1-49A7-8BB7-C0DE9A0BC466}">
            <xm:f>NOT(ISERROR(SEARCH('Listados Datos'!$T$4,AB288)))</xm:f>
            <xm:f>'Listados Datos'!$T$4</xm:f>
            <x14:dxf>
              <font>
                <b/>
                <i val="0"/>
                <color theme="0"/>
              </font>
              <fill>
                <patternFill>
                  <bgColor rgb="FFE26B0A"/>
                </patternFill>
              </fill>
            </x14:dxf>
          </x14:cfRule>
          <x14:cfRule type="containsText" priority="11177" operator="containsText" id="{535A902B-2F19-4D0D-B678-4452A10DE44D}">
            <xm:f>NOT(ISERROR(SEARCH('Listados Datos'!$T$5,AB288)))</xm:f>
            <xm:f>'Listados Datos'!$T$5</xm:f>
            <x14:dxf>
              <font>
                <b/>
                <i val="0"/>
                <color auto="1"/>
              </font>
              <fill>
                <patternFill>
                  <bgColor rgb="FFFFFF00"/>
                </patternFill>
              </fill>
            </x14:dxf>
          </x14:cfRule>
          <x14:cfRule type="containsText" priority="11178" operator="containsText" id="{9D71C6AC-4D18-44E4-A02C-14CBA8D3A694}">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65" operator="containsText" id="{838FD8AF-8155-491A-85B6-B7C0095D0A9D}">
            <xm:f>NOT(ISERROR(SEARCH('Listados Datos'!$P$3,Z288)))</xm:f>
            <xm:f>'Listados Datos'!$P$3</xm:f>
            <x14:dxf>
              <fill>
                <patternFill>
                  <bgColor rgb="FF99CC00"/>
                </patternFill>
              </fill>
            </x14:dxf>
          </x14:cfRule>
          <x14:cfRule type="containsText" priority="11166" operator="containsText" id="{14FF49A9-F406-4C2E-AFE7-62E2F7FBE0CD}">
            <xm:f>NOT(ISERROR(SEARCH('Listados Datos'!$P$4,Z288)))</xm:f>
            <xm:f>'Listados Datos'!$P$4</xm:f>
            <x14:dxf>
              <fill>
                <patternFill>
                  <bgColor rgb="FF33CC33"/>
                </patternFill>
              </fill>
            </x14:dxf>
          </x14:cfRule>
          <x14:cfRule type="containsText" priority="11167" operator="containsText" id="{892B6531-26C0-4AC8-9052-821236535E34}">
            <xm:f>NOT(ISERROR(SEARCH('Listados Datos'!$P$5,Z288)))</xm:f>
            <xm:f>'Listados Datos'!$P$5</xm:f>
            <x14:dxf>
              <fill>
                <patternFill>
                  <bgColor rgb="FFFFFF00"/>
                </patternFill>
              </fill>
            </x14:dxf>
          </x14:cfRule>
          <x14:cfRule type="containsText" priority="11168" operator="containsText" id="{37006B56-BEFA-4C9D-A18B-526EE961AAB8}">
            <xm:f>NOT(ISERROR(SEARCH('Listados Datos'!$P$6,Z288)))</xm:f>
            <xm:f>'Listados Datos'!$P$6</xm:f>
            <x14:dxf>
              <fill>
                <patternFill>
                  <bgColor rgb="FFFFC000"/>
                </patternFill>
              </fill>
            </x14:dxf>
          </x14:cfRule>
          <x14:cfRule type="containsText" priority="11169" operator="containsText" id="{C74C9295-EC0A-41B6-8085-063EF3506654}">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37" operator="containsText" id="{14D167DF-CBD4-4F4B-86A6-A12E8A68EED2}">
            <xm:f>NOT(ISERROR(SEARCH('Listados Datos'!$T$3,AT289)))</xm:f>
            <xm:f>'Listados Datos'!$T$3</xm:f>
            <x14:dxf>
              <fill>
                <patternFill patternType="solid">
                  <bgColor rgb="FFC00000"/>
                </patternFill>
              </fill>
            </x14:dxf>
          </x14:cfRule>
          <x14:cfRule type="containsText" priority="11138" operator="containsText" id="{080CCC0D-0B53-4192-BA5D-6BB868AD0497}">
            <xm:f>NOT(ISERROR(SEARCH('Listados Datos'!$T$4,AT289)))</xm:f>
            <xm:f>'Listados Datos'!$T$4</xm:f>
            <x14:dxf>
              <font>
                <b/>
                <i val="0"/>
                <color theme="0"/>
              </font>
              <fill>
                <patternFill>
                  <bgColor rgb="FFE26B0A"/>
                </patternFill>
              </fill>
            </x14:dxf>
          </x14:cfRule>
          <x14:cfRule type="containsText" priority="11139" operator="containsText" id="{29592412-4EBB-4714-8460-873B6904535C}">
            <xm:f>NOT(ISERROR(SEARCH('Listados Datos'!$T$5,AT289)))</xm:f>
            <xm:f>'Listados Datos'!$T$5</xm:f>
            <x14:dxf>
              <font>
                <b/>
                <i val="0"/>
                <color auto="1"/>
              </font>
              <fill>
                <patternFill>
                  <bgColor rgb="FFFFFF00"/>
                </patternFill>
              </fill>
            </x14:dxf>
          </x14:cfRule>
          <x14:cfRule type="containsText" priority="11140" operator="containsText" id="{750C92D9-5991-4624-9DE4-6721F01174E4}">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0875" operator="containsText" id="{65253B60-2AB8-40EC-92C0-CE4DC0A3794F}">
            <xm:f>NOT(ISERROR(SEARCH('Listados Datos'!$P$3,AR296)))</xm:f>
            <xm:f>'Listados Datos'!$P$3</xm:f>
            <x14:dxf>
              <fill>
                <patternFill>
                  <bgColor rgb="FF99CC00"/>
                </patternFill>
              </fill>
            </x14:dxf>
          </x14:cfRule>
          <x14:cfRule type="containsText" priority="10876" operator="containsText" id="{CA56476E-98D8-48C0-BDB9-D185EA305597}">
            <xm:f>NOT(ISERROR(SEARCH('Listados Datos'!$P$4,AR296)))</xm:f>
            <xm:f>'Listados Datos'!$P$4</xm:f>
            <x14:dxf>
              <fill>
                <patternFill>
                  <bgColor rgb="FF33CC33"/>
                </patternFill>
              </fill>
            </x14:dxf>
          </x14:cfRule>
          <x14:cfRule type="containsText" priority="10877" operator="containsText" id="{0F43D69A-49EF-4CC0-859B-EEF4A7A7FCED}">
            <xm:f>NOT(ISERROR(SEARCH('Listados Datos'!$P$5,AR296)))</xm:f>
            <xm:f>'Listados Datos'!$P$5</xm:f>
            <x14:dxf>
              <fill>
                <patternFill>
                  <bgColor rgb="FFFFFF00"/>
                </patternFill>
              </fill>
            </x14:dxf>
          </x14:cfRule>
          <x14:cfRule type="containsText" priority="10878" operator="containsText" id="{D2EB3DF7-A148-4AF4-8AA0-2CDD8E5474DE}">
            <xm:f>NOT(ISERROR(SEARCH('Listados Datos'!$P$6,AR296)))</xm:f>
            <xm:f>'Listados Datos'!$P$6</xm:f>
            <x14:dxf>
              <fill>
                <patternFill>
                  <bgColor rgb="FFFFC000"/>
                </patternFill>
              </fill>
            </x14:dxf>
          </x14:cfRule>
          <x14:cfRule type="containsText" priority="10879" operator="containsText" id="{75F8B13D-EB4A-4700-B16A-61CDFCA7C8E4}">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1123" operator="containsText" id="{17FEFE7B-513B-4061-B8E7-0088ACDA4385}">
            <xm:f>NOT(ISERROR(SEARCH('Listados Datos'!$T$3,AF266)))</xm:f>
            <xm:f>'Listados Datos'!$T$3</xm:f>
            <x14:dxf>
              <fill>
                <patternFill patternType="solid">
                  <bgColor rgb="FFC00000"/>
                </patternFill>
              </fill>
            </x14:dxf>
          </x14:cfRule>
          <x14:cfRule type="containsText" priority="11124" operator="containsText" id="{AA435CE8-59B2-467B-9C6A-3555BB2980A4}">
            <xm:f>NOT(ISERROR(SEARCH('Listados Datos'!$T$4,AF266)))</xm:f>
            <xm:f>'Listados Datos'!$T$4</xm:f>
            <x14:dxf>
              <font>
                <b/>
                <i val="0"/>
                <color theme="0"/>
              </font>
              <fill>
                <patternFill>
                  <bgColor rgb="FFE26B0A"/>
                </patternFill>
              </fill>
            </x14:dxf>
          </x14:cfRule>
          <x14:cfRule type="containsText" priority="11125" operator="containsText" id="{BDC2D3F3-9F33-4BFF-B30D-B942C48875AC}">
            <xm:f>NOT(ISERROR(SEARCH('Listados Datos'!$T$5,AF266)))</xm:f>
            <xm:f>'Listados Datos'!$T$5</xm:f>
            <x14:dxf>
              <font>
                <b/>
                <i val="0"/>
                <color auto="1"/>
              </font>
              <fill>
                <patternFill>
                  <bgColor rgb="FFFFFF00"/>
                </patternFill>
              </fill>
            </x14:dxf>
          </x14:cfRule>
          <x14:cfRule type="containsText" priority="11126" operator="containsText" id="{0CE67EB2-9EB0-4D61-955D-D7B1C32F2A4E}">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1119" operator="containsText" id="{6AC5EC78-E869-4B13-9869-6305F115F907}">
            <xm:f>NOT(ISERROR(SEARCH('Listados Datos'!$T$3,AB266)))</xm:f>
            <xm:f>'Listados Datos'!$T$3</xm:f>
            <x14:dxf>
              <fill>
                <patternFill patternType="solid">
                  <bgColor rgb="FFC00000"/>
                </patternFill>
              </fill>
            </x14:dxf>
          </x14:cfRule>
          <x14:cfRule type="containsText" priority="11120" operator="containsText" id="{F67430FC-D1DE-4C44-95B1-B7447D11D866}">
            <xm:f>NOT(ISERROR(SEARCH('Listados Datos'!$T$4,AB266)))</xm:f>
            <xm:f>'Listados Datos'!$T$4</xm:f>
            <x14:dxf>
              <font>
                <b/>
                <i val="0"/>
                <color theme="0"/>
              </font>
              <fill>
                <patternFill>
                  <bgColor rgb="FFE26B0A"/>
                </patternFill>
              </fill>
            </x14:dxf>
          </x14:cfRule>
          <x14:cfRule type="containsText" priority="11121" operator="containsText" id="{0681003E-AE2D-43DB-96DE-3EC41F91EBA3}">
            <xm:f>NOT(ISERROR(SEARCH('Listados Datos'!$T$5,AB266)))</xm:f>
            <xm:f>'Listados Datos'!$T$5</xm:f>
            <x14:dxf>
              <font>
                <b/>
                <i val="0"/>
                <color auto="1"/>
              </font>
              <fill>
                <patternFill>
                  <bgColor rgb="FFFFFF00"/>
                </patternFill>
              </fill>
            </x14:dxf>
          </x14:cfRule>
          <x14:cfRule type="containsText" priority="11122" operator="containsText" id="{69200592-F599-4CBF-A145-CAFFF65E1B71}">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1109" operator="containsText" id="{0580D0F6-6786-42CC-BCE4-CA5EFFDB12C7}">
            <xm:f>NOT(ISERROR(SEARCH('Listados Datos'!$P$3,Z266)))</xm:f>
            <xm:f>'Listados Datos'!$P$3</xm:f>
            <x14:dxf>
              <fill>
                <patternFill>
                  <bgColor rgb="FF99CC00"/>
                </patternFill>
              </fill>
            </x14:dxf>
          </x14:cfRule>
          <x14:cfRule type="containsText" priority="11110" operator="containsText" id="{FF5B834B-37E6-4042-9A11-3DCEE2E34D97}">
            <xm:f>NOT(ISERROR(SEARCH('Listados Datos'!$P$4,Z266)))</xm:f>
            <xm:f>'Listados Datos'!$P$4</xm:f>
            <x14:dxf>
              <fill>
                <patternFill>
                  <bgColor rgb="FF33CC33"/>
                </patternFill>
              </fill>
            </x14:dxf>
          </x14:cfRule>
          <x14:cfRule type="containsText" priority="11111" operator="containsText" id="{AAD1D246-ECEC-4614-A1D2-053E2CA68623}">
            <xm:f>NOT(ISERROR(SEARCH('Listados Datos'!$P$5,Z266)))</xm:f>
            <xm:f>'Listados Datos'!$P$5</xm:f>
            <x14:dxf>
              <fill>
                <patternFill>
                  <bgColor rgb="FFFFFF00"/>
                </patternFill>
              </fill>
            </x14:dxf>
          </x14:cfRule>
          <x14:cfRule type="containsText" priority="11112" operator="containsText" id="{A69B7C12-898B-48E2-B823-73DFDD8D4868}">
            <xm:f>NOT(ISERROR(SEARCH('Listados Datos'!$P$6,Z266)))</xm:f>
            <xm:f>'Listados Datos'!$P$6</xm:f>
            <x14:dxf>
              <fill>
                <patternFill>
                  <bgColor rgb="FFFFC000"/>
                </patternFill>
              </fill>
            </x14:dxf>
          </x14:cfRule>
          <x14:cfRule type="containsText" priority="11113" operator="containsText" id="{C7AA1109-6709-47CA-9C10-9A481783CB1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1095" operator="containsText" id="{B1E1CAE8-CC42-4A13-9F78-EBE743933425}">
            <xm:f>NOT(ISERROR(SEARCH('Listados Datos'!$T$3,AT266)))</xm:f>
            <xm:f>'Listados Datos'!$T$3</xm:f>
            <x14:dxf>
              <fill>
                <patternFill patternType="solid">
                  <bgColor rgb="FFC00000"/>
                </patternFill>
              </fill>
            </x14:dxf>
          </x14:cfRule>
          <x14:cfRule type="containsText" priority="11096" operator="containsText" id="{784AFD24-11FE-4A11-8612-23179E46D656}">
            <xm:f>NOT(ISERROR(SEARCH('Listados Datos'!$T$4,AT266)))</xm:f>
            <xm:f>'Listados Datos'!$T$4</xm:f>
            <x14:dxf>
              <font>
                <b/>
                <i val="0"/>
                <color theme="0"/>
              </font>
              <fill>
                <patternFill>
                  <bgColor rgb="FFE26B0A"/>
                </patternFill>
              </fill>
            </x14:dxf>
          </x14:cfRule>
          <x14:cfRule type="containsText" priority="11097" operator="containsText" id="{B4A267F6-68BF-4769-964B-511D262A1286}">
            <xm:f>NOT(ISERROR(SEARCH('Listados Datos'!$T$5,AT266)))</xm:f>
            <xm:f>'Listados Datos'!$T$5</xm:f>
            <x14:dxf>
              <font>
                <b/>
                <i val="0"/>
                <color auto="1"/>
              </font>
              <fill>
                <patternFill>
                  <bgColor rgb="FFFFFF00"/>
                </patternFill>
              </fill>
            </x14:dxf>
          </x14:cfRule>
          <x14:cfRule type="containsText" priority="11098" operator="containsText" id="{337AFE60-E994-4EE0-AD87-7CA9A08FBE7F}">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1085" operator="containsText" id="{93993ED5-DA0D-4CF3-9A8C-294EDFBE9998}">
            <xm:f>NOT(ISERROR(SEARCH('Listados Datos'!$P$3,AR266)))</xm:f>
            <xm:f>'Listados Datos'!$P$3</xm:f>
            <x14:dxf>
              <fill>
                <patternFill>
                  <bgColor rgb="FF99CC00"/>
                </patternFill>
              </fill>
            </x14:dxf>
          </x14:cfRule>
          <x14:cfRule type="containsText" priority="11086" operator="containsText" id="{E08A6321-2B9B-4385-80A6-E84475739898}">
            <xm:f>NOT(ISERROR(SEARCH('Listados Datos'!$P$4,AR266)))</xm:f>
            <xm:f>'Listados Datos'!$P$4</xm:f>
            <x14:dxf>
              <fill>
                <patternFill>
                  <bgColor rgb="FF33CC33"/>
                </patternFill>
              </fill>
            </x14:dxf>
          </x14:cfRule>
          <x14:cfRule type="containsText" priority="11087" operator="containsText" id="{7FB79F1F-CFFA-442F-9C3F-094B15DF52A3}">
            <xm:f>NOT(ISERROR(SEARCH('Listados Datos'!$P$5,AR266)))</xm:f>
            <xm:f>'Listados Datos'!$P$5</xm:f>
            <x14:dxf>
              <fill>
                <patternFill>
                  <bgColor rgb="FFFFFF00"/>
                </patternFill>
              </fill>
            </x14:dxf>
          </x14:cfRule>
          <x14:cfRule type="containsText" priority="11088" operator="containsText" id="{877F6801-40C4-46BB-976D-99ED08E44F23}">
            <xm:f>NOT(ISERROR(SEARCH('Listados Datos'!$P$6,AR266)))</xm:f>
            <xm:f>'Listados Datos'!$P$6</xm:f>
            <x14:dxf>
              <fill>
                <patternFill>
                  <bgColor rgb="FFFFC000"/>
                </patternFill>
              </fill>
            </x14:dxf>
          </x14:cfRule>
          <x14:cfRule type="containsText" priority="11089" operator="containsText" id="{05B6B29B-EF1C-47CE-ACEC-B9425E69A417}">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1081" operator="containsText" id="{DA8D3614-E614-4DEE-A4F3-E50B69723B08}">
            <xm:f>NOT(ISERROR(SEARCH('Listados Datos'!$T$3,AF272)))</xm:f>
            <xm:f>'Listados Datos'!$T$3</xm:f>
            <x14:dxf>
              <fill>
                <patternFill patternType="solid">
                  <bgColor rgb="FFC00000"/>
                </patternFill>
              </fill>
            </x14:dxf>
          </x14:cfRule>
          <x14:cfRule type="containsText" priority="11082" operator="containsText" id="{F44D6F10-C7F0-4B3A-B8FE-B0D748D092A1}">
            <xm:f>NOT(ISERROR(SEARCH('Listados Datos'!$T$4,AF272)))</xm:f>
            <xm:f>'Listados Datos'!$T$4</xm:f>
            <x14:dxf>
              <font>
                <b/>
                <i val="0"/>
                <color theme="0"/>
              </font>
              <fill>
                <patternFill>
                  <bgColor rgb="FFE26B0A"/>
                </patternFill>
              </fill>
            </x14:dxf>
          </x14:cfRule>
          <x14:cfRule type="containsText" priority="11083" operator="containsText" id="{900347D1-1848-40B4-AA92-DA73F85D7642}">
            <xm:f>NOT(ISERROR(SEARCH('Listados Datos'!$T$5,AF272)))</xm:f>
            <xm:f>'Listados Datos'!$T$5</xm:f>
            <x14:dxf>
              <font>
                <b/>
                <i val="0"/>
                <color auto="1"/>
              </font>
              <fill>
                <patternFill>
                  <bgColor rgb="FFFFFF00"/>
                </patternFill>
              </fill>
            </x14:dxf>
          </x14:cfRule>
          <x14:cfRule type="containsText" priority="11084" operator="containsText" id="{DDE174B7-5E56-4D76-9994-2947712E85EA}">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1077" operator="containsText" id="{43298741-A72D-4249-A476-36FF20465124}">
            <xm:f>NOT(ISERROR(SEARCH('Listados Datos'!$T$3,AB272)))</xm:f>
            <xm:f>'Listados Datos'!$T$3</xm:f>
            <x14:dxf>
              <fill>
                <patternFill patternType="solid">
                  <bgColor rgb="FFC00000"/>
                </patternFill>
              </fill>
            </x14:dxf>
          </x14:cfRule>
          <x14:cfRule type="containsText" priority="11078" operator="containsText" id="{8D765095-DD61-436F-91DE-29D35B54B875}">
            <xm:f>NOT(ISERROR(SEARCH('Listados Datos'!$T$4,AB272)))</xm:f>
            <xm:f>'Listados Datos'!$T$4</xm:f>
            <x14:dxf>
              <font>
                <b/>
                <i val="0"/>
                <color theme="0"/>
              </font>
              <fill>
                <patternFill>
                  <bgColor rgb="FFE26B0A"/>
                </patternFill>
              </fill>
            </x14:dxf>
          </x14:cfRule>
          <x14:cfRule type="containsText" priority="11079" operator="containsText" id="{A8DD3231-1837-42DB-AA49-0769BEF4C421}">
            <xm:f>NOT(ISERROR(SEARCH('Listados Datos'!$T$5,AB272)))</xm:f>
            <xm:f>'Listados Datos'!$T$5</xm:f>
            <x14:dxf>
              <font>
                <b/>
                <i val="0"/>
                <color auto="1"/>
              </font>
              <fill>
                <patternFill>
                  <bgColor rgb="FFFFFF00"/>
                </patternFill>
              </fill>
            </x14:dxf>
          </x14:cfRule>
          <x14:cfRule type="containsText" priority="11080" operator="containsText" id="{5E9FCE35-818F-4245-B094-B57162E33377}">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1067" operator="containsText" id="{CDB69613-B9DF-4B6E-94E9-82FA34E71944}">
            <xm:f>NOT(ISERROR(SEARCH('Listados Datos'!$P$3,Z272)))</xm:f>
            <xm:f>'Listados Datos'!$P$3</xm:f>
            <x14:dxf>
              <fill>
                <patternFill>
                  <bgColor rgb="FF99CC00"/>
                </patternFill>
              </fill>
            </x14:dxf>
          </x14:cfRule>
          <x14:cfRule type="containsText" priority="11068" operator="containsText" id="{607FA120-BCB4-47E3-AC51-B27CEAE0F99C}">
            <xm:f>NOT(ISERROR(SEARCH('Listados Datos'!$P$4,Z272)))</xm:f>
            <xm:f>'Listados Datos'!$P$4</xm:f>
            <x14:dxf>
              <fill>
                <patternFill>
                  <bgColor rgb="FF33CC33"/>
                </patternFill>
              </fill>
            </x14:dxf>
          </x14:cfRule>
          <x14:cfRule type="containsText" priority="11069" operator="containsText" id="{4964D586-19AA-4676-9B31-1C94B28BDA05}">
            <xm:f>NOT(ISERROR(SEARCH('Listados Datos'!$P$5,Z272)))</xm:f>
            <xm:f>'Listados Datos'!$P$5</xm:f>
            <x14:dxf>
              <fill>
                <patternFill>
                  <bgColor rgb="FFFFFF00"/>
                </patternFill>
              </fill>
            </x14:dxf>
          </x14:cfRule>
          <x14:cfRule type="containsText" priority="11070" operator="containsText" id="{4D56556A-A8B0-4D58-B993-83BDD20CBA30}">
            <xm:f>NOT(ISERROR(SEARCH('Listados Datos'!$P$6,Z272)))</xm:f>
            <xm:f>'Listados Datos'!$P$6</xm:f>
            <x14:dxf>
              <fill>
                <patternFill>
                  <bgColor rgb="FFFFC000"/>
                </patternFill>
              </fill>
            </x14:dxf>
          </x14:cfRule>
          <x14:cfRule type="containsText" priority="11071" operator="containsText" id="{01CFCA30-6EFB-48DC-9F30-AD017D549998}">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1053" operator="containsText" id="{6C6BCF98-26B3-4E99-82AE-449CF309D258}">
            <xm:f>NOT(ISERROR(SEARCH('Listados Datos'!$T$3,AT272)))</xm:f>
            <xm:f>'Listados Datos'!$T$3</xm:f>
            <x14:dxf>
              <fill>
                <patternFill patternType="solid">
                  <bgColor rgb="FFC00000"/>
                </patternFill>
              </fill>
            </x14:dxf>
          </x14:cfRule>
          <x14:cfRule type="containsText" priority="11054" operator="containsText" id="{A2065CAE-6BD0-49AA-AA61-AE94CEFE3E79}">
            <xm:f>NOT(ISERROR(SEARCH('Listados Datos'!$T$4,AT272)))</xm:f>
            <xm:f>'Listados Datos'!$T$4</xm:f>
            <x14:dxf>
              <font>
                <b/>
                <i val="0"/>
                <color theme="0"/>
              </font>
              <fill>
                <patternFill>
                  <bgColor rgb="FFE26B0A"/>
                </patternFill>
              </fill>
            </x14:dxf>
          </x14:cfRule>
          <x14:cfRule type="containsText" priority="11055" operator="containsText" id="{86BD0916-68E1-419B-BAAD-F85BCB47EBAB}">
            <xm:f>NOT(ISERROR(SEARCH('Listados Datos'!$T$5,AT272)))</xm:f>
            <xm:f>'Listados Datos'!$T$5</xm:f>
            <x14:dxf>
              <font>
                <b/>
                <i val="0"/>
                <color auto="1"/>
              </font>
              <fill>
                <patternFill>
                  <bgColor rgb="FFFFFF00"/>
                </patternFill>
              </fill>
            </x14:dxf>
          </x14:cfRule>
          <x14:cfRule type="containsText" priority="11056" operator="containsText" id="{2952BAA7-5DA9-4499-8A89-AB5EE918C90E}">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1043" operator="containsText" id="{82D6C0D3-01D9-47BE-B3A3-07175A4E0F39}">
            <xm:f>NOT(ISERROR(SEARCH('Listados Datos'!$P$3,AR272)))</xm:f>
            <xm:f>'Listados Datos'!$P$3</xm:f>
            <x14:dxf>
              <fill>
                <patternFill>
                  <bgColor rgb="FF99CC00"/>
                </patternFill>
              </fill>
            </x14:dxf>
          </x14:cfRule>
          <x14:cfRule type="containsText" priority="11044" operator="containsText" id="{FB7C5098-F10E-488A-B22E-6BA5BE02370E}">
            <xm:f>NOT(ISERROR(SEARCH('Listados Datos'!$P$4,AR272)))</xm:f>
            <xm:f>'Listados Datos'!$P$4</xm:f>
            <x14:dxf>
              <fill>
                <patternFill>
                  <bgColor rgb="FF33CC33"/>
                </patternFill>
              </fill>
            </x14:dxf>
          </x14:cfRule>
          <x14:cfRule type="containsText" priority="11045" operator="containsText" id="{8AA3E37F-5E65-4C91-ABF5-D971109741D0}">
            <xm:f>NOT(ISERROR(SEARCH('Listados Datos'!$P$5,AR272)))</xm:f>
            <xm:f>'Listados Datos'!$P$5</xm:f>
            <x14:dxf>
              <fill>
                <patternFill>
                  <bgColor rgb="FFFFFF00"/>
                </patternFill>
              </fill>
            </x14:dxf>
          </x14:cfRule>
          <x14:cfRule type="containsText" priority="11046" operator="containsText" id="{9149F78A-10F6-4674-85BE-026230C5A1A9}">
            <xm:f>NOT(ISERROR(SEARCH('Listados Datos'!$P$6,AR272)))</xm:f>
            <xm:f>'Listados Datos'!$P$6</xm:f>
            <x14:dxf>
              <fill>
                <patternFill>
                  <bgColor rgb="FFFFC000"/>
                </patternFill>
              </fill>
            </x14:dxf>
          </x14:cfRule>
          <x14:cfRule type="containsText" priority="11047" operator="containsText" id="{8667ED6D-E0AE-4579-A018-16E224509A80}">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1039" operator="containsText" id="{6D0835EF-9A8E-4F0B-B328-B4C481295B29}">
            <xm:f>NOT(ISERROR(SEARCH('Listados Datos'!$T$3,AF278)))</xm:f>
            <xm:f>'Listados Datos'!$T$3</xm:f>
            <x14:dxf>
              <fill>
                <patternFill patternType="solid">
                  <bgColor rgb="FFC00000"/>
                </patternFill>
              </fill>
            </x14:dxf>
          </x14:cfRule>
          <x14:cfRule type="containsText" priority="11040" operator="containsText" id="{2CF15039-C7FE-4C74-879F-3257F7661C5F}">
            <xm:f>NOT(ISERROR(SEARCH('Listados Datos'!$T$4,AF278)))</xm:f>
            <xm:f>'Listados Datos'!$T$4</xm:f>
            <x14:dxf>
              <font>
                <b/>
                <i val="0"/>
                <color theme="0"/>
              </font>
              <fill>
                <patternFill>
                  <bgColor rgb="FFE26B0A"/>
                </patternFill>
              </fill>
            </x14:dxf>
          </x14:cfRule>
          <x14:cfRule type="containsText" priority="11041" operator="containsText" id="{9428C936-866C-482F-ACF3-F7A2FD0A728B}">
            <xm:f>NOT(ISERROR(SEARCH('Listados Datos'!$T$5,AF278)))</xm:f>
            <xm:f>'Listados Datos'!$T$5</xm:f>
            <x14:dxf>
              <font>
                <b/>
                <i val="0"/>
                <color auto="1"/>
              </font>
              <fill>
                <patternFill>
                  <bgColor rgb="FFFFFF00"/>
                </patternFill>
              </fill>
            </x14:dxf>
          </x14:cfRule>
          <x14:cfRule type="containsText" priority="11042" operator="containsText" id="{74C06D1E-A95E-47C0-894E-BD9D97742E3D}">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1035" operator="containsText" id="{EE2DACA8-8103-4E74-8EDF-CE3DE1924D34}">
            <xm:f>NOT(ISERROR(SEARCH('Listados Datos'!$T$3,AB278)))</xm:f>
            <xm:f>'Listados Datos'!$T$3</xm:f>
            <x14:dxf>
              <fill>
                <patternFill patternType="solid">
                  <bgColor rgb="FFC00000"/>
                </patternFill>
              </fill>
            </x14:dxf>
          </x14:cfRule>
          <x14:cfRule type="containsText" priority="11036" operator="containsText" id="{6E62D85E-0297-41E9-AF21-1D2C847D4ED6}">
            <xm:f>NOT(ISERROR(SEARCH('Listados Datos'!$T$4,AB278)))</xm:f>
            <xm:f>'Listados Datos'!$T$4</xm:f>
            <x14:dxf>
              <font>
                <b/>
                <i val="0"/>
                <color theme="0"/>
              </font>
              <fill>
                <patternFill>
                  <bgColor rgb="FFE26B0A"/>
                </patternFill>
              </fill>
            </x14:dxf>
          </x14:cfRule>
          <x14:cfRule type="containsText" priority="11037" operator="containsText" id="{9208CDCA-C878-4711-998A-953438645133}">
            <xm:f>NOT(ISERROR(SEARCH('Listados Datos'!$T$5,AB278)))</xm:f>
            <xm:f>'Listados Datos'!$T$5</xm:f>
            <x14:dxf>
              <font>
                <b/>
                <i val="0"/>
                <color auto="1"/>
              </font>
              <fill>
                <patternFill>
                  <bgColor rgb="FFFFFF00"/>
                </patternFill>
              </fill>
            </x14:dxf>
          </x14:cfRule>
          <x14:cfRule type="containsText" priority="11038" operator="containsText" id="{683845CD-B238-4452-A1CB-F286F474D918}">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1025" operator="containsText" id="{BBA3EC21-AF7D-4ED7-B164-0D710FDE29A1}">
            <xm:f>NOT(ISERROR(SEARCH('Listados Datos'!$P$3,Z278)))</xm:f>
            <xm:f>'Listados Datos'!$P$3</xm:f>
            <x14:dxf>
              <fill>
                <patternFill>
                  <bgColor rgb="FF99CC00"/>
                </patternFill>
              </fill>
            </x14:dxf>
          </x14:cfRule>
          <x14:cfRule type="containsText" priority="11026" operator="containsText" id="{DA571307-4A27-4D71-B9E5-DFD58992D3A2}">
            <xm:f>NOT(ISERROR(SEARCH('Listados Datos'!$P$4,Z278)))</xm:f>
            <xm:f>'Listados Datos'!$P$4</xm:f>
            <x14:dxf>
              <fill>
                <patternFill>
                  <bgColor rgb="FF33CC33"/>
                </patternFill>
              </fill>
            </x14:dxf>
          </x14:cfRule>
          <x14:cfRule type="containsText" priority="11027" operator="containsText" id="{D6D9389E-7866-4621-A65F-6B78C6A7D928}">
            <xm:f>NOT(ISERROR(SEARCH('Listados Datos'!$P$5,Z278)))</xm:f>
            <xm:f>'Listados Datos'!$P$5</xm:f>
            <x14:dxf>
              <fill>
                <patternFill>
                  <bgColor rgb="FFFFFF00"/>
                </patternFill>
              </fill>
            </x14:dxf>
          </x14:cfRule>
          <x14:cfRule type="containsText" priority="11028" operator="containsText" id="{7409F6A1-6FE8-40E1-ABEF-6C9C6A47F12F}">
            <xm:f>NOT(ISERROR(SEARCH('Listados Datos'!$P$6,Z278)))</xm:f>
            <xm:f>'Listados Datos'!$P$6</xm:f>
            <x14:dxf>
              <fill>
                <patternFill>
                  <bgColor rgb="FFFFC000"/>
                </patternFill>
              </fill>
            </x14:dxf>
          </x14:cfRule>
          <x14:cfRule type="containsText" priority="11029" operator="containsText" id="{0CE683B0-F376-4B2B-B341-9DCEC6C12FE3}">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1011" operator="containsText" id="{C33B9589-B8CF-4203-BB98-071A06FBF013}">
            <xm:f>NOT(ISERROR(SEARCH('Listados Datos'!$T$3,AT278)))</xm:f>
            <xm:f>'Listados Datos'!$T$3</xm:f>
            <x14:dxf>
              <fill>
                <patternFill patternType="solid">
                  <bgColor rgb="FFC00000"/>
                </patternFill>
              </fill>
            </x14:dxf>
          </x14:cfRule>
          <x14:cfRule type="containsText" priority="11012" operator="containsText" id="{AA388559-AEF6-4939-9015-981E2CC3B5A8}">
            <xm:f>NOT(ISERROR(SEARCH('Listados Datos'!$T$4,AT278)))</xm:f>
            <xm:f>'Listados Datos'!$T$4</xm:f>
            <x14:dxf>
              <font>
                <b/>
                <i val="0"/>
                <color theme="0"/>
              </font>
              <fill>
                <patternFill>
                  <bgColor rgb="FFE26B0A"/>
                </patternFill>
              </fill>
            </x14:dxf>
          </x14:cfRule>
          <x14:cfRule type="containsText" priority="11013" operator="containsText" id="{232C222B-F383-4881-8B95-FD28BF57B00C}">
            <xm:f>NOT(ISERROR(SEARCH('Listados Datos'!$T$5,AT278)))</xm:f>
            <xm:f>'Listados Datos'!$T$5</xm:f>
            <x14:dxf>
              <font>
                <b/>
                <i val="0"/>
                <color auto="1"/>
              </font>
              <fill>
                <patternFill>
                  <bgColor rgb="FFFFFF00"/>
                </patternFill>
              </fill>
            </x14:dxf>
          </x14:cfRule>
          <x14:cfRule type="containsText" priority="11014" operator="containsText" id="{48D1439B-B643-4BE1-B9FB-E00F5F4005ED}">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1001" operator="containsText" id="{365B2ACF-4866-418D-BCBD-CAD0ACF279C4}">
            <xm:f>NOT(ISERROR(SEARCH('Listados Datos'!$P$3,AR278)))</xm:f>
            <xm:f>'Listados Datos'!$P$3</xm:f>
            <x14:dxf>
              <fill>
                <patternFill>
                  <bgColor rgb="FF99CC00"/>
                </patternFill>
              </fill>
            </x14:dxf>
          </x14:cfRule>
          <x14:cfRule type="containsText" priority="11002" operator="containsText" id="{0DB3134A-FE5A-4DB0-84B7-D6054064A357}">
            <xm:f>NOT(ISERROR(SEARCH('Listados Datos'!$P$4,AR278)))</xm:f>
            <xm:f>'Listados Datos'!$P$4</xm:f>
            <x14:dxf>
              <fill>
                <patternFill>
                  <bgColor rgb="FF33CC33"/>
                </patternFill>
              </fill>
            </x14:dxf>
          </x14:cfRule>
          <x14:cfRule type="containsText" priority="11003" operator="containsText" id="{331490C2-AD12-490D-A516-5C65BF0EDF79}">
            <xm:f>NOT(ISERROR(SEARCH('Listados Datos'!$P$5,AR278)))</xm:f>
            <xm:f>'Listados Datos'!$P$5</xm:f>
            <x14:dxf>
              <fill>
                <patternFill>
                  <bgColor rgb="FFFFFF00"/>
                </patternFill>
              </fill>
            </x14:dxf>
          </x14:cfRule>
          <x14:cfRule type="containsText" priority="11004" operator="containsText" id="{024C4387-A439-43B6-937D-561BDF9D29E6}">
            <xm:f>NOT(ISERROR(SEARCH('Listados Datos'!$P$6,AR278)))</xm:f>
            <xm:f>'Listados Datos'!$P$6</xm:f>
            <x14:dxf>
              <fill>
                <patternFill>
                  <bgColor rgb="FFFFC000"/>
                </patternFill>
              </fill>
            </x14:dxf>
          </x14:cfRule>
          <x14:cfRule type="containsText" priority="11005" operator="containsText" id="{31D20974-5C6A-4C98-9EA0-EA9911025E72}">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959" operator="containsText" id="{97B1DE82-3BA4-403A-AC46-6280FF190098}">
            <xm:f>NOT(ISERROR(SEARCH('Listados Datos'!$P$3,AR284)))</xm:f>
            <xm:f>'Listados Datos'!$P$3</xm:f>
            <x14:dxf>
              <fill>
                <patternFill>
                  <bgColor rgb="FF99CC00"/>
                </patternFill>
              </fill>
            </x14:dxf>
          </x14:cfRule>
          <x14:cfRule type="containsText" priority="10960" operator="containsText" id="{0791681E-A25A-42D2-8502-C02ED2D6F894}">
            <xm:f>NOT(ISERROR(SEARCH('Listados Datos'!$P$4,AR284)))</xm:f>
            <xm:f>'Listados Datos'!$P$4</xm:f>
            <x14:dxf>
              <fill>
                <patternFill>
                  <bgColor rgb="FF33CC33"/>
                </patternFill>
              </fill>
            </x14:dxf>
          </x14:cfRule>
          <x14:cfRule type="containsText" priority="10961" operator="containsText" id="{782091E7-D1A6-40F8-BDFB-0184A17FDB6D}">
            <xm:f>NOT(ISERROR(SEARCH('Listados Datos'!$P$5,AR284)))</xm:f>
            <xm:f>'Listados Datos'!$P$5</xm:f>
            <x14:dxf>
              <fill>
                <patternFill>
                  <bgColor rgb="FFFFFF00"/>
                </patternFill>
              </fill>
            </x14:dxf>
          </x14:cfRule>
          <x14:cfRule type="containsText" priority="10962" operator="containsText" id="{92F00BF9-FE04-4AEB-8B1F-383446DAAC64}">
            <xm:f>NOT(ISERROR(SEARCH('Listados Datos'!$P$6,AR284)))</xm:f>
            <xm:f>'Listados Datos'!$P$6</xm:f>
            <x14:dxf>
              <fill>
                <patternFill>
                  <bgColor rgb="FFFFC000"/>
                </patternFill>
              </fill>
            </x14:dxf>
          </x14:cfRule>
          <x14:cfRule type="containsText" priority="10963" operator="containsText" id="{BFB1C84A-F316-40CC-A0F9-7080E1AF6E8F}">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997" operator="containsText" id="{57B2E29C-5824-4F56-9C65-4CEF463A6E70}">
            <xm:f>NOT(ISERROR(SEARCH('Listados Datos'!$T$3,AF284)))</xm:f>
            <xm:f>'Listados Datos'!$T$3</xm:f>
            <x14:dxf>
              <fill>
                <patternFill patternType="solid">
                  <bgColor rgb="FFC00000"/>
                </patternFill>
              </fill>
            </x14:dxf>
          </x14:cfRule>
          <x14:cfRule type="containsText" priority="10998" operator="containsText" id="{0937A089-D159-4015-885A-45C6EC5A00AE}">
            <xm:f>NOT(ISERROR(SEARCH('Listados Datos'!$T$4,AF284)))</xm:f>
            <xm:f>'Listados Datos'!$T$4</xm:f>
            <x14:dxf>
              <font>
                <b/>
                <i val="0"/>
                <color theme="0"/>
              </font>
              <fill>
                <patternFill>
                  <bgColor rgb="FFE26B0A"/>
                </patternFill>
              </fill>
            </x14:dxf>
          </x14:cfRule>
          <x14:cfRule type="containsText" priority="10999" operator="containsText" id="{843E404F-617D-45BD-8E28-BE3B55865661}">
            <xm:f>NOT(ISERROR(SEARCH('Listados Datos'!$T$5,AF284)))</xm:f>
            <xm:f>'Listados Datos'!$T$5</xm:f>
            <x14:dxf>
              <font>
                <b/>
                <i val="0"/>
                <color auto="1"/>
              </font>
              <fill>
                <patternFill>
                  <bgColor rgb="FFFFFF00"/>
                </patternFill>
              </fill>
            </x14:dxf>
          </x14:cfRule>
          <x14:cfRule type="containsText" priority="11000" operator="containsText" id="{69ADD384-883E-4A5E-90F8-EC14CCD366EA}">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993" operator="containsText" id="{D76E75F0-42F3-4562-99B7-A9B53ED6EA6A}">
            <xm:f>NOT(ISERROR(SEARCH('Listados Datos'!$T$3,AB284)))</xm:f>
            <xm:f>'Listados Datos'!$T$3</xm:f>
            <x14:dxf>
              <fill>
                <patternFill patternType="solid">
                  <bgColor rgb="FFC00000"/>
                </patternFill>
              </fill>
            </x14:dxf>
          </x14:cfRule>
          <x14:cfRule type="containsText" priority="10994" operator="containsText" id="{8B3EA98F-E8BB-46DC-BD08-3E3EFDA0564D}">
            <xm:f>NOT(ISERROR(SEARCH('Listados Datos'!$T$4,AB284)))</xm:f>
            <xm:f>'Listados Datos'!$T$4</xm:f>
            <x14:dxf>
              <font>
                <b/>
                <i val="0"/>
                <color theme="0"/>
              </font>
              <fill>
                <patternFill>
                  <bgColor rgb="FFE26B0A"/>
                </patternFill>
              </fill>
            </x14:dxf>
          </x14:cfRule>
          <x14:cfRule type="containsText" priority="10995" operator="containsText" id="{25FD50C9-FC34-469C-8A69-C61F20C9EB94}">
            <xm:f>NOT(ISERROR(SEARCH('Listados Datos'!$T$5,AB284)))</xm:f>
            <xm:f>'Listados Datos'!$T$5</xm:f>
            <x14:dxf>
              <font>
                <b/>
                <i val="0"/>
                <color auto="1"/>
              </font>
              <fill>
                <patternFill>
                  <bgColor rgb="FFFFFF00"/>
                </patternFill>
              </fill>
            </x14:dxf>
          </x14:cfRule>
          <x14:cfRule type="containsText" priority="10996" operator="containsText" id="{D566223E-C3FF-459A-92E3-2A3909C5ECDD}">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983" operator="containsText" id="{F7366BC5-86F5-4BBA-8C3A-EA2E89171129}">
            <xm:f>NOT(ISERROR(SEARCH('Listados Datos'!$P$3,Z284)))</xm:f>
            <xm:f>'Listados Datos'!$P$3</xm:f>
            <x14:dxf>
              <fill>
                <patternFill>
                  <bgColor rgb="FF99CC00"/>
                </patternFill>
              </fill>
            </x14:dxf>
          </x14:cfRule>
          <x14:cfRule type="containsText" priority="10984" operator="containsText" id="{16D38A43-70A6-415E-A336-37887469C510}">
            <xm:f>NOT(ISERROR(SEARCH('Listados Datos'!$P$4,Z284)))</xm:f>
            <xm:f>'Listados Datos'!$P$4</xm:f>
            <x14:dxf>
              <fill>
                <patternFill>
                  <bgColor rgb="FF33CC33"/>
                </patternFill>
              </fill>
            </x14:dxf>
          </x14:cfRule>
          <x14:cfRule type="containsText" priority="10985" operator="containsText" id="{43C77F08-D187-4A75-818B-470B4E738CAA}">
            <xm:f>NOT(ISERROR(SEARCH('Listados Datos'!$P$5,Z284)))</xm:f>
            <xm:f>'Listados Datos'!$P$5</xm:f>
            <x14:dxf>
              <fill>
                <patternFill>
                  <bgColor rgb="FFFFFF00"/>
                </patternFill>
              </fill>
            </x14:dxf>
          </x14:cfRule>
          <x14:cfRule type="containsText" priority="10986" operator="containsText" id="{5F74E411-41AB-440B-9BCC-132758409AB0}">
            <xm:f>NOT(ISERROR(SEARCH('Listados Datos'!$P$6,Z284)))</xm:f>
            <xm:f>'Listados Datos'!$P$6</xm:f>
            <x14:dxf>
              <fill>
                <patternFill>
                  <bgColor rgb="FFFFC000"/>
                </patternFill>
              </fill>
            </x14:dxf>
          </x14:cfRule>
          <x14:cfRule type="containsText" priority="10987" operator="containsText" id="{43A7A1B2-74C8-4D96-94CD-B21D1903B3E2}">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969" operator="containsText" id="{6CDE9F72-8F1D-4584-9849-02383F118D66}">
            <xm:f>NOT(ISERROR(SEARCH('Listados Datos'!$T$3,AT284)))</xm:f>
            <xm:f>'Listados Datos'!$T$3</xm:f>
            <x14:dxf>
              <fill>
                <patternFill patternType="solid">
                  <bgColor rgb="FFC00000"/>
                </patternFill>
              </fill>
            </x14:dxf>
          </x14:cfRule>
          <x14:cfRule type="containsText" priority="10970" operator="containsText" id="{93C1B81A-B13B-4BA2-BE13-8A9D051C5224}">
            <xm:f>NOT(ISERROR(SEARCH('Listados Datos'!$T$4,AT284)))</xm:f>
            <xm:f>'Listados Datos'!$T$4</xm:f>
            <x14:dxf>
              <font>
                <b/>
                <i val="0"/>
                <color theme="0"/>
              </font>
              <fill>
                <patternFill>
                  <bgColor rgb="FFE26B0A"/>
                </patternFill>
              </fill>
            </x14:dxf>
          </x14:cfRule>
          <x14:cfRule type="containsText" priority="10971" operator="containsText" id="{26CDC693-8F38-47CE-9569-DF5F535C8593}">
            <xm:f>NOT(ISERROR(SEARCH('Listados Datos'!$T$5,AT284)))</xm:f>
            <xm:f>'Listados Datos'!$T$5</xm:f>
            <x14:dxf>
              <font>
                <b/>
                <i val="0"/>
                <color auto="1"/>
              </font>
              <fill>
                <patternFill>
                  <bgColor rgb="FFFFFF00"/>
                </patternFill>
              </fill>
            </x14:dxf>
          </x14:cfRule>
          <x14:cfRule type="containsText" priority="10972" operator="containsText" id="{8981ACEC-6689-4616-8DD5-D3A0EC413DAE}">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917" operator="containsText" id="{104986AE-0728-45EF-B8D1-8D52C1A74ACC}">
            <xm:f>NOT(ISERROR(SEARCH('Listados Datos'!$P$3,AR290)))</xm:f>
            <xm:f>'Listados Datos'!$P$3</xm:f>
            <x14:dxf>
              <fill>
                <patternFill>
                  <bgColor rgb="FF99CC00"/>
                </patternFill>
              </fill>
            </x14:dxf>
          </x14:cfRule>
          <x14:cfRule type="containsText" priority="10918" operator="containsText" id="{BA22FD5D-B399-4899-996A-52186C1BD266}">
            <xm:f>NOT(ISERROR(SEARCH('Listados Datos'!$P$4,AR290)))</xm:f>
            <xm:f>'Listados Datos'!$P$4</xm:f>
            <x14:dxf>
              <fill>
                <patternFill>
                  <bgColor rgb="FF33CC33"/>
                </patternFill>
              </fill>
            </x14:dxf>
          </x14:cfRule>
          <x14:cfRule type="containsText" priority="10919" operator="containsText" id="{FFDA5667-2668-4970-BDF2-4E4CC646C095}">
            <xm:f>NOT(ISERROR(SEARCH('Listados Datos'!$P$5,AR290)))</xm:f>
            <xm:f>'Listados Datos'!$P$5</xm:f>
            <x14:dxf>
              <fill>
                <patternFill>
                  <bgColor rgb="FFFFFF00"/>
                </patternFill>
              </fill>
            </x14:dxf>
          </x14:cfRule>
          <x14:cfRule type="containsText" priority="10920" operator="containsText" id="{34BA09D3-D219-4EE8-AD4B-21718383D036}">
            <xm:f>NOT(ISERROR(SEARCH('Listados Datos'!$P$6,AR290)))</xm:f>
            <xm:f>'Listados Datos'!$P$6</xm:f>
            <x14:dxf>
              <fill>
                <patternFill>
                  <bgColor rgb="FFFFC000"/>
                </patternFill>
              </fill>
            </x14:dxf>
          </x14:cfRule>
          <x14:cfRule type="containsText" priority="10921" operator="containsText" id="{1374C2B5-3255-4080-8EA8-ADFF7098BD1E}">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55" operator="containsText" id="{ADC09E3E-8F9D-4D56-99EA-67AD7E62C038}">
            <xm:f>NOT(ISERROR(SEARCH('Listados Datos'!$T$3,AF290)))</xm:f>
            <xm:f>'Listados Datos'!$T$3</xm:f>
            <x14:dxf>
              <fill>
                <patternFill patternType="solid">
                  <bgColor rgb="FFC00000"/>
                </patternFill>
              </fill>
            </x14:dxf>
          </x14:cfRule>
          <x14:cfRule type="containsText" priority="10956" operator="containsText" id="{A06F9BD6-1387-4D9E-94CE-EC852F0F0FE4}">
            <xm:f>NOT(ISERROR(SEARCH('Listados Datos'!$T$4,AF290)))</xm:f>
            <xm:f>'Listados Datos'!$T$4</xm:f>
            <x14:dxf>
              <font>
                <b/>
                <i val="0"/>
                <color theme="0"/>
              </font>
              <fill>
                <patternFill>
                  <bgColor rgb="FFE26B0A"/>
                </patternFill>
              </fill>
            </x14:dxf>
          </x14:cfRule>
          <x14:cfRule type="containsText" priority="10957" operator="containsText" id="{64E33BF5-25DF-4F66-9C0D-4127F0317999}">
            <xm:f>NOT(ISERROR(SEARCH('Listados Datos'!$T$5,AF290)))</xm:f>
            <xm:f>'Listados Datos'!$T$5</xm:f>
            <x14:dxf>
              <font>
                <b/>
                <i val="0"/>
                <color auto="1"/>
              </font>
              <fill>
                <patternFill>
                  <bgColor rgb="FFFFFF00"/>
                </patternFill>
              </fill>
            </x14:dxf>
          </x14:cfRule>
          <x14:cfRule type="containsText" priority="10958" operator="containsText" id="{A078B699-879B-4C1F-930D-D61F599B88C6}">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951" operator="containsText" id="{A0F5D259-C7AF-4C75-B499-10CA38BA68A8}">
            <xm:f>NOT(ISERROR(SEARCH('Listados Datos'!$T$3,AB290)))</xm:f>
            <xm:f>'Listados Datos'!$T$3</xm:f>
            <x14:dxf>
              <fill>
                <patternFill patternType="solid">
                  <bgColor rgb="FFC00000"/>
                </patternFill>
              </fill>
            </x14:dxf>
          </x14:cfRule>
          <x14:cfRule type="containsText" priority="10952" operator="containsText" id="{58DA5CAA-317E-46F7-980B-69B9B9A1BD9E}">
            <xm:f>NOT(ISERROR(SEARCH('Listados Datos'!$T$4,AB290)))</xm:f>
            <xm:f>'Listados Datos'!$T$4</xm:f>
            <x14:dxf>
              <font>
                <b/>
                <i val="0"/>
                <color theme="0"/>
              </font>
              <fill>
                <patternFill>
                  <bgColor rgb="FFE26B0A"/>
                </patternFill>
              </fill>
            </x14:dxf>
          </x14:cfRule>
          <x14:cfRule type="containsText" priority="10953" operator="containsText" id="{19B736E1-FC7F-412F-89E1-31F7E1C092B1}">
            <xm:f>NOT(ISERROR(SEARCH('Listados Datos'!$T$5,AB290)))</xm:f>
            <xm:f>'Listados Datos'!$T$5</xm:f>
            <x14:dxf>
              <font>
                <b/>
                <i val="0"/>
                <color auto="1"/>
              </font>
              <fill>
                <patternFill>
                  <bgColor rgb="FFFFFF00"/>
                </patternFill>
              </fill>
            </x14:dxf>
          </x14:cfRule>
          <x14:cfRule type="containsText" priority="10954" operator="containsText" id="{AE860286-E3BB-4C68-9A39-70A181AF9219}">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941" operator="containsText" id="{5495473E-00E9-4042-9496-EC60D3879441}">
            <xm:f>NOT(ISERROR(SEARCH('Listados Datos'!$P$3,Z290)))</xm:f>
            <xm:f>'Listados Datos'!$P$3</xm:f>
            <x14:dxf>
              <fill>
                <patternFill>
                  <bgColor rgb="FF99CC00"/>
                </patternFill>
              </fill>
            </x14:dxf>
          </x14:cfRule>
          <x14:cfRule type="containsText" priority="10942" operator="containsText" id="{C1BBB0DD-8D55-4438-A265-5FFF27C99620}">
            <xm:f>NOT(ISERROR(SEARCH('Listados Datos'!$P$4,Z290)))</xm:f>
            <xm:f>'Listados Datos'!$P$4</xm:f>
            <x14:dxf>
              <fill>
                <patternFill>
                  <bgColor rgb="FF33CC33"/>
                </patternFill>
              </fill>
            </x14:dxf>
          </x14:cfRule>
          <x14:cfRule type="containsText" priority="10943" operator="containsText" id="{5F041E43-4010-4E24-AD33-28F670520ACB}">
            <xm:f>NOT(ISERROR(SEARCH('Listados Datos'!$P$5,Z290)))</xm:f>
            <xm:f>'Listados Datos'!$P$5</xm:f>
            <x14:dxf>
              <fill>
                <patternFill>
                  <bgColor rgb="FFFFFF00"/>
                </patternFill>
              </fill>
            </x14:dxf>
          </x14:cfRule>
          <x14:cfRule type="containsText" priority="10944" operator="containsText" id="{A8441BBE-B9D6-441B-84CC-46DFBEB107E1}">
            <xm:f>NOT(ISERROR(SEARCH('Listados Datos'!$P$6,Z290)))</xm:f>
            <xm:f>'Listados Datos'!$P$6</xm:f>
            <x14:dxf>
              <fill>
                <patternFill>
                  <bgColor rgb="FFFFC000"/>
                </patternFill>
              </fill>
            </x14:dxf>
          </x14:cfRule>
          <x14:cfRule type="containsText" priority="10945" operator="containsText" id="{C3A307E7-8C48-40C2-B5C5-2D0B92D01909}">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927" operator="containsText" id="{985B68AD-01A6-405F-8A87-FB157A2AF435}">
            <xm:f>NOT(ISERROR(SEARCH('Listados Datos'!$T$3,AT290)))</xm:f>
            <xm:f>'Listados Datos'!$T$3</xm:f>
            <x14:dxf>
              <fill>
                <patternFill patternType="solid">
                  <bgColor rgb="FFC00000"/>
                </patternFill>
              </fill>
            </x14:dxf>
          </x14:cfRule>
          <x14:cfRule type="containsText" priority="10928" operator="containsText" id="{58C76C88-8B46-4E4E-9823-FF21366479C9}">
            <xm:f>NOT(ISERROR(SEARCH('Listados Datos'!$T$4,AT290)))</xm:f>
            <xm:f>'Listados Datos'!$T$4</xm:f>
            <x14:dxf>
              <font>
                <b/>
                <i val="0"/>
                <color theme="0"/>
              </font>
              <fill>
                <patternFill>
                  <bgColor rgb="FFE26B0A"/>
                </patternFill>
              </fill>
            </x14:dxf>
          </x14:cfRule>
          <x14:cfRule type="containsText" priority="10929" operator="containsText" id="{1F5CDDA0-DBF4-44F0-9C23-DEED210B0300}">
            <xm:f>NOT(ISERROR(SEARCH('Listados Datos'!$T$5,AT290)))</xm:f>
            <xm:f>'Listados Datos'!$T$5</xm:f>
            <x14:dxf>
              <font>
                <b/>
                <i val="0"/>
                <color auto="1"/>
              </font>
              <fill>
                <patternFill>
                  <bgColor rgb="FFFFFF00"/>
                </patternFill>
              </fill>
            </x14:dxf>
          </x14:cfRule>
          <x14:cfRule type="containsText" priority="10930" operator="containsText" id="{B2C6F964-49F3-4DAB-B7D3-00F455204611}">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913" operator="containsText" id="{7922448F-E787-48C5-9813-D1CE2908751E}">
            <xm:f>NOT(ISERROR(SEARCH('Listados Datos'!$T$3,AF296)))</xm:f>
            <xm:f>'Listados Datos'!$T$3</xm:f>
            <x14:dxf>
              <fill>
                <patternFill patternType="solid">
                  <bgColor rgb="FFC00000"/>
                </patternFill>
              </fill>
            </x14:dxf>
          </x14:cfRule>
          <x14:cfRule type="containsText" priority="10914" operator="containsText" id="{A355880B-305F-4D09-BF21-006CBFD62E3F}">
            <xm:f>NOT(ISERROR(SEARCH('Listados Datos'!$T$4,AF296)))</xm:f>
            <xm:f>'Listados Datos'!$T$4</xm:f>
            <x14:dxf>
              <font>
                <b/>
                <i val="0"/>
                <color theme="0"/>
              </font>
              <fill>
                <patternFill>
                  <bgColor rgb="FFE26B0A"/>
                </patternFill>
              </fill>
            </x14:dxf>
          </x14:cfRule>
          <x14:cfRule type="containsText" priority="10915" operator="containsText" id="{6AB78781-BAE2-46F5-9866-F4CDCB093A61}">
            <xm:f>NOT(ISERROR(SEARCH('Listados Datos'!$T$5,AF296)))</xm:f>
            <xm:f>'Listados Datos'!$T$5</xm:f>
            <x14:dxf>
              <font>
                <b/>
                <i val="0"/>
                <color auto="1"/>
              </font>
              <fill>
                <patternFill>
                  <bgColor rgb="FFFFFF00"/>
                </patternFill>
              </fill>
            </x14:dxf>
          </x14:cfRule>
          <x14:cfRule type="containsText" priority="10916" operator="containsText" id="{B53C8EBF-9C53-4491-96C8-1BA728DB6779}">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909" operator="containsText" id="{264CE067-F62A-4AE4-B7DB-C12E0607A270}">
            <xm:f>NOT(ISERROR(SEARCH('Listados Datos'!$T$3,AB296)))</xm:f>
            <xm:f>'Listados Datos'!$T$3</xm:f>
            <x14:dxf>
              <fill>
                <patternFill patternType="solid">
                  <bgColor rgb="FFC00000"/>
                </patternFill>
              </fill>
            </x14:dxf>
          </x14:cfRule>
          <x14:cfRule type="containsText" priority="10910" operator="containsText" id="{17A1282B-D36F-42D3-9A83-C67276531B05}">
            <xm:f>NOT(ISERROR(SEARCH('Listados Datos'!$T$4,AB296)))</xm:f>
            <xm:f>'Listados Datos'!$T$4</xm:f>
            <x14:dxf>
              <font>
                <b/>
                <i val="0"/>
                <color theme="0"/>
              </font>
              <fill>
                <patternFill>
                  <bgColor rgb="FFE26B0A"/>
                </patternFill>
              </fill>
            </x14:dxf>
          </x14:cfRule>
          <x14:cfRule type="containsText" priority="10911" operator="containsText" id="{8FD40FBD-D0D4-4F8B-8796-F366531E6DCA}">
            <xm:f>NOT(ISERROR(SEARCH('Listados Datos'!$T$5,AB296)))</xm:f>
            <xm:f>'Listados Datos'!$T$5</xm:f>
            <x14:dxf>
              <font>
                <b/>
                <i val="0"/>
                <color auto="1"/>
              </font>
              <fill>
                <patternFill>
                  <bgColor rgb="FFFFFF00"/>
                </patternFill>
              </fill>
            </x14:dxf>
          </x14:cfRule>
          <x14:cfRule type="containsText" priority="10912" operator="containsText" id="{C0E457DA-CA04-424C-AB21-D954AFD0DB3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899" operator="containsText" id="{C7E34B7B-1C4B-45AA-A313-FBEC1E7B2032}">
            <xm:f>NOT(ISERROR(SEARCH('Listados Datos'!$P$3,Z296)))</xm:f>
            <xm:f>'Listados Datos'!$P$3</xm:f>
            <x14:dxf>
              <fill>
                <patternFill>
                  <bgColor rgb="FF99CC00"/>
                </patternFill>
              </fill>
            </x14:dxf>
          </x14:cfRule>
          <x14:cfRule type="containsText" priority="10900" operator="containsText" id="{71625774-9EE3-4F50-B52D-7BB1F9E4D01A}">
            <xm:f>NOT(ISERROR(SEARCH('Listados Datos'!$P$4,Z296)))</xm:f>
            <xm:f>'Listados Datos'!$P$4</xm:f>
            <x14:dxf>
              <fill>
                <patternFill>
                  <bgColor rgb="FF33CC33"/>
                </patternFill>
              </fill>
            </x14:dxf>
          </x14:cfRule>
          <x14:cfRule type="containsText" priority="10901" operator="containsText" id="{27524BC9-99D2-4715-91F0-AA9C8D8052C6}">
            <xm:f>NOT(ISERROR(SEARCH('Listados Datos'!$P$5,Z296)))</xm:f>
            <xm:f>'Listados Datos'!$P$5</xm:f>
            <x14:dxf>
              <fill>
                <patternFill>
                  <bgColor rgb="FFFFFF00"/>
                </patternFill>
              </fill>
            </x14:dxf>
          </x14:cfRule>
          <x14:cfRule type="containsText" priority="10902" operator="containsText" id="{C4E2385D-879E-4C51-B1EA-2862173661F9}">
            <xm:f>NOT(ISERROR(SEARCH('Listados Datos'!$P$6,Z296)))</xm:f>
            <xm:f>'Listados Datos'!$P$6</xm:f>
            <x14:dxf>
              <fill>
                <patternFill>
                  <bgColor rgb="FFFFC000"/>
                </patternFill>
              </fill>
            </x14:dxf>
          </x14:cfRule>
          <x14:cfRule type="containsText" priority="10903" operator="containsText" id="{B0FA399A-3476-44E4-89C7-1208A41D178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885" operator="containsText" id="{0AFAA191-BA99-4F35-B6ED-84A1F98919AF}">
            <xm:f>NOT(ISERROR(SEARCH('Listados Datos'!$T$3,AT296)))</xm:f>
            <xm:f>'Listados Datos'!$T$3</xm:f>
            <x14:dxf>
              <fill>
                <patternFill patternType="solid">
                  <bgColor rgb="FFC00000"/>
                </patternFill>
              </fill>
            </x14:dxf>
          </x14:cfRule>
          <x14:cfRule type="containsText" priority="10886" operator="containsText" id="{C62AAB7F-3316-49F7-A8E1-73C303C3209B}">
            <xm:f>NOT(ISERROR(SEARCH('Listados Datos'!$T$4,AT296)))</xm:f>
            <xm:f>'Listados Datos'!$T$4</xm:f>
            <x14:dxf>
              <font>
                <b/>
                <i val="0"/>
                <color theme="0"/>
              </font>
              <fill>
                <patternFill>
                  <bgColor rgb="FFE26B0A"/>
                </patternFill>
              </fill>
            </x14:dxf>
          </x14:cfRule>
          <x14:cfRule type="containsText" priority="10887" operator="containsText" id="{46A8C97C-D36E-4FB8-B32E-AA4B2B8B4BD1}">
            <xm:f>NOT(ISERROR(SEARCH('Listados Datos'!$T$5,AT296)))</xm:f>
            <xm:f>'Listados Datos'!$T$5</xm:f>
            <x14:dxf>
              <font>
                <b/>
                <i val="0"/>
                <color auto="1"/>
              </font>
              <fill>
                <patternFill>
                  <bgColor rgb="FFFFFF00"/>
                </patternFill>
              </fill>
            </x14:dxf>
          </x14:cfRule>
          <x14:cfRule type="containsText" priority="10888" operator="containsText" id="{228360FC-DAC1-45A6-A4DA-786B37C7E17C}">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711" operator="containsText" id="{2FAEF724-5EB2-4286-8286-D05CF436DFCA}">
            <xm:f>NOT(ISERROR(SEARCH('Listados Datos'!$P$3,AR307)))</xm:f>
            <xm:f>'Listados Datos'!$P$3</xm:f>
            <x14:dxf>
              <fill>
                <patternFill>
                  <bgColor rgb="FF99CC00"/>
                </patternFill>
              </fill>
            </x14:dxf>
          </x14:cfRule>
          <x14:cfRule type="containsText" priority="10712" operator="containsText" id="{4F54FAB2-A7B6-425C-8B8D-16E8391F2136}">
            <xm:f>NOT(ISERROR(SEARCH('Listados Datos'!$P$4,AR307)))</xm:f>
            <xm:f>'Listados Datos'!$P$4</xm:f>
            <x14:dxf>
              <fill>
                <patternFill>
                  <bgColor rgb="FF33CC33"/>
                </patternFill>
              </fill>
            </x14:dxf>
          </x14:cfRule>
          <x14:cfRule type="containsText" priority="10713" operator="containsText" id="{933C8227-23DC-4FF0-B643-F86092349C6F}">
            <xm:f>NOT(ISERROR(SEARCH('Listados Datos'!$P$5,AR307)))</xm:f>
            <xm:f>'Listados Datos'!$P$5</xm:f>
            <x14:dxf>
              <fill>
                <patternFill>
                  <bgColor rgb="FFFFFF00"/>
                </patternFill>
              </fill>
            </x14:dxf>
          </x14:cfRule>
          <x14:cfRule type="containsText" priority="10714" operator="containsText" id="{9AD3FE0D-2CA1-4B06-A1DB-83EE9B26A5F0}">
            <xm:f>NOT(ISERROR(SEARCH('Listados Datos'!$P$6,AR307)))</xm:f>
            <xm:f>'Listados Datos'!$P$6</xm:f>
            <x14:dxf>
              <fill>
                <patternFill>
                  <bgColor rgb="FFFFC000"/>
                </patternFill>
              </fill>
            </x14:dxf>
          </x14:cfRule>
          <x14:cfRule type="containsText" priority="10715" operator="containsText" id="{5F18D588-69DB-4153-AC85-E070A6B6B28C}">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777" operator="containsText" id="{0216525B-97E2-4B44-BB9A-1D65E387013B}">
            <xm:f>NOT(ISERROR(SEARCH('Listados Datos'!$T$3,AT309)))</xm:f>
            <xm:f>'Listados Datos'!$T$3</xm:f>
            <x14:dxf>
              <fill>
                <patternFill patternType="solid">
                  <bgColor rgb="FFC00000"/>
                </patternFill>
              </fill>
            </x14:dxf>
          </x14:cfRule>
          <x14:cfRule type="containsText" priority="10778" operator="containsText" id="{EADAC9F3-F7E6-428F-851A-766DA0E73BC2}">
            <xm:f>NOT(ISERROR(SEARCH('Listados Datos'!$T$4,AT309)))</xm:f>
            <xm:f>'Listados Datos'!$T$4</xm:f>
            <x14:dxf>
              <font>
                <b/>
                <i val="0"/>
                <color theme="0"/>
              </font>
              <fill>
                <patternFill>
                  <bgColor rgb="FFE26B0A"/>
                </patternFill>
              </fill>
            </x14:dxf>
          </x14:cfRule>
          <x14:cfRule type="containsText" priority="10779" operator="containsText" id="{6217B485-46B0-4DAF-A9D1-5854E13186AF}">
            <xm:f>NOT(ISERROR(SEARCH('Listados Datos'!$T$5,AT309)))</xm:f>
            <xm:f>'Listados Datos'!$T$5</xm:f>
            <x14:dxf>
              <font>
                <b/>
                <i val="0"/>
                <color auto="1"/>
              </font>
              <fill>
                <patternFill>
                  <bgColor rgb="FFFFFF00"/>
                </patternFill>
              </fill>
            </x14:dxf>
          </x14:cfRule>
          <x14:cfRule type="containsText" priority="10780" operator="containsText" id="{77D7F1FB-8A9A-46A0-BC42-D8C0E493A9C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767" operator="containsText" id="{48487577-2BF8-49C2-B20D-C9805DE7FADE}">
            <xm:f>NOT(ISERROR(SEARCH('Listados Datos'!$P$3,AR309)))</xm:f>
            <xm:f>'Listados Datos'!$P$3</xm:f>
            <x14:dxf>
              <fill>
                <patternFill>
                  <bgColor rgb="FF99CC00"/>
                </patternFill>
              </fill>
            </x14:dxf>
          </x14:cfRule>
          <x14:cfRule type="containsText" priority="10768" operator="containsText" id="{4A5891EA-BD66-4CF8-82C1-256898252AF5}">
            <xm:f>NOT(ISERROR(SEARCH('Listados Datos'!$P$4,AR309)))</xm:f>
            <xm:f>'Listados Datos'!$P$4</xm:f>
            <x14:dxf>
              <fill>
                <patternFill>
                  <bgColor rgb="FF33CC33"/>
                </patternFill>
              </fill>
            </x14:dxf>
          </x14:cfRule>
          <x14:cfRule type="containsText" priority="10769" operator="containsText" id="{108021FB-C49B-43F8-9A8B-2F72F3496E2A}">
            <xm:f>NOT(ISERROR(SEARCH('Listados Datos'!$P$5,AR309)))</xm:f>
            <xm:f>'Listados Datos'!$P$5</xm:f>
            <x14:dxf>
              <fill>
                <patternFill>
                  <bgColor rgb="FFFFFF00"/>
                </patternFill>
              </fill>
            </x14:dxf>
          </x14:cfRule>
          <x14:cfRule type="containsText" priority="10770" operator="containsText" id="{AB72E40C-9A0A-4F02-B779-57F2EC724561}">
            <xm:f>NOT(ISERROR(SEARCH('Listados Datos'!$P$6,AR309)))</xm:f>
            <xm:f>'Listados Datos'!$P$6</xm:f>
            <x14:dxf>
              <fill>
                <patternFill>
                  <bgColor rgb="FFFFC000"/>
                </patternFill>
              </fill>
            </x14:dxf>
          </x14:cfRule>
          <x14:cfRule type="containsText" priority="10771" operator="containsText" id="{C723CC66-90AD-4F1F-8F29-98E8C7377EA9}">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735" operator="containsText" id="{722CC564-293A-4BB4-ABD0-2AA5F185CBB0}">
            <xm:f>NOT(ISERROR(SEARCH('Listados Datos'!$T$3,AT306)))</xm:f>
            <xm:f>'Listados Datos'!$T$3</xm:f>
            <x14:dxf>
              <fill>
                <patternFill patternType="solid">
                  <bgColor rgb="FFC00000"/>
                </patternFill>
              </fill>
            </x14:dxf>
          </x14:cfRule>
          <x14:cfRule type="containsText" priority="10736" operator="containsText" id="{E6096B74-DB67-4057-926E-C86F8102090E}">
            <xm:f>NOT(ISERROR(SEARCH('Listados Datos'!$T$4,AT306)))</xm:f>
            <xm:f>'Listados Datos'!$T$4</xm:f>
            <x14:dxf>
              <font>
                <b/>
                <i val="0"/>
                <color theme="0"/>
              </font>
              <fill>
                <patternFill>
                  <bgColor rgb="FFE26B0A"/>
                </patternFill>
              </fill>
            </x14:dxf>
          </x14:cfRule>
          <x14:cfRule type="containsText" priority="10737" operator="containsText" id="{7A7D5EC0-A5E8-4835-9301-B76C0699F26F}">
            <xm:f>NOT(ISERROR(SEARCH('Listados Datos'!$T$5,AT306)))</xm:f>
            <xm:f>'Listados Datos'!$T$5</xm:f>
            <x14:dxf>
              <font>
                <b/>
                <i val="0"/>
                <color auto="1"/>
              </font>
              <fill>
                <patternFill>
                  <bgColor rgb="FFFFFF00"/>
                </patternFill>
              </fill>
            </x14:dxf>
          </x14:cfRule>
          <x14:cfRule type="containsText" priority="10738" operator="containsText" id="{F1E63BB0-ACFF-4D7C-9481-7E4BF58F3A2A}">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725" operator="containsText" id="{86299C08-7421-4963-816B-9B1707F438DC}">
            <xm:f>NOT(ISERROR(SEARCH('Listados Datos'!$P$3,AR306)))</xm:f>
            <xm:f>'Listados Datos'!$P$3</xm:f>
            <x14:dxf>
              <fill>
                <patternFill>
                  <bgColor rgb="FF99CC00"/>
                </patternFill>
              </fill>
            </x14:dxf>
          </x14:cfRule>
          <x14:cfRule type="containsText" priority="10726" operator="containsText" id="{7723D670-07EF-45DA-A0B9-10AE2F931C5C}">
            <xm:f>NOT(ISERROR(SEARCH('Listados Datos'!$P$4,AR306)))</xm:f>
            <xm:f>'Listados Datos'!$P$4</xm:f>
            <x14:dxf>
              <fill>
                <patternFill>
                  <bgColor rgb="FF33CC33"/>
                </patternFill>
              </fill>
            </x14:dxf>
          </x14:cfRule>
          <x14:cfRule type="containsText" priority="10727" operator="containsText" id="{4CC74BDB-C679-46F5-B1F5-63FF0DDC3AB6}">
            <xm:f>NOT(ISERROR(SEARCH('Listados Datos'!$P$5,AR306)))</xm:f>
            <xm:f>'Listados Datos'!$P$5</xm:f>
            <x14:dxf>
              <fill>
                <patternFill>
                  <bgColor rgb="FFFFFF00"/>
                </patternFill>
              </fill>
            </x14:dxf>
          </x14:cfRule>
          <x14:cfRule type="containsText" priority="10728" operator="containsText" id="{31007F1F-699A-495B-96B2-A7D6CAC1B734}">
            <xm:f>NOT(ISERROR(SEARCH('Listados Datos'!$P$6,AR306)))</xm:f>
            <xm:f>'Listados Datos'!$P$6</xm:f>
            <x14:dxf>
              <fill>
                <patternFill>
                  <bgColor rgb="FFFFC000"/>
                </patternFill>
              </fill>
            </x14:dxf>
          </x14:cfRule>
          <x14:cfRule type="containsText" priority="10729" operator="containsText" id="{E1DCBB7B-12CD-40B8-B86E-BEAC330F7FD6}">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843" operator="containsText" id="{780F6E6D-F2A4-430F-9D98-9FD96F88FFDB}">
            <xm:f>NOT(ISERROR(SEARCH('Listados Datos'!$T$3,AF304)))</xm:f>
            <xm:f>'Listados Datos'!$T$3</xm:f>
            <x14:dxf>
              <fill>
                <patternFill patternType="solid">
                  <bgColor rgb="FFC00000"/>
                </patternFill>
              </fill>
            </x14:dxf>
          </x14:cfRule>
          <x14:cfRule type="containsText" priority="10844" operator="containsText" id="{061E3BE1-5E3D-4969-9474-5DFD464161D3}">
            <xm:f>NOT(ISERROR(SEARCH('Listados Datos'!$T$4,AF304)))</xm:f>
            <xm:f>'Listados Datos'!$T$4</xm:f>
            <x14:dxf>
              <font>
                <b/>
                <i val="0"/>
                <color theme="0"/>
              </font>
              <fill>
                <patternFill>
                  <bgColor rgb="FFE26B0A"/>
                </patternFill>
              </fill>
            </x14:dxf>
          </x14:cfRule>
          <x14:cfRule type="containsText" priority="10845" operator="containsText" id="{AA20635E-7E09-490D-B334-96F405D77378}">
            <xm:f>NOT(ISERROR(SEARCH('Listados Datos'!$T$5,AF304)))</xm:f>
            <xm:f>'Listados Datos'!$T$5</xm:f>
            <x14:dxf>
              <font>
                <b/>
                <i val="0"/>
                <color auto="1"/>
              </font>
              <fill>
                <patternFill>
                  <bgColor rgb="FFFFFF00"/>
                </patternFill>
              </fill>
            </x14:dxf>
          </x14:cfRule>
          <x14:cfRule type="containsText" priority="10846" operator="containsText" id="{B056F0CA-8384-4AB6-857F-612C74255F09}">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839" operator="containsText" id="{D6B4558D-D3B1-4C8C-9C45-58CDE30F16D6}">
            <xm:f>NOT(ISERROR(SEARCH('Listados Datos'!$T$3,AB304)))</xm:f>
            <xm:f>'Listados Datos'!$T$3</xm:f>
            <x14:dxf>
              <fill>
                <patternFill patternType="solid">
                  <bgColor rgb="FFC00000"/>
                </patternFill>
              </fill>
            </x14:dxf>
          </x14:cfRule>
          <x14:cfRule type="containsText" priority="10840" operator="containsText" id="{D145C915-4962-44A0-972B-57578CB405A8}">
            <xm:f>NOT(ISERROR(SEARCH('Listados Datos'!$T$4,AB304)))</xm:f>
            <xm:f>'Listados Datos'!$T$4</xm:f>
            <x14:dxf>
              <font>
                <b/>
                <i val="0"/>
                <color theme="0"/>
              </font>
              <fill>
                <patternFill>
                  <bgColor rgb="FFE26B0A"/>
                </patternFill>
              </fill>
            </x14:dxf>
          </x14:cfRule>
          <x14:cfRule type="containsText" priority="10841" operator="containsText" id="{85533CC0-C26E-4A87-ACE6-FE918B9679C2}">
            <xm:f>NOT(ISERROR(SEARCH('Listados Datos'!$T$5,AB304)))</xm:f>
            <xm:f>'Listados Datos'!$T$5</xm:f>
            <x14:dxf>
              <font>
                <b/>
                <i val="0"/>
                <color auto="1"/>
              </font>
              <fill>
                <patternFill>
                  <bgColor rgb="FFFFFF00"/>
                </patternFill>
              </fill>
            </x14:dxf>
          </x14:cfRule>
          <x14:cfRule type="containsText" priority="10842" operator="containsText" id="{108B4FBC-A7F6-471D-AE79-5BDB9D09711D}">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829" operator="containsText" id="{FAD79FA8-4B3C-41AA-B49E-69B5509CDCEE}">
            <xm:f>NOT(ISERROR(SEARCH('Listados Datos'!$P$3,Z304)))</xm:f>
            <xm:f>'Listados Datos'!$P$3</xm:f>
            <x14:dxf>
              <fill>
                <patternFill>
                  <bgColor rgb="FF99CC00"/>
                </patternFill>
              </fill>
            </x14:dxf>
          </x14:cfRule>
          <x14:cfRule type="containsText" priority="10830" operator="containsText" id="{20CABEF4-B8B7-427E-AC7F-2FB1F9443B85}">
            <xm:f>NOT(ISERROR(SEARCH('Listados Datos'!$P$4,Z304)))</xm:f>
            <xm:f>'Listados Datos'!$P$4</xm:f>
            <x14:dxf>
              <fill>
                <patternFill>
                  <bgColor rgb="FF33CC33"/>
                </patternFill>
              </fill>
            </x14:dxf>
          </x14:cfRule>
          <x14:cfRule type="containsText" priority="10831" operator="containsText" id="{AFD3FE4C-7C88-443B-996E-B1FB11803484}">
            <xm:f>NOT(ISERROR(SEARCH('Listados Datos'!$P$5,Z304)))</xm:f>
            <xm:f>'Listados Datos'!$P$5</xm:f>
            <x14:dxf>
              <fill>
                <patternFill>
                  <bgColor rgb="FFFFFF00"/>
                </patternFill>
              </fill>
            </x14:dxf>
          </x14:cfRule>
          <x14:cfRule type="containsText" priority="10832" operator="containsText" id="{87BFE005-99D1-4D22-AE14-CCF28FC4E070}">
            <xm:f>NOT(ISERROR(SEARCH('Listados Datos'!$P$6,Z304)))</xm:f>
            <xm:f>'Listados Datos'!$P$6</xm:f>
            <x14:dxf>
              <fill>
                <patternFill>
                  <bgColor rgb="FFFFC000"/>
                </patternFill>
              </fill>
            </x14:dxf>
          </x14:cfRule>
          <x14:cfRule type="containsText" priority="10833" operator="containsText" id="{5F7AC134-22A7-46A9-B0A4-793C69928D78}">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805" operator="containsText" id="{9A4A1950-EF2E-4C89-8866-824E11ADBEC4}">
            <xm:f>NOT(ISERROR(SEARCH('Listados Datos'!$T$3,AT304)))</xm:f>
            <xm:f>'Listados Datos'!$T$3</xm:f>
            <x14:dxf>
              <fill>
                <patternFill patternType="solid">
                  <bgColor rgb="FFC00000"/>
                </patternFill>
              </fill>
            </x14:dxf>
          </x14:cfRule>
          <x14:cfRule type="containsText" priority="10806" operator="containsText" id="{A0CAF63D-CC72-40CF-BE59-73FD5C7FE310}">
            <xm:f>NOT(ISERROR(SEARCH('Listados Datos'!$T$4,AT304)))</xm:f>
            <xm:f>'Listados Datos'!$T$4</xm:f>
            <x14:dxf>
              <font>
                <b/>
                <i val="0"/>
                <color theme="0"/>
              </font>
              <fill>
                <patternFill>
                  <bgColor rgb="FFE26B0A"/>
                </patternFill>
              </fill>
            </x14:dxf>
          </x14:cfRule>
          <x14:cfRule type="containsText" priority="10807" operator="containsText" id="{997B488E-2278-4FF0-94BA-032FAC2AA1F3}">
            <xm:f>NOT(ISERROR(SEARCH('Listados Datos'!$T$5,AT304)))</xm:f>
            <xm:f>'Listados Datos'!$T$5</xm:f>
            <x14:dxf>
              <font>
                <b/>
                <i val="0"/>
                <color auto="1"/>
              </font>
              <fill>
                <patternFill>
                  <bgColor rgb="FFFFFF00"/>
                </patternFill>
              </fill>
            </x14:dxf>
          </x14:cfRule>
          <x14:cfRule type="containsText" priority="10808" operator="containsText" id="{A0E2D6C5-B4A2-434B-ACFB-4D0E8B4BF7C1}">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795" operator="containsText" id="{D37EE02E-74D5-435D-9C21-F3A3794A0331}">
            <xm:f>NOT(ISERROR(SEARCH('Listados Datos'!$P$3,AR304)))</xm:f>
            <xm:f>'Listados Datos'!$P$3</xm:f>
            <x14:dxf>
              <fill>
                <patternFill>
                  <bgColor rgb="FF99CC00"/>
                </patternFill>
              </fill>
            </x14:dxf>
          </x14:cfRule>
          <x14:cfRule type="containsText" priority="10796" operator="containsText" id="{94D23321-CABC-493A-ABD9-84040B42E0D8}">
            <xm:f>NOT(ISERROR(SEARCH('Listados Datos'!$P$4,AR304)))</xm:f>
            <xm:f>'Listados Datos'!$P$4</xm:f>
            <x14:dxf>
              <fill>
                <patternFill>
                  <bgColor rgb="FF33CC33"/>
                </patternFill>
              </fill>
            </x14:dxf>
          </x14:cfRule>
          <x14:cfRule type="containsText" priority="10797" operator="containsText" id="{F0B66E27-B576-44C6-B1A5-0F66A5AB353A}">
            <xm:f>NOT(ISERROR(SEARCH('Listados Datos'!$P$5,AR304)))</xm:f>
            <xm:f>'Listados Datos'!$P$5</xm:f>
            <x14:dxf>
              <fill>
                <patternFill>
                  <bgColor rgb="FFFFFF00"/>
                </patternFill>
              </fill>
            </x14:dxf>
          </x14:cfRule>
          <x14:cfRule type="containsText" priority="10798" operator="containsText" id="{6085B243-225E-4C52-836C-FF4B40EE359D}">
            <xm:f>NOT(ISERROR(SEARCH('Listados Datos'!$P$6,AR304)))</xm:f>
            <xm:f>'Listados Datos'!$P$6</xm:f>
            <x14:dxf>
              <fill>
                <patternFill>
                  <bgColor rgb="FFFFC000"/>
                </patternFill>
              </fill>
            </x14:dxf>
          </x14:cfRule>
          <x14:cfRule type="containsText" priority="10799" operator="containsText" id="{9105C307-01F1-403B-92A8-56C1839D2A9C}">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791" operator="containsText" id="{C37B3DCA-F0F2-490F-8C07-EBE87C904698}">
            <xm:f>NOT(ISERROR(SEARCH('Listados Datos'!$T$3,AT305)))</xm:f>
            <xm:f>'Listados Datos'!$T$3</xm:f>
            <x14:dxf>
              <fill>
                <patternFill patternType="solid">
                  <bgColor rgb="FFC00000"/>
                </patternFill>
              </fill>
            </x14:dxf>
          </x14:cfRule>
          <x14:cfRule type="containsText" priority="10792" operator="containsText" id="{AF3C10BE-8285-43D3-9B88-39637827C6DA}">
            <xm:f>NOT(ISERROR(SEARCH('Listados Datos'!$T$4,AT305)))</xm:f>
            <xm:f>'Listados Datos'!$T$4</xm:f>
            <x14:dxf>
              <font>
                <b/>
                <i val="0"/>
                <color theme="0"/>
              </font>
              <fill>
                <patternFill>
                  <bgColor rgb="FFE26B0A"/>
                </patternFill>
              </fill>
            </x14:dxf>
          </x14:cfRule>
          <x14:cfRule type="containsText" priority="10793" operator="containsText" id="{8D530126-4361-4E57-853B-3CEB012CA1C4}">
            <xm:f>NOT(ISERROR(SEARCH('Listados Datos'!$T$5,AT305)))</xm:f>
            <xm:f>'Listados Datos'!$T$5</xm:f>
            <x14:dxf>
              <font>
                <b/>
                <i val="0"/>
                <color auto="1"/>
              </font>
              <fill>
                <patternFill>
                  <bgColor rgb="FFFFFF00"/>
                </patternFill>
              </fill>
            </x14:dxf>
          </x14:cfRule>
          <x14:cfRule type="containsText" priority="10794" operator="containsText" id="{5315015C-79C1-46D0-B85D-3A5E759C38E9}">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781" operator="containsText" id="{5064B611-6201-4A34-A79D-4153202AEA73}">
            <xm:f>NOT(ISERROR(SEARCH('Listados Datos'!$P$3,AR305)))</xm:f>
            <xm:f>'Listados Datos'!$P$3</xm:f>
            <x14:dxf>
              <fill>
                <patternFill>
                  <bgColor rgb="FF99CC00"/>
                </patternFill>
              </fill>
            </x14:dxf>
          </x14:cfRule>
          <x14:cfRule type="containsText" priority="10782" operator="containsText" id="{44339FE9-9E27-4778-A90A-A0A851F4D101}">
            <xm:f>NOT(ISERROR(SEARCH('Listados Datos'!$P$4,AR305)))</xm:f>
            <xm:f>'Listados Datos'!$P$4</xm:f>
            <x14:dxf>
              <fill>
                <patternFill>
                  <bgColor rgb="FF33CC33"/>
                </patternFill>
              </fill>
            </x14:dxf>
          </x14:cfRule>
          <x14:cfRule type="containsText" priority="10783" operator="containsText" id="{DAD6904D-3763-495B-A5E8-CCC40860AE0C}">
            <xm:f>NOT(ISERROR(SEARCH('Listados Datos'!$P$5,AR305)))</xm:f>
            <xm:f>'Listados Datos'!$P$5</xm:f>
            <x14:dxf>
              <fill>
                <patternFill>
                  <bgColor rgb="FFFFFF00"/>
                </patternFill>
              </fill>
            </x14:dxf>
          </x14:cfRule>
          <x14:cfRule type="containsText" priority="10784" operator="containsText" id="{9EAEB90F-55C0-42BA-AA98-AE5ADBF73F7E}">
            <xm:f>NOT(ISERROR(SEARCH('Listados Datos'!$P$6,AR305)))</xm:f>
            <xm:f>'Listados Datos'!$P$6</xm:f>
            <x14:dxf>
              <fill>
                <patternFill>
                  <bgColor rgb="FFFFC000"/>
                </patternFill>
              </fill>
            </x14:dxf>
          </x14:cfRule>
          <x14:cfRule type="containsText" priority="10785" operator="containsText" id="{AFB12F33-1E29-4EDA-B989-C4F4E871F67E}">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763" operator="containsText" id="{060D67A7-0CF8-483A-92D4-DAE052CF4DF3}">
            <xm:f>NOT(ISERROR(SEARCH('Listados Datos'!$T$3,AF306)))</xm:f>
            <xm:f>'Listados Datos'!$T$3</xm:f>
            <x14:dxf>
              <fill>
                <patternFill patternType="solid">
                  <bgColor rgb="FFC00000"/>
                </patternFill>
              </fill>
            </x14:dxf>
          </x14:cfRule>
          <x14:cfRule type="containsText" priority="10764" operator="containsText" id="{06782F35-EA8E-4A00-9ACE-37696B317738}">
            <xm:f>NOT(ISERROR(SEARCH('Listados Datos'!$T$4,AF306)))</xm:f>
            <xm:f>'Listados Datos'!$T$4</xm:f>
            <x14:dxf>
              <font>
                <b/>
                <i val="0"/>
                <color theme="0"/>
              </font>
              <fill>
                <patternFill>
                  <bgColor rgb="FFE26B0A"/>
                </patternFill>
              </fill>
            </x14:dxf>
          </x14:cfRule>
          <x14:cfRule type="containsText" priority="10765" operator="containsText" id="{E374E0DF-E577-4C27-BB53-A2D44269CB6A}">
            <xm:f>NOT(ISERROR(SEARCH('Listados Datos'!$T$5,AF306)))</xm:f>
            <xm:f>'Listados Datos'!$T$5</xm:f>
            <x14:dxf>
              <font>
                <b/>
                <i val="0"/>
                <color auto="1"/>
              </font>
              <fill>
                <patternFill>
                  <bgColor rgb="FFFFFF00"/>
                </patternFill>
              </fill>
            </x14:dxf>
          </x14:cfRule>
          <x14:cfRule type="containsText" priority="10766" operator="containsText" id="{606AA796-A8E9-4ADB-989C-A1D72A3E615F}">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759" operator="containsText" id="{7806C3F4-9BA5-4B9C-8F6A-4A6C4FD16ADA}">
            <xm:f>NOT(ISERROR(SEARCH('Listados Datos'!$T$3,AB306)))</xm:f>
            <xm:f>'Listados Datos'!$T$3</xm:f>
            <x14:dxf>
              <fill>
                <patternFill patternType="solid">
                  <bgColor rgb="FFC00000"/>
                </patternFill>
              </fill>
            </x14:dxf>
          </x14:cfRule>
          <x14:cfRule type="containsText" priority="10760" operator="containsText" id="{E78C7E55-1CD0-4AC8-96E3-06AE984E92C3}">
            <xm:f>NOT(ISERROR(SEARCH('Listados Datos'!$T$4,AB306)))</xm:f>
            <xm:f>'Listados Datos'!$T$4</xm:f>
            <x14:dxf>
              <font>
                <b/>
                <i val="0"/>
                <color theme="0"/>
              </font>
              <fill>
                <patternFill>
                  <bgColor rgb="FFE26B0A"/>
                </patternFill>
              </fill>
            </x14:dxf>
          </x14:cfRule>
          <x14:cfRule type="containsText" priority="10761" operator="containsText" id="{23C5229B-C858-46A0-AADD-CE9ED12A36EF}">
            <xm:f>NOT(ISERROR(SEARCH('Listados Datos'!$T$5,AB306)))</xm:f>
            <xm:f>'Listados Datos'!$T$5</xm:f>
            <x14:dxf>
              <font>
                <b/>
                <i val="0"/>
                <color auto="1"/>
              </font>
              <fill>
                <patternFill>
                  <bgColor rgb="FFFFFF00"/>
                </patternFill>
              </fill>
            </x14:dxf>
          </x14:cfRule>
          <x14:cfRule type="containsText" priority="10762" operator="containsText" id="{680DC361-7352-49F1-81D6-E0BBD88C827C}">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749" operator="containsText" id="{941CD275-C834-4B06-A2E1-2D07EA1618DA}">
            <xm:f>NOT(ISERROR(SEARCH('Listados Datos'!$P$3,Z306)))</xm:f>
            <xm:f>'Listados Datos'!$P$3</xm:f>
            <x14:dxf>
              <fill>
                <patternFill>
                  <bgColor rgb="FF99CC00"/>
                </patternFill>
              </fill>
            </x14:dxf>
          </x14:cfRule>
          <x14:cfRule type="containsText" priority="10750" operator="containsText" id="{7B22FC80-D6E4-4EB2-B10A-834C72087F1B}">
            <xm:f>NOT(ISERROR(SEARCH('Listados Datos'!$P$4,Z306)))</xm:f>
            <xm:f>'Listados Datos'!$P$4</xm:f>
            <x14:dxf>
              <fill>
                <patternFill>
                  <bgColor rgb="FF33CC33"/>
                </patternFill>
              </fill>
            </x14:dxf>
          </x14:cfRule>
          <x14:cfRule type="containsText" priority="10751" operator="containsText" id="{E3ACCC1B-E27E-4A68-BDA9-131766828493}">
            <xm:f>NOT(ISERROR(SEARCH('Listados Datos'!$P$5,Z306)))</xm:f>
            <xm:f>'Listados Datos'!$P$5</xm:f>
            <x14:dxf>
              <fill>
                <patternFill>
                  <bgColor rgb="FFFFFF00"/>
                </patternFill>
              </fill>
            </x14:dxf>
          </x14:cfRule>
          <x14:cfRule type="containsText" priority="10752" operator="containsText" id="{949356CA-DA2A-4462-ADBC-4ECE3DBBB431}">
            <xm:f>NOT(ISERROR(SEARCH('Listados Datos'!$P$6,Z306)))</xm:f>
            <xm:f>'Listados Datos'!$P$6</xm:f>
            <x14:dxf>
              <fill>
                <patternFill>
                  <bgColor rgb="FFFFC000"/>
                </patternFill>
              </fill>
            </x14:dxf>
          </x14:cfRule>
          <x14:cfRule type="containsText" priority="10753" operator="containsText" id="{4A1E8AC0-E31A-4CA3-8171-7B7DDE172E0C}">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721" operator="containsText" id="{27113825-DCBB-4A40-B99B-333683682120}">
            <xm:f>NOT(ISERROR(SEARCH('Listados Datos'!$T$3,AT307)))</xm:f>
            <xm:f>'Listados Datos'!$T$3</xm:f>
            <x14:dxf>
              <fill>
                <patternFill patternType="solid">
                  <bgColor rgb="FFC00000"/>
                </patternFill>
              </fill>
            </x14:dxf>
          </x14:cfRule>
          <x14:cfRule type="containsText" priority="10722" operator="containsText" id="{BD05AD2C-6761-4A80-AE84-6AD50867E8B1}">
            <xm:f>NOT(ISERROR(SEARCH('Listados Datos'!$T$4,AT307)))</xm:f>
            <xm:f>'Listados Datos'!$T$4</xm:f>
            <x14:dxf>
              <font>
                <b/>
                <i val="0"/>
                <color theme="0"/>
              </font>
              <fill>
                <patternFill>
                  <bgColor rgb="FFE26B0A"/>
                </patternFill>
              </fill>
            </x14:dxf>
          </x14:cfRule>
          <x14:cfRule type="containsText" priority="10723" operator="containsText" id="{EB974980-DEAF-4F59-9CF6-4BEB83314142}">
            <xm:f>NOT(ISERROR(SEARCH('Listados Datos'!$T$5,AT307)))</xm:f>
            <xm:f>'Listados Datos'!$T$5</xm:f>
            <x14:dxf>
              <font>
                <b/>
                <i val="0"/>
                <color auto="1"/>
              </font>
              <fill>
                <patternFill>
                  <bgColor rgb="FFFFFF00"/>
                </patternFill>
              </fill>
            </x14:dxf>
          </x14:cfRule>
          <x14:cfRule type="containsText" priority="10724" operator="containsText" id="{F2243929-DA6F-4751-8105-D666FC652F38}">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669" operator="containsText" id="{D6E7EEF3-E34D-4EBD-8136-279C8E8AD43A}">
            <xm:f>NOT(ISERROR(SEARCH('Listados Datos'!$P$3,AR308)))</xm:f>
            <xm:f>'Listados Datos'!$P$3</xm:f>
            <x14:dxf>
              <fill>
                <patternFill>
                  <bgColor rgb="FF99CC00"/>
                </patternFill>
              </fill>
            </x14:dxf>
          </x14:cfRule>
          <x14:cfRule type="containsText" priority="10670" operator="containsText" id="{FB739EDA-5F8C-4755-A2E3-C54A8D0313AA}">
            <xm:f>NOT(ISERROR(SEARCH('Listados Datos'!$P$4,AR308)))</xm:f>
            <xm:f>'Listados Datos'!$P$4</xm:f>
            <x14:dxf>
              <fill>
                <patternFill>
                  <bgColor rgb="FF33CC33"/>
                </patternFill>
              </fill>
            </x14:dxf>
          </x14:cfRule>
          <x14:cfRule type="containsText" priority="10671" operator="containsText" id="{948936F9-6868-4A1F-AD02-C41AE39083DC}">
            <xm:f>NOT(ISERROR(SEARCH('Listados Datos'!$P$5,AR308)))</xm:f>
            <xm:f>'Listados Datos'!$P$5</xm:f>
            <x14:dxf>
              <fill>
                <patternFill>
                  <bgColor rgb="FFFFFF00"/>
                </patternFill>
              </fill>
            </x14:dxf>
          </x14:cfRule>
          <x14:cfRule type="containsText" priority="10672" operator="containsText" id="{ED0E29FA-DB82-4EA1-AAEE-DF8EB44C34DC}">
            <xm:f>NOT(ISERROR(SEARCH('Listados Datos'!$P$6,AR308)))</xm:f>
            <xm:f>'Listados Datos'!$P$6</xm:f>
            <x14:dxf>
              <fill>
                <patternFill>
                  <bgColor rgb="FFFFC000"/>
                </patternFill>
              </fill>
            </x14:dxf>
          </x14:cfRule>
          <x14:cfRule type="containsText" priority="10673" operator="containsText" id="{7BB0C9CA-BC34-4378-9814-B2F900341887}">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707" operator="containsText" id="{97D031BD-345A-48B6-A093-88E1A38C7BD5}">
            <xm:f>NOT(ISERROR(SEARCH('Listados Datos'!$T$3,AF308)))</xm:f>
            <xm:f>'Listados Datos'!$T$3</xm:f>
            <x14:dxf>
              <fill>
                <patternFill patternType="solid">
                  <bgColor rgb="FFC00000"/>
                </patternFill>
              </fill>
            </x14:dxf>
          </x14:cfRule>
          <x14:cfRule type="containsText" priority="10708" operator="containsText" id="{D84E0098-16A8-4F53-A1B7-7153216DA4B4}">
            <xm:f>NOT(ISERROR(SEARCH('Listados Datos'!$T$4,AF308)))</xm:f>
            <xm:f>'Listados Datos'!$T$4</xm:f>
            <x14:dxf>
              <font>
                <b/>
                <i val="0"/>
                <color theme="0"/>
              </font>
              <fill>
                <patternFill>
                  <bgColor rgb="FFE26B0A"/>
                </patternFill>
              </fill>
            </x14:dxf>
          </x14:cfRule>
          <x14:cfRule type="containsText" priority="10709" operator="containsText" id="{E5843502-2D1A-45FA-A01C-E4BF75C3AA4C}">
            <xm:f>NOT(ISERROR(SEARCH('Listados Datos'!$T$5,AF308)))</xm:f>
            <xm:f>'Listados Datos'!$T$5</xm:f>
            <x14:dxf>
              <font>
                <b/>
                <i val="0"/>
                <color auto="1"/>
              </font>
              <fill>
                <patternFill>
                  <bgColor rgb="FFFFFF00"/>
                </patternFill>
              </fill>
            </x14:dxf>
          </x14:cfRule>
          <x14:cfRule type="containsText" priority="10710" operator="containsText" id="{F1CF4DD3-FDDF-487E-AADA-D4884606309C}">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703" operator="containsText" id="{8326D697-0C73-4870-A482-988EFE08B25B}">
            <xm:f>NOT(ISERROR(SEARCH('Listados Datos'!$T$3,AB308)))</xm:f>
            <xm:f>'Listados Datos'!$T$3</xm:f>
            <x14:dxf>
              <fill>
                <patternFill patternType="solid">
                  <bgColor rgb="FFC00000"/>
                </patternFill>
              </fill>
            </x14:dxf>
          </x14:cfRule>
          <x14:cfRule type="containsText" priority="10704" operator="containsText" id="{3D9C044B-BA9B-4582-A4A6-1F89CEB4B45E}">
            <xm:f>NOT(ISERROR(SEARCH('Listados Datos'!$T$4,AB308)))</xm:f>
            <xm:f>'Listados Datos'!$T$4</xm:f>
            <x14:dxf>
              <font>
                <b/>
                <i val="0"/>
                <color theme="0"/>
              </font>
              <fill>
                <patternFill>
                  <bgColor rgb="FFE26B0A"/>
                </patternFill>
              </fill>
            </x14:dxf>
          </x14:cfRule>
          <x14:cfRule type="containsText" priority="10705" operator="containsText" id="{826C24D4-9F5B-4666-A46C-C36F9B0B247B}">
            <xm:f>NOT(ISERROR(SEARCH('Listados Datos'!$T$5,AB308)))</xm:f>
            <xm:f>'Listados Datos'!$T$5</xm:f>
            <x14:dxf>
              <font>
                <b/>
                <i val="0"/>
                <color auto="1"/>
              </font>
              <fill>
                <patternFill>
                  <bgColor rgb="FFFFFF00"/>
                </patternFill>
              </fill>
            </x14:dxf>
          </x14:cfRule>
          <x14:cfRule type="containsText" priority="10706" operator="containsText" id="{F3BEDBBB-3F9A-4705-BD7D-3D24A890E64F}">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693" operator="containsText" id="{867EF320-3162-40A2-B76E-417F09D5373A}">
            <xm:f>NOT(ISERROR(SEARCH('Listados Datos'!$P$3,Z308)))</xm:f>
            <xm:f>'Listados Datos'!$P$3</xm:f>
            <x14:dxf>
              <fill>
                <patternFill>
                  <bgColor rgb="FF99CC00"/>
                </patternFill>
              </fill>
            </x14:dxf>
          </x14:cfRule>
          <x14:cfRule type="containsText" priority="10694" operator="containsText" id="{29ABC979-7E7B-4087-AE21-C51A11F4615B}">
            <xm:f>NOT(ISERROR(SEARCH('Listados Datos'!$P$4,Z308)))</xm:f>
            <xm:f>'Listados Datos'!$P$4</xm:f>
            <x14:dxf>
              <fill>
                <patternFill>
                  <bgColor rgb="FF33CC33"/>
                </patternFill>
              </fill>
            </x14:dxf>
          </x14:cfRule>
          <x14:cfRule type="containsText" priority="10695" operator="containsText" id="{5DE8C91B-04BD-4311-8174-935883B85ABB}">
            <xm:f>NOT(ISERROR(SEARCH('Listados Datos'!$P$5,Z308)))</xm:f>
            <xm:f>'Listados Datos'!$P$5</xm:f>
            <x14:dxf>
              <fill>
                <patternFill>
                  <bgColor rgb="FFFFFF00"/>
                </patternFill>
              </fill>
            </x14:dxf>
          </x14:cfRule>
          <x14:cfRule type="containsText" priority="10696" operator="containsText" id="{7EF18C5A-C2C8-4399-8CA1-636568B6E037}">
            <xm:f>NOT(ISERROR(SEARCH('Listados Datos'!$P$6,Z308)))</xm:f>
            <xm:f>'Listados Datos'!$P$6</xm:f>
            <x14:dxf>
              <fill>
                <patternFill>
                  <bgColor rgb="FFFFC000"/>
                </patternFill>
              </fill>
            </x14:dxf>
          </x14:cfRule>
          <x14:cfRule type="containsText" priority="10697" operator="containsText" id="{6D9A2017-3FF1-4564-A622-F65C3AD0434F}">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679" operator="containsText" id="{5844E2BC-51DA-4964-9109-89164AA6C65A}">
            <xm:f>NOT(ISERROR(SEARCH('Listados Datos'!$T$3,AT308)))</xm:f>
            <xm:f>'Listados Datos'!$T$3</xm:f>
            <x14:dxf>
              <fill>
                <patternFill patternType="solid">
                  <bgColor rgb="FFC00000"/>
                </patternFill>
              </fill>
            </x14:dxf>
          </x14:cfRule>
          <x14:cfRule type="containsText" priority="10680" operator="containsText" id="{B0D54DD8-CF90-47C2-9E4F-217E583C5093}">
            <xm:f>NOT(ISERROR(SEARCH('Listados Datos'!$T$4,AT308)))</xm:f>
            <xm:f>'Listados Datos'!$T$4</xm:f>
            <x14:dxf>
              <font>
                <b/>
                <i val="0"/>
                <color theme="0"/>
              </font>
              <fill>
                <patternFill>
                  <bgColor rgb="FFE26B0A"/>
                </patternFill>
              </fill>
            </x14:dxf>
          </x14:cfRule>
          <x14:cfRule type="containsText" priority="10681" operator="containsText" id="{8C837D9B-2BD8-4D64-848B-A1EB96777478}">
            <xm:f>NOT(ISERROR(SEARCH('Listados Datos'!$T$5,AT308)))</xm:f>
            <xm:f>'Listados Datos'!$T$5</xm:f>
            <x14:dxf>
              <font>
                <b/>
                <i val="0"/>
                <color auto="1"/>
              </font>
              <fill>
                <patternFill>
                  <bgColor rgb="FFFFFF00"/>
                </patternFill>
              </fill>
            </x14:dxf>
          </x14:cfRule>
          <x14:cfRule type="containsText" priority="10682" operator="containsText" id="{EBA9329D-E501-4D76-9483-09826317802C}">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10519" operator="containsText" id="{AC783E32-DEF7-471F-B438-00E3A100AB4C}">
            <xm:f>NOT(ISERROR(SEARCH('Listados Datos'!$P$3,AR301)))</xm:f>
            <xm:f>'Listados Datos'!$P$3</xm:f>
            <x14:dxf>
              <fill>
                <patternFill>
                  <bgColor rgb="FF99CC00"/>
                </patternFill>
              </fill>
            </x14:dxf>
          </x14:cfRule>
          <x14:cfRule type="containsText" priority="10520" operator="containsText" id="{4C2BBD1B-C383-4054-9E2A-094719670016}">
            <xm:f>NOT(ISERROR(SEARCH('Listados Datos'!$P$4,AR301)))</xm:f>
            <xm:f>'Listados Datos'!$P$4</xm:f>
            <x14:dxf>
              <fill>
                <patternFill>
                  <bgColor rgb="FF33CC33"/>
                </patternFill>
              </fill>
            </x14:dxf>
          </x14:cfRule>
          <x14:cfRule type="containsText" priority="10521" operator="containsText" id="{EE5794F4-638A-408E-A8DA-93A175EF6B9B}">
            <xm:f>NOT(ISERROR(SEARCH('Listados Datos'!$P$5,AR301)))</xm:f>
            <xm:f>'Listados Datos'!$P$5</xm:f>
            <x14:dxf>
              <fill>
                <patternFill>
                  <bgColor rgb="FFFFFF00"/>
                </patternFill>
              </fill>
            </x14:dxf>
          </x14:cfRule>
          <x14:cfRule type="containsText" priority="10522" operator="containsText" id="{D747E3E0-4FE6-400B-AD84-3CF3DF0F08CD}">
            <xm:f>NOT(ISERROR(SEARCH('Listados Datos'!$P$6,AR301)))</xm:f>
            <xm:f>'Listados Datos'!$P$6</xm:f>
            <x14:dxf>
              <fill>
                <patternFill>
                  <bgColor rgb="FFFFC000"/>
                </patternFill>
              </fill>
            </x14:dxf>
          </x14:cfRule>
          <x14:cfRule type="containsText" priority="10523" operator="containsText" id="{222FD191-C83F-492C-8C69-0D92B2267A37}">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585" operator="containsText" id="{912B3812-F04E-4181-847D-FA8665393298}">
            <xm:f>NOT(ISERROR(SEARCH('Listados Datos'!$T$3,AT303)))</xm:f>
            <xm:f>'Listados Datos'!$T$3</xm:f>
            <x14:dxf>
              <fill>
                <patternFill patternType="solid">
                  <bgColor rgb="FFC00000"/>
                </patternFill>
              </fill>
            </x14:dxf>
          </x14:cfRule>
          <x14:cfRule type="containsText" priority="10586" operator="containsText" id="{822B2D1F-8A88-4B79-B6F9-99C41458A9BC}">
            <xm:f>NOT(ISERROR(SEARCH('Listados Datos'!$T$4,AT303)))</xm:f>
            <xm:f>'Listados Datos'!$T$4</xm:f>
            <x14:dxf>
              <font>
                <b/>
                <i val="0"/>
                <color theme="0"/>
              </font>
              <fill>
                <patternFill>
                  <bgColor rgb="FFE26B0A"/>
                </patternFill>
              </fill>
            </x14:dxf>
          </x14:cfRule>
          <x14:cfRule type="containsText" priority="10587" operator="containsText" id="{1ADAA8B5-5CE8-430D-83F2-3A966AA595E1}">
            <xm:f>NOT(ISERROR(SEARCH('Listados Datos'!$T$5,AT303)))</xm:f>
            <xm:f>'Listados Datos'!$T$5</xm:f>
            <x14:dxf>
              <font>
                <b/>
                <i val="0"/>
                <color auto="1"/>
              </font>
              <fill>
                <patternFill>
                  <bgColor rgb="FFFFFF00"/>
                </patternFill>
              </fill>
            </x14:dxf>
          </x14:cfRule>
          <x14:cfRule type="containsText" priority="10588" operator="containsText" id="{9951B411-18F2-4D54-86E4-6A259CBCFA03}">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575" operator="containsText" id="{EDADE9BE-14E0-4F0B-A6F3-3ACBE4D36EEC}">
            <xm:f>NOT(ISERROR(SEARCH('Listados Datos'!$P$3,AR303)))</xm:f>
            <xm:f>'Listados Datos'!$P$3</xm:f>
            <x14:dxf>
              <fill>
                <patternFill>
                  <bgColor rgb="FF99CC00"/>
                </patternFill>
              </fill>
            </x14:dxf>
          </x14:cfRule>
          <x14:cfRule type="containsText" priority="10576" operator="containsText" id="{5E0A3643-8A26-4B1B-9D35-F8E28B3EB73D}">
            <xm:f>NOT(ISERROR(SEARCH('Listados Datos'!$P$4,AR303)))</xm:f>
            <xm:f>'Listados Datos'!$P$4</xm:f>
            <x14:dxf>
              <fill>
                <patternFill>
                  <bgColor rgb="FF33CC33"/>
                </patternFill>
              </fill>
            </x14:dxf>
          </x14:cfRule>
          <x14:cfRule type="containsText" priority="10577" operator="containsText" id="{44592DDC-A2CC-4FD0-A217-E37C28E3FE2C}">
            <xm:f>NOT(ISERROR(SEARCH('Listados Datos'!$P$5,AR303)))</xm:f>
            <xm:f>'Listados Datos'!$P$5</xm:f>
            <x14:dxf>
              <fill>
                <patternFill>
                  <bgColor rgb="FFFFFF00"/>
                </patternFill>
              </fill>
            </x14:dxf>
          </x14:cfRule>
          <x14:cfRule type="containsText" priority="10578" operator="containsText" id="{41D934CE-8B48-4561-91D9-7320B2ECCDC5}">
            <xm:f>NOT(ISERROR(SEARCH('Listados Datos'!$P$6,AR303)))</xm:f>
            <xm:f>'Listados Datos'!$P$6</xm:f>
            <x14:dxf>
              <fill>
                <patternFill>
                  <bgColor rgb="FFFFC000"/>
                </patternFill>
              </fill>
            </x14:dxf>
          </x14:cfRule>
          <x14:cfRule type="containsText" priority="10579" operator="containsText" id="{D438D4FF-7D13-4732-8041-CB0C9EF86563}">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43" operator="containsText" id="{6AEEB041-42B7-42DE-8CD8-17048AD983BC}">
            <xm:f>NOT(ISERROR(SEARCH('Listados Datos'!$T$3,AT300)))</xm:f>
            <xm:f>'Listados Datos'!$T$3</xm:f>
            <x14:dxf>
              <fill>
                <patternFill patternType="solid">
                  <bgColor rgb="FFC00000"/>
                </patternFill>
              </fill>
            </x14:dxf>
          </x14:cfRule>
          <x14:cfRule type="containsText" priority="10544" operator="containsText" id="{D9404DFA-CC6F-4BBA-9194-7D47F4C67D9B}">
            <xm:f>NOT(ISERROR(SEARCH('Listados Datos'!$T$4,AT300)))</xm:f>
            <xm:f>'Listados Datos'!$T$4</xm:f>
            <x14:dxf>
              <font>
                <b/>
                <i val="0"/>
                <color theme="0"/>
              </font>
              <fill>
                <patternFill>
                  <bgColor rgb="FFE26B0A"/>
                </patternFill>
              </fill>
            </x14:dxf>
          </x14:cfRule>
          <x14:cfRule type="containsText" priority="10545" operator="containsText" id="{20082672-C8B8-442B-81C5-89C5FA67B498}">
            <xm:f>NOT(ISERROR(SEARCH('Listados Datos'!$T$5,AT300)))</xm:f>
            <xm:f>'Listados Datos'!$T$5</xm:f>
            <x14:dxf>
              <font>
                <b/>
                <i val="0"/>
                <color auto="1"/>
              </font>
              <fill>
                <patternFill>
                  <bgColor rgb="FFFFFF00"/>
                </patternFill>
              </fill>
            </x14:dxf>
          </x14:cfRule>
          <x14:cfRule type="containsText" priority="10546" operator="containsText" id="{8E93EE99-42F7-4075-90E0-32342E7844B4}">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33" operator="containsText" id="{D610EA28-F2B7-449E-AEBF-8C047C36CD1D}">
            <xm:f>NOT(ISERROR(SEARCH('Listados Datos'!$P$3,AR300)))</xm:f>
            <xm:f>'Listados Datos'!$P$3</xm:f>
            <x14:dxf>
              <fill>
                <patternFill>
                  <bgColor rgb="FF99CC00"/>
                </patternFill>
              </fill>
            </x14:dxf>
          </x14:cfRule>
          <x14:cfRule type="containsText" priority="10534" operator="containsText" id="{BF615D19-CFE0-4F40-BC1A-FB85736010C7}">
            <xm:f>NOT(ISERROR(SEARCH('Listados Datos'!$P$4,AR300)))</xm:f>
            <xm:f>'Listados Datos'!$P$4</xm:f>
            <x14:dxf>
              <fill>
                <patternFill>
                  <bgColor rgb="FF33CC33"/>
                </patternFill>
              </fill>
            </x14:dxf>
          </x14:cfRule>
          <x14:cfRule type="containsText" priority="10535" operator="containsText" id="{9F2AF5FD-1F51-4D7F-A9C8-154AFA474019}">
            <xm:f>NOT(ISERROR(SEARCH('Listados Datos'!$P$5,AR300)))</xm:f>
            <xm:f>'Listados Datos'!$P$5</xm:f>
            <x14:dxf>
              <fill>
                <patternFill>
                  <bgColor rgb="FFFFFF00"/>
                </patternFill>
              </fill>
            </x14:dxf>
          </x14:cfRule>
          <x14:cfRule type="containsText" priority="10536" operator="containsText" id="{E544A917-64E8-4D40-86F8-C5FC7A11580B}">
            <xm:f>NOT(ISERROR(SEARCH('Listados Datos'!$P$6,AR300)))</xm:f>
            <xm:f>'Listados Datos'!$P$6</xm:f>
            <x14:dxf>
              <fill>
                <patternFill>
                  <bgColor rgb="FFFFC000"/>
                </patternFill>
              </fill>
            </x14:dxf>
          </x14:cfRule>
          <x14:cfRule type="containsText" priority="10537" operator="containsText" id="{AD8D3278-ED3D-463A-8924-8AC4255861AB}">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51" operator="containsText" id="{6F5A2759-43E2-42B1-8ABB-AC5D6B8DE1C9}">
            <xm:f>NOT(ISERROR(SEARCH('Listados Datos'!$T$3,AF298)))</xm:f>
            <xm:f>'Listados Datos'!$T$3</xm:f>
            <x14:dxf>
              <fill>
                <patternFill patternType="solid">
                  <bgColor rgb="FFC00000"/>
                </patternFill>
              </fill>
            </x14:dxf>
          </x14:cfRule>
          <x14:cfRule type="containsText" priority="10652" operator="containsText" id="{EB4A4871-F3D5-44CB-80AD-9CB4DEE0712C}">
            <xm:f>NOT(ISERROR(SEARCH('Listados Datos'!$T$4,AF298)))</xm:f>
            <xm:f>'Listados Datos'!$T$4</xm:f>
            <x14:dxf>
              <font>
                <b/>
                <i val="0"/>
                <color theme="0"/>
              </font>
              <fill>
                <patternFill>
                  <bgColor rgb="FFE26B0A"/>
                </patternFill>
              </fill>
            </x14:dxf>
          </x14:cfRule>
          <x14:cfRule type="containsText" priority="10653" operator="containsText" id="{5744E77E-3428-42C4-AC82-595067805468}">
            <xm:f>NOT(ISERROR(SEARCH('Listados Datos'!$T$5,AF298)))</xm:f>
            <xm:f>'Listados Datos'!$T$5</xm:f>
            <x14:dxf>
              <font>
                <b/>
                <i val="0"/>
                <color auto="1"/>
              </font>
              <fill>
                <patternFill>
                  <bgColor rgb="FFFFFF00"/>
                </patternFill>
              </fill>
            </x14:dxf>
          </x14:cfRule>
          <x14:cfRule type="containsText" priority="10654" operator="containsText" id="{7D23D414-899B-45DE-8A0A-B4B8209B393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47" operator="containsText" id="{426F4D7B-5623-48C5-AA72-4182A2233490}">
            <xm:f>NOT(ISERROR(SEARCH('Listados Datos'!$T$3,AB298)))</xm:f>
            <xm:f>'Listados Datos'!$T$3</xm:f>
            <x14:dxf>
              <fill>
                <patternFill patternType="solid">
                  <bgColor rgb="FFC00000"/>
                </patternFill>
              </fill>
            </x14:dxf>
          </x14:cfRule>
          <x14:cfRule type="containsText" priority="10648" operator="containsText" id="{BF8B976C-2F5B-48A5-A768-A2E4852911D8}">
            <xm:f>NOT(ISERROR(SEARCH('Listados Datos'!$T$4,AB298)))</xm:f>
            <xm:f>'Listados Datos'!$T$4</xm:f>
            <x14:dxf>
              <font>
                <b/>
                <i val="0"/>
                <color theme="0"/>
              </font>
              <fill>
                <patternFill>
                  <bgColor rgb="FFE26B0A"/>
                </patternFill>
              </fill>
            </x14:dxf>
          </x14:cfRule>
          <x14:cfRule type="containsText" priority="10649" operator="containsText" id="{E13C6014-9826-4391-B649-40F01827046B}">
            <xm:f>NOT(ISERROR(SEARCH('Listados Datos'!$T$5,AB298)))</xm:f>
            <xm:f>'Listados Datos'!$T$5</xm:f>
            <x14:dxf>
              <font>
                <b/>
                <i val="0"/>
                <color auto="1"/>
              </font>
              <fill>
                <patternFill>
                  <bgColor rgb="FFFFFF00"/>
                </patternFill>
              </fill>
            </x14:dxf>
          </x14:cfRule>
          <x14:cfRule type="containsText" priority="10650" operator="containsText" id="{3A4B2C6B-7C1D-4919-99C8-643A4EEC9966}">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37" operator="containsText" id="{C8DD458D-9822-46EF-AB00-22D22706A428}">
            <xm:f>NOT(ISERROR(SEARCH('Listados Datos'!$P$3,Z298)))</xm:f>
            <xm:f>'Listados Datos'!$P$3</xm:f>
            <x14:dxf>
              <fill>
                <patternFill>
                  <bgColor rgb="FF99CC00"/>
                </patternFill>
              </fill>
            </x14:dxf>
          </x14:cfRule>
          <x14:cfRule type="containsText" priority="10638" operator="containsText" id="{836638DF-785F-4269-A0F0-F943A0D07D9F}">
            <xm:f>NOT(ISERROR(SEARCH('Listados Datos'!$P$4,Z298)))</xm:f>
            <xm:f>'Listados Datos'!$P$4</xm:f>
            <x14:dxf>
              <fill>
                <patternFill>
                  <bgColor rgb="FF33CC33"/>
                </patternFill>
              </fill>
            </x14:dxf>
          </x14:cfRule>
          <x14:cfRule type="containsText" priority="10639" operator="containsText" id="{3DAC85C7-FB82-4048-9E5E-535F477CF9C4}">
            <xm:f>NOT(ISERROR(SEARCH('Listados Datos'!$P$5,Z298)))</xm:f>
            <xm:f>'Listados Datos'!$P$5</xm:f>
            <x14:dxf>
              <fill>
                <patternFill>
                  <bgColor rgb="FFFFFF00"/>
                </patternFill>
              </fill>
            </x14:dxf>
          </x14:cfRule>
          <x14:cfRule type="containsText" priority="10640" operator="containsText" id="{8FC16B65-5EF8-4035-BB5A-7754D6B83FB1}">
            <xm:f>NOT(ISERROR(SEARCH('Listados Datos'!$P$6,Z298)))</xm:f>
            <xm:f>'Listados Datos'!$P$6</xm:f>
            <x14:dxf>
              <fill>
                <patternFill>
                  <bgColor rgb="FFFFC000"/>
                </patternFill>
              </fill>
            </x14:dxf>
          </x14:cfRule>
          <x14:cfRule type="containsText" priority="10641" operator="containsText" id="{CB8666A8-3CD9-4182-9302-C4EEB19E820F}">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13" operator="containsText" id="{A4948172-DA77-4EC0-A491-176F2717B6A9}">
            <xm:f>NOT(ISERROR(SEARCH('Listados Datos'!$T$3,AT298)))</xm:f>
            <xm:f>'Listados Datos'!$T$3</xm:f>
            <x14:dxf>
              <fill>
                <patternFill patternType="solid">
                  <bgColor rgb="FFC00000"/>
                </patternFill>
              </fill>
            </x14:dxf>
          </x14:cfRule>
          <x14:cfRule type="containsText" priority="10614" operator="containsText" id="{EE26FA14-8DDF-4B0B-8C94-081B4A611304}">
            <xm:f>NOT(ISERROR(SEARCH('Listados Datos'!$T$4,AT298)))</xm:f>
            <xm:f>'Listados Datos'!$T$4</xm:f>
            <x14:dxf>
              <font>
                <b/>
                <i val="0"/>
                <color theme="0"/>
              </font>
              <fill>
                <patternFill>
                  <bgColor rgb="FFE26B0A"/>
                </patternFill>
              </fill>
            </x14:dxf>
          </x14:cfRule>
          <x14:cfRule type="containsText" priority="10615" operator="containsText" id="{33FBA4F5-5817-40C7-B6F0-75FE177CBB2B}">
            <xm:f>NOT(ISERROR(SEARCH('Listados Datos'!$T$5,AT298)))</xm:f>
            <xm:f>'Listados Datos'!$T$5</xm:f>
            <x14:dxf>
              <font>
                <b/>
                <i val="0"/>
                <color auto="1"/>
              </font>
              <fill>
                <patternFill>
                  <bgColor rgb="FFFFFF00"/>
                </patternFill>
              </fill>
            </x14:dxf>
          </x14:cfRule>
          <x14:cfRule type="containsText" priority="10616" operator="containsText" id="{F520B40A-D43A-4877-B985-70FFF9359315}">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03" operator="containsText" id="{23E50111-CBD1-4178-8604-1E8136BCB61E}">
            <xm:f>NOT(ISERROR(SEARCH('Listados Datos'!$P$3,AR298)))</xm:f>
            <xm:f>'Listados Datos'!$P$3</xm:f>
            <x14:dxf>
              <fill>
                <patternFill>
                  <bgColor rgb="FF99CC00"/>
                </patternFill>
              </fill>
            </x14:dxf>
          </x14:cfRule>
          <x14:cfRule type="containsText" priority="10604" operator="containsText" id="{B4DB56E2-AB1C-421F-976E-4288D895FCFA}">
            <xm:f>NOT(ISERROR(SEARCH('Listados Datos'!$P$4,AR298)))</xm:f>
            <xm:f>'Listados Datos'!$P$4</xm:f>
            <x14:dxf>
              <fill>
                <patternFill>
                  <bgColor rgb="FF33CC33"/>
                </patternFill>
              </fill>
            </x14:dxf>
          </x14:cfRule>
          <x14:cfRule type="containsText" priority="10605" operator="containsText" id="{9E076C20-76C3-4ECB-BE78-5083721693CA}">
            <xm:f>NOT(ISERROR(SEARCH('Listados Datos'!$P$5,AR298)))</xm:f>
            <xm:f>'Listados Datos'!$P$5</xm:f>
            <x14:dxf>
              <fill>
                <patternFill>
                  <bgColor rgb="FFFFFF00"/>
                </patternFill>
              </fill>
            </x14:dxf>
          </x14:cfRule>
          <x14:cfRule type="containsText" priority="10606" operator="containsText" id="{A926DE73-02E7-4864-A0FF-FE70CA79A080}">
            <xm:f>NOT(ISERROR(SEARCH('Listados Datos'!$P$6,AR298)))</xm:f>
            <xm:f>'Listados Datos'!$P$6</xm:f>
            <x14:dxf>
              <fill>
                <patternFill>
                  <bgColor rgb="FFFFC000"/>
                </patternFill>
              </fill>
            </x14:dxf>
          </x14:cfRule>
          <x14:cfRule type="containsText" priority="10607" operator="containsText" id="{AE0A775E-8783-4B24-874B-B226D1CF31B3}">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599" operator="containsText" id="{A3DF10B2-C3B5-415C-B405-8FE566CE287E}">
            <xm:f>NOT(ISERROR(SEARCH('Listados Datos'!$T$3,AT299)))</xm:f>
            <xm:f>'Listados Datos'!$T$3</xm:f>
            <x14:dxf>
              <fill>
                <patternFill patternType="solid">
                  <bgColor rgb="FFC00000"/>
                </patternFill>
              </fill>
            </x14:dxf>
          </x14:cfRule>
          <x14:cfRule type="containsText" priority="10600" operator="containsText" id="{44DC939A-06C9-4B24-B1DE-E7AA178B2E1A}">
            <xm:f>NOT(ISERROR(SEARCH('Listados Datos'!$T$4,AT299)))</xm:f>
            <xm:f>'Listados Datos'!$T$4</xm:f>
            <x14:dxf>
              <font>
                <b/>
                <i val="0"/>
                <color theme="0"/>
              </font>
              <fill>
                <patternFill>
                  <bgColor rgb="FFE26B0A"/>
                </patternFill>
              </fill>
            </x14:dxf>
          </x14:cfRule>
          <x14:cfRule type="containsText" priority="10601" operator="containsText" id="{0F22F989-1B3D-4D1E-A453-9E7C764C8641}">
            <xm:f>NOT(ISERROR(SEARCH('Listados Datos'!$T$5,AT299)))</xm:f>
            <xm:f>'Listados Datos'!$T$5</xm:f>
            <x14:dxf>
              <font>
                <b/>
                <i val="0"/>
                <color auto="1"/>
              </font>
              <fill>
                <patternFill>
                  <bgColor rgb="FFFFFF00"/>
                </patternFill>
              </fill>
            </x14:dxf>
          </x14:cfRule>
          <x14:cfRule type="containsText" priority="10602" operator="containsText" id="{00CC06E4-0157-430A-A992-68E08E5BA0D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589" operator="containsText" id="{B442D1AB-65DF-4F68-BC37-18C300196CD7}">
            <xm:f>NOT(ISERROR(SEARCH('Listados Datos'!$P$3,AR299)))</xm:f>
            <xm:f>'Listados Datos'!$P$3</xm:f>
            <x14:dxf>
              <fill>
                <patternFill>
                  <bgColor rgb="FF99CC00"/>
                </patternFill>
              </fill>
            </x14:dxf>
          </x14:cfRule>
          <x14:cfRule type="containsText" priority="10590" operator="containsText" id="{D2E58EEA-B255-472A-B3A0-4BD8A9255045}">
            <xm:f>NOT(ISERROR(SEARCH('Listados Datos'!$P$4,AR299)))</xm:f>
            <xm:f>'Listados Datos'!$P$4</xm:f>
            <x14:dxf>
              <fill>
                <patternFill>
                  <bgColor rgb="FF33CC33"/>
                </patternFill>
              </fill>
            </x14:dxf>
          </x14:cfRule>
          <x14:cfRule type="containsText" priority="10591" operator="containsText" id="{7C622CE6-604B-4494-9D67-51F9AC7D376D}">
            <xm:f>NOT(ISERROR(SEARCH('Listados Datos'!$P$5,AR299)))</xm:f>
            <xm:f>'Listados Datos'!$P$5</xm:f>
            <x14:dxf>
              <fill>
                <patternFill>
                  <bgColor rgb="FFFFFF00"/>
                </patternFill>
              </fill>
            </x14:dxf>
          </x14:cfRule>
          <x14:cfRule type="containsText" priority="10592" operator="containsText" id="{FD86B32F-0EAC-4CD6-AE82-286856FD6303}">
            <xm:f>NOT(ISERROR(SEARCH('Listados Datos'!$P$6,AR299)))</xm:f>
            <xm:f>'Listados Datos'!$P$6</xm:f>
            <x14:dxf>
              <fill>
                <patternFill>
                  <bgColor rgb="FFFFC000"/>
                </patternFill>
              </fill>
            </x14:dxf>
          </x14:cfRule>
          <x14:cfRule type="containsText" priority="10593" operator="containsText" id="{4DC717C9-15AF-42D8-A9D0-9106C3A2F440}">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571" operator="containsText" id="{6F1A8371-E2A5-41EE-9559-C922F1B8E034}">
            <xm:f>NOT(ISERROR(SEARCH('Listados Datos'!$T$3,AF300)))</xm:f>
            <xm:f>'Listados Datos'!$T$3</xm:f>
            <x14:dxf>
              <fill>
                <patternFill patternType="solid">
                  <bgColor rgb="FFC00000"/>
                </patternFill>
              </fill>
            </x14:dxf>
          </x14:cfRule>
          <x14:cfRule type="containsText" priority="10572" operator="containsText" id="{704402A2-ABBD-4C7C-B8DD-CC8880679940}">
            <xm:f>NOT(ISERROR(SEARCH('Listados Datos'!$T$4,AF300)))</xm:f>
            <xm:f>'Listados Datos'!$T$4</xm:f>
            <x14:dxf>
              <font>
                <b/>
                <i val="0"/>
                <color theme="0"/>
              </font>
              <fill>
                <patternFill>
                  <bgColor rgb="FFE26B0A"/>
                </patternFill>
              </fill>
            </x14:dxf>
          </x14:cfRule>
          <x14:cfRule type="containsText" priority="10573" operator="containsText" id="{50FEC6B1-F0AA-4DC0-B18F-4D158FCD7F67}">
            <xm:f>NOT(ISERROR(SEARCH('Listados Datos'!$T$5,AF300)))</xm:f>
            <xm:f>'Listados Datos'!$T$5</xm:f>
            <x14:dxf>
              <font>
                <b/>
                <i val="0"/>
                <color auto="1"/>
              </font>
              <fill>
                <patternFill>
                  <bgColor rgb="FFFFFF00"/>
                </patternFill>
              </fill>
            </x14:dxf>
          </x14:cfRule>
          <x14:cfRule type="containsText" priority="10574" operator="containsText" id="{061ACFA4-4F38-42BC-92D9-7506D9E4A6E7}">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67" operator="containsText" id="{AD9EA65E-E2EF-4491-B6C4-81E6EC1CD7E4}">
            <xm:f>NOT(ISERROR(SEARCH('Listados Datos'!$T$3,AB300)))</xm:f>
            <xm:f>'Listados Datos'!$T$3</xm:f>
            <x14:dxf>
              <fill>
                <patternFill patternType="solid">
                  <bgColor rgb="FFC00000"/>
                </patternFill>
              </fill>
            </x14:dxf>
          </x14:cfRule>
          <x14:cfRule type="containsText" priority="10568" operator="containsText" id="{79D725E3-CFC7-4729-BB16-729A66A461FA}">
            <xm:f>NOT(ISERROR(SEARCH('Listados Datos'!$T$4,AB300)))</xm:f>
            <xm:f>'Listados Datos'!$T$4</xm:f>
            <x14:dxf>
              <font>
                <b/>
                <i val="0"/>
                <color theme="0"/>
              </font>
              <fill>
                <patternFill>
                  <bgColor rgb="FFE26B0A"/>
                </patternFill>
              </fill>
            </x14:dxf>
          </x14:cfRule>
          <x14:cfRule type="containsText" priority="10569" operator="containsText" id="{602965F6-61A4-45F6-97C1-9EF3E23257C4}">
            <xm:f>NOT(ISERROR(SEARCH('Listados Datos'!$T$5,AB300)))</xm:f>
            <xm:f>'Listados Datos'!$T$5</xm:f>
            <x14:dxf>
              <font>
                <b/>
                <i val="0"/>
                <color auto="1"/>
              </font>
              <fill>
                <patternFill>
                  <bgColor rgb="FFFFFF00"/>
                </patternFill>
              </fill>
            </x14:dxf>
          </x14:cfRule>
          <x14:cfRule type="containsText" priority="10570" operator="containsText" id="{472CB33B-7048-4CC6-9C95-310C9BA19B07}">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57" operator="containsText" id="{21605C6F-B328-4911-BF0E-5660A9A548EF}">
            <xm:f>NOT(ISERROR(SEARCH('Listados Datos'!$P$3,Z300)))</xm:f>
            <xm:f>'Listados Datos'!$P$3</xm:f>
            <x14:dxf>
              <fill>
                <patternFill>
                  <bgColor rgb="FF99CC00"/>
                </patternFill>
              </fill>
            </x14:dxf>
          </x14:cfRule>
          <x14:cfRule type="containsText" priority="10558" operator="containsText" id="{05B53FB4-A68B-437C-A703-AFA3AA6E0B53}">
            <xm:f>NOT(ISERROR(SEARCH('Listados Datos'!$P$4,Z300)))</xm:f>
            <xm:f>'Listados Datos'!$P$4</xm:f>
            <x14:dxf>
              <fill>
                <patternFill>
                  <bgColor rgb="FF33CC33"/>
                </patternFill>
              </fill>
            </x14:dxf>
          </x14:cfRule>
          <x14:cfRule type="containsText" priority="10559" operator="containsText" id="{7DECF466-1C65-4B96-9921-822DD72788C0}">
            <xm:f>NOT(ISERROR(SEARCH('Listados Datos'!$P$5,Z300)))</xm:f>
            <xm:f>'Listados Datos'!$P$5</xm:f>
            <x14:dxf>
              <fill>
                <patternFill>
                  <bgColor rgb="FFFFFF00"/>
                </patternFill>
              </fill>
            </x14:dxf>
          </x14:cfRule>
          <x14:cfRule type="containsText" priority="10560" operator="containsText" id="{53D314A2-1BAA-427A-AAF4-88E2B5A834D7}">
            <xm:f>NOT(ISERROR(SEARCH('Listados Datos'!$P$6,Z300)))</xm:f>
            <xm:f>'Listados Datos'!$P$6</xm:f>
            <x14:dxf>
              <fill>
                <patternFill>
                  <bgColor rgb="FFFFC000"/>
                </patternFill>
              </fill>
            </x14:dxf>
          </x14:cfRule>
          <x14:cfRule type="containsText" priority="10561" operator="containsText" id="{998E4FF4-D6F3-4ADF-A085-CD0D892D7AB7}">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29" operator="containsText" id="{25E3AADE-C92C-4000-9CFD-29E7357F35BB}">
            <xm:f>NOT(ISERROR(SEARCH('Listados Datos'!$T$3,AT301)))</xm:f>
            <xm:f>'Listados Datos'!$T$3</xm:f>
            <x14:dxf>
              <fill>
                <patternFill patternType="solid">
                  <bgColor rgb="FFC00000"/>
                </patternFill>
              </fill>
            </x14:dxf>
          </x14:cfRule>
          <x14:cfRule type="containsText" priority="10530" operator="containsText" id="{158B186A-2D23-4761-9E88-0238F377E80E}">
            <xm:f>NOT(ISERROR(SEARCH('Listados Datos'!$T$4,AT301)))</xm:f>
            <xm:f>'Listados Datos'!$T$4</xm:f>
            <x14:dxf>
              <font>
                <b/>
                <i val="0"/>
                <color theme="0"/>
              </font>
              <fill>
                <patternFill>
                  <bgColor rgb="FFE26B0A"/>
                </patternFill>
              </fill>
            </x14:dxf>
          </x14:cfRule>
          <x14:cfRule type="containsText" priority="10531" operator="containsText" id="{578275F7-3D51-4980-998C-E8E3447D5050}">
            <xm:f>NOT(ISERROR(SEARCH('Listados Datos'!$T$5,AT301)))</xm:f>
            <xm:f>'Listados Datos'!$T$5</xm:f>
            <x14:dxf>
              <font>
                <b/>
                <i val="0"/>
                <color auto="1"/>
              </font>
              <fill>
                <patternFill>
                  <bgColor rgb="FFFFFF00"/>
                </patternFill>
              </fill>
            </x14:dxf>
          </x14:cfRule>
          <x14:cfRule type="containsText" priority="10532" operator="containsText" id="{D43C28D8-88C6-406A-8B10-00F4AA5831EB}">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477" operator="containsText" id="{CD709353-8A96-42A5-93F4-DF12B2EC7F26}">
            <xm:f>NOT(ISERROR(SEARCH('Listados Datos'!$P$3,AR302)))</xm:f>
            <xm:f>'Listados Datos'!$P$3</xm:f>
            <x14:dxf>
              <fill>
                <patternFill>
                  <bgColor rgb="FF99CC00"/>
                </patternFill>
              </fill>
            </x14:dxf>
          </x14:cfRule>
          <x14:cfRule type="containsText" priority="10478" operator="containsText" id="{AF13AE28-A2AF-4F95-A4FE-56135E193382}">
            <xm:f>NOT(ISERROR(SEARCH('Listados Datos'!$P$4,AR302)))</xm:f>
            <xm:f>'Listados Datos'!$P$4</xm:f>
            <x14:dxf>
              <fill>
                <patternFill>
                  <bgColor rgb="FF33CC33"/>
                </patternFill>
              </fill>
            </x14:dxf>
          </x14:cfRule>
          <x14:cfRule type="containsText" priority="10479" operator="containsText" id="{99A4B6E2-62DC-4E85-9908-7914B6FAA5DE}">
            <xm:f>NOT(ISERROR(SEARCH('Listados Datos'!$P$5,AR302)))</xm:f>
            <xm:f>'Listados Datos'!$P$5</xm:f>
            <x14:dxf>
              <fill>
                <patternFill>
                  <bgColor rgb="FFFFFF00"/>
                </patternFill>
              </fill>
            </x14:dxf>
          </x14:cfRule>
          <x14:cfRule type="containsText" priority="10480" operator="containsText" id="{D92A7BBD-7DAE-40DF-A348-DE5788067333}">
            <xm:f>NOT(ISERROR(SEARCH('Listados Datos'!$P$6,AR302)))</xm:f>
            <xm:f>'Listados Datos'!$P$6</xm:f>
            <x14:dxf>
              <fill>
                <patternFill>
                  <bgColor rgb="FFFFC000"/>
                </patternFill>
              </fill>
            </x14:dxf>
          </x14:cfRule>
          <x14:cfRule type="containsText" priority="10481" operator="containsText" id="{75457902-1711-4FE4-A2E3-C2572C9A42AE}">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15" operator="containsText" id="{3E0C5A67-690B-4726-9312-0CCDCD66955D}">
            <xm:f>NOT(ISERROR(SEARCH('Listados Datos'!$T$3,AF302)))</xm:f>
            <xm:f>'Listados Datos'!$T$3</xm:f>
            <x14:dxf>
              <fill>
                <patternFill patternType="solid">
                  <bgColor rgb="FFC00000"/>
                </patternFill>
              </fill>
            </x14:dxf>
          </x14:cfRule>
          <x14:cfRule type="containsText" priority="10516" operator="containsText" id="{77E36990-34DF-4E9D-AECE-A14F231D7F97}">
            <xm:f>NOT(ISERROR(SEARCH('Listados Datos'!$T$4,AF302)))</xm:f>
            <xm:f>'Listados Datos'!$T$4</xm:f>
            <x14:dxf>
              <font>
                <b/>
                <i val="0"/>
                <color theme="0"/>
              </font>
              <fill>
                <patternFill>
                  <bgColor rgb="FFE26B0A"/>
                </patternFill>
              </fill>
            </x14:dxf>
          </x14:cfRule>
          <x14:cfRule type="containsText" priority="10517" operator="containsText" id="{5854C9CC-908A-4F1E-A49A-0864A15E085A}">
            <xm:f>NOT(ISERROR(SEARCH('Listados Datos'!$T$5,AF302)))</xm:f>
            <xm:f>'Listados Datos'!$T$5</xm:f>
            <x14:dxf>
              <font>
                <b/>
                <i val="0"/>
                <color auto="1"/>
              </font>
              <fill>
                <patternFill>
                  <bgColor rgb="FFFFFF00"/>
                </patternFill>
              </fill>
            </x14:dxf>
          </x14:cfRule>
          <x14:cfRule type="containsText" priority="10518" operator="containsText" id="{4CAEA584-4772-476E-822E-F89255721906}">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11" operator="containsText" id="{B53BD637-E377-4EE0-BD2C-BCBFE7812812}">
            <xm:f>NOT(ISERROR(SEARCH('Listados Datos'!$T$3,AB302)))</xm:f>
            <xm:f>'Listados Datos'!$T$3</xm:f>
            <x14:dxf>
              <fill>
                <patternFill patternType="solid">
                  <bgColor rgb="FFC00000"/>
                </patternFill>
              </fill>
            </x14:dxf>
          </x14:cfRule>
          <x14:cfRule type="containsText" priority="10512" operator="containsText" id="{38B49D84-73F7-4916-8634-310A02B9646D}">
            <xm:f>NOT(ISERROR(SEARCH('Listados Datos'!$T$4,AB302)))</xm:f>
            <xm:f>'Listados Datos'!$T$4</xm:f>
            <x14:dxf>
              <font>
                <b/>
                <i val="0"/>
                <color theme="0"/>
              </font>
              <fill>
                <patternFill>
                  <bgColor rgb="FFE26B0A"/>
                </patternFill>
              </fill>
            </x14:dxf>
          </x14:cfRule>
          <x14:cfRule type="containsText" priority="10513" operator="containsText" id="{DD30C368-894B-4CAD-A8DB-E35E53D8DBDB}">
            <xm:f>NOT(ISERROR(SEARCH('Listados Datos'!$T$5,AB302)))</xm:f>
            <xm:f>'Listados Datos'!$T$5</xm:f>
            <x14:dxf>
              <font>
                <b/>
                <i val="0"/>
                <color auto="1"/>
              </font>
              <fill>
                <patternFill>
                  <bgColor rgb="FFFFFF00"/>
                </patternFill>
              </fill>
            </x14:dxf>
          </x14:cfRule>
          <x14:cfRule type="containsText" priority="10514" operator="containsText" id="{C4D55B51-0001-4368-B09F-49815B911B4D}">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01" operator="containsText" id="{E159C496-5376-4996-9F08-7987321394AC}">
            <xm:f>NOT(ISERROR(SEARCH('Listados Datos'!$P$3,Z302)))</xm:f>
            <xm:f>'Listados Datos'!$P$3</xm:f>
            <x14:dxf>
              <fill>
                <patternFill>
                  <bgColor rgb="FF99CC00"/>
                </patternFill>
              </fill>
            </x14:dxf>
          </x14:cfRule>
          <x14:cfRule type="containsText" priority="10502" operator="containsText" id="{18CEC7BD-78E1-4488-AA61-E25C8BDC20EE}">
            <xm:f>NOT(ISERROR(SEARCH('Listados Datos'!$P$4,Z302)))</xm:f>
            <xm:f>'Listados Datos'!$P$4</xm:f>
            <x14:dxf>
              <fill>
                <patternFill>
                  <bgColor rgb="FF33CC33"/>
                </patternFill>
              </fill>
            </x14:dxf>
          </x14:cfRule>
          <x14:cfRule type="containsText" priority="10503" operator="containsText" id="{440DF596-66B0-46E1-83E0-AFF11A0C8844}">
            <xm:f>NOT(ISERROR(SEARCH('Listados Datos'!$P$5,Z302)))</xm:f>
            <xm:f>'Listados Datos'!$P$5</xm:f>
            <x14:dxf>
              <fill>
                <patternFill>
                  <bgColor rgb="FFFFFF00"/>
                </patternFill>
              </fill>
            </x14:dxf>
          </x14:cfRule>
          <x14:cfRule type="containsText" priority="10504" operator="containsText" id="{65BC8349-8307-443D-BCCE-347AFED8DC90}">
            <xm:f>NOT(ISERROR(SEARCH('Listados Datos'!$P$6,Z302)))</xm:f>
            <xm:f>'Listados Datos'!$P$6</xm:f>
            <x14:dxf>
              <fill>
                <patternFill>
                  <bgColor rgb="FFFFC000"/>
                </patternFill>
              </fill>
            </x14:dxf>
          </x14:cfRule>
          <x14:cfRule type="containsText" priority="10505" operator="containsText" id="{E701BF4D-A8B3-4AD0-923D-B6DAE3C85FA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487" operator="containsText" id="{10BD2B7C-4BDC-47D2-A727-B5E7847F1C81}">
            <xm:f>NOT(ISERROR(SEARCH('Listados Datos'!$T$3,AT302)))</xm:f>
            <xm:f>'Listados Datos'!$T$3</xm:f>
            <x14:dxf>
              <fill>
                <patternFill patternType="solid">
                  <bgColor rgb="FFC00000"/>
                </patternFill>
              </fill>
            </x14:dxf>
          </x14:cfRule>
          <x14:cfRule type="containsText" priority="10488" operator="containsText" id="{4A13CB6A-5A49-4963-9C08-3E1F772F2E16}">
            <xm:f>NOT(ISERROR(SEARCH('Listados Datos'!$T$4,AT302)))</xm:f>
            <xm:f>'Listados Datos'!$T$4</xm:f>
            <x14:dxf>
              <font>
                <b/>
                <i val="0"/>
                <color theme="0"/>
              </font>
              <fill>
                <patternFill>
                  <bgColor rgb="FFE26B0A"/>
                </patternFill>
              </fill>
            </x14:dxf>
          </x14:cfRule>
          <x14:cfRule type="containsText" priority="10489" operator="containsText" id="{39FBDC93-EA45-4054-8A4F-820E4D1E2D0F}">
            <xm:f>NOT(ISERROR(SEARCH('Listados Datos'!$T$5,AT302)))</xm:f>
            <xm:f>'Listados Datos'!$T$5</xm:f>
            <x14:dxf>
              <font>
                <b/>
                <i val="0"/>
                <color auto="1"/>
              </font>
              <fill>
                <patternFill>
                  <bgColor rgb="FFFFFF00"/>
                </patternFill>
              </fill>
            </x14:dxf>
          </x14:cfRule>
          <x14:cfRule type="containsText" priority="10490" operator="containsText" id="{BABA8071-8535-45EB-B19A-E2688596C638}">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27" operator="containsText" id="{2A2FFF92-7B09-4FF0-8BDE-184868B32A40}">
            <xm:f>NOT(ISERROR(SEARCH('Listados Datos'!$P$3,AR313)))</xm:f>
            <xm:f>'Listados Datos'!$P$3</xm:f>
            <x14:dxf>
              <fill>
                <patternFill>
                  <bgColor rgb="FF99CC00"/>
                </patternFill>
              </fill>
            </x14:dxf>
          </x14:cfRule>
          <x14:cfRule type="containsText" priority="10328" operator="containsText" id="{A5638155-ADA8-4938-9A78-90BB7711A92F}">
            <xm:f>NOT(ISERROR(SEARCH('Listados Datos'!$P$4,AR313)))</xm:f>
            <xm:f>'Listados Datos'!$P$4</xm:f>
            <x14:dxf>
              <fill>
                <patternFill>
                  <bgColor rgb="FF33CC33"/>
                </patternFill>
              </fill>
            </x14:dxf>
          </x14:cfRule>
          <x14:cfRule type="containsText" priority="10329" operator="containsText" id="{F7467014-8290-4D33-B69D-8AA2D9873648}">
            <xm:f>NOT(ISERROR(SEARCH('Listados Datos'!$P$5,AR313)))</xm:f>
            <xm:f>'Listados Datos'!$P$5</xm:f>
            <x14:dxf>
              <fill>
                <patternFill>
                  <bgColor rgb="FFFFFF00"/>
                </patternFill>
              </fill>
            </x14:dxf>
          </x14:cfRule>
          <x14:cfRule type="containsText" priority="10330" operator="containsText" id="{4F00A510-0ECD-416B-833A-B19ADCD86F47}">
            <xm:f>NOT(ISERROR(SEARCH('Listados Datos'!$P$6,AR313)))</xm:f>
            <xm:f>'Listados Datos'!$P$6</xm:f>
            <x14:dxf>
              <fill>
                <patternFill>
                  <bgColor rgb="FFFFC000"/>
                </patternFill>
              </fill>
            </x14:dxf>
          </x14:cfRule>
          <x14:cfRule type="containsText" priority="10331" operator="containsText" id="{9A018C71-F567-4C0F-9113-A4C5CF85A93A}">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393" operator="containsText" id="{9F2B8F8F-1DC0-43D2-AFD6-C100301B4338}">
            <xm:f>NOT(ISERROR(SEARCH('Listados Datos'!$T$3,AT315)))</xm:f>
            <xm:f>'Listados Datos'!$T$3</xm:f>
            <x14:dxf>
              <fill>
                <patternFill patternType="solid">
                  <bgColor rgb="FFC00000"/>
                </patternFill>
              </fill>
            </x14:dxf>
          </x14:cfRule>
          <x14:cfRule type="containsText" priority="10394" operator="containsText" id="{2D07FEAD-60CC-4DF7-AD63-03018D37B3C5}">
            <xm:f>NOT(ISERROR(SEARCH('Listados Datos'!$T$4,AT315)))</xm:f>
            <xm:f>'Listados Datos'!$T$4</xm:f>
            <x14:dxf>
              <font>
                <b/>
                <i val="0"/>
                <color theme="0"/>
              </font>
              <fill>
                <patternFill>
                  <bgColor rgb="FFE26B0A"/>
                </patternFill>
              </fill>
            </x14:dxf>
          </x14:cfRule>
          <x14:cfRule type="containsText" priority="10395" operator="containsText" id="{ABD74858-C266-4CD4-B387-72D5E0285462}">
            <xm:f>NOT(ISERROR(SEARCH('Listados Datos'!$T$5,AT315)))</xm:f>
            <xm:f>'Listados Datos'!$T$5</xm:f>
            <x14:dxf>
              <font>
                <b/>
                <i val="0"/>
                <color auto="1"/>
              </font>
              <fill>
                <patternFill>
                  <bgColor rgb="FFFFFF00"/>
                </patternFill>
              </fill>
            </x14:dxf>
          </x14:cfRule>
          <x14:cfRule type="containsText" priority="10396" operator="containsText" id="{4553E1A2-6DD5-478A-962D-032C9466E337}">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383" operator="containsText" id="{05ED07E8-9C61-4BA3-8833-04277CD4A3AB}">
            <xm:f>NOT(ISERROR(SEARCH('Listados Datos'!$P$3,AR315)))</xm:f>
            <xm:f>'Listados Datos'!$P$3</xm:f>
            <x14:dxf>
              <fill>
                <patternFill>
                  <bgColor rgb="FF99CC00"/>
                </patternFill>
              </fill>
            </x14:dxf>
          </x14:cfRule>
          <x14:cfRule type="containsText" priority="10384" operator="containsText" id="{73192995-DFFC-4CF5-8A07-15C96E6BCCF3}">
            <xm:f>NOT(ISERROR(SEARCH('Listados Datos'!$P$4,AR315)))</xm:f>
            <xm:f>'Listados Datos'!$P$4</xm:f>
            <x14:dxf>
              <fill>
                <patternFill>
                  <bgColor rgb="FF33CC33"/>
                </patternFill>
              </fill>
            </x14:dxf>
          </x14:cfRule>
          <x14:cfRule type="containsText" priority="10385" operator="containsText" id="{AC2E2939-FF64-487E-B44B-4354FD52775A}">
            <xm:f>NOT(ISERROR(SEARCH('Listados Datos'!$P$5,AR315)))</xm:f>
            <xm:f>'Listados Datos'!$P$5</xm:f>
            <x14:dxf>
              <fill>
                <patternFill>
                  <bgColor rgb="FFFFFF00"/>
                </patternFill>
              </fill>
            </x14:dxf>
          </x14:cfRule>
          <x14:cfRule type="containsText" priority="10386" operator="containsText" id="{6D79660F-49A7-417E-85C7-E7F1B83EF66C}">
            <xm:f>NOT(ISERROR(SEARCH('Listados Datos'!$P$6,AR315)))</xm:f>
            <xm:f>'Listados Datos'!$P$6</xm:f>
            <x14:dxf>
              <fill>
                <patternFill>
                  <bgColor rgb="FFFFC000"/>
                </patternFill>
              </fill>
            </x14:dxf>
          </x14:cfRule>
          <x14:cfRule type="containsText" priority="10387" operator="containsText" id="{56815885-BF7F-43A5-88A8-6D354D2AF9EC}">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10351" operator="containsText" id="{9D904305-8256-4D6B-93AF-E9DBEA5F2974}">
            <xm:f>NOT(ISERROR(SEARCH('Listados Datos'!$T$3,AT312)))</xm:f>
            <xm:f>'Listados Datos'!$T$3</xm:f>
            <x14:dxf>
              <fill>
                <patternFill patternType="solid">
                  <bgColor rgb="FFC00000"/>
                </patternFill>
              </fill>
            </x14:dxf>
          </x14:cfRule>
          <x14:cfRule type="containsText" priority="10352" operator="containsText" id="{98F3502A-75F2-410D-80D5-9CBC34A96398}">
            <xm:f>NOT(ISERROR(SEARCH('Listados Datos'!$T$4,AT312)))</xm:f>
            <xm:f>'Listados Datos'!$T$4</xm:f>
            <x14:dxf>
              <font>
                <b/>
                <i val="0"/>
                <color theme="0"/>
              </font>
              <fill>
                <patternFill>
                  <bgColor rgb="FFE26B0A"/>
                </patternFill>
              </fill>
            </x14:dxf>
          </x14:cfRule>
          <x14:cfRule type="containsText" priority="10353" operator="containsText" id="{1C1E8C77-672E-429F-8E60-810A3974D059}">
            <xm:f>NOT(ISERROR(SEARCH('Listados Datos'!$T$5,AT312)))</xm:f>
            <xm:f>'Listados Datos'!$T$5</xm:f>
            <x14:dxf>
              <font>
                <b/>
                <i val="0"/>
                <color auto="1"/>
              </font>
              <fill>
                <patternFill>
                  <bgColor rgb="FFFFFF00"/>
                </patternFill>
              </fill>
            </x14:dxf>
          </x14:cfRule>
          <x14:cfRule type="containsText" priority="10354" operator="containsText" id="{2868B11D-72AF-4153-B587-23F304FE027F}">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10341" operator="containsText" id="{4CA045FE-5909-4E51-AD5A-2B346A898A8B}">
            <xm:f>NOT(ISERROR(SEARCH('Listados Datos'!$P$3,AR312)))</xm:f>
            <xm:f>'Listados Datos'!$P$3</xm:f>
            <x14:dxf>
              <fill>
                <patternFill>
                  <bgColor rgb="FF99CC00"/>
                </patternFill>
              </fill>
            </x14:dxf>
          </x14:cfRule>
          <x14:cfRule type="containsText" priority="10342" operator="containsText" id="{8A0C5769-23E3-412B-AD5E-763B49B6BA3C}">
            <xm:f>NOT(ISERROR(SEARCH('Listados Datos'!$P$4,AR312)))</xm:f>
            <xm:f>'Listados Datos'!$P$4</xm:f>
            <x14:dxf>
              <fill>
                <patternFill>
                  <bgColor rgb="FF33CC33"/>
                </patternFill>
              </fill>
            </x14:dxf>
          </x14:cfRule>
          <x14:cfRule type="containsText" priority="10343" operator="containsText" id="{342EE42D-CDA0-4243-9F36-5862A05ADAB6}">
            <xm:f>NOT(ISERROR(SEARCH('Listados Datos'!$P$5,AR312)))</xm:f>
            <xm:f>'Listados Datos'!$P$5</xm:f>
            <x14:dxf>
              <fill>
                <patternFill>
                  <bgColor rgb="FFFFFF00"/>
                </patternFill>
              </fill>
            </x14:dxf>
          </x14:cfRule>
          <x14:cfRule type="containsText" priority="10344" operator="containsText" id="{9A6C96BA-6A95-4402-9D8E-E3613D08981F}">
            <xm:f>NOT(ISERROR(SEARCH('Listados Datos'!$P$6,AR312)))</xm:f>
            <xm:f>'Listados Datos'!$P$6</xm:f>
            <x14:dxf>
              <fill>
                <patternFill>
                  <bgColor rgb="FFFFC000"/>
                </patternFill>
              </fill>
            </x14:dxf>
          </x14:cfRule>
          <x14:cfRule type="containsText" priority="10345" operator="containsText" id="{6D4D36B1-A6A1-4919-9C3B-57A14F70A2C2}">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459" operator="containsText" id="{CEC0EE66-1155-4696-8795-D054AA8DCAF2}">
            <xm:f>NOT(ISERROR(SEARCH('Listados Datos'!$T$3,AF310)))</xm:f>
            <xm:f>'Listados Datos'!$T$3</xm:f>
            <x14:dxf>
              <fill>
                <patternFill patternType="solid">
                  <bgColor rgb="FFC00000"/>
                </patternFill>
              </fill>
            </x14:dxf>
          </x14:cfRule>
          <x14:cfRule type="containsText" priority="10460" operator="containsText" id="{85D39EC3-4783-4B12-B241-04BE684CA784}">
            <xm:f>NOT(ISERROR(SEARCH('Listados Datos'!$T$4,AF310)))</xm:f>
            <xm:f>'Listados Datos'!$T$4</xm:f>
            <x14:dxf>
              <font>
                <b/>
                <i val="0"/>
                <color theme="0"/>
              </font>
              <fill>
                <patternFill>
                  <bgColor rgb="FFE26B0A"/>
                </patternFill>
              </fill>
            </x14:dxf>
          </x14:cfRule>
          <x14:cfRule type="containsText" priority="10461" operator="containsText" id="{AC4AD68C-1157-4B38-8515-50229EEABA7B}">
            <xm:f>NOT(ISERROR(SEARCH('Listados Datos'!$T$5,AF310)))</xm:f>
            <xm:f>'Listados Datos'!$T$5</xm:f>
            <x14:dxf>
              <font>
                <b/>
                <i val="0"/>
                <color auto="1"/>
              </font>
              <fill>
                <patternFill>
                  <bgColor rgb="FFFFFF00"/>
                </patternFill>
              </fill>
            </x14:dxf>
          </x14:cfRule>
          <x14:cfRule type="containsText" priority="10462" operator="containsText" id="{05E41D10-5C97-4951-8A8F-D3C17892C8F2}">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455" operator="containsText" id="{52868235-7D1C-4DAB-8784-4BF86FB3B390}">
            <xm:f>NOT(ISERROR(SEARCH('Listados Datos'!$T$3,AB310)))</xm:f>
            <xm:f>'Listados Datos'!$T$3</xm:f>
            <x14:dxf>
              <fill>
                <patternFill patternType="solid">
                  <bgColor rgb="FFC00000"/>
                </patternFill>
              </fill>
            </x14:dxf>
          </x14:cfRule>
          <x14:cfRule type="containsText" priority="10456" operator="containsText" id="{3DE4B896-C0EC-4937-90BA-E520919A1906}">
            <xm:f>NOT(ISERROR(SEARCH('Listados Datos'!$T$4,AB310)))</xm:f>
            <xm:f>'Listados Datos'!$T$4</xm:f>
            <x14:dxf>
              <font>
                <b/>
                <i val="0"/>
                <color theme="0"/>
              </font>
              <fill>
                <patternFill>
                  <bgColor rgb="FFE26B0A"/>
                </patternFill>
              </fill>
            </x14:dxf>
          </x14:cfRule>
          <x14:cfRule type="containsText" priority="10457" operator="containsText" id="{054ED841-9C0A-4F98-9419-F294841CB2AA}">
            <xm:f>NOT(ISERROR(SEARCH('Listados Datos'!$T$5,AB310)))</xm:f>
            <xm:f>'Listados Datos'!$T$5</xm:f>
            <x14:dxf>
              <font>
                <b/>
                <i val="0"/>
                <color auto="1"/>
              </font>
              <fill>
                <patternFill>
                  <bgColor rgb="FFFFFF00"/>
                </patternFill>
              </fill>
            </x14:dxf>
          </x14:cfRule>
          <x14:cfRule type="containsText" priority="10458" operator="containsText" id="{A6C7C600-03DC-452B-A26F-BC42EE8EE58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445" operator="containsText" id="{04A587AE-8D4F-4C61-8ADF-1911D17E8838}">
            <xm:f>NOT(ISERROR(SEARCH('Listados Datos'!$P$3,Z310)))</xm:f>
            <xm:f>'Listados Datos'!$P$3</xm:f>
            <x14:dxf>
              <fill>
                <patternFill>
                  <bgColor rgb="FF99CC00"/>
                </patternFill>
              </fill>
            </x14:dxf>
          </x14:cfRule>
          <x14:cfRule type="containsText" priority="10446" operator="containsText" id="{423B0729-D902-4277-9F7B-CBC846F66671}">
            <xm:f>NOT(ISERROR(SEARCH('Listados Datos'!$P$4,Z310)))</xm:f>
            <xm:f>'Listados Datos'!$P$4</xm:f>
            <x14:dxf>
              <fill>
                <patternFill>
                  <bgColor rgb="FF33CC33"/>
                </patternFill>
              </fill>
            </x14:dxf>
          </x14:cfRule>
          <x14:cfRule type="containsText" priority="10447" operator="containsText" id="{5C7C5D5D-4C75-4754-9162-E57536606F6D}">
            <xm:f>NOT(ISERROR(SEARCH('Listados Datos'!$P$5,Z310)))</xm:f>
            <xm:f>'Listados Datos'!$P$5</xm:f>
            <x14:dxf>
              <fill>
                <patternFill>
                  <bgColor rgb="FFFFFF00"/>
                </patternFill>
              </fill>
            </x14:dxf>
          </x14:cfRule>
          <x14:cfRule type="containsText" priority="10448" operator="containsText" id="{559FCC81-C666-47C0-864D-10C615D3295A}">
            <xm:f>NOT(ISERROR(SEARCH('Listados Datos'!$P$6,Z310)))</xm:f>
            <xm:f>'Listados Datos'!$P$6</xm:f>
            <x14:dxf>
              <fill>
                <patternFill>
                  <bgColor rgb="FFFFC000"/>
                </patternFill>
              </fill>
            </x14:dxf>
          </x14:cfRule>
          <x14:cfRule type="containsText" priority="10449" operator="containsText" id="{7630F1E1-CED0-4F29-AE3D-EC0C809020E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421" operator="containsText" id="{DB064549-2B2E-445F-8E10-104E7FFE6AA5}">
            <xm:f>NOT(ISERROR(SEARCH('Listados Datos'!$T$3,AT310)))</xm:f>
            <xm:f>'Listados Datos'!$T$3</xm:f>
            <x14:dxf>
              <fill>
                <patternFill patternType="solid">
                  <bgColor rgb="FFC00000"/>
                </patternFill>
              </fill>
            </x14:dxf>
          </x14:cfRule>
          <x14:cfRule type="containsText" priority="10422" operator="containsText" id="{505A5093-D53D-4BCF-B747-26A2DFA77798}">
            <xm:f>NOT(ISERROR(SEARCH('Listados Datos'!$T$4,AT310)))</xm:f>
            <xm:f>'Listados Datos'!$T$4</xm:f>
            <x14:dxf>
              <font>
                <b/>
                <i val="0"/>
                <color theme="0"/>
              </font>
              <fill>
                <patternFill>
                  <bgColor rgb="FFE26B0A"/>
                </patternFill>
              </fill>
            </x14:dxf>
          </x14:cfRule>
          <x14:cfRule type="containsText" priority="10423" operator="containsText" id="{A55893C8-58DA-4B4D-888C-17BB17F96322}">
            <xm:f>NOT(ISERROR(SEARCH('Listados Datos'!$T$5,AT310)))</xm:f>
            <xm:f>'Listados Datos'!$T$5</xm:f>
            <x14:dxf>
              <font>
                <b/>
                <i val="0"/>
                <color auto="1"/>
              </font>
              <fill>
                <patternFill>
                  <bgColor rgb="FFFFFF00"/>
                </patternFill>
              </fill>
            </x14:dxf>
          </x14:cfRule>
          <x14:cfRule type="containsText" priority="10424" operator="containsText" id="{E33D0EC8-450B-4A39-B73C-41AFECFFAEE9}">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411" operator="containsText" id="{71587F80-6BDE-404F-B224-936758ACFD9C}">
            <xm:f>NOT(ISERROR(SEARCH('Listados Datos'!$P$3,AR310)))</xm:f>
            <xm:f>'Listados Datos'!$P$3</xm:f>
            <x14:dxf>
              <fill>
                <patternFill>
                  <bgColor rgb="FF99CC00"/>
                </patternFill>
              </fill>
            </x14:dxf>
          </x14:cfRule>
          <x14:cfRule type="containsText" priority="10412" operator="containsText" id="{B5538556-96B1-4480-B429-3EF851DA0E1F}">
            <xm:f>NOT(ISERROR(SEARCH('Listados Datos'!$P$4,AR310)))</xm:f>
            <xm:f>'Listados Datos'!$P$4</xm:f>
            <x14:dxf>
              <fill>
                <patternFill>
                  <bgColor rgb="FF33CC33"/>
                </patternFill>
              </fill>
            </x14:dxf>
          </x14:cfRule>
          <x14:cfRule type="containsText" priority="10413" operator="containsText" id="{2280BD72-DA13-4F55-87BB-210FBF96D299}">
            <xm:f>NOT(ISERROR(SEARCH('Listados Datos'!$P$5,AR310)))</xm:f>
            <xm:f>'Listados Datos'!$P$5</xm:f>
            <x14:dxf>
              <fill>
                <patternFill>
                  <bgColor rgb="FFFFFF00"/>
                </patternFill>
              </fill>
            </x14:dxf>
          </x14:cfRule>
          <x14:cfRule type="containsText" priority="10414" operator="containsText" id="{0191605C-F6A8-4E93-9970-D6FE7C3068E5}">
            <xm:f>NOT(ISERROR(SEARCH('Listados Datos'!$P$6,AR310)))</xm:f>
            <xm:f>'Listados Datos'!$P$6</xm:f>
            <x14:dxf>
              <fill>
                <patternFill>
                  <bgColor rgb="FFFFC000"/>
                </patternFill>
              </fill>
            </x14:dxf>
          </x14:cfRule>
          <x14:cfRule type="containsText" priority="10415" operator="containsText" id="{717B6929-46F3-441B-84AD-6DA585719959}">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407" operator="containsText" id="{5D37D75E-4E32-4FC3-9473-473F1E4BC45D}">
            <xm:f>NOT(ISERROR(SEARCH('Listados Datos'!$T$3,AT311)))</xm:f>
            <xm:f>'Listados Datos'!$T$3</xm:f>
            <x14:dxf>
              <fill>
                <patternFill patternType="solid">
                  <bgColor rgb="FFC00000"/>
                </patternFill>
              </fill>
            </x14:dxf>
          </x14:cfRule>
          <x14:cfRule type="containsText" priority="10408" operator="containsText" id="{11B74F02-525C-47BE-B2A6-ACC79C1E12EF}">
            <xm:f>NOT(ISERROR(SEARCH('Listados Datos'!$T$4,AT311)))</xm:f>
            <xm:f>'Listados Datos'!$T$4</xm:f>
            <x14:dxf>
              <font>
                <b/>
                <i val="0"/>
                <color theme="0"/>
              </font>
              <fill>
                <patternFill>
                  <bgColor rgb="FFE26B0A"/>
                </patternFill>
              </fill>
            </x14:dxf>
          </x14:cfRule>
          <x14:cfRule type="containsText" priority="10409" operator="containsText" id="{FB8DA1CD-7611-45E4-8D92-0240E3021409}">
            <xm:f>NOT(ISERROR(SEARCH('Listados Datos'!$T$5,AT311)))</xm:f>
            <xm:f>'Listados Datos'!$T$5</xm:f>
            <x14:dxf>
              <font>
                <b/>
                <i val="0"/>
                <color auto="1"/>
              </font>
              <fill>
                <patternFill>
                  <bgColor rgb="FFFFFF00"/>
                </patternFill>
              </fill>
            </x14:dxf>
          </x14:cfRule>
          <x14:cfRule type="containsText" priority="10410" operator="containsText" id="{F32AF553-975E-48B8-BAD6-C47C09731F85}">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397" operator="containsText" id="{E79E799C-7D1A-46B5-99F0-12A397BA965A}">
            <xm:f>NOT(ISERROR(SEARCH('Listados Datos'!$P$3,AR311)))</xm:f>
            <xm:f>'Listados Datos'!$P$3</xm:f>
            <x14:dxf>
              <fill>
                <patternFill>
                  <bgColor rgb="FF99CC00"/>
                </patternFill>
              </fill>
            </x14:dxf>
          </x14:cfRule>
          <x14:cfRule type="containsText" priority="10398" operator="containsText" id="{24883E38-4052-43C0-8D49-CE912F80867A}">
            <xm:f>NOT(ISERROR(SEARCH('Listados Datos'!$P$4,AR311)))</xm:f>
            <xm:f>'Listados Datos'!$P$4</xm:f>
            <x14:dxf>
              <fill>
                <patternFill>
                  <bgColor rgb="FF33CC33"/>
                </patternFill>
              </fill>
            </x14:dxf>
          </x14:cfRule>
          <x14:cfRule type="containsText" priority="10399" operator="containsText" id="{5BEE7BBC-54FB-45E1-9670-7EC72A9C5063}">
            <xm:f>NOT(ISERROR(SEARCH('Listados Datos'!$P$5,AR311)))</xm:f>
            <xm:f>'Listados Datos'!$P$5</xm:f>
            <x14:dxf>
              <fill>
                <patternFill>
                  <bgColor rgb="FFFFFF00"/>
                </patternFill>
              </fill>
            </x14:dxf>
          </x14:cfRule>
          <x14:cfRule type="containsText" priority="10400" operator="containsText" id="{219576CE-471C-4BEC-A0EE-3D75FE67F204}">
            <xm:f>NOT(ISERROR(SEARCH('Listados Datos'!$P$6,AR311)))</xm:f>
            <xm:f>'Listados Datos'!$P$6</xm:f>
            <x14:dxf>
              <fill>
                <patternFill>
                  <bgColor rgb="FFFFC000"/>
                </patternFill>
              </fill>
            </x14:dxf>
          </x14:cfRule>
          <x14:cfRule type="containsText" priority="10401" operator="containsText" id="{7413F1B6-6CF7-4FF9-9D6E-3C194B9E1110}">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379" operator="containsText" id="{F6639FF3-D000-4774-8334-144E28538028}">
            <xm:f>NOT(ISERROR(SEARCH('Listados Datos'!$T$3,AF312)))</xm:f>
            <xm:f>'Listados Datos'!$T$3</xm:f>
            <x14:dxf>
              <fill>
                <patternFill patternType="solid">
                  <bgColor rgb="FFC00000"/>
                </patternFill>
              </fill>
            </x14:dxf>
          </x14:cfRule>
          <x14:cfRule type="containsText" priority="10380" operator="containsText" id="{69C1952F-1A1C-4C82-8668-26CD4DD1077E}">
            <xm:f>NOT(ISERROR(SEARCH('Listados Datos'!$T$4,AF312)))</xm:f>
            <xm:f>'Listados Datos'!$T$4</xm:f>
            <x14:dxf>
              <font>
                <b/>
                <i val="0"/>
                <color theme="0"/>
              </font>
              <fill>
                <patternFill>
                  <bgColor rgb="FFE26B0A"/>
                </patternFill>
              </fill>
            </x14:dxf>
          </x14:cfRule>
          <x14:cfRule type="containsText" priority="10381" operator="containsText" id="{67E2D584-8219-436E-84BC-7618B06B6605}">
            <xm:f>NOT(ISERROR(SEARCH('Listados Datos'!$T$5,AF312)))</xm:f>
            <xm:f>'Listados Datos'!$T$5</xm:f>
            <x14:dxf>
              <font>
                <b/>
                <i val="0"/>
                <color auto="1"/>
              </font>
              <fill>
                <patternFill>
                  <bgColor rgb="FFFFFF00"/>
                </patternFill>
              </fill>
            </x14:dxf>
          </x14:cfRule>
          <x14:cfRule type="containsText" priority="10382" operator="containsText" id="{E6F8DFE1-71AF-4739-AB8A-6A02500CE613}">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375" operator="containsText" id="{C19325C5-0487-413B-B8CC-E2AD13BB672D}">
            <xm:f>NOT(ISERROR(SEARCH('Listados Datos'!$T$3,AB312)))</xm:f>
            <xm:f>'Listados Datos'!$T$3</xm:f>
            <x14:dxf>
              <fill>
                <patternFill patternType="solid">
                  <bgColor rgb="FFC00000"/>
                </patternFill>
              </fill>
            </x14:dxf>
          </x14:cfRule>
          <x14:cfRule type="containsText" priority="10376" operator="containsText" id="{1C743854-0DBC-4C60-984B-93ED9001EC9B}">
            <xm:f>NOT(ISERROR(SEARCH('Listados Datos'!$T$4,AB312)))</xm:f>
            <xm:f>'Listados Datos'!$T$4</xm:f>
            <x14:dxf>
              <font>
                <b/>
                <i val="0"/>
                <color theme="0"/>
              </font>
              <fill>
                <patternFill>
                  <bgColor rgb="FFE26B0A"/>
                </patternFill>
              </fill>
            </x14:dxf>
          </x14:cfRule>
          <x14:cfRule type="containsText" priority="10377" operator="containsText" id="{30CA1118-052D-4F65-A4CE-4834A712089D}">
            <xm:f>NOT(ISERROR(SEARCH('Listados Datos'!$T$5,AB312)))</xm:f>
            <xm:f>'Listados Datos'!$T$5</xm:f>
            <x14:dxf>
              <font>
                <b/>
                <i val="0"/>
                <color auto="1"/>
              </font>
              <fill>
                <patternFill>
                  <bgColor rgb="FFFFFF00"/>
                </patternFill>
              </fill>
            </x14:dxf>
          </x14:cfRule>
          <x14:cfRule type="containsText" priority="10378" operator="containsText" id="{BB4A062A-F6DA-4E43-A3DF-2946A849982E}">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365" operator="containsText" id="{48E1E690-39D7-4D43-9A7B-6B771CFF2CF6}">
            <xm:f>NOT(ISERROR(SEARCH('Listados Datos'!$P$3,Z312)))</xm:f>
            <xm:f>'Listados Datos'!$P$3</xm:f>
            <x14:dxf>
              <fill>
                <patternFill>
                  <bgColor rgb="FF99CC00"/>
                </patternFill>
              </fill>
            </x14:dxf>
          </x14:cfRule>
          <x14:cfRule type="containsText" priority="10366" operator="containsText" id="{A6E41001-EA4B-420B-86A7-5E6C7A997C99}">
            <xm:f>NOT(ISERROR(SEARCH('Listados Datos'!$P$4,Z312)))</xm:f>
            <xm:f>'Listados Datos'!$P$4</xm:f>
            <x14:dxf>
              <fill>
                <patternFill>
                  <bgColor rgb="FF33CC33"/>
                </patternFill>
              </fill>
            </x14:dxf>
          </x14:cfRule>
          <x14:cfRule type="containsText" priority="10367" operator="containsText" id="{9962B20C-3A16-438D-B30C-91D0D417F10D}">
            <xm:f>NOT(ISERROR(SEARCH('Listados Datos'!$P$5,Z312)))</xm:f>
            <xm:f>'Listados Datos'!$P$5</xm:f>
            <x14:dxf>
              <fill>
                <patternFill>
                  <bgColor rgb="FFFFFF00"/>
                </patternFill>
              </fill>
            </x14:dxf>
          </x14:cfRule>
          <x14:cfRule type="containsText" priority="10368" operator="containsText" id="{84F7EB1F-58D6-4226-A825-072B4D81AA17}">
            <xm:f>NOT(ISERROR(SEARCH('Listados Datos'!$P$6,Z312)))</xm:f>
            <xm:f>'Listados Datos'!$P$6</xm:f>
            <x14:dxf>
              <fill>
                <patternFill>
                  <bgColor rgb="FFFFC000"/>
                </patternFill>
              </fill>
            </x14:dxf>
          </x14:cfRule>
          <x14:cfRule type="containsText" priority="10369" operator="containsText" id="{FE79BA6D-9995-4966-BCBC-8EDAF295741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10337" operator="containsText" id="{CA8CA72F-A244-4BA7-B2FB-A3EA80EA8D4C}">
            <xm:f>NOT(ISERROR(SEARCH('Listados Datos'!$T$3,AT313)))</xm:f>
            <xm:f>'Listados Datos'!$T$3</xm:f>
            <x14:dxf>
              <fill>
                <patternFill patternType="solid">
                  <bgColor rgb="FFC00000"/>
                </patternFill>
              </fill>
            </x14:dxf>
          </x14:cfRule>
          <x14:cfRule type="containsText" priority="10338" operator="containsText" id="{E3EFD507-1F0D-434E-9973-FF9664354053}">
            <xm:f>NOT(ISERROR(SEARCH('Listados Datos'!$T$4,AT313)))</xm:f>
            <xm:f>'Listados Datos'!$T$4</xm:f>
            <x14:dxf>
              <font>
                <b/>
                <i val="0"/>
                <color theme="0"/>
              </font>
              <fill>
                <patternFill>
                  <bgColor rgb="FFE26B0A"/>
                </patternFill>
              </fill>
            </x14:dxf>
          </x14:cfRule>
          <x14:cfRule type="containsText" priority="10339" operator="containsText" id="{DF769127-F65B-4AB0-BADE-D2379AA06651}">
            <xm:f>NOT(ISERROR(SEARCH('Listados Datos'!$T$5,AT313)))</xm:f>
            <xm:f>'Listados Datos'!$T$5</xm:f>
            <x14:dxf>
              <font>
                <b/>
                <i val="0"/>
                <color auto="1"/>
              </font>
              <fill>
                <patternFill>
                  <bgColor rgb="FFFFFF00"/>
                </patternFill>
              </fill>
            </x14:dxf>
          </x14:cfRule>
          <x14:cfRule type="containsText" priority="10340" operator="containsText" id="{E7D7817C-8098-443B-9A06-F91C844CFC72}">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10285" operator="containsText" id="{6D981B65-4F01-44F4-ACB7-B963D177186D}">
            <xm:f>NOT(ISERROR(SEARCH('Listados Datos'!$P$3,AR314)))</xm:f>
            <xm:f>'Listados Datos'!$P$3</xm:f>
            <x14:dxf>
              <fill>
                <patternFill>
                  <bgColor rgb="FF99CC00"/>
                </patternFill>
              </fill>
            </x14:dxf>
          </x14:cfRule>
          <x14:cfRule type="containsText" priority="10286" operator="containsText" id="{541DCD43-BB98-4727-A3A4-F5E12DB8150A}">
            <xm:f>NOT(ISERROR(SEARCH('Listados Datos'!$P$4,AR314)))</xm:f>
            <xm:f>'Listados Datos'!$P$4</xm:f>
            <x14:dxf>
              <fill>
                <patternFill>
                  <bgColor rgb="FF33CC33"/>
                </patternFill>
              </fill>
            </x14:dxf>
          </x14:cfRule>
          <x14:cfRule type="containsText" priority="10287" operator="containsText" id="{177DC373-56AC-4C84-9FFA-594691F47E42}">
            <xm:f>NOT(ISERROR(SEARCH('Listados Datos'!$P$5,AR314)))</xm:f>
            <xm:f>'Listados Datos'!$P$5</xm:f>
            <x14:dxf>
              <fill>
                <patternFill>
                  <bgColor rgb="FFFFFF00"/>
                </patternFill>
              </fill>
            </x14:dxf>
          </x14:cfRule>
          <x14:cfRule type="containsText" priority="10288" operator="containsText" id="{11354DA4-1AC9-4D26-B665-AD83AA6EE5C2}">
            <xm:f>NOT(ISERROR(SEARCH('Listados Datos'!$P$6,AR314)))</xm:f>
            <xm:f>'Listados Datos'!$P$6</xm:f>
            <x14:dxf>
              <fill>
                <patternFill>
                  <bgColor rgb="FFFFC000"/>
                </patternFill>
              </fill>
            </x14:dxf>
          </x14:cfRule>
          <x14:cfRule type="containsText" priority="10289" operator="containsText" id="{FCC52471-30DC-4FD8-BF58-20633D506103}">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10323" operator="containsText" id="{BBA34872-2B11-4AE1-95D4-37432E7F5430}">
            <xm:f>NOT(ISERROR(SEARCH('Listados Datos'!$T$3,AF314)))</xm:f>
            <xm:f>'Listados Datos'!$T$3</xm:f>
            <x14:dxf>
              <fill>
                <patternFill patternType="solid">
                  <bgColor rgb="FFC00000"/>
                </patternFill>
              </fill>
            </x14:dxf>
          </x14:cfRule>
          <x14:cfRule type="containsText" priority="10324" operator="containsText" id="{8C9357D5-F422-4A8E-AD2F-E39E8EC76F46}">
            <xm:f>NOT(ISERROR(SEARCH('Listados Datos'!$T$4,AF314)))</xm:f>
            <xm:f>'Listados Datos'!$T$4</xm:f>
            <x14:dxf>
              <font>
                <b/>
                <i val="0"/>
                <color theme="0"/>
              </font>
              <fill>
                <patternFill>
                  <bgColor rgb="FFE26B0A"/>
                </patternFill>
              </fill>
            </x14:dxf>
          </x14:cfRule>
          <x14:cfRule type="containsText" priority="10325" operator="containsText" id="{36E91259-A1E1-48A0-9CA1-132779785347}">
            <xm:f>NOT(ISERROR(SEARCH('Listados Datos'!$T$5,AF314)))</xm:f>
            <xm:f>'Listados Datos'!$T$5</xm:f>
            <x14:dxf>
              <font>
                <b/>
                <i val="0"/>
                <color auto="1"/>
              </font>
              <fill>
                <patternFill>
                  <bgColor rgb="FFFFFF00"/>
                </patternFill>
              </fill>
            </x14:dxf>
          </x14:cfRule>
          <x14:cfRule type="containsText" priority="10326" operator="containsText" id="{3CB0C666-9F66-4111-B251-89D77677AEB7}">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10319" operator="containsText" id="{BF66EEBE-8031-4511-9B0E-822C3FFB2993}">
            <xm:f>NOT(ISERROR(SEARCH('Listados Datos'!$T$3,AB314)))</xm:f>
            <xm:f>'Listados Datos'!$T$3</xm:f>
            <x14:dxf>
              <fill>
                <patternFill patternType="solid">
                  <bgColor rgb="FFC00000"/>
                </patternFill>
              </fill>
            </x14:dxf>
          </x14:cfRule>
          <x14:cfRule type="containsText" priority="10320" operator="containsText" id="{13F25FE0-EF26-4244-9F28-BFA30C9CFE39}">
            <xm:f>NOT(ISERROR(SEARCH('Listados Datos'!$T$4,AB314)))</xm:f>
            <xm:f>'Listados Datos'!$T$4</xm:f>
            <x14:dxf>
              <font>
                <b/>
                <i val="0"/>
                <color theme="0"/>
              </font>
              <fill>
                <patternFill>
                  <bgColor rgb="FFE26B0A"/>
                </patternFill>
              </fill>
            </x14:dxf>
          </x14:cfRule>
          <x14:cfRule type="containsText" priority="10321" operator="containsText" id="{D5F6C278-6F39-4BD4-827B-DBAC4B8235CC}">
            <xm:f>NOT(ISERROR(SEARCH('Listados Datos'!$T$5,AB314)))</xm:f>
            <xm:f>'Listados Datos'!$T$5</xm:f>
            <x14:dxf>
              <font>
                <b/>
                <i val="0"/>
                <color auto="1"/>
              </font>
              <fill>
                <patternFill>
                  <bgColor rgb="FFFFFF00"/>
                </patternFill>
              </fill>
            </x14:dxf>
          </x14:cfRule>
          <x14:cfRule type="containsText" priority="10322" operator="containsText" id="{49EF30EF-DFE5-4FA0-914B-219938429739}">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10309" operator="containsText" id="{00B32387-76D2-4B19-8903-99963188ACB9}">
            <xm:f>NOT(ISERROR(SEARCH('Listados Datos'!$P$3,Z314)))</xm:f>
            <xm:f>'Listados Datos'!$P$3</xm:f>
            <x14:dxf>
              <fill>
                <patternFill>
                  <bgColor rgb="FF99CC00"/>
                </patternFill>
              </fill>
            </x14:dxf>
          </x14:cfRule>
          <x14:cfRule type="containsText" priority="10310" operator="containsText" id="{6A9B3CBC-2CA7-4521-B799-26BFB74E9EA8}">
            <xm:f>NOT(ISERROR(SEARCH('Listados Datos'!$P$4,Z314)))</xm:f>
            <xm:f>'Listados Datos'!$P$4</xm:f>
            <x14:dxf>
              <fill>
                <patternFill>
                  <bgColor rgb="FF33CC33"/>
                </patternFill>
              </fill>
            </x14:dxf>
          </x14:cfRule>
          <x14:cfRule type="containsText" priority="10311" operator="containsText" id="{F3DB9B0D-0F0D-4240-B108-CFB14638B0D9}">
            <xm:f>NOT(ISERROR(SEARCH('Listados Datos'!$P$5,Z314)))</xm:f>
            <xm:f>'Listados Datos'!$P$5</xm:f>
            <x14:dxf>
              <fill>
                <patternFill>
                  <bgColor rgb="FFFFFF00"/>
                </patternFill>
              </fill>
            </x14:dxf>
          </x14:cfRule>
          <x14:cfRule type="containsText" priority="10312" operator="containsText" id="{662907C1-D937-48C0-A4EA-01E4CB388028}">
            <xm:f>NOT(ISERROR(SEARCH('Listados Datos'!$P$6,Z314)))</xm:f>
            <xm:f>'Listados Datos'!$P$6</xm:f>
            <x14:dxf>
              <fill>
                <patternFill>
                  <bgColor rgb="FFFFC000"/>
                </patternFill>
              </fill>
            </x14:dxf>
          </x14:cfRule>
          <x14:cfRule type="containsText" priority="10313" operator="containsText" id="{438AC65F-5D57-46D4-853F-27A990386298}">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10295" operator="containsText" id="{CB316512-4B62-4B17-941E-4FE6706E50D1}">
            <xm:f>NOT(ISERROR(SEARCH('Listados Datos'!$T$3,AT314)))</xm:f>
            <xm:f>'Listados Datos'!$T$3</xm:f>
            <x14:dxf>
              <fill>
                <patternFill patternType="solid">
                  <bgColor rgb="FFC00000"/>
                </patternFill>
              </fill>
            </x14:dxf>
          </x14:cfRule>
          <x14:cfRule type="containsText" priority="10296" operator="containsText" id="{DFB92C1B-407E-43D8-BEA8-60F445A4EFE7}">
            <xm:f>NOT(ISERROR(SEARCH('Listados Datos'!$T$4,AT314)))</xm:f>
            <xm:f>'Listados Datos'!$T$4</xm:f>
            <x14:dxf>
              <font>
                <b/>
                <i val="0"/>
                <color theme="0"/>
              </font>
              <fill>
                <patternFill>
                  <bgColor rgb="FFE26B0A"/>
                </patternFill>
              </fill>
            </x14:dxf>
          </x14:cfRule>
          <x14:cfRule type="containsText" priority="10297" operator="containsText" id="{105DE4D6-B0FE-4CA0-973B-656A8DFC40A2}">
            <xm:f>NOT(ISERROR(SEARCH('Listados Datos'!$T$5,AT314)))</xm:f>
            <xm:f>'Listados Datos'!$T$5</xm:f>
            <x14:dxf>
              <font>
                <b/>
                <i val="0"/>
                <color auto="1"/>
              </font>
              <fill>
                <patternFill>
                  <bgColor rgb="FFFFFF00"/>
                </patternFill>
              </fill>
            </x14:dxf>
          </x14:cfRule>
          <x14:cfRule type="containsText" priority="10298" operator="containsText" id="{5F402CA5-1312-42FB-8C20-5EB97DC66E9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10135" operator="containsText" id="{4A34E534-14A5-46DB-BAA0-616D24E58F2F}">
            <xm:f>NOT(ISERROR(SEARCH('Listados Datos'!$P$3,AR319)))</xm:f>
            <xm:f>'Listados Datos'!$P$3</xm:f>
            <x14:dxf>
              <fill>
                <patternFill>
                  <bgColor rgb="FF99CC00"/>
                </patternFill>
              </fill>
            </x14:dxf>
          </x14:cfRule>
          <x14:cfRule type="containsText" priority="10136" operator="containsText" id="{EA6B692E-AF5A-4FAA-8390-F3FB132AF59E}">
            <xm:f>NOT(ISERROR(SEARCH('Listados Datos'!$P$4,AR319)))</xm:f>
            <xm:f>'Listados Datos'!$P$4</xm:f>
            <x14:dxf>
              <fill>
                <patternFill>
                  <bgColor rgb="FF33CC33"/>
                </patternFill>
              </fill>
            </x14:dxf>
          </x14:cfRule>
          <x14:cfRule type="containsText" priority="10137" operator="containsText" id="{0AE57901-7912-4B31-9471-B9752DA22C75}">
            <xm:f>NOT(ISERROR(SEARCH('Listados Datos'!$P$5,AR319)))</xm:f>
            <xm:f>'Listados Datos'!$P$5</xm:f>
            <x14:dxf>
              <fill>
                <patternFill>
                  <bgColor rgb="FFFFFF00"/>
                </patternFill>
              </fill>
            </x14:dxf>
          </x14:cfRule>
          <x14:cfRule type="containsText" priority="10138" operator="containsText" id="{A1F140B7-78F9-4505-890D-C566399E1A89}">
            <xm:f>NOT(ISERROR(SEARCH('Listados Datos'!$P$6,AR319)))</xm:f>
            <xm:f>'Listados Datos'!$P$6</xm:f>
            <x14:dxf>
              <fill>
                <patternFill>
                  <bgColor rgb="FFFFC000"/>
                </patternFill>
              </fill>
            </x14:dxf>
          </x14:cfRule>
          <x14:cfRule type="containsText" priority="10139" operator="containsText" id="{5254B41A-8482-4F33-A278-78D7D5BB01E9}">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10201" operator="containsText" id="{6C65B2D3-A5FF-4FAC-8DA5-14D76FF3A898}">
            <xm:f>NOT(ISERROR(SEARCH('Listados Datos'!$T$3,AT321)))</xm:f>
            <xm:f>'Listados Datos'!$T$3</xm:f>
            <x14:dxf>
              <fill>
                <patternFill patternType="solid">
                  <bgColor rgb="FFC00000"/>
                </patternFill>
              </fill>
            </x14:dxf>
          </x14:cfRule>
          <x14:cfRule type="containsText" priority="10202" operator="containsText" id="{9461CC8C-800A-4F92-AAEE-73E32EB60AB2}">
            <xm:f>NOT(ISERROR(SEARCH('Listados Datos'!$T$4,AT321)))</xm:f>
            <xm:f>'Listados Datos'!$T$4</xm:f>
            <x14:dxf>
              <font>
                <b/>
                <i val="0"/>
                <color theme="0"/>
              </font>
              <fill>
                <patternFill>
                  <bgColor rgb="FFE26B0A"/>
                </patternFill>
              </fill>
            </x14:dxf>
          </x14:cfRule>
          <x14:cfRule type="containsText" priority="10203" operator="containsText" id="{0B372C72-7DF8-4995-8BF7-BDFCC4709A4B}">
            <xm:f>NOT(ISERROR(SEARCH('Listados Datos'!$T$5,AT321)))</xm:f>
            <xm:f>'Listados Datos'!$T$5</xm:f>
            <x14:dxf>
              <font>
                <b/>
                <i val="0"/>
                <color auto="1"/>
              </font>
              <fill>
                <patternFill>
                  <bgColor rgb="FFFFFF00"/>
                </patternFill>
              </fill>
            </x14:dxf>
          </x14:cfRule>
          <x14:cfRule type="containsText" priority="10204" operator="containsText" id="{0CCED773-9290-4151-8B24-CD65232E8CCC}">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10191" operator="containsText" id="{B259C0BB-39F9-4E20-A952-05CEE8250228}">
            <xm:f>NOT(ISERROR(SEARCH('Listados Datos'!$P$3,AR321)))</xm:f>
            <xm:f>'Listados Datos'!$P$3</xm:f>
            <x14:dxf>
              <fill>
                <patternFill>
                  <bgColor rgb="FF99CC00"/>
                </patternFill>
              </fill>
            </x14:dxf>
          </x14:cfRule>
          <x14:cfRule type="containsText" priority="10192" operator="containsText" id="{C6B5DF2F-3830-4FFB-A9A5-DF1B55639EA2}">
            <xm:f>NOT(ISERROR(SEARCH('Listados Datos'!$P$4,AR321)))</xm:f>
            <xm:f>'Listados Datos'!$P$4</xm:f>
            <x14:dxf>
              <fill>
                <patternFill>
                  <bgColor rgb="FF33CC33"/>
                </patternFill>
              </fill>
            </x14:dxf>
          </x14:cfRule>
          <x14:cfRule type="containsText" priority="10193" operator="containsText" id="{61B881EC-183A-4521-9893-CAA6BF7653E6}">
            <xm:f>NOT(ISERROR(SEARCH('Listados Datos'!$P$5,AR321)))</xm:f>
            <xm:f>'Listados Datos'!$P$5</xm:f>
            <x14:dxf>
              <fill>
                <patternFill>
                  <bgColor rgb="FFFFFF00"/>
                </patternFill>
              </fill>
            </x14:dxf>
          </x14:cfRule>
          <x14:cfRule type="containsText" priority="10194" operator="containsText" id="{4B3036B8-D40C-48EE-850D-CC3F486FDA22}">
            <xm:f>NOT(ISERROR(SEARCH('Listados Datos'!$P$6,AR321)))</xm:f>
            <xm:f>'Listados Datos'!$P$6</xm:f>
            <x14:dxf>
              <fill>
                <patternFill>
                  <bgColor rgb="FFFFC000"/>
                </patternFill>
              </fill>
            </x14:dxf>
          </x14:cfRule>
          <x14:cfRule type="containsText" priority="10195" operator="containsText" id="{B7A198B9-F493-4F26-9DB1-B872DD22BF57}">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10159" operator="containsText" id="{0B7B1877-5E03-4DCE-A809-D279A90153AE}">
            <xm:f>NOT(ISERROR(SEARCH('Listados Datos'!$T$3,AT318)))</xm:f>
            <xm:f>'Listados Datos'!$T$3</xm:f>
            <x14:dxf>
              <fill>
                <patternFill patternType="solid">
                  <bgColor rgb="FFC00000"/>
                </patternFill>
              </fill>
            </x14:dxf>
          </x14:cfRule>
          <x14:cfRule type="containsText" priority="10160" operator="containsText" id="{7CDFDA60-74DA-4978-A1DD-9DDC6A52D190}">
            <xm:f>NOT(ISERROR(SEARCH('Listados Datos'!$T$4,AT318)))</xm:f>
            <xm:f>'Listados Datos'!$T$4</xm:f>
            <x14:dxf>
              <font>
                <b/>
                <i val="0"/>
                <color theme="0"/>
              </font>
              <fill>
                <patternFill>
                  <bgColor rgb="FFE26B0A"/>
                </patternFill>
              </fill>
            </x14:dxf>
          </x14:cfRule>
          <x14:cfRule type="containsText" priority="10161" operator="containsText" id="{18D51752-FD53-4E0F-ADAC-E5C074C54660}">
            <xm:f>NOT(ISERROR(SEARCH('Listados Datos'!$T$5,AT318)))</xm:f>
            <xm:f>'Listados Datos'!$T$5</xm:f>
            <x14:dxf>
              <font>
                <b/>
                <i val="0"/>
                <color auto="1"/>
              </font>
              <fill>
                <patternFill>
                  <bgColor rgb="FFFFFF00"/>
                </patternFill>
              </fill>
            </x14:dxf>
          </x14:cfRule>
          <x14:cfRule type="containsText" priority="10162" operator="containsText" id="{2C6C265F-7C96-4C47-B7BD-411C5F55D8B0}">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10149" operator="containsText" id="{54348DE9-2C71-4317-849F-F7A3B44AB116}">
            <xm:f>NOT(ISERROR(SEARCH('Listados Datos'!$P$3,AR318)))</xm:f>
            <xm:f>'Listados Datos'!$P$3</xm:f>
            <x14:dxf>
              <fill>
                <patternFill>
                  <bgColor rgb="FF99CC00"/>
                </patternFill>
              </fill>
            </x14:dxf>
          </x14:cfRule>
          <x14:cfRule type="containsText" priority="10150" operator="containsText" id="{6B910AAC-2A3F-4680-9678-AA115DA772AD}">
            <xm:f>NOT(ISERROR(SEARCH('Listados Datos'!$P$4,AR318)))</xm:f>
            <xm:f>'Listados Datos'!$P$4</xm:f>
            <x14:dxf>
              <fill>
                <patternFill>
                  <bgColor rgb="FF33CC33"/>
                </patternFill>
              </fill>
            </x14:dxf>
          </x14:cfRule>
          <x14:cfRule type="containsText" priority="10151" operator="containsText" id="{B764188D-1221-4E49-A310-21DF76A2452D}">
            <xm:f>NOT(ISERROR(SEARCH('Listados Datos'!$P$5,AR318)))</xm:f>
            <xm:f>'Listados Datos'!$P$5</xm:f>
            <x14:dxf>
              <fill>
                <patternFill>
                  <bgColor rgb="FFFFFF00"/>
                </patternFill>
              </fill>
            </x14:dxf>
          </x14:cfRule>
          <x14:cfRule type="containsText" priority="10152" operator="containsText" id="{51D72DA4-A38B-40EF-8D97-275156F9CA1D}">
            <xm:f>NOT(ISERROR(SEARCH('Listados Datos'!$P$6,AR318)))</xm:f>
            <xm:f>'Listados Datos'!$P$6</xm:f>
            <x14:dxf>
              <fill>
                <patternFill>
                  <bgColor rgb="FFFFC000"/>
                </patternFill>
              </fill>
            </x14:dxf>
          </x14:cfRule>
          <x14:cfRule type="containsText" priority="10153" operator="containsText" id="{195F561B-65BB-4F8B-95CC-E9C968A67A08}">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10267" operator="containsText" id="{AE060F8C-F13E-423D-B8F7-623304F050DF}">
            <xm:f>NOT(ISERROR(SEARCH('Listados Datos'!$T$3,AF316)))</xm:f>
            <xm:f>'Listados Datos'!$T$3</xm:f>
            <x14:dxf>
              <fill>
                <patternFill patternType="solid">
                  <bgColor rgb="FFC00000"/>
                </patternFill>
              </fill>
            </x14:dxf>
          </x14:cfRule>
          <x14:cfRule type="containsText" priority="10268" operator="containsText" id="{BB178130-7A82-4EE6-8578-8E21DE9B993B}">
            <xm:f>NOT(ISERROR(SEARCH('Listados Datos'!$T$4,AF316)))</xm:f>
            <xm:f>'Listados Datos'!$T$4</xm:f>
            <x14:dxf>
              <font>
                <b/>
                <i val="0"/>
                <color theme="0"/>
              </font>
              <fill>
                <patternFill>
                  <bgColor rgb="FFE26B0A"/>
                </patternFill>
              </fill>
            </x14:dxf>
          </x14:cfRule>
          <x14:cfRule type="containsText" priority="10269" operator="containsText" id="{B8EE48E1-9F52-4FA1-8FFF-15496436119E}">
            <xm:f>NOT(ISERROR(SEARCH('Listados Datos'!$T$5,AF316)))</xm:f>
            <xm:f>'Listados Datos'!$T$5</xm:f>
            <x14:dxf>
              <font>
                <b/>
                <i val="0"/>
                <color auto="1"/>
              </font>
              <fill>
                <patternFill>
                  <bgColor rgb="FFFFFF00"/>
                </patternFill>
              </fill>
            </x14:dxf>
          </x14:cfRule>
          <x14:cfRule type="containsText" priority="10270" operator="containsText" id="{66F5B40C-CD04-43EB-8492-1D28D2EC7813}">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10263" operator="containsText" id="{CE879FFC-0FDD-4331-A6C4-7843516E79E8}">
            <xm:f>NOT(ISERROR(SEARCH('Listados Datos'!$T$3,AB316)))</xm:f>
            <xm:f>'Listados Datos'!$T$3</xm:f>
            <x14:dxf>
              <fill>
                <patternFill patternType="solid">
                  <bgColor rgb="FFC00000"/>
                </patternFill>
              </fill>
            </x14:dxf>
          </x14:cfRule>
          <x14:cfRule type="containsText" priority="10264" operator="containsText" id="{AC49E1A5-E40E-4796-924C-61592602D0D4}">
            <xm:f>NOT(ISERROR(SEARCH('Listados Datos'!$T$4,AB316)))</xm:f>
            <xm:f>'Listados Datos'!$T$4</xm:f>
            <x14:dxf>
              <font>
                <b/>
                <i val="0"/>
                <color theme="0"/>
              </font>
              <fill>
                <patternFill>
                  <bgColor rgb="FFE26B0A"/>
                </patternFill>
              </fill>
            </x14:dxf>
          </x14:cfRule>
          <x14:cfRule type="containsText" priority="10265" operator="containsText" id="{CB460D26-AC1B-4915-8826-B527FAA17771}">
            <xm:f>NOT(ISERROR(SEARCH('Listados Datos'!$T$5,AB316)))</xm:f>
            <xm:f>'Listados Datos'!$T$5</xm:f>
            <x14:dxf>
              <font>
                <b/>
                <i val="0"/>
                <color auto="1"/>
              </font>
              <fill>
                <patternFill>
                  <bgColor rgb="FFFFFF00"/>
                </patternFill>
              </fill>
            </x14:dxf>
          </x14:cfRule>
          <x14:cfRule type="containsText" priority="10266" operator="containsText" id="{BECBACE9-4735-42E2-8481-FEACB5A8B173}">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10253" operator="containsText" id="{8BA7AD0B-1088-4E76-B0DC-2C4FD5FBD618}">
            <xm:f>NOT(ISERROR(SEARCH('Listados Datos'!$P$3,Z316)))</xm:f>
            <xm:f>'Listados Datos'!$P$3</xm:f>
            <x14:dxf>
              <fill>
                <patternFill>
                  <bgColor rgb="FF99CC00"/>
                </patternFill>
              </fill>
            </x14:dxf>
          </x14:cfRule>
          <x14:cfRule type="containsText" priority="10254" operator="containsText" id="{16B81615-2673-4D5D-B3E0-CD6C5216086C}">
            <xm:f>NOT(ISERROR(SEARCH('Listados Datos'!$P$4,Z316)))</xm:f>
            <xm:f>'Listados Datos'!$P$4</xm:f>
            <x14:dxf>
              <fill>
                <patternFill>
                  <bgColor rgb="FF33CC33"/>
                </patternFill>
              </fill>
            </x14:dxf>
          </x14:cfRule>
          <x14:cfRule type="containsText" priority="10255" operator="containsText" id="{13301345-806B-4855-885F-AB2388D4939B}">
            <xm:f>NOT(ISERROR(SEARCH('Listados Datos'!$P$5,Z316)))</xm:f>
            <xm:f>'Listados Datos'!$P$5</xm:f>
            <x14:dxf>
              <fill>
                <patternFill>
                  <bgColor rgb="FFFFFF00"/>
                </patternFill>
              </fill>
            </x14:dxf>
          </x14:cfRule>
          <x14:cfRule type="containsText" priority="10256" operator="containsText" id="{3954BC49-8879-4C4D-9508-332595C2577F}">
            <xm:f>NOT(ISERROR(SEARCH('Listados Datos'!$P$6,Z316)))</xm:f>
            <xm:f>'Listados Datos'!$P$6</xm:f>
            <x14:dxf>
              <fill>
                <patternFill>
                  <bgColor rgb="FFFFC000"/>
                </patternFill>
              </fill>
            </x14:dxf>
          </x14:cfRule>
          <x14:cfRule type="containsText" priority="10257" operator="containsText" id="{CE2937D4-2B73-4666-9695-44813D48E7DD}">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10229" operator="containsText" id="{7A283435-60E8-4AF2-8948-8349424C489A}">
            <xm:f>NOT(ISERROR(SEARCH('Listados Datos'!$T$3,AT316)))</xm:f>
            <xm:f>'Listados Datos'!$T$3</xm:f>
            <x14:dxf>
              <fill>
                <patternFill patternType="solid">
                  <bgColor rgb="FFC00000"/>
                </patternFill>
              </fill>
            </x14:dxf>
          </x14:cfRule>
          <x14:cfRule type="containsText" priority="10230" operator="containsText" id="{51AA64CE-800C-4326-A10E-A302C3DE7BDA}">
            <xm:f>NOT(ISERROR(SEARCH('Listados Datos'!$T$4,AT316)))</xm:f>
            <xm:f>'Listados Datos'!$T$4</xm:f>
            <x14:dxf>
              <font>
                <b/>
                <i val="0"/>
                <color theme="0"/>
              </font>
              <fill>
                <patternFill>
                  <bgColor rgb="FFE26B0A"/>
                </patternFill>
              </fill>
            </x14:dxf>
          </x14:cfRule>
          <x14:cfRule type="containsText" priority="10231" operator="containsText" id="{EEE66F12-EC77-4B48-9DF5-ECBB34EDE164}">
            <xm:f>NOT(ISERROR(SEARCH('Listados Datos'!$T$5,AT316)))</xm:f>
            <xm:f>'Listados Datos'!$T$5</xm:f>
            <x14:dxf>
              <font>
                <b/>
                <i val="0"/>
                <color auto="1"/>
              </font>
              <fill>
                <patternFill>
                  <bgColor rgb="FFFFFF00"/>
                </patternFill>
              </fill>
            </x14:dxf>
          </x14:cfRule>
          <x14:cfRule type="containsText" priority="10232" operator="containsText" id="{EFBA373E-EAC9-4C03-8520-5403DF8799D2}">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10219" operator="containsText" id="{7CA1DCBD-448E-4016-8A01-0CD7DC379015}">
            <xm:f>NOT(ISERROR(SEARCH('Listados Datos'!$P$3,AR316)))</xm:f>
            <xm:f>'Listados Datos'!$P$3</xm:f>
            <x14:dxf>
              <fill>
                <patternFill>
                  <bgColor rgb="FF99CC00"/>
                </patternFill>
              </fill>
            </x14:dxf>
          </x14:cfRule>
          <x14:cfRule type="containsText" priority="10220" operator="containsText" id="{57DA053D-1FA7-4212-AB33-FD8482E5D1FD}">
            <xm:f>NOT(ISERROR(SEARCH('Listados Datos'!$P$4,AR316)))</xm:f>
            <xm:f>'Listados Datos'!$P$4</xm:f>
            <x14:dxf>
              <fill>
                <patternFill>
                  <bgColor rgb="FF33CC33"/>
                </patternFill>
              </fill>
            </x14:dxf>
          </x14:cfRule>
          <x14:cfRule type="containsText" priority="10221" operator="containsText" id="{72F3CB64-EC2F-446F-9997-BCDE9DAFD7B6}">
            <xm:f>NOT(ISERROR(SEARCH('Listados Datos'!$P$5,AR316)))</xm:f>
            <xm:f>'Listados Datos'!$P$5</xm:f>
            <x14:dxf>
              <fill>
                <patternFill>
                  <bgColor rgb="FFFFFF00"/>
                </patternFill>
              </fill>
            </x14:dxf>
          </x14:cfRule>
          <x14:cfRule type="containsText" priority="10222" operator="containsText" id="{69E107B4-0608-4F0C-8BDB-6CE1C45A6D44}">
            <xm:f>NOT(ISERROR(SEARCH('Listados Datos'!$P$6,AR316)))</xm:f>
            <xm:f>'Listados Datos'!$P$6</xm:f>
            <x14:dxf>
              <fill>
                <patternFill>
                  <bgColor rgb="FFFFC000"/>
                </patternFill>
              </fill>
            </x14:dxf>
          </x14:cfRule>
          <x14:cfRule type="containsText" priority="10223" operator="containsText" id="{BA609464-B645-49DF-8681-C83727C191D0}">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10215" operator="containsText" id="{754411E0-9058-481B-B03E-E20BCEABD389}">
            <xm:f>NOT(ISERROR(SEARCH('Listados Datos'!$T$3,AT317)))</xm:f>
            <xm:f>'Listados Datos'!$T$3</xm:f>
            <x14:dxf>
              <fill>
                <patternFill patternType="solid">
                  <bgColor rgb="FFC00000"/>
                </patternFill>
              </fill>
            </x14:dxf>
          </x14:cfRule>
          <x14:cfRule type="containsText" priority="10216" operator="containsText" id="{8A8F7D8B-6022-49F2-8887-3AB23C9402BD}">
            <xm:f>NOT(ISERROR(SEARCH('Listados Datos'!$T$4,AT317)))</xm:f>
            <xm:f>'Listados Datos'!$T$4</xm:f>
            <x14:dxf>
              <font>
                <b/>
                <i val="0"/>
                <color theme="0"/>
              </font>
              <fill>
                <patternFill>
                  <bgColor rgb="FFE26B0A"/>
                </patternFill>
              </fill>
            </x14:dxf>
          </x14:cfRule>
          <x14:cfRule type="containsText" priority="10217" operator="containsText" id="{3D8A7A8D-95EB-49CA-B1F3-D672056BD04D}">
            <xm:f>NOT(ISERROR(SEARCH('Listados Datos'!$T$5,AT317)))</xm:f>
            <xm:f>'Listados Datos'!$T$5</xm:f>
            <x14:dxf>
              <font>
                <b/>
                <i val="0"/>
                <color auto="1"/>
              </font>
              <fill>
                <patternFill>
                  <bgColor rgb="FFFFFF00"/>
                </patternFill>
              </fill>
            </x14:dxf>
          </x14:cfRule>
          <x14:cfRule type="containsText" priority="10218" operator="containsText" id="{7650031A-FE52-470B-B9D1-28F8CA213B8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10205" operator="containsText" id="{9B56A0D0-C1F4-4CF4-A168-CA3417798213}">
            <xm:f>NOT(ISERROR(SEARCH('Listados Datos'!$P$3,AR317)))</xm:f>
            <xm:f>'Listados Datos'!$P$3</xm:f>
            <x14:dxf>
              <fill>
                <patternFill>
                  <bgColor rgb="FF99CC00"/>
                </patternFill>
              </fill>
            </x14:dxf>
          </x14:cfRule>
          <x14:cfRule type="containsText" priority="10206" operator="containsText" id="{E20205E0-3A10-4FD1-9A01-E32B83B42169}">
            <xm:f>NOT(ISERROR(SEARCH('Listados Datos'!$P$4,AR317)))</xm:f>
            <xm:f>'Listados Datos'!$P$4</xm:f>
            <x14:dxf>
              <fill>
                <patternFill>
                  <bgColor rgb="FF33CC33"/>
                </patternFill>
              </fill>
            </x14:dxf>
          </x14:cfRule>
          <x14:cfRule type="containsText" priority="10207" operator="containsText" id="{D36A480F-BC14-4E2B-90C0-8464AD894392}">
            <xm:f>NOT(ISERROR(SEARCH('Listados Datos'!$P$5,AR317)))</xm:f>
            <xm:f>'Listados Datos'!$P$5</xm:f>
            <x14:dxf>
              <fill>
                <patternFill>
                  <bgColor rgb="FFFFFF00"/>
                </patternFill>
              </fill>
            </x14:dxf>
          </x14:cfRule>
          <x14:cfRule type="containsText" priority="10208" operator="containsText" id="{2162A5E8-B950-451F-AC4C-4988C4AA20F6}">
            <xm:f>NOT(ISERROR(SEARCH('Listados Datos'!$P$6,AR317)))</xm:f>
            <xm:f>'Listados Datos'!$P$6</xm:f>
            <x14:dxf>
              <fill>
                <patternFill>
                  <bgColor rgb="FFFFC000"/>
                </patternFill>
              </fill>
            </x14:dxf>
          </x14:cfRule>
          <x14:cfRule type="containsText" priority="10209" operator="containsText" id="{7CAFA7AC-09CD-4992-BC0C-BD3B73771E39}">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10187" operator="containsText" id="{71C1D583-127E-4C67-8EBC-21706A915053}">
            <xm:f>NOT(ISERROR(SEARCH('Listados Datos'!$T$3,AF318)))</xm:f>
            <xm:f>'Listados Datos'!$T$3</xm:f>
            <x14:dxf>
              <fill>
                <patternFill patternType="solid">
                  <bgColor rgb="FFC00000"/>
                </patternFill>
              </fill>
            </x14:dxf>
          </x14:cfRule>
          <x14:cfRule type="containsText" priority="10188" operator="containsText" id="{DD1DB66F-E84A-4BF3-A499-F7C43513BE4D}">
            <xm:f>NOT(ISERROR(SEARCH('Listados Datos'!$T$4,AF318)))</xm:f>
            <xm:f>'Listados Datos'!$T$4</xm:f>
            <x14:dxf>
              <font>
                <b/>
                <i val="0"/>
                <color theme="0"/>
              </font>
              <fill>
                <patternFill>
                  <bgColor rgb="FFE26B0A"/>
                </patternFill>
              </fill>
            </x14:dxf>
          </x14:cfRule>
          <x14:cfRule type="containsText" priority="10189" operator="containsText" id="{E85FC65A-24B6-443A-B075-24B45B7EFC87}">
            <xm:f>NOT(ISERROR(SEARCH('Listados Datos'!$T$5,AF318)))</xm:f>
            <xm:f>'Listados Datos'!$T$5</xm:f>
            <x14:dxf>
              <font>
                <b/>
                <i val="0"/>
                <color auto="1"/>
              </font>
              <fill>
                <patternFill>
                  <bgColor rgb="FFFFFF00"/>
                </patternFill>
              </fill>
            </x14:dxf>
          </x14:cfRule>
          <x14:cfRule type="containsText" priority="10190" operator="containsText" id="{93783E89-2E47-468C-8B66-5F0E053029AF}">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10183" operator="containsText" id="{51D48203-0229-4B40-9A86-0C52666558C7}">
            <xm:f>NOT(ISERROR(SEARCH('Listados Datos'!$T$3,AB318)))</xm:f>
            <xm:f>'Listados Datos'!$T$3</xm:f>
            <x14:dxf>
              <fill>
                <patternFill patternType="solid">
                  <bgColor rgb="FFC00000"/>
                </patternFill>
              </fill>
            </x14:dxf>
          </x14:cfRule>
          <x14:cfRule type="containsText" priority="10184" operator="containsText" id="{A920B17D-E25C-4004-83F7-0F3F3714E6E6}">
            <xm:f>NOT(ISERROR(SEARCH('Listados Datos'!$T$4,AB318)))</xm:f>
            <xm:f>'Listados Datos'!$T$4</xm:f>
            <x14:dxf>
              <font>
                <b/>
                <i val="0"/>
                <color theme="0"/>
              </font>
              <fill>
                <patternFill>
                  <bgColor rgb="FFE26B0A"/>
                </patternFill>
              </fill>
            </x14:dxf>
          </x14:cfRule>
          <x14:cfRule type="containsText" priority="10185" operator="containsText" id="{498BB656-DFDE-4DFB-94FC-ADFBD0652AA8}">
            <xm:f>NOT(ISERROR(SEARCH('Listados Datos'!$T$5,AB318)))</xm:f>
            <xm:f>'Listados Datos'!$T$5</xm:f>
            <x14:dxf>
              <font>
                <b/>
                <i val="0"/>
                <color auto="1"/>
              </font>
              <fill>
                <patternFill>
                  <bgColor rgb="FFFFFF00"/>
                </patternFill>
              </fill>
            </x14:dxf>
          </x14:cfRule>
          <x14:cfRule type="containsText" priority="10186" operator="containsText" id="{753C40EB-2AC6-4019-85EB-12A5D4E00A64}">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10173" operator="containsText" id="{E4F7662C-1440-4D90-AB15-185BA9C2A8D9}">
            <xm:f>NOT(ISERROR(SEARCH('Listados Datos'!$P$3,Z318)))</xm:f>
            <xm:f>'Listados Datos'!$P$3</xm:f>
            <x14:dxf>
              <fill>
                <patternFill>
                  <bgColor rgb="FF99CC00"/>
                </patternFill>
              </fill>
            </x14:dxf>
          </x14:cfRule>
          <x14:cfRule type="containsText" priority="10174" operator="containsText" id="{1210CD7D-7E51-48D5-BF29-870208388D58}">
            <xm:f>NOT(ISERROR(SEARCH('Listados Datos'!$P$4,Z318)))</xm:f>
            <xm:f>'Listados Datos'!$P$4</xm:f>
            <x14:dxf>
              <fill>
                <patternFill>
                  <bgColor rgb="FF33CC33"/>
                </patternFill>
              </fill>
            </x14:dxf>
          </x14:cfRule>
          <x14:cfRule type="containsText" priority="10175" operator="containsText" id="{DFBC7021-149C-4290-A2B3-203AC9F6FE89}">
            <xm:f>NOT(ISERROR(SEARCH('Listados Datos'!$P$5,Z318)))</xm:f>
            <xm:f>'Listados Datos'!$P$5</xm:f>
            <x14:dxf>
              <fill>
                <patternFill>
                  <bgColor rgb="FFFFFF00"/>
                </patternFill>
              </fill>
            </x14:dxf>
          </x14:cfRule>
          <x14:cfRule type="containsText" priority="10176" operator="containsText" id="{1A5211C3-C245-45C3-91A1-80D326A50D1D}">
            <xm:f>NOT(ISERROR(SEARCH('Listados Datos'!$P$6,Z318)))</xm:f>
            <xm:f>'Listados Datos'!$P$6</xm:f>
            <x14:dxf>
              <fill>
                <patternFill>
                  <bgColor rgb="FFFFC000"/>
                </patternFill>
              </fill>
            </x14:dxf>
          </x14:cfRule>
          <x14:cfRule type="containsText" priority="10177" operator="containsText" id="{9EE26252-C2EC-459B-845D-9B30945C5CB1}">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10145" operator="containsText" id="{7481C5AB-C936-40CE-9D7A-89934F42C970}">
            <xm:f>NOT(ISERROR(SEARCH('Listados Datos'!$T$3,AT319)))</xm:f>
            <xm:f>'Listados Datos'!$T$3</xm:f>
            <x14:dxf>
              <fill>
                <patternFill patternType="solid">
                  <bgColor rgb="FFC00000"/>
                </patternFill>
              </fill>
            </x14:dxf>
          </x14:cfRule>
          <x14:cfRule type="containsText" priority="10146" operator="containsText" id="{22EBB6D6-6AAC-4970-920C-010E629832FD}">
            <xm:f>NOT(ISERROR(SEARCH('Listados Datos'!$T$4,AT319)))</xm:f>
            <xm:f>'Listados Datos'!$T$4</xm:f>
            <x14:dxf>
              <font>
                <b/>
                <i val="0"/>
                <color theme="0"/>
              </font>
              <fill>
                <patternFill>
                  <bgColor rgb="FFE26B0A"/>
                </patternFill>
              </fill>
            </x14:dxf>
          </x14:cfRule>
          <x14:cfRule type="containsText" priority="10147" operator="containsText" id="{374FC8D3-AA01-4C76-9206-FDBCF166DB73}">
            <xm:f>NOT(ISERROR(SEARCH('Listados Datos'!$T$5,AT319)))</xm:f>
            <xm:f>'Listados Datos'!$T$5</xm:f>
            <x14:dxf>
              <font>
                <b/>
                <i val="0"/>
                <color auto="1"/>
              </font>
              <fill>
                <patternFill>
                  <bgColor rgb="FFFFFF00"/>
                </patternFill>
              </fill>
            </x14:dxf>
          </x14:cfRule>
          <x14:cfRule type="containsText" priority="10148" operator="containsText" id="{73762B2E-8E72-4CD9-9AA9-06BE3C152285}">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10093" operator="containsText" id="{8861E191-94AC-467C-8915-7B13BA214FB6}">
            <xm:f>NOT(ISERROR(SEARCH('Listados Datos'!$P$3,AR320)))</xm:f>
            <xm:f>'Listados Datos'!$P$3</xm:f>
            <x14:dxf>
              <fill>
                <patternFill>
                  <bgColor rgb="FF99CC00"/>
                </patternFill>
              </fill>
            </x14:dxf>
          </x14:cfRule>
          <x14:cfRule type="containsText" priority="10094" operator="containsText" id="{BA944F6C-3374-43D2-8281-1799ECD22EB5}">
            <xm:f>NOT(ISERROR(SEARCH('Listados Datos'!$P$4,AR320)))</xm:f>
            <xm:f>'Listados Datos'!$P$4</xm:f>
            <x14:dxf>
              <fill>
                <patternFill>
                  <bgColor rgb="FF33CC33"/>
                </patternFill>
              </fill>
            </x14:dxf>
          </x14:cfRule>
          <x14:cfRule type="containsText" priority="10095" operator="containsText" id="{9EB9B838-9773-4E2F-99C1-6F07933B85B7}">
            <xm:f>NOT(ISERROR(SEARCH('Listados Datos'!$P$5,AR320)))</xm:f>
            <xm:f>'Listados Datos'!$P$5</xm:f>
            <x14:dxf>
              <fill>
                <patternFill>
                  <bgColor rgb="FFFFFF00"/>
                </patternFill>
              </fill>
            </x14:dxf>
          </x14:cfRule>
          <x14:cfRule type="containsText" priority="10096" operator="containsText" id="{D4E195D7-B648-4D50-8C00-6D178A5E1F3A}">
            <xm:f>NOT(ISERROR(SEARCH('Listados Datos'!$P$6,AR320)))</xm:f>
            <xm:f>'Listados Datos'!$P$6</xm:f>
            <x14:dxf>
              <fill>
                <patternFill>
                  <bgColor rgb="FFFFC000"/>
                </patternFill>
              </fill>
            </x14:dxf>
          </x14:cfRule>
          <x14:cfRule type="containsText" priority="10097" operator="containsText" id="{6BCAD636-E195-4569-A4DF-4FEC15235AB2}">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10131" operator="containsText" id="{642CE23B-A626-4C01-A45D-F9BABBC910CB}">
            <xm:f>NOT(ISERROR(SEARCH('Listados Datos'!$T$3,AF320)))</xm:f>
            <xm:f>'Listados Datos'!$T$3</xm:f>
            <x14:dxf>
              <fill>
                <patternFill patternType="solid">
                  <bgColor rgb="FFC00000"/>
                </patternFill>
              </fill>
            </x14:dxf>
          </x14:cfRule>
          <x14:cfRule type="containsText" priority="10132" operator="containsText" id="{2CF81581-768F-4A35-B276-64DDF530391B}">
            <xm:f>NOT(ISERROR(SEARCH('Listados Datos'!$T$4,AF320)))</xm:f>
            <xm:f>'Listados Datos'!$T$4</xm:f>
            <x14:dxf>
              <font>
                <b/>
                <i val="0"/>
                <color theme="0"/>
              </font>
              <fill>
                <patternFill>
                  <bgColor rgb="FFE26B0A"/>
                </patternFill>
              </fill>
            </x14:dxf>
          </x14:cfRule>
          <x14:cfRule type="containsText" priority="10133" operator="containsText" id="{7536D21B-B9A2-4F21-AF60-9A1AE3C0DDFF}">
            <xm:f>NOT(ISERROR(SEARCH('Listados Datos'!$T$5,AF320)))</xm:f>
            <xm:f>'Listados Datos'!$T$5</xm:f>
            <x14:dxf>
              <font>
                <b/>
                <i val="0"/>
                <color auto="1"/>
              </font>
              <fill>
                <patternFill>
                  <bgColor rgb="FFFFFF00"/>
                </patternFill>
              </fill>
            </x14:dxf>
          </x14:cfRule>
          <x14:cfRule type="containsText" priority="10134" operator="containsText" id="{2D052E32-F23C-499E-9F1E-53157D236270}">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10127" operator="containsText" id="{80216D70-22A5-450A-8896-D81C3670D4F4}">
            <xm:f>NOT(ISERROR(SEARCH('Listados Datos'!$T$3,AB320)))</xm:f>
            <xm:f>'Listados Datos'!$T$3</xm:f>
            <x14:dxf>
              <fill>
                <patternFill patternType="solid">
                  <bgColor rgb="FFC00000"/>
                </patternFill>
              </fill>
            </x14:dxf>
          </x14:cfRule>
          <x14:cfRule type="containsText" priority="10128" operator="containsText" id="{15997D82-1E8C-4730-BF7C-9E9081CD9814}">
            <xm:f>NOT(ISERROR(SEARCH('Listados Datos'!$T$4,AB320)))</xm:f>
            <xm:f>'Listados Datos'!$T$4</xm:f>
            <x14:dxf>
              <font>
                <b/>
                <i val="0"/>
                <color theme="0"/>
              </font>
              <fill>
                <patternFill>
                  <bgColor rgb="FFE26B0A"/>
                </patternFill>
              </fill>
            </x14:dxf>
          </x14:cfRule>
          <x14:cfRule type="containsText" priority="10129" operator="containsText" id="{0EC03FBE-9500-41E0-894C-D230F7B49156}">
            <xm:f>NOT(ISERROR(SEARCH('Listados Datos'!$T$5,AB320)))</xm:f>
            <xm:f>'Listados Datos'!$T$5</xm:f>
            <x14:dxf>
              <font>
                <b/>
                <i val="0"/>
                <color auto="1"/>
              </font>
              <fill>
                <patternFill>
                  <bgColor rgb="FFFFFF00"/>
                </patternFill>
              </fill>
            </x14:dxf>
          </x14:cfRule>
          <x14:cfRule type="containsText" priority="10130" operator="containsText" id="{F4C129D0-A34B-4B55-ABF0-80AC7FCB653B}">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10117" operator="containsText" id="{FBEC4402-800D-4DEF-AC66-A94C779C1A7E}">
            <xm:f>NOT(ISERROR(SEARCH('Listados Datos'!$P$3,Z320)))</xm:f>
            <xm:f>'Listados Datos'!$P$3</xm:f>
            <x14:dxf>
              <fill>
                <patternFill>
                  <bgColor rgb="FF99CC00"/>
                </patternFill>
              </fill>
            </x14:dxf>
          </x14:cfRule>
          <x14:cfRule type="containsText" priority="10118" operator="containsText" id="{02E739B7-6EFA-44D8-9226-DD554AB9D060}">
            <xm:f>NOT(ISERROR(SEARCH('Listados Datos'!$P$4,Z320)))</xm:f>
            <xm:f>'Listados Datos'!$P$4</xm:f>
            <x14:dxf>
              <fill>
                <patternFill>
                  <bgColor rgb="FF33CC33"/>
                </patternFill>
              </fill>
            </x14:dxf>
          </x14:cfRule>
          <x14:cfRule type="containsText" priority="10119" operator="containsText" id="{50981573-C004-43E1-BE25-F5A3EC830113}">
            <xm:f>NOT(ISERROR(SEARCH('Listados Datos'!$P$5,Z320)))</xm:f>
            <xm:f>'Listados Datos'!$P$5</xm:f>
            <x14:dxf>
              <fill>
                <patternFill>
                  <bgColor rgb="FFFFFF00"/>
                </patternFill>
              </fill>
            </x14:dxf>
          </x14:cfRule>
          <x14:cfRule type="containsText" priority="10120" operator="containsText" id="{FA91C5C2-06D3-487B-9670-103D39597A72}">
            <xm:f>NOT(ISERROR(SEARCH('Listados Datos'!$P$6,Z320)))</xm:f>
            <xm:f>'Listados Datos'!$P$6</xm:f>
            <x14:dxf>
              <fill>
                <patternFill>
                  <bgColor rgb="FFFFC000"/>
                </patternFill>
              </fill>
            </x14:dxf>
          </x14:cfRule>
          <x14:cfRule type="containsText" priority="10121" operator="containsText" id="{B30705D2-5573-4BE9-A4A4-1FC7517B462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10103" operator="containsText" id="{2892CD58-FF2C-4404-89F5-0232222C4C4A}">
            <xm:f>NOT(ISERROR(SEARCH('Listados Datos'!$T$3,AT320)))</xm:f>
            <xm:f>'Listados Datos'!$T$3</xm:f>
            <x14:dxf>
              <fill>
                <patternFill patternType="solid">
                  <bgColor rgb="FFC00000"/>
                </patternFill>
              </fill>
            </x14:dxf>
          </x14:cfRule>
          <x14:cfRule type="containsText" priority="10104" operator="containsText" id="{24B89336-A896-4B26-B8D7-6A50300C6BA0}">
            <xm:f>NOT(ISERROR(SEARCH('Listados Datos'!$T$4,AT320)))</xm:f>
            <xm:f>'Listados Datos'!$T$4</xm:f>
            <x14:dxf>
              <font>
                <b/>
                <i val="0"/>
                <color theme="0"/>
              </font>
              <fill>
                <patternFill>
                  <bgColor rgb="FFE26B0A"/>
                </patternFill>
              </fill>
            </x14:dxf>
          </x14:cfRule>
          <x14:cfRule type="containsText" priority="10105" operator="containsText" id="{C6138A1D-131C-44C4-A8E5-A645EDF1EBDB}">
            <xm:f>NOT(ISERROR(SEARCH('Listados Datos'!$T$5,AT320)))</xm:f>
            <xm:f>'Listados Datos'!$T$5</xm:f>
            <x14:dxf>
              <font>
                <b/>
                <i val="0"/>
                <color auto="1"/>
              </font>
              <fill>
                <patternFill>
                  <bgColor rgb="FFFFFF00"/>
                </patternFill>
              </fill>
            </x14:dxf>
          </x14:cfRule>
          <x14:cfRule type="containsText" priority="10106" operator="containsText" id="{981A26AC-055C-4FDD-A8B6-958F4C104CF9}">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863" operator="containsText" id="{40F4F67F-AE96-4741-910A-683CBAD0E872}">
            <xm:f>NOT(ISERROR(SEARCH('Listados Datos'!$P$3,AR333)))</xm:f>
            <xm:f>'Listados Datos'!$P$3</xm:f>
            <x14:dxf>
              <fill>
                <patternFill>
                  <bgColor rgb="FF99CC00"/>
                </patternFill>
              </fill>
            </x14:dxf>
          </x14:cfRule>
          <x14:cfRule type="containsText" priority="9864" operator="containsText" id="{02E2A952-853D-42A9-9CC6-761EADE14E91}">
            <xm:f>NOT(ISERROR(SEARCH('Listados Datos'!$P$4,AR333)))</xm:f>
            <xm:f>'Listados Datos'!$P$4</xm:f>
            <x14:dxf>
              <fill>
                <patternFill>
                  <bgColor rgb="FF33CC33"/>
                </patternFill>
              </fill>
            </x14:dxf>
          </x14:cfRule>
          <x14:cfRule type="containsText" priority="9865" operator="containsText" id="{DAB4553C-345A-4C9C-BF84-C3928371D3DB}">
            <xm:f>NOT(ISERROR(SEARCH('Listados Datos'!$P$5,AR333)))</xm:f>
            <xm:f>'Listados Datos'!$P$5</xm:f>
            <x14:dxf>
              <fill>
                <patternFill>
                  <bgColor rgb="FFFFFF00"/>
                </patternFill>
              </fill>
            </x14:dxf>
          </x14:cfRule>
          <x14:cfRule type="containsText" priority="9866" operator="containsText" id="{5C84383A-3AF0-422D-9BE7-0865FD4A34FD}">
            <xm:f>NOT(ISERROR(SEARCH('Listados Datos'!$P$6,AR333)))</xm:f>
            <xm:f>'Listados Datos'!$P$6</xm:f>
            <x14:dxf>
              <fill>
                <patternFill>
                  <bgColor rgb="FFFFC000"/>
                </patternFill>
              </fill>
            </x14:dxf>
          </x14:cfRule>
          <x14:cfRule type="containsText" priority="9867" operator="containsText" id="{4E05BEBE-B282-4529-B256-627DFA168876}">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873" operator="containsText" id="{AD1E20E0-32C7-47F6-9742-806CDF58498A}">
            <xm:f>NOT(ISERROR(SEARCH('Listados Datos'!$T$3,AT333)))</xm:f>
            <xm:f>'Listados Datos'!$T$3</xm:f>
            <x14:dxf>
              <fill>
                <patternFill patternType="solid">
                  <bgColor rgb="FFC00000"/>
                </patternFill>
              </fill>
            </x14:dxf>
          </x14:cfRule>
          <x14:cfRule type="containsText" priority="9874" operator="containsText" id="{DF316770-73E3-4832-B8D9-2CAB3B7835BA}">
            <xm:f>NOT(ISERROR(SEARCH('Listados Datos'!$T$4,AT333)))</xm:f>
            <xm:f>'Listados Datos'!$T$4</xm:f>
            <x14:dxf>
              <font>
                <b/>
                <i val="0"/>
                <color theme="0"/>
              </font>
              <fill>
                <patternFill>
                  <bgColor rgb="FFE26B0A"/>
                </patternFill>
              </fill>
            </x14:dxf>
          </x14:cfRule>
          <x14:cfRule type="containsText" priority="9875" operator="containsText" id="{F23C3706-BFF6-4CDB-B18B-654403FADA59}">
            <xm:f>NOT(ISERROR(SEARCH('Listados Datos'!$T$5,AT333)))</xm:f>
            <xm:f>'Listados Datos'!$T$5</xm:f>
            <x14:dxf>
              <font>
                <b/>
                <i val="0"/>
                <color auto="1"/>
              </font>
              <fill>
                <patternFill>
                  <bgColor rgb="FFFFFF00"/>
                </patternFill>
              </fill>
            </x14:dxf>
          </x14:cfRule>
          <x14:cfRule type="containsText" priority="9876" operator="containsText" id="{3DA21659-C2DA-4F6D-BAB0-AFEF9FCEF079}">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831" operator="containsText" id="{82DF0A0B-F680-412C-B9CA-E94EF6C6A97B}">
            <xm:f>NOT(ISERROR(SEARCH('Listados Datos'!$T$3,AT330)))</xm:f>
            <xm:f>'Listados Datos'!$T$3</xm:f>
            <x14:dxf>
              <fill>
                <patternFill patternType="solid">
                  <bgColor rgb="FFC00000"/>
                </patternFill>
              </fill>
            </x14:dxf>
          </x14:cfRule>
          <x14:cfRule type="containsText" priority="9832" operator="containsText" id="{7463374E-B42F-4F1D-A002-293C367B4B65}">
            <xm:f>NOT(ISERROR(SEARCH('Listados Datos'!$T$4,AT330)))</xm:f>
            <xm:f>'Listados Datos'!$T$4</xm:f>
            <x14:dxf>
              <font>
                <b/>
                <i val="0"/>
                <color theme="0"/>
              </font>
              <fill>
                <patternFill>
                  <bgColor rgb="FFE26B0A"/>
                </patternFill>
              </fill>
            </x14:dxf>
          </x14:cfRule>
          <x14:cfRule type="containsText" priority="9833" operator="containsText" id="{9885374E-6D1D-447F-A3D6-837D7EFC2838}">
            <xm:f>NOT(ISERROR(SEARCH('Listados Datos'!$T$5,AT330)))</xm:f>
            <xm:f>'Listados Datos'!$T$5</xm:f>
            <x14:dxf>
              <font>
                <b/>
                <i val="0"/>
                <color auto="1"/>
              </font>
              <fill>
                <patternFill>
                  <bgColor rgb="FFFFFF00"/>
                </patternFill>
              </fill>
            </x14:dxf>
          </x14:cfRule>
          <x14:cfRule type="containsText" priority="9834" operator="containsText" id="{55E9A21E-943A-4213-A7B2-1A1B6D0CDB6D}">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821" operator="containsText" id="{04B831C0-B722-4352-9A84-BD6AD9D4DA9C}">
            <xm:f>NOT(ISERROR(SEARCH('Listados Datos'!$P$3,AR330)))</xm:f>
            <xm:f>'Listados Datos'!$P$3</xm:f>
            <x14:dxf>
              <fill>
                <patternFill>
                  <bgColor rgb="FF99CC00"/>
                </patternFill>
              </fill>
            </x14:dxf>
          </x14:cfRule>
          <x14:cfRule type="containsText" priority="9822" operator="containsText" id="{D8CF1FA0-4FEC-4E06-A022-05C5C0DDF950}">
            <xm:f>NOT(ISERROR(SEARCH('Listados Datos'!$P$4,AR330)))</xm:f>
            <xm:f>'Listados Datos'!$P$4</xm:f>
            <x14:dxf>
              <fill>
                <patternFill>
                  <bgColor rgb="FF33CC33"/>
                </patternFill>
              </fill>
            </x14:dxf>
          </x14:cfRule>
          <x14:cfRule type="containsText" priority="9823" operator="containsText" id="{A981932E-3215-4EA7-A306-469AC092F474}">
            <xm:f>NOT(ISERROR(SEARCH('Listados Datos'!$P$5,AR330)))</xm:f>
            <xm:f>'Listados Datos'!$P$5</xm:f>
            <x14:dxf>
              <fill>
                <patternFill>
                  <bgColor rgb="FFFFFF00"/>
                </patternFill>
              </fill>
            </x14:dxf>
          </x14:cfRule>
          <x14:cfRule type="containsText" priority="9824" operator="containsText" id="{8700E327-F097-46E2-9FE4-0CAAE1B7DB13}">
            <xm:f>NOT(ISERROR(SEARCH('Listados Datos'!$P$6,AR330)))</xm:f>
            <xm:f>'Listados Datos'!$P$6</xm:f>
            <x14:dxf>
              <fill>
                <patternFill>
                  <bgColor rgb="FFFFC000"/>
                </patternFill>
              </fill>
            </x14:dxf>
          </x14:cfRule>
          <x14:cfRule type="containsText" priority="9825" operator="containsText" id="{21F1B1E6-21E8-4AC0-B562-A924209AFC32}">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939" operator="containsText" id="{6BE76B89-BF6F-4AAC-A900-A722C3219C79}">
            <xm:f>NOT(ISERROR(SEARCH('Listados Datos'!$T$3,AF328)))</xm:f>
            <xm:f>'Listados Datos'!$T$3</xm:f>
            <x14:dxf>
              <fill>
                <patternFill patternType="solid">
                  <bgColor rgb="FFC00000"/>
                </patternFill>
              </fill>
            </x14:dxf>
          </x14:cfRule>
          <x14:cfRule type="containsText" priority="9940" operator="containsText" id="{05A7A7EE-F17B-44BC-8EA6-D167E5A1C3EA}">
            <xm:f>NOT(ISERROR(SEARCH('Listados Datos'!$T$4,AF328)))</xm:f>
            <xm:f>'Listados Datos'!$T$4</xm:f>
            <x14:dxf>
              <font>
                <b/>
                <i val="0"/>
                <color theme="0"/>
              </font>
              <fill>
                <patternFill>
                  <bgColor rgb="FFE26B0A"/>
                </patternFill>
              </fill>
            </x14:dxf>
          </x14:cfRule>
          <x14:cfRule type="containsText" priority="9941" operator="containsText" id="{1CAEE461-1122-4C64-B3AE-CA29C7BA1149}">
            <xm:f>NOT(ISERROR(SEARCH('Listados Datos'!$T$5,AF328)))</xm:f>
            <xm:f>'Listados Datos'!$T$5</xm:f>
            <x14:dxf>
              <font>
                <b/>
                <i val="0"/>
                <color auto="1"/>
              </font>
              <fill>
                <patternFill>
                  <bgColor rgb="FFFFFF00"/>
                </patternFill>
              </fill>
            </x14:dxf>
          </x14:cfRule>
          <x14:cfRule type="containsText" priority="9942" operator="containsText" id="{91851535-2F36-45C0-8FA4-AB531747FAA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935" operator="containsText" id="{23893BDB-B59B-4A27-B3EE-EEE5DD46994A}">
            <xm:f>NOT(ISERROR(SEARCH('Listados Datos'!$T$3,AB328)))</xm:f>
            <xm:f>'Listados Datos'!$T$3</xm:f>
            <x14:dxf>
              <fill>
                <patternFill patternType="solid">
                  <bgColor rgb="FFC00000"/>
                </patternFill>
              </fill>
            </x14:dxf>
          </x14:cfRule>
          <x14:cfRule type="containsText" priority="9936" operator="containsText" id="{023DB567-B054-4B21-A29B-534581C5EC58}">
            <xm:f>NOT(ISERROR(SEARCH('Listados Datos'!$T$4,AB328)))</xm:f>
            <xm:f>'Listados Datos'!$T$4</xm:f>
            <x14:dxf>
              <font>
                <b/>
                <i val="0"/>
                <color theme="0"/>
              </font>
              <fill>
                <patternFill>
                  <bgColor rgb="FFE26B0A"/>
                </patternFill>
              </fill>
            </x14:dxf>
          </x14:cfRule>
          <x14:cfRule type="containsText" priority="9937" operator="containsText" id="{26A1521A-8ACB-4367-AD4C-251CD7DE74DA}">
            <xm:f>NOT(ISERROR(SEARCH('Listados Datos'!$T$5,AB328)))</xm:f>
            <xm:f>'Listados Datos'!$T$5</xm:f>
            <x14:dxf>
              <font>
                <b/>
                <i val="0"/>
                <color auto="1"/>
              </font>
              <fill>
                <patternFill>
                  <bgColor rgb="FFFFFF00"/>
                </patternFill>
              </fill>
            </x14:dxf>
          </x14:cfRule>
          <x14:cfRule type="containsText" priority="9938" operator="containsText" id="{F1374D5F-3B39-41BA-A196-16FCB6738018}">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925" operator="containsText" id="{FF01C6A2-1605-42C6-BBEF-D2473C58B937}">
            <xm:f>NOT(ISERROR(SEARCH('Listados Datos'!$P$3,Z328)))</xm:f>
            <xm:f>'Listados Datos'!$P$3</xm:f>
            <x14:dxf>
              <fill>
                <patternFill>
                  <bgColor rgb="FF99CC00"/>
                </patternFill>
              </fill>
            </x14:dxf>
          </x14:cfRule>
          <x14:cfRule type="containsText" priority="9926" operator="containsText" id="{D8080D11-FF32-4730-A8F2-2ACD98760ADB}">
            <xm:f>NOT(ISERROR(SEARCH('Listados Datos'!$P$4,Z328)))</xm:f>
            <xm:f>'Listados Datos'!$P$4</xm:f>
            <x14:dxf>
              <fill>
                <patternFill>
                  <bgColor rgb="FF33CC33"/>
                </patternFill>
              </fill>
            </x14:dxf>
          </x14:cfRule>
          <x14:cfRule type="containsText" priority="9927" operator="containsText" id="{CC73F8B5-5B19-4C89-B375-7FA5AD6595A0}">
            <xm:f>NOT(ISERROR(SEARCH('Listados Datos'!$P$5,Z328)))</xm:f>
            <xm:f>'Listados Datos'!$P$5</xm:f>
            <x14:dxf>
              <fill>
                <patternFill>
                  <bgColor rgb="FFFFFF00"/>
                </patternFill>
              </fill>
            </x14:dxf>
          </x14:cfRule>
          <x14:cfRule type="containsText" priority="9928" operator="containsText" id="{3E346EC2-03CF-433C-82BC-FC8588D6DF57}">
            <xm:f>NOT(ISERROR(SEARCH('Listados Datos'!$P$6,Z328)))</xm:f>
            <xm:f>'Listados Datos'!$P$6</xm:f>
            <x14:dxf>
              <fill>
                <patternFill>
                  <bgColor rgb="FFFFC000"/>
                </patternFill>
              </fill>
            </x14:dxf>
          </x14:cfRule>
          <x14:cfRule type="containsText" priority="9929" operator="containsText" id="{4E659342-6424-439E-982B-FB20C0800BF6}">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901" operator="containsText" id="{45466EFB-8FBB-4B4A-BD3F-678563D06880}">
            <xm:f>NOT(ISERROR(SEARCH('Listados Datos'!$T$3,AT328)))</xm:f>
            <xm:f>'Listados Datos'!$T$3</xm:f>
            <x14:dxf>
              <fill>
                <patternFill patternType="solid">
                  <bgColor rgb="FFC00000"/>
                </patternFill>
              </fill>
            </x14:dxf>
          </x14:cfRule>
          <x14:cfRule type="containsText" priority="9902" operator="containsText" id="{ABA3CE01-F9EA-48B5-BD67-650BFC64E234}">
            <xm:f>NOT(ISERROR(SEARCH('Listados Datos'!$T$4,AT328)))</xm:f>
            <xm:f>'Listados Datos'!$T$4</xm:f>
            <x14:dxf>
              <font>
                <b/>
                <i val="0"/>
                <color theme="0"/>
              </font>
              <fill>
                <patternFill>
                  <bgColor rgb="FFE26B0A"/>
                </patternFill>
              </fill>
            </x14:dxf>
          </x14:cfRule>
          <x14:cfRule type="containsText" priority="9903" operator="containsText" id="{865AF52E-5BAA-4A65-9371-12BE4D8CC317}">
            <xm:f>NOT(ISERROR(SEARCH('Listados Datos'!$T$5,AT328)))</xm:f>
            <xm:f>'Listados Datos'!$T$5</xm:f>
            <x14:dxf>
              <font>
                <b/>
                <i val="0"/>
                <color auto="1"/>
              </font>
              <fill>
                <patternFill>
                  <bgColor rgb="FFFFFF00"/>
                </patternFill>
              </fill>
            </x14:dxf>
          </x14:cfRule>
          <x14:cfRule type="containsText" priority="9904" operator="containsText" id="{6916D98F-02CF-4F83-B80E-B33CE81BE448}">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891" operator="containsText" id="{EBF3E849-0B3C-4FD9-8688-57FD1483EB79}">
            <xm:f>NOT(ISERROR(SEARCH('Listados Datos'!$P$3,AR328)))</xm:f>
            <xm:f>'Listados Datos'!$P$3</xm:f>
            <x14:dxf>
              <fill>
                <patternFill>
                  <bgColor rgb="FF99CC00"/>
                </patternFill>
              </fill>
            </x14:dxf>
          </x14:cfRule>
          <x14:cfRule type="containsText" priority="9892" operator="containsText" id="{85FC71FA-A1AA-4AF1-8014-BE933EBB6E41}">
            <xm:f>NOT(ISERROR(SEARCH('Listados Datos'!$P$4,AR328)))</xm:f>
            <xm:f>'Listados Datos'!$P$4</xm:f>
            <x14:dxf>
              <fill>
                <patternFill>
                  <bgColor rgb="FF33CC33"/>
                </patternFill>
              </fill>
            </x14:dxf>
          </x14:cfRule>
          <x14:cfRule type="containsText" priority="9893" operator="containsText" id="{93ED1CAC-4710-4838-8841-49898113D431}">
            <xm:f>NOT(ISERROR(SEARCH('Listados Datos'!$P$5,AR328)))</xm:f>
            <xm:f>'Listados Datos'!$P$5</xm:f>
            <x14:dxf>
              <fill>
                <patternFill>
                  <bgColor rgb="FFFFFF00"/>
                </patternFill>
              </fill>
            </x14:dxf>
          </x14:cfRule>
          <x14:cfRule type="containsText" priority="9894" operator="containsText" id="{5BF14630-B733-4760-AF1D-C2A090DE2DA9}">
            <xm:f>NOT(ISERROR(SEARCH('Listados Datos'!$P$6,AR328)))</xm:f>
            <xm:f>'Listados Datos'!$P$6</xm:f>
            <x14:dxf>
              <fill>
                <patternFill>
                  <bgColor rgb="FFFFC000"/>
                </patternFill>
              </fill>
            </x14:dxf>
          </x14:cfRule>
          <x14:cfRule type="containsText" priority="9895" operator="containsText" id="{956CAFDF-B0C7-4B3D-84D6-CE5C97A02871}">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887" operator="containsText" id="{1A896992-66A1-48BE-A509-0109AD286233}">
            <xm:f>NOT(ISERROR(SEARCH('Listados Datos'!$T$3,AT329)))</xm:f>
            <xm:f>'Listados Datos'!$T$3</xm:f>
            <x14:dxf>
              <fill>
                <patternFill patternType="solid">
                  <bgColor rgb="FFC00000"/>
                </patternFill>
              </fill>
            </x14:dxf>
          </x14:cfRule>
          <x14:cfRule type="containsText" priority="9888" operator="containsText" id="{6CA64AC8-523B-4EA3-9C53-9130E326E13A}">
            <xm:f>NOT(ISERROR(SEARCH('Listados Datos'!$T$4,AT329)))</xm:f>
            <xm:f>'Listados Datos'!$T$4</xm:f>
            <x14:dxf>
              <font>
                <b/>
                <i val="0"/>
                <color theme="0"/>
              </font>
              <fill>
                <patternFill>
                  <bgColor rgb="FFE26B0A"/>
                </patternFill>
              </fill>
            </x14:dxf>
          </x14:cfRule>
          <x14:cfRule type="containsText" priority="9889" operator="containsText" id="{93816F12-13F7-4C5B-8DA8-9A7D334F304F}">
            <xm:f>NOT(ISERROR(SEARCH('Listados Datos'!$T$5,AT329)))</xm:f>
            <xm:f>'Listados Datos'!$T$5</xm:f>
            <x14:dxf>
              <font>
                <b/>
                <i val="0"/>
                <color auto="1"/>
              </font>
              <fill>
                <patternFill>
                  <bgColor rgb="FFFFFF00"/>
                </patternFill>
              </fill>
            </x14:dxf>
          </x14:cfRule>
          <x14:cfRule type="containsText" priority="9890" operator="containsText" id="{A5EB4786-9CCF-4692-AC17-783874A365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877" operator="containsText" id="{8EE7C921-FB5F-42AD-96E0-F67EF72339F9}">
            <xm:f>NOT(ISERROR(SEARCH('Listados Datos'!$P$3,AR329)))</xm:f>
            <xm:f>'Listados Datos'!$P$3</xm:f>
            <x14:dxf>
              <fill>
                <patternFill>
                  <bgColor rgb="FF99CC00"/>
                </patternFill>
              </fill>
            </x14:dxf>
          </x14:cfRule>
          <x14:cfRule type="containsText" priority="9878" operator="containsText" id="{90B193B6-372B-40F5-BC76-477CC0C8BF28}">
            <xm:f>NOT(ISERROR(SEARCH('Listados Datos'!$P$4,AR329)))</xm:f>
            <xm:f>'Listados Datos'!$P$4</xm:f>
            <x14:dxf>
              <fill>
                <patternFill>
                  <bgColor rgb="FF33CC33"/>
                </patternFill>
              </fill>
            </x14:dxf>
          </x14:cfRule>
          <x14:cfRule type="containsText" priority="9879" operator="containsText" id="{8EF1B9AD-07F1-4D3D-AC16-306F631824CA}">
            <xm:f>NOT(ISERROR(SEARCH('Listados Datos'!$P$5,AR329)))</xm:f>
            <xm:f>'Listados Datos'!$P$5</xm:f>
            <x14:dxf>
              <fill>
                <patternFill>
                  <bgColor rgb="FFFFFF00"/>
                </patternFill>
              </fill>
            </x14:dxf>
          </x14:cfRule>
          <x14:cfRule type="containsText" priority="9880" operator="containsText" id="{F20117DF-FBC1-4D89-BF80-BD09339FE500}">
            <xm:f>NOT(ISERROR(SEARCH('Listados Datos'!$P$6,AR329)))</xm:f>
            <xm:f>'Listados Datos'!$P$6</xm:f>
            <x14:dxf>
              <fill>
                <patternFill>
                  <bgColor rgb="FFFFC000"/>
                </patternFill>
              </fill>
            </x14:dxf>
          </x14:cfRule>
          <x14:cfRule type="containsText" priority="9881" operator="containsText" id="{CF62CE3F-5133-4D05-AECA-220B20637076}">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737" operator="containsText" id="{6491AC9E-979D-422A-84F9-B01112F6CC59}">
            <xm:f>NOT(ISERROR(SEARCH('Listados Datos'!$T$3,AT339)))</xm:f>
            <xm:f>'Listados Datos'!$T$3</xm:f>
            <x14:dxf>
              <fill>
                <patternFill patternType="solid">
                  <bgColor rgb="FFC00000"/>
                </patternFill>
              </fill>
            </x14:dxf>
          </x14:cfRule>
          <x14:cfRule type="containsText" priority="9738" operator="containsText" id="{097FE057-2945-4E89-A2FF-B6419719BA3E}">
            <xm:f>NOT(ISERROR(SEARCH('Listados Datos'!$T$4,AT339)))</xm:f>
            <xm:f>'Listados Datos'!$T$4</xm:f>
            <x14:dxf>
              <font>
                <b/>
                <i val="0"/>
                <color theme="0"/>
              </font>
              <fill>
                <patternFill>
                  <bgColor rgb="FFE26B0A"/>
                </patternFill>
              </fill>
            </x14:dxf>
          </x14:cfRule>
          <x14:cfRule type="containsText" priority="9739" operator="containsText" id="{338F7B57-9F0C-420D-84C3-FE0078C7FF3E}">
            <xm:f>NOT(ISERROR(SEARCH('Listados Datos'!$T$5,AT339)))</xm:f>
            <xm:f>'Listados Datos'!$T$5</xm:f>
            <x14:dxf>
              <font>
                <b/>
                <i val="0"/>
                <color auto="1"/>
              </font>
              <fill>
                <patternFill>
                  <bgColor rgb="FFFFFF00"/>
                </patternFill>
              </fill>
            </x14:dxf>
          </x14:cfRule>
          <x14:cfRule type="containsText" priority="9740" operator="containsText" id="{54A7EB72-77FB-40B1-8D31-B90D915DD521}">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727" operator="containsText" id="{10A8EEF5-643C-4803-AA58-8DB103C99687}">
            <xm:f>NOT(ISERROR(SEARCH('Listados Datos'!$P$3,AR339)))</xm:f>
            <xm:f>'Listados Datos'!$P$3</xm:f>
            <x14:dxf>
              <fill>
                <patternFill>
                  <bgColor rgb="FF99CC00"/>
                </patternFill>
              </fill>
            </x14:dxf>
          </x14:cfRule>
          <x14:cfRule type="containsText" priority="9728" operator="containsText" id="{1C4347B5-9EBA-459D-802C-96EC1B54CC30}">
            <xm:f>NOT(ISERROR(SEARCH('Listados Datos'!$P$4,AR339)))</xm:f>
            <xm:f>'Listados Datos'!$P$4</xm:f>
            <x14:dxf>
              <fill>
                <patternFill>
                  <bgColor rgb="FF33CC33"/>
                </patternFill>
              </fill>
            </x14:dxf>
          </x14:cfRule>
          <x14:cfRule type="containsText" priority="9729" operator="containsText" id="{4EA8B7D1-16BD-4552-8C4F-814B9D3FFF11}">
            <xm:f>NOT(ISERROR(SEARCH('Listados Datos'!$P$5,AR339)))</xm:f>
            <xm:f>'Listados Datos'!$P$5</xm:f>
            <x14:dxf>
              <fill>
                <patternFill>
                  <bgColor rgb="FFFFFF00"/>
                </patternFill>
              </fill>
            </x14:dxf>
          </x14:cfRule>
          <x14:cfRule type="containsText" priority="9730" operator="containsText" id="{1547096A-6175-4140-8523-1153C93D04C1}">
            <xm:f>NOT(ISERROR(SEARCH('Listados Datos'!$P$6,AR339)))</xm:f>
            <xm:f>'Listados Datos'!$P$6</xm:f>
            <x14:dxf>
              <fill>
                <patternFill>
                  <bgColor rgb="FFFFC000"/>
                </patternFill>
              </fill>
            </x14:dxf>
          </x14:cfRule>
          <x14:cfRule type="containsText" priority="9731" operator="containsText" id="{555A3ACE-FE9C-4327-ADEC-E2A061CD8271}">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859" operator="containsText" id="{6465B92E-300E-4A09-9D4F-1F59EB7A222C}">
            <xm:f>NOT(ISERROR(SEARCH('Listados Datos'!$T$3,AF330)))</xm:f>
            <xm:f>'Listados Datos'!$T$3</xm:f>
            <x14:dxf>
              <fill>
                <patternFill patternType="solid">
                  <bgColor rgb="FFC00000"/>
                </patternFill>
              </fill>
            </x14:dxf>
          </x14:cfRule>
          <x14:cfRule type="containsText" priority="9860" operator="containsText" id="{692E7905-7A5B-42AA-BAF0-3EBA4E24625F}">
            <xm:f>NOT(ISERROR(SEARCH('Listados Datos'!$T$4,AF330)))</xm:f>
            <xm:f>'Listados Datos'!$T$4</xm:f>
            <x14:dxf>
              <font>
                <b/>
                <i val="0"/>
                <color theme="0"/>
              </font>
              <fill>
                <patternFill>
                  <bgColor rgb="FFE26B0A"/>
                </patternFill>
              </fill>
            </x14:dxf>
          </x14:cfRule>
          <x14:cfRule type="containsText" priority="9861" operator="containsText" id="{547D37C5-C65B-4326-B9D0-54A71D080BB7}">
            <xm:f>NOT(ISERROR(SEARCH('Listados Datos'!$T$5,AF330)))</xm:f>
            <xm:f>'Listados Datos'!$T$5</xm:f>
            <x14:dxf>
              <font>
                <b/>
                <i val="0"/>
                <color auto="1"/>
              </font>
              <fill>
                <patternFill>
                  <bgColor rgb="FFFFFF00"/>
                </patternFill>
              </fill>
            </x14:dxf>
          </x14:cfRule>
          <x14:cfRule type="containsText" priority="9862" operator="containsText" id="{C27B05B7-DE7D-431B-871E-6A188585CF74}">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855" operator="containsText" id="{529FBF02-B5A3-4F6B-871F-060A4ACD276D}">
            <xm:f>NOT(ISERROR(SEARCH('Listados Datos'!$T$3,AB330)))</xm:f>
            <xm:f>'Listados Datos'!$T$3</xm:f>
            <x14:dxf>
              <fill>
                <patternFill patternType="solid">
                  <bgColor rgb="FFC00000"/>
                </patternFill>
              </fill>
            </x14:dxf>
          </x14:cfRule>
          <x14:cfRule type="containsText" priority="9856" operator="containsText" id="{DA6F09F6-973B-48F1-BD75-4389291729A4}">
            <xm:f>NOT(ISERROR(SEARCH('Listados Datos'!$T$4,AB330)))</xm:f>
            <xm:f>'Listados Datos'!$T$4</xm:f>
            <x14:dxf>
              <font>
                <b/>
                <i val="0"/>
                <color theme="0"/>
              </font>
              <fill>
                <patternFill>
                  <bgColor rgb="FFE26B0A"/>
                </patternFill>
              </fill>
            </x14:dxf>
          </x14:cfRule>
          <x14:cfRule type="containsText" priority="9857" operator="containsText" id="{6794EA58-FE71-4E7D-93F5-10A285543EAE}">
            <xm:f>NOT(ISERROR(SEARCH('Listados Datos'!$T$5,AB330)))</xm:f>
            <xm:f>'Listados Datos'!$T$5</xm:f>
            <x14:dxf>
              <font>
                <b/>
                <i val="0"/>
                <color auto="1"/>
              </font>
              <fill>
                <patternFill>
                  <bgColor rgb="FFFFFF00"/>
                </patternFill>
              </fill>
            </x14:dxf>
          </x14:cfRule>
          <x14:cfRule type="containsText" priority="9858" operator="containsText" id="{5B6AC370-B9E6-44B1-B647-9C42EF59E7CE}">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845" operator="containsText" id="{E456E1BE-F277-4281-84EC-AF66DB7CC956}">
            <xm:f>NOT(ISERROR(SEARCH('Listados Datos'!$P$3,Z330)))</xm:f>
            <xm:f>'Listados Datos'!$P$3</xm:f>
            <x14:dxf>
              <fill>
                <patternFill>
                  <bgColor rgb="FF99CC00"/>
                </patternFill>
              </fill>
            </x14:dxf>
          </x14:cfRule>
          <x14:cfRule type="containsText" priority="9846" operator="containsText" id="{889D9CA7-A631-40E1-8DFE-DCF9C4220156}">
            <xm:f>NOT(ISERROR(SEARCH('Listados Datos'!$P$4,Z330)))</xm:f>
            <xm:f>'Listados Datos'!$P$4</xm:f>
            <x14:dxf>
              <fill>
                <patternFill>
                  <bgColor rgb="FF33CC33"/>
                </patternFill>
              </fill>
            </x14:dxf>
          </x14:cfRule>
          <x14:cfRule type="containsText" priority="9847" operator="containsText" id="{1095C574-DBE0-4A17-A4DA-AEBDEE419334}">
            <xm:f>NOT(ISERROR(SEARCH('Listados Datos'!$P$5,Z330)))</xm:f>
            <xm:f>'Listados Datos'!$P$5</xm:f>
            <x14:dxf>
              <fill>
                <patternFill>
                  <bgColor rgb="FFFFFF00"/>
                </patternFill>
              </fill>
            </x14:dxf>
          </x14:cfRule>
          <x14:cfRule type="containsText" priority="9848" operator="containsText" id="{A44F859E-C166-4E29-8D7D-9007CCF6B078}">
            <xm:f>NOT(ISERROR(SEARCH('Listados Datos'!$P$6,Z330)))</xm:f>
            <xm:f>'Listados Datos'!$P$6</xm:f>
            <x14:dxf>
              <fill>
                <patternFill>
                  <bgColor rgb="FFFFC000"/>
                </patternFill>
              </fill>
            </x14:dxf>
          </x14:cfRule>
          <x14:cfRule type="containsText" priority="9849" operator="containsText" id="{3FEA2096-21A0-45DE-8037-44ADC8408291}">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695" operator="containsText" id="{20E97626-7290-4385-85BF-7F471AF74E98}">
            <xm:f>NOT(ISERROR(SEARCH('Listados Datos'!$T$3,AT336)))</xm:f>
            <xm:f>'Listados Datos'!$T$3</xm:f>
            <x14:dxf>
              <fill>
                <patternFill patternType="solid">
                  <bgColor rgb="FFC00000"/>
                </patternFill>
              </fill>
            </x14:dxf>
          </x14:cfRule>
          <x14:cfRule type="containsText" priority="9696" operator="containsText" id="{E4C1DE00-F336-4446-A4E5-C14A47D445F1}">
            <xm:f>NOT(ISERROR(SEARCH('Listados Datos'!$T$4,AT336)))</xm:f>
            <xm:f>'Listados Datos'!$T$4</xm:f>
            <x14:dxf>
              <font>
                <b/>
                <i val="0"/>
                <color theme="0"/>
              </font>
              <fill>
                <patternFill>
                  <bgColor rgb="FFE26B0A"/>
                </patternFill>
              </fill>
            </x14:dxf>
          </x14:cfRule>
          <x14:cfRule type="containsText" priority="9697" operator="containsText" id="{820C2547-8AD1-4450-90C0-C667988D1F26}">
            <xm:f>NOT(ISERROR(SEARCH('Listados Datos'!$T$5,AT336)))</xm:f>
            <xm:f>'Listados Datos'!$T$5</xm:f>
            <x14:dxf>
              <font>
                <b/>
                <i val="0"/>
                <color auto="1"/>
              </font>
              <fill>
                <patternFill>
                  <bgColor rgb="FFFFFF00"/>
                </patternFill>
              </fill>
            </x14:dxf>
          </x14:cfRule>
          <x14:cfRule type="containsText" priority="9698" operator="containsText" id="{A7474DBB-4338-46CA-A7F6-054C7E0774BA}">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685" operator="containsText" id="{A6054240-1C21-41FB-BF6E-4BFC829FDA58}">
            <xm:f>NOT(ISERROR(SEARCH('Listados Datos'!$P$3,AR336)))</xm:f>
            <xm:f>'Listados Datos'!$P$3</xm:f>
            <x14:dxf>
              <fill>
                <patternFill>
                  <bgColor rgb="FF99CC00"/>
                </patternFill>
              </fill>
            </x14:dxf>
          </x14:cfRule>
          <x14:cfRule type="containsText" priority="9686" operator="containsText" id="{E26E0CA9-9BB7-430D-BCF3-9C7A180895CB}">
            <xm:f>NOT(ISERROR(SEARCH('Listados Datos'!$P$4,AR336)))</xm:f>
            <xm:f>'Listados Datos'!$P$4</xm:f>
            <x14:dxf>
              <fill>
                <patternFill>
                  <bgColor rgb="FF33CC33"/>
                </patternFill>
              </fill>
            </x14:dxf>
          </x14:cfRule>
          <x14:cfRule type="containsText" priority="9687" operator="containsText" id="{6F73CF2B-41AD-40B9-978C-3A7127B47331}">
            <xm:f>NOT(ISERROR(SEARCH('Listados Datos'!$P$5,AR336)))</xm:f>
            <xm:f>'Listados Datos'!$P$5</xm:f>
            <x14:dxf>
              <fill>
                <patternFill>
                  <bgColor rgb="FFFFFF00"/>
                </patternFill>
              </fill>
            </x14:dxf>
          </x14:cfRule>
          <x14:cfRule type="containsText" priority="9688" operator="containsText" id="{69D57E6C-0154-4212-992D-ED845592AE90}">
            <xm:f>NOT(ISERROR(SEARCH('Listados Datos'!$P$6,AR336)))</xm:f>
            <xm:f>'Listados Datos'!$P$6</xm:f>
            <x14:dxf>
              <fill>
                <patternFill>
                  <bgColor rgb="FFFFC000"/>
                </patternFill>
              </fill>
            </x14:dxf>
          </x14:cfRule>
          <x14:cfRule type="containsText" priority="9689" operator="containsText" id="{C2AC517E-5C55-4989-A240-F0F0B6A7E601}">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817" operator="containsText" id="{94B1235E-8894-401A-AC88-1CBEA64AF72F}">
            <xm:f>NOT(ISERROR(SEARCH('Listados Datos'!$T$3,AT331)))</xm:f>
            <xm:f>'Listados Datos'!$T$3</xm:f>
            <x14:dxf>
              <fill>
                <patternFill patternType="solid">
                  <bgColor rgb="FFC00000"/>
                </patternFill>
              </fill>
            </x14:dxf>
          </x14:cfRule>
          <x14:cfRule type="containsText" priority="9818" operator="containsText" id="{6552BDCC-76B1-4F10-9AA0-5203E7911C0E}">
            <xm:f>NOT(ISERROR(SEARCH('Listados Datos'!$T$4,AT331)))</xm:f>
            <xm:f>'Listados Datos'!$T$4</xm:f>
            <x14:dxf>
              <font>
                <b/>
                <i val="0"/>
                <color theme="0"/>
              </font>
              <fill>
                <patternFill>
                  <bgColor rgb="FFE26B0A"/>
                </patternFill>
              </fill>
            </x14:dxf>
          </x14:cfRule>
          <x14:cfRule type="containsText" priority="9819" operator="containsText" id="{7AB0839D-8400-4BA5-9D42-54070D0558C5}">
            <xm:f>NOT(ISERROR(SEARCH('Listados Datos'!$T$5,AT331)))</xm:f>
            <xm:f>'Listados Datos'!$T$5</xm:f>
            <x14:dxf>
              <font>
                <b/>
                <i val="0"/>
                <color auto="1"/>
              </font>
              <fill>
                <patternFill>
                  <bgColor rgb="FFFFFF00"/>
                </patternFill>
              </fill>
            </x14:dxf>
          </x14:cfRule>
          <x14:cfRule type="containsText" priority="9820" operator="containsText" id="{28DD8B18-1D45-467D-BCEB-80786D393CA2}">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807" operator="containsText" id="{650DEBE8-B781-4ED3-B490-38EE254B16A6}">
            <xm:f>NOT(ISERROR(SEARCH('Listados Datos'!$P$3,AR331)))</xm:f>
            <xm:f>'Listados Datos'!$P$3</xm:f>
            <x14:dxf>
              <fill>
                <patternFill>
                  <bgColor rgb="FF99CC00"/>
                </patternFill>
              </fill>
            </x14:dxf>
          </x14:cfRule>
          <x14:cfRule type="containsText" priority="9808" operator="containsText" id="{908E8D38-F992-4F54-9DF3-1C7F5028D4F3}">
            <xm:f>NOT(ISERROR(SEARCH('Listados Datos'!$P$4,AR331)))</xm:f>
            <xm:f>'Listados Datos'!$P$4</xm:f>
            <x14:dxf>
              <fill>
                <patternFill>
                  <bgColor rgb="FF33CC33"/>
                </patternFill>
              </fill>
            </x14:dxf>
          </x14:cfRule>
          <x14:cfRule type="containsText" priority="9809" operator="containsText" id="{49913CF4-47FC-4B7A-B71E-F0B1E64BD288}">
            <xm:f>NOT(ISERROR(SEARCH('Listados Datos'!$P$5,AR331)))</xm:f>
            <xm:f>'Listados Datos'!$P$5</xm:f>
            <x14:dxf>
              <fill>
                <patternFill>
                  <bgColor rgb="FFFFFF00"/>
                </patternFill>
              </fill>
            </x14:dxf>
          </x14:cfRule>
          <x14:cfRule type="containsText" priority="9810" operator="containsText" id="{B4C05D82-A313-48A1-8545-9D078CFB60C1}">
            <xm:f>NOT(ISERROR(SEARCH('Listados Datos'!$P$6,AR331)))</xm:f>
            <xm:f>'Listados Datos'!$P$6</xm:f>
            <x14:dxf>
              <fill>
                <patternFill>
                  <bgColor rgb="FFFFC000"/>
                </patternFill>
              </fill>
            </x14:dxf>
          </x14:cfRule>
          <x14:cfRule type="containsText" priority="9811" operator="containsText" id="{2F7D678C-097D-4464-ADCA-B28B2703C398}">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803" operator="containsText" id="{2D434B03-8C1C-4243-B304-A1982F6B9FB1}">
            <xm:f>NOT(ISERROR(SEARCH('Listados Datos'!$T$3,AF334)))</xm:f>
            <xm:f>'Listados Datos'!$T$3</xm:f>
            <x14:dxf>
              <fill>
                <patternFill patternType="solid">
                  <bgColor rgb="FFC00000"/>
                </patternFill>
              </fill>
            </x14:dxf>
          </x14:cfRule>
          <x14:cfRule type="containsText" priority="9804" operator="containsText" id="{F6EDAE90-4BB0-4F45-AF8D-C8D3DEA5CB4E}">
            <xm:f>NOT(ISERROR(SEARCH('Listados Datos'!$T$4,AF334)))</xm:f>
            <xm:f>'Listados Datos'!$T$4</xm:f>
            <x14:dxf>
              <font>
                <b/>
                <i val="0"/>
                <color theme="0"/>
              </font>
              <fill>
                <patternFill>
                  <bgColor rgb="FFE26B0A"/>
                </patternFill>
              </fill>
            </x14:dxf>
          </x14:cfRule>
          <x14:cfRule type="containsText" priority="9805" operator="containsText" id="{1C8F09B9-537A-4182-A190-02304982333F}">
            <xm:f>NOT(ISERROR(SEARCH('Listados Datos'!$T$5,AF334)))</xm:f>
            <xm:f>'Listados Datos'!$T$5</xm:f>
            <x14:dxf>
              <font>
                <b/>
                <i val="0"/>
                <color auto="1"/>
              </font>
              <fill>
                <patternFill>
                  <bgColor rgb="FFFFFF00"/>
                </patternFill>
              </fill>
            </x14:dxf>
          </x14:cfRule>
          <x14:cfRule type="containsText" priority="9806" operator="containsText" id="{6C807E1C-6106-4771-A035-8DA99F457481}">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799" operator="containsText" id="{CA6699F1-256A-46C7-AE0E-3BDB370C4419}">
            <xm:f>NOT(ISERROR(SEARCH('Listados Datos'!$T$3,AB334)))</xm:f>
            <xm:f>'Listados Datos'!$T$3</xm:f>
            <x14:dxf>
              <fill>
                <patternFill patternType="solid">
                  <bgColor rgb="FFC00000"/>
                </patternFill>
              </fill>
            </x14:dxf>
          </x14:cfRule>
          <x14:cfRule type="containsText" priority="9800" operator="containsText" id="{8C22C4E4-577C-4FC9-910C-4DAFFF5D0A33}">
            <xm:f>NOT(ISERROR(SEARCH('Listados Datos'!$T$4,AB334)))</xm:f>
            <xm:f>'Listados Datos'!$T$4</xm:f>
            <x14:dxf>
              <font>
                <b/>
                <i val="0"/>
                <color theme="0"/>
              </font>
              <fill>
                <patternFill>
                  <bgColor rgb="FFE26B0A"/>
                </patternFill>
              </fill>
            </x14:dxf>
          </x14:cfRule>
          <x14:cfRule type="containsText" priority="9801" operator="containsText" id="{4AD8FAD5-E7EC-43CF-9933-1527473E0E91}">
            <xm:f>NOT(ISERROR(SEARCH('Listados Datos'!$T$5,AB334)))</xm:f>
            <xm:f>'Listados Datos'!$T$5</xm:f>
            <x14:dxf>
              <font>
                <b/>
                <i val="0"/>
                <color auto="1"/>
              </font>
              <fill>
                <patternFill>
                  <bgColor rgb="FFFFFF00"/>
                </patternFill>
              </fill>
            </x14:dxf>
          </x14:cfRule>
          <x14:cfRule type="containsText" priority="9802" operator="containsText" id="{604023B4-EE1D-479B-BACC-F664993A7141}">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789" operator="containsText" id="{F69F7B97-4DDC-4081-B21B-965CDB2EF692}">
            <xm:f>NOT(ISERROR(SEARCH('Listados Datos'!$P$3,Z334)))</xm:f>
            <xm:f>'Listados Datos'!$P$3</xm:f>
            <x14:dxf>
              <fill>
                <patternFill>
                  <bgColor rgb="FF99CC00"/>
                </patternFill>
              </fill>
            </x14:dxf>
          </x14:cfRule>
          <x14:cfRule type="containsText" priority="9790" operator="containsText" id="{0A0B70BD-3647-4C36-8873-8CFB79795BF6}">
            <xm:f>NOT(ISERROR(SEARCH('Listados Datos'!$P$4,Z334)))</xm:f>
            <xm:f>'Listados Datos'!$P$4</xm:f>
            <x14:dxf>
              <fill>
                <patternFill>
                  <bgColor rgb="FF33CC33"/>
                </patternFill>
              </fill>
            </x14:dxf>
          </x14:cfRule>
          <x14:cfRule type="containsText" priority="9791" operator="containsText" id="{6CA4B18D-DCE0-4778-821C-81CE6F45CFBA}">
            <xm:f>NOT(ISERROR(SEARCH('Listados Datos'!$P$5,Z334)))</xm:f>
            <xm:f>'Listados Datos'!$P$5</xm:f>
            <x14:dxf>
              <fill>
                <patternFill>
                  <bgColor rgb="FFFFFF00"/>
                </patternFill>
              </fill>
            </x14:dxf>
          </x14:cfRule>
          <x14:cfRule type="containsText" priority="9792" operator="containsText" id="{EEC8A903-2029-48DB-87D0-B95B5B5F31A8}">
            <xm:f>NOT(ISERROR(SEARCH('Listados Datos'!$P$6,Z334)))</xm:f>
            <xm:f>'Listados Datos'!$P$6</xm:f>
            <x14:dxf>
              <fill>
                <patternFill>
                  <bgColor rgb="FFFFC000"/>
                </patternFill>
              </fill>
            </x14:dxf>
          </x14:cfRule>
          <x14:cfRule type="containsText" priority="9793" operator="containsText" id="{5C803690-BD46-4BF3-B37B-75031D3C1EBD}">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765" operator="containsText" id="{FA4DFF5E-642B-49CE-A5F2-1F76C9C35F15}">
            <xm:f>NOT(ISERROR(SEARCH('Listados Datos'!$T$3,AT334)))</xm:f>
            <xm:f>'Listados Datos'!$T$3</xm:f>
            <x14:dxf>
              <fill>
                <patternFill patternType="solid">
                  <bgColor rgb="FFC00000"/>
                </patternFill>
              </fill>
            </x14:dxf>
          </x14:cfRule>
          <x14:cfRule type="containsText" priority="9766" operator="containsText" id="{94D2B425-E2BE-4130-ACA1-1296D6467273}">
            <xm:f>NOT(ISERROR(SEARCH('Listados Datos'!$T$4,AT334)))</xm:f>
            <xm:f>'Listados Datos'!$T$4</xm:f>
            <x14:dxf>
              <font>
                <b/>
                <i val="0"/>
                <color theme="0"/>
              </font>
              <fill>
                <patternFill>
                  <bgColor rgb="FFE26B0A"/>
                </patternFill>
              </fill>
            </x14:dxf>
          </x14:cfRule>
          <x14:cfRule type="containsText" priority="9767" operator="containsText" id="{480F717C-2826-421C-8608-B87630D8A715}">
            <xm:f>NOT(ISERROR(SEARCH('Listados Datos'!$T$5,AT334)))</xm:f>
            <xm:f>'Listados Datos'!$T$5</xm:f>
            <x14:dxf>
              <font>
                <b/>
                <i val="0"/>
                <color auto="1"/>
              </font>
              <fill>
                <patternFill>
                  <bgColor rgb="FFFFFF00"/>
                </patternFill>
              </fill>
            </x14:dxf>
          </x14:cfRule>
          <x14:cfRule type="containsText" priority="9768" operator="containsText" id="{20F21ED8-E122-4FD0-976A-681D56B181D6}">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755" operator="containsText" id="{C88C34E8-EDDD-4EC5-B461-CDA63D423D78}">
            <xm:f>NOT(ISERROR(SEARCH('Listados Datos'!$P$3,AR334)))</xm:f>
            <xm:f>'Listados Datos'!$P$3</xm:f>
            <x14:dxf>
              <fill>
                <patternFill>
                  <bgColor rgb="FF99CC00"/>
                </patternFill>
              </fill>
            </x14:dxf>
          </x14:cfRule>
          <x14:cfRule type="containsText" priority="9756" operator="containsText" id="{D0912478-6858-4DA1-B5DC-13C7DDBD6BA7}">
            <xm:f>NOT(ISERROR(SEARCH('Listados Datos'!$P$4,AR334)))</xm:f>
            <xm:f>'Listados Datos'!$P$4</xm:f>
            <x14:dxf>
              <fill>
                <patternFill>
                  <bgColor rgb="FF33CC33"/>
                </patternFill>
              </fill>
            </x14:dxf>
          </x14:cfRule>
          <x14:cfRule type="containsText" priority="9757" operator="containsText" id="{C3F53444-328D-4ABD-88B1-7D7A60C0845B}">
            <xm:f>NOT(ISERROR(SEARCH('Listados Datos'!$P$5,AR334)))</xm:f>
            <xm:f>'Listados Datos'!$P$5</xm:f>
            <x14:dxf>
              <fill>
                <patternFill>
                  <bgColor rgb="FFFFFF00"/>
                </patternFill>
              </fill>
            </x14:dxf>
          </x14:cfRule>
          <x14:cfRule type="containsText" priority="9758" operator="containsText" id="{E65B4F32-F31B-4CAB-AAA3-BEC8F03EC06A}">
            <xm:f>NOT(ISERROR(SEARCH('Listados Datos'!$P$6,AR334)))</xm:f>
            <xm:f>'Listados Datos'!$P$6</xm:f>
            <x14:dxf>
              <fill>
                <patternFill>
                  <bgColor rgb="FFFFC000"/>
                </patternFill>
              </fill>
            </x14:dxf>
          </x14:cfRule>
          <x14:cfRule type="containsText" priority="9759" operator="containsText" id="{3A040650-58DD-49FB-AD0B-539B1BDFF742}">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751" operator="containsText" id="{8F61AF8B-D4A5-40B4-856F-E04C685AAEB5}">
            <xm:f>NOT(ISERROR(SEARCH('Listados Datos'!$T$3,AT335)))</xm:f>
            <xm:f>'Listados Datos'!$T$3</xm:f>
            <x14:dxf>
              <fill>
                <patternFill patternType="solid">
                  <bgColor rgb="FFC00000"/>
                </patternFill>
              </fill>
            </x14:dxf>
          </x14:cfRule>
          <x14:cfRule type="containsText" priority="9752" operator="containsText" id="{000B5AFE-8052-48AD-930C-1DF2BE4A6664}">
            <xm:f>NOT(ISERROR(SEARCH('Listados Datos'!$T$4,AT335)))</xm:f>
            <xm:f>'Listados Datos'!$T$4</xm:f>
            <x14:dxf>
              <font>
                <b/>
                <i val="0"/>
                <color theme="0"/>
              </font>
              <fill>
                <patternFill>
                  <bgColor rgb="FFE26B0A"/>
                </patternFill>
              </fill>
            </x14:dxf>
          </x14:cfRule>
          <x14:cfRule type="containsText" priority="9753" operator="containsText" id="{0045F1AD-6BAD-45D5-8ABD-7A562B5E0F6D}">
            <xm:f>NOT(ISERROR(SEARCH('Listados Datos'!$T$5,AT335)))</xm:f>
            <xm:f>'Listados Datos'!$T$5</xm:f>
            <x14:dxf>
              <font>
                <b/>
                <i val="0"/>
                <color auto="1"/>
              </font>
              <fill>
                <patternFill>
                  <bgColor rgb="FFFFFF00"/>
                </patternFill>
              </fill>
            </x14:dxf>
          </x14:cfRule>
          <x14:cfRule type="containsText" priority="9754" operator="containsText" id="{6368B0AC-9FC8-4008-BCC8-EF2200C9EFDF}">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741" operator="containsText" id="{E3123126-C8BB-453E-B69B-45039BD1D331}">
            <xm:f>NOT(ISERROR(SEARCH('Listados Datos'!$P$3,AR335)))</xm:f>
            <xm:f>'Listados Datos'!$P$3</xm:f>
            <x14:dxf>
              <fill>
                <patternFill>
                  <bgColor rgb="FF99CC00"/>
                </patternFill>
              </fill>
            </x14:dxf>
          </x14:cfRule>
          <x14:cfRule type="containsText" priority="9742" operator="containsText" id="{D50BA182-4C04-4B49-8289-20251FDAF9AB}">
            <xm:f>NOT(ISERROR(SEARCH('Listados Datos'!$P$4,AR335)))</xm:f>
            <xm:f>'Listados Datos'!$P$4</xm:f>
            <x14:dxf>
              <fill>
                <patternFill>
                  <bgColor rgb="FF33CC33"/>
                </patternFill>
              </fill>
            </x14:dxf>
          </x14:cfRule>
          <x14:cfRule type="containsText" priority="9743" operator="containsText" id="{A22D4262-1AEA-4DE6-AD14-49E74B651A9C}">
            <xm:f>NOT(ISERROR(SEARCH('Listados Datos'!$P$5,AR335)))</xm:f>
            <xm:f>'Listados Datos'!$P$5</xm:f>
            <x14:dxf>
              <fill>
                <patternFill>
                  <bgColor rgb="FFFFFF00"/>
                </patternFill>
              </fill>
            </x14:dxf>
          </x14:cfRule>
          <x14:cfRule type="containsText" priority="9744" operator="containsText" id="{76CEDD3A-38D2-46C3-9A34-D030655F4048}">
            <xm:f>NOT(ISERROR(SEARCH('Listados Datos'!$P$6,AR335)))</xm:f>
            <xm:f>'Listados Datos'!$P$6</xm:f>
            <x14:dxf>
              <fill>
                <patternFill>
                  <bgColor rgb="FFFFC000"/>
                </patternFill>
              </fill>
            </x14:dxf>
          </x14:cfRule>
          <x14:cfRule type="containsText" priority="9745" operator="containsText" id="{5EDDD81B-02C1-4E35-BCA3-279F328A40C7}">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601" operator="containsText" id="{9801D58E-80F7-4A27-B1FE-76A46E0EE5A9}">
            <xm:f>NOT(ISERROR(SEARCH('Listados Datos'!$T$3,AT345)))</xm:f>
            <xm:f>'Listados Datos'!$T$3</xm:f>
            <x14:dxf>
              <fill>
                <patternFill patternType="solid">
                  <bgColor rgb="FFC00000"/>
                </patternFill>
              </fill>
            </x14:dxf>
          </x14:cfRule>
          <x14:cfRule type="containsText" priority="9602" operator="containsText" id="{1A2849CD-ADFD-4F28-8EFA-55644F510C17}">
            <xm:f>NOT(ISERROR(SEARCH('Listados Datos'!$T$4,AT345)))</xm:f>
            <xm:f>'Listados Datos'!$T$4</xm:f>
            <x14:dxf>
              <font>
                <b/>
                <i val="0"/>
                <color theme="0"/>
              </font>
              <fill>
                <patternFill>
                  <bgColor rgb="FFE26B0A"/>
                </patternFill>
              </fill>
            </x14:dxf>
          </x14:cfRule>
          <x14:cfRule type="containsText" priority="9603" operator="containsText" id="{06ADA137-BA7E-4C57-AD00-E683D79F9209}">
            <xm:f>NOT(ISERROR(SEARCH('Listados Datos'!$T$5,AT345)))</xm:f>
            <xm:f>'Listados Datos'!$T$5</xm:f>
            <x14:dxf>
              <font>
                <b/>
                <i val="0"/>
                <color auto="1"/>
              </font>
              <fill>
                <patternFill>
                  <bgColor rgb="FFFFFF00"/>
                </patternFill>
              </fill>
            </x14:dxf>
          </x14:cfRule>
          <x14:cfRule type="containsText" priority="9604" operator="containsText" id="{266D40FA-5511-4E15-854C-F535D9D903FB}">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591" operator="containsText" id="{52E0E34F-B558-44D8-80E1-9F9760203110}">
            <xm:f>NOT(ISERROR(SEARCH('Listados Datos'!$P$3,AR345)))</xm:f>
            <xm:f>'Listados Datos'!$P$3</xm:f>
            <x14:dxf>
              <fill>
                <patternFill>
                  <bgColor rgb="FF99CC00"/>
                </patternFill>
              </fill>
            </x14:dxf>
          </x14:cfRule>
          <x14:cfRule type="containsText" priority="9592" operator="containsText" id="{EF3975E0-E3A2-41F0-99D0-91E81D691F2B}">
            <xm:f>NOT(ISERROR(SEARCH('Listados Datos'!$P$4,AR345)))</xm:f>
            <xm:f>'Listados Datos'!$P$4</xm:f>
            <x14:dxf>
              <fill>
                <patternFill>
                  <bgColor rgb="FF33CC33"/>
                </patternFill>
              </fill>
            </x14:dxf>
          </x14:cfRule>
          <x14:cfRule type="containsText" priority="9593" operator="containsText" id="{3232DA44-2C6C-41CD-B4E7-E68ED65C3654}">
            <xm:f>NOT(ISERROR(SEARCH('Listados Datos'!$P$5,AR345)))</xm:f>
            <xm:f>'Listados Datos'!$P$5</xm:f>
            <x14:dxf>
              <fill>
                <patternFill>
                  <bgColor rgb="FFFFFF00"/>
                </patternFill>
              </fill>
            </x14:dxf>
          </x14:cfRule>
          <x14:cfRule type="containsText" priority="9594" operator="containsText" id="{2D482E18-053A-469C-9DE0-C365F0E65ECB}">
            <xm:f>NOT(ISERROR(SEARCH('Listados Datos'!$P$6,AR345)))</xm:f>
            <xm:f>'Listados Datos'!$P$6</xm:f>
            <x14:dxf>
              <fill>
                <patternFill>
                  <bgColor rgb="FFFFC000"/>
                </patternFill>
              </fill>
            </x14:dxf>
          </x14:cfRule>
          <x14:cfRule type="containsText" priority="9595" operator="containsText" id="{A1A25512-95B3-4EA4-95BC-2F2D22D2EA62}">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723" operator="containsText" id="{75BE3FDC-0CFB-466B-AB23-DA43A85BD3B1}">
            <xm:f>NOT(ISERROR(SEARCH('Listados Datos'!$T$3,AF336)))</xm:f>
            <xm:f>'Listados Datos'!$T$3</xm:f>
            <x14:dxf>
              <fill>
                <patternFill patternType="solid">
                  <bgColor rgb="FFC00000"/>
                </patternFill>
              </fill>
            </x14:dxf>
          </x14:cfRule>
          <x14:cfRule type="containsText" priority="9724" operator="containsText" id="{C0AB3946-3683-48E9-A525-FAF1C4E7C528}">
            <xm:f>NOT(ISERROR(SEARCH('Listados Datos'!$T$4,AF336)))</xm:f>
            <xm:f>'Listados Datos'!$T$4</xm:f>
            <x14:dxf>
              <font>
                <b/>
                <i val="0"/>
                <color theme="0"/>
              </font>
              <fill>
                <patternFill>
                  <bgColor rgb="FFE26B0A"/>
                </patternFill>
              </fill>
            </x14:dxf>
          </x14:cfRule>
          <x14:cfRule type="containsText" priority="9725" operator="containsText" id="{044DE1EE-21A1-42C3-8278-640D54C256CA}">
            <xm:f>NOT(ISERROR(SEARCH('Listados Datos'!$T$5,AF336)))</xm:f>
            <xm:f>'Listados Datos'!$T$5</xm:f>
            <x14:dxf>
              <font>
                <b/>
                <i val="0"/>
                <color auto="1"/>
              </font>
              <fill>
                <patternFill>
                  <bgColor rgb="FFFFFF00"/>
                </patternFill>
              </fill>
            </x14:dxf>
          </x14:cfRule>
          <x14:cfRule type="containsText" priority="9726" operator="containsText" id="{435B2B01-E9B8-423F-9197-38F5C4450BFD}">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719" operator="containsText" id="{8D1B636C-791B-4E25-AF1C-16B128070C33}">
            <xm:f>NOT(ISERROR(SEARCH('Listados Datos'!$T$3,AB336)))</xm:f>
            <xm:f>'Listados Datos'!$T$3</xm:f>
            <x14:dxf>
              <fill>
                <patternFill patternType="solid">
                  <bgColor rgb="FFC00000"/>
                </patternFill>
              </fill>
            </x14:dxf>
          </x14:cfRule>
          <x14:cfRule type="containsText" priority="9720" operator="containsText" id="{D70EC4AB-AD5F-402D-A6FB-2699F8351312}">
            <xm:f>NOT(ISERROR(SEARCH('Listados Datos'!$T$4,AB336)))</xm:f>
            <xm:f>'Listados Datos'!$T$4</xm:f>
            <x14:dxf>
              <font>
                <b/>
                <i val="0"/>
                <color theme="0"/>
              </font>
              <fill>
                <patternFill>
                  <bgColor rgb="FFE26B0A"/>
                </patternFill>
              </fill>
            </x14:dxf>
          </x14:cfRule>
          <x14:cfRule type="containsText" priority="9721" operator="containsText" id="{A83DB6AB-617A-47F0-9415-5E7F09B28304}">
            <xm:f>NOT(ISERROR(SEARCH('Listados Datos'!$T$5,AB336)))</xm:f>
            <xm:f>'Listados Datos'!$T$5</xm:f>
            <x14:dxf>
              <font>
                <b/>
                <i val="0"/>
                <color auto="1"/>
              </font>
              <fill>
                <patternFill>
                  <bgColor rgb="FFFFFF00"/>
                </patternFill>
              </fill>
            </x14:dxf>
          </x14:cfRule>
          <x14:cfRule type="containsText" priority="9722" operator="containsText" id="{7A0F2526-8D60-4238-B69B-620FA7746BC3}">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709" operator="containsText" id="{1659B303-534F-4A39-9B17-A021CC63F7FC}">
            <xm:f>NOT(ISERROR(SEARCH('Listados Datos'!$P$3,Z336)))</xm:f>
            <xm:f>'Listados Datos'!$P$3</xm:f>
            <x14:dxf>
              <fill>
                <patternFill>
                  <bgColor rgb="FF99CC00"/>
                </patternFill>
              </fill>
            </x14:dxf>
          </x14:cfRule>
          <x14:cfRule type="containsText" priority="9710" operator="containsText" id="{316D4FAC-ADA4-4078-8808-A54D697B7178}">
            <xm:f>NOT(ISERROR(SEARCH('Listados Datos'!$P$4,Z336)))</xm:f>
            <xm:f>'Listados Datos'!$P$4</xm:f>
            <x14:dxf>
              <fill>
                <patternFill>
                  <bgColor rgb="FF33CC33"/>
                </patternFill>
              </fill>
            </x14:dxf>
          </x14:cfRule>
          <x14:cfRule type="containsText" priority="9711" operator="containsText" id="{ED915925-880F-494A-A5A5-5257D9329B91}">
            <xm:f>NOT(ISERROR(SEARCH('Listados Datos'!$P$5,Z336)))</xm:f>
            <xm:f>'Listados Datos'!$P$5</xm:f>
            <x14:dxf>
              <fill>
                <patternFill>
                  <bgColor rgb="FFFFFF00"/>
                </patternFill>
              </fill>
            </x14:dxf>
          </x14:cfRule>
          <x14:cfRule type="containsText" priority="9712" operator="containsText" id="{DBA4ADCA-351F-49F7-8315-117829F481AD}">
            <xm:f>NOT(ISERROR(SEARCH('Listados Datos'!$P$6,Z336)))</xm:f>
            <xm:f>'Listados Datos'!$P$6</xm:f>
            <x14:dxf>
              <fill>
                <patternFill>
                  <bgColor rgb="FFFFC000"/>
                </patternFill>
              </fill>
            </x14:dxf>
          </x14:cfRule>
          <x14:cfRule type="containsText" priority="9713" operator="containsText" id="{BB2EDC08-9E47-4B8F-BDEE-9DBF0B2EFCDC}">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559" operator="containsText" id="{DA7F91EE-D95E-4B5F-B6F4-876873798302}">
            <xm:f>NOT(ISERROR(SEARCH('Listados Datos'!$T$3,AT342)))</xm:f>
            <xm:f>'Listados Datos'!$T$3</xm:f>
            <x14:dxf>
              <fill>
                <patternFill patternType="solid">
                  <bgColor rgb="FFC00000"/>
                </patternFill>
              </fill>
            </x14:dxf>
          </x14:cfRule>
          <x14:cfRule type="containsText" priority="9560" operator="containsText" id="{5C4B54DD-BEFB-48E5-9FBE-7F105009B57F}">
            <xm:f>NOT(ISERROR(SEARCH('Listados Datos'!$T$4,AT342)))</xm:f>
            <xm:f>'Listados Datos'!$T$4</xm:f>
            <x14:dxf>
              <font>
                <b/>
                <i val="0"/>
                <color theme="0"/>
              </font>
              <fill>
                <patternFill>
                  <bgColor rgb="FFE26B0A"/>
                </patternFill>
              </fill>
            </x14:dxf>
          </x14:cfRule>
          <x14:cfRule type="containsText" priority="9561" operator="containsText" id="{58EA57F7-3D36-46F3-9563-7571CEDDE8D6}">
            <xm:f>NOT(ISERROR(SEARCH('Listados Datos'!$T$5,AT342)))</xm:f>
            <xm:f>'Listados Datos'!$T$5</xm:f>
            <x14:dxf>
              <font>
                <b/>
                <i val="0"/>
                <color auto="1"/>
              </font>
              <fill>
                <patternFill>
                  <bgColor rgb="FFFFFF00"/>
                </patternFill>
              </fill>
            </x14:dxf>
          </x14:cfRule>
          <x14:cfRule type="containsText" priority="9562" operator="containsText" id="{3267B491-EB7A-4DDB-A2F3-5FEF9D424722}">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549" operator="containsText" id="{2713C11C-71D6-4211-819A-C296A9099461}">
            <xm:f>NOT(ISERROR(SEARCH('Listados Datos'!$P$3,AR342)))</xm:f>
            <xm:f>'Listados Datos'!$P$3</xm:f>
            <x14:dxf>
              <fill>
                <patternFill>
                  <bgColor rgb="FF99CC00"/>
                </patternFill>
              </fill>
            </x14:dxf>
          </x14:cfRule>
          <x14:cfRule type="containsText" priority="9550" operator="containsText" id="{E250FC62-6117-407F-89C4-9140B4A24643}">
            <xm:f>NOT(ISERROR(SEARCH('Listados Datos'!$P$4,AR342)))</xm:f>
            <xm:f>'Listados Datos'!$P$4</xm:f>
            <x14:dxf>
              <fill>
                <patternFill>
                  <bgColor rgb="FF33CC33"/>
                </patternFill>
              </fill>
            </x14:dxf>
          </x14:cfRule>
          <x14:cfRule type="containsText" priority="9551" operator="containsText" id="{BAAA3763-E51C-49E6-82F2-A32DF35F6117}">
            <xm:f>NOT(ISERROR(SEARCH('Listados Datos'!$P$5,AR342)))</xm:f>
            <xm:f>'Listados Datos'!$P$5</xm:f>
            <x14:dxf>
              <fill>
                <patternFill>
                  <bgColor rgb="FFFFFF00"/>
                </patternFill>
              </fill>
            </x14:dxf>
          </x14:cfRule>
          <x14:cfRule type="containsText" priority="9552" operator="containsText" id="{9B18087A-B6A2-46F9-8F22-EAFA0554B9F1}">
            <xm:f>NOT(ISERROR(SEARCH('Listados Datos'!$P$6,AR342)))</xm:f>
            <xm:f>'Listados Datos'!$P$6</xm:f>
            <x14:dxf>
              <fill>
                <patternFill>
                  <bgColor rgb="FFFFC000"/>
                </patternFill>
              </fill>
            </x14:dxf>
          </x14:cfRule>
          <x14:cfRule type="containsText" priority="9553" operator="containsText" id="{B2BF0729-9995-4922-ADE3-4D7D07B36605}">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681" operator="containsText" id="{B5520321-B5FA-4D83-8E24-FE7BA89DFD19}">
            <xm:f>NOT(ISERROR(SEARCH('Listados Datos'!$T$3,AT337)))</xm:f>
            <xm:f>'Listados Datos'!$T$3</xm:f>
            <x14:dxf>
              <fill>
                <patternFill patternType="solid">
                  <bgColor rgb="FFC00000"/>
                </patternFill>
              </fill>
            </x14:dxf>
          </x14:cfRule>
          <x14:cfRule type="containsText" priority="9682" operator="containsText" id="{E9A52B34-61DC-46A2-BDCC-646E591A3313}">
            <xm:f>NOT(ISERROR(SEARCH('Listados Datos'!$T$4,AT337)))</xm:f>
            <xm:f>'Listados Datos'!$T$4</xm:f>
            <x14:dxf>
              <font>
                <b/>
                <i val="0"/>
                <color theme="0"/>
              </font>
              <fill>
                <patternFill>
                  <bgColor rgb="FFE26B0A"/>
                </patternFill>
              </fill>
            </x14:dxf>
          </x14:cfRule>
          <x14:cfRule type="containsText" priority="9683" operator="containsText" id="{668CAAB4-E003-4C4E-A957-3A23942CC2FE}">
            <xm:f>NOT(ISERROR(SEARCH('Listados Datos'!$T$5,AT337)))</xm:f>
            <xm:f>'Listados Datos'!$T$5</xm:f>
            <x14:dxf>
              <font>
                <b/>
                <i val="0"/>
                <color auto="1"/>
              </font>
              <fill>
                <patternFill>
                  <bgColor rgb="FFFFFF00"/>
                </patternFill>
              </fill>
            </x14:dxf>
          </x14:cfRule>
          <x14:cfRule type="containsText" priority="9684" operator="containsText" id="{59F3C912-53CF-4180-BAFA-7338FFA26404}">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671" operator="containsText" id="{6A14500C-B34B-453F-93E6-4112A1DC3600}">
            <xm:f>NOT(ISERROR(SEARCH('Listados Datos'!$P$3,AR337)))</xm:f>
            <xm:f>'Listados Datos'!$P$3</xm:f>
            <x14:dxf>
              <fill>
                <patternFill>
                  <bgColor rgb="FF99CC00"/>
                </patternFill>
              </fill>
            </x14:dxf>
          </x14:cfRule>
          <x14:cfRule type="containsText" priority="9672" operator="containsText" id="{08E330BE-B320-49A1-B6D6-32277B1F5524}">
            <xm:f>NOT(ISERROR(SEARCH('Listados Datos'!$P$4,AR337)))</xm:f>
            <xm:f>'Listados Datos'!$P$4</xm:f>
            <x14:dxf>
              <fill>
                <patternFill>
                  <bgColor rgb="FF33CC33"/>
                </patternFill>
              </fill>
            </x14:dxf>
          </x14:cfRule>
          <x14:cfRule type="containsText" priority="9673" operator="containsText" id="{87C1DDA3-66DB-47D3-97FF-86EDBCA84007}">
            <xm:f>NOT(ISERROR(SEARCH('Listados Datos'!$P$5,AR337)))</xm:f>
            <xm:f>'Listados Datos'!$P$5</xm:f>
            <x14:dxf>
              <fill>
                <patternFill>
                  <bgColor rgb="FFFFFF00"/>
                </patternFill>
              </fill>
            </x14:dxf>
          </x14:cfRule>
          <x14:cfRule type="containsText" priority="9674" operator="containsText" id="{E23F47C1-70C4-4E7F-B6C2-F0F9C29FAC2E}">
            <xm:f>NOT(ISERROR(SEARCH('Listados Datos'!$P$6,AR337)))</xm:f>
            <xm:f>'Listados Datos'!$P$6</xm:f>
            <x14:dxf>
              <fill>
                <patternFill>
                  <bgColor rgb="FFFFC000"/>
                </patternFill>
              </fill>
            </x14:dxf>
          </x14:cfRule>
          <x14:cfRule type="containsText" priority="9675" operator="containsText" id="{DBC8FB0A-88DD-4897-9803-A79408C488F1}">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535" operator="containsText" id="{8837C8A8-EA89-4EEE-BE78-E7A53A36B714}">
            <xm:f>NOT(ISERROR(SEARCH('Listados Datos'!$P$3,AR343)))</xm:f>
            <xm:f>'Listados Datos'!$P$3</xm:f>
            <x14:dxf>
              <fill>
                <patternFill>
                  <bgColor rgb="FF99CC00"/>
                </patternFill>
              </fill>
            </x14:dxf>
          </x14:cfRule>
          <x14:cfRule type="containsText" priority="9536" operator="containsText" id="{9977523E-2C18-4120-A00C-80BFF41DE3DA}">
            <xm:f>NOT(ISERROR(SEARCH('Listados Datos'!$P$4,AR343)))</xm:f>
            <xm:f>'Listados Datos'!$P$4</xm:f>
            <x14:dxf>
              <fill>
                <patternFill>
                  <bgColor rgb="FF33CC33"/>
                </patternFill>
              </fill>
            </x14:dxf>
          </x14:cfRule>
          <x14:cfRule type="containsText" priority="9537" operator="containsText" id="{58F1738F-B69F-400E-926D-DA0DB853278C}">
            <xm:f>NOT(ISERROR(SEARCH('Listados Datos'!$P$5,AR343)))</xm:f>
            <xm:f>'Listados Datos'!$P$5</xm:f>
            <x14:dxf>
              <fill>
                <patternFill>
                  <bgColor rgb="FFFFFF00"/>
                </patternFill>
              </fill>
            </x14:dxf>
          </x14:cfRule>
          <x14:cfRule type="containsText" priority="9538" operator="containsText" id="{30F955DE-DC5F-4521-8B77-63E1B130557A}">
            <xm:f>NOT(ISERROR(SEARCH('Listados Datos'!$P$6,AR343)))</xm:f>
            <xm:f>'Listados Datos'!$P$6</xm:f>
            <x14:dxf>
              <fill>
                <patternFill>
                  <bgColor rgb="FFFFC000"/>
                </patternFill>
              </fill>
            </x14:dxf>
          </x14:cfRule>
          <x14:cfRule type="containsText" priority="9539" operator="containsText" id="{6B2D9848-FAAD-4A47-8EF9-561CBFD530A4}">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399" operator="containsText" id="{F2A405E0-65AB-4B07-8668-98F72B641BEB}">
            <xm:f>NOT(ISERROR(SEARCH('Listados Datos'!$P$3,AR355)))</xm:f>
            <xm:f>'Listados Datos'!$P$3</xm:f>
            <x14:dxf>
              <fill>
                <patternFill>
                  <bgColor rgb="FF99CC00"/>
                </patternFill>
              </fill>
            </x14:dxf>
          </x14:cfRule>
          <x14:cfRule type="containsText" priority="9400" operator="containsText" id="{C9308C0B-A714-48D5-8A1F-C296501F7403}">
            <xm:f>NOT(ISERROR(SEARCH('Listados Datos'!$P$4,AR355)))</xm:f>
            <xm:f>'Listados Datos'!$P$4</xm:f>
            <x14:dxf>
              <fill>
                <patternFill>
                  <bgColor rgb="FF33CC33"/>
                </patternFill>
              </fill>
            </x14:dxf>
          </x14:cfRule>
          <x14:cfRule type="containsText" priority="9401" operator="containsText" id="{3D9E5DB4-AF9D-447D-8BE9-412D68FF6D73}">
            <xm:f>NOT(ISERROR(SEARCH('Listados Datos'!$P$5,AR355)))</xm:f>
            <xm:f>'Listados Datos'!$P$5</xm:f>
            <x14:dxf>
              <fill>
                <patternFill>
                  <bgColor rgb="FFFFFF00"/>
                </patternFill>
              </fill>
            </x14:dxf>
          </x14:cfRule>
          <x14:cfRule type="containsText" priority="9402" operator="containsText" id="{8C76968A-00CD-4DD2-89C5-CD8D3F9D055C}">
            <xm:f>NOT(ISERROR(SEARCH('Listados Datos'!$P$6,AR355)))</xm:f>
            <xm:f>'Listados Datos'!$P$6</xm:f>
            <x14:dxf>
              <fill>
                <patternFill>
                  <bgColor rgb="FFFFC000"/>
                </patternFill>
              </fill>
            </x14:dxf>
          </x14:cfRule>
          <x14:cfRule type="containsText" priority="9403" operator="containsText" id="{A926C21D-35F8-4F3E-B8CC-857B89BDFB8D}">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10075" operator="containsText" id="{F2B96004-5AC5-4812-A604-CD223DFD0E91}">
            <xm:f>NOT(ISERROR(SEARCH('Listados Datos'!$T$3,AF322)))</xm:f>
            <xm:f>'Listados Datos'!$T$3</xm:f>
            <x14:dxf>
              <fill>
                <patternFill patternType="solid">
                  <bgColor rgb="FFC00000"/>
                </patternFill>
              </fill>
            </x14:dxf>
          </x14:cfRule>
          <x14:cfRule type="containsText" priority="10076" operator="containsText" id="{BDAD4C86-0872-4A8D-AE88-B2DDB2D8D53D}">
            <xm:f>NOT(ISERROR(SEARCH('Listados Datos'!$T$4,AF322)))</xm:f>
            <xm:f>'Listados Datos'!$T$4</xm:f>
            <x14:dxf>
              <font>
                <b/>
                <i val="0"/>
                <color theme="0"/>
              </font>
              <fill>
                <patternFill>
                  <bgColor rgb="FFE26B0A"/>
                </patternFill>
              </fill>
            </x14:dxf>
          </x14:cfRule>
          <x14:cfRule type="containsText" priority="10077" operator="containsText" id="{48FC5F6D-6CEB-4FC7-803F-CD81BB5700D0}">
            <xm:f>NOT(ISERROR(SEARCH('Listados Datos'!$T$5,AF322)))</xm:f>
            <xm:f>'Listados Datos'!$T$5</xm:f>
            <x14:dxf>
              <font>
                <b/>
                <i val="0"/>
                <color auto="1"/>
              </font>
              <fill>
                <patternFill>
                  <bgColor rgb="FFFFFF00"/>
                </patternFill>
              </fill>
            </x14:dxf>
          </x14:cfRule>
          <x14:cfRule type="containsText" priority="10078" operator="containsText" id="{B3F51444-60F9-4286-A5A1-3C08F1C91A07}">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10071" operator="containsText" id="{16794BE6-0EA3-4121-B732-748E72F75CDD}">
            <xm:f>NOT(ISERROR(SEARCH('Listados Datos'!$T$3,AB322)))</xm:f>
            <xm:f>'Listados Datos'!$T$3</xm:f>
            <x14:dxf>
              <fill>
                <patternFill patternType="solid">
                  <bgColor rgb="FFC00000"/>
                </patternFill>
              </fill>
            </x14:dxf>
          </x14:cfRule>
          <x14:cfRule type="containsText" priority="10072" operator="containsText" id="{AE579EF6-2FE7-4FD5-BED0-63487012CD1D}">
            <xm:f>NOT(ISERROR(SEARCH('Listados Datos'!$T$4,AB322)))</xm:f>
            <xm:f>'Listados Datos'!$T$4</xm:f>
            <x14:dxf>
              <font>
                <b/>
                <i val="0"/>
                <color theme="0"/>
              </font>
              <fill>
                <patternFill>
                  <bgColor rgb="FFE26B0A"/>
                </patternFill>
              </fill>
            </x14:dxf>
          </x14:cfRule>
          <x14:cfRule type="containsText" priority="10073" operator="containsText" id="{2BBB6E8C-DE9C-4D7E-9381-6AED7B9AC149}">
            <xm:f>NOT(ISERROR(SEARCH('Listados Datos'!$T$5,AB322)))</xm:f>
            <xm:f>'Listados Datos'!$T$5</xm:f>
            <x14:dxf>
              <font>
                <b/>
                <i val="0"/>
                <color auto="1"/>
              </font>
              <fill>
                <patternFill>
                  <bgColor rgb="FFFFFF00"/>
                </patternFill>
              </fill>
            </x14:dxf>
          </x14:cfRule>
          <x14:cfRule type="containsText" priority="10074" operator="containsText" id="{3E901D93-AF63-4428-A35D-E09F97E0F88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10061" operator="containsText" id="{5159268D-6150-4F74-A9D2-24CFDC051C1C}">
            <xm:f>NOT(ISERROR(SEARCH('Listados Datos'!$P$3,Z322)))</xm:f>
            <xm:f>'Listados Datos'!$P$3</xm:f>
            <x14:dxf>
              <fill>
                <patternFill>
                  <bgColor rgb="FF99CC00"/>
                </patternFill>
              </fill>
            </x14:dxf>
          </x14:cfRule>
          <x14:cfRule type="containsText" priority="10062" operator="containsText" id="{BCA890A1-786D-4A53-B0E4-1C1C9424CD41}">
            <xm:f>NOT(ISERROR(SEARCH('Listados Datos'!$P$4,Z322)))</xm:f>
            <xm:f>'Listados Datos'!$P$4</xm:f>
            <x14:dxf>
              <fill>
                <patternFill>
                  <bgColor rgb="FF33CC33"/>
                </patternFill>
              </fill>
            </x14:dxf>
          </x14:cfRule>
          <x14:cfRule type="containsText" priority="10063" operator="containsText" id="{EE3FE8E1-BA7E-4C38-BEB0-706660B0996E}">
            <xm:f>NOT(ISERROR(SEARCH('Listados Datos'!$P$5,Z322)))</xm:f>
            <xm:f>'Listados Datos'!$P$5</xm:f>
            <x14:dxf>
              <fill>
                <patternFill>
                  <bgColor rgb="FFFFFF00"/>
                </patternFill>
              </fill>
            </x14:dxf>
          </x14:cfRule>
          <x14:cfRule type="containsText" priority="10064" operator="containsText" id="{9E6FFC38-0FCB-40CC-81EB-6C71AEDE7159}">
            <xm:f>NOT(ISERROR(SEARCH('Listados Datos'!$P$6,Z322)))</xm:f>
            <xm:f>'Listados Datos'!$P$6</xm:f>
            <x14:dxf>
              <fill>
                <patternFill>
                  <bgColor rgb="FFFFC000"/>
                </patternFill>
              </fill>
            </x14:dxf>
          </x14:cfRule>
          <x14:cfRule type="containsText" priority="10065" operator="containsText" id="{6D74A6B4-1132-41C1-9EBF-96D4F6971B40}">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10037" operator="containsText" id="{6289F4AB-07AD-4BF4-92A2-59D6755FB93A}">
            <xm:f>NOT(ISERROR(SEARCH('Listados Datos'!$T$3,AT322)))</xm:f>
            <xm:f>'Listados Datos'!$T$3</xm:f>
            <x14:dxf>
              <fill>
                <patternFill patternType="solid">
                  <bgColor rgb="FFC00000"/>
                </patternFill>
              </fill>
            </x14:dxf>
          </x14:cfRule>
          <x14:cfRule type="containsText" priority="10038" operator="containsText" id="{A150402B-510F-44D1-9BC7-E6B6D21EAA8D}">
            <xm:f>NOT(ISERROR(SEARCH('Listados Datos'!$T$4,AT322)))</xm:f>
            <xm:f>'Listados Datos'!$T$4</xm:f>
            <x14:dxf>
              <font>
                <b/>
                <i val="0"/>
                <color theme="0"/>
              </font>
              <fill>
                <patternFill>
                  <bgColor rgb="FFE26B0A"/>
                </patternFill>
              </fill>
            </x14:dxf>
          </x14:cfRule>
          <x14:cfRule type="containsText" priority="10039" operator="containsText" id="{6A990EBF-DAC4-481E-AE7A-6904B7F1AF9B}">
            <xm:f>NOT(ISERROR(SEARCH('Listados Datos'!$T$5,AT322)))</xm:f>
            <xm:f>'Listados Datos'!$T$5</xm:f>
            <x14:dxf>
              <font>
                <b/>
                <i val="0"/>
                <color auto="1"/>
              </font>
              <fill>
                <patternFill>
                  <bgColor rgb="FFFFFF00"/>
                </patternFill>
              </fill>
            </x14:dxf>
          </x14:cfRule>
          <x14:cfRule type="containsText" priority="10040" operator="containsText" id="{4AC8D01F-3A64-42D1-9871-2EFF8F7292D0}">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10027" operator="containsText" id="{C7483ADD-D634-4DC6-98D4-0A5B59E18A2E}">
            <xm:f>NOT(ISERROR(SEARCH('Listados Datos'!$P$3,AR322)))</xm:f>
            <xm:f>'Listados Datos'!$P$3</xm:f>
            <x14:dxf>
              <fill>
                <patternFill>
                  <bgColor rgb="FF99CC00"/>
                </patternFill>
              </fill>
            </x14:dxf>
          </x14:cfRule>
          <x14:cfRule type="containsText" priority="10028" operator="containsText" id="{F0C7DC57-BD71-42E8-9228-3B26186B5F58}">
            <xm:f>NOT(ISERROR(SEARCH('Listados Datos'!$P$4,AR322)))</xm:f>
            <xm:f>'Listados Datos'!$P$4</xm:f>
            <x14:dxf>
              <fill>
                <patternFill>
                  <bgColor rgb="FF33CC33"/>
                </patternFill>
              </fill>
            </x14:dxf>
          </x14:cfRule>
          <x14:cfRule type="containsText" priority="10029" operator="containsText" id="{D300BD6F-1874-412F-B72C-AE46913ADD09}">
            <xm:f>NOT(ISERROR(SEARCH('Listados Datos'!$P$5,AR322)))</xm:f>
            <xm:f>'Listados Datos'!$P$5</xm:f>
            <x14:dxf>
              <fill>
                <patternFill>
                  <bgColor rgb="FFFFFF00"/>
                </patternFill>
              </fill>
            </x14:dxf>
          </x14:cfRule>
          <x14:cfRule type="containsText" priority="10030" operator="containsText" id="{31A29E8D-B435-420C-B4CB-9DC25A12FF77}">
            <xm:f>NOT(ISERROR(SEARCH('Listados Datos'!$P$6,AR322)))</xm:f>
            <xm:f>'Listados Datos'!$P$6</xm:f>
            <x14:dxf>
              <fill>
                <patternFill>
                  <bgColor rgb="FFFFC000"/>
                </patternFill>
              </fill>
            </x14:dxf>
          </x14:cfRule>
          <x14:cfRule type="containsText" priority="10031" operator="containsText" id="{135FD854-BD19-4824-B7CC-BECA0835BF3C}">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10023" operator="containsText" id="{19526D10-0BE4-4573-8709-BC16F4B439D5}">
            <xm:f>NOT(ISERROR(SEARCH('Listados Datos'!$T$3,AT323)))</xm:f>
            <xm:f>'Listados Datos'!$T$3</xm:f>
            <x14:dxf>
              <fill>
                <patternFill patternType="solid">
                  <bgColor rgb="FFC00000"/>
                </patternFill>
              </fill>
            </x14:dxf>
          </x14:cfRule>
          <x14:cfRule type="containsText" priority="10024" operator="containsText" id="{CF78182B-D383-4B41-AD4B-DDFD357D43F8}">
            <xm:f>NOT(ISERROR(SEARCH('Listados Datos'!$T$4,AT323)))</xm:f>
            <xm:f>'Listados Datos'!$T$4</xm:f>
            <x14:dxf>
              <font>
                <b/>
                <i val="0"/>
                <color theme="0"/>
              </font>
              <fill>
                <patternFill>
                  <bgColor rgb="FFE26B0A"/>
                </patternFill>
              </fill>
            </x14:dxf>
          </x14:cfRule>
          <x14:cfRule type="containsText" priority="10025" operator="containsText" id="{60A0B438-5508-4A15-9CA6-4D565B1CF80E}">
            <xm:f>NOT(ISERROR(SEARCH('Listados Datos'!$T$5,AT323)))</xm:f>
            <xm:f>'Listados Datos'!$T$5</xm:f>
            <x14:dxf>
              <font>
                <b/>
                <i val="0"/>
                <color auto="1"/>
              </font>
              <fill>
                <patternFill>
                  <bgColor rgb="FFFFFF00"/>
                </patternFill>
              </fill>
            </x14:dxf>
          </x14:cfRule>
          <x14:cfRule type="containsText" priority="10026" operator="containsText" id="{E88D4D9F-7936-40A9-AD46-A1EED33AB21A}">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10013" operator="containsText" id="{7C6E7B2A-0DDB-4BD7-AC61-38751A372B1F}">
            <xm:f>NOT(ISERROR(SEARCH('Listados Datos'!$P$3,AR323)))</xm:f>
            <xm:f>'Listados Datos'!$P$3</xm:f>
            <x14:dxf>
              <fill>
                <patternFill>
                  <bgColor rgb="FF99CC00"/>
                </patternFill>
              </fill>
            </x14:dxf>
          </x14:cfRule>
          <x14:cfRule type="containsText" priority="10014" operator="containsText" id="{5FD96C9E-B025-43A1-BC5C-0E9C0D5A2149}">
            <xm:f>NOT(ISERROR(SEARCH('Listados Datos'!$P$4,AR323)))</xm:f>
            <xm:f>'Listados Datos'!$P$4</xm:f>
            <x14:dxf>
              <fill>
                <patternFill>
                  <bgColor rgb="FF33CC33"/>
                </patternFill>
              </fill>
            </x14:dxf>
          </x14:cfRule>
          <x14:cfRule type="containsText" priority="10015" operator="containsText" id="{EE869EAA-12B2-4733-9272-1F66360BCABC}">
            <xm:f>NOT(ISERROR(SEARCH('Listados Datos'!$P$5,AR323)))</xm:f>
            <xm:f>'Listados Datos'!$P$5</xm:f>
            <x14:dxf>
              <fill>
                <patternFill>
                  <bgColor rgb="FFFFFF00"/>
                </patternFill>
              </fill>
            </x14:dxf>
          </x14:cfRule>
          <x14:cfRule type="containsText" priority="10016" operator="containsText" id="{77B98E8B-D607-4E85-AD6D-0BD71BC45DB2}">
            <xm:f>NOT(ISERROR(SEARCH('Listados Datos'!$P$6,AR323)))</xm:f>
            <xm:f>'Listados Datos'!$P$6</xm:f>
            <x14:dxf>
              <fill>
                <patternFill>
                  <bgColor rgb="FFFFC000"/>
                </patternFill>
              </fill>
            </x14:dxf>
          </x14:cfRule>
          <x14:cfRule type="containsText" priority="10017" operator="containsText" id="{4B2BC506-87DF-44CA-821B-29A83C03B115}">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10009" operator="containsText" id="{1CBABB28-E528-4325-91CE-552B43DDDEA3}">
            <xm:f>NOT(ISERROR(SEARCH('Listados Datos'!$T$3,AT327)))</xm:f>
            <xm:f>'Listados Datos'!$T$3</xm:f>
            <x14:dxf>
              <fill>
                <patternFill patternType="solid">
                  <bgColor rgb="FFC00000"/>
                </patternFill>
              </fill>
            </x14:dxf>
          </x14:cfRule>
          <x14:cfRule type="containsText" priority="10010" operator="containsText" id="{A90861AA-BC0C-4986-A97D-D7F4BE68D0AA}">
            <xm:f>NOT(ISERROR(SEARCH('Listados Datos'!$T$4,AT327)))</xm:f>
            <xm:f>'Listados Datos'!$T$4</xm:f>
            <x14:dxf>
              <font>
                <b/>
                <i val="0"/>
                <color theme="0"/>
              </font>
              <fill>
                <patternFill>
                  <bgColor rgb="FFE26B0A"/>
                </patternFill>
              </fill>
            </x14:dxf>
          </x14:cfRule>
          <x14:cfRule type="containsText" priority="10011" operator="containsText" id="{AF9C7DBF-01C4-4421-8A6F-30B6CD57FE49}">
            <xm:f>NOT(ISERROR(SEARCH('Listados Datos'!$T$5,AT327)))</xm:f>
            <xm:f>'Listados Datos'!$T$5</xm:f>
            <x14:dxf>
              <font>
                <b/>
                <i val="0"/>
                <color auto="1"/>
              </font>
              <fill>
                <patternFill>
                  <bgColor rgb="FFFFFF00"/>
                </patternFill>
              </fill>
            </x14:dxf>
          </x14:cfRule>
          <x14:cfRule type="containsText" priority="10012" operator="containsText" id="{DD939742-F808-4155-915E-63C9ECCBC16A}">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999" operator="containsText" id="{08272E0D-B1CD-43DD-9F26-89995B915AD3}">
            <xm:f>NOT(ISERROR(SEARCH('Listados Datos'!$P$3,AR327)))</xm:f>
            <xm:f>'Listados Datos'!$P$3</xm:f>
            <x14:dxf>
              <fill>
                <patternFill>
                  <bgColor rgb="FF99CC00"/>
                </patternFill>
              </fill>
            </x14:dxf>
          </x14:cfRule>
          <x14:cfRule type="containsText" priority="10000" operator="containsText" id="{9EF2334E-AA40-4351-8775-C47EC107194B}">
            <xm:f>NOT(ISERROR(SEARCH('Listados Datos'!$P$4,AR327)))</xm:f>
            <xm:f>'Listados Datos'!$P$4</xm:f>
            <x14:dxf>
              <fill>
                <patternFill>
                  <bgColor rgb="FF33CC33"/>
                </patternFill>
              </fill>
            </x14:dxf>
          </x14:cfRule>
          <x14:cfRule type="containsText" priority="10001" operator="containsText" id="{EC6CBEAD-BFD5-45D9-80E5-7DDE5A424D1F}">
            <xm:f>NOT(ISERROR(SEARCH('Listados Datos'!$P$5,AR327)))</xm:f>
            <xm:f>'Listados Datos'!$P$5</xm:f>
            <x14:dxf>
              <fill>
                <patternFill>
                  <bgColor rgb="FFFFFF00"/>
                </patternFill>
              </fill>
            </x14:dxf>
          </x14:cfRule>
          <x14:cfRule type="containsText" priority="10002" operator="containsText" id="{EF6DF813-D9DA-430D-8AD4-E940F4237F49}">
            <xm:f>NOT(ISERROR(SEARCH('Listados Datos'!$P$6,AR327)))</xm:f>
            <xm:f>'Listados Datos'!$P$6</xm:f>
            <x14:dxf>
              <fill>
                <patternFill>
                  <bgColor rgb="FFFFC000"/>
                </patternFill>
              </fill>
            </x14:dxf>
          </x14:cfRule>
          <x14:cfRule type="containsText" priority="10003" operator="containsText" id="{77EA5A74-396A-401A-838B-200688118260}">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995" operator="containsText" id="{CA3BA30D-ACF3-422B-9E1D-A7DAC6A9064D}">
            <xm:f>NOT(ISERROR(SEARCH('Listados Datos'!$T$3,AF324)))</xm:f>
            <xm:f>'Listados Datos'!$T$3</xm:f>
            <x14:dxf>
              <fill>
                <patternFill patternType="solid">
                  <bgColor rgb="FFC00000"/>
                </patternFill>
              </fill>
            </x14:dxf>
          </x14:cfRule>
          <x14:cfRule type="containsText" priority="9996" operator="containsText" id="{A3EDBBE6-EAC1-4582-96B0-0F14D4CCC49C}">
            <xm:f>NOT(ISERROR(SEARCH('Listados Datos'!$T$4,AF324)))</xm:f>
            <xm:f>'Listados Datos'!$T$4</xm:f>
            <x14:dxf>
              <font>
                <b/>
                <i val="0"/>
                <color theme="0"/>
              </font>
              <fill>
                <patternFill>
                  <bgColor rgb="FFE26B0A"/>
                </patternFill>
              </fill>
            </x14:dxf>
          </x14:cfRule>
          <x14:cfRule type="containsText" priority="9997" operator="containsText" id="{171B20EA-6264-4306-91B5-979258AB984C}">
            <xm:f>NOT(ISERROR(SEARCH('Listados Datos'!$T$5,AF324)))</xm:f>
            <xm:f>'Listados Datos'!$T$5</xm:f>
            <x14:dxf>
              <font>
                <b/>
                <i val="0"/>
                <color auto="1"/>
              </font>
              <fill>
                <patternFill>
                  <bgColor rgb="FFFFFF00"/>
                </patternFill>
              </fill>
            </x14:dxf>
          </x14:cfRule>
          <x14:cfRule type="containsText" priority="9998" operator="containsText" id="{B07F443C-39BF-44AA-B590-38CA2505FCB0}">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991" operator="containsText" id="{6E508671-59FB-440A-BD72-3BBCB773C1D5}">
            <xm:f>NOT(ISERROR(SEARCH('Listados Datos'!$T$3,AB324)))</xm:f>
            <xm:f>'Listados Datos'!$T$3</xm:f>
            <x14:dxf>
              <fill>
                <patternFill patternType="solid">
                  <bgColor rgb="FFC00000"/>
                </patternFill>
              </fill>
            </x14:dxf>
          </x14:cfRule>
          <x14:cfRule type="containsText" priority="9992" operator="containsText" id="{39E0494F-BE17-43CE-8CAA-EB54765BE445}">
            <xm:f>NOT(ISERROR(SEARCH('Listados Datos'!$T$4,AB324)))</xm:f>
            <xm:f>'Listados Datos'!$T$4</xm:f>
            <x14:dxf>
              <font>
                <b/>
                <i val="0"/>
                <color theme="0"/>
              </font>
              <fill>
                <patternFill>
                  <bgColor rgb="FFE26B0A"/>
                </patternFill>
              </fill>
            </x14:dxf>
          </x14:cfRule>
          <x14:cfRule type="containsText" priority="9993" operator="containsText" id="{BA63AFA7-F211-4A36-A1CF-3E21C1F606E0}">
            <xm:f>NOT(ISERROR(SEARCH('Listados Datos'!$T$5,AB324)))</xm:f>
            <xm:f>'Listados Datos'!$T$5</xm:f>
            <x14:dxf>
              <font>
                <b/>
                <i val="0"/>
                <color auto="1"/>
              </font>
              <fill>
                <patternFill>
                  <bgColor rgb="FFFFFF00"/>
                </patternFill>
              </fill>
            </x14:dxf>
          </x14:cfRule>
          <x14:cfRule type="containsText" priority="9994" operator="containsText" id="{1AF41E4D-BD31-4325-B6B2-EFF05ED560AA}">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981" operator="containsText" id="{19D98F35-DAC2-45DE-84D6-35DB56C9F2AE}">
            <xm:f>NOT(ISERROR(SEARCH('Listados Datos'!$P$3,Z324)))</xm:f>
            <xm:f>'Listados Datos'!$P$3</xm:f>
            <x14:dxf>
              <fill>
                <patternFill>
                  <bgColor rgb="FF99CC00"/>
                </patternFill>
              </fill>
            </x14:dxf>
          </x14:cfRule>
          <x14:cfRule type="containsText" priority="9982" operator="containsText" id="{B2C04BB5-16E9-4989-9BFF-3970C94B726B}">
            <xm:f>NOT(ISERROR(SEARCH('Listados Datos'!$P$4,Z324)))</xm:f>
            <xm:f>'Listados Datos'!$P$4</xm:f>
            <x14:dxf>
              <fill>
                <patternFill>
                  <bgColor rgb="FF33CC33"/>
                </patternFill>
              </fill>
            </x14:dxf>
          </x14:cfRule>
          <x14:cfRule type="containsText" priority="9983" operator="containsText" id="{A470FC34-2F2E-4050-A6FA-7F837559A2C3}">
            <xm:f>NOT(ISERROR(SEARCH('Listados Datos'!$P$5,Z324)))</xm:f>
            <xm:f>'Listados Datos'!$P$5</xm:f>
            <x14:dxf>
              <fill>
                <patternFill>
                  <bgColor rgb="FFFFFF00"/>
                </patternFill>
              </fill>
            </x14:dxf>
          </x14:cfRule>
          <x14:cfRule type="containsText" priority="9984" operator="containsText" id="{BA71C343-234D-4BA5-86DB-95BAEFADCE4E}">
            <xm:f>NOT(ISERROR(SEARCH('Listados Datos'!$P$6,Z324)))</xm:f>
            <xm:f>'Listados Datos'!$P$6</xm:f>
            <x14:dxf>
              <fill>
                <patternFill>
                  <bgColor rgb="FFFFC000"/>
                </patternFill>
              </fill>
            </x14:dxf>
          </x14:cfRule>
          <x14:cfRule type="containsText" priority="9985" operator="containsText" id="{35F3167C-69FC-4150-8D93-0FE4010D2F77}">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967" operator="containsText" id="{071D4CA3-B8BB-4C89-96FF-28095943B517}">
            <xm:f>NOT(ISERROR(SEARCH('Listados Datos'!$T$3,AT324)))</xm:f>
            <xm:f>'Listados Datos'!$T$3</xm:f>
            <x14:dxf>
              <fill>
                <patternFill patternType="solid">
                  <bgColor rgb="FFC00000"/>
                </patternFill>
              </fill>
            </x14:dxf>
          </x14:cfRule>
          <x14:cfRule type="containsText" priority="9968" operator="containsText" id="{03854C0C-6A10-468C-84FB-A2FC4CD6ED03}">
            <xm:f>NOT(ISERROR(SEARCH('Listados Datos'!$T$4,AT324)))</xm:f>
            <xm:f>'Listados Datos'!$T$4</xm:f>
            <x14:dxf>
              <font>
                <b/>
                <i val="0"/>
                <color theme="0"/>
              </font>
              <fill>
                <patternFill>
                  <bgColor rgb="FFE26B0A"/>
                </patternFill>
              </fill>
            </x14:dxf>
          </x14:cfRule>
          <x14:cfRule type="containsText" priority="9969" operator="containsText" id="{D9841A2B-DB6D-49FF-A792-9E8F3A610073}">
            <xm:f>NOT(ISERROR(SEARCH('Listados Datos'!$T$5,AT324)))</xm:f>
            <xm:f>'Listados Datos'!$T$5</xm:f>
            <x14:dxf>
              <font>
                <b/>
                <i val="0"/>
                <color auto="1"/>
              </font>
              <fill>
                <patternFill>
                  <bgColor rgb="FFFFFF00"/>
                </patternFill>
              </fill>
            </x14:dxf>
          </x14:cfRule>
          <x14:cfRule type="containsText" priority="9970" operator="containsText" id="{F860EDCA-62B0-43A5-BF26-5892AEB717C2}">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957" operator="containsText" id="{DB3D58EA-9303-4EFB-B8C1-548C18307185}">
            <xm:f>NOT(ISERROR(SEARCH('Listados Datos'!$P$3,AR324)))</xm:f>
            <xm:f>'Listados Datos'!$P$3</xm:f>
            <x14:dxf>
              <fill>
                <patternFill>
                  <bgColor rgb="FF99CC00"/>
                </patternFill>
              </fill>
            </x14:dxf>
          </x14:cfRule>
          <x14:cfRule type="containsText" priority="9958" operator="containsText" id="{736D6CA2-1BC5-4BCA-9457-0FA35053FCBE}">
            <xm:f>NOT(ISERROR(SEARCH('Listados Datos'!$P$4,AR324)))</xm:f>
            <xm:f>'Listados Datos'!$P$4</xm:f>
            <x14:dxf>
              <fill>
                <patternFill>
                  <bgColor rgb="FF33CC33"/>
                </patternFill>
              </fill>
            </x14:dxf>
          </x14:cfRule>
          <x14:cfRule type="containsText" priority="9959" operator="containsText" id="{90EB8C91-E803-42D8-A874-0C7736374A8B}">
            <xm:f>NOT(ISERROR(SEARCH('Listados Datos'!$P$5,AR324)))</xm:f>
            <xm:f>'Listados Datos'!$P$5</xm:f>
            <x14:dxf>
              <fill>
                <patternFill>
                  <bgColor rgb="FFFFFF00"/>
                </patternFill>
              </fill>
            </x14:dxf>
          </x14:cfRule>
          <x14:cfRule type="containsText" priority="9960" operator="containsText" id="{B2742530-606D-42CF-89C8-3F79F047C572}">
            <xm:f>NOT(ISERROR(SEARCH('Listados Datos'!$P$6,AR324)))</xm:f>
            <xm:f>'Listados Datos'!$P$6</xm:f>
            <x14:dxf>
              <fill>
                <patternFill>
                  <bgColor rgb="FFFFC000"/>
                </patternFill>
              </fill>
            </x14:dxf>
          </x14:cfRule>
          <x14:cfRule type="containsText" priority="9961" operator="containsText" id="{C9654915-EA98-4B6E-B3CB-8D5E88AF388F}">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953" operator="containsText" id="{B2C4AEED-E92C-49CD-86E0-4468E19ECE57}">
            <xm:f>NOT(ISERROR(SEARCH('Listados Datos'!$T$3,AT325)))</xm:f>
            <xm:f>'Listados Datos'!$T$3</xm:f>
            <x14:dxf>
              <fill>
                <patternFill patternType="solid">
                  <bgColor rgb="FFC00000"/>
                </patternFill>
              </fill>
            </x14:dxf>
          </x14:cfRule>
          <x14:cfRule type="containsText" priority="9954" operator="containsText" id="{01986848-34A2-4808-8A31-4D4C5B56D71B}">
            <xm:f>NOT(ISERROR(SEARCH('Listados Datos'!$T$4,AT325)))</xm:f>
            <xm:f>'Listados Datos'!$T$4</xm:f>
            <x14:dxf>
              <font>
                <b/>
                <i val="0"/>
                <color theme="0"/>
              </font>
              <fill>
                <patternFill>
                  <bgColor rgb="FFE26B0A"/>
                </patternFill>
              </fill>
            </x14:dxf>
          </x14:cfRule>
          <x14:cfRule type="containsText" priority="9955" operator="containsText" id="{8E8C18DE-E3F6-4233-B4B3-EADD96D76ADF}">
            <xm:f>NOT(ISERROR(SEARCH('Listados Datos'!$T$5,AT325)))</xm:f>
            <xm:f>'Listados Datos'!$T$5</xm:f>
            <x14:dxf>
              <font>
                <b/>
                <i val="0"/>
                <color auto="1"/>
              </font>
              <fill>
                <patternFill>
                  <bgColor rgb="FFFFFF00"/>
                </patternFill>
              </fill>
            </x14:dxf>
          </x14:cfRule>
          <x14:cfRule type="containsText" priority="9956" operator="containsText" id="{4B742684-47E4-433B-8678-68B821714AD1}">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943" operator="containsText" id="{888A43CC-05A7-42B5-8AE0-687745AE6341}">
            <xm:f>NOT(ISERROR(SEARCH('Listados Datos'!$P$3,AR325)))</xm:f>
            <xm:f>'Listados Datos'!$P$3</xm:f>
            <x14:dxf>
              <fill>
                <patternFill>
                  <bgColor rgb="FF99CC00"/>
                </patternFill>
              </fill>
            </x14:dxf>
          </x14:cfRule>
          <x14:cfRule type="containsText" priority="9944" operator="containsText" id="{D5645127-8FC4-4636-B0D7-031E528CF51A}">
            <xm:f>NOT(ISERROR(SEARCH('Listados Datos'!$P$4,AR325)))</xm:f>
            <xm:f>'Listados Datos'!$P$4</xm:f>
            <x14:dxf>
              <fill>
                <patternFill>
                  <bgColor rgb="FF33CC33"/>
                </patternFill>
              </fill>
            </x14:dxf>
          </x14:cfRule>
          <x14:cfRule type="containsText" priority="9945" operator="containsText" id="{D5F67F24-FC88-48AF-BABE-D6DE003E300D}">
            <xm:f>NOT(ISERROR(SEARCH('Listados Datos'!$P$5,AR325)))</xm:f>
            <xm:f>'Listados Datos'!$P$5</xm:f>
            <x14:dxf>
              <fill>
                <patternFill>
                  <bgColor rgb="FFFFFF00"/>
                </patternFill>
              </fill>
            </x14:dxf>
          </x14:cfRule>
          <x14:cfRule type="containsText" priority="9946" operator="containsText" id="{B9FA2745-D19E-4F0F-9FB5-C77258BF4EB1}">
            <xm:f>NOT(ISERROR(SEARCH('Listados Datos'!$P$6,AR325)))</xm:f>
            <xm:f>'Listados Datos'!$P$6</xm:f>
            <x14:dxf>
              <fill>
                <patternFill>
                  <bgColor rgb="FFFFC000"/>
                </patternFill>
              </fill>
            </x14:dxf>
          </x14:cfRule>
          <x14:cfRule type="containsText" priority="9947" operator="containsText" id="{E8393FE5-14DB-4555-BD37-2B31E1E513D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67" operator="containsText" id="{EC936712-61AB-459D-A109-5C398D25046A}">
            <xm:f>NOT(ISERROR(SEARCH('Listados Datos'!$T$3,AF340)))</xm:f>
            <xm:f>'Listados Datos'!$T$3</xm:f>
            <x14:dxf>
              <fill>
                <patternFill patternType="solid">
                  <bgColor rgb="FFC00000"/>
                </patternFill>
              </fill>
            </x14:dxf>
          </x14:cfRule>
          <x14:cfRule type="containsText" priority="9668" operator="containsText" id="{7E2F6E52-1DE0-4453-8388-DAD0CB6C4020}">
            <xm:f>NOT(ISERROR(SEARCH('Listados Datos'!$T$4,AF340)))</xm:f>
            <xm:f>'Listados Datos'!$T$4</xm:f>
            <x14:dxf>
              <font>
                <b/>
                <i val="0"/>
                <color theme="0"/>
              </font>
              <fill>
                <patternFill>
                  <bgColor rgb="FFE26B0A"/>
                </patternFill>
              </fill>
            </x14:dxf>
          </x14:cfRule>
          <x14:cfRule type="containsText" priority="9669" operator="containsText" id="{77721F6B-13E9-4952-9891-E939CA15212B}">
            <xm:f>NOT(ISERROR(SEARCH('Listados Datos'!$T$5,AF340)))</xm:f>
            <xm:f>'Listados Datos'!$T$5</xm:f>
            <x14:dxf>
              <font>
                <b/>
                <i val="0"/>
                <color auto="1"/>
              </font>
              <fill>
                <patternFill>
                  <bgColor rgb="FFFFFF00"/>
                </patternFill>
              </fill>
            </x14:dxf>
          </x14:cfRule>
          <x14:cfRule type="containsText" priority="9670" operator="containsText" id="{C5895A24-247E-4B2F-9766-634D895CCE08}">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663" operator="containsText" id="{07D18907-97E1-4EDB-A8EF-3445EA526983}">
            <xm:f>NOT(ISERROR(SEARCH('Listados Datos'!$T$3,AB340)))</xm:f>
            <xm:f>'Listados Datos'!$T$3</xm:f>
            <x14:dxf>
              <fill>
                <patternFill patternType="solid">
                  <bgColor rgb="FFC00000"/>
                </patternFill>
              </fill>
            </x14:dxf>
          </x14:cfRule>
          <x14:cfRule type="containsText" priority="9664" operator="containsText" id="{C3E0C64C-1718-4D75-B1DC-EEEB52608A31}">
            <xm:f>NOT(ISERROR(SEARCH('Listados Datos'!$T$4,AB340)))</xm:f>
            <xm:f>'Listados Datos'!$T$4</xm:f>
            <x14:dxf>
              <font>
                <b/>
                <i val="0"/>
                <color theme="0"/>
              </font>
              <fill>
                <patternFill>
                  <bgColor rgb="FFE26B0A"/>
                </patternFill>
              </fill>
            </x14:dxf>
          </x14:cfRule>
          <x14:cfRule type="containsText" priority="9665" operator="containsText" id="{F8D19B30-15B4-4571-A95A-77BDEEFFCD8B}">
            <xm:f>NOT(ISERROR(SEARCH('Listados Datos'!$T$5,AB340)))</xm:f>
            <xm:f>'Listados Datos'!$T$5</xm:f>
            <x14:dxf>
              <font>
                <b/>
                <i val="0"/>
                <color auto="1"/>
              </font>
              <fill>
                <patternFill>
                  <bgColor rgb="FFFFFF00"/>
                </patternFill>
              </fill>
            </x14:dxf>
          </x14:cfRule>
          <x14:cfRule type="containsText" priority="9666" operator="containsText" id="{06901A94-5B56-40BC-9693-8CB033B93532}">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653" operator="containsText" id="{E9E72AAA-08D8-4B2A-99D0-6DB7433066F2}">
            <xm:f>NOT(ISERROR(SEARCH('Listados Datos'!$P$3,Z340)))</xm:f>
            <xm:f>'Listados Datos'!$P$3</xm:f>
            <x14:dxf>
              <fill>
                <patternFill>
                  <bgColor rgb="FF99CC00"/>
                </patternFill>
              </fill>
            </x14:dxf>
          </x14:cfRule>
          <x14:cfRule type="containsText" priority="9654" operator="containsText" id="{5EDE0B2C-10C8-4966-9B7E-D1B569B63580}">
            <xm:f>NOT(ISERROR(SEARCH('Listados Datos'!$P$4,Z340)))</xm:f>
            <xm:f>'Listados Datos'!$P$4</xm:f>
            <x14:dxf>
              <fill>
                <patternFill>
                  <bgColor rgb="FF33CC33"/>
                </patternFill>
              </fill>
            </x14:dxf>
          </x14:cfRule>
          <x14:cfRule type="containsText" priority="9655" operator="containsText" id="{4AD62A9A-AB2C-48C7-A4AE-E69265AE6A39}">
            <xm:f>NOT(ISERROR(SEARCH('Listados Datos'!$P$5,Z340)))</xm:f>
            <xm:f>'Listados Datos'!$P$5</xm:f>
            <x14:dxf>
              <fill>
                <patternFill>
                  <bgColor rgb="FFFFFF00"/>
                </patternFill>
              </fill>
            </x14:dxf>
          </x14:cfRule>
          <x14:cfRule type="containsText" priority="9656" operator="containsText" id="{40A6286F-512C-460D-B47C-6264EF37F3EE}">
            <xm:f>NOT(ISERROR(SEARCH('Listados Datos'!$P$6,Z340)))</xm:f>
            <xm:f>'Listados Datos'!$P$6</xm:f>
            <x14:dxf>
              <fill>
                <patternFill>
                  <bgColor rgb="FFFFC000"/>
                </patternFill>
              </fill>
            </x14:dxf>
          </x14:cfRule>
          <x14:cfRule type="containsText" priority="9657" operator="containsText" id="{F0BC23A0-83E0-463A-B491-A302EED5A036}">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629" operator="containsText" id="{5A3BF1C0-3B1E-4DD2-AE6D-6E9192F27A73}">
            <xm:f>NOT(ISERROR(SEARCH('Listados Datos'!$T$3,AT340)))</xm:f>
            <xm:f>'Listados Datos'!$T$3</xm:f>
            <x14:dxf>
              <fill>
                <patternFill patternType="solid">
                  <bgColor rgb="FFC00000"/>
                </patternFill>
              </fill>
            </x14:dxf>
          </x14:cfRule>
          <x14:cfRule type="containsText" priority="9630" operator="containsText" id="{22A01926-6D3F-43A5-99A5-E3311B25E1C7}">
            <xm:f>NOT(ISERROR(SEARCH('Listados Datos'!$T$4,AT340)))</xm:f>
            <xm:f>'Listados Datos'!$T$4</xm:f>
            <x14:dxf>
              <font>
                <b/>
                <i val="0"/>
                <color theme="0"/>
              </font>
              <fill>
                <patternFill>
                  <bgColor rgb="FFE26B0A"/>
                </patternFill>
              </fill>
            </x14:dxf>
          </x14:cfRule>
          <x14:cfRule type="containsText" priority="9631" operator="containsText" id="{4DBD09ED-7472-417E-B5B4-41C4932E4BF0}">
            <xm:f>NOT(ISERROR(SEARCH('Listados Datos'!$T$5,AT340)))</xm:f>
            <xm:f>'Listados Datos'!$T$5</xm:f>
            <x14:dxf>
              <font>
                <b/>
                <i val="0"/>
                <color auto="1"/>
              </font>
              <fill>
                <patternFill>
                  <bgColor rgb="FFFFFF00"/>
                </patternFill>
              </fill>
            </x14:dxf>
          </x14:cfRule>
          <x14:cfRule type="containsText" priority="9632" operator="containsText" id="{4D1A7FDE-770F-4E57-A1FE-DD9F5ED788D7}">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619" operator="containsText" id="{ACE1EEB9-FAA9-4079-BD0B-B610FEA70141}">
            <xm:f>NOT(ISERROR(SEARCH('Listados Datos'!$P$3,AR340)))</xm:f>
            <xm:f>'Listados Datos'!$P$3</xm:f>
            <x14:dxf>
              <fill>
                <patternFill>
                  <bgColor rgb="FF99CC00"/>
                </patternFill>
              </fill>
            </x14:dxf>
          </x14:cfRule>
          <x14:cfRule type="containsText" priority="9620" operator="containsText" id="{224D26C2-4FF7-44D2-9635-5D5169610A0D}">
            <xm:f>NOT(ISERROR(SEARCH('Listados Datos'!$P$4,AR340)))</xm:f>
            <xm:f>'Listados Datos'!$P$4</xm:f>
            <x14:dxf>
              <fill>
                <patternFill>
                  <bgColor rgb="FF33CC33"/>
                </patternFill>
              </fill>
            </x14:dxf>
          </x14:cfRule>
          <x14:cfRule type="containsText" priority="9621" operator="containsText" id="{5FA0DE92-3456-4493-88B7-908FA77E8DC4}">
            <xm:f>NOT(ISERROR(SEARCH('Listados Datos'!$P$5,AR340)))</xm:f>
            <xm:f>'Listados Datos'!$P$5</xm:f>
            <x14:dxf>
              <fill>
                <patternFill>
                  <bgColor rgb="FFFFFF00"/>
                </patternFill>
              </fill>
            </x14:dxf>
          </x14:cfRule>
          <x14:cfRule type="containsText" priority="9622" operator="containsText" id="{7E150A64-5FE4-4F07-BD57-26C639C5E0B6}">
            <xm:f>NOT(ISERROR(SEARCH('Listados Datos'!$P$6,AR340)))</xm:f>
            <xm:f>'Listados Datos'!$P$6</xm:f>
            <x14:dxf>
              <fill>
                <patternFill>
                  <bgColor rgb="FFFFC000"/>
                </patternFill>
              </fill>
            </x14:dxf>
          </x14:cfRule>
          <x14:cfRule type="containsText" priority="9623" operator="containsText" id="{0457879E-3C4A-4F1A-991A-62A25A149A37}">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615" operator="containsText" id="{861A94F4-3F76-40F6-AC6C-ED7E9F560E59}">
            <xm:f>NOT(ISERROR(SEARCH('Listados Datos'!$T$3,AT341)))</xm:f>
            <xm:f>'Listados Datos'!$T$3</xm:f>
            <x14:dxf>
              <fill>
                <patternFill patternType="solid">
                  <bgColor rgb="FFC00000"/>
                </patternFill>
              </fill>
            </x14:dxf>
          </x14:cfRule>
          <x14:cfRule type="containsText" priority="9616" operator="containsText" id="{50EC84A4-2936-4E67-B873-03B6CFB59EFD}">
            <xm:f>NOT(ISERROR(SEARCH('Listados Datos'!$T$4,AT341)))</xm:f>
            <xm:f>'Listados Datos'!$T$4</xm:f>
            <x14:dxf>
              <font>
                <b/>
                <i val="0"/>
                <color theme="0"/>
              </font>
              <fill>
                <patternFill>
                  <bgColor rgb="FFE26B0A"/>
                </patternFill>
              </fill>
            </x14:dxf>
          </x14:cfRule>
          <x14:cfRule type="containsText" priority="9617" operator="containsText" id="{1A454CE5-A67A-46DA-8AAF-2C551DCF6E1A}">
            <xm:f>NOT(ISERROR(SEARCH('Listados Datos'!$T$5,AT341)))</xm:f>
            <xm:f>'Listados Datos'!$T$5</xm:f>
            <x14:dxf>
              <font>
                <b/>
                <i val="0"/>
                <color auto="1"/>
              </font>
              <fill>
                <patternFill>
                  <bgColor rgb="FFFFFF00"/>
                </patternFill>
              </fill>
            </x14:dxf>
          </x14:cfRule>
          <x14:cfRule type="containsText" priority="9618" operator="containsText" id="{E8CBCF43-78F7-4B59-959F-52202DA99771}">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605" operator="containsText" id="{19D7370A-6413-4594-8D87-691C89B67F08}">
            <xm:f>NOT(ISERROR(SEARCH('Listados Datos'!$P$3,AR341)))</xm:f>
            <xm:f>'Listados Datos'!$P$3</xm:f>
            <x14:dxf>
              <fill>
                <patternFill>
                  <bgColor rgb="FF99CC00"/>
                </patternFill>
              </fill>
            </x14:dxf>
          </x14:cfRule>
          <x14:cfRule type="containsText" priority="9606" operator="containsText" id="{5827055F-9508-41DC-9E26-1CCFFE61F4CD}">
            <xm:f>NOT(ISERROR(SEARCH('Listados Datos'!$P$4,AR341)))</xm:f>
            <xm:f>'Listados Datos'!$P$4</xm:f>
            <x14:dxf>
              <fill>
                <patternFill>
                  <bgColor rgb="FF33CC33"/>
                </patternFill>
              </fill>
            </x14:dxf>
          </x14:cfRule>
          <x14:cfRule type="containsText" priority="9607" operator="containsText" id="{5C64BD69-CF51-4ECA-8F2B-125545563816}">
            <xm:f>NOT(ISERROR(SEARCH('Listados Datos'!$P$5,AR341)))</xm:f>
            <xm:f>'Listados Datos'!$P$5</xm:f>
            <x14:dxf>
              <fill>
                <patternFill>
                  <bgColor rgb="FFFFFF00"/>
                </patternFill>
              </fill>
            </x14:dxf>
          </x14:cfRule>
          <x14:cfRule type="containsText" priority="9608" operator="containsText" id="{C68AF535-8E0B-406F-A76B-A1EC6F7BAB4F}">
            <xm:f>NOT(ISERROR(SEARCH('Listados Datos'!$P$6,AR341)))</xm:f>
            <xm:f>'Listados Datos'!$P$6</xm:f>
            <x14:dxf>
              <fill>
                <patternFill>
                  <bgColor rgb="FFFFC000"/>
                </patternFill>
              </fill>
            </x14:dxf>
          </x14:cfRule>
          <x14:cfRule type="containsText" priority="9609" operator="containsText" id="{02FD1D25-C23E-4180-B040-238C1F5E21B5}">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587" operator="containsText" id="{C7A44F33-8074-4B31-982A-B88A3281397F}">
            <xm:f>NOT(ISERROR(SEARCH('Listados Datos'!$T$3,AF342)))</xm:f>
            <xm:f>'Listados Datos'!$T$3</xm:f>
            <x14:dxf>
              <fill>
                <patternFill patternType="solid">
                  <bgColor rgb="FFC00000"/>
                </patternFill>
              </fill>
            </x14:dxf>
          </x14:cfRule>
          <x14:cfRule type="containsText" priority="9588" operator="containsText" id="{B31FBDC1-34E1-4502-A58E-CCD418B2EAFF}">
            <xm:f>NOT(ISERROR(SEARCH('Listados Datos'!$T$4,AF342)))</xm:f>
            <xm:f>'Listados Datos'!$T$4</xm:f>
            <x14:dxf>
              <font>
                <b/>
                <i val="0"/>
                <color theme="0"/>
              </font>
              <fill>
                <patternFill>
                  <bgColor rgb="FFE26B0A"/>
                </patternFill>
              </fill>
            </x14:dxf>
          </x14:cfRule>
          <x14:cfRule type="containsText" priority="9589" operator="containsText" id="{74440AA4-47CA-462B-8FCE-71DAAB372420}">
            <xm:f>NOT(ISERROR(SEARCH('Listados Datos'!$T$5,AF342)))</xm:f>
            <xm:f>'Listados Datos'!$T$5</xm:f>
            <x14:dxf>
              <font>
                <b/>
                <i val="0"/>
                <color auto="1"/>
              </font>
              <fill>
                <patternFill>
                  <bgColor rgb="FFFFFF00"/>
                </patternFill>
              </fill>
            </x14:dxf>
          </x14:cfRule>
          <x14:cfRule type="containsText" priority="9590" operator="containsText" id="{1EBE6957-4272-4EBC-BF74-0C9C3EBAFEC5}">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583" operator="containsText" id="{C3001A80-5C2D-4B22-B1E5-584944ECAB53}">
            <xm:f>NOT(ISERROR(SEARCH('Listados Datos'!$T$3,AB342)))</xm:f>
            <xm:f>'Listados Datos'!$T$3</xm:f>
            <x14:dxf>
              <fill>
                <patternFill patternType="solid">
                  <bgColor rgb="FFC00000"/>
                </patternFill>
              </fill>
            </x14:dxf>
          </x14:cfRule>
          <x14:cfRule type="containsText" priority="9584" operator="containsText" id="{F7EDB90D-C897-4AF4-B6D4-6E230BE564C7}">
            <xm:f>NOT(ISERROR(SEARCH('Listados Datos'!$T$4,AB342)))</xm:f>
            <xm:f>'Listados Datos'!$T$4</xm:f>
            <x14:dxf>
              <font>
                <b/>
                <i val="0"/>
                <color theme="0"/>
              </font>
              <fill>
                <patternFill>
                  <bgColor rgb="FFE26B0A"/>
                </patternFill>
              </fill>
            </x14:dxf>
          </x14:cfRule>
          <x14:cfRule type="containsText" priority="9585" operator="containsText" id="{176FDF36-4A8D-45A2-B5FF-7A742D023B8C}">
            <xm:f>NOT(ISERROR(SEARCH('Listados Datos'!$T$5,AB342)))</xm:f>
            <xm:f>'Listados Datos'!$T$5</xm:f>
            <x14:dxf>
              <font>
                <b/>
                <i val="0"/>
                <color auto="1"/>
              </font>
              <fill>
                <patternFill>
                  <bgColor rgb="FFFFFF00"/>
                </patternFill>
              </fill>
            </x14:dxf>
          </x14:cfRule>
          <x14:cfRule type="containsText" priority="9586" operator="containsText" id="{FA6D0D12-6ACA-4D67-9F4B-D7249EA29534}">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573" operator="containsText" id="{83E4C0AB-3F09-43C2-A0B4-B9BA3FDFEBD5}">
            <xm:f>NOT(ISERROR(SEARCH('Listados Datos'!$P$3,Z342)))</xm:f>
            <xm:f>'Listados Datos'!$P$3</xm:f>
            <x14:dxf>
              <fill>
                <patternFill>
                  <bgColor rgb="FF99CC00"/>
                </patternFill>
              </fill>
            </x14:dxf>
          </x14:cfRule>
          <x14:cfRule type="containsText" priority="9574" operator="containsText" id="{E0042F99-7CFE-4042-AC55-93C279777785}">
            <xm:f>NOT(ISERROR(SEARCH('Listados Datos'!$P$4,Z342)))</xm:f>
            <xm:f>'Listados Datos'!$P$4</xm:f>
            <x14:dxf>
              <fill>
                <patternFill>
                  <bgColor rgb="FF33CC33"/>
                </patternFill>
              </fill>
            </x14:dxf>
          </x14:cfRule>
          <x14:cfRule type="containsText" priority="9575" operator="containsText" id="{52F0B763-3A28-454D-8075-B34342F418DA}">
            <xm:f>NOT(ISERROR(SEARCH('Listados Datos'!$P$5,Z342)))</xm:f>
            <xm:f>'Listados Datos'!$P$5</xm:f>
            <x14:dxf>
              <fill>
                <patternFill>
                  <bgColor rgb="FFFFFF00"/>
                </patternFill>
              </fill>
            </x14:dxf>
          </x14:cfRule>
          <x14:cfRule type="containsText" priority="9576" operator="containsText" id="{3460B778-E453-41A4-A26A-C3915BB8DD7F}">
            <xm:f>NOT(ISERROR(SEARCH('Listados Datos'!$P$6,Z342)))</xm:f>
            <xm:f>'Listados Datos'!$P$6</xm:f>
            <x14:dxf>
              <fill>
                <patternFill>
                  <bgColor rgb="FFFFC000"/>
                </patternFill>
              </fill>
            </x14:dxf>
          </x14:cfRule>
          <x14:cfRule type="containsText" priority="9577" operator="containsText" id="{842FD6F8-2A21-439E-9FB9-ED88908004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545" operator="containsText" id="{F55AE756-B213-4956-815B-0770C61501A3}">
            <xm:f>NOT(ISERROR(SEARCH('Listados Datos'!$T$3,AT343)))</xm:f>
            <xm:f>'Listados Datos'!$T$3</xm:f>
            <x14:dxf>
              <fill>
                <patternFill patternType="solid">
                  <bgColor rgb="FFC00000"/>
                </patternFill>
              </fill>
            </x14:dxf>
          </x14:cfRule>
          <x14:cfRule type="containsText" priority="9546" operator="containsText" id="{9478A710-CAF5-4761-9183-6DBEC7B2044B}">
            <xm:f>NOT(ISERROR(SEARCH('Listados Datos'!$T$4,AT343)))</xm:f>
            <xm:f>'Listados Datos'!$T$4</xm:f>
            <x14:dxf>
              <font>
                <b/>
                <i val="0"/>
                <color theme="0"/>
              </font>
              <fill>
                <patternFill>
                  <bgColor rgb="FFE26B0A"/>
                </patternFill>
              </fill>
            </x14:dxf>
          </x14:cfRule>
          <x14:cfRule type="containsText" priority="9547" operator="containsText" id="{590D67FA-C50D-4E30-9203-8BA518E2184E}">
            <xm:f>NOT(ISERROR(SEARCH('Listados Datos'!$T$5,AT343)))</xm:f>
            <xm:f>'Listados Datos'!$T$5</xm:f>
            <x14:dxf>
              <font>
                <b/>
                <i val="0"/>
                <color auto="1"/>
              </font>
              <fill>
                <patternFill>
                  <bgColor rgb="FFFFFF00"/>
                </patternFill>
              </fill>
            </x14:dxf>
          </x14:cfRule>
          <x14:cfRule type="containsText" priority="9548" operator="containsText" id="{EBDEF1C7-CF85-45BD-BCCE-9B945053EEAA}">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9465" operator="containsText" id="{F825BD5F-7727-47E2-AB7C-1BA80C34EA46}">
            <xm:f>NOT(ISERROR(SEARCH('Listados Datos'!$T$3,AT357)))</xm:f>
            <xm:f>'Listados Datos'!$T$3</xm:f>
            <x14:dxf>
              <fill>
                <patternFill patternType="solid">
                  <bgColor rgb="FFC00000"/>
                </patternFill>
              </fill>
            </x14:dxf>
          </x14:cfRule>
          <x14:cfRule type="containsText" priority="9466" operator="containsText" id="{BB40123A-3B07-4B91-9AD7-DE227B899D6B}">
            <xm:f>NOT(ISERROR(SEARCH('Listados Datos'!$T$4,AT357)))</xm:f>
            <xm:f>'Listados Datos'!$T$4</xm:f>
            <x14:dxf>
              <font>
                <b/>
                <i val="0"/>
                <color theme="0"/>
              </font>
              <fill>
                <patternFill>
                  <bgColor rgb="FFE26B0A"/>
                </patternFill>
              </fill>
            </x14:dxf>
          </x14:cfRule>
          <x14:cfRule type="containsText" priority="9467" operator="containsText" id="{31179FCA-F986-41AD-9BFF-3955AF2827AA}">
            <xm:f>NOT(ISERROR(SEARCH('Listados Datos'!$T$5,AT357)))</xm:f>
            <xm:f>'Listados Datos'!$T$5</xm:f>
            <x14:dxf>
              <font>
                <b/>
                <i val="0"/>
                <color auto="1"/>
              </font>
              <fill>
                <patternFill>
                  <bgColor rgb="FFFFFF00"/>
                </patternFill>
              </fill>
            </x14:dxf>
          </x14:cfRule>
          <x14:cfRule type="containsText" priority="9468" operator="containsText" id="{F9716B6B-BA08-4F00-AE50-ED99FAF9790A}">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9455" operator="containsText" id="{E53B6EC0-CCBF-460B-9851-ACFB86F5D278}">
            <xm:f>NOT(ISERROR(SEARCH('Listados Datos'!$P$3,AR357)))</xm:f>
            <xm:f>'Listados Datos'!$P$3</xm:f>
            <x14:dxf>
              <fill>
                <patternFill>
                  <bgColor rgb="FF99CC00"/>
                </patternFill>
              </fill>
            </x14:dxf>
          </x14:cfRule>
          <x14:cfRule type="containsText" priority="9456" operator="containsText" id="{2F302B6A-4737-47EE-B168-9B030859EA88}">
            <xm:f>NOT(ISERROR(SEARCH('Listados Datos'!$P$4,AR357)))</xm:f>
            <xm:f>'Listados Datos'!$P$4</xm:f>
            <x14:dxf>
              <fill>
                <patternFill>
                  <bgColor rgb="FF33CC33"/>
                </patternFill>
              </fill>
            </x14:dxf>
          </x14:cfRule>
          <x14:cfRule type="containsText" priority="9457" operator="containsText" id="{4F4636A9-F55D-4EB0-B487-FB424E7DE665}">
            <xm:f>NOT(ISERROR(SEARCH('Listados Datos'!$P$5,AR357)))</xm:f>
            <xm:f>'Listados Datos'!$P$5</xm:f>
            <x14:dxf>
              <fill>
                <patternFill>
                  <bgColor rgb="FFFFFF00"/>
                </patternFill>
              </fill>
            </x14:dxf>
          </x14:cfRule>
          <x14:cfRule type="containsText" priority="9458" operator="containsText" id="{D6E1ED58-D7BE-4B29-9D1A-C9DD1D458AFA}">
            <xm:f>NOT(ISERROR(SEARCH('Listados Datos'!$P$6,AR357)))</xm:f>
            <xm:f>'Listados Datos'!$P$6</xm:f>
            <x14:dxf>
              <fill>
                <patternFill>
                  <bgColor rgb="FFFFC000"/>
                </patternFill>
              </fill>
            </x14:dxf>
          </x14:cfRule>
          <x14:cfRule type="containsText" priority="9459" operator="containsText" id="{FD2DF636-D67B-41B4-956F-64473D16059A}">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9423" operator="containsText" id="{504C9131-678A-4F45-BC26-38608F519CC4}">
            <xm:f>NOT(ISERROR(SEARCH('Listados Datos'!$T$3,AT354)))</xm:f>
            <xm:f>'Listados Datos'!$T$3</xm:f>
            <x14:dxf>
              <fill>
                <patternFill patternType="solid">
                  <bgColor rgb="FFC00000"/>
                </patternFill>
              </fill>
            </x14:dxf>
          </x14:cfRule>
          <x14:cfRule type="containsText" priority="9424" operator="containsText" id="{BFC630A2-ED95-46CF-AC51-F74FE1EA5DB8}">
            <xm:f>NOT(ISERROR(SEARCH('Listados Datos'!$T$4,AT354)))</xm:f>
            <xm:f>'Listados Datos'!$T$4</xm:f>
            <x14:dxf>
              <font>
                <b/>
                <i val="0"/>
                <color theme="0"/>
              </font>
              <fill>
                <patternFill>
                  <bgColor rgb="FFE26B0A"/>
                </patternFill>
              </fill>
            </x14:dxf>
          </x14:cfRule>
          <x14:cfRule type="containsText" priority="9425" operator="containsText" id="{B24DCA94-9478-467D-9566-2C33D6EE60AA}">
            <xm:f>NOT(ISERROR(SEARCH('Listados Datos'!$T$5,AT354)))</xm:f>
            <xm:f>'Listados Datos'!$T$5</xm:f>
            <x14:dxf>
              <font>
                <b/>
                <i val="0"/>
                <color auto="1"/>
              </font>
              <fill>
                <patternFill>
                  <bgColor rgb="FFFFFF00"/>
                </patternFill>
              </fill>
            </x14:dxf>
          </x14:cfRule>
          <x14:cfRule type="containsText" priority="9426" operator="containsText" id="{0298CFD8-F834-4105-B8CD-6A4BB475D2C9}">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9413" operator="containsText" id="{E3D3DCE9-2941-4AFF-B748-B03C7C48A14C}">
            <xm:f>NOT(ISERROR(SEARCH('Listados Datos'!$P$3,AR354)))</xm:f>
            <xm:f>'Listados Datos'!$P$3</xm:f>
            <x14:dxf>
              <fill>
                <patternFill>
                  <bgColor rgb="FF99CC00"/>
                </patternFill>
              </fill>
            </x14:dxf>
          </x14:cfRule>
          <x14:cfRule type="containsText" priority="9414" operator="containsText" id="{C9D1AFCD-5BCD-4F1B-9534-89B3A3597FAB}">
            <xm:f>NOT(ISERROR(SEARCH('Listados Datos'!$P$4,AR354)))</xm:f>
            <xm:f>'Listados Datos'!$P$4</xm:f>
            <x14:dxf>
              <fill>
                <patternFill>
                  <bgColor rgb="FF33CC33"/>
                </patternFill>
              </fill>
            </x14:dxf>
          </x14:cfRule>
          <x14:cfRule type="containsText" priority="9415" operator="containsText" id="{07C8060D-C58D-458E-A592-7B8D52AE4673}">
            <xm:f>NOT(ISERROR(SEARCH('Listados Datos'!$P$5,AR354)))</xm:f>
            <xm:f>'Listados Datos'!$P$5</xm:f>
            <x14:dxf>
              <fill>
                <patternFill>
                  <bgColor rgb="FFFFFF00"/>
                </patternFill>
              </fill>
            </x14:dxf>
          </x14:cfRule>
          <x14:cfRule type="containsText" priority="9416" operator="containsText" id="{93D263AB-2B0A-4E12-B101-FBB2E2B58387}">
            <xm:f>NOT(ISERROR(SEARCH('Listados Datos'!$P$6,AR354)))</xm:f>
            <xm:f>'Listados Datos'!$P$6</xm:f>
            <x14:dxf>
              <fill>
                <patternFill>
                  <bgColor rgb="FFFFC000"/>
                </patternFill>
              </fill>
            </x14:dxf>
          </x14:cfRule>
          <x14:cfRule type="containsText" priority="9417" operator="containsText" id="{5B2C050A-836A-4022-9BDE-094878F8DC5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9531" operator="containsText" id="{CB9F07A3-D9DE-41E2-8BE8-0F260F146C4E}">
            <xm:f>NOT(ISERROR(SEARCH('Listados Datos'!$T$3,AF352)))</xm:f>
            <xm:f>'Listados Datos'!$T$3</xm:f>
            <x14:dxf>
              <fill>
                <patternFill patternType="solid">
                  <bgColor rgb="FFC00000"/>
                </patternFill>
              </fill>
            </x14:dxf>
          </x14:cfRule>
          <x14:cfRule type="containsText" priority="9532" operator="containsText" id="{0D0F61C1-61E6-4ADA-887D-95786C6E6937}">
            <xm:f>NOT(ISERROR(SEARCH('Listados Datos'!$T$4,AF352)))</xm:f>
            <xm:f>'Listados Datos'!$T$4</xm:f>
            <x14:dxf>
              <font>
                <b/>
                <i val="0"/>
                <color theme="0"/>
              </font>
              <fill>
                <patternFill>
                  <bgColor rgb="FFE26B0A"/>
                </patternFill>
              </fill>
            </x14:dxf>
          </x14:cfRule>
          <x14:cfRule type="containsText" priority="9533" operator="containsText" id="{23BCBEC6-320E-49B7-8F1E-EB1617BCBCAE}">
            <xm:f>NOT(ISERROR(SEARCH('Listados Datos'!$T$5,AF352)))</xm:f>
            <xm:f>'Listados Datos'!$T$5</xm:f>
            <x14:dxf>
              <font>
                <b/>
                <i val="0"/>
                <color auto="1"/>
              </font>
              <fill>
                <patternFill>
                  <bgColor rgb="FFFFFF00"/>
                </patternFill>
              </fill>
            </x14:dxf>
          </x14:cfRule>
          <x14:cfRule type="containsText" priority="9534" operator="containsText" id="{75E3174F-D030-413D-902C-7CEB59FC3E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9527" operator="containsText" id="{E945633E-9CD9-4335-8BE1-7EA9C198EB2F}">
            <xm:f>NOT(ISERROR(SEARCH('Listados Datos'!$T$3,AB352)))</xm:f>
            <xm:f>'Listados Datos'!$T$3</xm:f>
            <x14:dxf>
              <fill>
                <patternFill patternType="solid">
                  <bgColor rgb="FFC00000"/>
                </patternFill>
              </fill>
            </x14:dxf>
          </x14:cfRule>
          <x14:cfRule type="containsText" priority="9528" operator="containsText" id="{E0D3CFAC-5436-4C78-9C2D-E60CE374671E}">
            <xm:f>NOT(ISERROR(SEARCH('Listados Datos'!$T$4,AB352)))</xm:f>
            <xm:f>'Listados Datos'!$T$4</xm:f>
            <x14:dxf>
              <font>
                <b/>
                <i val="0"/>
                <color theme="0"/>
              </font>
              <fill>
                <patternFill>
                  <bgColor rgb="FFE26B0A"/>
                </patternFill>
              </fill>
            </x14:dxf>
          </x14:cfRule>
          <x14:cfRule type="containsText" priority="9529" operator="containsText" id="{2E3656CA-A6FE-47A4-BE58-5F058980754E}">
            <xm:f>NOT(ISERROR(SEARCH('Listados Datos'!$T$5,AB352)))</xm:f>
            <xm:f>'Listados Datos'!$T$5</xm:f>
            <x14:dxf>
              <font>
                <b/>
                <i val="0"/>
                <color auto="1"/>
              </font>
              <fill>
                <patternFill>
                  <bgColor rgb="FFFFFF00"/>
                </patternFill>
              </fill>
            </x14:dxf>
          </x14:cfRule>
          <x14:cfRule type="containsText" priority="9530" operator="containsText" id="{F8DED4B8-77A1-433A-818B-1270F4F8EE33}">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9517" operator="containsText" id="{CDEFA364-245B-4B17-ACAE-21F909C0F45B}">
            <xm:f>NOT(ISERROR(SEARCH('Listados Datos'!$P$3,Z352)))</xm:f>
            <xm:f>'Listados Datos'!$P$3</xm:f>
            <x14:dxf>
              <fill>
                <patternFill>
                  <bgColor rgb="FF99CC00"/>
                </patternFill>
              </fill>
            </x14:dxf>
          </x14:cfRule>
          <x14:cfRule type="containsText" priority="9518" operator="containsText" id="{01F71534-6DA9-46B0-853C-9C94CBE45F24}">
            <xm:f>NOT(ISERROR(SEARCH('Listados Datos'!$P$4,Z352)))</xm:f>
            <xm:f>'Listados Datos'!$P$4</xm:f>
            <x14:dxf>
              <fill>
                <patternFill>
                  <bgColor rgb="FF33CC33"/>
                </patternFill>
              </fill>
            </x14:dxf>
          </x14:cfRule>
          <x14:cfRule type="containsText" priority="9519" operator="containsText" id="{F29F52F5-A772-4E30-B288-12702388F285}">
            <xm:f>NOT(ISERROR(SEARCH('Listados Datos'!$P$5,Z352)))</xm:f>
            <xm:f>'Listados Datos'!$P$5</xm:f>
            <x14:dxf>
              <fill>
                <patternFill>
                  <bgColor rgb="FFFFFF00"/>
                </patternFill>
              </fill>
            </x14:dxf>
          </x14:cfRule>
          <x14:cfRule type="containsText" priority="9520" operator="containsText" id="{BE5F3BD0-474D-4775-B4D3-53876FBBB781}">
            <xm:f>NOT(ISERROR(SEARCH('Listados Datos'!$P$6,Z352)))</xm:f>
            <xm:f>'Listados Datos'!$P$6</xm:f>
            <x14:dxf>
              <fill>
                <patternFill>
                  <bgColor rgb="FFFFC000"/>
                </patternFill>
              </fill>
            </x14:dxf>
          </x14:cfRule>
          <x14:cfRule type="containsText" priority="9521" operator="containsText" id="{023CA32D-BE78-4B82-9415-94165AE16C28}">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9493" operator="containsText" id="{E0250A4A-7F94-4BFC-82F4-E3EBAA4233E5}">
            <xm:f>NOT(ISERROR(SEARCH('Listados Datos'!$T$3,AT352)))</xm:f>
            <xm:f>'Listados Datos'!$T$3</xm:f>
            <x14:dxf>
              <fill>
                <patternFill patternType="solid">
                  <bgColor rgb="FFC00000"/>
                </patternFill>
              </fill>
            </x14:dxf>
          </x14:cfRule>
          <x14:cfRule type="containsText" priority="9494" operator="containsText" id="{032325B4-1A15-44E2-8E7E-CA99D5138989}">
            <xm:f>NOT(ISERROR(SEARCH('Listados Datos'!$T$4,AT352)))</xm:f>
            <xm:f>'Listados Datos'!$T$4</xm:f>
            <x14:dxf>
              <font>
                <b/>
                <i val="0"/>
                <color theme="0"/>
              </font>
              <fill>
                <patternFill>
                  <bgColor rgb="FFE26B0A"/>
                </patternFill>
              </fill>
            </x14:dxf>
          </x14:cfRule>
          <x14:cfRule type="containsText" priority="9495" operator="containsText" id="{9F8BA6FA-ACE0-4391-9BFA-FF6B051E0EE9}">
            <xm:f>NOT(ISERROR(SEARCH('Listados Datos'!$T$5,AT352)))</xm:f>
            <xm:f>'Listados Datos'!$T$5</xm:f>
            <x14:dxf>
              <font>
                <b/>
                <i val="0"/>
                <color auto="1"/>
              </font>
              <fill>
                <patternFill>
                  <bgColor rgb="FFFFFF00"/>
                </patternFill>
              </fill>
            </x14:dxf>
          </x14:cfRule>
          <x14:cfRule type="containsText" priority="9496" operator="containsText" id="{6F545B13-525C-4172-A25D-ECDA85003DB7}">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9483" operator="containsText" id="{298DE236-D8CB-4E4C-9F45-771D7C9C30F2}">
            <xm:f>NOT(ISERROR(SEARCH('Listados Datos'!$P$3,AR352)))</xm:f>
            <xm:f>'Listados Datos'!$P$3</xm:f>
            <x14:dxf>
              <fill>
                <patternFill>
                  <bgColor rgb="FF99CC00"/>
                </patternFill>
              </fill>
            </x14:dxf>
          </x14:cfRule>
          <x14:cfRule type="containsText" priority="9484" operator="containsText" id="{FC7DFF6F-4A3A-4883-AE0D-302BC2B9878E}">
            <xm:f>NOT(ISERROR(SEARCH('Listados Datos'!$P$4,AR352)))</xm:f>
            <xm:f>'Listados Datos'!$P$4</xm:f>
            <x14:dxf>
              <fill>
                <patternFill>
                  <bgColor rgb="FF33CC33"/>
                </patternFill>
              </fill>
            </x14:dxf>
          </x14:cfRule>
          <x14:cfRule type="containsText" priority="9485" operator="containsText" id="{BA2C7124-46A3-4988-AE70-5F792BD5F8C7}">
            <xm:f>NOT(ISERROR(SEARCH('Listados Datos'!$P$5,AR352)))</xm:f>
            <xm:f>'Listados Datos'!$P$5</xm:f>
            <x14:dxf>
              <fill>
                <patternFill>
                  <bgColor rgb="FFFFFF00"/>
                </patternFill>
              </fill>
            </x14:dxf>
          </x14:cfRule>
          <x14:cfRule type="containsText" priority="9486" operator="containsText" id="{ECD215E0-30D1-4BBE-832E-ECCE9A4FEB74}">
            <xm:f>NOT(ISERROR(SEARCH('Listados Datos'!$P$6,AR352)))</xm:f>
            <xm:f>'Listados Datos'!$P$6</xm:f>
            <x14:dxf>
              <fill>
                <patternFill>
                  <bgColor rgb="FFFFC000"/>
                </patternFill>
              </fill>
            </x14:dxf>
          </x14:cfRule>
          <x14:cfRule type="containsText" priority="9487" operator="containsText" id="{FF6CB23B-430D-4240-9AAF-9C20BEFDD449}">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9479" operator="containsText" id="{82EBA0F0-03E0-45A8-B029-52BBC4441123}">
            <xm:f>NOT(ISERROR(SEARCH('Listados Datos'!$T$3,AT353)))</xm:f>
            <xm:f>'Listados Datos'!$T$3</xm:f>
            <x14:dxf>
              <fill>
                <patternFill patternType="solid">
                  <bgColor rgb="FFC00000"/>
                </patternFill>
              </fill>
            </x14:dxf>
          </x14:cfRule>
          <x14:cfRule type="containsText" priority="9480" operator="containsText" id="{B71F5813-3834-4528-9AB2-08C92EBAFAC1}">
            <xm:f>NOT(ISERROR(SEARCH('Listados Datos'!$T$4,AT353)))</xm:f>
            <xm:f>'Listados Datos'!$T$4</xm:f>
            <x14:dxf>
              <font>
                <b/>
                <i val="0"/>
                <color theme="0"/>
              </font>
              <fill>
                <patternFill>
                  <bgColor rgb="FFE26B0A"/>
                </patternFill>
              </fill>
            </x14:dxf>
          </x14:cfRule>
          <x14:cfRule type="containsText" priority="9481" operator="containsText" id="{3BEDBFCD-5019-41AB-B6CD-10523A5EB162}">
            <xm:f>NOT(ISERROR(SEARCH('Listados Datos'!$T$5,AT353)))</xm:f>
            <xm:f>'Listados Datos'!$T$5</xm:f>
            <x14:dxf>
              <font>
                <b/>
                <i val="0"/>
                <color auto="1"/>
              </font>
              <fill>
                <patternFill>
                  <bgColor rgb="FFFFFF00"/>
                </patternFill>
              </fill>
            </x14:dxf>
          </x14:cfRule>
          <x14:cfRule type="containsText" priority="9482" operator="containsText" id="{A6195E6F-660C-4F22-8EA4-005B1201BC4A}">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9469" operator="containsText" id="{9CC34FDC-D11C-40B1-93E2-12A3406DA587}">
            <xm:f>NOT(ISERROR(SEARCH('Listados Datos'!$P$3,AR353)))</xm:f>
            <xm:f>'Listados Datos'!$P$3</xm:f>
            <x14:dxf>
              <fill>
                <patternFill>
                  <bgColor rgb="FF99CC00"/>
                </patternFill>
              </fill>
            </x14:dxf>
          </x14:cfRule>
          <x14:cfRule type="containsText" priority="9470" operator="containsText" id="{55396670-0715-443F-AC12-4613A8149797}">
            <xm:f>NOT(ISERROR(SEARCH('Listados Datos'!$P$4,AR353)))</xm:f>
            <xm:f>'Listados Datos'!$P$4</xm:f>
            <x14:dxf>
              <fill>
                <patternFill>
                  <bgColor rgb="FF33CC33"/>
                </patternFill>
              </fill>
            </x14:dxf>
          </x14:cfRule>
          <x14:cfRule type="containsText" priority="9471" operator="containsText" id="{F762C355-AACF-4351-8ACD-3D913FA52BC4}">
            <xm:f>NOT(ISERROR(SEARCH('Listados Datos'!$P$5,AR353)))</xm:f>
            <xm:f>'Listados Datos'!$P$5</xm:f>
            <x14:dxf>
              <fill>
                <patternFill>
                  <bgColor rgb="FFFFFF00"/>
                </patternFill>
              </fill>
            </x14:dxf>
          </x14:cfRule>
          <x14:cfRule type="containsText" priority="9472" operator="containsText" id="{24B1CA1C-9AEF-4719-B829-6BD6774B3A02}">
            <xm:f>NOT(ISERROR(SEARCH('Listados Datos'!$P$6,AR353)))</xm:f>
            <xm:f>'Listados Datos'!$P$6</xm:f>
            <x14:dxf>
              <fill>
                <patternFill>
                  <bgColor rgb="FFFFC000"/>
                </patternFill>
              </fill>
            </x14:dxf>
          </x14:cfRule>
          <x14:cfRule type="containsText" priority="9473" operator="containsText" id="{827640F5-C717-4C7E-B964-780942A761E6}">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9451" operator="containsText" id="{59C65C28-E257-41D7-A71E-7A8E190A8DE6}">
            <xm:f>NOT(ISERROR(SEARCH('Listados Datos'!$T$3,AF354)))</xm:f>
            <xm:f>'Listados Datos'!$T$3</xm:f>
            <x14:dxf>
              <fill>
                <patternFill patternType="solid">
                  <bgColor rgb="FFC00000"/>
                </patternFill>
              </fill>
            </x14:dxf>
          </x14:cfRule>
          <x14:cfRule type="containsText" priority="9452" operator="containsText" id="{C0C364A7-52A3-4C4D-9D55-A2E79B78976A}">
            <xm:f>NOT(ISERROR(SEARCH('Listados Datos'!$T$4,AF354)))</xm:f>
            <xm:f>'Listados Datos'!$T$4</xm:f>
            <x14:dxf>
              <font>
                <b/>
                <i val="0"/>
                <color theme="0"/>
              </font>
              <fill>
                <patternFill>
                  <bgColor rgb="FFE26B0A"/>
                </patternFill>
              </fill>
            </x14:dxf>
          </x14:cfRule>
          <x14:cfRule type="containsText" priority="9453" operator="containsText" id="{7356ED69-7B69-4F67-938D-8DBADA22A6C1}">
            <xm:f>NOT(ISERROR(SEARCH('Listados Datos'!$T$5,AF354)))</xm:f>
            <xm:f>'Listados Datos'!$T$5</xm:f>
            <x14:dxf>
              <font>
                <b/>
                <i val="0"/>
                <color auto="1"/>
              </font>
              <fill>
                <patternFill>
                  <bgColor rgb="FFFFFF00"/>
                </patternFill>
              </fill>
            </x14:dxf>
          </x14:cfRule>
          <x14:cfRule type="containsText" priority="9454" operator="containsText" id="{3160BEFE-2FE2-4F99-B07A-684CFEEB9986}">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9447" operator="containsText" id="{B01B682A-E082-4208-837E-D4686F0F7D54}">
            <xm:f>NOT(ISERROR(SEARCH('Listados Datos'!$T$3,AB354)))</xm:f>
            <xm:f>'Listados Datos'!$T$3</xm:f>
            <x14:dxf>
              <fill>
                <patternFill patternType="solid">
                  <bgColor rgb="FFC00000"/>
                </patternFill>
              </fill>
            </x14:dxf>
          </x14:cfRule>
          <x14:cfRule type="containsText" priority="9448" operator="containsText" id="{1D468CAD-4878-4157-AB26-03A729A300AB}">
            <xm:f>NOT(ISERROR(SEARCH('Listados Datos'!$T$4,AB354)))</xm:f>
            <xm:f>'Listados Datos'!$T$4</xm:f>
            <x14:dxf>
              <font>
                <b/>
                <i val="0"/>
                <color theme="0"/>
              </font>
              <fill>
                <patternFill>
                  <bgColor rgb="FFE26B0A"/>
                </patternFill>
              </fill>
            </x14:dxf>
          </x14:cfRule>
          <x14:cfRule type="containsText" priority="9449" operator="containsText" id="{A7FE6822-611E-472A-B245-4D3CB4B5684C}">
            <xm:f>NOT(ISERROR(SEARCH('Listados Datos'!$T$5,AB354)))</xm:f>
            <xm:f>'Listados Datos'!$T$5</xm:f>
            <x14:dxf>
              <font>
                <b/>
                <i val="0"/>
                <color auto="1"/>
              </font>
              <fill>
                <patternFill>
                  <bgColor rgb="FFFFFF00"/>
                </patternFill>
              </fill>
            </x14:dxf>
          </x14:cfRule>
          <x14:cfRule type="containsText" priority="9450" operator="containsText" id="{33E4E48E-9CA4-42D3-9CD3-FE3F0710CAEA}">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9437" operator="containsText" id="{8C8368A3-8C97-4EEB-8C9E-F291DCDEEC83}">
            <xm:f>NOT(ISERROR(SEARCH('Listados Datos'!$P$3,Z354)))</xm:f>
            <xm:f>'Listados Datos'!$P$3</xm:f>
            <x14:dxf>
              <fill>
                <patternFill>
                  <bgColor rgb="FF99CC00"/>
                </patternFill>
              </fill>
            </x14:dxf>
          </x14:cfRule>
          <x14:cfRule type="containsText" priority="9438" operator="containsText" id="{A3220EAE-72E6-4B6F-84A3-4FDC9F09EE29}">
            <xm:f>NOT(ISERROR(SEARCH('Listados Datos'!$P$4,Z354)))</xm:f>
            <xm:f>'Listados Datos'!$P$4</xm:f>
            <x14:dxf>
              <fill>
                <patternFill>
                  <bgColor rgb="FF33CC33"/>
                </patternFill>
              </fill>
            </x14:dxf>
          </x14:cfRule>
          <x14:cfRule type="containsText" priority="9439" operator="containsText" id="{C8513C2B-76F0-4BC5-8FDC-16EB000EA7DA}">
            <xm:f>NOT(ISERROR(SEARCH('Listados Datos'!$P$5,Z354)))</xm:f>
            <xm:f>'Listados Datos'!$P$5</xm:f>
            <x14:dxf>
              <fill>
                <patternFill>
                  <bgColor rgb="FFFFFF00"/>
                </patternFill>
              </fill>
            </x14:dxf>
          </x14:cfRule>
          <x14:cfRule type="containsText" priority="9440" operator="containsText" id="{BC1E6689-D3CF-4907-BE7B-A10F34E1A360}">
            <xm:f>NOT(ISERROR(SEARCH('Listados Datos'!$P$6,Z354)))</xm:f>
            <xm:f>'Listados Datos'!$P$6</xm:f>
            <x14:dxf>
              <fill>
                <patternFill>
                  <bgColor rgb="FFFFC000"/>
                </patternFill>
              </fill>
            </x14:dxf>
          </x14:cfRule>
          <x14:cfRule type="containsText" priority="9441" operator="containsText" id="{6B2032BD-5919-469B-9DA7-CACF1F79118C}">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9409" operator="containsText" id="{5722ACB6-5B04-46A2-B970-86645B4CEBFE}">
            <xm:f>NOT(ISERROR(SEARCH('Listados Datos'!$T$3,AT355)))</xm:f>
            <xm:f>'Listados Datos'!$T$3</xm:f>
            <x14:dxf>
              <fill>
                <patternFill patternType="solid">
                  <bgColor rgb="FFC00000"/>
                </patternFill>
              </fill>
            </x14:dxf>
          </x14:cfRule>
          <x14:cfRule type="containsText" priority="9410" operator="containsText" id="{7520C2AE-AC30-4A04-981A-D16A001B2E39}">
            <xm:f>NOT(ISERROR(SEARCH('Listados Datos'!$T$4,AT355)))</xm:f>
            <xm:f>'Listados Datos'!$T$4</xm:f>
            <x14:dxf>
              <font>
                <b/>
                <i val="0"/>
                <color theme="0"/>
              </font>
              <fill>
                <patternFill>
                  <bgColor rgb="FFE26B0A"/>
                </patternFill>
              </fill>
            </x14:dxf>
          </x14:cfRule>
          <x14:cfRule type="containsText" priority="9411" operator="containsText" id="{F46C366D-4820-4627-B0E1-261D363365BB}">
            <xm:f>NOT(ISERROR(SEARCH('Listados Datos'!$T$5,AT355)))</xm:f>
            <xm:f>'Listados Datos'!$T$5</xm:f>
            <x14:dxf>
              <font>
                <b/>
                <i val="0"/>
                <color auto="1"/>
              </font>
              <fill>
                <patternFill>
                  <bgColor rgb="FFFFFF00"/>
                </patternFill>
              </fill>
            </x14:dxf>
          </x14:cfRule>
          <x14:cfRule type="containsText" priority="9412" operator="containsText" id="{2D95284E-E759-4F38-A0FB-31FD4DADFA40}">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9329" operator="containsText" id="{0897F745-256B-4D9A-A4A5-16050D241E1C}">
            <xm:f>NOT(ISERROR(SEARCH('Listados Datos'!$T$3,AT351)))</xm:f>
            <xm:f>'Listados Datos'!$T$3</xm:f>
            <x14:dxf>
              <fill>
                <patternFill patternType="solid">
                  <bgColor rgb="FFC00000"/>
                </patternFill>
              </fill>
            </x14:dxf>
          </x14:cfRule>
          <x14:cfRule type="containsText" priority="9330" operator="containsText" id="{EA957FD6-C505-4C0C-82CF-8DC4F49BF1A2}">
            <xm:f>NOT(ISERROR(SEARCH('Listados Datos'!$T$4,AT351)))</xm:f>
            <xm:f>'Listados Datos'!$T$4</xm:f>
            <x14:dxf>
              <font>
                <b/>
                <i val="0"/>
                <color theme="0"/>
              </font>
              <fill>
                <patternFill>
                  <bgColor rgb="FFE26B0A"/>
                </patternFill>
              </fill>
            </x14:dxf>
          </x14:cfRule>
          <x14:cfRule type="containsText" priority="9331" operator="containsText" id="{772EC4DF-B651-41B2-A1FA-CD6B9A738BA3}">
            <xm:f>NOT(ISERROR(SEARCH('Listados Datos'!$T$5,AT351)))</xm:f>
            <xm:f>'Listados Datos'!$T$5</xm:f>
            <x14:dxf>
              <font>
                <b/>
                <i val="0"/>
                <color auto="1"/>
              </font>
              <fill>
                <patternFill>
                  <bgColor rgb="FFFFFF00"/>
                </patternFill>
              </fill>
            </x14:dxf>
          </x14:cfRule>
          <x14:cfRule type="containsText" priority="9332" operator="containsText" id="{AA45FE62-36DB-486C-BD9D-39518D1D2EB0}">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319" operator="containsText" id="{789A0880-4A3A-4016-B110-162EF45FA526}">
            <xm:f>NOT(ISERROR(SEARCH('Listados Datos'!$P$3,AR351)))</xm:f>
            <xm:f>'Listados Datos'!$P$3</xm:f>
            <x14:dxf>
              <fill>
                <patternFill>
                  <bgColor rgb="FF99CC00"/>
                </patternFill>
              </fill>
            </x14:dxf>
          </x14:cfRule>
          <x14:cfRule type="containsText" priority="9320" operator="containsText" id="{CA1FE30B-0051-4A8F-8CDA-99025D0D41A3}">
            <xm:f>NOT(ISERROR(SEARCH('Listados Datos'!$P$4,AR351)))</xm:f>
            <xm:f>'Listados Datos'!$P$4</xm:f>
            <x14:dxf>
              <fill>
                <patternFill>
                  <bgColor rgb="FF33CC33"/>
                </patternFill>
              </fill>
            </x14:dxf>
          </x14:cfRule>
          <x14:cfRule type="containsText" priority="9321" operator="containsText" id="{5B15988E-1ECE-4957-ACEA-FBED165FBCA7}">
            <xm:f>NOT(ISERROR(SEARCH('Listados Datos'!$P$5,AR351)))</xm:f>
            <xm:f>'Listados Datos'!$P$5</xm:f>
            <x14:dxf>
              <fill>
                <patternFill>
                  <bgColor rgb="FFFFFF00"/>
                </patternFill>
              </fill>
            </x14:dxf>
          </x14:cfRule>
          <x14:cfRule type="containsText" priority="9322" operator="containsText" id="{20316136-C85F-453B-85A8-3F83908EEB40}">
            <xm:f>NOT(ISERROR(SEARCH('Listados Datos'!$P$6,AR351)))</xm:f>
            <xm:f>'Listados Datos'!$P$6</xm:f>
            <x14:dxf>
              <fill>
                <patternFill>
                  <bgColor rgb="FFFFC000"/>
                </patternFill>
              </fill>
            </x14:dxf>
          </x14:cfRule>
          <x14:cfRule type="containsText" priority="9323" operator="containsText" id="{ABC12D1C-F7D8-48F8-BE6B-8616E5564ED7}">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87" operator="containsText" id="{C483AF4D-F8C2-4826-81DE-C354A2A78CF9}">
            <xm:f>NOT(ISERROR(SEARCH('Listados Datos'!$T$3,AT348)))</xm:f>
            <xm:f>'Listados Datos'!$T$3</xm:f>
            <x14:dxf>
              <fill>
                <patternFill patternType="solid">
                  <bgColor rgb="FFC00000"/>
                </patternFill>
              </fill>
            </x14:dxf>
          </x14:cfRule>
          <x14:cfRule type="containsText" priority="9288" operator="containsText" id="{D5163718-DFDC-4315-880F-E9800DFF9F61}">
            <xm:f>NOT(ISERROR(SEARCH('Listados Datos'!$T$4,AT348)))</xm:f>
            <xm:f>'Listados Datos'!$T$4</xm:f>
            <x14:dxf>
              <font>
                <b/>
                <i val="0"/>
                <color theme="0"/>
              </font>
              <fill>
                <patternFill>
                  <bgColor rgb="FFE26B0A"/>
                </patternFill>
              </fill>
            </x14:dxf>
          </x14:cfRule>
          <x14:cfRule type="containsText" priority="9289" operator="containsText" id="{E784D0F4-E5C9-4F83-878C-3104AA97E57A}">
            <xm:f>NOT(ISERROR(SEARCH('Listados Datos'!$T$5,AT348)))</xm:f>
            <xm:f>'Listados Datos'!$T$5</xm:f>
            <x14:dxf>
              <font>
                <b/>
                <i val="0"/>
                <color auto="1"/>
              </font>
              <fill>
                <patternFill>
                  <bgColor rgb="FFFFFF00"/>
                </patternFill>
              </fill>
            </x14:dxf>
          </x14:cfRule>
          <x14:cfRule type="containsText" priority="9290" operator="containsText" id="{DFDF1D1A-C388-49D2-B5FD-548FCFEEDE27}">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77" operator="containsText" id="{44882B12-092A-49A9-9A7F-8F43797DCD99}">
            <xm:f>NOT(ISERROR(SEARCH('Listados Datos'!$P$3,AR348)))</xm:f>
            <xm:f>'Listados Datos'!$P$3</xm:f>
            <x14:dxf>
              <fill>
                <patternFill>
                  <bgColor rgb="FF99CC00"/>
                </patternFill>
              </fill>
            </x14:dxf>
          </x14:cfRule>
          <x14:cfRule type="containsText" priority="9278" operator="containsText" id="{2B75F1B6-7B1B-4BAF-A980-93EAF5B55640}">
            <xm:f>NOT(ISERROR(SEARCH('Listados Datos'!$P$4,AR348)))</xm:f>
            <xm:f>'Listados Datos'!$P$4</xm:f>
            <x14:dxf>
              <fill>
                <patternFill>
                  <bgColor rgb="FF33CC33"/>
                </patternFill>
              </fill>
            </x14:dxf>
          </x14:cfRule>
          <x14:cfRule type="containsText" priority="9279" operator="containsText" id="{5B3E7889-2520-46EE-9C34-DCB42C9CBF0B}">
            <xm:f>NOT(ISERROR(SEARCH('Listados Datos'!$P$5,AR348)))</xm:f>
            <xm:f>'Listados Datos'!$P$5</xm:f>
            <x14:dxf>
              <fill>
                <patternFill>
                  <bgColor rgb="FFFFFF00"/>
                </patternFill>
              </fill>
            </x14:dxf>
          </x14:cfRule>
          <x14:cfRule type="containsText" priority="9280" operator="containsText" id="{E0C58E5C-D998-42D1-9114-316AF91EE79A}">
            <xm:f>NOT(ISERROR(SEARCH('Listados Datos'!$P$6,AR348)))</xm:f>
            <xm:f>'Listados Datos'!$P$6</xm:f>
            <x14:dxf>
              <fill>
                <patternFill>
                  <bgColor rgb="FFFFC000"/>
                </patternFill>
              </fill>
            </x14:dxf>
          </x14:cfRule>
          <x14:cfRule type="containsText" priority="9281" operator="containsText" id="{9FEC0AEC-381A-48E0-893B-8BDE150C50E8}">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263" operator="containsText" id="{ED769867-E336-4660-8E97-F29D441FFC23}">
            <xm:f>NOT(ISERROR(SEARCH('Listados Datos'!$P$3,AR349)))</xm:f>
            <xm:f>'Listados Datos'!$P$3</xm:f>
            <x14:dxf>
              <fill>
                <patternFill>
                  <bgColor rgb="FF99CC00"/>
                </patternFill>
              </fill>
            </x14:dxf>
          </x14:cfRule>
          <x14:cfRule type="containsText" priority="9264" operator="containsText" id="{EB152168-1B63-4A31-B903-154AEB4CA353}">
            <xm:f>NOT(ISERROR(SEARCH('Listados Datos'!$P$4,AR349)))</xm:f>
            <xm:f>'Listados Datos'!$P$4</xm:f>
            <x14:dxf>
              <fill>
                <patternFill>
                  <bgColor rgb="FF33CC33"/>
                </patternFill>
              </fill>
            </x14:dxf>
          </x14:cfRule>
          <x14:cfRule type="containsText" priority="9265" operator="containsText" id="{3ECC5DEC-DF5F-489F-AADE-C63B0B741028}">
            <xm:f>NOT(ISERROR(SEARCH('Listados Datos'!$P$5,AR349)))</xm:f>
            <xm:f>'Listados Datos'!$P$5</xm:f>
            <x14:dxf>
              <fill>
                <patternFill>
                  <bgColor rgb="FFFFFF00"/>
                </patternFill>
              </fill>
            </x14:dxf>
          </x14:cfRule>
          <x14:cfRule type="containsText" priority="9266" operator="containsText" id="{DC3B4FA1-540D-467F-8767-FE7825B2CCA8}">
            <xm:f>NOT(ISERROR(SEARCH('Listados Datos'!$P$6,AR349)))</xm:f>
            <xm:f>'Listados Datos'!$P$6</xm:f>
            <x14:dxf>
              <fill>
                <patternFill>
                  <bgColor rgb="FFFFC000"/>
                </patternFill>
              </fill>
            </x14:dxf>
          </x14:cfRule>
          <x14:cfRule type="containsText" priority="9267" operator="containsText" id="{B8343E5E-A3D5-441F-85DE-F22B69A96A36}">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395" operator="containsText" id="{8C373588-05D5-43C2-8613-BC52C2D473FD}">
            <xm:f>NOT(ISERROR(SEARCH('Listados Datos'!$T$3,AF346)))</xm:f>
            <xm:f>'Listados Datos'!$T$3</xm:f>
            <x14:dxf>
              <fill>
                <patternFill patternType="solid">
                  <bgColor rgb="FFC00000"/>
                </patternFill>
              </fill>
            </x14:dxf>
          </x14:cfRule>
          <x14:cfRule type="containsText" priority="9396" operator="containsText" id="{1091BF74-63C9-4EED-BBEA-27CCE3ADBB7F}">
            <xm:f>NOT(ISERROR(SEARCH('Listados Datos'!$T$4,AF346)))</xm:f>
            <xm:f>'Listados Datos'!$T$4</xm:f>
            <x14:dxf>
              <font>
                <b/>
                <i val="0"/>
                <color theme="0"/>
              </font>
              <fill>
                <patternFill>
                  <bgColor rgb="FFE26B0A"/>
                </patternFill>
              </fill>
            </x14:dxf>
          </x14:cfRule>
          <x14:cfRule type="containsText" priority="9397" operator="containsText" id="{E5C3FA39-5955-4DE7-B60D-D6CD2FAA4479}">
            <xm:f>NOT(ISERROR(SEARCH('Listados Datos'!$T$5,AF346)))</xm:f>
            <xm:f>'Listados Datos'!$T$5</xm:f>
            <x14:dxf>
              <font>
                <b/>
                <i val="0"/>
                <color auto="1"/>
              </font>
              <fill>
                <patternFill>
                  <bgColor rgb="FFFFFF00"/>
                </patternFill>
              </fill>
            </x14:dxf>
          </x14:cfRule>
          <x14:cfRule type="containsText" priority="9398" operator="containsText" id="{65821B2E-7545-4BA1-AF7B-876AC7B620D9}">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91" operator="containsText" id="{AFE4FB7C-886B-4254-940B-9671DFE01010}">
            <xm:f>NOT(ISERROR(SEARCH('Listados Datos'!$T$3,AB346)))</xm:f>
            <xm:f>'Listados Datos'!$T$3</xm:f>
            <x14:dxf>
              <fill>
                <patternFill patternType="solid">
                  <bgColor rgb="FFC00000"/>
                </patternFill>
              </fill>
            </x14:dxf>
          </x14:cfRule>
          <x14:cfRule type="containsText" priority="9392" operator="containsText" id="{FF93F1DD-73D1-45AB-A19C-E32F1892AB53}">
            <xm:f>NOT(ISERROR(SEARCH('Listados Datos'!$T$4,AB346)))</xm:f>
            <xm:f>'Listados Datos'!$T$4</xm:f>
            <x14:dxf>
              <font>
                <b/>
                <i val="0"/>
                <color theme="0"/>
              </font>
              <fill>
                <patternFill>
                  <bgColor rgb="FFE26B0A"/>
                </patternFill>
              </fill>
            </x14:dxf>
          </x14:cfRule>
          <x14:cfRule type="containsText" priority="9393" operator="containsText" id="{33D63870-6439-4D49-95E4-60833067B5FD}">
            <xm:f>NOT(ISERROR(SEARCH('Listados Datos'!$T$5,AB346)))</xm:f>
            <xm:f>'Listados Datos'!$T$5</xm:f>
            <x14:dxf>
              <font>
                <b/>
                <i val="0"/>
                <color auto="1"/>
              </font>
              <fill>
                <patternFill>
                  <bgColor rgb="FFFFFF00"/>
                </patternFill>
              </fill>
            </x14:dxf>
          </x14:cfRule>
          <x14:cfRule type="containsText" priority="9394" operator="containsText" id="{DE539D8B-E28C-48D9-8810-D1323BA03FAC}">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81" operator="containsText" id="{DCF683FA-C98E-403C-B04E-80A85D105047}">
            <xm:f>NOT(ISERROR(SEARCH('Listados Datos'!$P$3,Z346)))</xm:f>
            <xm:f>'Listados Datos'!$P$3</xm:f>
            <x14:dxf>
              <fill>
                <patternFill>
                  <bgColor rgb="FF99CC00"/>
                </patternFill>
              </fill>
            </x14:dxf>
          </x14:cfRule>
          <x14:cfRule type="containsText" priority="9382" operator="containsText" id="{F4E96088-2AC4-4D3C-AEA4-FF3824761615}">
            <xm:f>NOT(ISERROR(SEARCH('Listados Datos'!$P$4,Z346)))</xm:f>
            <xm:f>'Listados Datos'!$P$4</xm:f>
            <x14:dxf>
              <fill>
                <patternFill>
                  <bgColor rgb="FF33CC33"/>
                </patternFill>
              </fill>
            </x14:dxf>
          </x14:cfRule>
          <x14:cfRule type="containsText" priority="9383" operator="containsText" id="{9A3FE80B-C855-40D3-BED1-6CD21E6D6524}">
            <xm:f>NOT(ISERROR(SEARCH('Listados Datos'!$P$5,Z346)))</xm:f>
            <xm:f>'Listados Datos'!$P$5</xm:f>
            <x14:dxf>
              <fill>
                <patternFill>
                  <bgColor rgb="FFFFFF00"/>
                </patternFill>
              </fill>
            </x14:dxf>
          </x14:cfRule>
          <x14:cfRule type="containsText" priority="9384" operator="containsText" id="{B73E71A9-1879-4B55-B072-FBA7CB90B32A}">
            <xm:f>NOT(ISERROR(SEARCH('Listados Datos'!$P$6,Z346)))</xm:f>
            <xm:f>'Listados Datos'!$P$6</xm:f>
            <x14:dxf>
              <fill>
                <patternFill>
                  <bgColor rgb="FFFFC000"/>
                </patternFill>
              </fill>
            </x14:dxf>
          </x14:cfRule>
          <x14:cfRule type="containsText" priority="9385" operator="containsText" id="{62569CE7-FB71-4F6F-9919-675DAE9D1CE2}">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57" operator="containsText" id="{F72D7A38-7105-4D8E-9431-957A11386922}">
            <xm:f>NOT(ISERROR(SEARCH('Listados Datos'!$T$3,AT346)))</xm:f>
            <xm:f>'Listados Datos'!$T$3</xm:f>
            <x14:dxf>
              <fill>
                <patternFill patternType="solid">
                  <bgColor rgb="FFC00000"/>
                </patternFill>
              </fill>
            </x14:dxf>
          </x14:cfRule>
          <x14:cfRule type="containsText" priority="9358" operator="containsText" id="{06237549-0D4C-4920-80C9-B8C2C4BF7394}">
            <xm:f>NOT(ISERROR(SEARCH('Listados Datos'!$T$4,AT346)))</xm:f>
            <xm:f>'Listados Datos'!$T$4</xm:f>
            <x14:dxf>
              <font>
                <b/>
                <i val="0"/>
                <color theme="0"/>
              </font>
              <fill>
                <patternFill>
                  <bgColor rgb="FFE26B0A"/>
                </patternFill>
              </fill>
            </x14:dxf>
          </x14:cfRule>
          <x14:cfRule type="containsText" priority="9359" operator="containsText" id="{078D0CFD-60C7-4135-A81F-23BD89D93DB3}">
            <xm:f>NOT(ISERROR(SEARCH('Listados Datos'!$T$5,AT346)))</xm:f>
            <xm:f>'Listados Datos'!$T$5</xm:f>
            <x14:dxf>
              <font>
                <b/>
                <i val="0"/>
                <color auto="1"/>
              </font>
              <fill>
                <patternFill>
                  <bgColor rgb="FFFFFF00"/>
                </patternFill>
              </fill>
            </x14:dxf>
          </x14:cfRule>
          <x14:cfRule type="containsText" priority="9360" operator="containsText" id="{1913C24E-C8D7-449A-B85F-2D0D8FF9E87F}">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47" operator="containsText" id="{7F5327CC-A657-47C1-9FB5-3843804C6D08}">
            <xm:f>NOT(ISERROR(SEARCH('Listados Datos'!$P$3,AR346)))</xm:f>
            <xm:f>'Listados Datos'!$P$3</xm:f>
            <x14:dxf>
              <fill>
                <patternFill>
                  <bgColor rgb="FF99CC00"/>
                </patternFill>
              </fill>
            </x14:dxf>
          </x14:cfRule>
          <x14:cfRule type="containsText" priority="9348" operator="containsText" id="{6BEA5456-3F36-42D0-A20B-7819B9A1C22A}">
            <xm:f>NOT(ISERROR(SEARCH('Listados Datos'!$P$4,AR346)))</xm:f>
            <xm:f>'Listados Datos'!$P$4</xm:f>
            <x14:dxf>
              <fill>
                <patternFill>
                  <bgColor rgb="FF33CC33"/>
                </patternFill>
              </fill>
            </x14:dxf>
          </x14:cfRule>
          <x14:cfRule type="containsText" priority="9349" operator="containsText" id="{03DF2C94-2695-4508-B024-C50D41972B28}">
            <xm:f>NOT(ISERROR(SEARCH('Listados Datos'!$P$5,AR346)))</xm:f>
            <xm:f>'Listados Datos'!$P$5</xm:f>
            <x14:dxf>
              <fill>
                <patternFill>
                  <bgColor rgb="FFFFFF00"/>
                </patternFill>
              </fill>
            </x14:dxf>
          </x14:cfRule>
          <x14:cfRule type="containsText" priority="9350" operator="containsText" id="{278DF726-0341-461F-B64B-B202D4FFB5F3}">
            <xm:f>NOT(ISERROR(SEARCH('Listados Datos'!$P$6,AR346)))</xm:f>
            <xm:f>'Listados Datos'!$P$6</xm:f>
            <x14:dxf>
              <fill>
                <patternFill>
                  <bgColor rgb="FFFFC000"/>
                </patternFill>
              </fill>
            </x14:dxf>
          </x14:cfRule>
          <x14:cfRule type="containsText" priority="9351" operator="containsText" id="{F751B2BC-CD85-456B-8505-B2414A7D97C3}">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43" operator="containsText" id="{AC729E44-27AC-4DDD-9850-53684FEBFA5F}">
            <xm:f>NOT(ISERROR(SEARCH('Listados Datos'!$T$3,AT347)))</xm:f>
            <xm:f>'Listados Datos'!$T$3</xm:f>
            <x14:dxf>
              <fill>
                <patternFill patternType="solid">
                  <bgColor rgb="FFC00000"/>
                </patternFill>
              </fill>
            </x14:dxf>
          </x14:cfRule>
          <x14:cfRule type="containsText" priority="9344" operator="containsText" id="{D7B4237B-BDCA-4634-A80A-30D73FED8953}">
            <xm:f>NOT(ISERROR(SEARCH('Listados Datos'!$T$4,AT347)))</xm:f>
            <xm:f>'Listados Datos'!$T$4</xm:f>
            <x14:dxf>
              <font>
                <b/>
                <i val="0"/>
                <color theme="0"/>
              </font>
              <fill>
                <patternFill>
                  <bgColor rgb="FFE26B0A"/>
                </patternFill>
              </fill>
            </x14:dxf>
          </x14:cfRule>
          <x14:cfRule type="containsText" priority="9345" operator="containsText" id="{B479331F-9C2C-4E00-8DE1-EE66F414CFA1}">
            <xm:f>NOT(ISERROR(SEARCH('Listados Datos'!$T$5,AT347)))</xm:f>
            <xm:f>'Listados Datos'!$T$5</xm:f>
            <x14:dxf>
              <font>
                <b/>
                <i val="0"/>
                <color auto="1"/>
              </font>
              <fill>
                <patternFill>
                  <bgColor rgb="FFFFFF00"/>
                </patternFill>
              </fill>
            </x14:dxf>
          </x14:cfRule>
          <x14:cfRule type="containsText" priority="9346" operator="containsText" id="{857D4195-0121-47EB-A6A8-692DB993D9C7}">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33" operator="containsText" id="{2F3994CA-1CD5-4F76-BCC0-6CCC6D7AB852}">
            <xm:f>NOT(ISERROR(SEARCH('Listados Datos'!$P$3,AR347)))</xm:f>
            <xm:f>'Listados Datos'!$P$3</xm:f>
            <x14:dxf>
              <fill>
                <patternFill>
                  <bgColor rgb="FF99CC00"/>
                </patternFill>
              </fill>
            </x14:dxf>
          </x14:cfRule>
          <x14:cfRule type="containsText" priority="9334" operator="containsText" id="{08158EBE-66FD-42C5-9B4D-D60C644D1C40}">
            <xm:f>NOT(ISERROR(SEARCH('Listados Datos'!$P$4,AR347)))</xm:f>
            <xm:f>'Listados Datos'!$P$4</xm:f>
            <x14:dxf>
              <fill>
                <patternFill>
                  <bgColor rgb="FF33CC33"/>
                </patternFill>
              </fill>
            </x14:dxf>
          </x14:cfRule>
          <x14:cfRule type="containsText" priority="9335" operator="containsText" id="{2F4D8F35-E832-4F7C-AA39-5A91F77B83A9}">
            <xm:f>NOT(ISERROR(SEARCH('Listados Datos'!$P$5,AR347)))</xm:f>
            <xm:f>'Listados Datos'!$P$5</xm:f>
            <x14:dxf>
              <fill>
                <patternFill>
                  <bgColor rgb="FFFFFF00"/>
                </patternFill>
              </fill>
            </x14:dxf>
          </x14:cfRule>
          <x14:cfRule type="containsText" priority="9336" operator="containsText" id="{A880325E-37CB-4C48-9800-E78CDF375FAB}">
            <xm:f>NOT(ISERROR(SEARCH('Listados Datos'!$P$6,AR347)))</xm:f>
            <xm:f>'Listados Datos'!$P$6</xm:f>
            <x14:dxf>
              <fill>
                <patternFill>
                  <bgColor rgb="FFFFC000"/>
                </patternFill>
              </fill>
            </x14:dxf>
          </x14:cfRule>
          <x14:cfRule type="containsText" priority="9337" operator="containsText" id="{D42DD349-78B5-4647-8A8F-5AD8DA68E612}">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315" operator="containsText" id="{CE367385-3915-4C9D-9790-2FCD5E1622DF}">
            <xm:f>NOT(ISERROR(SEARCH('Listados Datos'!$T$3,AF348)))</xm:f>
            <xm:f>'Listados Datos'!$T$3</xm:f>
            <x14:dxf>
              <fill>
                <patternFill patternType="solid">
                  <bgColor rgb="FFC00000"/>
                </patternFill>
              </fill>
            </x14:dxf>
          </x14:cfRule>
          <x14:cfRule type="containsText" priority="9316" operator="containsText" id="{2FA18FCD-3546-40FB-83B8-50B35FE35B7A}">
            <xm:f>NOT(ISERROR(SEARCH('Listados Datos'!$T$4,AF348)))</xm:f>
            <xm:f>'Listados Datos'!$T$4</xm:f>
            <x14:dxf>
              <font>
                <b/>
                <i val="0"/>
                <color theme="0"/>
              </font>
              <fill>
                <patternFill>
                  <bgColor rgb="FFE26B0A"/>
                </patternFill>
              </fill>
            </x14:dxf>
          </x14:cfRule>
          <x14:cfRule type="containsText" priority="9317" operator="containsText" id="{1BD45165-54CE-4254-BDF9-442BEAD12902}">
            <xm:f>NOT(ISERROR(SEARCH('Listados Datos'!$T$5,AF348)))</xm:f>
            <xm:f>'Listados Datos'!$T$5</xm:f>
            <x14:dxf>
              <font>
                <b/>
                <i val="0"/>
                <color auto="1"/>
              </font>
              <fill>
                <patternFill>
                  <bgColor rgb="FFFFFF00"/>
                </patternFill>
              </fill>
            </x14:dxf>
          </x14:cfRule>
          <x14:cfRule type="containsText" priority="9318" operator="containsText" id="{7601AD1E-2A2E-4BA4-88FE-294370CD57B8}">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311" operator="containsText" id="{6E0BE11A-7B43-4154-9F6B-3F0AC136CBF6}">
            <xm:f>NOT(ISERROR(SEARCH('Listados Datos'!$T$3,AB348)))</xm:f>
            <xm:f>'Listados Datos'!$T$3</xm:f>
            <x14:dxf>
              <fill>
                <patternFill patternType="solid">
                  <bgColor rgb="FFC00000"/>
                </patternFill>
              </fill>
            </x14:dxf>
          </x14:cfRule>
          <x14:cfRule type="containsText" priority="9312" operator="containsText" id="{1A9C5FBC-FAB6-43E0-A688-289DBDFE9799}">
            <xm:f>NOT(ISERROR(SEARCH('Listados Datos'!$T$4,AB348)))</xm:f>
            <xm:f>'Listados Datos'!$T$4</xm:f>
            <x14:dxf>
              <font>
                <b/>
                <i val="0"/>
                <color theme="0"/>
              </font>
              <fill>
                <patternFill>
                  <bgColor rgb="FFE26B0A"/>
                </patternFill>
              </fill>
            </x14:dxf>
          </x14:cfRule>
          <x14:cfRule type="containsText" priority="9313" operator="containsText" id="{9CBE5C04-AFE3-4FA8-9B54-88E7E653920C}">
            <xm:f>NOT(ISERROR(SEARCH('Listados Datos'!$T$5,AB348)))</xm:f>
            <xm:f>'Listados Datos'!$T$5</xm:f>
            <x14:dxf>
              <font>
                <b/>
                <i val="0"/>
                <color auto="1"/>
              </font>
              <fill>
                <patternFill>
                  <bgColor rgb="FFFFFF00"/>
                </patternFill>
              </fill>
            </x14:dxf>
          </x14:cfRule>
          <x14:cfRule type="containsText" priority="9314" operator="containsText" id="{17BEF4D3-CF76-43FF-BBCB-DFFA622B529D}">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301" operator="containsText" id="{EDFFB8AA-00D1-4288-905A-15312FFAAEE0}">
            <xm:f>NOT(ISERROR(SEARCH('Listados Datos'!$P$3,Z348)))</xm:f>
            <xm:f>'Listados Datos'!$P$3</xm:f>
            <x14:dxf>
              <fill>
                <patternFill>
                  <bgColor rgb="FF99CC00"/>
                </patternFill>
              </fill>
            </x14:dxf>
          </x14:cfRule>
          <x14:cfRule type="containsText" priority="9302" operator="containsText" id="{634E03F5-83E8-4D5F-A5E9-564F2B89A41E}">
            <xm:f>NOT(ISERROR(SEARCH('Listados Datos'!$P$4,Z348)))</xm:f>
            <xm:f>'Listados Datos'!$P$4</xm:f>
            <x14:dxf>
              <fill>
                <patternFill>
                  <bgColor rgb="FF33CC33"/>
                </patternFill>
              </fill>
            </x14:dxf>
          </x14:cfRule>
          <x14:cfRule type="containsText" priority="9303" operator="containsText" id="{F53F6A09-6582-4A2F-934F-E6CF71AC12F7}">
            <xm:f>NOT(ISERROR(SEARCH('Listados Datos'!$P$5,Z348)))</xm:f>
            <xm:f>'Listados Datos'!$P$5</xm:f>
            <x14:dxf>
              <fill>
                <patternFill>
                  <bgColor rgb="FFFFFF00"/>
                </patternFill>
              </fill>
            </x14:dxf>
          </x14:cfRule>
          <x14:cfRule type="containsText" priority="9304" operator="containsText" id="{B4F2F5C2-A075-4FC1-8819-15278B0A6291}">
            <xm:f>NOT(ISERROR(SEARCH('Listados Datos'!$P$6,Z348)))</xm:f>
            <xm:f>'Listados Datos'!$P$6</xm:f>
            <x14:dxf>
              <fill>
                <patternFill>
                  <bgColor rgb="FFFFC000"/>
                </patternFill>
              </fill>
            </x14:dxf>
          </x14:cfRule>
          <x14:cfRule type="containsText" priority="9305" operator="containsText" id="{39D923BD-31D1-4F45-BD07-96C724EE1759}">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73" operator="containsText" id="{89695FF8-5A40-410E-A4A4-3A617C9E6CD5}">
            <xm:f>NOT(ISERROR(SEARCH('Listados Datos'!$T$3,AT349)))</xm:f>
            <xm:f>'Listados Datos'!$T$3</xm:f>
            <x14:dxf>
              <fill>
                <patternFill patternType="solid">
                  <bgColor rgb="FFC00000"/>
                </patternFill>
              </fill>
            </x14:dxf>
          </x14:cfRule>
          <x14:cfRule type="containsText" priority="9274" operator="containsText" id="{7EF1AB6E-CA3D-4166-8E27-7C1E991496DC}">
            <xm:f>NOT(ISERROR(SEARCH('Listados Datos'!$T$4,AT349)))</xm:f>
            <xm:f>'Listados Datos'!$T$4</xm:f>
            <x14:dxf>
              <font>
                <b/>
                <i val="0"/>
                <color theme="0"/>
              </font>
              <fill>
                <patternFill>
                  <bgColor rgb="FFE26B0A"/>
                </patternFill>
              </fill>
            </x14:dxf>
          </x14:cfRule>
          <x14:cfRule type="containsText" priority="9275" operator="containsText" id="{2094A31B-89BB-44D0-A198-CC3E149DBCBE}">
            <xm:f>NOT(ISERROR(SEARCH('Listados Datos'!$T$5,AT349)))</xm:f>
            <xm:f>'Listados Datos'!$T$5</xm:f>
            <x14:dxf>
              <font>
                <b/>
                <i val="0"/>
                <color auto="1"/>
              </font>
              <fill>
                <patternFill>
                  <bgColor rgb="FFFFFF00"/>
                </patternFill>
              </fill>
            </x14:dxf>
          </x14:cfRule>
          <x14:cfRule type="containsText" priority="9276" operator="containsText" id="{51356BE0-4309-4FF2-8962-4A382B73794E}">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011" operator="containsText" id="{6ED33C3F-97F6-458B-A02B-3FF21689BBEE}">
            <xm:f>NOT(ISERROR(SEARCH('Listados Datos'!$P$3,AR356)))</xm:f>
            <xm:f>'Listados Datos'!$P$3</xm:f>
            <x14:dxf>
              <fill>
                <patternFill>
                  <bgColor rgb="FF99CC00"/>
                </patternFill>
              </fill>
            </x14:dxf>
          </x14:cfRule>
          <x14:cfRule type="containsText" priority="9012" operator="containsText" id="{8DAA3A40-2B0D-4C17-A45B-B933AFBFFA8A}">
            <xm:f>NOT(ISERROR(SEARCH('Listados Datos'!$P$4,AR356)))</xm:f>
            <xm:f>'Listados Datos'!$P$4</xm:f>
            <x14:dxf>
              <fill>
                <patternFill>
                  <bgColor rgb="FF33CC33"/>
                </patternFill>
              </fill>
            </x14:dxf>
          </x14:cfRule>
          <x14:cfRule type="containsText" priority="9013" operator="containsText" id="{76D4B8AE-9224-45E1-8CFF-19A46B9F08B7}">
            <xm:f>NOT(ISERROR(SEARCH('Listados Datos'!$P$5,AR356)))</xm:f>
            <xm:f>'Listados Datos'!$P$5</xm:f>
            <x14:dxf>
              <fill>
                <patternFill>
                  <bgColor rgb="FFFFFF00"/>
                </patternFill>
              </fill>
            </x14:dxf>
          </x14:cfRule>
          <x14:cfRule type="containsText" priority="9014" operator="containsText" id="{EFBB86F1-D3B6-4F4B-9740-D8B56A89DA67}">
            <xm:f>NOT(ISERROR(SEARCH('Listados Datos'!$P$6,AR356)))</xm:f>
            <xm:f>'Listados Datos'!$P$6</xm:f>
            <x14:dxf>
              <fill>
                <patternFill>
                  <bgColor rgb="FFFFC000"/>
                </patternFill>
              </fill>
            </x14:dxf>
          </x14:cfRule>
          <x14:cfRule type="containsText" priority="9015" operator="containsText" id="{74F0A203-2C2B-46D8-A84B-C5BAC469FEAC}">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9259" operator="containsText" id="{E9174243-6F6E-4E89-AA9F-98C0A3F82521}">
            <xm:f>NOT(ISERROR(SEARCH('Listados Datos'!$T$3,AF326)))</xm:f>
            <xm:f>'Listados Datos'!$T$3</xm:f>
            <x14:dxf>
              <fill>
                <patternFill patternType="solid">
                  <bgColor rgb="FFC00000"/>
                </patternFill>
              </fill>
            </x14:dxf>
          </x14:cfRule>
          <x14:cfRule type="containsText" priority="9260" operator="containsText" id="{0873ED12-4E8E-4573-B835-9EBF7A41A700}">
            <xm:f>NOT(ISERROR(SEARCH('Listados Datos'!$T$4,AF326)))</xm:f>
            <xm:f>'Listados Datos'!$T$4</xm:f>
            <x14:dxf>
              <font>
                <b/>
                <i val="0"/>
                <color theme="0"/>
              </font>
              <fill>
                <patternFill>
                  <bgColor rgb="FFE26B0A"/>
                </patternFill>
              </fill>
            </x14:dxf>
          </x14:cfRule>
          <x14:cfRule type="containsText" priority="9261" operator="containsText" id="{BE4174D0-5A3F-42C4-AD66-4A335AE67EC3}">
            <xm:f>NOT(ISERROR(SEARCH('Listados Datos'!$T$5,AF326)))</xm:f>
            <xm:f>'Listados Datos'!$T$5</xm:f>
            <x14:dxf>
              <font>
                <b/>
                <i val="0"/>
                <color auto="1"/>
              </font>
              <fill>
                <patternFill>
                  <bgColor rgb="FFFFFF00"/>
                </patternFill>
              </fill>
            </x14:dxf>
          </x14:cfRule>
          <x14:cfRule type="containsText" priority="9262" operator="containsText" id="{4090D208-F604-4FB5-B70E-69FE849088D3}">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255" operator="containsText" id="{E139D2AC-3B04-421A-AB63-8EFB1D5ED9D4}">
            <xm:f>NOT(ISERROR(SEARCH('Listados Datos'!$T$3,AB326)))</xm:f>
            <xm:f>'Listados Datos'!$T$3</xm:f>
            <x14:dxf>
              <fill>
                <patternFill patternType="solid">
                  <bgColor rgb="FFC00000"/>
                </patternFill>
              </fill>
            </x14:dxf>
          </x14:cfRule>
          <x14:cfRule type="containsText" priority="9256" operator="containsText" id="{8F671A7B-B64D-441D-B5D8-EAD80CB12369}">
            <xm:f>NOT(ISERROR(SEARCH('Listados Datos'!$T$4,AB326)))</xm:f>
            <xm:f>'Listados Datos'!$T$4</xm:f>
            <x14:dxf>
              <font>
                <b/>
                <i val="0"/>
                <color theme="0"/>
              </font>
              <fill>
                <patternFill>
                  <bgColor rgb="FFE26B0A"/>
                </patternFill>
              </fill>
            </x14:dxf>
          </x14:cfRule>
          <x14:cfRule type="containsText" priority="9257" operator="containsText" id="{12F37FA2-03A1-4041-B7B8-5E2B5F10751C}">
            <xm:f>NOT(ISERROR(SEARCH('Listados Datos'!$T$5,AB326)))</xm:f>
            <xm:f>'Listados Datos'!$T$5</xm:f>
            <x14:dxf>
              <font>
                <b/>
                <i val="0"/>
                <color auto="1"/>
              </font>
              <fill>
                <patternFill>
                  <bgColor rgb="FFFFFF00"/>
                </patternFill>
              </fill>
            </x14:dxf>
          </x14:cfRule>
          <x14:cfRule type="containsText" priority="9258" operator="containsText" id="{E0762F98-21F9-40BA-A2F1-94BC083B9222}">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245" operator="containsText" id="{6257BDAD-B249-4966-8110-7F25252948D1}">
            <xm:f>NOT(ISERROR(SEARCH('Listados Datos'!$P$3,Z326)))</xm:f>
            <xm:f>'Listados Datos'!$P$3</xm:f>
            <x14:dxf>
              <fill>
                <patternFill>
                  <bgColor rgb="FF99CC00"/>
                </patternFill>
              </fill>
            </x14:dxf>
          </x14:cfRule>
          <x14:cfRule type="containsText" priority="9246" operator="containsText" id="{D20CD035-934D-4C72-8140-0A186B6FA67A}">
            <xm:f>NOT(ISERROR(SEARCH('Listados Datos'!$P$4,Z326)))</xm:f>
            <xm:f>'Listados Datos'!$P$4</xm:f>
            <x14:dxf>
              <fill>
                <patternFill>
                  <bgColor rgb="FF33CC33"/>
                </patternFill>
              </fill>
            </x14:dxf>
          </x14:cfRule>
          <x14:cfRule type="containsText" priority="9247" operator="containsText" id="{B675FB82-53CA-4281-B003-4D26B0EF3172}">
            <xm:f>NOT(ISERROR(SEARCH('Listados Datos'!$P$5,Z326)))</xm:f>
            <xm:f>'Listados Datos'!$P$5</xm:f>
            <x14:dxf>
              <fill>
                <patternFill>
                  <bgColor rgb="FFFFFF00"/>
                </patternFill>
              </fill>
            </x14:dxf>
          </x14:cfRule>
          <x14:cfRule type="containsText" priority="9248" operator="containsText" id="{E18914EE-B92A-4835-91E8-2BB328D2E672}">
            <xm:f>NOT(ISERROR(SEARCH('Listados Datos'!$P$6,Z326)))</xm:f>
            <xm:f>'Listados Datos'!$P$6</xm:f>
            <x14:dxf>
              <fill>
                <patternFill>
                  <bgColor rgb="FFFFC000"/>
                </patternFill>
              </fill>
            </x14:dxf>
          </x14:cfRule>
          <x14:cfRule type="containsText" priority="9249" operator="containsText" id="{FE6D4B72-ED42-47C7-ADC9-D1989B02AE54}">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231" operator="containsText" id="{B0AFA8FB-59A5-4C46-9952-073767DD2432}">
            <xm:f>NOT(ISERROR(SEARCH('Listados Datos'!$T$3,AT326)))</xm:f>
            <xm:f>'Listados Datos'!$T$3</xm:f>
            <x14:dxf>
              <fill>
                <patternFill patternType="solid">
                  <bgColor rgb="FFC00000"/>
                </patternFill>
              </fill>
            </x14:dxf>
          </x14:cfRule>
          <x14:cfRule type="containsText" priority="9232" operator="containsText" id="{D993AE5B-9BF5-48EC-B346-199DAB57549F}">
            <xm:f>NOT(ISERROR(SEARCH('Listados Datos'!$T$4,AT326)))</xm:f>
            <xm:f>'Listados Datos'!$T$4</xm:f>
            <x14:dxf>
              <font>
                <b/>
                <i val="0"/>
                <color theme="0"/>
              </font>
              <fill>
                <patternFill>
                  <bgColor rgb="FFE26B0A"/>
                </patternFill>
              </fill>
            </x14:dxf>
          </x14:cfRule>
          <x14:cfRule type="containsText" priority="9233" operator="containsText" id="{26B1C9B1-B05F-46D2-8D5C-83BB86487C2F}">
            <xm:f>NOT(ISERROR(SEARCH('Listados Datos'!$T$5,AT326)))</xm:f>
            <xm:f>'Listados Datos'!$T$5</xm:f>
            <x14:dxf>
              <font>
                <b/>
                <i val="0"/>
                <color auto="1"/>
              </font>
              <fill>
                <patternFill>
                  <bgColor rgb="FFFFFF00"/>
                </patternFill>
              </fill>
            </x14:dxf>
          </x14:cfRule>
          <x14:cfRule type="containsText" priority="9234" operator="containsText" id="{4F9D339C-E9A9-49C0-9ACB-6262F297539E}">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221" operator="containsText" id="{8EE93711-01B9-4BA1-B402-EEB5CA238E74}">
            <xm:f>NOT(ISERROR(SEARCH('Listados Datos'!$P$3,AR326)))</xm:f>
            <xm:f>'Listados Datos'!$P$3</xm:f>
            <x14:dxf>
              <fill>
                <patternFill>
                  <bgColor rgb="FF99CC00"/>
                </patternFill>
              </fill>
            </x14:dxf>
          </x14:cfRule>
          <x14:cfRule type="containsText" priority="9222" operator="containsText" id="{64C79E9E-349D-4632-946B-A1D7A0F0C960}">
            <xm:f>NOT(ISERROR(SEARCH('Listados Datos'!$P$4,AR326)))</xm:f>
            <xm:f>'Listados Datos'!$P$4</xm:f>
            <x14:dxf>
              <fill>
                <patternFill>
                  <bgColor rgb="FF33CC33"/>
                </patternFill>
              </fill>
            </x14:dxf>
          </x14:cfRule>
          <x14:cfRule type="containsText" priority="9223" operator="containsText" id="{2754CD5D-A36F-4142-BE95-FAFC4224E095}">
            <xm:f>NOT(ISERROR(SEARCH('Listados Datos'!$P$5,AR326)))</xm:f>
            <xm:f>'Listados Datos'!$P$5</xm:f>
            <x14:dxf>
              <fill>
                <patternFill>
                  <bgColor rgb="FFFFFF00"/>
                </patternFill>
              </fill>
            </x14:dxf>
          </x14:cfRule>
          <x14:cfRule type="containsText" priority="9224" operator="containsText" id="{8F4D7FD1-14DA-4CAF-A5CE-F6AD7027FEF7}">
            <xm:f>NOT(ISERROR(SEARCH('Listados Datos'!$P$6,AR326)))</xm:f>
            <xm:f>'Listados Datos'!$P$6</xm:f>
            <x14:dxf>
              <fill>
                <patternFill>
                  <bgColor rgb="FFFFC000"/>
                </patternFill>
              </fill>
            </x14:dxf>
          </x14:cfRule>
          <x14:cfRule type="containsText" priority="9225" operator="containsText" id="{E8F41B29-6F79-4330-9571-7B2549F3294A}">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217" operator="containsText" id="{9BE538ED-9B2D-49BE-958F-69F502D49D2B}">
            <xm:f>NOT(ISERROR(SEARCH('Listados Datos'!$T$3,AF332)))</xm:f>
            <xm:f>'Listados Datos'!$T$3</xm:f>
            <x14:dxf>
              <fill>
                <patternFill patternType="solid">
                  <bgColor rgb="FFC00000"/>
                </patternFill>
              </fill>
            </x14:dxf>
          </x14:cfRule>
          <x14:cfRule type="containsText" priority="9218" operator="containsText" id="{4E9A989E-D0A2-4AD8-9C51-A42F86A43B0C}">
            <xm:f>NOT(ISERROR(SEARCH('Listados Datos'!$T$4,AF332)))</xm:f>
            <xm:f>'Listados Datos'!$T$4</xm:f>
            <x14:dxf>
              <font>
                <b/>
                <i val="0"/>
                <color theme="0"/>
              </font>
              <fill>
                <patternFill>
                  <bgColor rgb="FFE26B0A"/>
                </patternFill>
              </fill>
            </x14:dxf>
          </x14:cfRule>
          <x14:cfRule type="containsText" priority="9219" operator="containsText" id="{1FDA5E49-38B0-4802-9D87-0D91EEE87BEF}">
            <xm:f>NOT(ISERROR(SEARCH('Listados Datos'!$T$5,AF332)))</xm:f>
            <xm:f>'Listados Datos'!$T$5</xm:f>
            <x14:dxf>
              <font>
                <b/>
                <i val="0"/>
                <color auto="1"/>
              </font>
              <fill>
                <patternFill>
                  <bgColor rgb="FFFFFF00"/>
                </patternFill>
              </fill>
            </x14:dxf>
          </x14:cfRule>
          <x14:cfRule type="containsText" priority="9220" operator="containsText" id="{5B0C5BD3-CEDB-4307-836F-F1F697412806}">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213" operator="containsText" id="{A8127F03-888A-4949-8B49-C199CB5355A5}">
            <xm:f>NOT(ISERROR(SEARCH('Listados Datos'!$T$3,AB332)))</xm:f>
            <xm:f>'Listados Datos'!$T$3</xm:f>
            <x14:dxf>
              <fill>
                <patternFill patternType="solid">
                  <bgColor rgb="FFC00000"/>
                </patternFill>
              </fill>
            </x14:dxf>
          </x14:cfRule>
          <x14:cfRule type="containsText" priority="9214" operator="containsText" id="{0A5DD1F2-8EF9-4EE8-ADF2-8C9E250AAAF4}">
            <xm:f>NOT(ISERROR(SEARCH('Listados Datos'!$T$4,AB332)))</xm:f>
            <xm:f>'Listados Datos'!$T$4</xm:f>
            <x14:dxf>
              <font>
                <b/>
                <i val="0"/>
                <color theme="0"/>
              </font>
              <fill>
                <patternFill>
                  <bgColor rgb="FFE26B0A"/>
                </patternFill>
              </fill>
            </x14:dxf>
          </x14:cfRule>
          <x14:cfRule type="containsText" priority="9215" operator="containsText" id="{2E636CE7-0768-4382-AD49-02922C429CA7}">
            <xm:f>NOT(ISERROR(SEARCH('Listados Datos'!$T$5,AB332)))</xm:f>
            <xm:f>'Listados Datos'!$T$5</xm:f>
            <x14:dxf>
              <font>
                <b/>
                <i val="0"/>
                <color auto="1"/>
              </font>
              <fill>
                <patternFill>
                  <bgColor rgb="FFFFFF00"/>
                </patternFill>
              </fill>
            </x14:dxf>
          </x14:cfRule>
          <x14:cfRule type="containsText" priority="9216" operator="containsText" id="{29BA04C8-2BEE-4742-BCDB-0C5ADF74B555}">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203" operator="containsText" id="{733D251E-F43D-4E0B-AA2E-51313A1A2691}">
            <xm:f>NOT(ISERROR(SEARCH('Listados Datos'!$P$3,Z332)))</xm:f>
            <xm:f>'Listados Datos'!$P$3</xm:f>
            <x14:dxf>
              <fill>
                <patternFill>
                  <bgColor rgb="FF99CC00"/>
                </patternFill>
              </fill>
            </x14:dxf>
          </x14:cfRule>
          <x14:cfRule type="containsText" priority="9204" operator="containsText" id="{DC6D5CB2-A0B5-4E1D-8181-9F588039941B}">
            <xm:f>NOT(ISERROR(SEARCH('Listados Datos'!$P$4,Z332)))</xm:f>
            <xm:f>'Listados Datos'!$P$4</xm:f>
            <x14:dxf>
              <fill>
                <patternFill>
                  <bgColor rgb="FF33CC33"/>
                </patternFill>
              </fill>
            </x14:dxf>
          </x14:cfRule>
          <x14:cfRule type="containsText" priority="9205" operator="containsText" id="{85AA19CC-8BD7-4B0B-8CAA-E9688D0E4360}">
            <xm:f>NOT(ISERROR(SEARCH('Listados Datos'!$P$5,Z332)))</xm:f>
            <xm:f>'Listados Datos'!$P$5</xm:f>
            <x14:dxf>
              <fill>
                <patternFill>
                  <bgColor rgb="FFFFFF00"/>
                </patternFill>
              </fill>
            </x14:dxf>
          </x14:cfRule>
          <x14:cfRule type="containsText" priority="9206" operator="containsText" id="{7EF27B07-29DD-494A-B2A7-0CB7419AD8D6}">
            <xm:f>NOT(ISERROR(SEARCH('Listados Datos'!$P$6,Z332)))</xm:f>
            <xm:f>'Listados Datos'!$P$6</xm:f>
            <x14:dxf>
              <fill>
                <patternFill>
                  <bgColor rgb="FFFFC000"/>
                </patternFill>
              </fill>
            </x14:dxf>
          </x14:cfRule>
          <x14:cfRule type="containsText" priority="9207" operator="containsText" id="{1637E672-548D-4435-B27F-599B1C14B899}">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9189" operator="containsText" id="{128E4551-6A6F-4B05-928B-912CFCB69350}">
            <xm:f>NOT(ISERROR(SEARCH('Listados Datos'!$T$3,AT332)))</xm:f>
            <xm:f>'Listados Datos'!$T$3</xm:f>
            <x14:dxf>
              <fill>
                <patternFill patternType="solid">
                  <bgColor rgb="FFC00000"/>
                </patternFill>
              </fill>
            </x14:dxf>
          </x14:cfRule>
          <x14:cfRule type="containsText" priority="9190" operator="containsText" id="{1C6C7981-2EB4-4BF7-BD2B-06547568F70A}">
            <xm:f>NOT(ISERROR(SEARCH('Listados Datos'!$T$4,AT332)))</xm:f>
            <xm:f>'Listados Datos'!$T$4</xm:f>
            <x14:dxf>
              <font>
                <b/>
                <i val="0"/>
                <color theme="0"/>
              </font>
              <fill>
                <patternFill>
                  <bgColor rgb="FFE26B0A"/>
                </patternFill>
              </fill>
            </x14:dxf>
          </x14:cfRule>
          <x14:cfRule type="containsText" priority="9191" operator="containsText" id="{51E9EE03-9960-4899-8A5C-89E13421C1D4}">
            <xm:f>NOT(ISERROR(SEARCH('Listados Datos'!$T$5,AT332)))</xm:f>
            <xm:f>'Listados Datos'!$T$5</xm:f>
            <x14:dxf>
              <font>
                <b/>
                <i val="0"/>
                <color auto="1"/>
              </font>
              <fill>
                <patternFill>
                  <bgColor rgb="FFFFFF00"/>
                </patternFill>
              </fill>
            </x14:dxf>
          </x14:cfRule>
          <x14:cfRule type="containsText" priority="9192" operator="containsText" id="{A3CD9274-BB2A-4F58-B8AD-30FF6D7D5E87}">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9179" operator="containsText" id="{F3478A81-5504-42A3-AD9C-C7A7850F7475}">
            <xm:f>NOT(ISERROR(SEARCH('Listados Datos'!$P$3,AR332)))</xm:f>
            <xm:f>'Listados Datos'!$P$3</xm:f>
            <x14:dxf>
              <fill>
                <patternFill>
                  <bgColor rgb="FF99CC00"/>
                </patternFill>
              </fill>
            </x14:dxf>
          </x14:cfRule>
          <x14:cfRule type="containsText" priority="9180" operator="containsText" id="{96F6F7EF-CEA6-4E9D-9737-AE6F50D5065C}">
            <xm:f>NOT(ISERROR(SEARCH('Listados Datos'!$P$4,AR332)))</xm:f>
            <xm:f>'Listados Datos'!$P$4</xm:f>
            <x14:dxf>
              <fill>
                <patternFill>
                  <bgColor rgb="FF33CC33"/>
                </patternFill>
              </fill>
            </x14:dxf>
          </x14:cfRule>
          <x14:cfRule type="containsText" priority="9181" operator="containsText" id="{F914FD33-1762-441C-B31D-43BA18872331}">
            <xm:f>NOT(ISERROR(SEARCH('Listados Datos'!$P$5,AR332)))</xm:f>
            <xm:f>'Listados Datos'!$P$5</xm:f>
            <x14:dxf>
              <fill>
                <patternFill>
                  <bgColor rgb="FFFFFF00"/>
                </patternFill>
              </fill>
            </x14:dxf>
          </x14:cfRule>
          <x14:cfRule type="containsText" priority="9182" operator="containsText" id="{96E2A5CF-11E7-4D10-A1C3-EAEFFE51B4E7}">
            <xm:f>NOT(ISERROR(SEARCH('Listados Datos'!$P$6,AR332)))</xm:f>
            <xm:f>'Listados Datos'!$P$6</xm:f>
            <x14:dxf>
              <fill>
                <patternFill>
                  <bgColor rgb="FFFFC000"/>
                </patternFill>
              </fill>
            </x14:dxf>
          </x14:cfRule>
          <x14:cfRule type="containsText" priority="9183" operator="containsText" id="{440794F3-1DE7-4560-8FD2-38EA3D758224}">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9175" operator="containsText" id="{45B15F29-F0A0-4B56-8D3E-69E60052D6D7}">
            <xm:f>NOT(ISERROR(SEARCH('Listados Datos'!$T$3,AF338)))</xm:f>
            <xm:f>'Listados Datos'!$T$3</xm:f>
            <x14:dxf>
              <fill>
                <patternFill patternType="solid">
                  <bgColor rgb="FFC00000"/>
                </patternFill>
              </fill>
            </x14:dxf>
          </x14:cfRule>
          <x14:cfRule type="containsText" priority="9176" operator="containsText" id="{080F45EC-356E-4479-801F-86B8F32BCD95}">
            <xm:f>NOT(ISERROR(SEARCH('Listados Datos'!$T$4,AF338)))</xm:f>
            <xm:f>'Listados Datos'!$T$4</xm:f>
            <x14:dxf>
              <font>
                <b/>
                <i val="0"/>
                <color theme="0"/>
              </font>
              <fill>
                <patternFill>
                  <bgColor rgb="FFE26B0A"/>
                </patternFill>
              </fill>
            </x14:dxf>
          </x14:cfRule>
          <x14:cfRule type="containsText" priority="9177" operator="containsText" id="{1824B923-0C61-458F-9DDA-C346C7DDFEFF}">
            <xm:f>NOT(ISERROR(SEARCH('Listados Datos'!$T$5,AF338)))</xm:f>
            <xm:f>'Listados Datos'!$T$5</xm:f>
            <x14:dxf>
              <font>
                <b/>
                <i val="0"/>
                <color auto="1"/>
              </font>
              <fill>
                <patternFill>
                  <bgColor rgb="FFFFFF00"/>
                </patternFill>
              </fill>
            </x14:dxf>
          </x14:cfRule>
          <x14:cfRule type="containsText" priority="9178" operator="containsText" id="{00686633-E493-4DEF-A9C2-9A01A266B848}">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9171" operator="containsText" id="{1ACBF164-1FE4-4907-B99A-15F8639B51F9}">
            <xm:f>NOT(ISERROR(SEARCH('Listados Datos'!$T$3,AB338)))</xm:f>
            <xm:f>'Listados Datos'!$T$3</xm:f>
            <x14:dxf>
              <fill>
                <patternFill patternType="solid">
                  <bgColor rgb="FFC00000"/>
                </patternFill>
              </fill>
            </x14:dxf>
          </x14:cfRule>
          <x14:cfRule type="containsText" priority="9172" operator="containsText" id="{CB726B2A-8BAC-4164-8C91-5EBF8D6DE32A}">
            <xm:f>NOT(ISERROR(SEARCH('Listados Datos'!$T$4,AB338)))</xm:f>
            <xm:f>'Listados Datos'!$T$4</xm:f>
            <x14:dxf>
              <font>
                <b/>
                <i val="0"/>
                <color theme="0"/>
              </font>
              <fill>
                <patternFill>
                  <bgColor rgb="FFE26B0A"/>
                </patternFill>
              </fill>
            </x14:dxf>
          </x14:cfRule>
          <x14:cfRule type="containsText" priority="9173" operator="containsText" id="{1C9A69CD-659A-4DBD-A3D9-2FF4841F8129}">
            <xm:f>NOT(ISERROR(SEARCH('Listados Datos'!$T$5,AB338)))</xm:f>
            <xm:f>'Listados Datos'!$T$5</xm:f>
            <x14:dxf>
              <font>
                <b/>
                <i val="0"/>
                <color auto="1"/>
              </font>
              <fill>
                <patternFill>
                  <bgColor rgb="FFFFFF00"/>
                </patternFill>
              </fill>
            </x14:dxf>
          </x14:cfRule>
          <x14:cfRule type="containsText" priority="9174" operator="containsText" id="{5CC3FBF3-5F53-4349-8264-3FF51067A724}">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9161" operator="containsText" id="{F921FD84-C225-4C61-B564-B53FCCE73DFF}">
            <xm:f>NOT(ISERROR(SEARCH('Listados Datos'!$P$3,Z338)))</xm:f>
            <xm:f>'Listados Datos'!$P$3</xm:f>
            <x14:dxf>
              <fill>
                <patternFill>
                  <bgColor rgb="FF99CC00"/>
                </patternFill>
              </fill>
            </x14:dxf>
          </x14:cfRule>
          <x14:cfRule type="containsText" priority="9162" operator="containsText" id="{53E2AC24-96C1-458A-967A-327F06597663}">
            <xm:f>NOT(ISERROR(SEARCH('Listados Datos'!$P$4,Z338)))</xm:f>
            <xm:f>'Listados Datos'!$P$4</xm:f>
            <x14:dxf>
              <fill>
                <patternFill>
                  <bgColor rgb="FF33CC33"/>
                </patternFill>
              </fill>
            </x14:dxf>
          </x14:cfRule>
          <x14:cfRule type="containsText" priority="9163" operator="containsText" id="{74AE769B-EC2E-4BD4-B13A-F24AC21C32F7}">
            <xm:f>NOT(ISERROR(SEARCH('Listados Datos'!$P$5,Z338)))</xm:f>
            <xm:f>'Listados Datos'!$P$5</xm:f>
            <x14:dxf>
              <fill>
                <patternFill>
                  <bgColor rgb="FFFFFF00"/>
                </patternFill>
              </fill>
            </x14:dxf>
          </x14:cfRule>
          <x14:cfRule type="containsText" priority="9164" operator="containsText" id="{44AB053A-199F-496F-AA9D-846A32862931}">
            <xm:f>NOT(ISERROR(SEARCH('Listados Datos'!$P$6,Z338)))</xm:f>
            <xm:f>'Listados Datos'!$P$6</xm:f>
            <x14:dxf>
              <fill>
                <patternFill>
                  <bgColor rgb="FFFFC000"/>
                </patternFill>
              </fill>
            </x14:dxf>
          </x14:cfRule>
          <x14:cfRule type="containsText" priority="9165" operator="containsText" id="{8EAF6531-C261-437E-AA3E-BF2B48915011}">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9147" operator="containsText" id="{F94F26DF-2B94-4CF6-962E-EDD917819B79}">
            <xm:f>NOT(ISERROR(SEARCH('Listados Datos'!$T$3,AT338)))</xm:f>
            <xm:f>'Listados Datos'!$T$3</xm:f>
            <x14:dxf>
              <fill>
                <patternFill patternType="solid">
                  <bgColor rgb="FFC00000"/>
                </patternFill>
              </fill>
            </x14:dxf>
          </x14:cfRule>
          <x14:cfRule type="containsText" priority="9148" operator="containsText" id="{39D0CEE5-1E56-4F04-952C-1E11CFC7C3B6}">
            <xm:f>NOT(ISERROR(SEARCH('Listados Datos'!$T$4,AT338)))</xm:f>
            <xm:f>'Listados Datos'!$T$4</xm:f>
            <x14:dxf>
              <font>
                <b/>
                <i val="0"/>
                <color theme="0"/>
              </font>
              <fill>
                <patternFill>
                  <bgColor rgb="FFE26B0A"/>
                </patternFill>
              </fill>
            </x14:dxf>
          </x14:cfRule>
          <x14:cfRule type="containsText" priority="9149" operator="containsText" id="{CF73ED7D-AB5C-49BA-A7CE-307418D01787}">
            <xm:f>NOT(ISERROR(SEARCH('Listados Datos'!$T$5,AT338)))</xm:f>
            <xm:f>'Listados Datos'!$T$5</xm:f>
            <x14:dxf>
              <font>
                <b/>
                <i val="0"/>
                <color auto="1"/>
              </font>
              <fill>
                <patternFill>
                  <bgColor rgb="FFFFFF00"/>
                </patternFill>
              </fill>
            </x14:dxf>
          </x14:cfRule>
          <x14:cfRule type="containsText" priority="9150" operator="containsText" id="{EEB97032-A8D0-4930-831C-1935BD59DC1A}">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9137" operator="containsText" id="{0096FD8F-BDB4-4B90-BC42-495AB5E0D956}">
            <xm:f>NOT(ISERROR(SEARCH('Listados Datos'!$P$3,AR338)))</xm:f>
            <xm:f>'Listados Datos'!$P$3</xm:f>
            <x14:dxf>
              <fill>
                <patternFill>
                  <bgColor rgb="FF99CC00"/>
                </patternFill>
              </fill>
            </x14:dxf>
          </x14:cfRule>
          <x14:cfRule type="containsText" priority="9138" operator="containsText" id="{BC3D8160-3F96-4E62-B989-407E8CC860F6}">
            <xm:f>NOT(ISERROR(SEARCH('Listados Datos'!$P$4,AR338)))</xm:f>
            <xm:f>'Listados Datos'!$P$4</xm:f>
            <x14:dxf>
              <fill>
                <patternFill>
                  <bgColor rgb="FF33CC33"/>
                </patternFill>
              </fill>
            </x14:dxf>
          </x14:cfRule>
          <x14:cfRule type="containsText" priority="9139" operator="containsText" id="{CCB04F48-2A1F-4A9B-A5FB-66028FF31A48}">
            <xm:f>NOT(ISERROR(SEARCH('Listados Datos'!$P$5,AR338)))</xm:f>
            <xm:f>'Listados Datos'!$P$5</xm:f>
            <x14:dxf>
              <fill>
                <patternFill>
                  <bgColor rgb="FFFFFF00"/>
                </patternFill>
              </fill>
            </x14:dxf>
          </x14:cfRule>
          <x14:cfRule type="containsText" priority="9140" operator="containsText" id="{472B29E2-2F66-447F-93C5-B169CC6EE173}">
            <xm:f>NOT(ISERROR(SEARCH('Listados Datos'!$P$6,AR338)))</xm:f>
            <xm:f>'Listados Datos'!$P$6</xm:f>
            <x14:dxf>
              <fill>
                <patternFill>
                  <bgColor rgb="FFFFC000"/>
                </patternFill>
              </fill>
            </x14:dxf>
          </x14:cfRule>
          <x14:cfRule type="containsText" priority="9141" operator="containsText" id="{1CBA7512-3C3F-47E8-B900-49D20FBE8B98}">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9095" operator="containsText" id="{EE25C277-9E12-46A9-B87F-66C299722557}">
            <xm:f>NOT(ISERROR(SEARCH('Listados Datos'!$P$3,AR344)))</xm:f>
            <xm:f>'Listados Datos'!$P$3</xm:f>
            <x14:dxf>
              <fill>
                <patternFill>
                  <bgColor rgb="FF99CC00"/>
                </patternFill>
              </fill>
            </x14:dxf>
          </x14:cfRule>
          <x14:cfRule type="containsText" priority="9096" operator="containsText" id="{E2D57492-FF34-4D14-B1E3-BE441E87631C}">
            <xm:f>NOT(ISERROR(SEARCH('Listados Datos'!$P$4,AR344)))</xm:f>
            <xm:f>'Listados Datos'!$P$4</xm:f>
            <x14:dxf>
              <fill>
                <patternFill>
                  <bgColor rgb="FF33CC33"/>
                </patternFill>
              </fill>
            </x14:dxf>
          </x14:cfRule>
          <x14:cfRule type="containsText" priority="9097" operator="containsText" id="{2F96FFC3-5BBC-449A-A07B-34F2636B995C}">
            <xm:f>NOT(ISERROR(SEARCH('Listados Datos'!$P$5,AR344)))</xm:f>
            <xm:f>'Listados Datos'!$P$5</xm:f>
            <x14:dxf>
              <fill>
                <patternFill>
                  <bgColor rgb="FFFFFF00"/>
                </patternFill>
              </fill>
            </x14:dxf>
          </x14:cfRule>
          <x14:cfRule type="containsText" priority="9098" operator="containsText" id="{104CB1D9-8F8B-40ED-A948-B36A08A43A99}">
            <xm:f>NOT(ISERROR(SEARCH('Listados Datos'!$P$6,AR344)))</xm:f>
            <xm:f>'Listados Datos'!$P$6</xm:f>
            <x14:dxf>
              <fill>
                <patternFill>
                  <bgColor rgb="FFFFC000"/>
                </patternFill>
              </fill>
            </x14:dxf>
          </x14:cfRule>
          <x14:cfRule type="containsText" priority="9099" operator="containsText" id="{E66962A1-4664-4247-882B-A9C6A2026F19}">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9133" operator="containsText" id="{30996E1E-FE9E-4843-876A-3B34A5EFB8DE}">
            <xm:f>NOT(ISERROR(SEARCH('Listados Datos'!$T$3,AF344)))</xm:f>
            <xm:f>'Listados Datos'!$T$3</xm:f>
            <x14:dxf>
              <fill>
                <patternFill patternType="solid">
                  <bgColor rgb="FFC00000"/>
                </patternFill>
              </fill>
            </x14:dxf>
          </x14:cfRule>
          <x14:cfRule type="containsText" priority="9134" operator="containsText" id="{AE734CD3-A15C-420F-8E07-7605D7648DBD}">
            <xm:f>NOT(ISERROR(SEARCH('Listados Datos'!$T$4,AF344)))</xm:f>
            <xm:f>'Listados Datos'!$T$4</xm:f>
            <x14:dxf>
              <font>
                <b/>
                <i val="0"/>
                <color theme="0"/>
              </font>
              <fill>
                <patternFill>
                  <bgColor rgb="FFE26B0A"/>
                </patternFill>
              </fill>
            </x14:dxf>
          </x14:cfRule>
          <x14:cfRule type="containsText" priority="9135" operator="containsText" id="{28EE95B9-4E81-4E72-A46B-766AB4F5AB0D}">
            <xm:f>NOT(ISERROR(SEARCH('Listados Datos'!$T$5,AF344)))</xm:f>
            <xm:f>'Listados Datos'!$T$5</xm:f>
            <x14:dxf>
              <font>
                <b/>
                <i val="0"/>
                <color auto="1"/>
              </font>
              <fill>
                <patternFill>
                  <bgColor rgb="FFFFFF00"/>
                </patternFill>
              </fill>
            </x14:dxf>
          </x14:cfRule>
          <x14:cfRule type="containsText" priority="9136" operator="containsText" id="{3D7DA67C-197A-45B2-861D-1ED8DF9C874B}">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9129" operator="containsText" id="{EB816C2F-6A58-4211-8E8D-A41D6B267762}">
            <xm:f>NOT(ISERROR(SEARCH('Listados Datos'!$T$3,AB344)))</xm:f>
            <xm:f>'Listados Datos'!$T$3</xm:f>
            <x14:dxf>
              <fill>
                <patternFill patternType="solid">
                  <bgColor rgb="FFC00000"/>
                </patternFill>
              </fill>
            </x14:dxf>
          </x14:cfRule>
          <x14:cfRule type="containsText" priority="9130" operator="containsText" id="{7BC943B0-394A-40F2-BB77-30D6B4E69829}">
            <xm:f>NOT(ISERROR(SEARCH('Listados Datos'!$T$4,AB344)))</xm:f>
            <xm:f>'Listados Datos'!$T$4</xm:f>
            <x14:dxf>
              <font>
                <b/>
                <i val="0"/>
                <color theme="0"/>
              </font>
              <fill>
                <patternFill>
                  <bgColor rgb="FFE26B0A"/>
                </patternFill>
              </fill>
            </x14:dxf>
          </x14:cfRule>
          <x14:cfRule type="containsText" priority="9131" operator="containsText" id="{195552FD-801F-4948-B5A8-B26AE2551DEB}">
            <xm:f>NOT(ISERROR(SEARCH('Listados Datos'!$T$5,AB344)))</xm:f>
            <xm:f>'Listados Datos'!$T$5</xm:f>
            <x14:dxf>
              <font>
                <b/>
                <i val="0"/>
                <color auto="1"/>
              </font>
              <fill>
                <patternFill>
                  <bgColor rgb="FFFFFF00"/>
                </patternFill>
              </fill>
            </x14:dxf>
          </x14:cfRule>
          <x14:cfRule type="containsText" priority="9132" operator="containsText" id="{971D61C6-CA32-46E1-8455-B5937F9D473A}">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9119" operator="containsText" id="{73A1B6EC-BC16-46F4-BB37-AA1EB4BBADFD}">
            <xm:f>NOT(ISERROR(SEARCH('Listados Datos'!$P$3,Z344)))</xm:f>
            <xm:f>'Listados Datos'!$P$3</xm:f>
            <x14:dxf>
              <fill>
                <patternFill>
                  <bgColor rgb="FF99CC00"/>
                </patternFill>
              </fill>
            </x14:dxf>
          </x14:cfRule>
          <x14:cfRule type="containsText" priority="9120" operator="containsText" id="{16900AAE-8D2E-4CB1-B8D2-2AE96B21A285}">
            <xm:f>NOT(ISERROR(SEARCH('Listados Datos'!$P$4,Z344)))</xm:f>
            <xm:f>'Listados Datos'!$P$4</xm:f>
            <x14:dxf>
              <fill>
                <patternFill>
                  <bgColor rgb="FF33CC33"/>
                </patternFill>
              </fill>
            </x14:dxf>
          </x14:cfRule>
          <x14:cfRule type="containsText" priority="9121" operator="containsText" id="{5C51DBA1-01DA-476B-89D9-966A442ACBC2}">
            <xm:f>NOT(ISERROR(SEARCH('Listados Datos'!$P$5,Z344)))</xm:f>
            <xm:f>'Listados Datos'!$P$5</xm:f>
            <x14:dxf>
              <fill>
                <patternFill>
                  <bgColor rgb="FFFFFF00"/>
                </patternFill>
              </fill>
            </x14:dxf>
          </x14:cfRule>
          <x14:cfRule type="containsText" priority="9122" operator="containsText" id="{0ADAA6A3-09D3-4863-B384-91A0B11B5A9E}">
            <xm:f>NOT(ISERROR(SEARCH('Listados Datos'!$P$6,Z344)))</xm:f>
            <xm:f>'Listados Datos'!$P$6</xm:f>
            <x14:dxf>
              <fill>
                <patternFill>
                  <bgColor rgb="FFFFC000"/>
                </patternFill>
              </fill>
            </x14:dxf>
          </x14:cfRule>
          <x14:cfRule type="containsText" priority="9123" operator="containsText" id="{BAFF7149-F423-4405-8D93-E3964F4B9725}">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9105" operator="containsText" id="{E9ACECA8-93B8-4282-A7FC-9EC42B9DCF4F}">
            <xm:f>NOT(ISERROR(SEARCH('Listados Datos'!$T$3,AT344)))</xm:f>
            <xm:f>'Listados Datos'!$T$3</xm:f>
            <x14:dxf>
              <fill>
                <patternFill patternType="solid">
                  <bgColor rgb="FFC00000"/>
                </patternFill>
              </fill>
            </x14:dxf>
          </x14:cfRule>
          <x14:cfRule type="containsText" priority="9106" operator="containsText" id="{05DF4FE7-5E70-4A7B-8E78-AD6694DCF4EF}">
            <xm:f>NOT(ISERROR(SEARCH('Listados Datos'!$T$4,AT344)))</xm:f>
            <xm:f>'Listados Datos'!$T$4</xm:f>
            <x14:dxf>
              <font>
                <b/>
                <i val="0"/>
                <color theme="0"/>
              </font>
              <fill>
                <patternFill>
                  <bgColor rgb="FFE26B0A"/>
                </patternFill>
              </fill>
            </x14:dxf>
          </x14:cfRule>
          <x14:cfRule type="containsText" priority="9107" operator="containsText" id="{C7D9E7B0-95AF-4382-893C-FC4D806B5591}">
            <xm:f>NOT(ISERROR(SEARCH('Listados Datos'!$T$5,AT344)))</xm:f>
            <xm:f>'Listados Datos'!$T$5</xm:f>
            <x14:dxf>
              <font>
                <b/>
                <i val="0"/>
                <color auto="1"/>
              </font>
              <fill>
                <patternFill>
                  <bgColor rgb="FFFFFF00"/>
                </patternFill>
              </fill>
            </x14:dxf>
          </x14:cfRule>
          <x14:cfRule type="containsText" priority="9108" operator="containsText" id="{9B4EEE0E-2367-4DAB-A576-086C600A5CA4}">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9053" operator="containsText" id="{2E77DB01-BEA9-4AA5-9FC0-359363A6E8A2}">
            <xm:f>NOT(ISERROR(SEARCH('Listados Datos'!$P$3,AR350)))</xm:f>
            <xm:f>'Listados Datos'!$P$3</xm:f>
            <x14:dxf>
              <fill>
                <patternFill>
                  <bgColor rgb="FF99CC00"/>
                </patternFill>
              </fill>
            </x14:dxf>
          </x14:cfRule>
          <x14:cfRule type="containsText" priority="9054" operator="containsText" id="{465F3947-6355-412C-9248-A1E2A5D0FCDF}">
            <xm:f>NOT(ISERROR(SEARCH('Listados Datos'!$P$4,AR350)))</xm:f>
            <xm:f>'Listados Datos'!$P$4</xm:f>
            <x14:dxf>
              <fill>
                <patternFill>
                  <bgColor rgb="FF33CC33"/>
                </patternFill>
              </fill>
            </x14:dxf>
          </x14:cfRule>
          <x14:cfRule type="containsText" priority="9055" operator="containsText" id="{420B8BEF-2ADD-4889-8A0E-0550A35B1794}">
            <xm:f>NOT(ISERROR(SEARCH('Listados Datos'!$P$5,AR350)))</xm:f>
            <xm:f>'Listados Datos'!$P$5</xm:f>
            <x14:dxf>
              <fill>
                <patternFill>
                  <bgColor rgb="FFFFFF00"/>
                </patternFill>
              </fill>
            </x14:dxf>
          </x14:cfRule>
          <x14:cfRule type="containsText" priority="9056" operator="containsText" id="{7EF87281-0F76-417E-B027-34867EE35198}">
            <xm:f>NOT(ISERROR(SEARCH('Listados Datos'!$P$6,AR350)))</xm:f>
            <xm:f>'Listados Datos'!$P$6</xm:f>
            <x14:dxf>
              <fill>
                <patternFill>
                  <bgColor rgb="FFFFC000"/>
                </patternFill>
              </fill>
            </x14:dxf>
          </x14:cfRule>
          <x14:cfRule type="containsText" priority="9057" operator="containsText" id="{B37C0BD3-2B8E-489B-90A7-F27F3E4D6A85}">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1" operator="containsText" id="{DFE130A9-6BEF-4288-A7B3-8FD10385FE83}">
            <xm:f>NOT(ISERROR(SEARCH('Listados Datos'!$T$3,AF350)))</xm:f>
            <xm:f>'Listados Datos'!$T$3</xm:f>
            <x14:dxf>
              <fill>
                <patternFill patternType="solid">
                  <bgColor rgb="FFC00000"/>
                </patternFill>
              </fill>
            </x14:dxf>
          </x14:cfRule>
          <x14:cfRule type="containsText" priority="9092" operator="containsText" id="{19D5C75E-BEBA-461B-8588-15072451A3FC}">
            <xm:f>NOT(ISERROR(SEARCH('Listados Datos'!$T$4,AF350)))</xm:f>
            <xm:f>'Listados Datos'!$T$4</xm:f>
            <x14:dxf>
              <font>
                <b/>
                <i val="0"/>
                <color theme="0"/>
              </font>
              <fill>
                <patternFill>
                  <bgColor rgb="FFE26B0A"/>
                </patternFill>
              </fill>
            </x14:dxf>
          </x14:cfRule>
          <x14:cfRule type="containsText" priority="9093" operator="containsText" id="{0681C7BA-D394-4DF5-8670-D10710F7B063}">
            <xm:f>NOT(ISERROR(SEARCH('Listados Datos'!$T$5,AF350)))</xm:f>
            <xm:f>'Listados Datos'!$T$5</xm:f>
            <x14:dxf>
              <font>
                <b/>
                <i val="0"/>
                <color auto="1"/>
              </font>
              <fill>
                <patternFill>
                  <bgColor rgb="FFFFFF00"/>
                </patternFill>
              </fill>
            </x14:dxf>
          </x14:cfRule>
          <x14:cfRule type="containsText" priority="9094" operator="containsText" id="{8460E7A5-07DB-4692-BBC5-F25F67A4F223}">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9087" operator="containsText" id="{1884BC02-BA20-493E-AF42-B9F62424DDCE}">
            <xm:f>NOT(ISERROR(SEARCH('Listados Datos'!$T$3,AB350)))</xm:f>
            <xm:f>'Listados Datos'!$T$3</xm:f>
            <x14:dxf>
              <fill>
                <patternFill patternType="solid">
                  <bgColor rgb="FFC00000"/>
                </patternFill>
              </fill>
            </x14:dxf>
          </x14:cfRule>
          <x14:cfRule type="containsText" priority="9088" operator="containsText" id="{EF6DAD94-093F-40D8-B51F-B24988862C1C}">
            <xm:f>NOT(ISERROR(SEARCH('Listados Datos'!$T$4,AB350)))</xm:f>
            <xm:f>'Listados Datos'!$T$4</xm:f>
            <x14:dxf>
              <font>
                <b/>
                <i val="0"/>
                <color theme="0"/>
              </font>
              <fill>
                <patternFill>
                  <bgColor rgb="FFE26B0A"/>
                </patternFill>
              </fill>
            </x14:dxf>
          </x14:cfRule>
          <x14:cfRule type="containsText" priority="9089" operator="containsText" id="{2D4F1E80-8E9C-47E6-9CFF-2FD292AAAF2E}">
            <xm:f>NOT(ISERROR(SEARCH('Listados Datos'!$T$5,AB350)))</xm:f>
            <xm:f>'Listados Datos'!$T$5</xm:f>
            <x14:dxf>
              <font>
                <b/>
                <i val="0"/>
                <color auto="1"/>
              </font>
              <fill>
                <patternFill>
                  <bgColor rgb="FFFFFF00"/>
                </patternFill>
              </fill>
            </x14:dxf>
          </x14:cfRule>
          <x14:cfRule type="containsText" priority="9090" operator="containsText" id="{02F96A8C-B024-4182-8474-FA8544236723}">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9077" operator="containsText" id="{DD948082-84A1-4064-BC74-BC87CF72ADBB}">
            <xm:f>NOT(ISERROR(SEARCH('Listados Datos'!$P$3,Z350)))</xm:f>
            <xm:f>'Listados Datos'!$P$3</xm:f>
            <x14:dxf>
              <fill>
                <patternFill>
                  <bgColor rgb="FF99CC00"/>
                </patternFill>
              </fill>
            </x14:dxf>
          </x14:cfRule>
          <x14:cfRule type="containsText" priority="9078" operator="containsText" id="{CAF306C7-7C80-44D1-9B26-FEB6EC304F24}">
            <xm:f>NOT(ISERROR(SEARCH('Listados Datos'!$P$4,Z350)))</xm:f>
            <xm:f>'Listados Datos'!$P$4</xm:f>
            <x14:dxf>
              <fill>
                <patternFill>
                  <bgColor rgb="FF33CC33"/>
                </patternFill>
              </fill>
            </x14:dxf>
          </x14:cfRule>
          <x14:cfRule type="containsText" priority="9079" operator="containsText" id="{0E9B9EC0-FB2C-4986-9CA2-98C25911AC3A}">
            <xm:f>NOT(ISERROR(SEARCH('Listados Datos'!$P$5,Z350)))</xm:f>
            <xm:f>'Listados Datos'!$P$5</xm:f>
            <x14:dxf>
              <fill>
                <patternFill>
                  <bgColor rgb="FFFFFF00"/>
                </patternFill>
              </fill>
            </x14:dxf>
          </x14:cfRule>
          <x14:cfRule type="containsText" priority="9080" operator="containsText" id="{E0ACCE80-E6C4-4E34-935A-608C2F2FC575}">
            <xm:f>NOT(ISERROR(SEARCH('Listados Datos'!$P$6,Z350)))</xm:f>
            <xm:f>'Listados Datos'!$P$6</xm:f>
            <x14:dxf>
              <fill>
                <patternFill>
                  <bgColor rgb="FFFFC000"/>
                </patternFill>
              </fill>
            </x14:dxf>
          </x14:cfRule>
          <x14:cfRule type="containsText" priority="9081" operator="containsText" id="{9F750BB1-194A-43E8-9822-A95B7F07657D}">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9063" operator="containsText" id="{BE11238A-D4CB-43AC-ACEB-2650E5122A05}">
            <xm:f>NOT(ISERROR(SEARCH('Listados Datos'!$T$3,AT350)))</xm:f>
            <xm:f>'Listados Datos'!$T$3</xm:f>
            <x14:dxf>
              <fill>
                <patternFill patternType="solid">
                  <bgColor rgb="FFC00000"/>
                </patternFill>
              </fill>
            </x14:dxf>
          </x14:cfRule>
          <x14:cfRule type="containsText" priority="9064" operator="containsText" id="{20E5C57A-1A26-4C17-9BBA-7148B595C861}">
            <xm:f>NOT(ISERROR(SEARCH('Listados Datos'!$T$4,AT350)))</xm:f>
            <xm:f>'Listados Datos'!$T$4</xm:f>
            <x14:dxf>
              <font>
                <b/>
                <i val="0"/>
                <color theme="0"/>
              </font>
              <fill>
                <patternFill>
                  <bgColor rgb="FFE26B0A"/>
                </patternFill>
              </fill>
            </x14:dxf>
          </x14:cfRule>
          <x14:cfRule type="containsText" priority="9065" operator="containsText" id="{E5084A2C-9DAA-48CB-9889-B47C0535AF06}">
            <xm:f>NOT(ISERROR(SEARCH('Listados Datos'!$T$5,AT350)))</xm:f>
            <xm:f>'Listados Datos'!$T$5</xm:f>
            <x14:dxf>
              <font>
                <b/>
                <i val="0"/>
                <color auto="1"/>
              </font>
              <fill>
                <patternFill>
                  <bgColor rgb="FFFFFF00"/>
                </patternFill>
              </fill>
            </x14:dxf>
          </x14:cfRule>
          <x14:cfRule type="containsText" priority="9066" operator="containsText" id="{E99DD6DF-D9A0-4813-B8C1-4BB07B64DB73}">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9049" operator="containsText" id="{28054D6B-353D-4D87-B10B-4322CC8810A1}">
            <xm:f>NOT(ISERROR(SEARCH('Listados Datos'!$T$3,AF356)))</xm:f>
            <xm:f>'Listados Datos'!$T$3</xm:f>
            <x14:dxf>
              <fill>
                <patternFill patternType="solid">
                  <bgColor rgb="FFC00000"/>
                </patternFill>
              </fill>
            </x14:dxf>
          </x14:cfRule>
          <x14:cfRule type="containsText" priority="9050" operator="containsText" id="{3F1D7565-6FDF-4792-A393-4E3D1E81C40F}">
            <xm:f>NOT(ISERROR(SEARCH('Listados Datos'!$T$4,AF356)))</xm:f>
            <xm:f>'Listados Datos'!$T$4</xm:f>
            <x14:dxf>
              <font>
                <b/>
                <i val="0"/>
                <color theme="0"/>
              </font>
              <fill>
                <patternFill>
                  <bgColor rgb="FFE26B0A"/>
                </patternFill>
              </fill>
            </x14:dxf>
          </x14:cfRule>
          <x14:cfRule type="containsText" priority="9051" operator="containsText" id="{904945BA-A139-4129-AD0F-4B818F31238E}">
            <xm:f>NOT(ISERROR(SEARCH('Listados Datos'!$T$5,AF356)))</xm:f>
            <xm:f>'Listados Datos'!$T$5</xm:f>
            <x14:dxf>
              <font>
                <b/>
                <i val="0"/>
                <color auto="1"/>
              </font>
              <fill>
                <patternFill>
                  <bgColor rgb="FFFFFF00"/>
                </patternFill>
              </fill>
            </x14:dxf>
          </x14:cfRule>
          <x14:cfRule type="containsText" priority="9052" operator="containsText" id="{6886D5B3-851D-4413-B16A-8FB580936DD4}">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9045" operator="containsText" id="{C2CA337E-9374-4908-B44B-52DFE5D743FC}">
            <xm:f>NOT(ISERROR(SEARCH('Listados Datos'!$T$3,AB356)))</xm:f>
            <xm:f>'Listados Datos'!$T$3</xm:f>
            <x14:dxf>
              <fill>
                <patternFill patternType="solid">
                  <bgColor rgb="FFC00000"/>
                </patternFill>
              </fill>
            </x14:dxf>
          </x14:cfRule>
          <x14:cfRule type="containsText" priority="9046" operator="containsText" id="{0748B7BF-3FE7-4D08-92EC-75B0C0421335}">
            <xm:f>NOT(ISERROR(SEARCH('Listados Datos'!$T$4,AB356)))</xm:f>
            <xm:f>'Listados Datos'!$T$4</xm:f>
            <x14:dxf>
              <font>
                <b/>
                <i val="0"/>
                <color theme="0"/>
              </font>
              <fill>
                <patternFill>
                  <bgColor rgb="FFE26B0A"/>
                </patternFill>
              </fill>
            </x14:dxf>
          </x14:cfRule>
          <x14:cfRule type="containsText" priority="9047" operator="containsText" id="{769D5C5F-B66B-41BC-8E42-9E5FF2A525C3}">
            <xm:f>NOT(ISERROR(SEARCH('Listados Datos'!$T$5,AB356)))</xm:f>
            <xm:f>'Listados Datos'!$T$5</xm:f>
            <x14:dxf>
              <font>
                <b/>
                <i val="0"/>
                <color auto="1"/>
              </font>
              <fill>
                <patternFill>
                  <bgColor rgb="FFFFFF00"/>
                </patternFill>
              </fill>
            </x14:dxf>
          </x14:cfRule>
          <x14:cfRule type="containsText" priority="9048" operator="containsText" id="{569640E1-EA50-4915-BB2B-6BF4D36E93F5}">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9035" operator="containsText" id="{292368D7-9776-488E-94C0-86A396D64E92}">
            <xm:f>NOT(ISERROR(SEARCH('Listados Datos'!$P$3,Z356)))</xm:f>
            <xm:f>'Listados Datos'!$P$3</xm:f>
            <x14:dxf>
              <fill>
                <patternFill>
                  <bgColor rgb="FF99CC00"/>
                </patternFill>
              </fill>
            </x14:dxf>
          </x14:cfRule>
          <x14:cfRule type="containsText" priority="9036" operator="containsText" id="{AE48674A-A951-4CB4-A5A9-B633EEEA0F35}">
            <xm:f>NOT(ISERROR(SEARCH('Listados Datos'!$P$4,Z356)))</xm:f>
            <xm:f>'Listados Datos'!$P$4</xm:f>
            <x14:dxf>
              <fill>
                <patternFill>
                  <bgColor rgb="FF33CC33"/>
                </patternFill>
              </fill>
            </x14:dxf>
          </x14:cfRule>
          <x14:cfRule type="containsText" priority="9037" operator="containsText" id="{20914FAF-D9D0-4292-B12E-ED07517850C5}">
            <xm:f>NOT(ISERROR(SEARCH('Listados Datos'!$P$5,Z356)))</xm:f>
            <xm:f>'Listados Datos'!$P$5</xm:f>
            <x14:dxf>
              <fill>
                <patternFill>
                  <bgColor rgb="FFFFFF00"/>
                </patternFill>
              </fill>
            </x14:dxf>
          </x14:cfRule>
          <x14:cfRule type="containsText" priority="9038" operator="containsText" id="{B594CC51-AF64-4CA5-887B-E5C561C2BC81}">
            <xm:f>NOT(ISERROR(SEARCH('Listados Datos'!$P$6,Z356)))</xm:f>
            <xm:f>'Listados Datos'!$P$6</xm:f>
            <x14:dxf>
              <fill>
                <patternFill>
                  <bgColor rgb="FFFFC000"/>
                </patternFill>
              </fill>
            </x14:dxf>
          </x14:cfRule>
          <x14:cfRule type="containsText" priority="9039" operator="containsText" id="{9EE9EDC9-73C6-4058-8E57-F6558F0C4647}">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9021" operator="containsText" id="{9EA7B7C2-9E7E-4C40-BF32-B6D76715E637}">
            <xm:f>NOT(ISERROR(SEARCH('Listados Datos'!$T$3,AT356)))</xm:f>
            <xm:f>'Listados Datos'!$T$3</xm:f>
            <x14:dxf>
              <fill>
                <patternFill patternType="solid">
                  <bgColor rgb="FFC00000"/>
                </patternFill>
              </fill>
            </x14:dxf>
          </x14:cfRule>
          <x14:cfRule type="containsText" priority="9022" operator="containsText" id="{EC766CB4-34B9-481A-8FC6-D71B8E4CA335}">
            <xm:f>NOT(ISERROR(SEARCH('Listados Datos'!$T$4,AT356)))</xm:f>
            <xm:f>'Listados Datos'!$T$4</xm:f>
            <x14:dxf>
              <font>
                <b/>
                <i val="0"/>
                <color theme="0"/>
              </font>
              <fill>
                <patternFill>
                  <bgColor rgb="FFE26B0A"/>
                </patternFill>
              </fill>
            </x14:dxf>
          </x14:cfRule>
          <x14:cfRule type="containsText" priority="9023" operator="containsText" id="{086A43FC-C442-49E4-93A0-B9FC8F4ECD38}">
            <xm:f>NOT(ISERROR(SEARCH('Listados Datos'!$T$5,AT356)))</xm:f>
            <xm:f>'Listados Datos'!$T$5</xm:f>
            <x14:dxf>
              <font>
                <b/>
                <i val="0"/>
                <color auto="1"/>
              </font>
              <fill>
                <patternFill>
                  <bgColor rgb="FFFFFF00"/>
                </patternFill>
              </fill>
            </x14:dxf>
          </x14:cfRule>
          <x14:cfRule type="containsText" priority="9024" operator="containsText" id="{B689FD68-BD06-44D3-A74C-9F89CCB2DDAD}">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847" operator="containsText" id="{7CB76E8F-16B4-49E2-B40F-314ED0E2D9CB}">
            <xm:f>NOT(ISERROR(SEARCH('Listados Datos'!$P$3,AR367)))</xm:f>
            <xm:f>'Listados Datos'!$P$3</xm:f>
            <x14:dxf>
              <fill>
                <patternFill>
                  <bgColor rgb="FF99CC00"/>
                </patternFill>
              </fill>
            </x14:dxf>
          </x14:cfRule>
          <x14:cfRule type="containsText" priority="8848" operator="containsText" id="{F8EC25D4-38BA-4A7F-9C35-B3308D973559}">
            <xm:f>NOT(ISERROR(SEARCH('Listados Datos'!$P$4,AR367)))</xm:f>
            <xm:f>'Listados Datos'!$P$4</xm:f>
            <x14:dxf>
              <fill>
                <patternFill>
                  <bgColor rgb="FF33CC33"/>
                </patternFill>
              </fill>
            </x14:dxf>
          </x14:cfRule>
          <x14:cfRule type="containsText" priority="8849" operator="containsText" id="{2DCC416D-7095-4D78-BA71-816B6F6D760D}">
            <xm:f>NOT(ISERROR(SEARCH('Listados Datos'!$P$5,AR367)))</xm:f>
            <xm:f>'Listados Datos'!$P$5</xm:f>
            <x14:dxf>
              <fill>
                <patternFill>
                  <bgColor rgb="FFFFFF00"/>
                </patternFill>
              </fill>
            </x14:dxf>
          </x14:cfRule>
          <x14:cfRule type="containsText" priority="8850" operator="containsText" id="{05679DF5-0C36-44D8-9A62-D17FFCA0A99C}">
            <xm:f>NOT(ISERROR(SEARCH('Listados Datos'!$P$6,AR367)))</xm:f>
            <xm:f>'Listados Datos'!$P$6</xm:f>
            <x14:dxf>
              <fill>
                <patternFill>
                  <bgColor rgb="FFFFC000"/>
                </patternFill>
              </fill>
            </x14:dxf>
          </x14:cfRule>
          <x14:cfRule type="containsText" priority="8851" operator="containsText" id="{CB80C21A-4845-4C3D-8044-8EEB0AF68318}">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913" operator="containsText" id="{16AAF3BA-41DE-4040-BA85-A392C18D1D95}">
            <xm:f>NOT(ISERROR(SEARCH('Listados Datos'!$T$3,AT369)))</xm:f>
            <xm:f>'Listados Datos'!$T$3</xm:f>
            <x14:dxf>
              <fill>
                <patternFill patternType="solid">
                  <bgColor rgb="FFC00000"/>
                </patternFill>
              </fill>
            </x14:dxf>
          </x14:cfRule>
          <x14:cfRule type="containsText" priority="8914" operator="containsText" id="{57B97C75-23AA-4737-AF98-6C74F0822F87}">
            <xm:f>NOT(ISERROR(SEARCH('Listados Datos'!$T$4,AT369)))</xm:f>
            <xm:f>'Listados Datos'!$T$4</xm:f>
            <x14:dxf>
              <font>
                <b/>
                <i val="0"/>
                <color theme="0"/>
              </font>
              <fill>
                <patternFill>
                  <bgColor rgb="FFE26B0A"/>
                </patternFill>
              </fill>
            </x14:dxf>
          </x14:cfRule>
          <x14:cfRule type="containsText" priority="8915" operator="containsText" id="{ABF26F86-50FF-4C54-80CD-DFD526C55930}">
            <xm:f>NOT(ISERROR(SEARCH('Listados Datos'!$T$5,AT369)))</xm:f>
            <xm:f>'Listados Datos'!$T$5</xm:f>
            <x14:dxf>
              <font>
                <b/>
                <i val="0"/>
                <color auto="1"/>
              </font>
              <fill>
                <patternFill>
                  <bgColor rgb="FFFFFF00"/>
                </patternFill>
              </fill>
            </x14:dxf>
          </x14:cfRule>
          <x14:cfRule type="containsText" priority="8916" operator="containsText" id="{4D860486-C77B-48FD-863B-A61941988343}">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903" operator="containsText" id="{DD90F617-EB98-4F51-BFB1-A52C80DD8319}">
            <xm:f>NOT(ISERROR(SEARCH('Listados Datos'!$P$3,AR369)))</xm:f>
            <xm:f>'Listados Datos'!$P$3</xm:f>
            <x14:dxf>
              <fill>
                <patternFill>
                  <bgColor rgb="FF99CC00"/>
                </patternFill>
              </fill>
            </x14:dxf>
          </x14:cfRule>
          <x14:cfRule type="containsText" priority="8904" operator="containsText" id="{7B710EFA-D0A0-4D8A-9944-F8B1E98B00A0}">
            <xm:f>NOT(ISERROR(SEARCH('Listados Datos'!$P$4,AR369)))</xm:f>
            <xm:f>'Listados Datos'!$P$4</xm:f>
            <x14:dxf>
              <fill>
                <patternFill>
                  <bgColor rgb="FF33CC33"/>
                </patternFill>
              </fill>
            </x14:dxf>
          </x14:cfRule>
          <x14:cfRule type="containsText" priority="8905" operator="containsText" id="{6F1FEA3E-7221-4221-A93E-8DDD3CA066F5}">
            <xm:f>NOT(ISERROR(SEARCH('Listados Datos'!$P$5,AR369)))</xm:f>
            <xm:f>'Listados Datos'!$P$5</xm:f>
            <x14:dxf>
              <fill>
                <patternFill>
                  <bgColor rgb="FFFFFF00"/>
                </patternFill>
              </fill>
            </x14:dxf>
          </x14:cfRule>
          <x14:cfRule type="containsText" priority="8906" operator="containsText" id="{887B6F25-0AB8-48BA-8D6F-E8471CDA3ECA}">
            <xm:f>NOT(ISERROR(SEARCH('Listados Datos'!$P$6,AR369)))</xm:f>
            <xm:f>'Listados Datos'!$P$6</xm:f>
            <x14:dxf>
              <fill>
                <patternFill>
                  <bgColor rgb="FFFFC000"/>
                </patternFill>
              </fill>
            </x14:dxf>
          </x14:cfRule>
          <x14:cfRule type="containsText" priority="8907" operator="containsText" id="{840EF898-51CA-4362-AAC7-09C1B5841883}">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871" operator="containsText" id="{9352A0C2-E349-4812-8A82-9480D9BF65A3}">
            <xm:f>NOT(ISERROR(SEARCH('Listados Datos'!$T$3,AT366)))</xm:f>
            <xm:f>'Listados Datos'!$T$3</xm:f>
            <x14:dxf>
              <fill>
                <patternFill patternType="solid">
                  <bgColor rgb="FFC00000"/>
                </patternFill>
              </fill>
            </x14:dxf>
          </x14:cfRule>
          <x14:cfRule type="containsText" priority="8872" operator="containsText" id="{689A3DA3-E1C2-4188-9C70-F440B9C99FFB}">
            <xm:f>NOT(ISERROR(SEARCH('Listados Datos'!$T$4,AT366)))</xm:f>
            <xm:f>'Listados Datos'!$T$4</xm:f>
            <x14:dxf>
              <font>
                <b/>
                <i val="0"/>
                <color theme="0"/>
              </font>
              <fill>
                <patternFill>
                  <bgColor rgb="FFE26B0A"/>
                </patternFill>
              </fill>
            </x14:dxf>
          </x14:cfRule>
          <x14:cfRule type="containsText" priority="8873" operator="containsText" id="{02B0B034-7A00-4B31-89F0-7089CA637CA6}">
            <xm:f>NOT(ISERROR(SEARCH('Listados Datos'!$T$5,AT366)))</xm:f>
            <xm:f>'Listados Datos'!$T$5</xm:f>
            <x14:dxf>
              <font>
                <b/>
                <i val="0"/>
                <color auto="1"/>
              </font>
              <fill>
                <patternFill>
                  <bgColor rgb="FFFFFF00"/>
                </patternFill>
              </fill>
            </x14:dxf>
          </x14:cfRule>
          <x14:cfRule type="containsText" priority="8874" operator="containsText" id="{1FE95CB9-16E6-43AD-8182-800F256E7CB3}">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861" operator="containsText" id="{14DA0BB3-7854-483A-B8BD-B7F3240441D8}">
            <xm:f>NOT(ISERROR(SEARCH('Listados Datos'!$P$3,AR366)))</xm:f>
            <xm:f>'Listados Datos'!$P$3</xm:f>
            <x14:dxf>
              <fill>
                <patternFill>
                  <bgColor rgb="FF99CC00"/>
                </patternFill>
              </fill>
            </x14:dxf>
          </x14:cfRule>
          <x14:cfRule type="containsText" priority="8862" operator="containsText" id="{6CA6D657-D6BA-4B78-9BC6-30CF846C6DB6}">
            <xm:f>NOT(ISERROR(SEARCH('Listados Datos'!$P$4,AR366)))</xm:f>
            <xm:f>'Listados Datos'!$P$4</xm:f>
            <x14:dxf>
              <fill>
                <patternFill>
                  <bgColor rgb="FF33CC33"/>
                </patternFill>
              </fill>
            </x14:dxf>
          </x14:cfRule>
          <x14:cfRule type="containsText" priority="8863" operator="containsText" id="{17045EAF-0845-4F60-88F7-34476CA05223}">
            <xm:f>NOT(ISERROR(SEARCH('Listados Datos'!$P$5,AR366)))</xm:f>
            <xm:f>'Listados Datos'!$P$5</xm:f>
            <x14:dxf>
              <fill>
                <patternFill>
                  <bgColor rgb="FFFFFF00"/>
                </patternFill>
              </fill>
            </x14:dxf>
          </x14:cfRule>
          <x14:cfRule type="containsText" priority="8864" operator="containsText" id="{394C28BD-E070-4E20-B1A2-BCCFD9791D65}">
            <xm:f>NOT(ISERROR(SEARCH('Listados Datos'!$P$6,AR366)))</xm:f>
            <xm:f>'Listados Datos'!$P$6</xm:f>
            <x14:dxf>
              <fill>
                <patternFill>
                  <bgColor rgb="FFFFC000"/>
                </patternFill>
              </fill>
            </x14:dxf>
          </x14:cfRule>
          <x14:cfRule type="containsText" priority="8865" operator="containsText" id="{41C730B3-F840-4727-BAA8-3C651582021C}">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979" operator="containsText" id="{048CC15C-7506-4537-99ED-242B9BA32162}">
            <xm:f>NOT(ISERROR(SEARCH('Listados Datos'!$T$3,AF364)))</xm:f>
            <xm:f>'Listados Datos'!$T$3</xm:f>
            <x14:dxf>
              <fill>
                <patternFill patternType="solid">
                  <bgColor rgb="FFC00000"/>
                </patternFill>
              </fill>
            </x14:dxf>
          </x14:cfRule>
          <x14:cfRule type="containsText" priority="8980" operator="containsText" id="{C870270A-1995-4EB8-B8D8-AB07474BEA4C}">
            <xm:f>NOT(ISERROR(SEARCH('Listados Datos'!$T$4,AF364)))</xm:f>
            <xm:f>'Listados Datos'!$T$4</xm:f>
            <x14:dxf>
              <font>
                <b/>
                <i val="0"/>
                <color theme="0"/>
              </font>
              <fill>
                <patternFill>
                  <bgColor rgb="FFE26B0A"/>
                </patternFill>
              </fill>
            </x14:dxf>
          </x14:cfRule>
          <x14:cfRule type="containsText" priority="8981" operator="containsText" id="{768C3E71-A301-440C-B52E-EA4EC68F233D}">
            <xm:f>NOT(ISERROR(SEARCH('Listados Datos'!$T$5,AF364)))</xm:f>
            <xm:f>'Listados Datos'!$T$5</xm:f>
            <x14:dxf>
              <font>
                <b/>
                <i val="0"/>
                <color auto="1"/>
              </font>
              <fill>
                <patternFill>
                  <bgColor rgb="FFFFFF00"/>
                </patternFill>
              </fill>
            </x14:dxf>
          </x14:cfRule>
          <x14:cfRule type="containsText" priority="8982" operator="containsText" id="{66E6D575-4AC4-4AD3-94F3-EE21DDB2A5D2}">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975" operator="containsText" id="{192A6A00-EA4E-400A-AEEB-3DDC7DFE7E9D}">
            <xm:f>NOT(ISERROR(SEARCH('Listados Datos'!$T$3,AB364)))</xm:f>
            <xm:f>'Listados Datos'!$T$3</xm:f>
            <x14:dxf>
              <fill>
                <patternFill patternType="solid">
                  <bgColor rgb="FFC00000"/>
                </patternFill>
              </fill>
            </x14:dxf>
          </x14:cfRule>
          <x14:cfRule type="containsText" priority="8976" operator="containsText" id="{17DD5029-A6C5-41B9-A518-17086BBA1204}">
            <xm:f>NOT(ISERROR(SEARCH('Listados Datos'!$T$4,AB364)))</xm:f>
            <xm:f>'Listados Datos'!$T$4</xm:f>
            <x14:dxf>
              <font>
                <b/>
                <i val="0"/>
                <color theme="0"/>
              </font>
              <fill>
                <patternFill>
                  <bgColor rgb="FFE26B0A"/>
                </patternFill>
              </fill>
            </x14:dxf>
          </x14:cfRule>
          <x14:cfRule type="containsText" priority="8977" operator="containsText" id="{9CECF408-BB51-412D-9444-D1F71F9096C6}">
            <xm:f>NOT(ISERROR(SEARCH('Listados Datos'!$T$5,AB364)))</xm:f>
            <xm:f>'Listados Datos'!$T$5</xm:f>
            <x14:dxf>
              <font>
                <b/>
                <i val="0"/>
                <color auto="1"/>
              </font>
              <fill>
                <patternFill>
                  <bgColor rgb="FFFFFF00"/>
                </patternFill>
              </fill>
            </x14:dxf>
          </x14:cfRule>
          <x14:cfRule type="containsText" priority="8978" operator="containsText" id="{35960FA7-181F-4AF4-AFBF-82D3A30321E8}">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965" operator="containsText" id="{69DA4CBF-F556-45C9-B508-01A7722969BB}">
            <xm:f>NOT(ISERROR(SEARCH('Listados Datos'!$P$3,Z364)))</xm:f>
            <xm:f>'Listados Datos'!$P$3</xm:f>
            <x14:dxf>
              <fill>
                <patternFill>
                  <bgColor rgb="FF99CC00"/>
                </patternFill>
              </fill>
            </x14:dxf>
          </x14:cfRule>
          <x14:cfRule type="containsText" priority="8966" operator="containsText" id="{B3534FD8-3638-4222-8EFD-D8B6623A6B29}">
            <xm:f>NOT(ISERROR(SEARCH('Listados Datos'!$P$4,Z364)))</xm:f>
            <xm:f>'Listados Datos'!$P$4</xm:f>
            <x14:dxf>
              <fill>
                <patternFill>
                  <bgColor rgb="FF33CC33"/>
                </patternFill>
              </fill>
            </x14:dxf>
          </x14:cfRule>
          <x14:cfRule type="containsText" priority="8967" operator="containsText" id="{346A3528-CA7A-4DE7-B0E4-B7E27173DA9F}">
            <xm:f>NOT(ISERROR(SEARCH('Listados Datos'!$P$5,Z364)))</xm:f>
            <xm:f>'Listados Datos'!$P$5</xm:f>
            <x14:dxf>
              <fill>
                <patternFill>
                  <bgColor rgb="FFFFFF00"/>
                </patternFill>
              </fill>
            </x14:dxf>
          </x14:cfRule>
          <x14:cfRule type="containsText" priority="8968" operator="containsText" id="{939E1EA2-68D1-40FC-A6FD-AABF18DD918E}">
            <xm:f>NOT(ISERROR(SEARCH('Listados Datos'!$P$6,Z364)))</xm:f>
            <xm:f>'Listados Datos'!$P$6</xm:f>
            <x14:dxf>
              <fill>
                <patternFill>
                  <bgColor rgb="FFFFC000"/>
                </patternFill>
              </fill>
            </x14:dxf>
          </x14:cfRule>
          <x14:cfRule type="containsText" priority="8969" operator="containsText" id="{3FAA6B61-3E83-4120-A81C-3A8CFD42B3DE}">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941" operator="containsText" id="{8DC97809-8433-440C-89E4-1A927DC787E9}">
            <xm:f>NOT(ISERROR(SEARCH('Listados Datos'!$T$3,AT364)))</xm:f>
            <xm:f>'Listados Datos'!$T$3</xm:f>
            <x14:dxf>
              <fill>
                <patternFill patternType="solid">
                  <bgColor rgb="FFC00000"/>
                </patternFill>
              </fill>
            </x14:dxf>
          </x14:cfRule>
          <x14:cfRule type="containsText" priority="8942" operator="containsText" id="{E488111D-6D3E-4D13-B8AF-93BDCF0A08E7}">
            <xm:f>NOT(ISERROR(SEARCH('Listados Datos'!$T$4,AT364)))</xm:f>
            <xm:f>'Listados Datos'!$T$4</xm:f>
            <x14:dxf>
              <font>
                <b/>
                <i val="0"/>
                <color theme="0"/>
              </font>
              <fill>
                <patternFill>
                  <bgColor rgb="FFE26B0A"/>
                </patternFill>
              </fill>
            </x14:dxf>
          </x14:cfRule>
          <x14:cfRule type="containsText" priority="8943" operator="containsText" id="{194E3C5A-BD26-4B22-8B8D-5297C9BE2DD1}">
            <xm:f>NOT(ISERROR(SEARCH('Listados Datos'!$T$5,AT364)))</xm:f>
            <xm:f>'Listados Datos'!$T$5</xm:f>
            <x14:dxf>
              <font>
                <b/>
                <i val="0"/>
                <color auto="1"/>
              </font>
              <fill>
                <patternFill>
                  <bgColor rgb="FFFFFF00"/>
                </patternFill>
              </fill>
            </x14:dxf>
          </x14:cfRule>
          <x14:cfRule type="containsText" priority="8944" operator="containsText" id="{190F6989-9046-4040-8F2A-8D798E4A34A4}">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931" operator="containsText" id="{E48B8025-32C4-444E-840E-81C71B2C3F33}">
            <xm:f>NOT(ISERROR(SEARCH('Listados Datos'!$P$3,AR364)))</xm:f>
            <xm:f>'Listados Datos'!$P$3</xm:f>
            <x14:dxf>
              <fill>
                <patternFill>
                  <bgColor rgb="FF99CC00"/>
                </patternFill>
              </fill>
            </x14:dxf>
          </x14:cfRule>
          <x14:cfRule type="containsText" priority="8932" operator="containsText" id="{1405DC5D-D287-48F2-8E9F-868DCB6300E8}">
            <xm:f>NOT(ISERROR(SEARCH('Listados Datos'!$P$4,AR364)))</xm:f>
            <xm:f>'Listados Datos'!$P$4</xm:f>
            <x14:dxf>
              <fill>
                <patternFill>
                  <bgColor rgb="FF33CC33"/>
                </patternFill>
              </fill>
            </x14:dxf>
          </x14:cfRule>
          <x14:cfRule type="containsText" priority="8933" operator="containsText" id="{4B7827F0-608F-41CF-8FCF-C1DB7431D602}">
            <xm:f>NOT(ISERROR(SEARCH('Listados Datos'!$P$5,AR364)))</xm:f>
            <xm:f>'Listados Datos'!$P$5</xm:f>
            <x14:dxf>
              <fill>
                <patternFill>
                  <bgColor rgb="FFFFFF00"/>
                </patternFill>
              </fill>
            </x14:dxf>
          </x14:cfRule>
          <x14:cfRule type="containsText" priority="8934" operator="containsText" id="{DEAC2B2C-CB13-4F77-A463-25B5A35DBBBE}">
            <xm:f>NOT(ISERROR(SEARCH('Listados Datos'!$P$6,AR364)))</xm:f>
            <xm:f>'Listados Datos'!$P$6</xm:f>
            <x14:dxf>
              <fill>
                <patternFill>
                  <bgColor rgb="FFFFC000"/>
                </patternFill>
              </fill>
            </x14:dxf>
          </x14:cfRule>
          <x14:cfRule type="containsText" priority="8935" operator="containsText" id="{3721FCF4-BD1A-4455-84D9-BFBD97445CC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927" operator="containsText" id="{7BA4B5B4-D1EE-4999-912C-6DE89A95A36A}">
            <xm:f>NOT(ISERROR(SEARCH('Listados Datos'!$T$3,AT365)))</xm:f>
            <xm:f>'Listados Datos'!$T$3</xm:f>
            <x14:dxf>
              <fill>
                <patternFill patternType="solid">
                  <bgColor rgb="FFC00000"/>
                </patternFill>
              </fill>
            </x14:dxf>
          </x14:cfRule>
          <x14:cfRule type="containsText" priority="8928" operator="containsText" id="{EC601E85-DD85-42D9-B458-B5DB2CC577E8}">
            <xm:f>NOT(ISERROR(SEARCH('Listados Datos'!$T$4,AT365)))</xm:f>
            <xm:f>'Listados Datos'!$T$4</xm:f>
            <x14:dxf>
              <font>
                <b/>
                <i val="0"/>
                <color theme="0"/>
              </font>
              <fill>
                <patternFill>
                  <bgColor rgb="FFE26B0A"/>
                </patternFill>
              </fill>
            </x14:dxf>
          </x14:cfRule>
          <x14:cfRule type="containsText" priority="8929" operator="containsText" id="{4C4C8D26-29F6-4D9A-B39B-11990CB5E0DD}">
            <xm:f>NOT(ISERROR(SEARCH('Listados Datos'!$T$5,AT365)))</xm:f>
            <xm:f>'Listados Datos'!$T$5</xm:f>
            <x14:dxf>
              <font>
                <b/>
                <i val="0"/>
                <color auto="1"/>
              </font>
              <fill>
                <patternFill>
                  <bgColor rgb="FFFFFF00"/>
                </patternFill>
              </fill>
            </x14:dxf>
          </x14:cfRule>
          <x14:cfRule type="containsText" priority="8930" operator="containsText" id="{CD2581CE-3684-411D-8C81-8E022AADE2F4}">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917" operator="containsText" id="{FA23410C-10C7-4C06-A0B8-4BB305478F3C}">
            <xm:f>NOT(ISERROR(SEARCH('Listados Datos'!$P$3,AR365)))</xm:f>
            <xm:f>'Listados Datos'!$P$3</xm:f>
            <x14:dxf>
              <fill>
                <patternFill>
                  <bgColor rgb="FF99CC00"/>
                </patternFill>
              </fill>
            </x14:dxf>
          </x14:cfRule>
          <x14:cfRule type="containsText" priority="8918" operator="containsText" id="{508C2048-D9B8-4C17-B9D3-20A44250657F}">
            <xm:f>NOT(ISERROR(SEARCH('Listados Datos'!$P$4,AR365)))</xm:f>
            <xm:f>'Listados Datos'!$P$4</xm:f>
            <x14:dxf>
              <fill>
                <patternFill>
                  <bgColor rgb="FF33CC33"/>
                </patternFill>
              </fill>
            </x14:dxf>
          </x14:cfRule>
          <x14:cfRule type="containsText" priority="8919" operator="containsText" id="{FA97CF9D-906D-4CE3-9126-D732E2E89D3E}">
            <xm:f>NOT(ISERROR(SEARCH('Listados Datos'!$P$5,AR365)))</xm:f>
            <xm:f>'Listados Datos'!$P$5</xm:f>
            <x14:dxf>
              <fill>
                <patternFill>
                  <bgColor rgb="FFFFFF00"/>
                </patternFill>
              </fill>
            </x14:dxf>
          </x14:cfRule>
          <x14:cfRule type="containsText" priority="8920" operator="containsText" id="{3AFD859F-871D-4AE0-B6D8-8E79FE1B6279}">
            <xm:f>NOT(ISERROR(SEARCH('Listados Datos'!$P$6,AR365)))</xm:f>
            <xm:f>'Listados Datos'!$P$6</xm:f>
            <x14:dxf>
              <fill>
                <patternFill>
                  <bgColor rgb="FFFFC000"/>
                </patternFill>
              </fill>
            </x14:dxf>
          </x14:cfRule>
          <x14:cfRule type="containsText" priority="8921" operator="containsText" id="{E7EB33E9-EF88-4C2E-867A-7E2AD5DD0AA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899" operator="containsText" id="{962852AD-A7C8-45B7-9075-0A6FA2F6FF73}">
            <xm:f>NOT(ISERROR(SEARCH('Listados Datos'!$T$3,AF366)))</xm:f>
            <xm:f>'Listados Datos'!$T$3</xm:f>
            <x14:dxf>
              <fill>
                <patternFill patternType="solid">
                  <bgColor rgb="FFC00000"/>
                </patternFill>
              </fill>
            </x14:dxf>
          </x14:cfRule>
          <x14:cfRule type="containsText" priority="8900" operator="containsText" id="{7EF9C67E-829E-42CF-80E0-EE664913E4DA}">
            <xm:f>NOT(ISERROR(SEARCH('Listados Datos'!$T$4,AF366)))</xm:f>
            <xm:f>'Listados Datos'!$T$4</xm:f>
            <x14:dxf>
              <font>
                <b/>
                <i val="0"/>
                <color theme="0"/>
              </font>
              <fill>
                <patternFill>
                  <bgColor rgb="FFE26B0A"/>
                </patternFill>
              </fill>
            </x14:dxf>
          </x14:cfRule>
          <x14:cfRule type="containsText" priority="8901" operator="containsText" id="{95BED997-7AB1-4B7A-927A-FED557CD7BCB}">
            <xm:f>NOT(ISERROR(SEARCH('Listados Datos'!$T$5,AF366)))</xm:f>
            <xm:f>'Listados Datos'!$T$5</xm:f>
            <x14:dxf>
              <font>
                <b/>
                <i val="0"/>
                <color auto="1"/>
              </font>
              <fill>
                <patternFill>
                  <bgColor rgb="FFFFFF00"/>
                </patternFill>
              </fill>
            </x14:dxf>
          </x14:cfRule>
          <x14:cfRule type="containsText" priority="8902" operator="containsText" id="{22B4929A-6ADF-4E05-A7FF-55C0540A3FB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895" operator="containsText" id="{129BD0C1-8AB0-4265-8F49-15CBB72CA0E1}">
            <xm:f>NOT(ISERROR(SEARCH('Listados Datos'!$T$3,AB366)))</xm:f>
            <xm:f>'Listados Datos'!$T$3</xm:f>
            <x14:dxf>
              <fill>
                <patternFill patternType="solid">
                  <bgColor rgb="FFC00000"/>
                </patternFill>
              </fill>
            </x14:dxf>
          </x14:cfRule>
          <x14:cfRule type="containsText" priority="8896" operator="containsText" id="{CFA43FF5-05C9-48A4-B4BB-4CCCBAF34415}">
            <xm:f>NOT(ISERROR(SEARCH('Listados Datos'!$T$4,AB366)))</xm:f>
            <xm:f>'Listados Datos'!$T$4</xm:f>
            <x14:dxf>
              <font>
                <b/>
                <i val="0"/>
                <color theme="0"/>
              </font>
              <fill>
                <patternFill>
                  <bgColor rgb="FFE26B0A"/>
                </patternFill>
              </fill>
            </x14:dxf>
          </x14:cfRule>
          <x14:cfRule type="containsText" priority="8897" operator="containsText" id="{BA71E984-615A-4910-84A9-3D0403EF9E92}">
            <xm:f>NOT(ISERROR(SEARCH('Listados Datos'!$T$5,AB366)))</xm:f>
            <xm:f>'Listados Datos'!$T$5</xm:f>
            <x14:dxf>
              <font>
                <b/>
                <i val="0"/>
                <color auto="1"/>
              </font>
              <fill>
                <patternFill>
                  <bgColor rgb="FFFFFF00"/>
                </patternFill>
              </fill>
            </x14:dxf>
          </x14:cfRule>
          <x14:cfRule type="containsText" priority="8898" operator="containsText" id="{AA0A1ABE-7177-4635-AC65-61ACBBD96245}">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885" operator="containsText" id="{1AB028C5-1624-469E-87E0-9861FDDF703E}">
            <xm:f>NOT(ISERROR(SEARCH('Listados Datos'!$P$3,Z366)))</xm:f>
            <xm:f>'Listados Datos'!$P$3</xm:f>
            <x14:dxf>
              <fill>
                <patternFill>
                  <bgColor rgb="FF99CC00"/>
                </patternFill>
              </fill>
            </x14:dxf>
          </x14:cfRule>
          <x14:cfRule type="containsText" priority="8886" operator="containsText" id="{13C1051C-4ED8-47B7-96F8-BE3A3950FBCF}">
            <xm:f>NOT(ISERROR(SEARCH('Listados Datos'!$P$4,Z366)))</xm:f>
            <xm:f>'Listados Datos'!$P$4</xm:f>
            <x14:dxf>
              <fill>
                <patternFill>
                  <bgColor rgb="FF33CC33"/>
                </patternFill>
              </fill>
            </x14:dxf>
          </x14:cfRule>
          <x14:cfRule type="containsText" priority="8887" operator="containsText" id="{5B0EAB84-EA58-4D28-9676-23C5E67E7A5D}">
            <xm:f>NOT(ISERROR(SEARCH('Listados Datos'!$P$5,Z366)))</xm:f>
            <xm:f>'Listados Datos'!$P$5</xm:f>
            <x14:dxf>
              <fill>
                <patternFill>
                  <bgColor rgb="FFFFFF00"/>
                </patternFill>
              </fill>
            </x14:dxf>
          </x14:cfRule>
          <x14:cfRule type="containsText" priority="8888" operator="containsText" id="{C80ECEDF-65B2-463E-A7EE-8531BE8ADE90}">
            <xm:f>NOT(ISERROR(SEARCH('Listados Datos'!$P$6,Z366)))</xm:f>
            <xm:f>'Listados Datos'!$P$6</xm:f>
            <x14:dxf>
              <fill>
                <patternFill>
                  <bgColor rgb="FFFFC000"/>
                </patternFill>
              </fill>
            </x14:dxf>
          </x14:cfRule>
          <x14:cfRule type="containsText" priority="8889" operator="containsText" id="{56328BCC-9F06-403A-A31B-C2F132D448F9}">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857" operator="containsText" id="{270338BB-6B64-4E85-91F2-0CCF1A0D0F6E}">
            <xm:f>NOT(ISERROR(SEARCH('Listados Datos'!$T$3,AT367)))</xm:f>
            <xm:f>'Listados Datos'!$T$3</xm:f>
            <x14:dxf>
              <fill>
                <patternFill patternType="solid">
                  <bgColor rgb="FFC00000"/>
                </patternFill>
              </fill>
            </x14:dxf>
          </x14:cfRule>
          <x14:cfRule type="containsText" priority="8858" operator="containsText" id="{E607F25F-3D0A-4E17-B9BC-0F66F1EBC174}">
            <xm:f>NOT(ISERROR(SEARCH('Listados Datos'!$T$4,AT367)))</xm:f>
            <xm:f>'Listados Datos'!$T$4</xm:f>
            <x14:dxf>
              <font>
                <b/>
                <i val="0"/>
                <color theme="0"/>
              </font>
              <fill>
                <patternFill>
                  <bgColor rgb="FFE26B0A"/>
                </patternFill>
              </fill>
            </x14:dxf>
          </x14:cfRule>
          <x14:cfRule type="containsText" priority="8859" operator="containsText" id="{F834ACAD-D092-4F74-A573-7E5AE4F5D2E0}">
            <xm:f>NOT(ISERROR(SEARCH('Listados Datos'!$T$5,AT367)))</xm:f>
            <xm:f>'Listados Datos'!$T$5</xm:f>
            <x14:dxf>
              <font>
                <b/>
                <i val="0"/>
                <color auto="1"/>
              </font>
              <fill>
                <patternFill>
                  <bgColor rgb="FFFFFF00"/>
                </patternFill>
              </fill>
            </x14:dxf>
          </x14:cfRule>
          <x14:cfRule type="containsText" priority="8860" operator="containsText" id="{CC783334-C4B7-4EA2-A3BA-89FA93B3DE4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805" operator="containsText" id="{00C019B7-0E5B-4E45-8BFC-7E5DFDE9FC88}">
            <xm:f>NOT(ISERROR(SEARCH('Listados Datos'!$P$3,AR368)))</xm:f>
            <xm:f>'Listados Datos'!$P$3</xm:f>
            <x14:dxf>
              <fill>
                <patternFill>
                  <bgColor rgb="FF99CC00"/>
                </patternFill>
              </fill>
            </x14:dxf>
          </x14:cfRule>
          <x14:cfRule type="containsText" priority="8806" operator="containsText" id="{8653D581-FCDC-41CB-BDB4-E2E7026D537E}">
            <xm:f>NOT(ISERROR(SEARCH('Listados Datos'!$P$4,AR368)))</xm:f>
            <xm:f>'Listados Datos'!$P$4</xm:f>
            <x14:dxf>
              <fill>
                <patternFill>
                  <bgColor rgb="FF33CC33"/>
                </patternFill>
              </fill>
            </x14:dxf>
          </x14:cfRule>
          <x14:cfRule type="containsText" priority="8807" operator="containsText" id="{2ACE107C-2E2B-4655-8DE0-7644E386212A}">
            <xm:f>NOT(ISERROR(SEARCH('Listados Datos'!$P$5,AR368)))</xm:f>
            <xm:f>'Listados Datos'!$P$5</xm:f>
            <x14:dxf>
              <fill>
                <patternFill>
                  <bgColor rgb="FFFFFF00"/>
                </patternFill>
              </fill>
            </x14:dxf>
          </x14:cfRule>
          <x14:cfRule type="containsText" priority="8808" operator="containsText" id="{3DCCD61B-B1C6-4594-BE04-4A5B002767AA}">
            <xm:f>NOT(ISERROR(SEARCH('Listados Datos'!$P$6,AR368)))</xm:f>
            <xm:f>'Listados Datos'!$P$6</xm:f>
            <x14:dxf>
              <fill>
                <patternFill>
                  <bgColor rgb="FFFFC000"/>
                </patternFill>
              </fill>
            </x14:dxf>
          </x14:cfRule>
          <x14:cfRule type="containsText" priority="8809" operator="containsText" id="{888AC31B-2D37-40FC-9381-C7CE4F121D2E}">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843" operator="containsText" id="{CF90A126-6130-4D8C-9EB9-33EC68ECA299}">
            <xm:f>NOT(ISERROR(SEARCH('Listados Datos'!$T$3,AF368)))</xm:f>
            <xm:f>'Listados Datos'!$T$3</xm:f>
            <x14:dxf>
              <fill>
                <patternFill patternType="solid">
                  <bgColor rgb="FFC00000"/>
                </patternFill>
              </fill>
            </x14:dxf>
          </x14:cfRule>
          <x14:cfRule type="containsText" priority="8844" operator="containsText" id="{E69664FC-6D6F-4CF0-A311-1CC538D624C0}">
            <xm:f>NOT(ISERROR(SEARCH('Listados Datos'!$T$4,AF368)))</xm:f>
            <xm:f>'Listados Datos'!$T$4</xm:f>
            <x14:dxf>
              <font>
                <b/>
                <i val="0"/>
                <color theme="0"/>
              </font>
              <fill>
                <patternFill>
                  <bgColor rgb="FFE26B0A"/>
                </patternFill>
              </fill>
            </x14:dxf>
          </x14:cfRule>
          <x14:cfRule type="containsText" priority="8845" operator="containsText" id="{AE48ECCB-6C98-4332-AC39-2A7878B5C858}">
            <xm:f>NOT(ISERROR(SEARCH('Listados Datos'!$T$5,AF368)))</xm:f>
            <xm:f>'Listados Datos'!$T$5</xm:f>
            <x14:dxf>
              <font>
                <b/>
                <i val="0"/>
                <color auto="1"/>
              </font>
              <fill>
                <patternFill>
                  <bgColor rgb="FFFFFF00"/>
                </patternFill>
              </fill>
            </x14:dxf>
          </x14:cfRule>
          <x14:cfRule type="containsText" priority="8846" operator="containsText" id="{CE54DB32-07AE-41AB-BC9A-E5EA75A365CB}">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839" operator="containsText" id="{75A991F5-857D-4602-9779-9D3738A739E2}">
            <xm:f>NOT(ISERROR(SEARCH('Listados Datos'!$T$3,AB368)))</xm:f>
            <xm:f>'Listados Datos'!$T$3</xm:f>
            <x14:dxf>
              <fill>
                <patternFill patternType="solid">
                  <bgColor rgb="FFC00000"/>
                </patternFill>
              </fill>
            </x14:dxf>
          </x14:cfRule>
          <x14:cfRule type="containsText" priority="8840" operator="containsText" id="{09A0E368-EB2C-4F3E-8289-E36778D0B7E6}">
            <xm:f>NOT(ISERROR(SEARCH('Listados Datos'!$T$4,AB368)))</xm:f>
            <xm:f>'Listados Datos'!$T$4</xm:f>
            <x14:dxf>
              <font>
                <b/>
                <i val="0"/>
                <color theme="0"/>
              </font>
              <fill>
                <patternFill>
                  <bgColor rgb="FFE26B0A"/>
                </patternFill>
              </fill>
            </x14:dxf>
          </x14:cfRule>
          <x14:cfRule type="containsText" priority="8841" operator="containsText" id="{96B85762-F99D-41CD-98B9-23F8A14F04CD}">
            <xm:f>NOT(ISERROR(SEARCH('Listados Datos'!$T$5,AB368)))</xm:f>
            <xm:f>'Listados Datos'!$T$5</xm:f>
            <x14:dxf>
              <font>
                <b/>
                <i val="0"/>
                <color auto="1"/>
              </font>
              <fill>
                <patternFill>
                  <bgColor rgb="FFFFFF00"/>
                </patternFill>
              </fill>
            </x14:dxf>
          </x14:cfRule>
          <x14:cfRule type="containsText" priority="8842" operator="containsText" id="{E0B427EA-BB2C-419F-8EAF-5D59DD95DD7E}">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829" operator="containsText" id="{06741F22-034A-4298-9B28-F51BC610EA7B}">
            <xm:f>NOT(ISERROR(SEARCH('Listados Datos'!$P$3,Z368)))</xm:f>
            <xm:f>'Listados Datos'!$P$3</xm:f>
            <x14:dxf>
              <fill>
                <patternFill>
                  <bgColor rgb="FF99CC00"/>
                </patternFill>
              </fill>
            </x14:dxf>
          </x14:cfRule>
          <x14:cfRule type="containsText" priority="8830" operator="containsText" id="{F206C0F6-76A6-4C73-804B-5FA7D747E89C}">
            <xm:f>NOT(ISERROR(SEARCH('Listados Datos'!$P$4,Z368)))</xm:f>
            <xm:f>'Listados Datos'!$P$4</xm:f>
            <x14:dxf>
              <fill>
                <patternFill>
                  <bgColor rgb="FF33CC33"/>
                </patternFill>
              </fill>
            </x14:dxf>
          </x14:cfRule>
          <x14:cfRule type="containsText" priority="8831" operator="containsText" id="{AA732699-C4C6-4B6D-B04C-D2BF5E154A27}">
            <xm:f>NOT(ISERROR(SEARCH('Listados Datos'!$P$5,Z368)))</xm:f>
            <xm:f>'Listados Datos'!$P$5</xm:f>
            <x14:dxf>
              <fill>
                <patternFill>
                  <bgColor rgb="FFFFFF00"/>
                </patternFill>
              </fill>
            </x14:dxf>
          </x14:cfRule>
          <x14:cfRule type="containsText" priority="8832" operator="containsText" id="{FC20B5F5-C8E8-4C3E-AC07-35D6C9849E13}">
            <xm:f>NOT(ISERROR(SEARCH('Listados Datos'!$P$6,Z368)))</xm:f>
            <xm:f>'Listados Datos'!$P$6</xm:f>
            <x14:dxf>
              <fill>
                <patternFill>
                  <bgColor rgb="FFFFC000"/>
                </patternFill>
              </fill>
            </x14:dxf>
          </x14:cfRule>
          <x14:cfRule type="containsText" priority="8833" operator="containsText" id="{31DFA16E-EFB9-49DE-A9B1-A65635BF19B7}">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815" operator="containsText" id="{66F21758-5294-44C3-9397-484F81A51633}">
            <xm:f>NOT(ISERROR(SEARCH('Listados Datos'!$T$3,AT368)))</xm:f>
            <xm:f>'Listados Datos'!$T$3</xm:f>
            <x14:dxf>
              <fill>
                <patternFill patternType="solid">
                  <bgColor rgb="FFC00000"/>
                </patternFill>
              </fill>
            </x14:dxf>
          </x14:cfRule>
          <x14:cfRule type="containsText" priority="8816" operator="containsText" id="{5D56231E-172F-449F-B6FA-7765C0B87EED}">
            <xm:f>NOT(ISERROR(SEARCH('Listados Datos'!$T$4,AT368)))</xm:f>
            <xm:f>'Listados Datos'!$T$4</xm:f>
            <x14:dxf>
              <font>
                <b/>
                <i val="0"/>
                <color theme="0"/>
              </font>
              <fill>
                <patternFill>
                  <bgColor rgb="FFE26B0A"/>
                </patternFill>
              </fill>
            </x14:dxf>
          </x14:cfRule>
          <x14:cfRule type="containsText" priority="8817" operator="containsText" id="{81618CF8-91EF-4304-9868-B905146EBE0E}">
            <xm:f>NOT(ISERROR(SEARCH('Listados Datos'!$T$5,AT368)))</xm:f>
            <xm:f>'Listados Datos'!$T$5</xm:f>
            <x14:dxf>
              <font>
                <b/>
                <i val="0"/>
                <color auto="1"/>
              </font>
              <fill>
                <patternFill>
                  <bgColor rgb="FFFFFF00"/>
                </patternFill>
              </fill>
            </x14:dxf>
          </x14:cfRule>
          <x14:cfRule type="containsText" priority="8818" operator="containsText" id="{191873C1-A26F-4FE8-B887-CB3E2AD4D2E7}">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655" operator="containsText" id="{C5D6572A-7777-41EC-8D73-FA20F45118CB}">
            <xm:f>NOT(ISERROR(SEARCH('Listados Datos'!$P$3,AR361)))</xm:f>
            <xm:f>'Listados Datos'!$P$3</xm:f>
            <x14:dxf>
              <fill>
                <patternFill>
                  <bgColor rgb="FF99CC00"/>
                </patternFill>
              </fill>
            </x14:dxf>
          </x14:cfRule>
          <x14:cfRule type="containsText" priority="8656" operator="containsText" id="{DBC9DB44-4DB1-49CA-9637-D05A11D668AB}">
            <xm:f>NOT(ISERROR(SEARCH('Listados Datos'!$P$4,AR361)))</xm:f>
            <xm:f>'Listados Datos'!$P$4</xm:f>
            <x14:dxf>
              <fill>
                <patternFill>
                  <bgColor rgb="FF33CC33"/>
                </patternFill>
              </fill>
            </x14:dxf>
          </x14:cfRule>
          <x14:cfRule type="containsText" priority="8657" operator="containsText" id="{BCE7AAC8-FE2A-47B3-9CC1-AD7BD39A6CF1}">
            <xm:f>NOT(ISERROR(SEARCH('Listados Datos'!$P$5,AR361)))</xm:f>
            <xm:f>'Listados Datos'!$P$5</xm:f>
            <x14:dxf>
              <fill>
                <patternFill>
                  <bgColor rgb="FFFFFF00"/>
                </patternFill>
              </fill>
            </x14:dxf>
          </x14:cfRule>
          <x14:cfRule type="containsText" priority="8658" operator="containsText" id="{7DEA5B04-AC80-44E9-91A4-D2ABCB7D9A46}">
            <xm:f>NOT(ISERROR(SEARCH('Listados Datos'!$P$6,AR361)))</xm:f>
            <xm:f>'Listados Datos'!$P$6</xm:f>
            <x14:dxf>
              <fill>
                <patternFill>
                  <bgColor rgb="FFFFC000"/>
                </patternFill>
              </fill>
            </x14:dxf>
          </x14:cfRule>
          <x14:cfRule type="containsText" priority="8659" operator="containsText" id="{72AF3408-1E19-4504-8234-1D8ADE49F91B}">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21" operator="containsText" id="{19AE9D63-2EB7-4867-8C51-876A01146C27}">
            <xm:f>NOT(ISERROR(SEARCH('Listados Datos'!$T$3,AT363)))</xm:f>
            <xm:f>'Listados Datos'!$T$3</xm:f>
            <x14:dxf>
              <fill>
                <patternFill patternType="solid">
                  <bgColor rgb="FFC00000"/>
                </patternFill>
              </fill>
            </x14:dxf>
          </x14:cfRule>
          <x14:cfRule type="containsText" priority="8722" operator="containsText" id="{F9B65F97-6FAB-46A0-9E6B-8AE21B8FA4D4}">
            <xm:f>NOT(ISERROR(SEARCH('Listados Datos'!$T$4,AT363)))</xm:f>
            <xm:f>'Listados Datos'!$T$4</xm:f>
            <x14:dxf>
              <font>
                <b/>
                <i val="0"/>
                <color theme="0"/>
              </font>
              <fill>
                <patternFill>
                  <bgColor rgb="FFE26B0A"/>
                </patternFill>
              </fill>
            </x14:dxf>
          </x14:cfRule>
          <x14:cfRule type="containsText" priority="8723" operator="containsText" id="{D7CEA04C-EAEE-42A0-BEA2-DD0EB77A1EDF}">
            <xm:f>NOT(ISERROR(SEARCH('Listados Datos'!$T$5,AT363)))</xm:f>
            <xm:f>'Listados Datos'!$T$5</xm:f>
            <x14:dxf>
              <font>
                <b/>
                <i val="0"/>
                <color auto="1"/>
              </font>
              <fill>
                <patternFill>
                  <bgColor rgb="FFFFFF00"/>
                </patternFill>
              </fill>
            </x14:dxf>
          </x14:cfRule>
          <x14:cfRule type="containsText" priority="8724" operator="containsText" id="{94BBD47D-5ED7-4F73-9553-E4A5D067932F}">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11" operator="containsText" id="{1F9C014F-5D33-4843-84FD-914DB9619AEE}">
            <xm:f>NOT(ISERROR(SEARCH('Listados Datos'!$P$3,AR363)))</xm:f>
            <xm:f>'Listados Datos'!$P$3</xm:f>
            <x14:dxf>
              <fill>
                <patternFill>
                  <bgColor rgb="FF99CC00"/>
                </patternFill>
              </fill>
            </x14:dxf>
          </x14:cfRule>
          <x14:cfRule type="containsText" priority="8712" operator="containsText" id="{0FFD41E3-AAE0-46F2-AC9D-32E4427669D7}">
            <xm:f>NOT(ISERROR(SEARCH('Listados Datos'!$P$4,AR363)))</xm:f>
            <xm:f>'Listados Datos'!$P$4</xm:f>
            <x14:dxf>
              <fill>
                <patternFill>
                  <bgColor rgb="FF33CC33"/>
                </patternFill>
              </fill>
            </x14:dxf>
          </x14:cfRule>
          <x14:cfRule type="containsText" priority="8713" operator="containsText" id="{AF79D6F7-09A0-4583-9556-D17467978372}">
            <xm:f>NOT(ISERROR(SEARCH('Listados Datos'!$P$5,AR363)))</xm:f>
            <xm:f>'Listados Datos'!$P$5</xm:f>
            <x14:dxf>
              <fill>
                <patternFill>
                  <bgColor rgb="FFFFFF00"/>
                </patternFill>
              </fill>
            </x14:dxf>
          </x14:cfRule>
          <x14:cfRule type="containsText" priority="8714" operator="containsText" id="{6050CD60-B8F1-4DD0-96E8-28797C71278D}">
            <xm:f>NOT(ISERROR(SEARCH('Listados Datos'!$P$6,AR363)))</xm:f>
            <xm:f>'Listados Datos'!$P$6</xm:f>
            <x14:dxf>
              <fill>
                <patternFill>
                  <bgColor rgb="FFFFC000"/>
                </patternFill>
              </fill>
            </x14:dxf>
          </x14:cfRule>
          <x14:cfRule type="containsText" priority="8715" operator="containsText" id="{2B248F17-7AF0-4976-8D84-C5DFA03E1EA2}">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679" operator="containsText" id="{88F515CF-5E7F-45BA-BB01-164F7DB75E9F}">
            <xm:f>NOT(ISERROR(SEARCH('Listados Datos'!$T$3,AT360)))</xm:f>
            <xm:f>'Listados Datos'!$T$3</xm:f>
            <x14:dxf>
              <fill>
                <patternFill patternType="solid">
                  <bgColor rgb="FFC00000"/>
                </patternFill>
              </fill>
            </x14:dxf>
          </x14:cfRule>
          <x14:cfRule type="containsText" priority="8680" operator="containsText" id="{50B8871C-873D-4FC5-8777-7105D5BBEDB2}">
            <xm:f>NOT(ISERROR(SEARCH('Listados Datos'!$T$4,AT360)))</xm:f>
            <xm:f>'Listados Datos'!$T$4</xm:f>
            <x14:dxf>
              <font>
                <b/>
                <i val="0"/>
                <color theme="0"/>
              </font>
              <fill>
                <patternFill>
                  <bgColor rgb="FFE26B0A"/>
                </patternFill>
              </fill>
            </x14:dxf>
          </x14:cfRule>
          <x14:cfRule type="containsText" priority="8681" operator="containsText" id="{C80A529F-E037-4BDC-8163-DE26E3D0E578}">
            <xm:f>NOT(ISERROR(SEARCH('Listados Datos'!$T$5,AT360)))</xm:f>
            <xm:f>'Listados Datos'!$T$5</xm:f>
            <x14:dxf>
              <font>
                <b/>
                <i val="0"/>
                <color auto="1"/>
              </font>
              <fill>
                <patternFill>
                  <bgColor rgb="FFFFFF00"/>
                </patternFill>
              </fill>
            </x14:dxf>
          </x14:cfRule>
          <x14:cfRule type="containsText" priority="8682" operator="containsText" id="{1525AFA5-A2B4-4394-91BE-977077F0E4E1}">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669" operator="containsText" id="{FB1CED1B-73BE-493A-A333-B94D4B6F6243}">
            <xm:f>NOT(ISERROR(SEARCH('Listados Datos'!$P$3,AR360)))</xm:f>
            <xm:f>'Listados Datos'!$P$3</xm:f>
            <x14:dxf>
              <fill>
                <patternFill>
                  <bgColor rgb="FF99CC00"/>
                </patternFill>
              </fill>
            </x14:dxf>
          </x14:cfRule>
          <x14:cfRule type="containsText" priority="8670" operator="containsText" id="{958646D9-42C4-4C1F-8A79-036F206FE02D}">
            <xm:f>NOT(ISERROR(SEARCH('Listados Datos'!$P$4,AR360)))</xm:f>
            <xm:f>'Listados Datos'!$P$4</xm:f>
            <x14:dxf>
              <fill>
                <patternFill>
                  <bgColor rgb="FF33CC33"/>
                </patternFill>
              </fill>
            </x14:dxf>
          </x14:cfRule>
          <x14:cfRule type="containsText" priority="8671" operator="containsText" id="{675E6AF6-A176-42A8-AE44-8CFEEEFC487A}">
            <xm:f>NOT(ISERROR(SEARCH('Listados Datos'!$P$5,AR360)))</xm:f>
            <xm:f>'Listados Datos'!$P$5</xm:f>
            <x14:dxf>
              <fill>
                <patternFill>
                  <bgColor rgb="FFFFFF00"/>
                </patternFill>
              </fill>
            </x14:dxf>
          </x14:cfRule>
          <x14:cfRule type="containsText" priority="8672" operator="containsText" id="{2FE2E243-6B7B-49ED-85F4-18975D8C1E38}">
            <xm:f>NOT(ISERROR(SEARCH('Listados Datos'!$P$6,AR360)))</xm:f>
            <xm:f>'Listados Datos'!$P$6</xm:f>
            <x14:dxf>
              <fill>
                <patternFill>
                  <bgColor rgb="FFFFC000"/>
                </patternFill>
              </fill>
            </x14:dxf>
          </x14:cfRule>
          <x14:cfRule type="containsText" priority="8673" operator="containsText" id="{CA09F63D-D1F1-4E37-835C-CE14A69756CE}">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787" operator="containsText" id="{4ACB9A40-1099-4843-B93F-D59BC6DEFE8B}">
            <xm:f>NOT(ISERROR(SEARCH('Listados Datos'!$T$3,AF358)))</xm:f>
            <xm:f>'Listados Datos'!$T$3</xm:f>
            <x14:dxf>
              <fill>
                <patternFill patternType="solid">
                  <bgColor rgb="FFC00000"/>
                </patternFill>
              </fill>
            </x14:dxf>
          </x14:cfRule>
          <x14:cfRule type="containsText" priority="8788" operator="containsText" id="{AEA806E0-9D4A-4B52-AB13-DA86FA16658A}">
            <xm:f>NOT(ISERROR(SEARCH('Listados Datos'!$T$4,AF358)))</xm:f>
            <xm:f>'Listados Datos'!$T$4</xm:f>
            <x14:dxf>
              <font>
                <b/>
                <i val="0"/>
                <color theme="0"/>
              </font>
              <fill>
                <patternFill>
                  <bgColor rgb="FFE26B0A"/>
                </patternFill>
              </fill>
            </x14:dxf>
          </x14:cfRule>
          <x14:cfRule type="containsText" priority="8789" operator="containsText" id="{6AA95B4F-4824-4509-8094-56D4B56D6208}">
            <xm:f>NOT(ISERROR(SEARCH('Listados Datos'!$T$5,AF358)))</xm:f>
            <xm:f>'Listados Datos'!$T$5</xm:f>
            <x14:dxf>
              <font>
                <b/>
                <i val="0"/>
                <color auto="1"/>
              </font>
              <fill>
                <patternFill>
                  <bgColor rgb="FFFFFF00"/>
                </patternFill>
              </fill>
            </x14:dxf>
          </x14:cfRule>
          <x14:cfRule type="containsText" priority="8790" operator="containsText" id="{9CE66721-F586-424C-9C62-BC332F76DC0C}">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783" operator="containsText" id="{BB77167C-25DA-467D-A0F8-09CE30C3A598}">
            <xm:f>NOT(ISERROR(SEARCH('Listados Datos'!$T$3,AB358)))</xm:f>
            <xm:f>'Listados Datos'!$T$3</xm:f>
            <x14:dxf>
              <fill>
                <patternFill patternType="solid">
                  <bgColor rgb="FFC00000"/>
                </patternFill>
              </fill>
            </x14:dxf>
          </x14:cfRule>
          <x14:cfRule type="containsText" priority="8784" operator="containsText" id="{F9FFB957-49FC-4A9C-BFBB-6BAB3AFED4CA}">
            <xm:f>NOT(ISERROR(SEARCH('Listados Datos'!$T$4,AB358)))</xm:f>
            <xm:f>'Listados Datos'!$T$4</xm:f>
            <x14:dxf>
              <font>
                <b/>
                <i val="0"/>
                <color theme="0"/>
              </font>
              <fill>
                <patternFill>
                  <bgColor rgb="FFE26B0A"/>
                </patternFill>
              </fill>
            </x14:dxf>
          </x14:cfRule>
          <x14:cfRule type="containsText" priority="8785" operator="containsText" id="{BDE18E6B-CB22-4301-AD76-84ABC31CB2E1}">
            <xm:f>NOT(ISERROR(SEARCH('Listados Datos'!$T$5,AB358)))</xm:f>
            <xm:f>'Listados Datos'!$T$5</xm:f>
            <x14:dxf>
              <font>
                <b/>
                <i val="0"/>
                <color auto="1"/>
              </font>
              <fill>
                <patternFill>
                  <bgColor rgb="FFFFFF00"/>
                </patternFill>
              </fill>
            </x14:dxf>
          </x14:cfRule>
          <x14:cfRule type="containsText" priority="8786" operator="containsText" id="{C6213E23-8177-4293-87D9-752A5D49182C}">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773" operator="containsText" id="{701BB191-FC43-4941-9C0A-6D8A9C353CFD}">
            <xm:f>NOT(ISERROR(SEARCH('Listados Datos'!$P$3,Z358)))</xm:f>
            <xm:f>'Listados Datos'!$P$3</xm:f>
            <x14:dxf>
              <fill>
                <patternFill>
                  <bgColor rgb="FF99CC00"/>
                </patternFill>
              </fill>
            </x14:dxf>
          </x14:cfRule>
          <x14:cfRule type="containsText" priority="8774" operator="containsText" id="{10669FA6-7B38-43DA-836D-FEA0E81A6DB6}">
            <xm:f>NOT(ISERROR(SEARCH('Listados Datos'!$P$4,Z358)))</xm:f>
            <xm:f>'Listados Datos'!$P$4</xm:f>
            <x14:dxf>
              <fill>
                <patternFill>
                  <bgColor rgb="FF33CC33"/>
                </patternFill>
              </fill>
            </x14:dxf>
          </x14:cfRule>
          <x14:cfRule type="containsText" priority="8775" operator="containsText" id="{4EE0F03C-82C3-43E1-A256-C5EF98DE8019}">
            <xm:f>NOT(ISERROR(SEARCH('Listados Datos'!$P$5,Z358)))</xm:f>
            <xm:f>'Listados Datos'!$P$5</xm:f>
            <x14:dxf>
              <fill>
                <patternFill>
                  <bgColor rgb="FFFFFF00"/>
                </patternFill>
              </fill>
            </x14:dxf>
          </x14:cfRule>
          <x14:cfRule type="containsText" priority="8776" operator="containsText" id="{325662A4-4EAD-42FA-941D-8D6616E4077B}">
            <xm:f>NOT(ISERROR(SEARCH('Listados Datos'!$P$6,Z358)))</xm:f>
            <xm:f>'Listados Datos'!$P$6</xm:f>
            <x14:dxf>
              <fill>
                <patternFill>
                  <bgColor rgb="FFFFC000"/>
                </patternFill>
              </fill>
            </x14:dxf>
          </x14:cfRule>
          <x14:cfRule type="containsText" priority="8777" operator="containsText" id="{BF749659-B87B-4478-9BF3-F05BF844B651}">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49" operator="containsText" id="{600351D6-C068-4AE3-B99C-8ECF353F991D}">
            <xm:f>NOT(ISERROR(SEARCH('Listados Datos'!$T$3,AT358)))</xm:f>
            <xm:f>'Listados Datos'!$T$3</xm:f>
            <x14:dxf>
              <fill>
                <patternFill patternType="solid">
                  <bgColor rgb="FFC00000"/>
                </patternFill>
              </fill>
            </x14:dxf>
          </x14:cfRule>
          <x14:cfRule type="containsText" priority="8750" operator="containsText" id="{34D18576-FCCE-4118-97FF-5D799FEDCEB4}">
            <xm:f>NOT(ISERROR(SEARCH('Listados Datos'!$T$4,AT358)))</xm:f>
            <xm:f>'Listados Datos'!$T$4</xm:f>
            <x14:dxf>
              <font>
                <b/>
                <i val="0"/>
                <color theme="0"/>
              </font>
              <fill>
                <patternFill>
                  <bgColor rgb="FFE26B0A"/>
                </patternFill>
              </fill>
            </x14:dxf>
          </x14:cfRule>
          <x14:cfRule type="containsText" priority="8751" operator="containsText" id="{DDF71D4B-A2E0-4D29-81EC-AFC888E79D1E}">
            <xm:f>NOT(ISERROR(SEARCH('Listados Datos'!$T$5,AT358)))</xm:f>
            <xm:f>'Listados Datos'!$T$5</xm:f>
            <x14:dxf>
              <font>
                <b/>
                <i val="0"/>
                <color auto="1"/>
              </font>
              <fill>
                <patternFill>
                  <bgColor rgb="FFFFFF00"/>
                </patternFill>
              </fill>
            </x14:dxf>
          </x14:cfRule>
          <x14:cfRule type="containsText" priority="8752" operator="containsText" id="{AECA4365-EA88-411F-AAD0-DD25EA6AF02E}">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39" operator="containsText" id="{4A7F13D8-FC6F-428A-9664-98AE0A503141}">
            <xm:f>NOT(ISERROR(SEARCH('Listados Datos'!$P$3,AR358)))</xm:f>
            <xm:f>'Listados Datos'!$P$3</xm:f>
            <x14:dxf>
              <fill>
                <patternFill>
                  <bgColor rgb="FF99CC00"/>
                </patternFill>
              </fill>
            </x14:dxf>
          </x14:cfRule>
          <x14:cfRule type="containsText" priority="8740" operator="containsText" id="{7BBA169C-6FA0-4DC4-BBA9-76376666B229}">
            <xm:f>NOT(ISERROR(SEARCH('Listados Datos'!$P$4,AR358)))</xm:f>
            <xm:f>'Listados Datos'!$P$4</xm:f>
            <x14:dxf>
              <fill>
                <patternFill>
                  <bgColor rgb="FF33CC33"/>
                </patternFill>
              </fill>
            </x14:dxf>
          </x14:cfRule>
          <x14:cfRule type="containsText" priority="8741" operator="containsText" id="{80C8A2F9-BF62-4EB1-86E5-1DE7523A2D87}">
            <xm:f>NOT(ISERROR(SEARCH('Listados Datos'!$P$5,AR358)))</xm:f>
            <xm:f>'Listados Datos'!$P$5</xm:f>
            <x14:dxf>
              <fill>
                <patternFill>
                  <bgColor rgb="FFFFFF00"/>
                </patternFill>
              </fill>
            </x14:dxf>
          </x14:cfRule>
          <x14:cfRule type="containsText" priority="8742" operator="containsText" id="{6E6D0B97-4B61-4676-A015-5E93E477C4EE}">
            <xm:f>NOT(ISERROR(SEARCH('Listados Datos'!$P$6,AR358)))</xm:f>
            <xm:f>'Listados Datos'!$P$6</xm:f>
            <x14:dxf>
              <fill>
                <patternFill>
                  <bgColor rgb="FFFFC000"/>
                </patternFill>
              </fill>
            </x14:dxf>
          </x14:cfRule>
          <x14:cfRule type="containsText" priority="8743" operator="containsText" id="{B9DB473A-CCC6-4D42-AD11-3F44F44FD3FF}">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35" operator="containsText" id="{D3C2B61A-FA93-40D8-8C07-C67E2421098E}">
            <xm:f>NOT(ISERROR(SEARCH('Listados Datos'!$T$3,AT359)))</xm:f>
            <xm:f>'Listados Datos'!$T$3</xm:f>
            <x14:dxf>
              <fill>
                <patternFill patternType="solid">
                  <bgColor rgb="FFC00000"/>
                </patternFill>
              </fill>
            </x14:dxf>
          </x14:cfRule>
          <x14:cfRule type="containsText" priority="8736" operator="containsText" id="{AF65266C-4892-4C1A-8A70-FE17D12F660A}">
            <xm:f>NOT(ISERROR(SEARCH('Listados Datos'!$T$4,AT359)))</xm:f>
            <xm:f>'Listados Datos'!$T$4</xm:f>
            <x14:dxf>
              <font>
                <b/>
                <i val="0"/>
                <color theme="0"/>
              </font>
              <fill>
                <patternFill>
                  <bgColor rgb="FFE26B0A"/>
                </patternFill>
              </fill>
            </x14:dxf>
          </x14:cfRule>
          <x14:cfRule type="containsText" priority="8737" operator="containsText" id="{8A6A21B7-C700-4BA2-89A3-B898CD15A1B8}">
            <xm:f>NOT(ISERROR(SEARCH('Listados Datos'!$T$5,AT359)))</xm:f>
            <xm:f>'Listados Datos'!$T$5</xm:f>
            <x14:dxf>
              <font>
                <b/>
                <i val="0"/>
                <color auto="1"/>
              </font>
              <fill>
                <patternFill>
                  <bgColor rgb="FFFFFF00"/>
                </patternFill>
              </fill>
            </x14:dxf>
          </x14:cfRule>
          <x14:cfRule type="containsText" priority="8738" operator="containsText" id="{B4AE97E3-A285-45E2-A403-54B9A441AF3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25" operator="containsText" id="{1548BEF9-4CA6-418E-A251-D2A547E04B62}">
            <xm:f>NOT(ISERROR(SEARCH('Listados Datos'!$P$3,AR359)))</xm:f>
            <xm:f>'Listados Datos'!$P$3</xm:f>
            <x14:dxf>
              <fill>
                <patternFill>
                  <bgColor rgb="FF99CC00"/>
                </patternFill>
              </fill>
            </x14:dxf>
          </x14:cfRule>
          <x14:cfRule type="containsText" priority="8726" operator="containsText" id="{63AAFC9C-16D3-4CF3-AF82-46C655501223}">
            <xm:f>NOT(ISERROR(SEARCH('Listados Datos'!$P$4,AR359)))</xm:f>
            <xm:f>'Listados Datos'!$P$4</xm:f>
            <x14:dxf>
              <fill>
                <patternFill>
                  <bgColor rgb="FF33CC33"/>
                </patternFill>
              </fill>
            </x14:dxf>
          </x14:cfRule>
          <x14:cfRule type="containsText" priority="8727" operator="containsText" id="{1524DCE5-E450-495E-BFB6-13CF304A34E4}">
            <xm:f>NOT(ISERROR(SEARCH('Listados Datos'!$P$5,AR359)))</xm:f>
            <xm:f>'Listados Datos'!$P$5</xm:f>
            <x14:dxf>
              <fill>
                <patternFill>
                  <bgColor rgb="FFFFFF00"/>
                </patternFill>
              </fill>
            </x14:dxf>
          </x14:cfRule>
          <x14:cfRule type="containsText" priority="8728" operator="containsText" id="{46CBF0DB-9A4F-4159-85C2-C6503444A913}">
            <xm:f>NOT(ISERROR(SEARCH('Listados Datos'!$P$6,AR359)))</xm:f>
            <xm:f>'Listados Datos'!$P$6</xm:f>
            <x14:dxf>
              <fill>
                <patternFill>
                  <bgColor rgb="FFFFC000"/>
                </patternFill>
              </fill>
            </x14:dxf>
          </x14:cfRule>
          <x14:cfRule type="containsText" priority="8729" operator="containsText" id="{C348EA67-A4C4-4FA0-80DC-68A689C84169}">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07" operator="containsText" id="{A43DB2D9-1C49-48C8-880D-E37669386BF6}">
            <xm:f>NOT(ISERROR(SEARCH('Listados Datos'!$T$3,AF360)))</xm:f>
            <xm:f>'Listados Datos'!$T$3</xm:f>
            <x14:dxf>
              <fill>
                <patternFill patternType="solid">
                  <bgColor rgb="FFC00000"/>
                </patternFill>
              </fill>
            </x14:dxf>
          </x14:cfRule>
          <x14:cfRule type="containsText" priority="8708" operator="containsText" id="{A2919405-765D-4365-855E-E67B2007F3A6}">
            <xm:f>NOT(ISERROR(SEARCH('Listados Datos'!$T$4,AF360)))</xm:f>
            <xm:f>'Listados Datos'!$T$4</xm:f>
            <x14:dxf>
              <font>
                <b/>
                <i val="0"/>
                <color theme="0"/>
              </font>
              <fill>
                <patternFill>
                  <bgColor rgb="FFE26B0A"/>
                </patternFill>
              </fill>
            </x14:dxf>
          </x14:cfRule>
          <x14:cfRule type="containsText" priority="8709" operator="containsText" id="{705B5762-77EC-4CA2-B343-90B05533E0E5}">
            <xm:f>NOT(ISERROR(SEARCH('Listados Datos'!$T$5,AF360)))</xm:f>
            <xm:f>'Listados Datos'!$T$5</xm:f>
            <x14:dxf>
              <font>
                <b/>
                <i val="0"/>
                <color auto="1"/>
              </font>
              <fill>
                <patternFill>
                  <bgColor rgb="FFFFFF00"/>
                </patternFill>
              </fill>
            </x14:dxf>
          </x14:cfRule>
          <x14:cfRule type="containsText" priority="8710" operator="containsText" id="{AE6723F9-FB8C-4DDF-A0C1-0CFE062929CE}">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03" operator="containsText" id="{7229BC1F-2CE4-4D45-9188-D9FB01E8FA6B}">
            <xm:f>NOT(ISERROR(SEARCH('Listados Datos'!$T$3,AB360)))</xm:f>
            <xm:f>'Listados Datos'!$T$3</xm:f>
            <x14:dxf>
              <fill>
                <patternFill patternType="solid">
                  <bgColor rgb="FFC00000"/>
                </patternFill>
              </fill>
            </x14:dxf>
          </x14:cfRule>
          <x14:cfRule type="containsText" priority="8704" operator="containsText" id="{5D46588A-B244-48DA-9A7C-7556625F264D}">
            <xm:f>NOT(ISERROR(SEARCH('Listados Datos'!$T$4,AB360)))</xm:f>
            <xm:f>'Listados Datos'!$T$4</xm:f>
            <x14:dxf>
              <font>
                <b/>
                <i val="0"/>
                <color theme="0"/>
              </font>
              <fill>
                <patternFill>
                  <bgColor rgb="FFE26B0A"/>
                </patternFill>
              </fill>
            </x14:dxf>
          </x14:cfRule>
          <x14:cfRule type="containsText" priority="8705" operator="containsText" id="{6051ED07-4A3C-4F0B-9F1D-C1F230E55987}">
            <xm:f>NOT(ISERROR(SEARCH('Listados Datos'!$T$5,AB360)))</xm:f>
            <xm:f>'Listados Datos'!$T$5</xm:f>
            <x14:dxf>
              <font>
                <b/>
                <i val="0"/>
                <color auto="1"/>
              </font>
              <fill>
                <patternFill>
                  <bgColor rgb="FFFFFF00"/>
                </patternFill>
              </fill>
            </x14:dxf>
          </x14:cfRule>
          <x14:cfRule type="containsText" priority="8706" operator="containsText" id="{3923C8ED-D899-4B59-B4D2-CBE8B0324FC3}">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693" operator="containsText" id="{C6ADC02B-9E73-447B-B0E1-BA1954379CAE}">
            <xm:f>NOT(ISERROR(SEARCH('Listados Datos'!$P$3,Z360)))</xm:f>
            <xm:f>'Listados Datos'!$P$3</xm:f>
            <x14:dxf>
              <fill>
                <patternFill>
                  <bgColor rgb="FF99CC00"/>
                </patternFill>
              </fill>
            </x14:dxf>
          </x14:cfRule>
          <x14:cfRule type="containsText" priority="8694" operator="containsText" id="{EA6D6C93-AC5A-442C-9E6B-0697AAE298BA}">
            <xm:f>NOT(ISERROR(SEARCH('Listados Datos'!$P$4,Z360)))</xm:f>
            <xm:f>'Listados Datos'!$P$4</xm:f>
            <x14:dxf>
              <fill>
                <patternFill>
                  <bgColor rgb="FF33CC33"/>
                </patternFill>
              </fill>
            </x14:dxf>
          </x14:cfRule>
          <x14:cfRule type="containsText" priority="8695" operator="containsText" id="{B3E971FF-F709-4C51-8F53-C7993993F24B}">
            <xm:f>NOT(ISERROR(SEARCH('Listados Datos'!$P$5,Z360)))</xm:f>
            <xm:f>'Listados Datos'!$P$5</xm:f>
            <x14:dxf>
              <fill>
                <patternFill>
                  <bgColor rgb="FFFFFF00"/>
                </patternFill>
              </fill>
            </x14:dxf>
          </x14:cfRule>
          <x14:cfRule type="containsText" priority="8696" operator="containsText" id="{8B58402B-4C8F-4E63-9B97-BABCB9C684A1}">
            <xm:f>NOT(ISERROR(SEARCH('Listados Datos'!$P$6,Z360)))</xm:f>
            <xm:f>'Listados Datos'!$P$6</xm:f>
            <x14:dxf>
              <fill>
                <patternFill>
                  <bgColor rgb="FFFFC000"/>
                </patternFill>
              </fill>
            </x14:dxf>
          </x14:cfRule>
          <x14:cfRule type="containsText" priority="8697" operator="containsText" id="{CBB84255-B5B4-4D3D-89E0-FAB26FF9EDD3}">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65" operator="containsText" id="{96D27B35-6F59-448E-8FC9-FBD9BD97FB7C}">
            <xm:f>NOT(ISERROR(SEARCH('Listados Datos'!$T$3,AT361)))</xm:f>
            <xm:f>'Listados Datos'!$T$3</xm:f>
            <x14:dxf>
              <fill>
                <patternFill patternType="solid">
                  <bgColor rgb="FFC00000"/>
                </patternFill>
              </fill>
            </x14:dxf>
          </x14:cfRule>
          <x14:cfRule type="containsText" priority="8666" operator="containsText" id="{789F94ED-6623-4A01-A0A3-B887CD98E07C}">
            <xm:f>NOT(ISERROR(SEARCH('Listados Datos'!$T$4,AT361)))</xm:f>
            <xm:f>'Listados Datos'!$T$4</xm:f>
            <x14:dxf>
              <font>
                <b/>
                <i val="0"/>
                <color theme="0"/>
              </font>
              <fill>
                <patternFill>
                  <bgColor rgb="FFE26B0A"/>
                </patternFill>
              </fill>
            </x14:dxf>
          </x14:cfRule>
          <x14:cfRule type="containsText" priority="8667" operator="containsText" id="{CEF632D0-2137-48E5-95A5-27F53E95D96F}">
            <xm:f>NOT(ISERROR(SEARCH('Listados Datos'!$T$5,AT361)))</xm:f>
            <xm:f>'Listados Datos'!$T$5</xm:f>
            <x14:dxf>
              <font>
                <b/>
                <i val="0"/>
                <color auto="1"/>
              </font>
              <fill>
                <patternFill>
                  <bgColor rgb="FFFFFF00"/>
                </patternFill>
              </fill>
            </x14:dxf>
          </x14:cfRule>
          <x14:cfRule type="containsText" priority="8668" operator="containsText" id="{CF8061BB-86D0-4047-BE49-D04E4B4F3D88}">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13" operator="containsText" id="{20C14F62-B6A4-4227-AFA6-EADE319A933A}">
            <xm:f>NOT(ISERROR(SEARCH('Listados Datos'!$P$3,AR362)))</xm:f>
            <xm:f>'Listados Datos'!$P$3</xm:f>
            <x14:dxf>
              <fill>
                <patternFill>
                  <bgColor rgb="FF99CC00"/>
                </patternFill>
              </fill>
            </x14:dxf>
          </x14:cfRule>
          <x14:cfRule type="containsText" priority="8614" operator="containsText" id="{E96F4855-B0C5-458E-A222-0E2EAF41C76C}">
            <xm:f>NOT(ISERROR(SEARCH('Listados Datos'!$P$4,AR362)))</xm:f>
            <xm:f>'Listados Datos'!$P$4</xm:f>
            <x14:dxf>
              <fill>
                <patternFill>
                  <bgColor rgb="FF33CC33"/>
                </patternFill>
              </fill>
            </x14:dxf>
          </x14:cfRule>
          <x14:cfRule type="containsText" priority="8615" operator="containsText" id="{8BA77087-8E32-4C1B-A960-D466AB527730}">
            <xm:f>NOT(ISERROR(SEARCH('Listados Datos'!$P$5,AR362)))</xm:f>
            <xm:f>'Listados Datos'!$P$5</xm:f>
            <x14:dxf>
              <fill>
                <patternFill>
                  <bgColor rgb="FFFFFF00"/>
                </patternFill>
              </fill>
            </x14:dxf>
          </x14:cfRule>
          <x14:cfRule type="containsText" priority="8616" operator="containsText" id="{529A0EA6-33A1-4DA5-9E79-417959784E64}">
            <xm:f>NOT(ISERROR(SEARCH('Listados Datos'!$P$6,AR362)))</xm:f>
            <xm:f>'Listados Datos'!$P$6</xm:f>
            <x14:dxf>
              <fill>
                <patternFill>
                  <bgColor rgb="FFFFC000"/>
                </patternFill>
              </fill>
            </x14:dxf>
          </x14:cfRule>
          <x14:cfRule type="containsText" priority="8617" operator="containsText" id="{65C79062-D51F-4BC3-8B3F-54AF205A23C3}">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51" operator="containsText" id="{15D981B3-0412-48EE-8041-5F5A25FC8621}">
            <xm:f>NOT(ISERROR(SEARCH('Listados Datos'!$T$3,AF362)))</xm:f>
            <xm:f>'Listados Datos'!$T$3</xm:f>
            <x14:dxf>
              <fill>
                <patternFill patternType="solid">
                  <bgColor rgb="FFC00000"/>
                </patternFill>
              </fill>
            </x14:dxf>
          </x14:cfRule>
          <x14:cfRule type="containsText" priority="8652" operator="containsText" id="{12228E6C-E8FC-472B-A5FE-E93D492AF2A2}">
            <xm:f>NOT(ISERROR(SEARCH('Listados Datos'!$T$4,AF362)))</xm:f>
            <xm:f>'Listados Datos'!$T$4</xm:f>
            <x14:dxf>
              <font>
                <b/>
                <i val="0"/>
                <color theme="0"/>
              </font>
              <fill>
                <patternFill>
                  <bgColor rgb="FFE26B0A"/>
                </patternFill>
              </fill>
            </x14:dxf>
          </x14:cfRule>
          <x14:cfRule type="containsText" priority="8653" operator="containsText" id="{CA1CC4CD-6143-4581-9C1E-99886C771EBB}">
            <xm:f>NOT(ISERROR(SEARCH('Listados Datos'!$T$5,AF362)))</xm:f>
            <xm:f>'Listados Datos'!$T$5</xm:f>
            <x14:dxf>
              <font>
                <b/>
                <i val="0"/>
                <color auto="1"/>
              </font>
              <fill>
                <patternFill>
                  <bgColor rgb="FFFFFF00"/>
                </patternFill>
              </fill>
            </x14:dxf>
          </x14:cfRule>
          <x14:cfRule type="containsText" priority="8654" operator="containsText" id="{4C8F3950-E034-4E3B-A21B-1923FA933012}">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47" operator="containsText" id="{FD3BB00B-0CA9-4578-B720-B6820ABDC0AC}">
            <xm:f>NOT(ISERROR(SEARCH('Listados Datos'!$T$3,AB362)))</xm:f>
            <xm:f>'Listados Datos'!$T$3</xm:f>
            <x14:dxf>
              <fill>
                <patternFill patternType="solid">
                  <bgColor rgb="FFC00000"/>
                </patternFill>
              </fill>
            </x14:dxf>
          </x14:cfRule>
          <x14:cfRule type="containsText" priority="8648" operator="containsText" id="{239441AB-CEC3-4E73-BBC8-865312DC08DF}">
            <xm:f>NOT(ISERROR(SEARCH('Listados Datos'!$T$4,AB362)))</xm:f>
            <xm:f>'Listados Datos'!$T$4</xm:f>
            <x14:dxf>
              <font>
                <b/>
                <i val="0"/>
                <color theme="0"/>
              </font>
              <fill>
                <patternFill>
                  <bgColor rgb="FFE26B0A"/>
                </patternFill>
              </fill>
            </x14:dxf>
          </x14:cfRule>
          <x14:cfRule type="containsText" priority="8649" operator="containsText" id="{DC178D3C-533B-4590-BDB6-2E96BE6B4E4B}">
            <xm:f>NOT(ISERROR(SEARCH('Listados Datos'!$T$5,AB362)))</xm:f>
            <xm:f>'Listados Datos'!$T$5</xm:f>
            <x14:dxf>
              <font>
                <b/>
                <i val="0"/>
                <color auto="1"/>
              </font>
              <fill>
                <patternFill>
                  <bgColor rgb="FFFFFF00"/>
                </patternFill>
              </fill>
            </x14:dxf>
          </x14:cfRule>
          <x14:cfRule type="containsText" priority="8650" operator="containsText" id="{702BE3D4-6F1C-4232-8070-A3F3948C1A5C}">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37" operator="containsText" id="{9AA6F6D0-5B11-4CD3-8C44-E33CD93085A8}">
            <xm:f>NOT(ISERROR(SEARCH('Listados Datos'!$P$3,Z362)))</xm:f>
            <xm:f>'Listados Datos'!$P$3</xm:f>
            <x14:dxf>
              <fill>
                <patternFill>
                  <bgColor rgb="FF99CC00"/>
                </patternFill>
              </fill>
            </x14:dxf>
          </x14:cfRule>
          <x14:cfRule type="containsText" priority="8638" operator="containsText" id="{445201F9-3010-43FE-A111-6CEB3A7205FA}">
            <xm:f>NOT(ISERROR(SEARCH('Listados Datos'!$P$4,Z362)))</xm:f>
            <xm:f>'Listados Datos'!$P$4</xm:f>
            <x14:dxf>
              <fill>
                <patternFill>
                  <bgColor rgb="FF33CC33"/>
                </patternFill>
              </fill>
            </x14:dxf>
          </x14:cfRule>
          <x14:cfRule type="containsText" priority="8639" operator="containsText" id="{741549D2-49E4-40F8-AF30-BDBD23F2F5F7}">
            <xm:f>NOT(ISERROR(SEARCH('Listados Datos'!$P$5,Z362)))</xm:f>
            <xm:f>'Listados Datos'!$P$5</xm:f>
            <x14:dxf>
              <fill>
                <patternFill>
                  <bgColor rgb="FFFFFF00"/>
                </patternFill>
              </fill>
            </x14:dxf>
          </x14:cfRule>
          <x14:cfRule type="containsText" priority="8640" operator="containsText" id="{5107C740-59FF-425A-9A65-5CE7E32F5B9B}">
            <xm:f>NOT(ISERROR(SEARCH('Listados Datos'!$P$6,Z362)))</xm:f>
            <xm:f>'Listados Datos'!$P$6</xm:f>
            <x14:dxf>
              <fill>
                <patternFill>
                  <bgColor rgb="FFFFC000"/>
                </patternFill>
              </fill>
            </x14:dxf>
          </x14:cfRule>
          <x14:cfRule type="containsText" priority="8641" operator="containsText" id="{3635EBEE-CE63-4DF6-9BAA-A00FB0991FF5}">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23" operator="containsText" id="{483E5505-0940-4CD3-9A00-6D41961C5288}">
            <xm:f>NOT(ISERROR(SEARCH('Listados Datos'!$T$3,AT362)))</xm:f>
            <xm:f>'Listados Datos'!$T$3</xm:f>
            <x14:dxf>
              <fill>
                <patternFill patternType="solid">
                  <bgColor rgb="FFC00000"/>
                </patternFill>
              </fill>
            </x14:dxf>
          </x14:cfRule>
          <x14:cfRule type="containsText" priority="8624" operator="containsText" id="{EA693363-2DA2-4BA7-8024-511899677ADE}">
            <xm:f>NOT(ISERROR(SEARCH('Listados Datos'!$T$4,AT362)))</xm:f>
            <xm:f>'Listados Datos'!$T$4</xm:f>
            <x14:dxf>
              <font>
                <b/>
                <i val="0"/>
                <color theme="0"/>
              </font>
              <fill>
                <patternFill>
                  <bgColor rgb="FFE26B0A"/>
                </patternFill>
              </fill>
            </x14:dxf>
          </x14:cfRule>
          <x14:cfRule type="containsText" priority="8625" operator="containsText" id="{0DC42D81-AC21-473E-87D0-B4126A365CF5}">
            <xm:f>NOT(ISERROR(SEARCH('Listados Datos'!$T$5,AT362)))</xm:f>
            <xm:f>'Listados Datos'!$T$5</xm:f>
            <x14:dxf>
              <font>
                <b/>
                <i val="0"/>
                <color auto="1"/>
              </font>
              <fill>
                <patternFill>
                  <bgColor rgb="FFFFFF00"/>
                </patternFill>
              </fill>
            </x14:dxf>
          </x14:cfRule>
          <x14:cfRule type="containsText" priority="8626" operator="containsText" id="{F0D00139-8702-4D6B-ADD0-E7943383D6A4}">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63" operator="containsText" id="{08494810-C3EE-4BD0-B757-B828BBF64E93}">
            <xm:f>NOT(ISERROR(SEARCH('Listados Datos'!$P$3,AR373)))</xm:f>
            <xm:f>'Listados Datos'!$P$3</xm:f>
            <x14:dxf>
              <fill>
                <patternFill>
                  <bgColor rgb="FF99CC00"/>
                </patternFill>
              </fill>
            </x14:dxf>
          </x14:cfRule>
          <x14:cfRule type="containsText" priority="8464" operator="containsText" id="{87530763-A438-42B5-9C80-279F31558978}">
            <xm:f>NOT(ISERROR(SEARCH('Listados Datos'!$P$4,AR373)))</xm:f>
            <xm:f>'Listados Datos'!$P$4</xm:f>
            <x14:dxf>
              <fill>
                <patternFill>
                  <bgColor rgb="FF33CC33"/>
                </patternFill>
              </fill>
            </x14:dxf>
          </x14:cfRule>
          <x14:cfRule type="containsText" priority="8465" operator="containsText" id="{AB3C7121-FE58-44BF-9389-B241D78010BB}">
            <xm:f>NOT(ISERROR(SEARCH('Listados Datos'!$P$5,AR373)))</xm:f>
            <xm:f>'Listados Datos'!$P$5</xm:f>
            <x14:dxf>
              <fill>
                <patternFill>
                  <bgColor rgb="FFFFFF00"/>
                </patternFill>
              </fill>
            </x14:dxf>
          </x14:cfRule>
          <x14:cfRule type="containsText" priority="8466" operator="containsText" id="{54F6268A-4566-4CE4-ACA0-126B647DB32B}">
            <xm:f>NOT(ISERROR(SEARCH('Listados Datos'!$P$6,AR373)))</xm:f>
            <xm:f>'Listados Datos'!$P$6</xm:f>
            <x14:dxf>
              <fill>
                <patternFill>
                  <bgColor rgb="FFFFC000"/>
                </patternFill>
              </fill>
            </x14:dxf>
          </x14:cfRule>
          <x14:cfRule type="containsText" priority="8467" operator="containsText" id="{2FFC3DB5-1AAB-45A1-BA2F-CC6678A9145F}">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529" operator="containsText" id="{8AB4DD5E-4A99-4E8B-8074-10E62B974717}">
            <xm:f>NOT(ISERROR(SEARCH('Listados Datos'!$T$3,AT375)))</xm:f>
            <xm:f>'Listados Datos'!$T$3</xm:f>
            <x14:dxf>
              <fill>
                <patternFill patternType="solid">
                  <bgColor rgb="FFC00000"/>
                </patternFill>
              </fill>
            </x14:dxf>
          </x14:cfRule>
          <x14:cfRule type="containsText" priority="8530" operator="containsText" id="{8EE93C80-AA28-4B39-9E25-8D90404137B3}">
            <xm:f>NOT(ISERROR(SEARCH('Listados Datos'!$T$4,AT375)))</xm:f>
            <xm:f>'Listados Datos'!$T$4</xm:f>
            <x14:dxf>
              <font>
                <b/>
                <i val="0"/>
                <color theme="0"/>
              </font>
              <fill>
                <patternFill>
                  <bgColor rgb="FFE26B0A"/>
                </patternFill>
              </fill>
            </x14:dxf>
          </x14:cfRule>
          <x14:cfRule type="containsText" priority="8531" operator="containsText" id="{EE856ED3-EB3E-4A69-8BB1-59A9C5099BA6}">
            <xm:f>NOT(ISERROR(SEARCH('Listados Datos'!$T$5,AT375)))</xm:f>
            <xm:f>'Listados Datos'!$T$5</xm:f>
            <x14:dxf>
              <font>
                <b/>
                <i val="0"/>
                <color auto="1"/>
              </font>
              <fill>
                <patternFill>
                  <bgColor rgb="FFFFFF00"/>
                </patternFill>
              </fill>
            </x14:dxf>
          </x14:cfRule>
          <x14:cfRule type="containsText" priority="8532" operator="containsText" id="{374564FE-97B9-4CE1-AE0F-F7EDE1109C86}">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519" operator="containsText" id="{7876DE67-E08C-44A1-9DDE-984B0D1C8E0E}">
            <xm:f>NOT(ISERROR(SEARCH('Listados Datos'!$P$3,AR375)))</xm:f>
            <xm:f>'Listados Datos'!$P$3</xm:f>
            <x14:dxf>
              <fill>
                <patternFill>
                  <bgColor rgb="FF99CC00"/>
                </patternFill>
              </fill>
            </x14:dxf>
          </x14:cfRule>
          <x14:cfRule type="containsText" priority="8520" operator="containsText" id="{0C3B0F5D-757B-4C58-9BA5-6BFC1CD88352}">
            <xm:f>NOT(ISERROR(SEARCH('Listados Datos'!$P$4,AR375)))</xm:f>
            <xm:f>'Listados Datos'!$P$4</xm:f>
            <x14:dxf>
              <fill>
                <patternFill>
                  <bgColor rgb="FF33CC33"/>
                </patternFill>
              </fill>
            </x14:dxf>
          </x14:cfRule>
          <x14:cfRule type="containsText" priority="8521" operator="containsText" id="{0D2E4515-A620-4C47-8240-FAF3D30AFC2D}">
            <xm:f>NOT(ISERROR(SEARCH('Listados Datos'!$P$5,AR375)))</xm:f>
            <xm:f>'Listados Datos'!$P$5</xm:f>
            <x14:dxf>
              <fill>
                <patternFill>
                  <bgColor rgb="FFFFFF00"/>
                </patternFill>
              </fill>
            </x14:dxf>
          </x14:cfRule>
          <x14:cfRule type="containsText" priority="8522" operator="containsText" id="{7AEEB063-DD1B-4ED4-9A7F-8624B993B509}">
            <xm:f>NOT(ISERROR(SEARCH('Listados Datos'!$P$6,AR375)))</xm:f>
            <xm:f>'Listados Datos'!$P$6</xm:f>
            <x14:dxf>
              <fill>
                <patternFill>
                  <bgColor rgb="FFFFC000"/>
                </patternFill>
              </fill>
            </x14:dxf>
          </x14:cfRule>
          <x14:cfRule type="containsText" priority="8523" operator="containsText" id="{5B62A684-76D6-4A63-817D-8581C4749E38}">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487" operator="containsText" id="{8963241A-30E3-4777-9001-38F064EC05E2}">
            <xm:f>NOT(ISERROR(SEARCH('Listados Datos'!$T$3,AT372)))</xm:f>
            <xm:f>'Listados Datos'!$T$3</xm:f>
            <x14:dxf>
              <fill>
                <patternFill patternType="solid">
                  <bgColor rgb="FFC00000"/>
                </patternFill>
              </fill>
            </x14:dxf>
          </x14:cfRule>
          <x14:cfRule type="containsText" priority="8488" operator="containsText" id="{941B1B14-064D-4544-8DE8-8168994994AF}">
            <xm:f>NOT(ISERROR(SEARCH('Listados Datos'!$T$4,AT372)))</xm:f>
            <xm:f>'Listados Datos'!$T$4</xm:f>
            <x14:dxf>
              <font>
                <b/>
                <i val="0"/>
                <color theme="0"/>
              </font>
              <fill>
                <patternFill>
                  <bgColor rgb="FFE26B0A"/>
                </patternFill>
              </fill>
            </x14:dxf>
          </x14:cfRule>
          <x14:cfRule type="containsText" priority="8489" operator="containsText" id="{D01A4B6D-4F08-495F-AB38-112A3EA1588E}">
            <xm:f>NOT(ISERROR(SEARCH('Listados Datos'!$T$5,AT372)))</xm:f>
            <xm:f>'Listados Datos'!$T$5</xm:f>
            <x14:dxf>
              <font>
                <b/>
                <i val="0"/>
                <color auto="1"/>
              </font>
              <fill>
                <patternFill>
                  <bgColor rgb="FFFFFF00"/>
                </patternFill>
              </fill>
            </x14:dxf>
          </x14:cfRule>
          <x14:cfRule type="containsText" priority="8490" operator="containsText" id="{85303085-8EEB-4DCE-BC56-F5D2192F9AD8}">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477" operator="containsText" id="{AFB13323-D2DC-4155-BB91-0E6ECFF18ECC}">
            <xm:f>NOT(ISERROR(SEARCH('Listados Datos'!$P$3,AR372)))</xm:f>
            <xm:f>'Listados Datos'!$P$3</xm:f>
            <x14:dxf>
              <fill>
                <patternFill>
                  <bgColor rgb="FF99CC00"/>
                </patternFill>
              </fill>
            </x14:dxf>
          </x14:cfRule>
          <x14:cfRule type="containsText" priority="8478" operator="containsText" id="{0AB6ACD8-CEB1-4BE7-8C32-B0811F4F04C5}">
            <xm:f>NOT(ISERROR(SEARCH('Listados Datos'!$P$4,AR372)))</xm:f>
            <xm:f>'Listados Datos'!$P$4</xm:f>
            <x14:dxf>
              <fill>
                <patternFill>
                  <bgColor rgb="FF33CC33"/>
                </patternFill>
              </fill>
            </x14:dxf>
          </x14:cfRule>
          <x14:cfRule type="containsText" priority="8479" operator="containsText" id="{76E9B393-A508-4A25-9E12-945F8B5C7C5A}">
            <xm:f>NOT(ISERROR(SEARCH('Listados Datos'!$P$5,AR372)))</xm:f>
            <xm:f>'Listados Datos'!$P$5</xm:f>
            <x14:dxf>
              <fill>
                <patternFill>
                  <bgColor rgb="FFFFFF00"/>
                </patternFill>
              </fill>
            </x14:dxf>
          </x14:cfRule>
          <x14:cfRule type="containsText" priority="8480" operator="containsText" id="{016B02C9-BF76-4681-BA73-DF28016596D9}">
            <xm:f>NOT(ISERROR(SEARCH('Listados Datos'!$P$6,AR372)))</xm:f>
            <xm:f>'Listados Datos'!$P$6</xm:f>
            <x14:dxf>
              <fill>
                <patternFill>
                  <bgColor rgb="FFFFC000"/>
                </patternFill>
              </fill>
            </x14:dxf>
          </x14:cfRule>
          <x14:cfRule type="containsText" priority="8481" operator="containsText" id="{2A62BB88-8561-438C-8B3C-A596751D08D8}">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595" operator="containsText" id="{CF6B28B2-6A57-45FE-B17C-0BA1B81FEC67}">
            <xm:f>NOT(ISERROR(SEARCH('Listados Datos'!$T$3,AF370)))</xm:f>
            <xm:f>'Listados Datos'!$T$3</xm:f>
            <x14:dxf>
              <fill>
                <patternFill patternType="solid">
                  <bgColor rgb="FFC00000"/>
                </patternFill>
              </fill>
            </x14:dxf>
          </x14:cfRule>
          <x14:cfRule type="containsText" priority="8596" operator="containsText" id="{8BFB480E-8CB6-42A1-9E89-9B1FE83FD166}">
            <xm:f>NOT(ISERROR(SEARCH('Listados Datos'!$T$4,AF370)))</xm:f>
            <xm:f>'Listados Datos'!$T$4</xm:f>
            <x14:dxf>
              <font>
                <b/>
                <i val="0"/>
                <color theme="0"/>
              </font>
              <fill>
                <patternFill>
                  <bgColor rgb="FFE26B0A"/>
                </patternFill>
              </fill>
            </x14:dxf>
          </x14:cfRule>
          <x14:cfRule type="containsText" priority="8597" operator="containsText" id="{86A9E11C-7080-4CCB-ACB6-59FA4B563070}">
            <xm:f>NOT(ISERROR(SEARCH('Listados Datos'!$T$5,AF370)))</xm:f>
            <xm:f>'Listados Datos'!$T$5</xm:f>
            <x14:dxf>
              <font>
                <b/>
                <i val="0"/>
                <color auto="1"/>
              </font>
              <fill>
                <patternFill>
                  <bgColor rgb="FFFFFF00"/>
                </patternFill>
              </fill>
            </x14:dxf>
          </x14:cfRule>
          <x14:cfRule type="containsText" priority="8598" operator="containsText" id="{C5ADA79B-0EC7-45D2-AA23-CF470A41BBFA}">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591" operator="containsText" id="{D9942D07-AA44-40B2-9F26-047A0C90B353}">
            <xm:f>NOT(ISERROR(SEARCH('Listados Datos'!$T$3,AB370)))</xm:f>
            <xm:f>'Listados Datos'!$T$3</xm:f>
            <x14:dxf>
              <fill>
                <patternFill patternType="solid">
                  <bgColor rgb="FFC00000"/>
                </patternFill>
              </fill>
            </x14:dxf>
          </x14:cfRule>
          <x14:cfRule type="containsText" priority="8592" operator="containsText" id="{919623C4-7AAE-412D-ADD3-5F24A7993F0E}">
            <xm:f>NOT(ISERROR(SEARCH('Listados Datos'!$T$4,AB370)))</xm:f>
            <xm:f>'Listados Datos'!$T$4</xm:f>
            <x14:dxf>
              <font>
                <b/>
                <i val="0"/>
                <color theme="0"/>
              </font>
              <fill>
                <patternFill>
                  <bgColor rgb="FFE26B0A"/>
                </patternFill>
              </fill>
            </x14:dxf>
          </x14:cfRule>
          <x14:cfRule type="containsText" priority="8593" operator="containsText" id="{EDFA753F-C50C-4927-955C-E44CC95DD4C0}">
            <xm:f>NOT(ISERROR(SEARCH('Listados Datos'!$T$5,AB370)))</xm:f>
            <xm:f>'Listados Datos'!$T$5</xm:f>
            <x14:dxf>
              <font>
                <b/>
                <i val="0"/>
                <color auto="1"/>
              </font>
              <fill>
                <patternFill>
                  <bgColor rgb="FFFFFF00"/>
                </patternFill>
              </fill>
            </x14:dxf>
          </x14:cfRule>
          <x14:cfRule type="containsText" priority="8594" operator="containsText" id="{0F86F585-2641-4485-B763-ECF9D3F76FE4}">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581" operator="containsText" id="{E004B1C1-FE09-4083-A42E-1DDDDD6488A0}">
            <xm:f>NOT(ISERROR(SEARCH('Listados Datos'!$P$3,Z370)))</xm:f>
            <xm:f>'Listados Datos'!$P$3</xm:f>
            <x14:dxf>
              <fill>
                <patternFill>
                  <bgColor rgb="FF99CC00"/>
                </patternFill>
              </fill>
            </x14:dxf>
          </x14:cfRule>
          <x14:cfRule type="containsText" priority="8582" operator="containsText" id="{3961C212-5F1A-4468-84AC-3883862E63ED}">
            <xm:f>NOT(ISERROR(SEARCH('Listados Datos'!$P$4,Z370)))</xm:f>
            <xm:f>'Listados Datos'!$P$4</xm:f>
            <x14:dxf>
              <fill>
                <patternFill>
                  <bgColor rgb="FF33CC33"/>
                </patternFill>
              </fill>
            </x14:dxf>
          </x14:cfRule>
          <x14:cfRule type="containsText" priority="8583" operator="containsText" id="{ABC85F32-B37A-4909-A6CD-D6B615B75783}">
            <xm:f>NOT(ISERROR(SEARCH('Listados Datos'!$P$5,Z370)))</xm:f>
            <xm:f>'Listados Datos'!$P$5</xm:f>
            <x14:dxf>
              <fill>
                <patternFill>
                  <bgColor rgb="FFFFFF00"/>
                </patternFill>
              </fill>
            </x14:dxf>
          </x14:cfRule>
          <x14:cfRule type="containsText" priority="8584" operator="containsText" id="{D79A173A-5CAB-43BB-8438-5E4DF0BA2463}">
            <xm:f>NOT(ISERROR(SEARCH('Listados Datos'!$P$6,Z370)))</xm:f>
            <xm:f>'Listados Datos'!$P$6</xm:f>
            <x14:dxf>
              <fill>
                <patternFill>
                  <bgColor rgb="FFFFC000"/>
                </patternFill>
              </fill>
            </x14:dxf>
          </x14:cfRule>
          <x14:cfRule type="containsText" priority="8585" operator="containsText" id="{E841337F-EB7B-4AFD-AA01-7B7BCC3D927F}">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557" operator="containsText" id="{E9D5CB94-D47C-4D4C-BB7A-E5845B5A997F}">
            <xm:f>NOT(ISERROR(SEARCH('Listados Datos'!$T$3,AT370)))</xm:f>
            <xm:f>'Listados Datos'!$T$3</xm:f>
            <x14:dxf>
              <fill>
                <patternFill patternType="solid">
                  <bgColor rgb="FFC00000"/>
                </patternFill>
              </fill>
            </x14:dxf>
          </x14:cfRule>
          <x14:cfRule type="containsText" priority="8558" operator="containsText" id="{3FB3116F-67EB-480B-992C-91A8A8D72168}">
            <xm:f>NOT(ISERROR(SEARCH('Listados Datos'!$T$4,AT370)))</xm:f>
            <xm:f>'Listados Datos'!$T$4</xm:f>
            <x14:dxf>
              <font>
                <b/>
                <i val="0"/>
                <color theme="0"/>
              </font>
              <fill>
                <patternFill>
                  <bgColor rgb="FFE26B0A"/>
                </patternFill>
              </fill>
            </x14:dxf>
          </x14:cfRule>
          <x14:cfRule type="containsText" priority="8559" operator="containsText" id="{276A2987-CA9A-4405-BFB1-46384A31C537}">
            <xm:f>NOT(ISERROR(SEARCH('Listados Datos'!$T$5,AT370)))</xm:f>
            <xm:f>'Listados Datos'!$T$5</xm:f>
            <x14:dxf>
              <font>
                <b/>
                <i val="0"/>
                <color auto="1"/>
              </font>
              <fill>
                <patternFill>
                  <bgColor rgb="FFFFFF00"/>
                </patternFill>
              </fill>
            </x14:dxf>
          </x14:cfRule>
          <x14:cfRule type="containsText" priority="8560" operator="containsText" id="{DD828882-C500-4657-B8DB-EC8996DC914E}">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547" operator="containsText" id="{641B7FE0-CA73-4972-87F7-777838C5ABB1}">
            <xm:f>NOT(ISERROR(SEARCH('Listados Datos'!$P$3,AR370)))</xm:f>
            <xm:f>'Listados Datos'!$P$3</xm:f>
            <x14:dxf>
              <fill>
                <patternFill>
                  <bgColor rgb="FF99CC00"/>
                </patternFill>
              </fill>
            </x14:dxf>
          </x14:cfRule>
          <x14:cfRule type="containsText" priority="8548" operator="containsText" id="{7416061B-32BC-4EEB-933B-55FEB39A622E}">
            <xm:f>NOT(ISERROR(SEARCH('Listados Datos'!$P$4,AR370)))</xm:f>
            <xm:f>'Listados Datos'!$P$4</xm:f>
            <x14:dxf>
              <fill>
                <patternFill>
                  <bgColor rgb="FF33CC33"/>
                </patternFill>
              </fill>
            </x14:dxf>
          </x14:cfRule>
          <x14:cfRule type="containsText" priority="8549" operator="containsText" id="{920DE4EE-01EE-448B-91EB-02721F501944}">
            <xm:f>NOT(ISERROR(SEARCH('Listados Datos'!$P$5,AR370)))</xm:f>
            <xm:f>'Listados Datos'!$P$5</xm:f>
            <x14:dxf>
              <fill>
                <patternFill>
                  <bgColor rgb="FFFFFF00"/>
                </patternFill>
              </fill>
            </x14:dxf>
          </x14:cfRule>
          <x14:cfRule type="containsText" priority="8550" operator="containsText" id="{AC170EF3-0ACB-4599-87FC-E146C46A1D30}">
            <xm:f>NOT(ISERROR(SEARCH('Listados Datos'!$P$6,AR370)))</xm:f>
            <xm:f>'Listados Datos'!$P$6</xm:f>
            <x14:dxf>
              <fill>
                <patternFill>
                  <bgColor rgb="FFFFC000"/>
                </patternFill>
              </fill>
            </x14:dxf>
          </x14:cfRule>
          <x14:cfRule type="containsText" priority="8551" operator="containsText" id="{30E18A03-367B-40BA-9E3A-54CA8754C9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543" operator="containsText" id="{9D3413E0-9053-4856-841D-51399A3FEA24}">
            <xm:f>NOT(ISERROR(SEARCH('Listados Datos'!$T$3,AT371)))</xm:f>
            <xm:f>'Listados Datos'!$T$3</xm:f>
            <x14:dxf>
              <fill>
                <patternFill patternType="solid">
                  <bgColor rgb="FFC00000"/>
                </patternFill>
              </fill>
            </x14:dxf>
          </x14:cfRule>
          <x14:cfRule type="containsText" priority="8544" operator="containsText" id="{03ABE18F-1677-432D-8134-8C382378A9E2}">
            <xm:f>NOT(ISERROR(SEARCH('Listados Datos'!$T$4,AT371)))</xm:f>
            <xm:f>'Listados Datos'!$T$4</xm:f>
            <x14:dxf>
              <font>
                <b/>
                <i val="0"/>
                <color theme="0"/>
              </font>
              <fill>
                <patternFill>
                  <bgColor rgb="FFE26B0A"/>
                </patternFill>
              </fill>
            </x14:dxf>
          </x14:cfRule>
          <x14:cfRule type="containsText" priority="8545" operator="containsText" id="{CD9E530F-1D28-404B-8244-664ACAAD6FDF}">
            <xm:f>NOT(ISERROR(SEARCH('Listados Datos'!$T$5,AT371)))</xm:f>
            <xm:f>'Listados Datos'!$T$5</xm:f>
            <x14:dxf>
              <font>
                <b/>
                <i val="0"/>
                <color auto="1"/>
              </font>
              <fill>
                <patternFill>
                  <bgColor rgb="FFFFFF00"/>
                </patternFill>
              </fill>
            </x14:dxf>
          </x14:cfRule>
          <x14:cfRule type="containsText" priority="8546" operator="containsText" id="{00CA6855-32F7-4AA8-8A39-B31378527AE0}">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533" operator="containsText" id="{0404B854-DF91-4A02-BBE7-E0041F8B737C}">
            <xm:f>NOT(ISERROR(SEARCH('Listados Datos'!$P$3,AR371)))</xm:f>
            <xm:f>'Listados Datos'!$P$3</xm:f>
            <x14:dxf>
              <fill>
                <patternFill>
                  <bgColor rgb="FF99CC00"/>
                </patternFill>
              </fill>
            </x14:dxf>
          </x14:cfRule>
          <x14:cfRule type="containsText" priority="8534" operator="containsText" id="{2CDB29DA-0671-4E21-A968-DE9009852860}">
            <xm:f>NOT(ISERROR(SEARCH('Listados Datos'!$P$4,AR371)))</xm:f>
            <xm:f>'Listados Datos'!$P$4</xm:f>
            <x14:dxf>
              <fill>
                <patternFill>
                  <bgColor rgb="FF33CC33"/>
                </patternFill>
              </fill>
            </x14:dxf>
          </x14:cfRule>
          <x14:cfRule type="containsText" priority="8535" operator="containsText" id="{A850A874-F637-4CF8-BEE4-214337F98FA0}">
            <xm:f>NOT(ISERROR(SEARCH('Listados Datos'!$P$5,AR371)))</xm:f>
            <xm:f>'Listados Datos'!$P$5</xm:f>
            <x14:dxf>
              <fill>
                <patternFill>
                  <bgColor rgb="FFFFFF00"/>
                </patternFill>
              </fill>
            </x14:dxf>
          </x14:cfRule>
          <x14:cfRule type="containsText" priority="8536" operator="containsText" id="{48246E44-2CBE-4438-A4C3-504744B758E2}">
            <xm:f>NOT(ISERROR(SEARCH('Listados Datos'!$P$6,AR371)))</xm:f>
            <xm:f>'Listados Datos'!$P$6</xm:f>
            <x14:dxf>
              <fill>
                <patternFill>
                  <bgColor rgb="FFFFC000"/>
                </patternFill>
              </fill>
            </x14:dxf>
          </x14:cfRule>
          <x14:cfRule type="containsText" priority="8537" operator="containsText" id="{6856CBCC-9971-4217-A39B-23AB20679F6A}">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515" operator="containsText" id="{D44A06A1-D602-4162-B1BC-225731D31943}">
            <xm:f>NOT(ISERROR(SEARCH('Listados Datos'!$T$3,AF372)))</xm:f>
            <xm:f>'Listados Datos'!$T$3</xm:f>
            <x14:dxf>
              <fill>
                <patternFill patternType="solid">
                  <bgColor rgb="FFC00000"/>
                </patternFill>
              </fill>
            </x14:dxf>
          </x14:cfRule>
          <x14:cfRule type="containsText" priority="8516" operator="containsText" id="{BA48FCD6-CF5A-4095-BB26-ECB0E4E6EEF1}">
            <xm:f>NOT(ISERROR(SEARCH('Listados Datos'!$T$4,AF372)))</xm:f>
            <xm:f>'Listados Datos'!$T$4</xm:f>
            <x14:dxf>
              <font>
                <b/>
                <i val="0"/>
                <color theme="0"/>
              </font>
              <fill>
                <patternFill>
                  <bgColor rgb="FFE26B0A"/>
                </patternFill>
              </fill>
            </x14:dxf>
          </x14:cfRule>
          <x14:cfRule type="containsText" priority="8517" operator="containsText" id="{5FBA5D28-2176-4EF1-8270-153D8E6E1A63}">
            <xm:f>NOT(ISERROR(SEARCH('Listados Datos'!$T$5,AF372)))</xm:f>
            <xm:f>'Listados Datos'!$T$5</xm:f>
            <x14:dxf>
              <font>
                <b/>
                <i val="0"/>
                <color auto="1"/>
              </font>
              <fill>
                <patternFill>
                  <bgColor rgb="FFFFFF00"/>
                </patternFill>
              </fill>
            </x14:dxf>
          </x14:cfRule>
          <x14:cfRule type="containsText" priority="8518" operator="containsText" id="{84A8A54A-E2CF-453C-BC1D-C80C51D46E6D}">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511" operator="containsText" id="{57875143-704E-4E34-A1A5-9C208567BEDB}">
            <xm:f>NOT(ISERROR(SEARCH('Listados Datos'!$T$3,AB372)))</xm:f>
            <xm:f>'Listados Datos'!$T$3</xm:f>
            <x14:dxf>
              <fill>
                <patternFill patternType="solid">
                  <bgColor rgb="FFC00000"/>
                </patternFill>
              </fill>
            </x14:dxf>
          </x14:cfRule>
          <x14:cfRule type="containsText" priority="8512" operator="containsText" id="{6686CE55-14E0-4A32-84EA-FE8D2FD18EE1}">
            <xm:f>NOT(ISERROR(SEARCH('Listados Datos'!$T$4,AB372)))</xm:f>
            <xm:f>'Listados Datos'!$T$4</xm:f>
            <x14:dxf>
              <font>
                <b/>
                <i val="0"/>
                <color theme="0"/>
              </font>
              <fill>
                <patternFill>
                  <bgColor rgb="FFE26B0A"/>
                </patternFill>
              </fill>
            </x14:dxf>
          </x14:cfRule>
          <x14:cfRule type="containsText" priority="8513" operator="containsText" id="{5D4718CC-D3EC-47DB-8703-DF2C3C845E4A}">
            <xm:f>NOT(ISERROR(SEARCH('Listados Datos'!$T$5,AB372)))</xm:f>
            <xm:f>'Listados Datos'!$T$5</xm:f>
            <x14:dxf>
              <font>
                <b/>
                <i val="0"/>
                <color auto="1"/>
              </font>
              <fill>
                <patternFill>
                  <bgColor rgb="FFFFFF00"/>
                </patternFill>
              </fill>
            </x14:dxf>
          </x14:cfRule>
          <x14:cfRule type="containsText" priority="8514" operator="containsText" id="{A619F29D-A74D-4793-8562-5378FED5688B}">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501" operator="containsText" id="{B3ADAD58-7B3C-4C32-BF72-A845F52E6BD1}">
            <xm:f>NOT(ISERROR(SEARCH('Listados Datos'!$P$3,Z372)))</xm:f>
            <xm:f>'Listados Datos'!$P$3</xm:f>
            <x14:dxf>
              <fill>
                <patternFill>
                  <bgColor rgb="FF99CC00"/>
                </patternFill>
              </fill>
            </x14:dxf>
          </x14:cfRule>
          <x14:cfRule type="containsText" priority="8502" operator="containsText" id="{53CC5D83-24DC-4202-A641-927F3F9B8B25}">
            <xm:f>NOT(ISERROR(SEARCH('Listados Datos'!$P$4,Z372)))</xm:f>
            <xm:f>'Listados Datos'!$P$4</xm:f>
            <x14:dxf>
              <fill>
                <patternFill>
                  <bgColor rgb="FF33CC33"/>
                </patternFill>
              </fill>
            </x14:dxf>
          </x14:cfRule>
          <x14:cfRule type="containsText" priority="8503" operator="containsText" id="{DB8A00C6-9DF5-46D8-883E-9488791157C5}">
            <xm:f>NOT(ISERROR(SEARCH('Listados Datos'!$P$5,Z372)))</xm:f>
            <xm:f>'Listados Datos'!$P$5</xm:f>
            <x14:dxf>
              <fill>
                <patternFill>
                  <bgColor rgb="FFFFFF00"/>
                </patternFill>
              </fill>
            </x14:dxf>
          </x14:cfRule>
          <x14:cfRule type="containsText" priority="8504" operator="containsText" id="{54D76FE0-3282-4662-B83B-995897180984}">
            <xm:f>NOT(ISERROR(SEARCH('Listados Datos'!$P$6,Z372)))</xm:f>
            <xm:f>'Listados Datos'!$P$6</xm:f>
            <x14:dxf>
              <fill>
                <patternFill>
                  <bgColor rgb="FFFFC000"/>
                </patternFill>
              </fill>
            </x14:dxf>
          </x14:cfRule>
          <x14:cfRule type="containsText" priority="8505" operator="containsText" id="{E6EB4885-C7A4-4074-A30E-EAC0AC995C33}">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473" operator="containsText" id="{42C32933-5D16-469B-9040-2A2DC2379349}">
            <xm:f>NOT(ISERROR(SEARCH('Listados Datos'!$T$3,AT373)))</xm:f>
            <xm:f>'Listados Datos'!$T$3</xm:f>
            <x14:dxf>
              <fill>
                <patternFill patternType="solid">
                  <bgColor rgb="FFC00000"/>
                </patternFill>
              </fill>
            </x14:dxf>
          </x14:cfRule>
          <x14:cfRule type="containsText" priority="8474" operator="containsText" id="{50617366-8C58-4A8F-9FC4-A7AA7522C63E}">
            <xm:f>NOT(ISERROR(SEARCH('Listados Datos'!$T$4,AT373)))</xm:f>
            <xm:f>'Listados Datos'!$T$4</xm:f>
            <x14:dxf>
              <font>
                <b/>
                <i val="0"/>
                <color theme="0"/>
              </font>
              <fill>
                <patternFill>
                  <bgColor rgb="FFE26B0A"/>
                </patternFill>
              </fill>
            </x14:dxf>
          </x14:cfRule>
          <x14:cfRule type="containsText" priority="8475" operator="containsText" id="{84049008-F07F-4662-8D46-5C21EE31D017}">
            <xm:f>NOT(ISERROR(SEARCH('Listados Datos'!$T$5,AT373)))</xm:f>
            <xm:f>'Listados Datos'!$T$5</xm:f>
            <x14:dxf>
              <font>
                <b/>
                <i val="0"/>
                <color auto="1"/>
              </font>
              <fill>
                <patternFill>
                  <bgColor rgb="FFFFFF00"/>
                </patternFill>
              </fill>
            </x14:dxf>
          </x14:cfRule>
          <x14:cfRule type="containsText" priority="8476" operator="containsText" id="{81D9FD94-051A-4921-B209-9EFF503888F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421" operator="containsText" id="{EFFCD1E8-CEB6-48C2-8815-68C0240596B0}">
            <xm:f>NOT(ISERROR(SEARCH('Listados Datos'!$P$3,AR374)))</xm:f>
            <xm:f>'Listados Datos'!$P$3</xm:f>
            <x14:dxf>
              <fill>
                <patternFill>
                  <bgColor rgb="FF99CC00"/>
                </patternFill>
              </fill>
            </x14:dxf>
          </x14:cfRule>
          <x14:cfRule type="containsText" priority="8422" operator="containsText" id="{1F6D0553-5C04-48CE-ABA6-78906A14CA1E}">
            <xm:f>NOT(ISERROR(SEARCH('Listados Datos'!$P$4,AR374)))</xm:f>
            <xm:f>'Listados Datos'!$P$4</xm:f>
            <x14:dxf>
              <fill>
                <patternFill>
                  <bgColor rgb="FF33CC33"/>
                </patternFill>
              </fill>
            </x14:dxf>
          </x14:cfRule>
          <x14:cfRule type="containsText" priority="8423" operator="containsText" id="{C288DDDF-9AC2-4816-BDA0-8D77C9758CC0}">
            <xm:f>NOT(ISERROR(SEARCH('Listados Datos'!$P$5,AR374)))</xm:f>
            <xm:f>'Listados Datos'!$P$5</xm:f>
            <x14:dxf>
              <fill>
                <patternFill>
                  <bgColor rgb="FFFFFF00"/>
                </patternFill>
              </fill>
            </x14:dxf>
          </x14:cfRule>
          <x14:cfRule type="containsText" priority="8424" operator="containsText" id="{28C5D88D-2687-40CF-AB8A-A8D355205E0D}">
            <xm:f>NOT(ISERROR(SEARCH('Listados Datos'!$P$6,AR374)))</xm:f>
            <xm:f>'Listados Datos'!$P$6</xm:f>
            <x14:dxf>
              <fill>
                <patternFill>
                  <bgColor rgb="FFFFC000"/>
                </patternFill>
              </fill>
            </x14:dxf>
          </x14:cfRule>
          <x14:cfRule type="containsText" priority="8425" operator="containsText" id="{F188F6E2-FA09-4DBE-9A29-79E2143D33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459" operator="containsText" id="{D8707E5D-3396-4E5B-9CEA-3B47312C8619}">
            <xm:f>NOT(ISERROR(SEARCH('Listados Datos'!$T$3,AF374)))</xm:f>
            <xm:f>'Listados Datos'!$T$3</xm:f>
            <x14:dxf>
              <fill>
                <patternFill patternType="solid">
                  <bgColor rgb="FFC00000"/>
                </patternFill>
              </fill>
            </x14:dxf>
          </x14:cfRule>
          <x14:cfRule type="containsText" priority="8460" operator="containsText" id="{1525EFCA-E2D5-4D87-A228-1950C7DED92F}">
            <xm:f>NOT(ISERROR(SEARCH('Listados Datos'!$T$4,AF374)))</xm:f>
            <xm:f>'Listados Datos'!$T$4</xm:f>
            <x14:dxf>
              <font>
                <b/>
                <i val="0"/>
                <color theme="0"/>
              </font>
              <fill>
                <patternFill>
                  <bgColor rgb="FFE26B0A"/>
                </patternFill>
              </fill>
            </x14:dxf>
          </x14:cfRule>
          <x14:cfRule type="containsText" priority="8461" operator="containsText" id="{6FDD714E-E3F2-4DE0-B906-9049E82827DD}">
            <xm:f>NOT(ISERROR(SEARCH('Listados Datos'!$T$5,AF374)))</xm:f>
            <xm:f>'Listados Datos'!$T$5</xm:f>
            <x14:dxf>
              <font>
                <b/>
                <i val="0"/>
                <color auto="1"/>
              </font>
              <fill>
                <patternFill>
                  <bgColor rgb="FFFFFF00"/>
                </patternFill>
              </fill>
            </x14:dxf>
          </x14:cfRule>
          <x14:cfRule type="containsText" priority="8462" operator="containsText" id="{30939C30-44E6-4BEF-A641-9AAB8455522E}">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455" operator="containsText" id="{9F2AF44B-C9AF-45D4-8F75-4A275C63B099}">
            <xm:f>NOT(ISERROR(SEARCH('Listados Datos'!$T$3,AB374)))</xm:f>
            <xm:f>'Listados Datos'!$T$3</xm:f>
            <x14:dxf>
              <fill>
                <patternFill patternType="solid">
                  <bgColor rgb="FFC00000"/>
                </patternFill>
              </fill>
            </x14:dxf>
          </x14:cfRule>
          <x14:cfRule type="containsText" priority="8456" operator="containsText" id="{C9BDC46F-E967-4767-A495-65A38056F2CA}">
            <xm:f>NOT(ISERROR(SEARCH('Listados Datos'!$T$4,AB374)))</xm:f>
            <xm:f>'Listados Datos'!$T$4</xm:f>
            <x14:dxf>
              <font>
                <b/>
                <i val="0"/>
                <color theme="0"/>
              </font>
              <fill>
                <patternFill>
                  <bgColor rgb="FFE26B0A"/>
                </patternFill>
              </fill>
            </x14:dxf>
          </x14:cfRule>
          <x14:cfRule type="containsText" priority="8457" operator="containsText" id="{67981297-D9EE-40D2-956B-BA1EE0E720BD}">
            <xm:f>NOT(ISERROR(SEARCH('Listados Datos'!$T$5,AB374)))</xm:f>
            <xm:f>'Listados Datos'!$T$5</xm:f>
            <x14:dxf>
              <font>
                <b/>
                <i val="0"/>
                <color auto="1"/>
              </font>
              <fill>
                <patternFill>
                  <bgColor rgb="FFFFFF00"/>
                </patternFill>
              </fill>
            </x14:dxf>
          </x14:cfRule>
          <x14:cfRule type="containsText" priority="8458" operator="containsText" id="{CD613B0B-3DC2-4079-9DB1-03C8985F5B2F}">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445" operator="containsText" id="{B1CB7982-E2D0-4663-BE96-A5C005AC3102}">
            <xm:f>NOT(ISERROR(SEARCH('Listados Datos'!$P$3,Z374)))</xm:f>
            <xm:f>'Listados Datos'!$P$3</xm:f>
            <x14:dxf>
              <fill>
                <patternFill>
                  <bgColor rgb="FF99CC00"/>
                </patternFill>
              </fill>
            </x14:dxf>
          </x14:cfRule>
          <x14:cfRule type="containsText" priority="8446" operator="containsText" id="{C5408D1C-3804-44B7-B2AD-19C3052DF086}">
            <xm:f>NOT(ISERROR(SEARCH('Listados Datos'!$P$4,Z374)))</xm:f>
            <xm:f>'Listados Datos'!$P$4</xm:f>
            <x14:dxf>
              <fill>
                <patternFill>
                  <bgColor rgb="FF33CC33"/>
                </patternFill>
              </fill>
            </x14:dxf>
          </x14:cfRule>
          <x14:cfRule type="containsText" priority="8447" operator="containsText" id="{FCF90E74-E871-4B82-9E14-AC8741943394}">
            <xm:f>NOT(ISERROR(SEARCH('Listados Datos'!$P$5,Z374)))</xm:f>
            <xm:f>'Listados Datos'!$P$5</xm:f>
            <x14:dxf>
              <fill>
                <patternFill>
                  <bgColor rgb="FFFFFF00"/>
                </patternFill>
              </fill>
            </x14:dxf>
          </x14:cfRule>
          <x14:cfRule type="containsText" priority="8448" operator="containsText" id="{041833A0-6932-473F-A33C-52298F645C7C}">
            <xm:f>NOT(ISERROR(SEARCH('Listados Datos'!$P$6,Z374)))</xm:f>
            <xm:f>'Listados Datos'!$P$6</xm:f>
            <x14:dxf>
              <fill>
                <patternFill>
                  <bgColor rgb="FFFFC000"/>
                </patternFill>
              </fill>
            </x14:dxf>
          </x14:cfRule>
          <x14:cfRule type="containsText" priority="8449" operator="containsText" id="{DEA6DC4B-9022-4EEF-9FD1-DA48A7FF38BF}">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431" operator="containsText" id="{8247CA41-291D-4B3C-8A40-5EC7D601400A}">
            <xm:f>NOT(ISERROR(SEARCH('Listados Datos'!$T$3,AT374)))</xm:f>
            <xm:f>'Listados Datos'!$T$3</xm:f>
            <x14:dxf>
              <fill>
                <patternFill patternType="solid">
                  <bgColor rgb="FFC00000"/>
                </patternFill>
              </fill>
            </x14:dxf>
          </x14:cfRule>
          <x14:cfRule type="containsText" priority="8432" operator="containsText" id="{FD612046-8F83-4B36-A48E-DCECE0204488}">
            <xm:f>NOT(ISERROR(SEARCH('Listados Datos'!$T$4,AT374)))</xm:f>
            <xm:f>'Listados Datos'!$T$4</xm:f>
            <x14:dxf>
              <font>
                <b/>
                <i val="0"/>
                <color theme="0"/>
              </font>
              <fill>
                <patternFill>
                  <bgColor rgb="FFE26B0A"/>
                </patternFill>
              </fill>
            </x14:dxf>
          </x14:cfRule>
          <x14:cfRule type="containsText" priority="8433" operator="containsText" id="{C9C34E9E-1912-4907-91BD-11AED39FB61C}">
            <xm:f>NOT(ISERROR(SEARCH('Listados Datos'!$T$5,AT374)))</xm:f>
            <xm:f>'Listados Datos'!$T$5</xm:f>
            <x14:dxf>
              <font>
                <b/>
                <i val="0"/>
                <color auto="1"/>
              </font>
              <fill>
                <patternFill>
                  <bgColor rgb="FFFFFF00"/>
                </patternFill>
              </fill>
            </x14:dxf>
          </x14:cfRule>
          <x14:cfRule type="containsText" priority="8434" operator="containsText" id="{9C0F86E8-5007-4AAE-AF34-1C3744E1D6C1}">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8271" operator="containsText" id="{A43B659E-8A85-41D2-BFF1-D14B1B69A60A}">
            <xm:f>NOT(ISERROR(SEARCH('Listados Datos'!$P$3,AR379)))</xm:f>
            <xm:f>'Listados Datos'!$P$3</xm:f>
            <x14:dxf>
              <fill>
                <patternFill>
                  <bgColor rgb="FF99CC00"/>
                </patternFill>
              </fill>
            </x14:dxf>
          </x14:cfRule>
          <x14:cfRule type="containsText" priority="8272" operator="containsText" id="{83AAE9A3-204B-4628-B5A9-C3B07AFF575B}">
            <xm:f>NOT(ISERROR(SEARCH('Listados Datos'!$P$4,AR379)))</xm:f>
            <xm:f>'Listados Datos'!$P$4</xm:f>
            <x14:dxf>
              <fill>
                <patternFill>
                  <bgColor rgb="FF33CC33"/>
                </patternFill>
              </fill>
            </x14:dxf>
          </x14:cfRule>
          <x14:cfRule type="containsText" priority="8273" operator="containsText" id="{A52C2F69-3904-41A6-A68B-F8AC114C0BD8}">
            <xm:f>NOT(ISERROR(SEARCH('Listados Datos'!$P$5,AR379)))</xm:f>
            <xm:f>'Listados Datos'!$P$5</xm:f>
            <x14:dxf>
              <fill>
                <patternFill>
                  <bgColor rgb="FFFFFF00"/>
                </patternFill>
              </fill>
            </x14:dxf>
          </x14:cfRule>
          <x14:cfRule type="containsText" priority="8274" operator="containsText" id="{7E3491ED-3FC9-42DC-9D5E-B3BE66B98EF0}">
            <xm:f>NOT(ISERROR(SEARCH('Listados Datos'!$P$6,AR379)))</xm:f>
            <xm:f>'Listados Datos'!$P$6</xm:f>
            <x14:dxf>
              <fill>
                <patternFill>
                  <bgColor rgb="FFFFC000"/>
                </patternFill>
              </fill>
            </x14:dxf>
          </x14:cfRule>
          <x14:cfRule type="containsText" priority="8275" operator="containsText" id="{79808EEC-ECEF-430A-81A9-B27DBE16A176}">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8337" operator="containsText" id="{5B87E6A7-BB5A-421E-80A2-A456D91C21B7}">
            <xm:f>NOT(ISERROR(SEARCH('Listados Datos'!$T$3,AT381)))</xm:f>
            <xm:f>'Listados Datos'!$T$3</xm:f>
            <x14:dxf>
              <fill>
                <patternFill patternType="solid">
                  <bgColor rgb="FFC00000"/>
                </patternFill>
              </fill>
            </x14:dxf>
          </x14:cfRule>
          <x14:cfRule type="containsText" priority="8338" operator="containsText" id="{17D4566D-ECE0-49E2-9D03-5A8AE288917B}">
            <xm:f>NOT(ISERROR(SEARCH('Listados Datos'!$T$4,AT381)))</xm:f>
            <xm:f>'Listados Datos'!$T$4</xm:f>
            <x14:dxf>
              <font>
                <b/>
                <i val="0"/>
                <color theme="0"/>
              </font>
              <fill>
                <patternFill>
                  <bgColor rgb="FFE26B0A"/>
                </patternFill>
              </fill>
            </x14:dxf>
          </x14:cfRule>
          <x14:cfRule type="containsText" priority="8339" operator="containsText" id="{E45A1280-7B69-4428-A37A-5DA19586877D}">
            <xm:f>NOT(ISERROR(SEARCH('Listados Datos'!$T$5,AT381)))</xm:f>
            <xm:f>'Listados Datos'!$T$5</xm:f>
            <x14:dxf>
              <font>
                <b/>
                <i val="0"/>
                <color auto="1"/>
              </font>
              <fill>
                <patternFill>
                  <bgColor rgb="FFFFFF00"/>
                </patternFill>
              </fill>
            </x14:dxf>
          </x14:cfRule>
          <x14:cfRule type="containsText" priority="8340" operator="containsText" id="{7C698AEA-217E-4B11-B409-F498F7727CC8}">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8327" operator="containsText" id="{6C8E79F4-1AFB-4D7F-AAB8-BD29389F527D}">
            <xm:f>NOT(ISERROR(SEARCH('Listados Datos'!$P$3,AR381)))</xm:f>
            <xm:f>'Listados Datos'!$P$3</xm:f>
            <x14:dxf>
              <fill>
                <patternFill>
                  <bgColor rgb="FF99CC00"/>
                </patternFill>
              </fill>
            </x14:dxf>
          </x14:cfRule>
          <x14:cfRule type="containsText" priority="8328" operator="containsText" id="{EAC5DA3D-8ADA-4755-9250-1D15F2B9A238}">
            <xm:f>NOT(ISERROR(SEARCH('Listados Datos'!$P$4,AR381)))</xm:f>
            <xm:f>'Listados Datos'!$P$4</xm:f>
            <x14:dxf>
              <fill>
                <patternFill>
                  <bgColor rgb="FF33CC33"/>
                </patternFill>
              </fill>
            </x14:dxf>
          </x14:cfRule>
          <x14:cfRule type="containsText" priority="8329" operator="containsText" id="{F53B8CC6-3E87-4DAD-9B7A-8CD7E4FB622A}">
            <xm:f>NOT(ISERROR(SEARCH('Listados Datos'!$P$5,AR381)))</xm:f>
            <xm:f>'Listados Datos'!$P$5</xm:f>
            <x14:dxf>
              <fill>
                <patternFill>
                  <bgColor rgb="FFFFFF00"/>
                </patternFill>
              </fill>
            </x14:dxf>
          </x14:cfRule>
          <x14:cfRule type="containsText" priority="8330" operator="containsText" id="{B3535556-E26F-47C5-82EF-B414013055D7}">
            <xm:f>NOT(ISERROR(SEARCH('Listados Datos'!$P$6,AR381)))</xm:f>
            <xm:f>'Listados Datos'!$P$6</xm:f>
            <x14:dxf>
              <fill>
                <patternFill>
                  <bgColor rgb="FFFFC000"/>
                </patternFill>
              </fill>
            </x14:dxf>
          </x14:cfRule>
          <x14:cfRule type="containsText" priority="8331" operator="containsText" id="{3D5B0823-D194-4A7F-B662-F8DF06D19CD6}">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8295" operator="containsText" id="{4728D398-A23F-47DD-9611-05B2A4D08EEF}">
            <xm:f>NOT(ISERROR(SEARCH('Listados Datos'!$T$3,AT378)))</xm:f>
            <xm:f>'Listados Datos'!$T$3</xm:f>
            <x14:dxf>
              <fill>
                <patternFill patternType="solid">
                  <bgColor rgb="FFC00000"/>
                </patternFill>
              </fill>
            </x14:dxf>
          </x14:cfRule>
          <x14:cfRule type="containsText" priority="8296" operator="containsText" id="{8A6ED70D-1936-4FAB-8F6C-3BC5C7364C27}">
            <xm:f>NOT(ISERROR(SEARCH('Listados Datos'!$T$4,AT378)))</xm:f>
            <xm:f>'Listados Datos'!$T$4</xm:f>
            <x14:dxf>
              <font>
                <b/>
                <i val="0"/>
                <color theme="0"/>
              </font>
              <fill>
                <patternFill>
                  <bgColor rgb="FFE26B0A"/>
                </patternFill>
              </fill>
            </x14:dxf>
          </x14:cfRule>
          <x14:cfRule type="containsText" priority="8297" operator="containsText" id="{1603BA73-DC74-48DB-A988-DF5BE3DC8E52}">
            <xm:f>NOT(ISERROR(SEARCH('Listados Datos'!$T$5,AT378)))</xm:f>
            <xm:f>'Listados Datos'!$T$5</xm:f>
            <x14:dxf>
              <font>
                <b/>
                <i val="0"/>
                <color auto="1"/>
              </font>
              <fill>
                <patternFill>
                  <bgColor rgb="FFFFFF00"/>
                </patternFill>
              </fill>
            </x14:dxf>
          </x14:cfRule>
          <x14:cfRule type="containsText" priority="8298" operator="containsText" id="{5B1877AE-68BD-428D-821A-78FF5CF50DD1}">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8285" operator="containsText" id="{8D20AE40-B395-47F0-8D1A-AB598CA0365A}">
            <xm:f>NOT(ISERROR(SEARCH('Listados Datos'!$P$3,AR378)))</xm:f>
            <xm:f>'Listados Datos'!$P$3</xm:f>
            <x14:dxf>
              <fill>
                <patternFill>
                  <bgColor rgb="FF99CC00"/>
                </patternFill>
              </fill>
            </x14:dxf>
          </x14:cfRule>
          <x14:cfRule type="containsText" priority="8286" operator="containsText" id="{F6174411-66E0-4B06-B17E-E8148581BF9C}">
            <xm:f>NOT(ISERROR(SEARCH('Listados Datos'!$P$4,AR378)))</xm:f>
            <xm:f>'Listados Datos'!$P$4</xm:f>
            <x14:dxf>
              <fill>
                <patternFill>
                  <bgColor rgb="FF33CC33"/>
                </patternFill>
              </fill>
            </x14:dxf>
          </x14:cfRule>
          <x14:cfRule type="containsText" priority="8287" operator="containsText" id="{D5B3E0DA-8FB8-4E27-8DFD-3AB097FF3CBB}">
            <xm:f>NOT(ISERROR(SEARCH('Listados Datos'!$P$5,AR378)))</xm:f>
            <xm:f>'Listados Datos'!$P$5</xm:f>
            <x14:dxf>
              <fill>
                <patternFill>
                  <bgColor rgb="FFFFFF00"/>
                </patternFill>
              </fill>
            </x14:dxf>
          </x14:cfRule>
          <x14:cfRule type="containsText" priority="8288" operator="containsText" id="{409581BD-F814-40D6-82AB-C89508DDB9ED}">
            <xm:f>NOT(ISERROR(SEARCH('Listados Datos'!$P$6,AR378)))</xm:f>
            <xm:f>'Listados Datos'!$P$6</xm:f>
            <x14:dxf>
              <fill>
                <patternFill>
                  <bgColor rgb="FFFFC000"/>
                </patternFill>
              </fill>
            </x14:dxf>
          </x14:cfRule>
          <x14:cfRule type="containsText" priority="8289" operator="containsText" id="{AFC8CA88-20F5-47B3-ABC5-8446BEFEC870}">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8403" operator="containsText" id="{929FC7E4-EEB0-460D-8D54-5279DF3CCEA9}">
            <xm:f>NOT(ISERROR(SEARCH('Listados Datos'!$T$3,AF376)))</xm:f>
            <xm:f>'Listados Datos'!$T$3</xm:f>
            <x14:dxf>
              <fill>
                <patternFill patternType="solid">
                  <bgColor rgb="FFC00000"/>
                </patternFill>
              </fill>
            </x14:dxf>
          </x14:cfRule>
          <x14:cfRule type="containsText" priority="8404" operator="containsText" id="{F2CD0A58-35E5-4BE2-93B6-B9B92A5CF936}">
            <xm:f>NOT(ISERROR(SEARCH('Listados Datos'!$T$4,AF376)))</xm:f>
            <xm:f>'Listados Datos'!$T$4</xm:f>
            <x14:dxf>
              <font>
                <b/>
                <i val="0"/>
                <color theme="0"/>
              </font>
              <fill>
                <patternFill>
                  <bgColor rgb="FFE26B0A"/>
                </patternFill>
              </fill>
            </x14:dxf>
          </x14:cfRule>
          <x14:cfRule type="containsText" priority="8405" operator="containsText" id="{12E6590D-498B-4C84-98E9-A045FC521C06}">
            <xm:f>NOT(ISERROR(SEARCH('Listados Datos'!$T$5,AF376)))</xm:f>
            <xm:f>'Listados Datos'!$T$5</xm:f>
            <x14:dxf>
              <font>
                <b/>
                <i val="0"/>
                <color auto="1"/>
              </font>
              <fill>
                <patternFill>
                  <bgColor rgb="FFFFFF00"/>
                </patternFill>
              </fill>
            </x14:dxf>
          </x14:cfRule>
          <x14:cfRule type="containsText" priority="8406" operator="containsText" id="{6365D2DD-B197-46D1-A12A-613B9464D216}">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399" operator="containsText" id="{64D41FBC-9439-439E-90B7-0F208DE2F3FB}">
            <xm:f>NOT(ISERROR(SEARCH('Listados Datos'!$T$3,AB376)))</xm:f>
            <xm:f>'Listados Datos'!$T$3</xm:f>
            <x14:dxf>
              <fill>
                <patternFill patternType="solid">
                  <bgColor rgb="FFC00000"/>
                </patternFill>
              </fill>
            </x14:dxf>
          </x14:cfRule>
          <x14:cfRule type="containsText" priority="8400" operator="containsText" id="{1E6D6224-5E9F-41B9-81EE-DD18E2547667}">
            <xm:f>NOT(ISERROR(SEARCH('Listados Datos'!$T$4,AB376)))</xm:f>
            <xm:f>'Listados Datos'!$T$4</xm:f>
            <x14:dxf>
              <font>
                <b/>
                <i val="0"/>
                <color theme="0"/>
              </font>
              <fill>
                <patternFill>
                  <bgColor rgb="FFE26B0A"/>
                </patternFill>
              </fill>
            </x14:dxf>
          </x14:cfRule>
          <x14:cfRule type="containsText" priority="8401" operator="containsText" id="{9FCA2B85-7CB7-48E7-9A0E-7EBFABB34D7F}">
            <xm:f>NOT(ISERROR(SEARCH('Listados Datos'!$T$5,AB376)))</xm:f>
            <xm:f>'Listados Datos'!$T$5</xm:f>
            <x14:dxf>
              <font>
                <b/>
                <i val="0"/>
                <color auto="1"/>
              </font>
              <fill>
                <patternFill>
                  <bgColor rgb="FFFFFF00"/>
                </patternFill>
              </fill>
            </x14:dxf>
          </x14:cfRule>
          <x14:cfRule type="containsText" priority="8402" operator="containsText" id="{7BB8F83F-7419-4000-A8DF-8BE289FCCDB5}">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389" operator="containsText" id="{13A90EB2-E10D-48A0-AEFF-8149AD1708DB}">
            <xm:f>NOT(ISERROR(SEARCH('Listados Datos'!$P$3,Z376)))</xm:f>
            <xm:f>'Listados Datos'!$P$3</xm:f>
            <x14:dxf>
              <fill>
                <patternFill>
                  <bgColor rgb="FF99CC00"/>
                </patternFill>
              </fill>
            </x14:dxf>
          </x14:cfRule>
          <x14:cfRule type="containsText" priority="8390" operator="containsText" id="{FAA930F0-A6FC-4143-B278-23DE1B7E5CC6}">
            <xm:f>NOT(ISERROR(SEARCH('Listados Datos'!$P$4,Z376)))</xm:f>
            <xm:f>'Listados Datos'!$P$4</xm:f>
            <x14:dxf>
              <fill>
                <patternFill>
                  <bgColor rgb="FF33CC33"/>
                </patternFill>
              </fill>
            </x14:dxf>
          </x14:cfRule>
          <x14:cfRule type="containsText" priority="8391" operator="containsText" id="{B9D85120-6160-4F9C-98BE-9543A6075FB4}">
            <xm:f>NOT(ISERROR(SEARCH('Listados Datos'!$P$5,Z376)))</xm:f>
            <xm:f>'Listados Datos'!$P$5</xm:f>
            <x14:dxf>
              <fill>
                <patternFill>
                  <bgColor rgb="FFFFFF00"/>
                </patternFill>
              </fill>
            </x14:dxf>
          </x14:cfRule>
          <x14:cfRule type="containsText" priority="8392" operator="containsText" id="{CBE78722-3A3F-4496-887B-7C5BDB6DAD7B}">
            <xm:f>NOT(ISERROR(SEARCH('Listados Datos'!$P$6,Z376)))</xm:f>
            <xm:f>'Listados Datos'!$P$6</xm:f>
            <x14:dxf>
              <fill>
                <patternFill>
                  <bgColor rgb="FFFFC000"/>
                </patternFill>
              </fill>
            </x14:dxf>
          </x14:cfRule>
          <x14:cfRule type="containsText" priority="8393" operator="containsText" id="{10252F11-4E70-42BD-97A5-63164428268D}">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365" operator="containsText" id="{62A7F3C5-C865-4D9F-9487-C47812803885}">
            <xm:f>NOT(ISERROR(SEARCH('Listados Datos'!$T$3,AT376)))</xm:f>
            <xm:f>'Listados Datos'!$T$3</xm:f>
            <x14:dxf>
              <fill>
                <patternFill patternType="solid">
                  <bgColor rgb="FFC00000"/>
                </patternFill>
              </fill>
            </x14:dxf>
          </x14:cfRule>
          <x14:cfRule type="containsText" priority="8366" operator="containsText" id="{6B6EEE53-A763-4D2D-82D6-DCFFCB08B51D}">
            <xm:f>NOT(ISERROR(SEARCH('Listados Datos'!$T$4,AT376)))</xm:f>
            <xm:f>'Listados Datos'!$T$4</xm:f>
            <x14:dxf>
              <font>
                <b/>
                <i val="0"/>
                <color theme="0"/>
              </font>
              <fill>
                <patternFill>
                  <bgColor rgb="FFE26B0A"/>
                </patternFill>
              </fill>
            </x14:dxf>
          </x14:cfRule>
          <x14:cfRule type="containsText" priority="8367" operator="containsText" id="{35568BCA-496D-43A2-8CA7-3B4AABFA0814}">
            <xm:f>NOT(ISERROR(SEARCH('Listados Datos'!$T$5,AT376)))</xm:f>
            <xm:f>'Listados Datos'!$T$5</xm:f>
            <x14:dxf>
              <font>
                <b/>
                <i val="0"/>
                <color auto="1"/>
              </font>
              <fill>
                <patternFill>
                  <bgColor rgb="FFFFFF00"/>
                </patternFill>
              </fill>
            </x14:dxf>
          </x14:cfRule>
          <x14:cfRule type="containsText" priority="8368" operator="containsText" id="{6D7F79B3-39CE-4334-AF2C-7DA0C9AC6C96}">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355" operator="containsText" id="{9DD38955-C76C-4098-8564-2F81526255E2}">
            <xm:f>NOT(ISERROR(SEARCH('Listados Datos'!$P$3,AR376)))</xm:f>
            <xm:f>'Listados Datos'!$P$3</xm:f>
            <x14:dxf>
              <fill>
                <patternFill>
                  <bgColor rgb="FF99CC00"/>
                </patternFill>
              </fill>
            </x14:dxf>
          </x14:cfRule>
          <x14:cfRule type="containsText" priority="8356" operator="containsText" id="{26EA2F99-A369-4666-9EDA-E653C6382E81}">
            <xm:f>NOT(ISERROR(SEARCH('Listados Datos'!$P$4,AR376)))</xm:f>
            <xm:f>'Listados Datos'!$P$4</xm:f>
            <x14:dxf>
              <fill>
                <patternFill>
                  <bgColor rgb="FF33CC33"/>
                </patternFill>
              </fill>
            </x14:dxf>
          </x14:cfRule>
          <x14:cfRule type="containsText" priority="8357" operator="containsText" id="{85074DB8-D618-4DBD-A31C-E009C193BC7B}">
            <xm:f>NOT(ISERROR(SEARCH('Listados Datos'!$P$5,AR376)))</xm:f>
            <xm:f>'Listados Datos'!$P$5</xm:f>
            <x14:dxf>
              <fill>
                <patternFill>
                  <bgColor rgb="FFFFFF00"/>
                </patternFill>
              </fill>
            </x14:dxf>
          </x14:cfRule>
          <x14:cfRule type="containsText" priority="8358" operator="containsText" id="{622B4E5D-F89C-4959-8B4D-B136597AAF0C}">
            <xm:f>NOT(ISERROR(SEARCH('Listados Datos'!$P$6,AR376)))</xm:f>
            <xm:f>'Listados Datos'!$P$6</xm:f>
            <x14:dxf>
              <fill>
                <patternFill>
                  <bgColor rgb="FFFFC000"/>
                </patternFill>
              </fill>
            </x14:dxf>
          </x14:cfRule>
          <x14:cfRule type="containsText" priority="8359" operator="containsText" id="{FFFA9A8D-C4ED-447F-BE30-933AEFE921B9}">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8351" operator="containsText" id="{2D76AD40-5FE8-4A73-B54C-C566E3D0530E}">
            <xm:f>NOT(ISERROR(SEARCH('Listados Datos'!$T$3,AT377)))</xm:f>
            <xm:f>'Listados Datos'!$T$3</xm:f>
            <x14:dxf>
              <fill>
                <patternFill patternType="solid">
                  <bgColor rgb="FFC00000"/>
                </patternFill>
              </fill>
            </x14:dxf>
          </x14:cfRule>
          <x14:cfRule type="containsText" priority="8352" operator="containsText" id="{B2E215F0-1054-40C5-BACF-5FABE44B213A}">
            <xm:f>NOT(ISERROR(SEARCH('Listados Datos'!$T$4,AT377)))</xm:f>
            <xm:f>'Listados Datos'!$T$4</xm:f>
            <x14:dxf>
              <font>
                <b/>
                <i val="0"/>
                <color theme="0"/>
              </font>
              <fill>
                <patternFill>
                  <bgColor rgb="FFE26B0A"/>
                </patternFill>
              </fill>
            </x14:dxf>
          </x14:cfRule>
          <x14:cfRule type="containsText" priority="8353" operator="containsText" id="{E0010C08-2B47-40DC-8E8A-EDB35FE2F609}">
            <xm:f>NOT(ISERROR(SEARCH('Listados Datos'!$T$5,AT377)))</xm:f>
            <xm:f>'Listados Datos'!$T$5</xm:f>
            <x14:dxf>
              <font>
                <b/>
                <i val="0"/>
                <color auto="1"/>
              </font>
              <fill>
                <patternFill>
                  <bgColor rgb="FFFFFF00"/>
                </patternFill>
              </fill>
            </x14:dxf>
          </x14:cfRule>
          <x14:cfRule type="containsText" priority="8354" operator="containsText" id="{E5CFC696-411C-4DB2-9483-EBC2B9B4F62B}">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8341" operator="containsText" id="{312B090B-679C-47A1-B76B-802E2DD246F2}">
            <xm:f>NOT(ISERROR(SEARCH('Listados Datos'!$P$3,AR377)))</xm:f>
            <xm:f>'Listados Datos'!$P$3</xm:f>
            <x14:dxf>
              <fill>
                <patternFill>
                  <bgColor rgb="FF99CC00"/>
                </patternFill>
              </fill>
            </x14:dxf>
          </x14:cfRule>
          <x14:cfRule type="containsText" priority="8342" operator="containsText" id="{BEFA5483-43AB-43F5-B273-85E259BF1A36}">
            <xm:f>NOT(ISERROR(SEARCH('Listados Datos'!$P$4,AR377)))</xm:f>
            <xm:f>'Listados Datos'!$P$4</xm:f>
            <x14:dxf>
              <fill>
                <patternFill>
                  <bgColor rgb="FF33CC33"/>
                </patternFill>
              </fill>
            </x14:dxf>
          </x14:cfRule>
          <x14:cfRule type="containsText" priority="8343" operator="containsText" id="{A1AEEE05-6FC3-4F39-A807-AEB93BE823D3}">
            <xm:f>NOT(ISERROR(SEARCH('Listados Datos'!$P$5,AR377)))</xm:f>
            <xm:f>'Listados Datos'!$P$5</xm:f>
            <x14:dxf>
              <fill>
                <patternFill>
                  <bgColor rgb="FFFFFF00"/>
                </patternFill>
              </fill>
            </x14:dxf>
          </x14:cfRule>
          <x14:cfRule type="containsText" priority="8344" operator="containsText" id="{B2173940-E1D6-412A-8452-9E0AECC11696}">
            <xm:f>NOT(ISERROR(SEARCH('Listados Datos'!$P$6,AR377)))</xm:f>
            <xm:f>'Listados Datos'!$P$6</xm:f>
            <x14:dxf>
              <fill>
                <patternFill>
                  <bgColor rgb="FFFFC000"/>
                </patternFill>
              </fill>
            </x14:dxf>
          </x14:cfRule>
          <x14:cfRule type="containsText" priority="8345" operator="containsText" id="{DCBE17A4-17A5-4992-A29F-A55B8DCF86E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8323" operator="containsText" id="{1496D4E3-FDE9-4B4D-9920-2F72CD30277D}">
            <xm:f>NOT(ISERROR(SEARCH('Listados Datos'!$T$3,AF378)))</xm:f>
            <xm:f>'Listados Datos'!$T$3</xm:f>
            <x14:dxf>
              <fill>
                <patternFill patternType="solid">
                  <bgColor rgb="FFC00000"/>
                </patternFill>
              </fill>
            </x14:dxf>
          </x14:cfRule>
          <x14:cfRule type="containsText" priority="8324" operator="containsText" id="{1E209264-47B1-47E5-9AFF-3C792D995A88}">
            <xm:f>NOT(ISERROR(SEARCH('Listados Datos'!$T$4,AF378)))</xm:f>
            <xm:f>'Listados Datos'!$T$4</xm:f>
            <x14:dxf>
              <font>
                <b/>
                <i val="0"/>
                <color theme="0"/>
              </font>
              <fill>
                <patternFill>
                  <bgColor rgb="FFE26B0A"/>
                </patternFill>
              </fill>
            </x14:dxf>
          </x14:cfRule>
          <x14:cfRule type="containsText" priority="8325" operator="containsText" id="{C05FC37B-5615-4DEE-B458-636C75241519}">
            <xm:f>NOT(ISERROR(SEARCH('Listados Datos'!$T$5,AF378)))</xm:f>
            <xm:f>'Listados Datos'!$T$5</xm:f>
            <x14:dxf>
              <font>
                <b/>
                <i val="0"/>
                <color auto="1"/>
              </font>
              <fill>
                <patternFill>
                  <bgColor rgb="FFFFFF00"/>
                </patternFill>
              </fill>
            </x14:dxf>
          </x14:cfRule>
          <x14:cfRule type="containsText" priority="8326" operator="containsText" id="{A6DE2F24-91C9-4515-9601-53E2F4279534}">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8319" operator="containsText" id="{288183EB-68CA-4DD1-AC94-493F22172B7B}">
            <xm:f>NOT(ISERROR(SEARCH('Listados Datos'!$T$3,AB378)))</xm:f>
            <xm:f>'Listados Datos'!$T$3</xm:f>
            <x14:dxf>
              <fill>
                <patternFill patternType="solid">
                  <bgColor rgb="FFC00000"/>
                </patternFill>
              </fill>
            </x14:dxf>
          </x14:cfRule>
          <x14:cfRule type="containsText" priority="8320" operator="containsText" id="{40FF5412-72FF-4B2C-9836-ACF70E8D9882}">
            <xm:f>NOT(ISERROR(SEARCH('Listados Datos'!$T$4,AB378)))</xm:f>
            <xm:f>'Listados Datos'!$T$4</xm:f>
            <x14:dxf>
              <font>
                <b/>
                <i val="0"/>
                <color theme="0"/>
              </font>
              <fill>
                <patternFill>
                  <bgColor rgb="FFE26B0A"/>
                </patternFill>
              </fill>
            </x14:dxf>
          </x14:cfRule>
          <x14:cfRule type="containsText" priority="8321" operator="containsText" id="{7D320FE3-EDB9-4D66-AFDD-655EF3D7C1AB}">
            <xm:f>NOT(ISERROR(SEARCH('Listados Datos'!$T$5,AB378)))</xm:f>
            <xm:f>'Listados Datos'!$T$5</xm:f>
            <x14:dxf>
              <font>
                <b/>
                <i val="0"/>
                <color auto="1"/>
              </font>
              <fill>
                <patternFill>
                  <bgColor rgb="FFFFFF00"/>
                </patternFill>
              </fill>
            </x14:dxf>
          </x14:cfRule>
          <x14:cfRule type="containsText" priority="8322" operator="containsText" id="{34E77294-3FB2-4298-A804-6C7E8C97E684}">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8309" operator="containsText" id="{8C5D86D7-8906-4894-9B9A-A5E79F5BE359}">
            <xm:f>NOT(ISERROR(SEARCH('Listados Datos'!$P$3,Z378)))</xm:f>
            <xm:f>'Listados Datos'!$P$3</xm:f>
            <x14:dxf>
              <fill>
                <patternFill>
                  <bgColor rgb="FF99CC00"/>
                </patternFill>
              </fill>
            </x14:dxf>
          </x14:cfRule>
          <x14:cfRule type="containsText" priority="8310" operator="containsText" id="{2782B752-868E-4455-B37A-D301827B97B5}">
            <xm:f>NOT(ISERROR(SEARCH('Listados Datos'!$P$4,Z378)))</xm:f>
            <xm:f>'Listados Datos'!$P$4</xm:f>
            <x14:dxf>
              <fill>
                <patternFill>
                  <bgColor rgb="FF33CC33"/>
                </patternFill>
              </fill>
            </x14:dxf>
          </x14:cfRule>
          <x14:cfRule type="containsText" priority="8311" operator="containsText" id="{4AB1F121-3194-4E8C-A4C7-E6E58D3F3B49}">
            <xm:f>NOT(ISERROR(SEARCH('Listados Datos'!$P$5,Z378)))</xm:f>
            <xm:f>'Listados Datos'!$P$5</xm:f>
            <x14:dxf>
              <fill>
                <patternFill>
                  <bgColor rgb="FFFFFF00"/>
                </patternFill>
              </fill>
            </x14:dxf>
          </x14:cfRule>
          <x14:cfRule type="containsText" priority="8312" operator="containsText" id="{4E544C29-A223-4ADA-965B-B7797E90812A}">
            <xm:f>NOT(ISERROR(SEARCH('Listados Datos'!$P$6,Z378)))</xm:f>
            <xm:f>'Listados Datos'!$P$6</xm:f>
            <x14:dxf>
              <fill>
                <patternFill>
                  <bgColor rgb="FFFFC000"/>
                </patternFill>
              </fill>
            </x14:dxf>
          </x14:cfRule>
          <x14:cfRule type="containsText" priority="8313" operator="containsText" id="{65BA7D1E-C835-4C23-B7DA-9651C8C7C19A}">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8281" operator="containsText" id="{77C75619-643B-4995-8FC8-702AFA55CCC8}">
            <xm:f>NOT(ISERROR(SEARCH('Listados Datos'!$T$3,AT379)))</xm:f>
            <xm:f>'Listados Datos'!$T$3</xm:f>
            <x14:dxf>
              <fill>
                <patternFill patternType="solid">
                  <bgColor rgb="FFC00000"/>
                </patternFill>
              </fill>
            </x14:dxf>
          </x14:cfRule>
          <x14:cfRule type="containsText" priority="8282" operator="containsText" id="{46B90170-88EE-4535-B914-A86855A07BE4}">
            <xm:f>NOT(ISERROR(SEARCH('Listados Datos'!$T$4,AT379)))</xm:f>
            <xm:f>'Listados Datos'!$T$4</xm:f>
            <x14:dxf>
              <font>
                <b/>
                <i val="0"/>
                <color theme="0"/>
              </font>
              <fill>
                <patternFill>
                  <bgColor rgb="FFE26B0A"/>
                </patternFill>
              </fill>
            </x14:dxf>
          </x14:cfRule>
          <x14:cfRule type="containsText" priority="8283" operator="containsText" id="{C746B725-8BBB-4C85-B917-ABB87F9718A0}">
            <xm:f>NOT(ISERROR(SEARCH('Listados Datos'!$T$5,AT379)))</xm:f>
            <xm:f>'Listados Datos'!$T$5</xm:f>
            <x14:dxf>
              <font>
                <b/>
                <i val="0"/>
                <color auto="1"/>
              </font>
              <fill>
                <patternFill>
                  <bgColor rgb="FFFFFF00"/>
                </patternFill>
              </fill>
            </x14:dxf>
          </x14:cfRule>
          <x14:cfRule type="containsText" priority="8284" operator="containsText" id="{09669800-CD06-4EB4-BE91-56CAC4560A13}">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8229" operator="containsText" id="{6DE87297-4C53-4496-B3C9-E0A579C777AB}">
            <xm:f>NOT(ISERROR(SEARCH('Listados Datos'!$P$3,AR380)))</xm:f>
            <xm:f>'Listados Datos'!$P$3</xm:f>
            <x14:dxf>
              <fill>
                <patternFill>
                  <bgColor rgb="FF99CC00"/>
                </patternFill>
              </fill>
            </x14:dxf>
          </x14:cfRule>
          <x14:cfRule type="containsText" priority="8230" operator="containsText" id="{3AEB0250-F021-4863-901C-629678E9B67E}">
            <xm:f>NOT(ISERROR(SEARCH('Listados Datos'!$P$4,AR380)))</xm:f>
            <xm:f>'Listados Datos'!$P$4</xm:f>
            <x14:dxf>
              <fill>
                <patternFill>
                  <bgColor rgb="FF33CC33"/>
                </patternFill>
              </fill>
            </x14:dxf>
          </x14:cfRule>
          <x14:cfRule type="containsText" priority="8231" operator="containsText" id="{412E5F66-D078-417A-BCB9-E5665EC9005F}">
            <xm:f>NOT(ISERROR(SEARCH('Listados Datos'!$P$5,AR380)))</xm:f>
            <xm:f>'Listados Datos'!$P$5</xm:f>
            <x14:dxf>
              <fill>
                <patternFill>
                  <bgColor rgb="FFFFFF00"/>
                </patternFill>
              </fill>
            </x14:dxf>
          </x14:cfRule>
          <x14:cfRule type="containsText" priority="8232" operator="containsText" id="{D68C0313-914F-46D8-B799-7E6457BBB8C2}">
            <xm:f>NOT(ISERROR(SEARCH('Listados Datos'!$P$6,AR380)))</xm:f>
            <xm:f>'Listados Datos'!$P$6</xm:f>
            <x14:dxf>
              <fill>
                <patternFill>
                  <bgColor rgb="FFFFC000"/>
                </patternFill>
              </fill>
            </x14:dxf>
          </x14:cfRule>
          <x14:cfRule type="containsText" priority="8233" operator="containsText" id="{ACD32A89-5EAF-4BCB-9289-0EBB337A9283}">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8267" operator="containsText" id="{4793205E-B77E-489E-9821-AAAC476055A0}">
            <xm:f>NOT(ISERROR(SEARCH('Listados Datos'!$T$3,AF380)))</xm:f>
            <xm:f>'Listados Datos'!$T$3</xm:f>
            <x14:dxf>
              <fill>
                <patternFill patternType="solid">
                  <bgColor rgb="FFC00000"/>
                </patternFill>
              </fill>
            </x14:dxf>
          </x14:cfRule>
          <x14:cfRule type="containsText" priority="8268" operator="containsText" id="{49890950-A0A4-4C08-834F-60FC8F439C9B}">
            <xm:f>NOT(ISERROR(SEARCH('Listados Datos'!$T$4,AF380)))</xm:f>
            <xm:f>'Listados Datos'!$T$4</xm:f>
            <x14:dxf>
              <font>
                <b/>
                <i val="0"/>
                <color theme="0"/>
              </font>
              <fill>
                <patternFill>
                  <bgColor rgb="FFE26B0A"/>
                </patternFill>
              </fill>
            </x14:dxf>
          </x14:cfRule>
          <x14:cfRule type="containsText" priority="8269" operator="containsText" id="{1904D801-AA48-46DC-A410-92A471ADF8C5}">
            <xm:f>NOT(ISERROR(SEARCH('Listados Datos'!$T$5,AF380)))</xm:f>
            <xm:f>'Listados Datos'!$T$5</xm:f>
            <x14:dxf>
              <font>
                <b/>
                <i val="0"/>
                <color auto="1"/>
              </font>
              <fill>
                <patternFill>
                  <bgColor rgb="FFFFFF00"/>
                </patternFill>
              </fill>
            </x14:dxf>
          </x14:cfRule>
          <x14:cfRule type="containsText" priority="8270" operator="containsText" id="{E5BF5042-C49C-4EAD-A3B6-E1E3CFC79920}">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8263" operator="containsText" id="{AA20239F-882C-40DE-9EEC-631210C16A9B}">
            <xm:f>NOT(ISERROR(SEARCH('Listados Datos'!$T$3,AB380)))</xm:f>
            <xm:f>'Listados Datos'!$T$3</xm:f>
            <x14:dxf>
              <fill>
                <patternFill patternType="solid">
                  <bgColor rgb="FFC00000"/>
                </patternFill>
              </fill>
            </x14:dxf>
          </x14:cfRule>
          <x14:cfRule type="containsText" priority="8264" operator="containsText" id="{F2965D07-914B-4B85-BDCF-AE4D941FF5D6}">
            <xm:f>NOT(ISERROR(SEARCH('Listados Datos'!$T$4,AB380)))</xm:f>
            <xm:f>'Listados Datos'!$T$4</xm:f>
            <x14:dxf>
              <font>
                <b/>
                <i val="0"/>
                <color theme="0"/>
              </font>
              <fill>
                <patternFill>
                  <bgColor rgb="FFE26B0A"/>
                </patternFill>
              </fill>
            </x14:dxf>
          </x14:cfRule>
          <x14:cfRule type="containsText" priority="8265" operator="containsText" id="{6C5A229F-0661-4E13-A366-990B25F51CCA}">
            <xm:f>NOT(ISERROR(SEARCH('Listados Datos'!$T$5,AB380)))</xm:f>
            <xm:f>'Listados Datos'!$T$5</xm:f>
            <x14:dxf>
              <font>
                <b/>
                <i val="0"/>
                <color auto="1"/>
              </font>
              <fill>
                <patternFill>
                  <bgColor rgb="FFFFFF00"/>
                </patternFill>
              </fill>
            </x14:dxf>
          </x14:cfRule>
          <x14:cfRule type="containsText" priority="8266" operator="containsText" id="{DC98B75F-725C-4EC3-BB69-10256DFA14A0}">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8253" operator="containsText" id="{6D8AC0BF-808C-405D-8192-9FA4C7B56295}">
            <xm:f>NOT(ISERROR(SEARCH('Listados Datos'!$P$3,Z380)))</xm:f>
            <xm:f>'Listados Datos'!$P$3</xm:f>
            <x14:dxf>
              <fill>
                <patternFill>
                  <bgColor rgb="FF99CC00"/>
                </patternFill>
              </fill>
            </x14:dxf>
          </x14:cfRule>
          <x14:cfRule type="containsText" priority="8254" operator="containsText" id="{E356A9DF-EE9F-4F07-950A-1E7464C7901B}">
            <xm:f>NOT(ISERROR(SEARCH('Listados Datos'!$P$4,Z380)))</xm:f>
            <xm:f>'Listados Datos'!$P$4</xm:f>
            <x14:dxf>
              <fill>
                <patternFill>
                  <bgColor rgb="FF33CC33"/>
                </patternFill>
              </fill>
            </x14:dxf>
          </x14:cfRule>
          <x14:cfRule type="containsText" priority="8255" operator="containsText" id="{E3AF79D0-EEF0-4B3C-9D04-FBD1127ACD4E}">
            <xm:f>NOT(ISERROR(SEARCH('Listados Datos'!$P$5,Z380)))</xm:f>
            <xm:f>'Listados Datos'!$P$5</xm:f>
            <x14:dxf>
              <fill>
                <patternFill>
                  <bgColor rgb="FFFFFF00"/>
                </patternFill>
              </fill>
            </x14:dxf>
          </x14:cfRule>
          <x14:cfRule type="containsText" priority="8256" operator="containsText" id="{D22D5426-0B73-4139-B895-B52684574134}">
            <xm:f>NOT(ISERROR(SEARCH('Listados Datos'!$P$6,Z380)))</xm:f>
            <xm:f>'Listados Datos'!$P$6</xm:f>
            <x14:dxf>
              <fill>
                <patternFill>
                  <bgColor rgb="FFFFC000"/>
                </patternFill>
              </fill>
            </x14:dxf>
          </x14:cfRule>
          <x14:cfRule type="containsText" priority="8257" operator="containsText" id="{85C30D48-134F-47EC-9EE4-B22B55299AAB}">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8239" operator="containsText" id="{9F0D0092-9820-4ADC-A476-A0DB2D0B088B}">
            <xm:f>NOT(ISERROR(SEARCH('Listados Datos'!$T$3,AT380)))</xm:f>
            <xm:f>'Listados Datos'!$T$3</xm:f>
            <x14:dxf>
              <fill>
                <patternFill patternType="solid">
                  <bgColor rgb="FFC00000"/>
                </patternFill>
              </fill>
            </x14:dxf>
          </x14:cfRule>
          <x14:cfRule type="containsText" priority="8240" operator="containsText" id="{2942087D-0C20-4D2C-9842-978D63FD6EDA}">
            <xm:f>NOT(ISERROR(SEARCH('Listados Datos'!$T$4,AT380)))</xm:f>
            <xm:f>'Listados Datos'!$T$4</xm:f>
            <x14:dxf>
              <font>
                <b/>
                <i val="0"/>
                <color theme="0"/>
              </font>
              <fill>
                <patternFill>
                  <bgColor rgb="FFE26B0A"/>
                </patternFill>
              </fill>
            </x14:dxf>
          </x14:cfRule>
          <x14:cfRule type="containsText" priority="8241" operator="containsText" id="{AD5291A0-69BC-4A0C-99CA-1B3ADEA9C20A}">
            <xm:f>NOT(ISERROR(SEARCH('Listados Datos'!$T$5,AT380)))</xm:f>
            <xm:f>'Listados Datos'!$T$5</xm:f>
            <x14:dxf>
              <font>
                <b/>
                <i val="0"/>
                <color auto="1"/>
              </font>
              <fill>
                <patternFill>
                  <bgColor rgb="FFFFFF00"/>
                </patternFill>
              </fill>
            </x14:dxf>
          </x14:cfRule>
          <x14:cfRule type="containsText" priority="8242" operator="containsText" id="{BC4C9178-35E3-4480-997E-0793B34E414B}">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999" operator="containsText" id="{89DB0A16-F747-4BF3-B519-BE649CC39957}">
            <xm:f>NOT(ISERROR(SEARCH('Listados Datos'!$P$3,AR393)))</xm:f>
            <xm:f>'Listados Datos'!$P$3</xm:f>
            <x14:dxf>
              <fill>
                <patternFill>
                  <bgColor rgb="FF99CC00"/>
                </patternFill>
              </fill>
            </x14:dxf>
          </x14:cfRule>
          <x14:cfRule type="containsText" priority="8000" operator="containsText" id="{93A2C994-D3C6-48B4-8468-5D7EFB6C74AE}">
            <xm:f>NOT(ISERROR(SEARCH('Listados Datos'!$P$4,AR393)))</xm:f>
            <xm:f>'Listados Datos'!$P$4</xm:f>
            <x14:dxf>
              <fill>
                <patternFill>
                  <bgColor rgb="FF33CC33"/>
                </patternFill>
              </fill>
            </x14:dxf>
          </x14:cfRule>
          <x14:cfRule type="containsText" priority="8001" operator="containsText" id="{534DC933-08D7-494C-B868-BE68F62B1F16}">
            <xm:f>NOT(ISERROR(SEARCH('Listados Datos'!$P$5,AR393)))</xm:f>
            <xm:f>'Listados Datos'!$P$5</xm:f>
            <x14:dxf>
              <fill>
                <patternFill>
                  <bgColor rgb="FFFFFF00"/>
                </patternFill>
              </fill>
            </x14:dxf>
          </x14:cfRule>
          <x14:cfRule type="containsText" priority="8002" operator="containsText" id="{5AF2E7DA-AF46-4830-B2D0-85C783D279B7}">
            <xm:f>NOT(ISERROR(SEARCH('Listados Datos'!$P$6,AR393)))</xm:f>
            <xm:f>'Listados Datos'!$P$6</xm:f>
            <x14:dxf>
              <fill>
                <patternFill>
                  <bgColor rgb="FFFFC000"/>
                </patternFill>
              </fill>
            </x14:dxf>
          </x14:cfRule>
          <x14:cfRule type="containsText" priority="8003" operator="containsText" id="{60E8E151-9610-4AA9-B4E4-7FD86150606E}">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8009" operator="containsText" id="{0F7325C9-9504-4716-BFCF-E9B2393206DC}">
            <xm:f>NOT(ISERROR(SEARCH('Listados Datos'!$T$3,AT393)))</xm:f>
            <xm:f>'Listados Datos'!$T$3</xm:f>
            <x14:dxf>
              <fill>
                <patternFill patternType="solid">
                  <bgColor rgb="FFC00000"/>
                </patternFill>
              </fill>
            </x14:dxf>
          </x14:cfRule>
          <x14:cfRule type="containsText" priority="8010" operator="containsText" id="{65B9DE1A-5082-4089-906A-3987025580DF}">
            <xm:f>NOT(ISERROR(SEARCH('Listados Datos'!$T$4,AT393)))</xm:f>
            <xm:f>'Listados Datos'!$T$4</xm:f>
            <x14:dxf>
              <font>
                <b/>
                <i val="0"/>
                <color theme="0"/>
              </font>
              <fill>
                <patternFill>
                  <bgColor rgb="FFE26B0A"/>
                </patternFill>
              </fill>
            </x14:dxf>
          </x14:cfRule>
          <x14:cfRule type="containsText" priority="8011" operator="containsText" id="{FDB926B9-A942-405A-9930-8E85439BBAE8}">
            <xm:f>NOT(ISERROR(SEARCH('Listados Datos'!$T$5,AT393)))</xm:f>
            <xm:f>'Listados Datos'!$T$5</xm:f>
            <x14:dxf>
              <font>
                <b/>
                <i val="0"/>
                <color auto="1"/>
              </font>
              <fill>
                <patternFill>
                  <bgColor rgb="FFFFFF00"/>
                </patternFill>
              </fill>
            </x14:dxf>
          </x14:cfRule>
          <x14:cfRule type="containsText" priority="8012" operator="containsText" id="{FFCE0ACB-576F-43C8-A815-D454AF1D8566}">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967" operator="containsText" id="{B463CD53-0C37-476C-B2B1-EA9EA3873920}">
            <xm:f>NOT(ISERROR(SEARCH('Listados Datos'!$T$3,AT390)))</xm:f>
            <xm:f>'Listados Datos'!$T$3</xm:f>
            <x14:dxf>
              <fill>
                <patternFill patternType="solid">
                  <bgColor rgb="FFC00000"/>
                </patternFill>
              </fill>
            </x14:dxf>
          </x14:cfRule>
          <x14:cfRule type="containsText" priority="7968" operator="containsText" id="{7CFF4704-1D75-42CD-B1BC-CFFAE6C75892}">
            <xm:f>NOT(ISERROR(SEARCH('Listados Datos'!$T$4,AT390)))</xm:f>
            <xm:f>'Listados Datos'!$T$4</xm:f>
            <x14:dxf>
              <font>
                <b/>
                <i val="0"/>
                <color theme="0"/>
              </font>
              <fill>
                <patternFill>
                  <bgColor rgb="FFE26B0A"/>
                </patternFill>
              </fill>
            </x14:dxf>
          </x14:cfRule>
          <x14:cfRule type="containsText" priority="7969" operator="containsText" id="{EECB9CB8-B555-47B9-B758-081034F6B1C2}">
            <xm:f>NOT(ISERROR(SEARCH('Listados Datos'!$T$5,AT390)))</xm:f>
            <xm:f>'Listados Datos'!$T$5</xm:f>
            <x14:dxf>
              <font>
                <b/>
                <i val="0"/>
                <color auto="1"/>
              </font>
              <fill>
                <patternFill>
                  <bgColor rgb="FFFFFF00"/>
                </patternFill>
              </fill>
            </x14:dxf>
          </x14:cfRule>
          <x14:cfRule type="containsText" priority="7970" operator="containsText" id="{38E9E614-4708-4E0A-B338-A278FE812EB3}">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957" operator="containsText" id="{861F9CCE-1142-4680-A785-742EB368EC80}">
            <xm:f>NOT(ISERROR(SEARCH('Listados Datos'!$P$3,AR390)))</xm:f>
            <xm:f>'Listados Datos'!$P$3</xm:f>
            <x14:dxf>
              <fill>
                <patternFill>
                  <bgColor rgb="FF99CC00"/>
                </patternFill>
              </fill>
            </x14:dxf>
          </x14:cfRule>
          <x14:cfRule type="containsText" priority="7958" operator="containsText" id="{CC8DAA4E-813E-4430-98B0-EE1CD91188F3}">
            <xm:f>NOT(ISERROR(SEARCH('Listados Datos'!$P$4,AR390)))</xm:f>
            <xm:f>'Listados Datos'!$P$4</xm:f>
            <x14:dxf>
              <fill>
                <patternFill>
                  <bgColor rgb="FF33CC33"/>
                </patternFill>
              </fill>
            </x14:dxf>
          </x14:cfRule>
          <x14:cfRule type="containsText" priority="7959" operator="containsText" id="{D749A89D-424E-41A4-8955-927271D63FFE}">
            <xm:f>NOT(ISERROR(SEARCH('Listados Datos'!$P$5,AR390)))</xm:f>
            <xm:f>'Listados Datos'!$P$5</xm:f>
            <x14:dxf>
              <fill>
                <patternFill>
                  <bgColor rgb="FFFFFF00"/>
                </patternFill>
              </fill>
            </x14:dxf>
          </x14:cfRule>
          <x14:cfRule type="containsText" priority="7960" operator="containsText" id="{3A570E0F-3A9E-4B82-BC1E-808C0AC4DEAD}">
            <xm:f>NOT(ISERROR(SEARCH('Listados Datos'!$P$6,AR390)))</xm:f>
            <xm:f>'Listados Datos'!$P$6</xm:f>
            <x14:dxf>
              <fill>
                <patternFill>
                  <bgColor rgb="FFFFC000"/>
                </patternFill>
              </fill>
            </x14:dxf>
          </x14:cfRule>
          <x14:cfRule type="containsText" priority="7961" operator="containsText" id="{008C8896-72B4-422D-B158-B8FED0383309}">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8075" operator="containsText" id="{1154A959-CC68-4591-B09B-49E9FC0DF266}">
            <xm:f>NOT(ISERROR(SEARCH('Listados Datos'!$T$3,AF388)))</xm:f>
            <xm:f>'Listados Datos'!$T$3</xm:f>
            <x14:dxf>
              <fill>
                <patternFill patternType="solid">
                  <bgColor rgb="FFC00000"/>
                </patternFill>
              </fill>
            </x14:dxf>
          </x14:cfRule>
          <x14:cfRule type="containsText" priority="8076" operator="containsText" id="{4CE7025E-68D4-468F-B4D0-C391FA5DA6A1}">
            <xm:f>NOT(ISERROR(SEARCH('Listados Datos'!$T$4,AF388)))</xm:f>
            <xm:f>'Listados Datos'!$T$4</xm:f>
            <x14:dxf>
              <font>
                <b/>
                <i val="0"/>
                <color theme="0"/>
              </font>
              <fill>
                <patternFill>
                  <bgColor rgb="FFE26B0A"/>
                </patternFill>
              </fill>
            </x14:dxf>
          </x14:cfRule>
          <x14:cfRule type="containsText" priority="8077" operator="containsText" id="{2B2CCFB9-B7F1-445C-B4C1-E0248CEE5A73}">
            <xm:f>NOT(ISERROR(SEARCH('Listados Datos'!$T$5,AF388)))</xm:f>
            <xm:f>'Listados Datos'!$T$5</xm:f>
            <x14:dxf>
              <font>
                <b/>
                <i val="0"/>
                <color auto="1"/>
              </font>
              <fill>
                <patternFill>
                  <bgColor rgb="FFFFFF00"/>
                </patternFill>
              </fill>
            </x14:dxf>
          </x14:cfRule>
          <x14:cfRule type="containsText" priority="8078" operator="containsText" id="{7BB9BB7E-B5B8-4BEE-A6F3-96B7A9A4D5C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8071" operator="containsText" id="{2F2CE0D3-CB95-4D8C-97FE-482DAD5DDD39}">
            <xm:f>NOT(ISERROR(SEARCH('Listados Datos'!$T$3,AB388)))</xm:f>
            <xm:f>'Listados Datos'!$T$3</xm:f>
            <x14:dxf>
              <fill>
                <patternFill patternType="solid">
                  <bgColor rgb="FFC00000"/>
                </patternFill>
              </fill>
            </x14:dxf>
          </x14:cfRule>
          <x14:cfRule type="containsText" priority="8072" operator="containsText" id="{424000F1-964D-42D3-89EF-8D820BA240AB}">
            <xm:f>NOT(ISERROR(SEARCH('Listados Datos'!$T$4,AB388)))</xm:f>
            <xm:f>'Listados Datos'!$T$4</xm:f>
            <x14:dxf>
              <font>
                <b/>
                <i val="0"/>
                <color theme="0"/>
              </font>
              <fill>
                <patternFill>
                  <bgColor rgb="FFE26B0A"/>
                </patternFill>
              </fill>
            </x14:dxf>
          </x14:cfRule>
          <x14:cfRule type="containsText" priority="8073" operator="containsText" id="{50BEE132-9076-47BD-8211-87FDF97DC26B}">
            <xm:f>NOT(ISERROR(SEARCH('Listados Datos'!$T$5,AB388)))</xm:f>
            <xm:f>'Listados Datos'!$T$5</xm:f>
            <x14:dxf>
              <font>
                <b/>
                <i val="0"/>
                <color auto="1"/>
              </font>
              <fill>
                <patternFill>
                  <bgColor rgb="FFFFFF00"/>
                </patternFill>
              </fill>
            </x14:dxf>
          </x14:cfRule>
          <x14:cfRule type="containsText" priority="8074" operator="containsText" id="{98E2757C-DE19-48CE-ACEE-04B64E3638A3}">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8061" operator="containsText" id="{782A2C9F-08FA-4C92-8745-2AC5EE225B95}">
            <xm:f>NOT(ISERROR(SEARCH('Listados Datos'!$P$3,Z388)))</xm:f>
            <xm:f>'Listados Datos'!$P$3</xm:f>
            <x14:dxf>
              <fill>
                <patternFill>
                  <bgColor rgb="FF99CC00"/>
                </patternFill>
              </fill>
            </x14:dxf>
          </x14:cfRule>
          <x14:cfRule type="containsText" priority="8062" operator="containsText" id="{2C1FDCA2-31B6-471E-B7D4-6C15468E52BD}">
            <xm:f>NOT(ISERROR(SEARCH('Listados Datos'!$P$4,Z388)))</xm:f>
            <xm:f>'Listados Datos'!$P$4</xm:f>
            <x14:dxf>
              <fill>
                <patternFill>
                  <bgColor rgb="FF33CC33"/>
                </patternFill>
              </fill>
            </x14:dxf>
          </x14:cfRule>
          <x14:cfRule type="containsText" priority="8063" operator="containsText" id="{E7E8A10A-85A5-402F-AB18-0C1A39DA4617}">
            <xm:f>NOT(ISERROR(SEARCH('Listados Datos'!$P$5,Z388)))</xm:f>
            <xm:f>'Listados Datos'!$P$5</xm:f>
            <x14:dxf>
              <fill>
                <patternFill>
                  <bgColor rgb="FFFFFF00"/>
                </patternFill>
              </fill>
            </x14:dxf>
          </x14:cfRule>
          <x14:cfRule type="containsText" priority="8064" operator="containsText" id="{9E7225AA-4FCE-4951-9321-3A296DEC7B8C}">
            <xm:f>NOT(ISERROR(SEARCH('Listados Datos'!$P$6,Z388)))</xm:f>
            <xm:f>'Listados Datos'!$P$6</xm:f>
            <x14:dxf>
              <fill>
                <patternFill>
                  <bgColor rgb="FFFFC000"/>
                </patternFill>
              </fill>
            </x14:dxf>
          </x14:cfRule>
          <x14:cfRule type="containsText" priority="8065" operator="containsText" id="{BE6B9435-1E40-42DD-84F8-E57889C7A1C5}">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8037" operator="containsText" id="{E2DE25F9-F32B-432C-98D1-5B841D131B2D}">
            <xm:f>NOT(ISERROR(SEARCH('Listados Datos'!$T$3,AT388)))</xm:f>
            <xm:f>'Listados Datos'!$T$3</xm:f>
            <x14:dxf>
              <fill>
                <patternFill patternType="solid">
                  <bgColor rgb="FFC00000"/>
                </patternFill>
              </fill>
            </x14:dxf>
          </x14:cfRule>
          <x14:cfRule type="containsText" priority="8038" operator="containsText" id="{D026FA43-1557-4202-9A69-257F5FD80F28}">
            <xm:f>NOT(ISERROR(SEARCH('Listados Datos'!$T$4,AT388)))</xm:f>
            <xm:f>'Listados Datos'!$T$4</xm:f>
            <x14:dxf>
              <font>
                <b/>
                <i val="0"/>
                <color theme="0"/>
              </font>
              <fill>
                <patternFill>
                  <bgColor rgb="FFE26B0A"/>
                </patternFill>
              </fill>
            </x14:dxf>
          </x14:cfRule>
          <x14:cfRule type="containsText" priority="8039" operator="containsText" id="{A8A5D173-7017-4825-9485-9C31E53FD60E}">
            <xm:f>NOT(ISERROR(SEARCH('Listados Datos'!$T$5,AT388)))</xm:f>
            <xm:f>'Listados Datos'!$T$5</xm:f>
            <x14:dxf>
              <font>
                <b/>
                <i val="0"/>
                <color auto="1"/>
              </font>
              <fill>
                <patternFill>
                  <bgColor rgb="FFFFFF00"/>
                </patternFill>
              </fill>
            </x14:dxf>
          </x14:cfRule>
          <x14:cfRule type="containsText" priority="8040" operator="containsText" id="{30460054-CDE6-4768-B56D-CB9F6A0FEE32}">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8027" operator="containsText" id="{36E49BC4-16D5-44D0-95A1-2873F66053E4}">
            <xm:f>NOT(ISERROR(SEARCH('Listados Datos'!$P$3,AR388)))</xm:f>
            <xm:f>'Listados Datos'!$P$3</xm:f>
            <x14:dxf>
              <fill>
                <patternFill>
                  <bgColor rgb="FF99CC00"/>
                </patternFill>
              </fill>
            </x14:dxf>
          </x14:cfRule>
          <x14:cfRule type="containsText" priority="8028" operator="containsText" id="{99DC30B4-2C42-4C7F-8F85-83E16DA04ECA}">
            <xm:f>NOT(ISERROR(SEARCH('Listados Datos'!$P$4,AR388)))</xm:f>
            <xm:f>'Listados Datos'!$P$4</xm:f>
            <x14:dxf>
              <fill>
                <patternFill>
                  <bgColor rgb="FF33CC33"/>
                </patternFill>
              </fill>
            </x14:dxf>
          </x14:cfRule>
          <x14:cfRule type="containsText" priority="8029" operator="containsText" id="{1770063F-24AD-48AA-BDCE-4A556FA75B1D}">
            <xm:f>NOT(ISERROR(SEARCH('Listados Datos'!$P$5,AR388)))</xm:f>
            <xm:f>'Listados Datos'!$P$5</xm:f>
            <x14:dxf>
              <fill>
                <patternFill>
                  <bgColor rgb="FFFFFF00"/>
                </patternFill>
              </fill>
            </x14:dxf>
          </x14:cfRule>
          <x14:cfRule type="containsText" priority="8030" operator="containsText" id="{28F94DB2-5A90-4D56-9C10-20F6ACD4C58C}">
            <xm:f>NOT(ISERROR(SEARCH('Listados Datos'!$P$6,AR388)))</xm:f>
            <xm:f>'Listados Datos'!$P$6</xm:f>
            <x14:dxf>
              <fill>
                <patternFill>
                  <bgColor rgb="FFFFC000"/>
                </patternFill>
              </fill>
            </x14:dxf>
          </x14:cfRule>
          <x14:cfRule type="containsText" priority="8031" operator="containsText" id="{AB2F06AE-DCA4-4CC9-95D0-DA787BB51E8C}">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8023" operator="containsText" id="{B28144E5-93B7-445E-8B3A-4EEA481F5743}">
            <xm:f>NOT(ISERROR(SEARCH('Listados Datos'!$T$3,AT389)))</xm:f>
            <xm:f>'Listados Datos'!$T$3</xm:f>
            <x14:dxf>
              <fill>
                <patternFill patternType="solid">
                  <bgColor rgb="FFC00000"/>
                </patternFill>
              </fill>
            </x14:dxf>
          </x14:cfRule>
          <x14:cfRule type="containsText" priority="8024" operator="containsText" id="{58CDD77C-EBE0-4D58-A451-8B8E974E27CF}">
            <xm:f>NOT(ISERROR(SEARCH('Listados Datos'!$T$4,AT389)))</xm:f>
            <xm:f>'Listados Datos'!$T$4</xm:f>
            <x14:dxf>
              <font>
                <b/>
                <i val="0"/>
                <color theme="0"/>
              </font>
              <fill>
                <patternFill>
                  <bgColor rgb="FFE26B0A"/>
                </patternFill>
              </fill>
            </x14:dxf>
          </x14:cfRule>
          <x14:cfRule type="containsText" priority="8025" operator="containsText" id="{FB1A7271-C3FD-4AF8-B5D1-CDD36345A538}">
            <xm:f>NOT(ISERROR(SEARCH('Listados Datos'!$T$5,AT389)))</xm:f>
            <xm:f>'Listados Datos'!$T$5</xm:f>
            <x14:dxf>
              <font>
                <b/>
                <i val="0"/>
                <color auto="1"/>
              </font>
              <fill>
                <patternFill>
                  <bgColor rgb="FFFFFF00"/>
                </patternFill>
              </fill>
            </x14:dxf>
          </x14:cfRule>
          <x14:cfRule type="containsText" priority="8026" operator="containsText" id="{7306385D-5943-410C-A8A1-FC00E00128F2}">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8013" operator="containsText" id="{B574A8FF-788A-4A69-ACFB-0839AC292374}">
            <xm:f>NOT(ISERROR(SEARCH('Listados Datos'!$P$3,AR389)))</xm:f>
            <xm:f>'Listados Datos'!$P$3</xm:f>
            <x14:dxf>
              <fill>
                <patternFill>
                  <bgColor rgb="FF99CC00"/>
                </patternFill>
              </fill>
            </x14:dxf>
          </x14:cfRule>
          <x14:cfRule type="containsText" priority="8014" operator="containsText" id="{301E16E1-C64D-47D3-93CD-69C8F7DC6FD0}">
            <xm:f>NOT(ISERROR(SEARCH('Listados Datos'!$P$4,AR389)))</xm:f>
            <xm:f>'Listados Datos'!$P$4</xm:f>
            <x14:dxf>
              <fill>
                <patternFill>
                  <bgColor rgb="FF33CC33"/>
                </patternFill>
              </fill>
            </x14:dxf>
          </x14:cfRule>
          <x14:cfRule type="containsText" priority="8015" operator="containsText" id="{35800991-10B3-4AF2-9F2D-FE8AEED498F9}">
            <xm:f>NOT(ISERROR(SEARCH('Listados Datos'!$P$5,AR389)))</xm:f>
            <xm:f>'Listados Datos'!$P$5</xm:f>
            <x14:dxf>
              <fill>
                <patternFill>
                  <bgColor rgb="FFFFFF00"/>
                </patternFill>
              </fill>
            </x14:dxf>
          </x14:cfRule>
          <x14:cfRule type="containsText" priority="8016" operator="containsText" id="{DD3C945B-23C4-40F3-9700-E416BCD9F37E}">
            <xm:f>NOT(ISERROR(SEARCH('Listados Datos'!$P$6,AR389)))</xm:f>
            <xm:f>'Listados Datos'!$P$6</xm:f>
            <x14:dxf>
              <fill>
                <patternFill>
                  <bgColor rgb="FFFFC000"/>
                </patternFill>
              </fill>
            </x14:dxf>
          </x14:cfRule>
          <x14:cfRule type="containsText" priority="8017" operator="containsText" id="{78FF3408-B65E-4EFE-90AC-01CEBE573A2C}">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873" operator="containsText" id="{99412206-01EF-4B14-9FE1-6CFE73A8B433}">
            <xm:f>NOT(ISERROR(SEARCH('Listados Datos'!$T$3,AT399)))</xm:f>
            <xm:f>'Listados Datos'!$T$3</xm:f>
            <x14:dxf>
              <fill>
                <patternFill patternType="solid">
                  <bgColor rgb="FFC00000"/>
                </patternFill>
              </fill>
            </x14:dxf>
          </x14:cfRule>
          <x14:cfRule type="containsText" priority="7874" operator="containsText" id="{765A4F62-4E44-4613-BC0A-D99610898490}">
            <xm:f>NOT(ISERROR(SEARCH('Listados Datos'!$T$4,AT399)))</xm:f>
            <xm:f>'Listados Datos'!$T$4</xm:f>
            <x14:dxf>
              <font>
                <b/>
                <i val="0"/>
                <color theme="0"/>
              </font>
              <fill>
                <patternFill>
                  <bgColor rgb="FFE26B0A"/>
                </patternFill>
              </fill>
            </x14:dxf>
          </x14:cfRule>
          <x14:cfRule type="containsText" priority="7875" operator="containsText" id="{0D5771B8-9A0C-4D6A-8EEC-C60E3C90618C}">
            <xm:f>NOT(ISERROR(SEARCH('Listados Datos'!$T$5,AT399)))</xm:f>
            <xm:f>'Listados Datos'!$T$5</xm:f>
            <x14:dxf>
              <font>
                <b/>
                <i val="0"/>
                <color auto="1"/>
              </font>
              <fill>
                <patternFill>
                  <bgColor rgb="FFFFFF00"/>
                </patternFill>
              </fill>
            </x14:dxf>
          </x14:cfRule>
          <x14:cfRule type="containsText" priority="7876" operator="containsText" id="{2FC0325B-5916-451D-9B3D-0934A4CAA13D}">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863" operator="containsText" id="{55E75F9B-B559-4C72-8CEA-67C59603A64F}">
            <xm:f>NOT(ISERROR(SEARCH('Listados Datos'!$P$3,AR399)))</xm:f>
            <xm:f>'Listados Datos'!$P$3</xm:f>
            <x14:dxf>
              <fill>
                <patternFill>
                  <bgColor rgb="FF99CC00"/>
                </patternFill>
              </fill>
            </x14:dxf>
          </x14:cfRule>
          <x14:cfRule type="containsText" priority="7864" operator="containsText" id="{B8BB19C6-A17D-4366-9545-ED1FD7B772A7}">
            <xm:f>NOT(ISERROR(SEARCH('Listados Datos'!$P$4,AR399)))</xm:f>
            <xm:f>'Listados Datos'!$P$4</xm:f>
            <x14:dxf>
              <fill>
                <patternFill>
                  <bgColor rgb="FF33CC33"/>
                </patternFill>
              </fill>
            </x14:dxf>
          </x14:cfRule>
          <x14:cfRule type="containsText" priority="7865" operator="containsText" id="{C6DF3CFC-19F0-4C25-A20B-10B578A7E1E5}">
            <xm:f>NOT(ISERROR(SEARCH('Listados Datos'!$P$5,AR399)))</xm:f>
            <xm:f>'Listados Datos'!$P$5</xm:f>
            <x14:dxf>
              <fill>
                <patternFill>
                  <bgColor rgb="FFFFFF00"/>
                </patternFill>
              </fill>
            </x14:dxf>
          </x14:cfRule>
          <x14:cfRule type="containsText" priority="7866" operator="containsText" id="{CE30F167-F970-47BB-8D4E-3DCDBB0B0F3D}">
            <xm:f>NOT(ISERROR(SEARCH('Listados Datos'!$P$6,AR399)))</xm:f>
            <xm:f>'Listados Datos'!$P$6</xm:f>
            <x14:dxf>
              <fill>
                <patternFill>
                  <bgColor rgb="FFFFC000"/>
                </patternFill>
              </fill>
            </x14:dxf>
          </x14:cfRule>
          <x14:cfRule type="containsText" priority="7867" operator="containsText" id="{B5D0F880-6CF0-4E89-8E8E-02C6E4E60B20}">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995" operator="containsText" id="{5BE36A8B-3E0C-4F3B-8DD1-7DCED083681D}">
            <xm:f>NOT(ISERROR(SEARCH('Listados Datos'!$T$3,AF390)))</xm:f>
            <xm:f>'Listados Datos'!$T$3</xm:f>
            <x14:dxf>
              <fill>
                <patternFill patternType="solid">
                  <bgColor rgb="FFC00000"/>
                </patternFill>
              </fill>
            </x14:dxf>
          </x14:cfRule>
          <x14:cfRule type="containsText" priority="7996" operator="containsText" id="{56F4EA23-E1ED-4A0C-9165-7F9CFAB3657D}">
            <xm:f>NOT(ISERROR(SEARCH('Listados Datos'!$T$4,AF390)))</xm:f>
            <xm:f>'Listados Datos'!$T$4</xm:f>
            <x14:dxf>
              <font>
                <b/>
                <i val="0"/>
                <color theme="0"/>
              </font>
              <fill>
                <patternFill>
                  <bgColor rgb="FFE26B0A"/>
                </patternFill>
              </fill>
            </x14:dxf>
          </x14:cfRule>
          <x14:cfRule type="containsText" priority="7997" operator="containsText" id="{457FB1B9-5C1F-4E56-9AF8-DBFF57B288EF}">
            <xm:f>NOT(ISERROR(SEARCH('Listados Datos'!$T$5,AF390)))</xm:f>
            <xm:f>'Listados Datos'!$T$5</xm:f>
            <x14:dxf>
              <font>
                <b/>
                <i val="0"/>
                <color auto="1"/>
              </font>
              <fill>
                <patternFill>
                  <bgColor rgb="FFFFFF00"/>
                </patternFill>
              </fill>
            </x14:dxf>
          </x14:cfRule>
          <x14:cfRule type="containsText" priority="7998" operator="containsText" id="{E10E964A-9C9E-4A49-9162-465D02F2BB54}">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991" operator="containsText" id="{19BD7B22-3108-46A1-989A-AD34E9A095F1}">
            <xm:f>NOT(ISERROR(SEARCH('Listados Datos'!$T$3,AB390)))</xm:f>
            <xm:f>'Listados Datos'!$T$3</xm:f>
            <x14:dxf>
              <fill>
                <patternFill patternType="solid">
                  <bgColor rgb="FFC00000"/>
                </patternFill>
              </fill>
            </x14:dxf>
          </x14:cfRule>
          <x14:cfRule type="containsText" priority="7992" operator="containsText" id="{31D1DB54-F966-4CC1-A422-D0432AC301DF}">
            <xm:f>NOT(ISERROR(SEARCH('Listados Datos'!$T$4,AB390)))</xm:f>
            <xm:f>'Listados Datos'!$T$4</xm:f>
            <x14:dxf>
              <font>
                <b/>
                <i val="0"/>
                <color theme="0"/>
              </font>
              <fill>
                <patternFill>
                  <bgColor rgb="FFE26B0A"/>
                </patternFill>
              </fill>
            </x14:dxf>
          </x14:cfRule>
          <x14:cfRule type="containsText" priority="7993" operator="containsText" id="{C23DC16E-8047-412B-8B35-42BB353561B2}">
            <xm:f>NOT(ISERROR(SEARCH('Listados Datos'!$T$5,AB390)))</xm:f>
            <xm:f>'Listados Datos'!$T$5</xm:f>
            <x14:dxf>
              <font>
                <b/>
                <i val="0"/>
                <color auto="1"/>
              </font>
              <fill>
                <patternFill>
                  <bgColor rgb="FFFFFF00"/>
                </patternFill>
              </fill>
            </x14:dxf>
          </x14:cfRule>
          <x14:cfRule type="containsText" priority="7994" operator="containsText" id="{82189215-5286-4BD1-8001-3E584DD242FB}">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981" operator="containsText" id="{E32C5069-6EE3-452A-97B1-A8AD9DAC6C5B}">
            <xm:f>NOT(ISERROR(SEARCH('Listados Datos'!$P$3,Z390)))</xm:f>
            <xm:f>'Listados Datos'!$P$3</xm:f>
            <x14:dxf>
              <fill>
                <patternFill>
                  <bgColor rgb="FF99CC00"/>
                </patternFill>
              </fill>
            </x14:dxf>
          </x14:cfRule>
          <x14:cfRule type="containsText" priority="7982" operator="containsText" id="{DD29B683-7890-418D-B30B-41BABD5CB5C2}">
            <xm:f>NOT(ISERROR(SEARCH('Listados Datos'!$P$4,Z390)))</xm:f>
            <xm:f>'Listados Datos'!$P$4</xm:f>
            <x14:dxf>
              <fill>
                <patternFill>
                  <bgColor rgb="FF33CC33"/>
                </patternFill>
              </fill>
            </x14:dxf>
          </x14:cfRule>
          <x14:cfRule type="containsText" priority="7983" operator="containsText" id="{E3BB8910-2EB4-444F-94CD-35C599987E78}">
            <xm:f>NOT(ISERROR(SEARCH('Listados Datos'!$P$5,Z390)))</xm:f>
            <xm:f>'Listados Datos'!$P$5</xm:f>
            <x14:dxf>
              <fill>
                <patternFill>
                  <bgColor rgb="FFFFFF00"/>
                </patternFill>
              </fill>
            </x14:dxf>
          </x14:cfRule>
          <x14:cfRule type="containsText" priority="7984" operator="containsText" id="{304F1CCC-1EFA-46FD-9888-C9DE17A06A7C}">
            <xm:f>NOT(ISERROR(SEARCH('Listados Datos'!$P$6,Z390)))</xm:f>
            <xm:f>'Listados Datos'!$P$6</xm:f>
            <x14:dxf>
              <fill>
                <patternFill>
                  <bgColor rgb="FFFFC000"/>
                </patternFill>
              </fill>
            </x14:dxf>
          </x14:cfRule>
          <x14:cfRule type="containsText" priority="7985" operator="containsText" id="{808A4C75-DD35-43DE-B2A1-8944CAA17B40}">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831" operator="containsText" id="{33EA7A93-FE05-4460-9C0A-A2AE28D5B477}">
            <xm:f>NOT(ISERROR(SEARCH('Listados Datos'!$T$3,AT396)))</xm:f>
            <xm:f>'Listados Datos'!$T$3</xm:f>
            <x14:dxf>
              <fill>
                <patternFill patternType="solid">
                  <bgColor rgb="FFC00000"/>
                </patternFill>
              </fill>
            </x14:dxf>
          </x14:cfRule>
          <x14:cfRule type="containsText" priority="7832" operator="containsText" id="{40C4A660-8CA3-4C3D-8DEC-FDDC4746F573}">
            <xm:f>NOT(ISERROR(SEARCH('Listados Datos'!$T$4,AT396)))</xm:f>
            <xm:f>'Listados Datos'!$T$4</xm:f>
            <x14:dxf>
              <font>
                <b/>
                <i val="0"/>
                <color theme="0"/>
              </font>
              <fill>
                <patternFill>
                  <bgColor rgb="FFE26B0A"/>
                </patternFill>
              </fill>
            </x14:dxf>
          </x14:cfRule>
          <x14:cfRule type="containsText" priority="7833" operator="containsText" id="{AA7656B8-D632-43E0-B48D-FCF7E6718724}">
            <xm:f>NOT(ISERROR(SEARCH('Listados Datos'!$T$5,AT396)))</xm:f>
            <xm:f>'Listados Datos'!$T$5</xm:f>
            <x14:dxf>
              <font>
                <b/>
                <i val="0"/>
                <color auto="1"/>
              </font>
              <fill>
                <patternFill>
                  <bgColor rgb="FFFFFF00"/>
                </patternFill>
              </fill>
            </x14:dxf>
          </x14:cfRule>
          <x14:cfRule type="containsText" priority="7834" operator="containsText" id="{F721623E-025D-460D-B1ED-D1AB5A1C0F41}">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821" operator="containsText" id="{3C43A946-0D04-4824-A3A8-A911640C0018}">
            <xm:f>NOT(ISERROR(SEARCH('Listados Datos'!$P$3,AR396)))</xm:f>
            <xm:f>'Listados Datos'!$P$3</xm:f>
            <x14:dxf>
              <fill>
                <patternFill>
                  <bgColor rgb="FF99CC00"/>
                </patternFill>
              </fill>
            </x14:dxf>
          </x14:cfRule>
          <x14:cfRule type="containsText" priority="7822" operator="containsText" id="{1C57AE2A-F96C-4AA5-8472-360B6FF81C41}">
            <xm:f>NOT(ISERROR(SEARCH('Listados Datos'!$P$4,AR396)))</xm:f>
            <xm:f>'Listados Datos'!$P$4</xm:f>
            <x14:dxf>
              <fill>
                <patternFill>
                  <bgColor rgb="FF33CC33"/>
                </patternFill>
              </fill>
            </x14:dxf>
          </x14:cfRule>
          <x14:cfRule type="containsText" priority="7823" operator="containsText" id="{EAABDE93-3FBE-4C1E-8741-1259C9BC3399}">
            <xm:f>NOT(ISERROR(SEARCH('Listados Datos'!$P$5,AR396)))</xm:f>
            <xm:f>'Listados Datos'!$P$5</xm:f>
            <x14:dxf>
              <fill>
                <patternFill>
                  <bgColor rgb="FFFFFF00"/>
                </patternFill>
              </fill>
            </x14:dxf>
          </x14:cfRule>
          <x14:cfRule type="containsText" priority="7824" operator="containsText" id="{379F35E5-D412-4309-8BC5-24C49339863C}">
            <xm:f>NOT(ISERROR(SEARCH('Listados Datos'!$P$6,AR396)))</xm:f>
            <xm:f>'Listados Datos'!$P$6</xm:f>
            <x14:dxf>
              <fill>
                <patternFill>
                  <bgColor rgb="FFFFC000"/>
                </patternFill>
              </fill>
            </x14:dxf>
          </x14:cfRule>
          <x14:cfRule type="containsText" priority="7825" operator="containsText" id="{FCC83F0C-915D-4BC8-B7B5-FD1E086407BF}">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953" operator="containsText" id="{BB4FE6A1-646D-4AC9-968B-BDAAB6AF512C}">
            <xm:f>NOT(ISERROR(SEARCH('Listados Datos'!$T$3,AT391)))</xm:f>
            <xm:f>'Listados Datos'!$T$3</xm:f>
            <x14:dxf>
              <fill>
                <patternFill patternType="solid">
                  <bgColor rgb="FFC00000"/>
                </patternFill>
              </fill>
            </x14:dxf>
          </x14:cfRule>
          <x14:cfRule type="containsText" priority="7954" operator="containsText" id="{C53BDEEE-C24C-4265-A4CD-66A6157FA266}">
            <xm:f>NOT(ISERROR(SEARCH('Listados Datos'!$T$4,AT391)))</xm:f>
            <xm:f>'Listados Datos'!$T$4</xm:f>
            <x14:dxf>
              <font>
                <b/>
                <i val="0"/>
                <color theme="0"/>
              </font>
              <fill>
                <patternFill>
                  <bgColor rgb="FFE26B0A"/>
                </patternFill>
              </fill>
            </x14:dxf>
          </x14:cfRule>
          <x14:cfRule type="containsText" priority="7955" operator="containsText" id="{70A2696C-9D07-464D-89D6-EBACEFFB9017}">
            <xm:f>NOT(ISERROR(SEARCH('Listados Datos'!$T$5,AT391)))</xm:f>
            <xm:f>'Listados Datos'!$T$5</xm:f>
            <x14:dxf>
              <font>
                <b/>
                <i val="0"/>
                <color auto="1"/>
              </font>
              <fill>
                <patternFill>
                  <bgColor rgb="FFFFFF00"/>
                </patternFill>
              </fill>
            </x14:dxf>
          </x14:cfRule>
          <x14:cfRule type="containsText" priority="7956" operator="containsText" id="{86745845-3678-477B-8B56-BD5E64B6A9C1}">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943" operator="containsText" id="{0A1BD62E-1B25-442D-AB32-8B4FC17B24F5}">
            <xm:f>NOT(ISERROR(SEARCH('Listados Datos'!$P$3,AR391)))</xm:f>
            <xm:f>'Listados Datos'!$P$3</xm:f>
            <x14:dxf>
              <fill>
                <patternFill>
                  <bgColor rgb="FF99CC00"/>
                </patternFill>
              </fill>
            </x14:dxf>
          </x14:cfRule>
          <x14:cfRule type="containsText" priority="7944" operator="containsText" id="{9F9F85FF-E99C-465E-A2AC-94FE3E5FB6EE}">
            <xm:f>NOT(ISERROR(SEARCH('Listados Datos'!$P$4,AR391)))</xm:f>
            <xm:f>'Listados Datos'!$P$4</xm:f>
            <x14:dxf>
              <fill>
                <patternFill>
                  <bgColor rgb="FF33CC33"/>
                </patternFill>
              </fill>
            </x14:dxf>
          </x14:cfRule>
          <x14:cfRule type="containsText" priority="7945" operator="containsText" id="{1C0D26EA-675C-4C7E-96AE-9805CB3F3C0F}">
            <xm:f>NOT(ISERROR(SEARCH('Listados Datos'!$P$5,AR391)))</xm:f>
            <xm:f>'Listados Datos'!$P$5</xm:f>
            <x14:dxf>
              <fill>
                <patternFill>
                  <bgColor rgb="FFFFFF00"/>
                </patternFill>
              </fill>
            </x14:dxf>
          </x14:cfRule>
          <x14:cfRule type="containsText" priority="7946" operator="containsText" id="{41AB9D3C-037F-47EA-A1A3-F09D9D181A8E}">
            <xm:f>NOT(ISERROR(SEARCH('Listados Datos'!$P$6,AR391)))</xm:f>
            <xm:f>'Listados Datos'!$P$6</xm:f>
            <x14:dxf>
              <fill>
                <patternFill>
                  <bgColor rgb="FFFFC000"/>
                </patternFill>
              </fill>
            </x14:dxf>
          </x14:cfRule>
          <x14:cfRule type="containsText" priority="7947" operator="containsText" id="{F6CF6519-E5D1-4D08-B6F3-97EA28ABEEF0}">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939" operator="containsText" id="{44051210-E325-4473-90E5-D48225560741}">
            <xm:f>NOT(ISERROR(SEARCH('Listados Datos'!$T$3,AF394)))</xm:f>
            <xm:f>'Listados Datos'!$T$3</xm:f>
            <x14:dxf>
              <fill>
                <patternFill patternType="solid">
                  <bgColor rgb="FFC00000"/>
                </patternFill>
              </fill>
            </x14:dxf>
          </x14:cfRule>
          <x14:cfRule type="containsText" priority="7940" operator="containsText" id="{802CFC48-EBBE-45DE-9C87-667313B16E26}">
            <xm:f>NOT(ISERROR(SEARCH('Listados Datos'!$T$4,AF394)))</xm:f>
            <xm:f>'Listados Datos'!$T$4</xm:f>
            <x14:dxf>
              <font>
                <b/>
                <i val="0"/>
                <color theme="0"/>
              </font>
              <fill>
                <patternFill>
                  <bgColor rgb="FFE26B0A"/>
                </patternFill>
              </fill>
            </x14:dxf>
          </x14:cfRule>
          <x14:cfRule type="containsText" priority="7941" operator="containsText" id="{74B70D8E-FF40-42C4-A12C-FE0BAD4C0CE0}">
            <xm:f>NOT(ISERROR(SEARCH('Listados Datos'!$T$5,AF394)))</xm:f>
            <xm:f>'Listados Datos'!$T$5</xm:f>
            <x14:dxf>
              <font>
                <b/>
                <i val="0"/>
                <color auto="1"/>
              </font>
              <fill>
                <patternFill>
                  <bgColor rgb="FFFFFF00"/>
                </patternFill>
              </fill>
            </x14:dxf>
          </x14:cfRule>
          <x14:cfRule type="containsText" priority="7942" operator="containsText" id="{717E84DE-AD26-43F7-AADC-B4BCA7038168}">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935" operator="containsText" id="{6B9A8BAF-0E88-4A52-B20D-CD20C102E031}">
            <xm:f>NOT(ISERROR(SEARCH('Listados Datos'!$T$3,AB394)))</xm:f>
            <xm:f>'Listados Datos'!$T$3</xm:f>
            <x14:dxf>
              <fill>
                <patternFill patternType="solid">
                  <bgColor rgb="FFC00000"/>
                </patternFill>
              </fill>
            </x14:dxf>
          </x14:cfRule>
          <x14:cfRule type="containsText" priority="7936" operator="containsText" id="{FD0EAEFF-99CE-44A3-A05C-02C577CB7F24}">
            <xm:f>NOT(ISERROR(SEARCH('Listados Datos'!$T$4,AB394)))</xm:f>
            <xm:f>'Listados Datos'!$T$4</xm:f>
            <x14:dxf>
              <font>
                <b/>
                <i val="0"/>
                <color theme="0"/>
              </font>
              <fill>
                <patternFill>
                  <bgColor rgb="FFE26B0A"/>
                </patternFill>
              </fill>
            </x14:dxf>
          </x14:cfRule>
          <x14:cfRule type="containsText" priority="7937" operator="containsText" id="{17483DA1-42A5-4649-9B2D-73D599695142}">
            <xm:f>NOT(ISERROR(SEARCH('Listados Datos'!$T$5,AB394)))</xm:f>
            <xm:f>'Listados Datos'!$T$5</xm:f>
            <x14:dxf>
              <font>
                <b/>
                <i val="0"/>
                <color auto="1"/>
              </font>
              <fill>
                <patternFill>
                  <bgColor rgb="FFFFFF00"/>
                </patternFill>
              </fill>
            </x14:dxf>
          </x14:cfRule>
          <x14:cfRule type="containsText" priority="7938" operator="containsText" id="{2803C924-219D-489F-A6C6-9002221964BE}">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925" operator="containsText" id="{6BD480DF-6E1D-45B3-8341-23228BEB88AF}">
            <xm:f>NOT(ISERROR(SEARCH('Listados Datos'!$P$3,Z394)))</xm:f>
            <xm:f>'Listados Datos'!$P$3</xm:f>
            <x14:dxf>
              <fill>
                <patternFill>
                  <bgColor rgb="FF99CC00"/>
                </patternFill>
              </fill>
            </x14:dxf>
          </x14:cfRule>
          <x14:cfRule type="containsText" priority="7926" operator="containsText" id="{0FA0C69D-62AB-4D6C-AC65-A7A6BC7D02EF}">
            <xm:f>NOT(ISERROR(SEARCH('Listados Datos'!$P$4,Z394)))</xm:f>
            <xm:f>'Listados Datos'!$P$4</xm:f>
            <x14:dxf>
              <fill>
                <patternFill>
                  <bgColor rgb="FF33CC33"/>
                </patternFill>
              </fill>
            </x14:dxf>
          </x14:cfRule>
          <x14:cfRule type="containsText" priority="7927" operator="containsText" id="{BE639A46-3ED1-4FEB-8D63-30EA99E97FF0}">
            <xm:f>NOT(ISERROR(SEARCH('Listados Datos'!$P$5,Z394)))</xm:f>
            <xm:f>'Listados Datos'!$P$5</xm:f>
            <x14:dxf>
              <fill>
                <patternFill>
                  <bgColor rgb="FFFFFF00"/>
                </patternFill>
              </fill>
            </x14:dxf>
          </x14:cfRule>
          <x14:cfRule type="containsText" priority="7928" operator="containsText" id="{91F88795-12CD-4A24-9704-4D246D95237B}">
            <xm:f>NOT(ISERROR(SEARCH('Listados Datos'!$P$6,Z394)))</xm:f>
            <xm:f>'Listados Datos'!$P$6</xm:f>
            <x14:dxf>
              <fill>
                <patternFill>
                  <bgColor rgb="FFFFC000"/>
                </patternFill>
              </fill>
            </x14:dxf>
          </x14:cfRule>
          <x14:cfRule type="containsText" priority="7929" operator="containsText" id="{134D65A4-4146-4A96-A58D-ADE1B8479A60}">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901" operator="containsText" id="{069AB6BA-3ACA-4374-B9F3-68027A4BAF3A}">
            <xm:f>NOT(ISERROR(SEARCH('Listados Datos'!$T$3,AT394)))</xm:f>
            <xm:f>'Listados Datos'!$T$3</xm:f>
            <x14:dxf>
              <fill>
                <patternFill patternType="solid">
                  <bgColor rgb="FFC00000"/>
                </patternFill>
              </fill>
            </x14:dxf>
          </x14:cfRule>
          <x14:cfRule type="containsText" priority="7902" operator="containsText" id="{1B3E2BF8-E7DF-4E74-AF5B-EC48A83D424E}">
            <xm:f>NOT(ISERROR(SEARCH('Listados Datos'!$T$4,AT394)))</xm:f>
            <xm:f>'Listados Datos'!$T$4</xm:f>
            <x14:dxf>
              <font>
                <b/>
                <i val="0"/>
                <color theme="0"/>
              </font>
              <fill>
                <patternFill>
                  <bgColor rgb="FFE26B0A"/>
                </patternFill>
              </fill>
            </x14:dxf>
          </x14:cfRule>
          <x14:cfRule type="containsText" priority="7903" operator="containsText" id="{A053305F-6BEF-4DFB-AC85-AAB225D1D7E7}">
            <xm:f>NOT(ISERROR(SEARCH('Listados Datos'!$T$5,AT394)))</xm:f>
            <xm:f>'Listados Datos'!$T$5</xm:f>
            <x14:dxf>
              <font>
                <b/>
                <i val="0"/>
                <color auto="1"/>
              </font>
              <fill>
                <patternFill>
                  <bgColor rgb="FFFFFF00"/>
                </patternFill>
              </fill>
            </x14:dxf>
          </x14:cfRule>
          <x14:cfRule type="containsText" priority="7904" operator="containsText" id="{EC9175A6-253E-426D-8165-2823741BDDCC}">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891" operator="containsText" id="{BE807473-05E5-49A7-99A1-78465FE5C367}">
            <xm:f>NOT(ISERROR(SEARCH('Listados Datos'!$P$3,AR394)))</xm:f>
            <xm:f>'Listados Datos'!$P$3</xm:f>
            <x14:dxf>
              <fill>
                <patternFill>
                  <bgColor rgb="FF99CC00"/>
                </patternFill>
              </fill>
            </x14:dxf>
          </x14:cfRule>
          <x14:cfRule type="containsText" priority="7892" operator="containsText" id="{D8B7EA14-9FB5-4965-B02A-99E8FA142FDF}">
            <xm:f>NOT(ISERROR(SEARCH('Listados Datos'!$P$4,AR394)))</xm:f>
            <xm:f>'Listados Datos'!$P$4</xm:f>
            <x14:dxf>
              <fill>
                <patternFill>
                  <bgColor rgb="FF33CC33"/>
                </patternFill>
              </fill>
            </x14:dxf>
          </x14:cfRule>
          <x14:cfRule type="containsText" priority="7893" operator="containsText" id="{BE296721-FACA-47CE-ADE3-3C5DFE0E5095}">
            <xm:f>NOT(ISERROR(SEARCH('Listados Datos'!$P$5,AR394)))</xm:f>
            <xm:f>'Listados Datos'!$P$5</xm:f>
            <x14:dxf>
              <fill>
                <patternFill>
                  <bgColor rgb="FFFFFF00"/>
                </patternFill>
              </fill>
            </x14:dxf>
          </x14:cfRule>
          <x14:cfRule type="containsText" priority="7894" operator="containsText" id="{5965C0C7-371A-4823-BD4B-A71F785C80D9}">
            <xm:f>NOT(ISERROR(SEARCH('Listados Datos'!$P$6,AR394)))</xm:f>
            <xm:f>'Listados Datos'!$P$6</xm:f>
            <x14:dxf>
              <fill>
                <patternFill>
                  <bgColor rgb="FFFFC000"/>
                </patternFill>
              </fill>
            </x14:dxf>
          </x14:cfRule>
          <x14:cfRule type="containsText" priority="7895" operator="containsText" id="{412A46B2-3CA0-4F16-B584-B2DDE0056F8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887" operator="containsText" id="{B20648DD-2EC7-49E5-BE44-7C89164DCA42}">
            <xm:f>NOT(ISERROR(SEARCH('Listados Datos'!$T$3,AT395)))</xm:f>
            <xm:f>'Listados Datos'!$T$3</xm:f>
            <x14:dxf>
              <fill>
                <patternFill patternType="solid">
                  <bgColor rgb="FFC00000"/>
                </patternFill>
              </fill>
            </x14:dxf>
          </x14:cfRule>
          <x14:cfRule type="containsText" priority="7888" operator="containsText" id="{0F7C3E1F-353F-4309-A7C3-B68FD40C3800}">
            <xm:f>NOT(ISERROR(SEARCH('Listados Datos'!$T$4,AT395)))</xm:f>
            <xm:f>'Listados Datos'!$T$4</xm:f>
            <x14:dxf>
              <font>
                <b/>
                <i val="0"/>
                <color theme="0"/>
              </font>
              <fill>
                <patternFill>
                  <bgColor rgb="FFE26B0A"/>
                </patternFill>
              </fill>
            </x14:dxf>
          </x14:cfRule>
          <x14:cfRule type="containsText" priority="7889" operator="containsText" id="{0C1FE03C-E1C8-4603-A1D7-D3A65B2DB083}">
            <xm:f>NOT(ISERROR(SEARCH('Listados Datos'!$T$5,AT395)))</xm:f>
            <xm:f>'Listados Datos'!$T$5</xm:f>
            <x14:dxf>
              <font>
                <b/>
                <i val="0"/>
                <color auto="1"/>
              </font>
              <fill>
                <patternFill>
                  <bgColor rgb="FFFFFF00"/>
                </patternFill>
              </fill>
            </x14:dxf>
          </x14:cfRule>
          <x14:cfRule type="containsText" priority="7890" operator="containsText" id="{C755036C-80C7-43BC-B93E-634DD5C5DC29}">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877" operator="containsText" id="{74077ED2-34F9-40EF-ACF1-EBDFE2FE4788}">
            <xm:f>NOT(ISERROR(SEARCH('Listados Datos'!$P$3,AR395)))</xm:f>
            <xm:f>'Listados Datos'!$P$3</xm:f>
            <x14:dxf>
              <fill>
                <patternFill>
                  <bgColor rgb="FF99CC00"/>
                </patternFill>
              </fill>
            </x14:dxf>
          </x14:cfRule>
          <x14:cfRule type="containsText" priority="7878" operator="containsText" id="{06FCAC72-FCFC-40F8-9EC4-04C9CC1B417A}">
            <xm:f>NOT(ISERROR(SEARCH('Listados Datos'!$P$4,AR395)))</xm:f>
            <xm:f>'Listados Datos'!$P$4</xm:f>
            <x14:dxf>
              <fill>
                <patternFill>
                  <bgColor rgb="FF33CC33"/>
                </patternFill>
              </fill>
            </x14:dxf>
          </x14:cfRule>
          <x14:cfRule type="containsText" priority="7879" operator="containsText" id="{0F87B952-1562-4A86-ACB2-2C3B22038193}">
            <xm:f>NOT(ISERROR(SEARCH('Listados Datos'!$P$5,AR395)))</xm:f>
            <xm:f>'Listados Datos'!$P$5</xm:f>
            <x14:dxf>
              <fill>
                <patternFill>
                  <bgColor rgb="FFFFFF00"/>
                </patternFill>
              </fill>
            </x14:dxf>
          </x14:cfRule>
          <x14:cfRule type="containsText" priority="7880" operator="containsText" id="{81C6B265-9195-43B1-AE4C-62FDB0358B41}">
            <xm:f>NOT(ISERROR(SEARCH('Listados Datos'!$P$6,AR395)))</xm:f>
            <xm:f>'Listados Datos'!$P$6</xm:f>
            <x14:dxf>
              <fill>
                <patternFill>
                  <bgColor rgb="FFFFC000"/>
                </patternFill>
              </fill>
            </x14:dxf>
          </x14:cfRule>
          <x14:cfRule type="containsText" priority="7881" operator="containsText" id="{041ABBE6-33AB-4249-90DE-3A6BA20068D5}">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737" operator="containsText" id="{ADBC5DC1-5EF6-4099-A6C8-B1D091886798}">
            <xm:f>NOT(ISERROR(SEARCH('Listados Datos'!$T$3,AT405)))</xm:f>
            <xm:f>'Listados Datos'!$T$3</xm:f>
            <x14:dxf>
              <fill>
                <patternFill patternType="solid">
                  <bgColor rgb="FFC00000"/>
                </patternFill>
              </fill>
            </x14:dxf>
          </x14:cfRule>
          <x14:cfRule type="containsText" priority="7738" operator="containsText" id="{622BAAE0-DDCC-4234-982F-174ABEC0AB32}">
            <xm:f>NOT(ISERROR(SEARCH('Listados Datos'!$T$4,AT405)))</xm:f>
            <xm:f>'Listados Datos'!$T$4</xm:f>
            <x14:dxf>
              <font>
                <b/>
                <i val="0"/>
                <color theme="0"/>
              </font>
              <fill>
                <patternFill>
                  <bgColor rgb="FFE26B0A"/>
                </patternFill>
              </fill>
            </x14:dxf>
          </x14:cfRule>
          <x14:cfRule type="containsText" priority="7739" operator="containsText" id="{68029F47-391F-4DAE-9656-1BC7C9C75653}">
            <xm:f>NOT(ISERROR(SEARCH('Listados Datos'!$T$5,AT405)))</xm:f>
            <xm:f>'Listados Datos'!$T$5</xm:f>
            <x14:dxf>
              <font>
                <b/>
                <i val="0"/>
                <color auto="1"/>
              </font>
              <fill>
                <patternFill>
                  <bgColor rgb="FFFFFF00"/>
                </patternFill>
              </fill>
            </x14:dxf>
          </x14:cfRule>
          <x14:cfRule type="containsText" priority="7740" operator="containsText" id="{141DBA5A-647F-4939-B295-FC7339B9615C}">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727" operator="containsText" id="{B3401D8E-4351-414F-8B24-A66C57D46191}">
            <xm:f>NOT(ISERROR(SEARCH('Listados Datos'!$P$3,AR405)))</xm:f>
            <xm:f>'Listados Datos'!$P$3</xm:f>
            <x14:dxf>
              <fill>
                <patternFill>
                  <bgColor rgb="FF99CC00"/>
                </patternFill>
              </fill>
            </x14:dxf>
          </x14:cfRule>
          <x14:cfRule type="containsText" priority="7728" operator="containsText" id="{4A538191-328C-416F-9EC4-2762B785A0D5}">
            <xm:f>NOT(ISERROR(SEARCH('Listados Datos'!$P$4,AR405)))</xm:f>
            <xm:f>'Listados Datos'!$P$4</xm:f>
            <x14:dxf>
              <fill>
                <patternFill>
                  <bgColor rgb="FF33CC33"/>
                </patternFill>
              </fill>
            </x14:dxf>
          </x14:cfRule>
          <x14:cfRule type="containsText" priority="7729" operator="containsText" id="{84C83914-38FA-4D7C-822C-39D2D663151B}">
            <xm:f>NOT(ISERROR(SEARCH('Listados Datos'!$P$5,AR405)))</xm:f>
            <xm:f>'Listados Datos'!$P$5</xm:f>
            <x14:dxf>
              <fill>
                <patternFill>
                  <bgColor rgb="FFFFFF00"/>
                </patternFill>
              </fill>
            </x14:dxf>
          </x14:cfRule>
          <x14:cfRule type="containsText" priority="7730" operator="containsText" id="{BD6DD8C4-4E1B-4316-B755-446D0BC34AB6}">
            <xm:f>NOT(ISERROR(SEARCH('Listados Datos'!$P$6,AR405)))</xm:f>
            <xm:f>'Listados Datos'!$P$6</xm:f>
            <x14:dxf>
              <fill>
                <patternFill>
                  <bgColor rgb="FFFFC000"/>
                </patternFill>
              </fill>
            </x14:dxf>
          </x14:cfRule>
          <x14:cfRule type="containsText" priority="7731" operator="containsText" id="{A775DA8B-9A14-407E-9397-D50F5F27C5D3}">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859" operator="containsText" id="{9DCAD5A0-61D4-4DE0-A63F-CF0E32515108}">
            <xm:f>NOT(ISERROR(SEARCH('Listados Datos'!$T$3,AF396)))</xm:f>
            <xm:f>'Listados Datos'!$T$3</xm:f>
            <x14:dxf>
              <fill>
                <patternFill patternType="solid">
                  <bgColor rgb="FFC00000"/>
                </patternFill>
              </fill>
            </x14:dxf>
          </x14:cfRule>
          <x14:cfRule type="containsText" priority="7860" operator="containsText" id="{CA34A060-CD54-4FBB-BADF-79808C340D8F}">
            <xm:f>NOT(ISERROR(SEARCH('Listados Datos'!$T$4,AF396)))</xm:f>
            <xm:f>'Listados Datos'!$T$4</xm:f>
            <x14:dxf>
              <font>
                <b/>
                <i val="0"/>
                <color theme="0"/>
              </font>
              <fill>
                <patternFill>
                  <bgColor rgb="FFE26B0A"/>
                </patternFill>
              </fill>
            </x14:dxf>
          </x14:cfRule>
          <x14:cfRule type="containsText" priority="7861" operator="containsText" id="{1F4A0CB9-F73B-4D4E-880D-84B063DBAC80}">
            <xm:f>NOT(ISERROR(SEARCH('Listados Datos'!$T$5,AF396)))</xm:f>
            <xm:f>'Listados Datos'!$T$5</xm:f>
            <x14:dxf>
              <font>
                <b/>
                <i val="0"/>
                <color auto="1"/>
              </font>
              <fill>
                <patternFill>
                  <bgColor rgb="FFFFFF00"/>
                </patternFill>
              </fill>
            </x14:dxf>
          </x14:cfRule>
          <x14:cfRule type="containsText" priority="7862" operator="containsText" id="{0A8B94C2-471B-4C66-9B2E-63D14B250B4E}">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855" operator="containsText" id="{C51A35AD-DC5A-46C6-BEC7-4D390E0B4C0A}">
            <xm:f>NOT(ISERROR(SEARCH('Listados Datos'!$T$3,AB396)))</xm:f>
            <xm:f>'Listados Datos'!$T$3</xm:f>
            <x14:dxf>
              <fill>
                <patternFill patternType="solid">
                  <bgColor rgb="FFC00000"/>
                </patternFill>
              </fill>
            </x14:dxf>
          </x14:cfRule>
          <x14:cfRule type="containsText" priority="7856" operator="containsText" id="{10E417F6-4614-49FF-92D0-7B075FC3662E}">
            <xm:f>NOT(ISERROR(SEARCH('Listados Datos'!$T$4,AB396)))</xm:f>
            <xm:f>'Listados Datos'!$T$4</xm:f>
            <x14:dxf>
              <font>
                <b/>
                <i val="0"/>
                <color theme="0"/>
              </font>
              <fill>
                <patternFill>
                  <bgColor rgb="FFE26B0A"/>
                </patternFill>
              </fill>
            </x14:dxf>
          </x14:cfRule>
          <x14:cfRule type="containsText" priority="7857" operator="containsText" id="{4A35ADB0-D34A-43D2-845C-5B405CA617E9}">
            <xm:f>NOT(ISERROR(SEARCH('Listados Datos'!$T$5,AB396)))</xm:f>
            <xm:f>'Listados Datos'!$T$5</xm:f>
            <x14:dxf>
              <font>
                <b/>
                <i val="0"/>
                <color auto="1"/>
              </font>
              <fill>
                <patternFill>
                  <bgColor rgb="FFFFFF00"/>
                </patternFill>
              </fill>
            </x14:dxf>
          </x14:cfRule>
          <x14:cfRule type="containsText" priority="7858" operator="containsText" id="{6C13B8B1-9A33-4BB5-AA0C-A75D2ED271EF}">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845" operator="containsText" id="{5BF1B704-A78D-40D9-9F05-876C8825BD7B}">
            <xm:f>NOT(ISERROR(SEARCH('Listados Datos'!$P$3,Z396)))</xm:f>
            <xm:f>'Listados Datos'!$P$3</xm:f>
            <x14:dxf>
              <fill>
                <patternFill>
                  <bgColor rgb="FF99CC00"/>
                </patternFill>
              </fill>
            </x14:dxf>
          </x14:cfRule>
          <x14:cfRule type="containsText" priority="7846" operator="containsText" id="{618B0466-40D6-4B75-96D5-BCFB6A49DFBA}">
            <xm:f>NOT(ISERROR(SEARCH('Listados Datos'!$P$4,Z396)))</xm:f>
            <xm:f>'Listados Datos'!$P$4</xm:f>
            <x14:dxf>
              <fill>
                <patternFill>
                  <bgColor rgb="FF33CC33"/>
                </patternFill>
              </fill>
            </x14:dxf>
          </x14:cfRule>
          <x14:cfRule type="containsText" priority="7847" operator="containsText" id="{83A76A2F-1E5F-41C3-A704-FFBF1131661E}">
            <xm:f>NOT(ISERROR(SEARCH('Listados Datos'!$P$5,Z396)))</xm:f>
            <xm:f>'Listados Datos'!$P$5</xm:f>
            <x14:dxf>
              <fill>
                <patternFill>
                  <bgColor rgb="FFFFFF00"/>
                </patternFill>
              </fill>
            </x14:dxf>
          </x14:cfRule>
          <x14:cfRule type="containsText" priority="7848" operator="containsText" id="{39EA9B63-1B12-4532-8277-C9E7A635D22A}">
            <xm:f>NOT(ISERROR(SEARCH('Listados Datos'!$P$6,Z396)))</xm:f>
            <xm:f>'Listados Datos'!$P$6</xm:f>
            <x14:dxf>
              <fill>
                <patternFill>
                  <bgColor rgb="FFFFC000"/>
                </patternFill>
              </fill>
            </x14:dxf>
          </x14:cfRule>
          <x14:cfRule type="containsText" priority="7849" operator="containsText" id="{E2889731-2038-4732-890D-EEDEB6B480FB}">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695" operator="containsText" id="{889DA952-3550-4E97-ACF4-E1CF69C95C7A}">
            <xm:f>NOT(ISERROR(SEARCH('Listados Datos'!$T$3,AT402)))</xm:f>
            <xm:f>'Listados Datos'!$T$3</xm:f>
            <x14:dxf>
              <fill>
                <patternFill patternType="solid">
                  <bgColor rgb="FFC00000"/>
                </patternFill>
              </fill>
            </x14:dxf>
          </x14:cfRule>
          <x14:cfRule type="containsText" priority="7696" operator="containsText" id="{E82BCC97-B19D-445B-8C68-BF07F79E3636}">
            <xm:f>NOT(ISERROR(SEARCH('Listados Datos'!$T$4,AT402)))</xm:f>
            <xm:f>'Listados Datos'!$T$4</xm:f>
            <x14:dxf>
              <font>
                <b/>
                <i val="0"/>
                <color theme="0"/>
              </font>
              <fill>
                <patternFill>
                  <bgColor rgb="FFE26B0A"/>
                </patternFill>
              </fill>
            </x14:dxf>
          </x14:cfRule>
          <x14:cfRule type="containsText" priority="7697" operator="containsText" id="{3D2478CE-E521-4794-B0CD-EE0877B1FC0D}">
            <xm:f>NOT(ISERROR(SEARCH('Listados Datos'!$T$5,AT402)))</xm:f>
            <xm:f>'Listados Datos'!$T$5</xm:f>
            <x14:dxf>
              <font>
                <b/>
                <i val="0"/>
                <color auto="1"/>
              </font>
              <fill>
                <patternFill>
                  <bgColor rgb="FFFFFF00"/>
                </patternFill>
              </fill>
            </x14:dxf>
          </x14:cfRule>
          <x14:cfRule type="containsText" priority="7698" operator="containsText" id="{7B587BBD-2DD3-4F4E-85A3-466F00201A98}">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685" operator="containsText" id="{EB84E839-1275-4364-B229-801AFEEA010D}">
            <xm:f>NOT(ISERROR(SEARCH('Listados Datos'!$P$3,AR402)))</xm:f>
            <xm:f>'Listados Datos'!$P$3</xm:f>
            <x14:dxf>
              <fill>
                <patternFill>
                  <bgColor rgb="FF99CC00"/>
                </patternFill>
              </fill>
            </x14:dxf>
          </x14:cfRule>
          <x14:cfRule type="containsText" priority="7686" operator="containsText" id="{006D1226-3D53-479B-A7D6-80D897CE840D}">
            <xm:f>NOT(ISERROR(SEARCH('Listados Datos'!$P$4,AR402)))</xm:f>
            <xm:f>'Listados Datos'!$P$4</xm:f>
            <x14:dxf>
              <fill>
                <patternFill>
                  <bgColor rgb="FF33CC33"/>
                </patternFill>
              </fill>
            </x14:dxf>
          </x14:cfRule>
          <x14:cfRule type="containsText" priority="7687" operator="containsText" id="{FDBDFEE9-27F3-4D60-B2CA-394D648DF551}">
            <xm:f>NOT(ISERROR(SEARCH('Listados Datos'!$P$5,AR402)))</xm:f>
            <xm:f>'Listados Datos'!$P$5</xm:f>
            <x14:dxf>
              <fill>
                <patternFill>
                  <bgColor rgb="FFFFFF00"/>
                </patternFill>
              </fill>
            </x14:dxf>
          </x14:cfRule>
          <x14:cfRule type="containsText" priority="7688" operator="containsText" id="{466C152F-1EC2-4148-B97A-D248EA05D4AF}">
            <xm:f>NOT(ISERROR(SEARCH('Listados Datos'!$P$6,AR402)))</xm:f>
            <xm:f>'Listados Datos'!$P$6</xm:f>
            <x14:dxf>
              <fill>
                <patternFill>
                  <bgColor rgb="FFFFC000"/>
                </patternFill>
              </fill>
            </x14:dxf>
          </x14:cfRule>
          <x14:cfRule type="containsText" priority="7689" operator="containsText" id="{1631C0CA-A86A-4466-9778-5EAD3514A042}">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817" operator="containsText" id="{8F64497D-B015-40C8-B257-C9D5F35B2E7E}">
            <xm:f>NOT(ISERROR(SEARCH('Listados Datos'!$T$3,AT397)))</xm:f>
            <xm:f>'Listados Datos'!$T$3</xm:f>
            <x14:dxf>
              <fill>
                <patternFill patternType="solid">
                  <bgColor rgb="FFC00000"/>
                </patternFill>
              </fill>
            </x14:dxf>
          </x14:cfRule>
          <x14:cfRule type="containsText" priority="7818" operator="containsText" id="{805000D9-E867-47AA-BE79-2B5EE31AE767}">
            <xm:f>NOT(ISERROR(SEARCH('Listados Datos'!$T$4,AT397)))</xm:f>
            <xm:f>'Listados Datos'!$T$4</xm:f>
            <x14:dxf>
              <font>
                <b/>
                <i val="0"/>
                <color theme="0"/>
              </font>
              <fill>
                <patternFill>
                  <bgColor rgb="FFE26B0A"/>
                </patternFill>
              </fill>
            </x14:dxf>
          </x14:cfRule>
          <x14:cfRule type="containsText" priority="7819" operator="containsText" id="{8A99EB9C-E445-4BD6-99F6-A21B2FBC86F1}">
            <xm:f>NOT(ISERROR(SEARCH('Listados Datos'!$T$5,AT397)))</xm:f>
            <xm:f>'Listados Datos'!$T$5</xm:f>
            <x14:dxf>
              <font>
                <b/>
                <i val="0"/>
                <color auto="1"/>
              </font>
              <fill>
                <patternFill>
                  <bgColor rgb="FFFFFF00"/>
                </patternFill>
              </fill>
            </x14:dxf>
          </x14:cfRule>
          <x14:cfRule type="containsText" priority="7820" operator="containsText" id="{0BCA88E0-EAD9-40F6-B0A4-9E43DE7A25AB}">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807" operator="containsText" id="{B8AF2C3D-0649-48A6-BDE5-FD978DFFA6B2}">
            <xm:f>NOT(ISERROR(SEARCH('Listados Datos'!$P$3,AR397)))</xm:f>
            <xm:f>'Listados Datos'!$P$3</xm:f>
            <x14:dxf>
              <fill>
                <patternFill>
                  <bgColor rgb="FF99CC00"/>
                </patternFill>
              </fill>
            </x14:dxf>
          </x14:cfRule>
          <x14:cfRule type="containsText" priority="7808" operator="containsText" id="{E971F090-1D80-480D-98CE-E20DCAD3E183}">
            <xm:f>NOT(ISERROR(SEARCH('Listados Datos'!$P$4,AR397)))</xm:f>
            <xm:f>'Listados Datos'!$P$4</xm:f>
            <x14:dxf>
              <fill>
                <patternFill>
                  <bgColor rgb="FF33CC33"/>
                </patternFill>
              </fill>
            </x14:dxf>
          </x14:cfRule>
          <x14:cfRule type="containsText" priority="7809" operator="containsText" id="{1406F536-434E-4AEB-9C61-993024A48331}">
            <xm:f>NOT(ISERROR(SEARCH('Listados Datos'!$P$5,AR397)))</xm:f>
            <xm:f>'Listados Datos'!$P$5</xm:f>
            <x14:dxf>
              <fill>
                <patternFill>
                  <bgColor rgb="FFFFFF00"/>
                </patternFill>
              </fill>
            </x14:dxf>
          </x14:cfRule>
          <x14:cfRule type="containsText" priority="7810" operator="containsText" id="{20070D58-DDCE-4B56-A1E6-00195AD0C1ED}">
            <xm:f>NOT(ISERROR(SEARCH('Listados Datos'!$P$6,AR397)))</xm:f>
            <xm:f>'Listados Datos'!$P$6</xm:f>
            <x14:dxf>
              <fill>
                <patternFill>
                  <bgColor rgb="FFFFC000"/>
                </patternFill>
              </fill>
            </x14:dxf>
          </x14:cfRule>
          <x14:cfRule type="containsText" priority="7811" operator="containsText" id="{9C572210-3478-43B7-A62E-5053BECB9346}">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671" operator="containsText" id="{5BBF8150-17C9-4588-BC0F-B879CB0DF4AA}">
            <xm:f>NOT(ISERROR(SEARCH('Listados Datos'!$P$3,AR403)))</xm:f>
            <xm:f>'Listados Datos'!$P$3</xm:f>
            <x14:dxf>
              <fill>
                <patternFill>
                  <bgColor rgb="FF99CC00"/>
                </patternFill>
              </fill>
            </x14:dxf>
          </x14:cfRule>
          <x14:cfRule type="containsText" priority="7672" operator="containsText" id="{791B7052-8CD8-4792-B16C-1396AAAB1BE1}">
            <xm:f>NOT(ISERROR(SEARCH('Listados Datos'!$P$4,AR403)))</xm:f>
            <xm:f>'Listados Datos'!$P$4</xm:f>
            <x14:dxf>
              <fill>
                <patternFill>
                  <bgColor rgb="FF33CC33"/>
                </patternFill>
              </fill>
            </x14:dxf>
          </x14:cfRule>
          <x14:cfRule type="containsText" priority="7673" operator="containsText" id="{875415B2-9867-4585-A9ED-4FD1A8692C79}">
            <xm:f>NOT(ISERROR(SEARCH('Listados Datos'!$P$5,AR403)))</xm:f>
            <xm:f>'Listados Datos'!$P$5</xm:f>
            <x14:dxf>
              <fill>
                <patternFill>
                  <bgColor rgb="FFFFFF00"/>
                </patternFill>
              </fill>
            </x14:dxf>
          </x14:cfRule>
          <x14:cfRule type="containsText" priority="7674" operator="containsText" id="{F921779E-EDE9-4A16-B784-031FA57FD0FB}">
            <xm:f>NOT(ISERROR(SEARCH('Listados Datos'!$P$6,AR403)))</xm:f>
            <xm:f>'Listados Datos'!$P$6</xm:f>
            <x14:dxf>
              <fill>
                <patternFill>
                  <bgColor rgb="FFFFC000"/>
                </patternFill>
              </fill>
            </x14:dxf>
          </x14:cfRule>
          <x14:cfRule type="containsText" priority="7675" operator="containsText" id="{4A57EBAF-C846-4BA4-9ED4-7009BFBB8795}">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535" operator="containsText" id="{17A0B6A2-B087-44D5-80DE-6CA26B7C916C}">
            <xm:f>NOT(ISERROR(SEARCH('Listados Datos'!$P$3,AR415)))</xm:f>
            <xm:f>'Listados Datos'!$P$3</xm:f>
            <x14:dxf>
              <fill>
                <patternFill>
                  <bgColor rgb="FF99CC00"/>
                </patternFill>
              </fill>
            </x14:dxf>
          </x14:cfRule>
          <x14:cfRule type="containsText" priority="7536" operator="containsText" id="{AF0BB9BB-AA7A-4B15-9265-D3FEC643C850}">
            <xm:f>NOT(ISERROR(SEARCH('Listados Datos'!$P$4,AR415)))</xm:f>
            <xm:f>'Listados Datos'!$P$4</xm:f>
            <x14:dxf>
              <fill>
                <patternFill>
                  <bgColor rgb="FF33CC33"/>
                </patternFill>
              </fill>
            </x14:dxf>
          </x14:cfRule>
          <x14:cfRule type="containsText" priority="7537" operator="containsText" id="{77777562-2B29-4D8F-930E-7FCE19798A97}">
            <xm:f>NOT(ISERROR(SEARCH('Listados Datos'!$P$5,AR415)))</xm:f>
            <xm:f>'Listados Datos'!$P$5</xm:f>
            <x14:dxf>
              <fill>
                <patternFill>
                  <bgColor rgb="FFFFFF00"/>
                </patternFill>
              </fill>
            </x14:dxf>
          </x14:cfRule>
          <x14:cfRule type="containsText" priority="7538" operator="containsText" id="{C7ED4C3B-5006-4FAC-B396-22F29254CD1F}">
            <xm:f>NOT(ISERROR(SEARCH('Listados Datos'!$P$6,AR415)))</xm:f>
            <xm:f>'Listados Datos'!$P$6</xm:f>
            <x14:dxf>
              <fill>
                <patternFill>
                  <bgColor rgb="FFFFC000"/>
                </patternFill>
              </fill>
            </x14:dxf>
          </x14:cfRule>
          <x14:cfRule type="containsText" priority="7539" operator="containsText" id="{6EB0E42A-1EDA-4196-A415-FB559471D5CD}">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8211" operator="containsText" id="{CD7B9794-F709-4773-910F-E35600F8B613}">
            <xm:f>NOT(ISERROR(SEARCH('Listados Datos'!$T$3,AF382)))</xm:f>
            <xm:f>'Listados Datos'!$T$3</xm:f>
            <x14:dxf>
              <fill>
                <patternFill patternType="solid">
                  <bgColor rgb="FFC00000"/>
                </patternFill>
              </fill>
            </x14:dxf>
          </x14:cfRule>
          <x14:cfRule type="containsText" priority="8212" operator="containsText" id="{C96A4727-227C-403F-A0E3-7D21510543AD}">
            <xm:f>NOT(ISERROR(SEARCH('Listados Datos'!$T$4,AF382)))</xm:f>
            <xm:f>'Listados Datos'!$T$4</xm:f>
            <x14:dxf>
              <font>
                <b/>
                <i val="0"/>
                <color theme="0"/>
              </font>
              <fill>
                <patternFill>
                  <bgColor rgb="FFE26B0A"/>
                </patternFill>
              </fill>
            </x14:dxf>
          </x14:cfRule>
          <x14:cfRule type="containsText" priority="8213" operator="containsText" id="{B1CA4F37-600B-467B-8094-7CE5EE403EFF}">
            <xm:f>NOT(ISERROR(SEARCH('Listados Datos'!$T$5,AF382)))</xm:f>
            <xm:f>'Listados Datos'!$T$5</xm:f>
            <x14:dxf>
              <font>
                <b/>
                <i val="0"/>
                <color auto="1"/>
              </font>
              <fill>
                <patternFill>
                  <bgColor rgb="FFFFFF00"/>
                </patternFill>
              </fill>
            </x14:dxf>
          </x14:cfRule>
          <x14:cfRule type="containsText" priority="8214" operator="containsText" id="{CE041110-B02C-4838-BAFA-3210729C267A}">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8207" operator="containsText" id="{447E0E67-CEE0-45BC-9CDE-D8C1FDB50805}">
            <xm:f>NOT(ISERROR(SEARCH('Listados Datos'!$T$3,AB382)))</xm:f>
            <xm:f>'Listados Datos'!$T$3</xm:f>
            <x14:dxf>
              <fill>
                <patternFill patternType="solid">
                  <bgColor rgb="FFC00000"/>
                </patternFill>
              </fill>
            </x14:dxf>
          </x14:cfRule>
          <x14:cfRule type="containsText" priority="8208" operator="containsText" id="{AB8429FA-282A-45D0-B834-5C5EF2EA3739}">
            <xm:f>NOT(ISERROR(SEARCH('Listados Datos'!$T$4,AB382)))</xm:f>
            <xm:f>'Listados Datos'!$T$4</xm:f>
            <x14:dxf>
              <font>
                <b/>
                <i val="0"/>
                <color theme="0"/>
              </font>
              <fill>
                <patternFill>
                  <bgColor rgb="FFE26B0A"/>
                </patternFill>
              </fill>
            </x14:dxf>
          </x14:cfRule>
          <x14:cfRule type="containsText" priority="8209" operator="containsText" id="{0C0CE844-D802-4E7D-92D3-E385082604F8}">
            <xm:f>NOT(ISERROR(SEARCH('Listados Datos'!$T$5,AB382)))</xm:f>
            <xm:f>'Listados Datos'!$T$5</xm:f>
            <x14:dxf>
              <font>
                <b/>
                <i val="0"/>
                <color auto="1"/>
              </font>
              <fill>
                <patternFill>
                  <bgColor rgb="FFFFFF00"/>
                </patternFill>
              </fill>
            </x14:dxf>
          </x14:cfRule>
          <x14:cfRule type="containsText" priority="8210" operator="containsText" id="{163A7A7A-4840-406C-A7C3-6E3366FE1779}">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8197" operator="containsText" id="{ECDD36A7-A330-4526-9991-DDF3052D6F21}">
            <xm:f>NOT(ISERROR(SEARCH('Listados Datos'!$P$3,Z382)))</xm:f>
            <xm:f>'Listados Datos'!$P$3</xm:f>
            <x14:dxf>
              <fill>
                <patternFill>
                  <bgColor rgb="FF99CC00"/>
                </patternFill>
              </fill>
            </x14:dxf>
          </x14:cfRule>
          <x14:cfRule type="containsText" priority="8198" operator="containsText" id="{21A64DE4-6D45-4892-913C-C308B39BB7B0}">
            <xm:f>NOT(ISERROR(SEARCH('Listados Datos'!$P$4,Z382)))</xm:f>
            <xm:f>'Listados Datos'!$P$4</xm:f>
            <x14:dxf>
              <fill>
                <patternFill>
                  <bgColor rgb="FF33CC33"/>
                </patternFill>
              </fill>
            </x14:dxf>
          </x14:cfRule>
          <x14:cfRule type="containsText" priority="8199" operator="containsText" id="{D082425C-36C5-43AC-8857-26920C7A31AE}">
            <xm:f>NOT(ISERROR(SEARCH('Listados Datos'!$P$5,Z382)))</xm:f>
            <xm:f>'Listados Datos'!$P$5</xm:f>
            <x14:dxf>
              <fill>
                <patternFill>
                  <bgColor rgb="FFFFFF00"/>
                </patternFill>
              </fill>
            </x14:dxf>
          </x14:cfRule>
          <x14:cfRule type="containsText" priority="8200" operator="containsText" id="{91557CD3-2490-499E-8561-0D3831E11F6A}">
            <xm:f>NOT(ISERROR(SEARCH('Listados Datos'!$P$6,Z382)))</xm:f>
            <xm:f>'Listados Datos'!$P$6</xm:f>
            <x14:dxf>
              <fill>
                <patternFill>
                  <bgColor rgb="FFFFC000"/>
                </patternFill>
              </fill>
            </x14:dxf>
          </x14:cfRule>
          <x14:cfRule type="containsText" priority="8201" operator="containsText" id="{192D4B89-2486-4BC9-BE01-6B8BAA9C86CB}">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8173" operator="containsText" id="{25477FEF-F761-4ED5-B1F5-0DAD170253A1}">
            <xm:f>NOT(ISERROR(SEARCH('Listados Datos'!$T$3,AT382)))</xm:f>
            <xm:f>'Listados Datos'!$T$3</xm:f>
            <x14:dxf>
              <fill>
                <patternFill patternType="solid">
                  <bgColor rgb="FFC00000"/>
                </patternFill>
              </fill>
            </x14:dxf>
          </x14:cfRule>
          <x14:cfRule type="containsText" priority="8174" operator="containsText" id="{DD4B79E6-F2FB-4ED1-BFC4-47E79FDA4D1E}">
            <xm:f>NOT(ISERROR(SEARCH('Listados Datos'!$T$4,AT382)))</xm:f>
            <xm:f>'Listados Datos'!$T$4</xm:f>
            <x14:dxf>
              <font>
                <b/>
                <i val="0"/>
                <color theme="0"/>
              </font>
              <fill>
                <patternFill>
                  <bgColor rgb="FFE26B0A"/>
                </patternFill>
              </fill>
            </x14:dxf>
          </x14:cfRule>
          <x14:cfRule type="containsText" priority="8175" operator="containsText" id="{F6B9E37F-2784-4419-9562-31D69BFDE187}">
            <xm:f>NOT(ISERROR(SEARCH('Listados Datos'!$T$5,AT382)))</xm:f>
            <xm:f>'Listados Datos'!$T$5</xm:f>
            <x14:dxf>
              <font>
                <b/>
                <i val="0"/>
                <color auto="1"/>
              </font>
              <fill>
                <patternFill>
                  <bgColor rgb="FFFFFF00"/>
                </patternFill>
              </fill>
            </x14:dxf>
          </x14:cfRule>
          <x14:cfRule type="containsText" priority="8176" operator="containsText" id="{9FBD168D-73FA-442C-87A0-915D62340077}">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8163" operator="containsText" id="{5B596F20-4D01-4AF2-956A-15D25D0DF3B8}">
            <xm:f>NOT(ISERROR(SEARCH('Listados Datos'!$P$3,AR382)))</xm:f>
            <xm:f>'Listados Datos'!$P$3</xm:f>
            <x14:dxf>
              <fill>
                <patternFill>
                  <bgColor rgb="FF99CC00"/>
                </patternFill>
              </fill>
            </x14:dxf>
          </x14:cfRule>
          <x14:cfRule type="containsText" priority="8164" operator="containsText" id="{4A985E97-88CD-4AE7-853E-C668F61E308C}">
            <xm:f>NOT(ISERROR(SEARCH('Listados Datos'!$P$4,AR382)))</xm:f>
            <xm:f>'Listados Datos'!$P$4</xm:f>
            <x14:dxf>
              <fill>
                <patternFill>
                  <bgColor rgb="FF33CC33"/>
                </patternFill>
              </fill>
            </x14:dxf>
          </x14:cfRule>
          <x14:cfRule type="containsText" priority="8165" operator="containsText" id="{BFC43BD9-83F2-47F3-808B-94D3E885D1E5}">
            <xm:f>NOT(ISERROR(SEARCH('Listados Datos'!$P$5,AR382)))</xm:f>
            <xm:f>'Listados Datos'!$P$5</xm:f>
            <x14:dxf>
              <fill>
                <patternFill>
                  <bgColor rgb="FFFFFF00"/>
                </patternFill>
              </fill>
            </x14:dxf>
          </x14:cfRule>
          <x14:cfRule type="containsText" priority="8166" operator="containsText" id="{A1C17948-4635-45B3-AC22-8D0D167C2EBC}">
            <xm:f>NOT(ISERROR(SEARCH('Listados Datos'!$P$6,AR382)))</xm:f>
            <xm:f>'Listados Datos'!$P$6</xm:f>
            <x14:dxf>
              <fill>
                <patternFill>
                  <bgColor rgb="FFFFC000"/>
                </patternFill>
              </fill>
            </x14:dxf>
          </x14:cfRule>
          <x14:cfRule type="containsText" priority="8167" operator="containsText" id="{61552495-42A5-401E-A30C-7C7F8888B674}">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8159" operator="containsText" id="{F300DD1F-80C6-47A3-B4CF-B10A7E961B74}">
            <xm:f>NOT(ISERROR(SEARCH('Listados Datos'!$T$3,AT383)))</xm:f>
            <xm:f>'Listados Datos'!$T$3</xm:f>
            <x14:dxf>
              <fill>
                <patternFill patternType="solid">
                  <bgColor rgb="FFC00000"/>
                </patternFill>
              </fill>
            </x14:dxf>
          </x14:cfRule>
          <x14:cfRule type="containsText" priority="8160" operator="containsText" id="{91E1D7E0-E687-4446-848E-75320BB080EF}">
            <xm:f>NOT(ISERROR(SEARCH('Listados Datos'!$T$4,AT383)))</xm:f>
            <xm:f>'Listados Datos'!$T$4</xm:f>
            <x14:dxf>
              <font>
                <b/>
                <i val="0"/>
                <color theme="0"/>
              </font>
              <fill>
                <patternFill>
                  <bgColor rgb="FFE26B0A"/>
                </patternFill>
              </fill>
            </x14:dxf>
          </x14:cfRule>
          <x14:cfRule type="containsText" priority="8161" operator="containsText" id="{5923A8C3-DFDE-479D-BA70-0757DDB5777D}">
            <xm:f>NOT(ISERROR(SEARCH('Listados Datos'!$T$5,AT383)))</xm:f>
            <xm:f>'Listados Datos'!$T$5</xm:f>
            <x14:dxf>
              <font>
                <b/>
                <i val="0"/>
                <color auto="1"/>
              </font>
              <fill>
                <patternFill>
                  <bgColor rgb="FFFFFF00"/>
                </patternFill>
              </fill>
            </x14:dxf>
          </x14:cfRule>
          <x14:cfRule type="containsText" priority="8162" operator="containsText" id="{BA3C6983-1452-4066-BAC4-4A921F00F611}">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8149" operator="containsText" id="{24D58CB7-6517-40E1-9B73-3DB1D7173D56}">
            <xm:f>NOT(ISERROR(SEARCH('Listados Datos'!$P$3,AR383)))</xm:f>
            <xm:f>'Listados Datos'!$P$3</xm:f>
            <x14:dxf>
              <fill>
                <patternFill>
                  <bgColor rgb="FF99CC00"/>
                </patternFill>
              </fill>
            </x14:dxf>
          </x14:cfRule>
          <x14:cfRule type="containsText" priority="8150" operator="containsText" id="{C7AD3F1F-A507-451E-B343-7365484E32D2}">
            <xm:f>NOT(ISERROR(SEARCH('Listados Datos'!$P$4,AR383)))</xm:f>
            <xm:f>'Listados Datos'!$P$4</xm:f>
            <x14:dxf>
              <fill>
                <patternFill>
                  <bgColor rgb="FF33CC33"/>
                </patternFill>
              </fill>
            </x14:dxf>
          </x14:cfRule>
          <x14:cfRule type="containsText" priority="8151" operator="containsText" id="{8F97E5B3-D256-4331-A4BF-579646151E92}">
            <xm:f>NOT(ISERROR(SEARCH('Listados Datos'!$P$5,AR383)))</xm:f>
            <xm:f>'Listados Datos'!$P$5</xm:f>
            <x14:dxf>
              <fill>
                <patternFill>
                  <bgColor rgb="FFFFFF00"/>
                </patternFill>
              </fill>
            </x14:dxf>
          </x14:cfRule>
          <x14:cfRule type="containsText" priority="8152" operator="containsText" id="{95F94512-9AE0-4126-8664-94870DB44CC3}">
            <xm:f>NOT(ISERROR(SEARCH('Listados Datos'!$P$6,AR383)))</xm:f>
            <xm:f>'Listados Datos'!$P$6</xm:f>
            <x14:dxf>
              <fill>
                <patternFill>
                  <bgColor rgb="FFFFC000"/>
                </patternFill>
              </fill>
            </x14:dxf>
          </x14:cfRule>
          <x14:cfRule type="containsText" priority="8153" operator="containsText" id="{F16B9733-3FAA-4281-A87D-EFCC73DF5488}">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8145" operator="containsText" id="{9782C60F-4124-44ED-9895-40CA27475E37}">
            <xm:f>NOT(ISERROR(SEARCH('Listados Datos'!$T$3,AT387)))</xm:f>
            <xm:f>'Listados Datos'!$T$3</xm:f>
            <x14:dxf>
              <fill>
                <patternFill patternType="solid">
                  <bgColor rgb="FFC00000"/>
                </patternFill>
              </fill>
            </x14:dxf>
          </x14:cfRule>
          <x14:cfRule type="containsText" priority="8146" operator="containsText" id="{92CE8F0B-9FB2-4335-A17B-F2716C34F49D}">
            <xm:f>NOT(ISERROR(SEARCH('Listados Datos'!$T$4,AT387)))</xm:f>
            <xm:f>'Listados Datos'!$T$4</xm:f>
            <x14:dxf>
              <font>
                <b/>
                <i val="0"/>
                <color theme="0"/>
              </font>
              <fill>
                <patternFill>
                  <bgColor rgb="FFE26B0A"/>
                </patternFill>
              </fill>
            </x14:dxf>
          </x14:cfRule>
          <x14:cfRule type="containsText" priority="8147" operator="containsText" id="{DDE58EBF-BDBD-404B-B521-D0DE257437B7}">
            <xm:f>NOT(ISERROR(SEARCH('Listados Datos'!$T$5,AT387)))</xm:f>
            <xm:f>'Listados Datos'!$T$5</xm:f>
            <x14:dxf>
              <font>
                <b/>
                <i val="0"/>
                <color auto="1"/>
              </font>
              <fill>
                <patternFill>
                  <bgColor rgb="FFFFFF00"/>
                </patternFill>
              </fill>
            </x14:dxf>
          </x14:cfRule>
          <x14:cfRule type="containsText" priority="8148" operator="containsText" id="{6936C2EF-8E34-497D-BEB6-9CAEBBF1DD31}">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8135" operator="containsText" id="{6F52BC6E-4EB0-4CC6-8244-9E6484BFF956}">
            <xm:f>NOT(ISERROR(SEARCH('Listados Datos'!$P$3,AR387)))</xm:f>
            <xm:f>'Listados Datos'!$P$3</xm:f>
            <x14:dxf>
              <fill>
                <patternFill>
                  <bgColor rgb="FF99CC00"/>
                </patternFill>
              </fill>
            </x14:dxf>
          </x14:cfRule>
          <x14:cfRule type="containsText" priority="8136" operator="containsText" id="{89102DF0-B624-4576-9B55-098845E62CC1}">
            <xm:f>NOT(ISERROR(SEARCH('Listados Datos'!$P$4,AR387)))</xm:f>
            <xm:f>'Listados Datos'!$P$4</xm:f>
            <x14:dxf>
              <fill>
                <patternFill>
                  <bgColor rgb="FF33CC33"/>
                </patternFill>
              </fill>
            </x14:dxf>
          </x14:cfRule>
          <x14:cfRule type="containsText" priority="8137" operator="containsText" id="{80571804-18CC-441F-89A6-909F0A6502EF}">
            <xm:f>NOT(ISERROR(SEARCH('Listados Datos'!$P$5,AR387)))</xm:f>
            <xm:f>'Listados Datos'!$P$5</xm:f>
            <x14:dxf>
              <fill>
                <patternFill>
                  <bgColor rgb="FFFFFF00"/>
                </patternFill>
              </fill>
            </x14:dxf>
          </x14:cfRule>
          <x14:cfRule type="containsText" priority="8138" operator="containsText" id="{A5163F60-0800-4159-BB5D-1472A375A233}">
            <xm:f>NOT(ISERROR(SEARCH('Listados Datos'!$P$6,AR387)))</xm:f>
            <xm:f>'Listados Datos'!$P$6</xm:f>
            <x14:dxf>
              <fill>
                <patternFill>
                  <bgColor rgb="FFFFC000"/>
                </patternFill>
              </fill>
            </x14:dxf>
          </x14:cfRule>
          <x14:cfRule type="containsText" priority="8139" operator="containsText" id="{C9474574-4737-4AF0-AD03-181156A67859}">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8131" operator="containsText" id="{15EBACD0-6691-4525-B2A4-72211B3D067B}">
            <xm:f>NOT(ISERROR(SEARCH('Listados Datos'!$T$3,AF384)))</xm:f>
            <xm:f>'Listados Datos'!$T$3</xm:f>
            <x14:dxf>
              <fill>
                <patternFill patternType="solid">
                  <bgColor rgb="FFC00000"/>
                </patternFill>
              </fill>
            </x14:dxf>
          </x14:cfRule>
          <x14:cfRule type="containsText" priority="8132" operator="containsText" id="{199F2E6C-1575-45DF-98A7-D2E307D80FE2}">
            <xm:f>NOT(ISERROR(SEARCH('Listados Datos'!$T$4,AF384)))</xm:f>
            <xm:f>'Listados Datos'!$T$4</xm:f>
            <x14:dxf>
              <font>
                <b/>
                <i val="0"/>
                <color theme="0"/>
              </font>
              <fill>
                <patternFill>
                  <bgColor rgb="FFE26B0A"/>
                </patternFill>
              </fill>
            </x14:dxf>
          </x14:cfRule>
          <x14:cfRule type="containsText" priority="8133" operator="containsText" id="{566E2F81-0CAD-4FBB-BB4A-35EBE0E3F5D9}">
            <xm:f>NOT(ISERROR(SEARCH('Listados Datos'!$T$5,AF384)))</xm:f>
            <xm:f>'Listados Datos'!$T$5</xm:f>
            <x14:dxf>
              <font>
                <b/>
                <i val="0"/>
                <color auto="1"/>
              </font>
              <fill>
                <patternFill>
                  <bgColor rgb="FFFFFF00"/>
                </patternFill>
              </fill>
            </x14:dxf>
          </x14:cfRule>
          <x14:cfRule type="containsText" priority="8134" operator="containsText" id="{AE951AFD-A011-42B4-B87E-E92D7703E4D6}">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8127" operator="containsText" id="{80129952-7C9B-457A-B582-2B4863088588}">
            <xm:f>NOT(ISERROR(SEARCH('Listados Datos'!$T$3,AB384)))</xm:f>
            <xm:f>'Listados Datos'!$T$3</xm:f>
            <x14:dxf>
              <fill>
                <patternFill patternType="solid">
                  <bgColor rgb="FFC00000"/>
                </patternFill>
              </fill>
            </x14:dxf>
          </x14:cfRule>
          <x14:cfRule type="containsText" priority="8128" operator="containsText" id="{A34F1C28-5A26-43B7-B3D6-6EB4ACAF5949}">
            <xm:f>NOT(ISERROR(SEARCH('Listados Datos'!$T$4,AB384)))</xm:f>
            <xm:f>'Listados Datos'!$T$4</xm:f>
            <x14:dxf>
              <font>
                <b/>
                <i val="0"/>
                <color theme="0"/>
              </font>
              <fill>
                <patternFill>
                  <bgColor rgb="FFE26B0A"/>
                </patternFill>
              </fill>
            </x14:dxf>
          </x14:cfRule>
          <x14:cfRule type="containsText" priority="8129" operator="containsText" id="{498F0347-11F9-4BC6-8837-59E5A4E979E8}">
            <xm:f>NOT(ISERROR(SEARCH('Listados Datos'!$T$5,AB384)))</xm:f>
            <xm:f>'Listados Datos'!$T$5</xm:f>
            <x14:dxf>
              <font>
                <b/>
                <i val="0"/>
                <color auto="1"/>
              </font>
              <fill>
                <patternFill>
                  <bgColor rgb="FFFFFF00"/>
                </patternFill>
              </fill>
            </x14:dxf>
          </x14:cfRule>
          <x14:cfRule type="containsText" priority="8130" operator="containsText" id="{10835351-F61F-4E3F-88E0-1ACDC9934F1D}">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8117" operator="containsText" id="{25E67106-1252-481C-99C1-768DA0DFF634}">
            <xm:f>NOT(ISERROR(SEARCH('Listados Datos'!$P$3,Z384)))</xm:f>
            <xm:f>'Listados Datos'!$P$3</xm:f>
            <x14:dxf>
              <fill>
                <patternFill>
                  <bgColor rgb="FF99CC00"/>
                </patternFill>
              </fill>
            </x14:dxf>
          </x14:cfRule>
          <x14:cfRule type="containsText" priority="8118" operator="containsText" id="{C8BA26E4-151D-428C-91AE-9FEF293A68B0}">
            <xm:f>NOT(ISERROR(SEARCH('Listados Datos'!$P$4,Z384)))</xm:f>
            <xm:f>'Listados Datos'!$P$4</xm:f>
            <x14:dxf>
              <fill>
                <patternFill>
                  <bgColor rgb="FF33CC33"/>
                </patternFill>
              </fill>
            </x14:dxf>
          </x14:cfRule>
          <x14:cfRule type="containsText" priority="8119" operator="containsText" id="{60791621-B4C4-4CC6-80E1-5B51A229D352}">
            <xm:f>NOT(ISERROR(SEARCH('Listados Datos'!$P$5,Z384)))</xm:f>
            <xm:f>'Listados Datos'!$P$5</xm:f>
            <x14:dxf>
              <fill>
                <patternFill>
                  <bgColor rgb="FFFFFF00"/>
                </patternFill>
              </fill>
            </x14:dxf>
          </x14:cfRule>
          <x14:cfRule type="containsText" priority="8120" operator="containsText" id="{87BC6F30-CDAA-4C78-A083-12AD3FCFDD15}">
            <xm:f>NOT(ISERROR(SEARCH('Listados Datos'!$P$6,Z384)))</xm:f>
            <xm:f>'Listados Datos'!$P$6</xm:f>
            <x14:dxf>
              <fill>
                <patternFill>
                  <bgColor rgb="FFFFC000"/>
                </patternFill>
              </fill>
            </x14:dxf>
          </x14:cfRule>
          <x14:cfRule type="containsText" priority="8121" operator="containsText" id="{E46B8A40-0CA3-493E-A0F7-337FE90E7C21}">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8103" operator="containsText" id="{2E4662F1-4544-4197-A4DC-37180D7EC92E}">
            <xm:f>NOT(ISERROR(SEARCH('Listados Datos'!$T$3,AT384)))</xm:f>
            <xm:f>'Listados Datos'!$T$3</xm:f>
            <x14:dxf>
              <fill>
                <patternFill patternType="solid">
                  <bgColor rgb="FFC00000"/>
                </patternFill>
              </fill>
            </x14:dxf>
          </x14:cfRule>
          <x14:cfRule type="containsText" priority="8104" operator="containsText" id="{B2C68311-AD34-4B7B-B70C-A8BFAEA71DE9}">
            <xm:f>NOT(ISERROR(SEARCH('Listados Datos'!$T$4,AT384)))</xm:f>
            <xm:f>'Listados Datos'!$T$4</xm:f>
            <x14:dxf>
              <font>
                <b/>
                <i val="0"/>
                <color theme="0"/>
              </font>
              <fill>
                <patternFill>
                  <bgColor rgb="FFE26B0A"/>
                </patternFill>
              </fill>
            </x14:dxf>
          </x14:cfRule>
          <x14:cfRule type="containsText" priority="8105" operator="containsText" id="{2FA155A5-511D-4D08-B241-6D062362CF40}">
            <xm:f>NOT(ISERROR(SEARCH('Listados Datos'!$T$5,AT384)))</xm:f>
            <xm:f>'Listados Datos'!$T$5</xm:f>
            <x14:dxf>
              <font>
                <b/>
                <i val="0"/>
                <color auto="1"/>
              </font>
              <fill>
                <patternFill>
                  <bgColor rgb="FFFFFF00"/>
                </patternFill>
              </fill>
            </x14:dxf>
          </x14:cfRule>
          <x14:cfRule type="containsText" priority="8106" operator="containsText" id="{40AD81CF-9327-4372-8148-4E6450158300}">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8093" operator="containsText" id="{491EAA11-E0ED-4695-8292-3836FB5EC105}">
            <xm:f>NOT(ISERROR(SEARCH('Listados Datos'!$P$3,AR384)))</xm:f>
            <xm:f>'Listados Datos'!$P$3</xm:f>
            <x14:dxf>
              <fill>
                <patternFill>
                  <bgColor rgb="FF99CC00"/>
                </patternFill>
              </fill>
            </x14:dxf>
          </x14:cfRule>
          <x14:cfRule type="containsText" priority="8094" operator="containsText" id="{0A71C7F9-499C-421C-B6C0-48C70CE4AB9D}">
            <xm:f>NOT(ISERROR(SEARCH('Listados Datos'!$P$4,AR384)))</xm:f>
            <xm:f>'Listados Datos'!$P$4</xm:f>
            <x14:dxf>
              <fill>
                <patternFill>
                  <bgColor rgb="FF33CC33"/>
                </patternFill>
              </fill>
            </x14:dxf>
          </x14:cfRule>
          <x14:cfRule type="containsText" priority="8095" operator="containsText" id="{D9922C61-C67C-4CAD-922D-1EFD6D84F62E}">
            <xm:f>NOT(ISERROR(SEARCH('Listados Datos'!$P$5,AR384)))</xm:f>
            <xm:f>'Listados Datos'!$P$5</xm:f>
            <x14:dxf>
              <fill>
                <patternFill>
                  <bgColor rgb="FFFFFF00"/>
                </patternFill>
              </fill>
            </x14:dxf>
          </x14:cfRule>
          <x14:cfRule type="containsText" priority="8096" operator="containsText" id="{C54CE9D4-6B6C-4CB7-8BC1-0EA70F41D601}">
            <xm:f>NOT(ISERROR(SEARCH('Listados Datos'!$P$6,AR384)))</xm:f>
            <xm:f>'Listados Datos'!$P$6</xm:f>
            <x14:dxf>
              <fill>
                <patternFill>
                  <bgColor rgb="FFFFC000"/>
                </patternFill>
              </fill>
            </x14:dxf>
          </x14:cfRule>
          <x14:cfRule type="containsText" priority="8097" operator="containsText" id="{5C983309-C77D-4045-A349-E04ED7E8AED5}">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8089" operator="containsText" id="{6EA9E121-0FA5-4CF7-A048-2AF82B841F45}">
            <xm:f>NOT(ISERROR(SEARCH('Listados Datos'!$T$3,AT385)))</xm:f>
            <xm:f>'Listados Datos'!$T$3</xm:f>
            <x14:dxf>
              <fill>
                <patternFill patternType="solid">
                  <bgColor rgb="FFC00000"/>
                </patternFill>
              </fill>
            </x14:dxf>
          </x14:cfRule>
          <x14:cfRule type="containsText" priority="8090" operator="containsText" id="{7379BBEE-7DAF-44C1-BB7F-623119C90313}">
            <xm:f>NOT(ISERROR(SEARCH('Listados Datos'!$T$4,AT385)))</xm:f>
            <xm:f>'Listados Datos'!$T$4</xm:f>
            <x14:dxf>
              <font>
                <b/>
                <i val="0"/>
                <color theme="0"/>
              </font>
              <fill>
                <patternFill>
                  <bgColor rgb="FFE26B0A"/>
                </patternFill>
              </fill>
            </x14:dxf>
          </x14:cfRule>
          <x14:cfRule type="containsText" priority="8091" operator="containsText" id="{9CD131D2-D4F3-4CBA-8FB4-3B270B13B058}">
            <xm:f>NOT(ISERROR(SEARCH('Listados Datos'!$T$5,AT385)))</xm:f>
            <xm:f>'Listados Datos'!$T$5</xm:f>
            <x14:dxf>
              <font>
                <b/>
                <i val="0"/>
                <color auto="1"/>
              </font>
              <fill>
                <patternFill>
                  <bgColor rgb="FFFFFF00"/>
                </patternFill>
              </fill>
            </x14:dxf>
          </x14:cfRule>
          <x14:cfRule type="containsText" priority="8092" operator="containsText" id="{B7CF6AC2-D1F5-4814-B3D8-BBDFDD44E80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8079" operator="containsText" id="{B4F5FC3F-9D48-4A1A-85A9-21FEA8672A90}">
            <xm:f>NOT(ISERROR(SEARCH('Listados Datos'!$P$3,AR385)))</xm:f>
            <xm:f>'Listados Datos'!$P$3</xm:f>
            <x14:dxf>
              <fill>
                <patternFill>
                  <bgColor rgb="FF99CC00"/>
                </patternFill>
              </fill>
            </x14:dxf>
          </x14:cfRule>
          <x14:cfRule type="containsText" priority="8080" operator="containsText" id="{CDF67C06-0239-42EC-A5C2-C07B715B75E0}">
            <xm:f>NOT(ISERROR(SEARCH('Listados Datos'!$P$4,AR385)))</xm:f>
            <xm:f>'Listados Datos'!$P$4</xm:f>
            <x14:dxf>
              <fill>
                <patternFill>
                  <bgColor rgb="FF33CC33"/>
                </patternFill>
              </fill>
            </x14:dxf>
          </x14:cfRule>
          <x14:cfRule type="containsText" priority="8081" operator="containsText" id="{27150F2B-350E-4961-A935-C3996CDB2B33}">
            <xm:f>NOT(ISERROR(SEARCH('Listados Datos'!$P$5,AR385)))</xm:f>
            <xm:f>'Listados Datos'!$P$5</xm:f>
            <x14:dxf>
              <fill>
                <patternFill>
                  <bgColor rgb="FFFFFF00"/>
                </patternFill>
              </fill>
            </x14:dxf>
          </x14:cfRule>
          <x14:cfRule type="containsText" priority="8082" operator="containsText" id="{84715049-3E51-4568-B696-2EF67E7767E0}">
            <xm:f>NOT(ISERROR(SEARCH('Listados Datos'!$P$6,AR385)))</xm:f>
            <xm:f>'Listados Datos'!$P$6</xm:f>
            <x14:dxf>
              <fill>
                <patternFill>
                  <bgColor rgb="FFFFC000"/>
                </patternFill>
              </fill>
            </x14:dxf>
          </x14:cfRule>
          <x14:cfRule type="containsText" priority="8083" operator="containsText" id="{B5F28621-DFCB-4EBB-AF7A-E708543200C9}">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803" operator="containsText" id="{3A2B2562-1BA4-4AE5-A352-24143F224A29}">
            <xm:f>NOT(ISERROR(SEARCH('Listados Datos'!$T$3,AF400)))</xm:f>
            <xm:f>'Listados Datos'!$T$3</xm:f>
            <x14:dxf>
              <fill>
                <patternFill patternType="solid">
                  <bgColor rgb="FFC00000"/>
                </patternFill>
              </fill>
            </x14:dxf>
          </x14:cfRule>
          <x14:cfRule type="containsText" priority="7804" operator="containsText" id="{EF22C52C-7AB1-4862-B81A-82FAF3DD39A9}">
            <xm:f>NOT(ISERROR(SEARCH('Listados Datos'!$T$4,AF400)))</xm:f>
            <xm:f>'Listados Datos'!$T$4</xm:f>
            <x14:dxf>
              <font>
                <b/>
                <i val="0"/>
                <color theme="0"/>
              </font>
              <fill>
                <patternFill>
                  <bgColor rgb="FFE26B0A"/>
                </patternFill>
              </fill>
            </x14:dxf>
          </x14:cfRule>
          <x14:cfRule type="containsText" priority="7805" operator="containsText" id="{1CF00399-DCFF-4CF3-BBF9-7E51D0FD0BCC}">
            <xm:f>NOT(ISERROR(SEARCH('Listados Datos'!$T$5,AF400)))</xm:f>
            <xm:f>'Listados Datos'!$T$5</xm:f>
            <x14:dxf>
              <font>
                <b/>
                <i val="0"/>
                <color auto="1"/>
              </font>
              <fill>
                <patternFill>
                  <bgColor rgb="FFFFFF00"/>
                </patternFill>
              </fill>
            </x14:dxf>
          </x14:cfRule>
          <x14:cfRule type="containsText" priority="7806" operator="containsText" id="{742604FB-7221-4F06-B791-65853591F172}">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799" operator="containsText" id="{D18B7545-EFD5-4754-BD62-2EF242B4E586}">
            <xm:f>NOT(ISERROR(SEARCH('Listados Datos'!$T$3,AB400)))</xm:f>
            <xm:f>'Listados Datos'!$T$3</xm:f>
            <x14:dxf>
              <fill>
                <patternFill patternType="solid">
                  <bgColor rgb="FFC00000"/>
                </patternFill>
              </fill>
            </x14:dxf>
          </x14:cfRule>
          <x14:cfRule type="containsText" priority="7800" operator="containsText" id="{F41F96C8-0998-4CD9-BAB7-262452057F7A}">
            <xm:f>NOT(ISERROR(SEARCH('Listados Datos'!$T$4,AB400)))</xm:f>
            <xm:f>'Listados Datos'!$T$4</xm:f>
            <x14:dxf>
              <font>
                <b/>
                <i val="0"/>
                <color theme="0"/>
              </font>
              <fill>
                <patternFill>
                  <bgColor rgb="FFE26B0A"/>
                </patternFill>
              </fill>
            </x14:dxf>
          </x14:cfRule>
          <x14:cfRule type="containsText" priority="7801" operator="containsText" id="{B2FCC845-0B24-44AB-A579-3BE02AE60114}">
            <xm:f>NOT(ISERROR(SEARCH('Listados Datos'!$T$5,AB400)))</xm:f>
            <xm:f>'Listados Datos'!$T$5</xm:f>
            <x14:dxf>
              <font>
                <b/>
                <i val="0"/>
                <color auto="1"/>
              </font>
              <fill>
                <patternFill>
                  <bgColor rgb="FFFFFF00"/>
                </patternFill>
              </fill>
            </x14:dxf>
          </x14:cfRule>
          <x14:cfRule type="containsText" priority="7802" operator="containsText" id="{3408B289-26CA-4477-A41A-23D85E1CA8D7}">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789" operator="containsText" id="{C645445D-D6B5-4C3A-86D6-41EADCBB59FA}">
            <xm:f>NOT(ISERROR(SEARCH('Listados Datos'!$P$3,Z400)))</xm:f>
            <xm:f>'Listados Datos'!$P$3</xm:f>
            <x14:dxf>
              <fill>
                <patternFill>
                  <bgColor rgb="FF99CC00"/>
                </patternFill>
              </fill>
            </x14:dxf>
          </x14:cfRule>
          <x14:cfRule type="containsText" priority="7790" operator="containsText" id="{3029A079-E887-4CD6-8D42-397D36C91B76}">
            <xm:f>NOT(ISERROR(SEARCH('Listados Datos'!$P$4,Z400)))</xm:f>
            <xm:f>'Listados Datos'!$P$4</xm:f>
            <x14:dxf>
              <fill>
                <patternFill>
                  <bgColor rgb="FF33CC33"/>
                </patternFill>
              </fill>
            </x14:dxf>
          </x14:cfRule>
          <x14:cfRule type="containsText" priority="7791" operator="containsText" id="{68C9F519-4F60-43FF-B0CF-0A523DC8D5FB}">
            <xm:f>NOT(ISERROR(SEARCH('Listados Datos'!$P$5,Z400)))</xm:f>
            <xm:f>'Listados Datos'!$P$5</xm:f>
            <x14:dxf>
              <fill>
                <patternFill>
                  <bgColor rgb="FFFFFF00"/>
                </patternFill>
              </fill>
            </x14:dxf>
          </x14:cfRule>
          <x14:cfRule type="containsText" priority="7792" operator="containsText" id="{CA9F7843-94C1-4437-936D-90E8431E908B}">
            <xm:f>NOT(ISERROR(SEARCH('Listados Datos'!$P$6,Z400)))</xm:f>
            <xm:f>'Listados Datos'!$P$6</xm:f>
            <x14:dxf>
              <fill>
                <patternFill>
                  <bgColor rgb="FFFFC000"/>
                </patternFill>
              </fill>
            </x14:dxf>
          </x14:cfRule>
          <x14:cfRule type="containsText" priority="7793" operator="containsText" id="{90BEF266-10CA-40C4-9A19-CEE38575F5A4}">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765" operator="containsText" id="{D39442C0-6CA9-4764-B181-CD1821A8427F}">
            <xm:f>NOT(ISERROR(SEARCH('Listados Datos'!$T$3,AT400)))</xm:f>
            <xm:f>'Listados Datos'!$T$3</xm:f>
            <x14:dxf>
              <fill>
                <patternFill patternType="solid">
                  <bgColor rgb="FFC00000"/>
                </patternFill>
              </fill>
            </x14:dxf>
          </x14:cfRule>
          <x14:cfRule type="containsText" priority="7766" operator="containsText" id="{E08366B4-14AD-4943-AAE2-E4DB033DB03A}">
            <xm:f>NOT(ISERROR(SEARCH('Listados Datos'!$T$4,AT400)))</xm:f>
            <xm:f>'Listados Datos'!$T$4</xm:f>
            <x14:dxf>
              <font>
                <b/>
                <i val="0"/>
                <color theme="0"/>
              </font>
              <fill>
                <patternFill>
                  <bgColor rgb="FFE26B0A"/>
                </patternFill>
              </fill>
            </x14:dxf>
          </x14:cfRule>
          <x14:cfRule type="containsText" priority="7767" operator="containsText" id="{8FD9A04C-C55C-4D84-B689-2B150090EA3C}">
            <xm:f>NOT(ISERROR(SEARCH('Listados Datos'!$T$5,AT400)))</xm:f>
            <xm:f>'Listados Datos'!$T$5</xm:f>
            <x14:dxf>
              <font>
                <b/>
                <i val="0"/>
                <color auto="1"/>
              </font>
              <fill>
                <patternFill>
                  <bgColor rgb="FFFFFF00"/>
                </patternFill>
              </fill>
            </x14:dxf>
          </x14:cfRule>
          <x14:cfRule type="containsText" priority="7768" operator="containsText" id="{88F581A3-46A4-473E-8301-02A4475B254E}">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755" operator="containsText" id="{A1B0D674-644B-4F8D-B43A-B9A4DAEAF4F4}">
            <xm:f>NOT(ISERROR(SEARCH('Listados Datos'!$P$3,AR400)))</xm:f>
            <xm:f>'Listados Datos'!$P$3</xm:f>
            <x14:dxf>
              <fill>
                <patternFill>
                  <bgColor rgb="FF99CC00"/>
                </patternFill>
              </fill>
            </x14:dxf>
          </x14:cfRule>
          <x14:cfRule type="containsText" priority="7756" operator="containsText" id="{214E1D93-96A7-4DBD-80A0-1499F74B03C9}">
            <xm:f>NOT(ISERROR(SEARCH('Listados Datos'!$P$4,AR400)))</xm:f>
            <xm:f>'Listados Datos'!$P$4</xm:f>
            <x14:dxf>
              <fill>
                <patternFill>
                  <bgColor rgb="FF33CC33"/>
                </patternFill>
              </fill>
            </x14:dxf>
          </x14:cfRule>
          <x14:cfRule type="containsText" priority="7757" operator="containsText" id="{C0C35C9D-AD76-4582-9B62-9F39C4A8B4AA}">
            <xm:f>NOT(ISERROR(SEARCH('Listados Datos'!$P$5,AR400)))</xm:f>
            <xm:f>'Listados Datos'!$P$5</xm:f>
            <x14:dxf>
              <fill>
                <patternFill>
                  <bgColor rgb="FFFFFF00"/>
                </patternFill>
              </fill>
            </x14:dxf>
          </x14:cfRule>
          <x14:cfRule type="containsText" priority="7758" operator="containsText" id="{016E5A5B-A628-4498-98C5-4594F1A0E7F0}">
            <xm:f>NOT(ISERROR(SEARCH('Listados Datos'!$P$6,AR400)))</xm:f>
            <xm:f>'Listados Datos'!$P$6</xm:f>
            <x14:dxf>
              <fill>
                <patternFill>
                  <bgColor rgb="FFFFC000"/>
                </patternFill>
              </fill>
            </x14:dxf>
          </x14:cfRule>
          <x14:cfRule type="containsText" priority="7759" operator="containsText" id="{BFF63CDA-6E4A-4F1E-8B7D-180A6B7476C5}">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751" operator="containsText" id="{04DB4A8C-46AD-4F7D-B05C-688C9DD6564E}">
            <xm:f>NOT(ISERROR(SEARCH('Listados Datos'!$T$3,AT401)))</xm:f>
            <xm:f>'Listados Datos'!$T$3</xm:f>
            <x14:dxf>
              <fill>
                <patternFill patternType="solid">
                  <bgColor rgb="FFC00000"/>
                </patternFill>
              </fill>
            </x14:dxf>
          </x14:cfRule>
          <x14:cfRule type="containsText" priority="7752" operator="containsText" id="{92E2AF0B-C015-470C-866E-D183CBD3F361}">
            <xm:f>NOT(ISERROR(SEARCH('Listados Datos'!$T$4,AT401)))</xm:f>
            <xm:f>'Listados Datos'!$T$4</xm:f>
            <x14:dxf>
              <font>
                <b/>
                <i val="0"/>
                <color theme="0"/>
              </font>
              <fill>
                <patternFill>
                  <bgColor rgb="FFE26B0A"/>
                </patternFill>
              </fill>
            </x14:dxf>
          </x14:cfRule>
          <x14:cfRule type="containsText" priority="7753" operator="containsText" id="{7276FFB2-F6AF-4E50-875F-ACE772A7C540}">
            <xm:f>NOT(ISERROR(SEARCH('Listados Datos'!$T$5,AT401)))</xm:f>
            <xm:f>'Listados Datos'!$T$5</xm:f>
            <x14:dxf>
              <font>
                <b/>
                <i val="0"/>
                <color auto="1"/>
              </font>
              <fill>
                <patternFill>
                  <bgColor rgb="FFFFFF00"/>
                </patternFill>
              </fill>
            </x14:dxf>
          </x14:cfRule>
          <x14:cfRule type="containsText" priority="7754" operator="containsText" id="{8A3F1DA7-C305-4D16-A624-3D14903856E5}">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741" operator="containsText" id="{ADF84D82-AAC4-4943-B251-4017F54D2DB3}">
            <xm:f>NOT(ISERROR(SEARCH('Listados Datos'!$P$3,AR401)))</xm:f>
            <xm:f>'Listados Datos'!$P$3</xm:f>
            <x14:dxf>
              <fill>
                <patternFill>
                  <bgColor rgb="FF99CC00"/>
                </patternFill>
              </fill>
            </x14:dxf>
          </x14:cfRule>
          <x14:cfRule type="containsText" priority="7742" operator="containsText" id="{376E80DE-8F5A-487E-92C2-DECD52EC3E46}">
            <xm:f>NOT(ISERROR(SEARCH('Listados Datos'!$P$4,AR401)))</xm:f>
            <xm:f>'Listados Datos'!$P$4</xm:f>
            <x14:dxf>
              <fill>
                <patternFill>
                  <bgColor rgb="FF33CC33"/>
                </patternFill>
              </fill>
            </x14:dxf>
          </x14:cfRule>
          <x14:cfRule type="containsText" priority="7743" operator="containsText" id="{220E4182-1FC0-4128-83DC-CF4B95AB9BA4}">
            <xm:f>NOT(ISERROR(SEARCH('Listados Datos'!$P$5,AR401)))</xm:f>
            <xm:f>'Listados Datos'!$P$5</xm:f>
            <x14:dxf>
              <fill>
                <patternFill>
                  <bgColor rgb="FFFFFF00"/>
                </patternFill>
              </fill>
            </x14:dxf>
          </x14:cfRule>
          <x14:cfRule type="containsText" priority="7744" operator="containsText" id="{02A8C00C-A493-4466-BE40-45B9842CECBA}">
            <xm:f>NOT(ISERROR(SEARCH('Listados Datos'!$P$6,AR401)))</xm:f>
            <xm:f>'Listados Datos'!$P$6</xm:f>
            <x14:dxf>
              <fill>
                <patternFill>
                  <bgColor rgb="FFFFC000"/>
                </patternFill>
              </fill>
            </x14:dxf>
          </x14:cfRule>
          <x14:cfRule type="containsText" priority="7745" operator="containsText" id="{91313D37-CDE1-4DBB-A129-5BC130245940}">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723" operator="containsText" id="{842FF2D7-0EEB-47D9-8F0B-27402A0C72F9}">
            <xm:f>NOT(ISERROR(SEARCH('Listados Datos'!$T$3,AF402)))</xm:f>
            <xm:f>'Listados Datos'!$T$3</xm:f>
            <x14:dxf>
              <fill>
                <patternFill patternType="solid">
                  <bgColor rgb="FFC00000"/>
                </patternFill>
              </fill>
            </x14:dxf>
          </x14:cfRule>
          <x14:cfRule type="containsText" priority="7724" operator="containsText" id="{DBAA7162-DEF7-4473-82CD-23D34835F760}">
            <xm:f>NOT(ISERROR(SEARCH('Listados Datos'!$T$4,AF402)))</xm:f>
            <xm:f>'Listados Datos'!$T$4</xm:f>
            <x14:dxf>
              <font>
                <b/>
                <i val="0"/>
                <color theme="0"/>
              </font>
              <fill>
                <patternFill>
                  <bgColor rgb="FFE26B0A"/>
                </patternFill>
              </fill>
            </x14:dxf>
          </x14:cfRule>
          <x14:cfRule type="containsText" priority="7725" operator="containsText" id="{82067CC7-7D39-483F-9236-69279E674D80}">
            <xm:f>NOT(ISERROR(SEARCH('Listados Datos'!$T$5,AF402)))</xm:f>
            <xm:f>'Listados Datos'!$T$5</xm:f>
            <x14:dxf>
              <font>
                <b/>
                <i val="0"/>
                <color auto="1"/>
              </font>
              <fill>
                <patternFill>
                  <bgColor rgb="FFFFFF00"/>
                </patternFill>
              </fill>
            </x14:dxf>
          </x14:cfRule>
          <x14:cfRule type="containsText" priority="7726" operator="containsText" id="{0CA3E1D8-8E9E-4E46-B99A-38FB4DC46D84}">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719" operator="containsText" id="{472FF9DF-F38B-4FAA-8FB3-78854413AB97}">
            <xm:f>NOT(ISERROR(SEARCH('Listados Datos'!$T$3,AB402)))</xm:f>
            <xm:f>'Listados Datos'!$T$3</xm:f>
            <x14:dxf>
              <fill>
                <patternFill patternType="solid">
                  <bgColor rgb="FFC00000"/>
                </patternFill>
              </fill>
            </x14:dxf>
          </x14:cfRule>
          <x14:cfRule type="containsText" priority="7720" operator="containsText" id="{26546850-4286-4F1E-A50E-80718D746826}">
            <xm:f>NOT(ISERROR(SEARCH('Listados Datos'!$T$4,AB402)))</xm:f>
            <xm:f>'Listados Datos'!$T$4</xm:f>
            <x14:dxf>
              <font>
                <b/>
                <i val="0"/>
                <color theme="0"/>
              </font>
              <fill>
                <patternFill>
                  <bgColor rgb="FFE26B0A"/>
                </patternFill>
              </fill>
            </x14:dxf>
          </x14:cfRule>
          <x14:cfRule type="containsText" priority="7721" operator="containsText" id="{19045B33-0146-49C2-94C8-AA445159DBD3}">
            <xm:f>NOT(ISERROR(SEARCH('Listados Datos'!$T$5,AB402)))</xm:f>
            <xm:f>'Listados Datos'!$T$5</xm:f>
            <x14:dxf>
              <font>
                <b/>
                <i val="0"/>
                <color auto="1"/>
              </font>
              <fill>
                <patternFill>
                  <bgColor rgb="FFFFFF00"/>
                </patternFill>
              </fill>
            </x14:dxf>
          </x14:cfRule>
          <x14:cfRule type="containsText" priority="7722" operator="containsText" id="{EAA9706F-B21B-412B-B2EC-F96DFC714EC9}">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709" operator="containsText" id="{25A7E565-266B-4CCA-A08E-2BCFDF747580}">
            <xm:f>NOT(ISERROR(SEARCH('Listados Datos'!$P$3,Z402)))</xm:f>
            <xm:f>'Listados Datos'!$P$3</xm:f>
            <x14:dxf>
              <fill>
                <patternFill>
                  <bgColor rgb="FF99CC00"/>
                </patternFill>
              </fill>
            </x14:dxf>
          </x14:cfRule>
          <x14:cfRule type="containsText" priority="7710" operator="containsText" id="{412C1680-87C7-44A9-9037-7326F6541740}">
            <xm:f>NOT(ISERROR(SEARCH('Listados Datos'!$P$4,Z402)))</xm:f>
            <xm:f>'Listados Datos'!$P$4</xm:f>
            <x14:dxf>
              <fill>
                <patternFill>
                  <bgColor rgb="FF33CC33"/>
                </patternFill>
              </fill>
            </x14:dxf>
          </x14:cfRule>
          <x14:cfRule type="containsText" priority="7711" operator="containsText" id="{B8ACBB9D-30BC-4B60-A71F-00A6D961609E}">
            <xm:f>NOT(ISERROR(SEARCH('Listados Datos'!$P$5,Z402)))</xm:f>
            <xm:f>'Listados Datos'!$P$5</xm:f>
            <x14:dxf>
              <fill>
                <patternFill>
                  <bgColor rgb="FFFFFF00"/>
                </patternFill>
              </fill>
            </x14:dxf>
          </x14:cfRule>
          <x14:cfRule type="containsText" priority="7712" operator="containsText" id="{71D5B679-A9D8-4851-97A4-30C478A16328}">
            <xm:f>NOT(ISERROR(SEARCH('Listados Datos'!$P$6,Z402)))</xm:f>
            <xm:f>'Listados Datos'!$P$6</xm:f>
            <x14:dxf>
              <fill>
                <patternFill>
                  <bgColor rgb="FFFFC000"/>
                </patternFill>
              </fill>
            </x14:dxf>
          </x14:cfRule>
          <x14:cfRule type="containsText" priority="7713" operator="containsText" id="{399D7686-823D-409D-8D42-983DAD6C7930}">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681" operator="containsText" id="{CF09526D-3B16-4E57-A9AD-856406B07CAD}">
            <xm:f>NOT(ISERROR(SEARCH('Listados Datos'!$T$3,AT403)))</xm:f>
            <xm:f>'Listados Datos'!$T$3</xm:f>
            <x14:dxf>
              <fill>
                <patternFill patternType="solid">
                  <bgColor rgb="FFC00000"/>
                </patternFill>
              </fill>
            </x14:dxf>
          </x14:cfRule>
          <x14:cfRule type="containsText" priority="7682" operator="containsText" id="{2CD076C6-AB1D-455E-BC6A-3E0FBD9151CF}">
            <xm:f>NOT(ISERROR(SEARCH('Listados Datos'!$T$4,AT403)))</xm:f>
            <xm:f>'Listados Datos'!$T$4</xm:f>
            <x14:dxf>
              <font>
                <b/>
                <i val="0"/>
                <color theme="0"/>
              </font>
              <fill>
                <patternFill>
                  <bgColor rgb="FFE26B0A"/>
                </patternFill>
              </fill>
            </x14:dxf>
          </x14:cfRule>
          <x14:cfRule type="containsText" priority="7683" operator="containsText" id="{B096267B-EB23-4DE5-8709-783E1FA31503}">
            <xm:f>NOT(ISERROR(SEARCH('Listados Datos'!$T$5,AT403)))</xm:f>
            <xm:f>'Listados Datos'!$T$5</xm:f>
            <x14:dxf>
              <font>
                <b/>
                <i val="0"/>
                <color auto="1"/>
              </font>
              <fill>
                <patternFill>
                  <bgColor rgb="FFFFFF00"/>
                </patternFill>
              </fill>
            </x14:dxf>
          </x14:cfRule>
          <x14:cfRule type="containsText" priority="7684" operator="containsText" id="{6ACCAD63-2098-411A-87F5-C9EC56720748}">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7601" operator="containsText" id="{D3249CBF-130E-4F3A-9564-9FA3F0F44882}">
            <xm:f>NOT(ISERROR(SEARCH('Listados Datos'!$T$3,AT417)))</xm:f>
            <xm:f>'Listados Datos'!$T$3</xm:f>
            <x14:dxf>
              <fill>
                <patternFill patternType="solid">
                  <bgColor rgb="FFC00000"/>
                </patternFill>
              </fill>
            </x14:dxf>
          </x14:cfRule>
          <x14:cfRule type="containsText" priority="7602" operator="containsText" id="{50A907FE-7BF4-4A99-BB37-9E621CFF49F3}">
            <xm:f>NOT(ISERROR(SEARCH('Listados Datos'!$T$4,AT417)))</xm:f>
            <xm:f>'Listados Datos'!$T$4</xm:f>
            <x14:dxf>
              <font>
                <b/>
                <i val="0"/>
                <color theme="0"/>
              </font>
              <fill>
                <patternFill>
                  <bgColor rgb="FFE26B0A"/>
                </patternFill>
              </fill>
            </x14:dxf>
          </x14:cfRule>
          <x14:cfRule type="containsText" priority="7603" operator="containsText" id="{12AC2458-AC34-4168-A9D2-2DBA30285F73}">
            <xm:f>NOT(ISERROR(SEARCH('Listados Datos'!$T$5,AT417)))</xm:f>
            <xm:f>'Listados Datos'!$T$5</xm:f>
            <x14:dxf>
              <font>
                <b/>
                <i val="0"/>
                <color auto="1"/>
              </font>
              <fill>
                <patternFill>
                  <bgColor rgb="FFFFFF00"/>
                </patternFill>
              </fill>
            </x14:dxf>
          </x14:cfRule>
          <x14:cfRule type="containsText" priority="7604" operator="containsText" id="{6432AC9F-3CCE-459C-97DB-6546F1CD9E22}">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7591" operator="containsText" id="{90C66830-A12A-4EDC-9B6A-17A00153AF4F}">
            <xm:f>NOT(ISERROR(SEARCH('Listados Datos'!$P$3,AR417)))</xm:f>
            <xm:f>'Listados Datos'!$P$3</xm:f>
            <x14:dxf>
              <fill>
                <patternFill>
                  <bgColor rgb="FF99CC00"/>
                </patternFill>
              </fill>
            </x14:dxf>
          </x14:cfRule>
          <x14:cfRule type="containsText" priority="7592" operator="containsText" id="{08EC4F88-8AA1-47EA-8531-50CC3E4766AC}">
            <xm:f>NOT(ISERROR(SEARCH('Listados Datos'!$P$4,AR417)))</xm:f>
            <xm:f>'Listados Datos'!$P$4</xm:f>
            <x14:dxf>
              <fill>
                <patternFill>
                  <bgColor rgb="FF33CC33"/>
                </patternFill>
              </fill>
            </x14:dxf>
          </x14:cfRule>
          <x14:cfRule type="containsText" priority="7593" operator="containsText" id="{CF8D2EAA-B7D4-404C-A6E8-5E650B33B058}">
            <xm:f>NOT(ISERROR(SEARCH('Listados Datos'!$P$5,AR417)))</xm:f>
            <xm:f>'Listados Datos'!$P$5</xm:f>
            <x14:dxf>
              <fill>
                <patternFill>
                  <bgColor rgb="FFFFFF00"/>
                </patternFill>
              </fill>
            </x14:dxf>
          </x14:cfRule>
          <x14:cfRule type="containsText" priority="7594" operator="containsText" id="{271F84B5-5B90-442C-8B2C-563C7C58DCB0}">
            <xm:f>NOT(ISERROR(SEARCH('Listados Datos'!$P$6,AR417)))</xm:f>
            <xm:f>'Listados Datos'!$P$6</xm:f>
            <x14:dxf>
              <fill>
                <patternFill>
                  <bgColor rgb="FFFFC000"/>
                </patternFill>
              </fill>
            </x14:dxf>
          </x14:cfRule>
          <x14:cfRule type="containsText" priority="7595" operator="containsText" id="{4032FC7C-E44E-4B72-80F8-FDA19E7EFC2E}">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7559" operator="containsText" id="{B84E2DF5-8B05-4F85-ADCA-86805B470513}">
            <xm:f>NOT(ISERROR(SEARCH('Listados Datos'!$T$3,AT414)))</xm:f>
            <xm:f>'Listados Datos'!$T$3</xm:f>
            <x14:dxf>
              <fill>
                <patternFill patternType="solid">
                  <bgColor rgb="FFC00000"/>
                </patternFill>
              </fill>
            </x14:dxf>
          </x14:cfRule>
          <x14:cfRule type="containsText" priority="7560" operator="containsText" id="{678FB0F2-9D6D-4560-BC3A-B576FC14904B}">
            <xm:f>NOT(ISERROR(SEARCH('Listados Datos'!$T$4,AT414)))</xm:f>
            <xm:f>'Listados Datos'!$T$4</xm:f>
            <x14:dxf>
              <font>
                <b/>
                <i val="0"/>
                <color theme="0"/>
              </font>
              <fill>
                <patternFill>
                  <bgColor rgb="FFE26B0A"/>
                </patternFill>
              </fill>
            </x14:dxf>
          </x14:cfRule>
          <x14:cfRule type="containsText" priority="7561" operator="containsText" id="{C627E78C-69A5-4864-97B2-84B5E1D4B73B}">
            <xm:f>NOT(ISERROR(SEARCH('Listados Datos'!$T$5,AT414)))</xm:f>
            <xm:f>'Listados Datos'!$T$5</xm:f>
            <x14:dxf>
              <font>
                <b/>
                <i val="0"/>
                <color auto="1"/>
              </font>
              <fill>
                <patternFill>
                  <bgColor rgb="FFFFFF00"/>
                </patternFill>
              </fill>
            </x14:dxf>
          </x14:cfRule>
          <x14:cfRule type="containsText" priority="7562" operator="containsText" id="{016D8316-DED5-43DB-8DB4-7B3DCAF8ABE6}">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7549" operator="containsText" id="{0C48D551-C8DE-4E71-A7C5-1F8576452B34}">
            <xm:f>NOT(ISERROR(SEARCH('Listados Datos'!$P$3,AR414)))</xm:f>
            <xm:f>'Listados Datos'!$P$3</xm:f>
            <x14:dxf>
              <fill>
                <patternFill>
                  <bgColor rgb="FF99CC00"/>
                </patternFill>
              </fill>
            </x14:dxf>
          </x14:cfRule>
          <x14:cfRule type="containsText" priority="7550" operator="containsText" id="{E48021B1-3A13-4E72-9FB5-90B8F6A0261C}">
            <xm:f>NOT(ISERROR(SEARCH('Listados Datos'!$P$4,AR414)))</xm:f>
            <xm:f>'Listados Datos'!$P$4</xm:f>
            <x14:dxf>
              <fill>
                <patternFill>
                  <bgColor rgb="FF33CC33"/>
                </patternFill>
              </fill>
            </x14:dxf>
          </x14:cfRule>
          <x14:cfRule type="containsText" priority="7551" operator="containsText" id="{E71AE96B-D2A9-4F71-8D6F-68750D454535}">
            <xm:f>NOT(ISERROR(SEARCH('Listados Datos'!$P$5,AR414)))</xm:f>
            <xm:f>'Listados Datos'!$P$5</xm:f>
            <x14:dxf>
              <fill>
                <patternFill>
                  <bgColor rgb="FFFFFF00"/>
                </patternFill>
              </fill>
            </x14:dxf>
          </x14:cfRule>
          <x14:cfRule type="containsText" priority="7552" operator="containsText" id="{D371BB3A-83EB-4D7C-B92E-F88072366284}">
            <xm:f>NOT(ISERROR(SEARCH('Listados Datos'!$P$6,AR414)))</xm:f>
            <xm:f>'Listados Datos'!$P$6</xm:f>
            <x14:dxf>
              <fill>
                <patternFill>
                  <bgColor rgb="FFFFC000"/>
                </patternFill>
              </fill>
            </x14:dxf>
          </x14:cfRule>
          <x14:cfRule type="containsText" priority="7553" operator="containsText" id="{48B67DF3-FF2A-40BD-8E80-B06722652112}">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7667" operator="containsText" id="{DB84FEDE-F3E5-43BE-BB95-932841BE6AA5}">
            <xm:f>NOT(ISERROR(SEARCH('Listados Datos'!$T$3,AF412)))</xm:f>
            <xm:f>'Listados Datos'!$T$3</xm:f>
            <x14:dxf>
              <fill>
                <patternFill patternType="solid">
                  <bgColor rgb="FFC00000"/>
                </patternFill>
              </fill>
            </x14:dxf>
          </x14:cfRule>
          <x14:cfRule type="containsText" priority="7668" operator="containsText" id="{799CD49C-8170-4CE6-9A77-07B6E5611087}">
            <xm:f>NOT(ISERROR(SEARCH('Listados Datos'!$T$4,AF412)))</xm:f>
            <xm:f>'Listados Datos'!$T$4</xm:f>
            <x14:dxf>
              <font>
                <b/>
                <i val="0"/>
                <color theme="0"/>
              </font>
              <fill>
                <patternFill>
                  <bgColor rgb="FFE26B0A"/>
                </patternFill>
              </fill>
            </x14:dxf>
          </x14:cfRule>
          <x14:cfRule type="containsText" priority="7669" operator="containsText" id="{8B203C13-4A13-4E62-B27F-80C9678E754B}">
            <xm:f>NOT(ISERROR(SEARCH('Listados Datos'!$T$5,AF412)))</xm:f>
            <xm:f>'Listados Datos'!$T$5</xm:f>
            <x14:dxf>
              <font>
                <b/>
                <i val="0"/>
                <color auto="1"/>
              </font>
              <fill>
                <patternFill>
                  <bgColor rgb="FFFFFF00"/>
                </patternFill>
              </fill>
            </x14:dxf>
          </x14:cfRule>
          <x14:cfRule type="containsText" priority="7670" operator="containsText" id="{CC3017C7-925F-408B-B269-FFCB8A7201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7663" operator="containsText" id="{40A2A909-553E-4E6B-9E18-BD533CAF6EDD}">
            <xm:f>NOT(ISERROR(SEARCH('Listados Datos'!$T$3,AB412)))</xm:f>
            <xm:f>'Listados Datos'!$T$3</xm:f>
            <x14:dxf>
              <fill>
                <patternFill patternType="solid">
                  <bgColor rgb="FFC00000"/>
                </patternFill>
              </fill>
            </x14:dxf>
          </x14:cfRule>
          <x14:cfRule type="containsText" priority="7664" operator="containsText" id="{C06B107B-0098-443D-A8D2-F7AAF0805725}">
            <xm:f>NOT(ISERROR(SEARCH('Listados Datos'!$T$4,AB412)))</xm:f>
            <xm:f>'Listados Datos'!$T$4</xm:f>
            <x14:dxf>
              <font>
                <b/>
                <i val="0"/>
                <color theme="0"/>
              </font>
              <fill>
                <patternFill>
                  <bgColor rgb="FFE26B0A"/>
                </patternFill>
              </fill>
            </x14:dxf>
          </x14:cfRule>
          <x14:cfRule type="containsText" priority="7665" operator="containsText" id="{83B910C9-821D-49BB-A45F-CB3BE36F55EE}">
            <xm:f>NOT(ISERROR(SEARCH('Listados Datos'!$T$5,AB412)))</xm:f>
            <xm:f>'Listados Datos'!$T$5</xm:f>
            <x14:dxf>
              <font>
                <b/>
                <i val="0"/>
                <color auto="1"/>
              </font>
              <fill>
                <patternFill>
                  <bgColor rgb="FFFFFF00"/>
                </patternFill>
              </fill>
            </x14:dxf>
          </x14:cfRule>
          <x14:cfRule type="containsText" priority="7666" operator="containsText" id="{3A8F9275-386A-4487-9009-F0947BBB0301}">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7653" operator="containsText" id="{A0FB88DC-A12D-4986-9431-9632757E07BC}">
            <xm:f>NOT(ISERROR(SEARCH('Listados Datos'!$P$3,Z412)))</xm:f>
            <xm:f>'Listados Datos'!$P$3</xm:f>
            <x14:dxf>
              <fill>
                <patternFill>
                  <bgColor rgb="FF99CC00"/>
                </patternFill>
              </fill>
            </x14:dxf>
          </x14:cfRule>
          <x14:cfRule type="containsText" priority="7654" operator="containsText" id="{7B90D626-B4BA-462A-9B7E-904D9FB460FE}">
            <xm:f>NOT(ISERROR(SEARCH('Listados Datos'!$P$4,Z412)))</xm:f>
            <xm:f>'Listados Datos'!$P$4</xm:f>
            <x14:dxf>
              <fill>
                <patternFill>
                  <bgColor rgb="FF33CC33"/>
                </patternFill>
              </fill>
            </x14:dxf>
          </x14:cfRule>
          <x14:cfRule type="containsText" priority="7655" operator="containsText" id="{60D8A44A-376C-4DF8-B43B-28BACD076F93}">
            <xm:f>NOT(ISERROR(SEARCH('Listados Datos'!$P$5,Z412)))</xm:f>
            <xm:f>'Listados Datos'!$P$5</xm:f>
            <x14:dxf>
              <fill>
                <patternFill>
                  <bgColor rgb="FFFFFF00"/>
                </patternFill>
              </fill>
            </x14:dxf>
          </x14:cfRule>
          <x14:cfRule type="containsText" priority="7656" operator="containsText" id="{B849E06B-14AE-4E5B-BBC1-34CEED613F27}">
            <xm:f>NOT(ISERROR(SEARCH('Listados Datos'!$P$6,Z412)))</xm:f>
            <xm:f>'Listados Datos'!$P$6</xm:f>
            <x14:dxf>
              <fill>
                <patternFill>
                  <bgColor rgb="FFFFC000"/>
                </patternFill>
              </fill>
            </x14:dxf>
          </x14:cfRule>
          <x14:cfRule type="containsText" priority="7657" operator="containsText" id="{CDBAAF86-185F-4466-A475-3E81C676B43A}">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7629" operator="containsText" id="{4DC2D04C-EFEE-48CF-94C2-2A1D73D1FE8E}">
            <xm:f>NOT(ISERROR(SEARCH('Listados Datos'!$T$3,AT412)))</xm:f>
            <xm:f>'Listados Datos'!$T$3</xm:f>
            <x14:dxf>
              <fill>
                <patternFill patternType="solid">
                  <bgColor rgb="FFC00000"/>
                </patternFill>
              </fill>
            </x14:dxf>
          </x14:cfRule>
          <x14:cfRule type="containsText" priority="7630" operator="containsText" id="{A3CA047C-6305-46DF-A246-4EFA25DD3323}">
            <xm:f>NOT(ISERROR(SEARCH('Listados Datos'!$T$4,AT412)))</xm:f>
            <xm:f>'Listados Datos'!$T$4</xm:f>
            <x14:dxf>
              <font>
                <b/>
                <i val="0"/>
                <color theme="0"/>
              </font>
              <fill>
                <patternFill>
                  <bgColor rgb="FFE26B0A"/>
                </patternFill>
              </fill>
            </x14:dxf>
          </x14:cfRule>
          <x14:cfRule type="containsText" priority="7631" operator="containsText" id="{197A015A-ABBF-431D-AA61-774AC21B6968}">
            <xm:f>NOT(ISERROR(SEARCH('Listados Datos'!$T$5,AT412)))</xm:f>
            <xm:f>'Listados Datos'!$T$5</xm:f>
            <x14:dxf>
              <font>
                <b/>
                <i val="0"/>
                <color auto="1"/>
              </font>
              <fill>
                <patternFill>
                  <bgColor rgb="FFFFFF00"/>
                </patternFill>
              </fill>
            </x14:dxf>
          </x14:cfRule>
          <x14:cfRule type="containsText" priority="7632" operator="containsText" id="{20369D68-B4D8-4370-A4F2-C90EAC87A285}">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7619" operator="containsText" id="{DF6AD176-2DCE-4F66-9AA7-2BF88A825C00}">
            <xm:f>NOT(ISERROR(SEARCH('Listados Datos'!$P$3,AR412)))</xm:f>
            <xm:f>'Listados Datos'!$P$3</xm:f>
            <x14:dxf>
              <fill>
                <patternFill>
                  <bgColor rgb="FF99CC00"/>
                </patternFill>
              </fill>
            </x14:dxf>
          </x14:cfRule>
          <x14:cfRule type="containsText" priority="7620" operator="containsText" id="{01F6DD39-71BC-487D-85E7-07FB4B9854D1}">
            <xm:f>NOT(ISERROR(SEARCH('Listados Datos'!$P$4,AR412)))</xm:f>
            <xm:f>'Listados Datos'!$P$4</xm:f>
            <x14:dxf>
              <fill>
                <patternFill>
                  <bgColor rgb="FF33CC33"/>
                </patternFill>
              </fill>
            </x14:dxf>
          </x14:cfRule>
          <x14:cfRule type="containsText" priority="7621" operator="containsText" id="{0E18D709-E511-4774-BCD6-68968266AE30}">
            <xm:f>NOT(ISERROR(SEARCH('Listados Datos'!$P$5,AR412)))</xm:f>
            <xm:f>'Listados Datos'!$P$5</xm:f>
            <x14:dxf>
              <fill>
                <patternFill>
                  <bgColor rgb="FFFFFF00"/>
                </patternFill>
              </fill>
            </x14:dxf>
          </x14:cfRule>
          <x14:cfRule type="containsText" priority="7622" operator="containsText" id="{FFB71AB7-D71E-44C5-BB16-07D7C3D72BD2}">
            <xm:f>NOT(ISERROR(SEARCH('Listados Datos'!$P$6,AR412)))</xm:f>
            <xm:f>'Listados Datos'!$P$6</xm:f>
            <x14:dxf>
              <fill>
                <patternFill>
                  <bgColor rgb="FFFFC000"/>
                </patternFill>
              </fill>
            </x14:dxf>
          </x14:cfRule>
          <x14:cfRule type="containsText" priority="7623" operator="containsText" id="{70C2EBDB-4EF9-46DC-98C5-3DBE88347E54}">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7615" operator="containsText" id="{EE9E242B-BBB4-4BF2-93DE-05008AD5C3F3}">
            <xm:f>NOT(ISERROR(SEARCH('Listados Datos'!$T$3,AT413)))</xm:f>
            <xm:f>'Listados Datos'!$T$3</xm:f>
            <x14:dxf>
              <fill>
                <patternFill patternType="solid">
                  <bgColor rgb="FFC00000"/>
                </patternFill>
              </fill>
            </x14:dxf>
          </x14:cfRule>
          <x14:cfRule type="containsText" priority="7616" operator="containsText" id="{1FADE4E8-8B5E-4B78-8623-54EDCA8B8AD9}">
            <xm:f>NOT(ISERROR(SEARCH('Listados Datos'!$T$4,AT413)))</xm:f>
            <xm:f>'Listados Datos'!$T$4</xm:f>
            <x14:dxf>
              <font>
                <b/>
                <i val="0"/>
                <color theme="0"/>
              </font>
              <fill>
                <patternFill>
                  <bgColor rgb="FFE26B0A"/>
                </patternFill>
              </fill>
            </x14:dxf>
          </x14:cfRule>
          <x14:cfRule type="containsText" priority="7617" operator="containsText" id="{31742E8E-7A66-4E24-9AD0-F8C2762E8D74}">
            <xm:f>NOT(ISERROR(SEARCH('Listados Datos'!$T$5,AT413)))</xm:f>
            <xm:f>'Listados Datos'!$T$5</xm:f>
            <x14:dxf>
              <font>
                <b/>
                <i val="0"/>
                <color auto="1"/>
              </font>
              <fill>
                <patternFill>
                  <bgColor rgb="FFFFFF00"/>
                </patternFill>
              </fill>
            </x14:dxf>
          </x14:cfRule>
          <x14:cfRule type="containsText" priority="7618" operator="containsText" id="{EFD77DCE-615B-4E0D-9F89-4265B40DCE60}">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7605" operator="containsText" id="{916D4655-8C0B-4690-8008-A445ED45877F}">
            <xm:f>NOT(ISERROR(SEARCH('Listados Datos'!$P$3,AR413)))</xm:f>
            <xm:f>'Listados Datos'!$P$3</xm:f>
            <x14:dxf>
              <fill>
                <patternFill>
                  <bgColor rgb="FF99CC00"/>
                </patternFill>
              </fill>
            </x14:dxf>
          </x14:cfRule>
          <x14:cfRule type="containsText" priority="7606" operator="containsText" id="{3A9E14FD-FD80-47E6-B5B3-A56CC61125F7}">
            <xm:f>NOT(ISERROR(SEARCH('Listados Datos'!$P$4,AR413)))</xm:f>
            <xm:f>'Listados Datos'!$P$4</xm:f>
            <x14:dxf>
              <fill>
                <patternFill>
                  <bgColor rgb="FF33CC33"/>
                </patternFill>
              </fill>
            </x14:dxf>
          </x14:cfRule>
          <x14:cfRule type="containsText" priority="7607" operator="containsText" id="{1E155B95-B8B7-4431-84A2-FF6BEC931949}">
            <xm:f>NOT(ISERROR(SEARCH('Listados Datos'!$P$5,AR413)))</xm:f>
            <xm:f>'Listados Datos'!$P$5</xm:f>
            <x14:dxf>
              <fill>
                <patternFill>
                  <bgColor rgb="FFFFFF00"/>
                </patternFill>
              </fill>
            </x14:dxf>
          </x14:cfRule>
          <x14:cfRule type="containsText" priority="7608" operator="containsText" id="{1B44B9A8-7089-418D-B5EF-382F61031910}">
            <xm:f>NOT(ISERROR(SEARCH('Listados Datos'!$P$6,AR413)))</xm:f>
            <xm:f>'Listados Datos'!$P$6</xm:f>
            <x14:dxf>
              <fill>
                <patternFill>
                  <bgColor rgb="FFFFC000"/>
                </patternFill>
              </fill>
            </x14:dxf>
          </x14:cfRule>
          <x14:cfRule type="containsText" priority="7609" operator="containsText" id="{8D4A7C07-D922-4A21-97E7-D31D3E6D67E6}">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7587" operator="containsText" id="{07BE9B3E-B1FD-4FAD-AE6A-19BA49E16BFD}">
            <xm:f>NOT(ISERROR(SEARCH('Listados Datos'!$T$3,AF414)))</xm:f>
            <xm:f>'Listados Datos'!$T$3</xm:f>
            <x14:dxf>
              <fill>
                <patternFill patternType="solid">
                  <bgColor rgb="FFC00000"/>
                </patternFill>
              </fill>
            </x14:dxf>
          </x14:cfRule>
          <x14:cfRule type="containsText" priority="7588" operator="containsText" id="{CE6CF255-FB94-447A-A021-6CC6E72D0FBD}">
            <xm:f>NOT(ISERROR(SEARCH('Listados Datos'!$T$4,AF414)))</xm:f>
            <xm:f>'Listados Datos'!$T$4</xm:f>
            <x14:dxf>
              <font>
                <b/>
                <i val="0"/>
                <color theme="0"/>
              </font>
              <fill>
                <patternFill>
                  <bgColor rgb="FFE26B0A"/>
                </patternFill>
              </fill>
            </x14:dxf>
          </x14:cfRule>
          <x14:cfRule type="containsText" priority="7589" operator="containsText" id="{55031BC1-3CC4-4E23-9B5B-F9B7830A0C58}">
            <xm:f>NOT(ISERROR(SEARCH('Listados Datos'!$T$5,AF414)))</xm:f>
            <xm:f>'Listados Datos'!$T$5</xm:f>
            <x14:dxf>
              <font>
                <b/>
                <i val="0"/>
                <color auto="1"/>
              </font>
              <fill>
                <patternFill>
                  <bgColor rgb="FFFFFF00"/>
                </patternFill>
              </fill>
            </x14:dxf>
          </x14:cfRule>
          <x14:cfRule type="containsText" priority="7590" operator="containsText" id="{2CAEF8F3-F930-4043-99C3-3F0B628EF6DC}">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7583" operator="containsText" id="{8C1FAEA4-CCC9-4E56-A6BB-6AA7707F720A}">
            <xm:f>NOT(ISERROR(SEARCH('Listados Datos'!$T$3,AB414)))</xm:f>
            <xm:f>'Listados Datos'!$T$3</xm:f>
            <x14:dxf>
              <fill>
                <patternFill patternType="solid">
                  <bgColor rgb="FFC00000"/>
                </patternFill>
              </fill>
            </x14:dxf>
          </x14:cfRule>
          <x14:cfRule type="containsText" priority="7584" operator="containsText" id="{CFEC36C2-53FC-4709-BA69-C6F970772BB9}">
            <xm:f>NOT(ISERROR(SEARCH('Listados Datos'!$T$4,AB414)))</xm:f>
            <xm:f>'Listados Datos'!$T$4</xm:f>
            <x14:dxf>
              <font>
                <b/>
                <i val="0"/>
                <color theme="0"/>
              </font>
              <fill>
                <patternFill>
                  <bgColor rgb="FFE26B0A"/>
                </patternFill>
              </fill>
            </x14:dxf>
          </x14:cfRule>
          <x14:cfRule type="containsText" priority="7585" operator="containsText" id="{E7C691AC-A8AE-40B0-A9FE-DA1BEBE0AF89}">
            <xm:f>NOT(ISERROR(SEARCH('Listados Datos'!$T$5,AB414)))</xm:f>
            <xm:f>'Listados Datos'!$T$5</xm:f>
            <x14:dxf>
              <font>
                <b/>
                <i val="0"/>
                <color auto="1"/>
              </font>
              <fill>
                <patternFill>
                  <bgColor rgb="FFFFFF00"/>
                </patternFill>
              </fill>
            </x14:dxf>
          </x14:cfRule>
          <x14:cfRule type="containsText" priority="7586" operator="containsText" id="{CEBBCF47-0767-49C1-BEDD-D5CAF481030E}">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7573" operator="containsText" id="{7DE0D214-C403-4398-8E5A-721E11295D24}">
            <xm:f>NOT(ISERROR(SEARCH('Listados Datos'!$P$3,Z414)))</xm:f>
            <xm:f>'Listados Datos'!$P$3</xm:f>
            <x14:dxf>
              <fill>
                <patternFill>
                  <bgColor rgb="FF99CC00"/>
                </patternFill>
              </fill>
            </x14:dxf>
          </x14:cfRule>
          <x14:cfRule type="containsText" priority="7574" operator="containsText" id="{8E5BCB49-26AF-469A-8BF9-87157DB7AAC8}">
            <xm:f>NOT(ISERROR(SEARCH('Listados Datos'!$P$4,Z414)))</xm:f>
            <xm:f>'Listados Datos'!$P$4</xm:f>
            <x14:dxf>
              <fill>
                <patternFill>
                  <bgColor rgb="FF33CC33"/>
                </patternFill>
              </fill>
            </x14:dxf>
          </x14:cfRule>
          <x14:cfRule type="containsText" priority="7575" operator="containsText" id="{6D32B404-E879-45BB-8563-170204702693}">
            <xm:f>NOT(ISERROR(SEARCH('Listados Datos'!$P$5,Z414)))</xm:f>
            <xm:f>'Listados Datos'!$P$5</xm:f>
            <x14:dxf>
              <fill>
                <patternFill>
                  <bgColor rgb="FFFFFF00"/>
                </patternFill>
              </fill>
            </x14:dxf>
          </x14:cfRule>
          <x14:cfRule type="containsText" priority="7576" operator="containsText" id="{E62A9781-1FFE-4E44-8E8D-2F2D5FA2B38E}">
            <xm:f>NOT(ISERROR(SEARCH('Listados Datos'!$P$6,Z414)))</xm:f>
            <xm:f>'Listados Datos'!$P$6</xm:f>
            <x14:dxf>
              <fill>
                <patternFill>
                  <bgColor rgb="FFFFC000"/>
                </patternFill>
              </fill>
            </x14:dxf>
          </x14:cfRule>
          <x14:cfRule type="containsText" priority="7577" operator="containsText" id="{5362478A-1082-48EF-AD94-09B257F43E4F}">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7545" operator="containsText" id="{89B887DF-5256-4AD2-A1A7-7C4F0B71B99C}">
            <xm:f>NOT(ISERROR(SEARCH('Listados Datos'!$T$3,AT415)))</xm:f>
            <xm:f>'Listados Datos'!$T$3</xm:f>
            <x14:dxf>
              <fill>
                <patternFill patternType="solid">
                  <bgColor rgb="FFC00000"/>
                </patternFill>
              </fill>
            </x14:dxf>
          </x14:cfRule>
          <x14:cfRule type="containsText" priority="7546" operator="containsText" id="{BC62D3AE-B0D7-422D-8135-576D9D228E02}">
            <xm:f>NOT(ISERROR(SEARCH('Listados Datos'!$T$4,AT415)))</xm:f>
            <xm:f>'Listados Datos'!$T$4</xm:f>
            <x14:dxf>
              <font>
                <b/>
                <i val="0"/>
                <color theme="0"/>
              </font>
              <fill>
                <patternFill>
                  <bgColor rgb="FFE26B0A"/>
                </patternFill>
              </fill>
            </x14:dxf>
          </x14:cfRule>
          <x14:cfRule type="containsText" priority="7547" operator="containsText" id="{0D3F6CDE-144E-45A5-A16A-E6849C5F5613}">
            <xm:f>NOT(ISERROR(SEARCH('Listados Datos'!$T$5,AT415)))</xm:f>
            <xm:f>'Listados Datos'!$T$5</xm:f>
            <x14:dxf>
              <font>
                <b/>
                <i val="0"/>
                <color auto="1"/>
              </font>
              <fill>
                <patternFill>
                  <bgColor rgb="FFFFFF00"/>
                </patternFill>
              </fill>
            </x14:dxf>
          </x14:cfRule>
          <x14:cfRule type="containsText" priority="7548" operator="containsText" id="{CFCF1AB5-7151-4E0A-B199-D2841D7E1A66}">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7465" operator="containsText" id="{58092CF0-2FD1-42B7-AA83-CFDEC59DD5C8}">
            <xm:f>NOT(ISERROR(SEARCH('Listados Datos'!$T$3,AT411)))</xm:f>
            <xm:f>'Listados Datos'!$T$3</xm:f>
            <x14:dxf>
              <fill>
                <patternFill patternType="solid">
                  <bgColor rgb="FFC00000"/>
                </patternFill>
              </fill>
            </x14:dxf>
          </x14:cfRule>
          <x14:cfRule type="containsText" priority="7466" operator="containsText" id="{67DF05E8-97D7-4615-93FB-CAE4222C4515}">
            <xm:f>NOT(ISERROR(SEARCH('Listados Datos'!$T$4,AT411)))</xm:f>
            <xm:f>'Listados Datos'!$T$4</xm:f>
            <x14:dxf>
              <font>
                <b/>
                <i val="0"/>
                <color theme="0"/>
              </font>
              <fill>
                <patternFill>
                  <bgColor rgb="FFE26B0A"/>
                </patternFill>
              </fill>
            </x14:dxf>
          </x14:cfRule>
          <x14:cfRule type="containsText" priority="7467" operator="containsText" id="{15AEFB2A-F111-4653-9E3B-8666F7BF9CC3}">
            <xm:f>NOT(ISERROR(SEARCH('Listados Datos'!$T$5,AT411)))</xm:f>
            <xm:f>'Listados Datos'!$T$5</xm:f>
            <x14:dxf>
              <font>
                <b/>
                <i val="0"/>
                <color auto="1"/>
              </font>
              <fill>
                <patternFill>
                  <bgColor rgb="FFFFFF00"/>
                </patternFill>
              </fill>
            </x14:dxf>
          </x14:cfRule>
          <x14:cfRule type="containsText" priority="7468" operator="containsText" id="{50203D7E-CCC6-41D2-BDF7-5271E7327ED1}">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55" operator="containsText" id="{3EBE4BAD-9856-4636-9A6A-6A90CD1220C8}">
            <xm:f>NOT(ISERROR(SEARCH('Listados Datos'!$P$3,AR411)))</xm:f>
            <xm:f>'Listados Datos'!$P$3</xm:f>
            <x14:dxf>
              <fill>
                <patternFill>
                  <bgColor rgb="FF99CC00"/>
                </patternFill>
              </fill>
            </x14:dxf>
          </x14:cfRule>
          <x14:cfRule type="containsText" priority="7456" operator="containsText" id="{B9492847-E1CD-4578-BBEF-34160EBA8018}">
            <xm:f>NOT(ISERROR(SEARCH('Listados Datos'!$P$4,AR411)))</xm:f>
            <xm:f>'Listados Datos'!$P$4</xm:f>
            <x14:dxf>
              <fill>
                <patternFill>
                  <bgColor rgb="FF33CC33"/>
                </patternFill>
              </fill>
            </x14:dxf>
          </x14:cfRule>
          <x14:cfRule type="containsText" priority="7457" operator="containsText" id="{D7507C65-EF6A-4C70-8DEF-B667AF83FD9D}">
            <xm:f>NOT(ISERROR(SEARCH('Listados Datos'!$P$5,AR411)))</xm:f>
            <xm:f>'Listados Datos'!$P$5</xm:f>
            <x14:dxf>
              <fill>
                <patternFill>
                  <bgColor rgb="FFFFFF00"/>
                </patternFill>
              </fill>
            </x14:dxf>
          </x14:cfRule>
          <x14:cfRule type="containsText" priority="7458" operator="containsText" id="{1A297AF3-819F-4EA9-8624-DE588688BB5D}">
            <xm:f>NOT(ISERROR(SEARCH('Listados Datos'!$P$6,AR411)))</xm:f>
            <xm:f>'Listados Datos'!$P$6</xm:f>
            <x14:dxf>
              <fill>
                <patternFill>
                  <bgColor rgb="FFFFC000"/>
                </patternFill>
              </fill>
            </x14:dxf>
          </x14:cfRule>
          <x14:cfRule type="containsText" priority="7459" operator="containsText" id="{DE724601-FDF9-4713-BD62-463F04C60B44}">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423" operator="containsText" id="{18709ACD-752C-4F2A-80E7-630DAB2CB213}">
            <xm:f>NOT(ISERROR(SEARCH('Listados Datos'!$T$3,AT408)))</xm:f>
            <xm:f>'Listados Datos'!$T$3</xm:f>
            <x14:dxf>
              <fill>
                <patternFill patternType="solid">
                  <bgColor rgb="FFC00000"/>
                </patternFill>
              </fill>
            </x14:dxf>
          </x14:cfRule>
          <x14:cfRule type="containsText" priority="7424" operator="containsText" id="{61EEB01A-9DF0-4F74-9B08-CB73CA6E7A52}">
            <xm:f>NOT(ISERROR(SEARCH('Listados Datos'!$T$4,AT408)))</xm:f>
            <xm:f>'Listados Datos'!$T$4</xm:f>
            <x14:dxf>
              <font>
                <b/>
                <i val="0"/>
                <color theme="0"/>
              </font>
              <fill>
                <patternFill>
                  <bgColor rgb="FFE26B0A"/>
                </patternFill>
              </fill>
            </x14:dxf>
          </x14:cfRule>
          <x14:cfRule type="containsText" priority="7425" operator="containsText" id="{2056AEEA-B3C0-44C2-8BF2-85D08A5C4346}">
            <xm:f>NOT(ISERROR(SEARCH('Listados Datos'!$T$5,AT408)))</xm:f>
            <xm:f>'Listados Datos'!$T$5</xm:f>
            <x14:dxf>
              <font>
                <b/>
                <i val="0"/>
                <color auto="1"/>
              </font>
              <fill>
                <patternFill>
                  <bgColor rgb="FFFFFF00"/>
                </patternFill>
              </fill>
            </x14:dxf>
          </x14:cfRule>
          <x14:cfRule type="containsText" priority="7426" operator="containsText" id="{0487C7E2-147E-465E-BD88-999CAEE20629}">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413" operator="containsText" id="{940BC732-084B-43DB-84FA-BD5AA1A67DB9}">
            <xm:f>NOT(ISERROR(SEARCH('Listados Datos'!$P$3,AR408)))</xm:f>
            <xm:f>'Listados Datos'!$P$3</xm:f>
            <x14:dxf>
              <fill>
                <patternFill>
                  <bgColor rgb="FF99CC00"/>
                </patternFill>
              </fill>
            </x14:dxf>
          </x14:cfRule>
          <x14:cfRule type="containsText" priority="7414" operator="containsText" id="{EA09DF90-D205-46C4-8B15-601D1A072835}">
            <xm:f>NOT(ISERROR(SEARCH('Listados Datos'!$P$4,AR408)))</xm:f>
            <xm:f>'Listados Datos'!$P$4</xm:f>
            <x14:dxf>
              <fill>
                <patternFill>
                  <bgColor rgb="FF33CC33"/>
                </patternFill>
              </fill>
            </x14:dxf>
          </x14:cfRule>
          <x14:cfRule type="containsText" priority="7415" operator="containsText" id="{DFFBD676-DAFC-4F0A-AB79-EAE578EBCB87}">
            <xm:f>NOT(ISERROR(SEARCH('Listados Datos'!$P$5,AR408)))</xm:f>
            <xm:f>'Listados Datos'!$P$5</xm:f>
            <x14:dxf>
              <fill>
                <patternFill>
                  <bgColor rgb="FFFFFF00"/>
                </patternFill>
              </fill>
            </x14:dxf>
          </x14:cfRule>
          <x14:cfRule type="containsText" priority="7416" operator="containsText" id="{058BB956-5AA9-4E71-8EFD-5C749294CB2D}">
            <xm:f>NOT(ISERROR(SEARCH('Listados Datos'!$P$6,AR408)))</xm:f>
            <xm:f>'Listados Datos'!$P$6</xm:f>
            <x14:dxf>
              <fill>
                <patternFill>
                  <bgColor rgb="FFFFC000"/>
                </patternFill>
              </fill>
            </x14:dxf>
          </x14:cfRule>
          <x14:cfRule type="containsText" priority="7417" operator="containsText" id="{0ADA9231-74E0-4F04-8996-18BED7D88576}">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399" operator="containsText" id="{F01B9894-E50F-4E29-AC2A-457856A0D153}">
            <xm:f>NOT(ISERROR(SEARCH('Listados Datos'!$P$3,AR409)))</xm:f>
            <xm:f>'Listados Datos'!$P$3</xm:f>
            <x14:dxf>
              <fill>
                <patternFill>
                  <bgColor rgb="FF99CC00"/>
                </patternFill>
              </fill>
            </x14:dxf>
          </x14:cfRule>
          <x14:cfRule type="containsText" priority="7400" operator="containsText" id="{AF25493B-F6D1-4E58-AFD6-573B40638F1A}">
            <xm:f>NOT(ISERROR(SEARCH('Listados Datos'!$P$4,AR409)))</xm:f>
            <xm:f>'Listados Datos'!$P$4</xm:f>
            <x14:dxf>
              <fill>
                <patternFill>
                  <bgColor rgb="FF33CC33"/>
                </patternFill>
              </fill>
            </x14:dxf>
          </x14:cfRule>
          <x14:cfRule type="containsText" priority="7401" operator="containsText" id="{81563466-55DA-4734-A25F-560094038518}">
            <xm:f>NOT(ISERROR(SEARCH('Listados Datos'!$P$5,AR409)))</xm:f>
            <xm:f>'Listados Datos'!$P$5</xm:f>
            <x14:dxf>
              <fill>
                <patternFill>
                  <bgColor rgb="FFFFFF00"/>
                </patternFill>
              </fill>
            </x14:dxf>
          </x14:cfRule>
          <x14:cfRule type="containsText" priority="7402" operator="containsText" id="{EAD41A46-107A-48DC-9CA7-D14BAAFCF546}">
            <xm:f>NOT(ISERROR(SEARCH('Listados Datos'!$P$6,AR409)))</xm:f>
            <xm:f>'Listados Datos'!$P$6</xm:f>
            <x14:dxf>
              <fill>
                <patternFill>
                  <bgColor rgb="FFFFC000"/>
                </patternFill>
              </fill>
            </x14:dxf>
          </x14:cfRule>
          <x14:cfRule type="containsText" priority="7403" operator="containsText" id="{9A3ED31F-81E2-4F7A-AFF9-0F5BDD8B610B}">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7531" operator="containsText" id="{D4F1AF36-F455-4EFD-8C18-F2F912E24E8A}">
            <xm:f>NOT(ISERROR(SEARCH('Listados Datos'!$T$3,AF406)))</xm:f>
            <xm:f>'Listados Datos'!$T$3</xm:f>
            <x14:dxf>
              <fill>
                <patternFill patternType="solid">
                  <bgColor rgb="FFC00000"/>
                </patternFill>
              </fill>
            </x14:dxf>
          </x14:cfRule>
          <x14:cfRule type="containsText" priority="7532" operator="containsText" id="{3F2B9744-96E9-4B17-B0AC-EA56E4D6A982}">
            <xm:f>NOT(ISERROR(SEARCH('Listados Datos'!$T$4,AF406)))</xm:f>
            <xm:f>'Listados Datos'!$T$4</xm:f>
            <x14:dxf>
              <font>
                <b/>
                <i val="0"/>
                <color theme="0"/>
              </font>
              <fill>
                <patternFill>
                  <bgColor rgb="FFE26B0A"/>
                </patternFill>
              </fill>
            </x14:dxf>
          </x14:cfRule>
          <x14:cfRule type="containsText" priority="7533" operator="containsText" id="{BEDB81F7-23E7-4510-AB20-87D0ED70FAB9}">
            <xm:f>NOT(ISERROR(SEARCH('Listados Datos'!$T$5,AF406)))</xm:f>
            <xm:f>'Listados Datos'!$T$5</xm:f>
            <x14:dxf>
              <font>
                <b/>
                <i val="0"/>
                <color auto="1"/>
              </font>
              <fill>
                <patternFill>
                  <bgColor rgb="FFFFFF00"/>
                </patternFill>
              </fill>
            </x14:dxf>
          </x14:cfRule>
          <x14:cfRule type="containsText" priority="7534" operator="containsText" id="{853367F7-72C8-44EA-B8D5-4C48D73317C0}">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27" operator="containsText" id="{CEB6E8CF-C69D-4BFF-BF0D-4D807492593A}">
            <xm:f>NOT(ISERROR(SEARCH('Listados Datos'!$T$3,AB406)))</xm:f>
            <xm:f>'Listados Datos'!$T$3</xm:f>
            <x14:dxf>
              <fill>
                <patternFill patternType="solid">
                  <bgColor rgb="FFC00000"/>
                </patternFill>
              </fill>
            </x14:dxf>
          </x14:cfRule>
          <x14:cfRule type="containsText" priority="7528" operator="containsText" id="{67D0FCC1-BA44-428A-9433-68BF9A850FF2}">
            <xm:f>NOT(ISERROR(SEARCH('Listados Datos'!$T$4,AB406)))</xm:f>
            <xm:f>'Listados Datos'!$T$4</xm:f>
            <x14:dxf>
              <font>
                <b/>
                <i val="0"/>
                <color theme="0"/>
              </font>
              <fill>
                <patternFill>
                  <bgColor rgb="FFE26B0A"/>
                </patternFill>
              </fill>
            </x14:dxf>
          </x14:cfRule>
          <x14:cfRule type="containsText" priority="7529" operator="containsText" id="{BF48B03F-3FE8-452A-BE1C-3EBC704CD824}">
            <xm:f>NOT(ISERROR(SEARCH('Listados Datos'!$T$5,AB406)))</xm:f>
            <xm:f>'Listados Datos'!$T$5</xm:f>
            <x14:dxf>
              <font>
                <b/>
                <i val="0"/>
                <color auto="1"/>
              </font>
              <fill>
                <patternFill>
                  <bgColor rgb="FFFFFF00"/>
                </patternFill>
              </fill>
            </x14:dxf>
          </x14:cfRule>
          <x14:cfRule type="containsText" priority="7530" operator="containsText" id="{C9EAAEA7-5BE2-4001-B9C9-56E7E6573A5C}">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517" operator="containsText" id="{D44033AC-F791-4B98-854F-C049C9103FED}">
            <xm:f>NOT(ISERROR(SEARCH('Listados Datos'!$P$3,Z406)))</xm:f>
            <xm:f>'Listados Datos'!$P$3</xm:f>
            <x14:dxf>
              <fill>
                <patternFill>
                  <bgColor rgb="FF99CC00"/>
                </patternFill>
              </fill>
            </x14:dxf>
          </x14:cfRule>
          <x14:cfRule type="containsText" priority="7518" operator="containsText" id="{9BA8343B-41EB-43C8-9F97-4CBD4E1C08B9}">
            <xm:f>NOT(ISERROR(SEARCH('Listados Datos'!$P$4,Z406)))</xm:f>
            <xm:f>'Listados Datos'!$P$4</xm:f>
            <x14:dxf>
              <fill>
                <patternFill>
                  <bgColor rgb="FF33CC33"/>
                </patternFill>
              </fill>
            </x14:dxf>
          </x14:cfRule>
          <x14:cfRule type="containsText" priority="7519" operator="containsText" id="{BC3C5914-CD75-40C6-9CFD-E74E9B52270F}">
            <xm:f>NOT(ISERROR(SEARCH('Listados Datos'!$P$5,Z406)))</xm:f>
            <xm:f>'Listados Datos'!$P$5</xm:f>
            <x14:dxf>
              <fill>
                <patternFill>
                  <bgColor rgb="FFFFFF00"/>
                </patternFill>
              </fill>
            </x14:dxf>
          </x14:cfRule>
          <x14:cfRule type="containsText" priority="7520" operator="containsText" id="{934A08F5-14C6-4D49-A534-5150C6678B43}">
            <xm:f>NOT(ISERROR(SEARCH('Listados Datos'!$P$6,Z406)))</xm:f>
            <xm:f>'Listados Datos'!$P$6</xm:f>
            <x14:dxf>
              <fill>
                <patternFill>
                  <bgColor rgb="FFFFC000"/>
                </patternFill>
              </fill>
            </x14:dxf>
          </x14:cfRule>
          <x14:cfRule type="containsText" priority="7521" operator="containsText" id="{06B54CA5-1B23-4071-A5FF-116B5D139249}">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93" operator="containsText" id="{872A9907-771E-4E05-B916-4B921615D85B}">
            <xm:f>NOT(ISERROR(SEARCH('Listados Datos'!$T$3,AT406)))</xm:f>
            <xm:f>'Listados Datos'!$T$3</xm:f>
            <x14:dxf>
              <fill>
                <patternFill patternType="solid">
                  <bgColor rgb="FFC00000"/>
                </patternFill>
              </fill>
            </x14:dxf>
          </x14:cfRule>
          <x14:cfRule type="containsText" priority="7494" operator="containsText" id="{C0A7E55E-4D09-4BCB-9A84-5E810B86F4D9}">
            <xm:f>NOT(ISERROR(SEARCH('Listados Datos'!$T$4,AT406)))</xm:f>
            <xm:f>'Listados Datos'!$T$4</xm:f>
            <x14:dxf>
              <font>
                <b/>
                <i val="0"/>
                <color theme="0"/>
              </font>
              <fill>
                <patternFill>
                  <bgColor rgb="FFE26B0A"/>
                </patternFill>
              </fill>
            </x14:dxf>
          </x14:cfRule>
          <x14:cfRule type="containsText" priority="7495" operator="containsText" id="{1AB28159-0235-432B-A1DF-87F806F04A0B}">
            <xm:f>NOT(ISERROR(SEARCH('Listados Datos'!$T$5,AT406)))</xm:f>
            <xm:f>'Listados Datos'!$T$5</xm:f>
            <x14:dxf>
              <font>
                <b/>
                <i val="0"/>
                <color auto="1"/>
              </font>
              <fill>
                <patternFill>
                  <bgColor rgb="FFFFFF00"/>
                </patternFill>
              </fill>
            </x14:dxf>
          </x14:cfRule>
          <x14:cfRule type="containsText" priority="7496" operator="containsText" id="{AA2F3446-8A06-46ED-AB31-A7185782F61B}">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83" operator="containsText" id="{4CF01F4E-DE0E-46C2-8C44-DB85929E8515}">
            <xm:f>NOT(ISERROR(SEARCH('Listados Datos'!$P$3,AR406)))</xm:f>
            <xm:f>'Listados Datos'!$P$3</xm:f>
            <x14:dxf>
              <fill>
                <patternFill>
                  <bgColor rgb="FF99CC00"/>
                </patternFill>
              </fill>
            </x14:dxf>
          </x14:cfRule>
          <x14:cfRule type="containsText" priority="7484" operator="containsText" id="{EABEB8C2-3422-45A8-BB91-346FC06CB740}">
            <xm:f>NOT(ISERROR(SEARCH('Listados Datos'!$P$4,AR406)))</xm:f>
            <xm:f>'Listados Datos'!$P$4</xm:f>
            <x14:dxf>
              <fill>
                <patternFill>
                  <bgColor rgb="FF33CC33"/>
                </patternFill>
              </fill>
            </x14:dxf>
          </x14:cfRule>
          <x14:cfRule type="containsText" priority="7485" operator="containsText" id="{3433F4EF-7046-455C-A616-3BB573743DDB}">
            <xm:f>NOT(ISERROR(SEARCH('Listados Datos'!$P$5,AR406)))</xm:f>
            <xm:f>'Listados Datos'!$P$5</xm:f>
            <x14:dxf>
              <fill>
                <patternFill>
                  <bgColor rgb="FFFFFF00"/>
                </patternFill>
              </fill>
            </x14:dxf>
          </x14:cfRule>
          <x14:cfRule type="containsText" priority="7486" operator="containsText" id="{529E2D40-097F-41C1-BAB4-3D506418BAC6}">
            <xm:f>NOT(ISERROR(SEARCH('Listados Datos'!$P$6,AR406)))</xm:f>
            <xm:f>'Listados Datos'!$P$6</xm:f>
            <x14:dxf>
              <fill>
                <patternFill>
                  <bgColor rgb="FFFFC000"/>
                </patternFill>
              </fill>
            </x14:dxf>
          </x14:cfRule>
          <x14:cfRule type="containsText" priority="7487" operator="containsText" id="{6B17E330-4537-4413-8877-A34AEA870088}">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79" operator="containsText" id="{8FC189AB-BF61-4AB8-B268-A84C6008F7CF}">
            <xm:f>NOT(ISERROR(SEARCH('Listados Datos'!$T$3,AT407)))</xm:f>
            <xm:f>'Listados Datos'!$T$3</xm:f>
            <x14:dxf>
              <fill>
                <patternFill patternType="solid">
                  <bgColor rgb="FFC00000"/>
                </patternFill>
              </fill>
            </x14:dxf>
          </x14:cfRule>
          <x14:cfRule type="containsText" priority="7480" operator="containsText" id="{A4DB63C9-A6EA-43FE-A1D6-770C3E5B80E4}">
            <xm:f>NOT(ISERROR(SEARCH('Listados Datos'!$T$4,AT407)))</xm:f>
            <xm:f>'Listados Datos'!$T$4</xm:f>
            <x14:dxf>
              <font>
                <b/>
                <i val="0"/>
                <color theme="0"/>
              </font>
              <fill>
                <patternFill>
                  <bgColor rgb="FFE26B0A"/>
                </patternFill>
              </fill>
            </x14:dxf>
          </x14:cfRule>
          <x14:cfRule type="containsText" priority="7481" operator="containsText" id="{573AD57E-EA12-42F3-95EB-82666EDD6067}">
            <xm:f>NOT(ISERROR(SEARCH('Listados Datos'!$T$5,AT407)))</xm:f>
            <xm:f>'Listados Datos'!$T$5</xm:f>
            <x14:dxf>
              <font>
                <b/>
                <i val="0"/>
                <color auto="1"/>
              </font>
              <fill>
                <patternFill>
                  <bgColor rgb="FFFFFF00"/>
                </patternFill>
              </fill>
            </x14:dxf>
          </x14:cfRule>
          <x14:cfRule type="containsText" priority="7482" operator="containsText" id="{19D814C9-82B7-490F-A6AD-3E6891A34454}">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69" operator="containsText" id="{6FF87180-BD4D-4C91-907E-2D522E837CFF}">
            <xm:f>NOT(ISERROR(SEARCH('Listados Datos'!$P$3,AR407)))</xm:f>
            <xm:f>'Listados Datos'!$P$3</xm:f>
            <x14:dxf>
              <fill>
                <patternFill>
                  <bgColor rgb="FF99CC00"/>
                </patternFill>
              </fill>
            </x14:dxf>
          </x14:cfRule>
          <x14:cfRule type="containsText" priority="7470" operator="containsText" id="{4F889387-F70B-4C7A-8E16-6645C5D51AC0}">
            <xm:f>NOT(ISERROR(SEARCH('Listados Datos'!$P$4,AR407)))</xm:f>
            <xm:f>'Listados Datos'!$P$4</xm:f>
            <x14:dxf>
              <fill>
                <patternFill>
                  <bgColor rgb="FF33CC33"/>
                </patternFill>
              </fill>
            </x14:dxf>
          </x14:cfRule>
          <x14:cfRule type="containsText" priority="7471" operator="containsText" id="{1E1BD864-B73C-4B0C-9B93-CD32D713AB00}">
            <xm:f>NOT(ISERROR(SEARCH('Listados Datos'!$P$5,AR407)))</xm:f>
            <xm:f>'Listados Datos'!$P$5</xm:f>
            <x14:dxf>
              <fill>
                <patternFill>
                  <bgColor rgb="FFFFFF00"/>
                </patternFill>
              </fill>
            </x14:dxf>
          </x14:cfRule>
          <x14:cfRule type="containsText" priority="7472" operator="containsText" id="{D9AF0CC2-D891-4CF5-A7D5-6F0ED568679E}">
            <xm:f>NOT(ISERROR(SEARCH('Listados Datos'!$P$6,AR407)))</xm:f>
            <xm:f>'Listados Datos'!$P$6</xm:f>
            <x14:dxf>
              <fill>
                <patternFill>
                  <bgColor rgb="FFFFC000"/>
                </patternFill>
              </fill>
            </x14:dxf>
          </x14:cfRule>
          <x14:cfRule type="containsText" priority="7473" operator="containsText" id="{752E644B-7A20-4C0F-A790-49288D437BFD}">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51" operator="containsText" id="{FF684ED1-7B7F-4DB4-9C57-129A84B47ED3}">
            <xm:f>NOT(ISERROR(SEARCH('Listados Datos'!$T$3,AF408)))</xm:f>
            <xm:f>'Listados Datos'!$T$3</xm:f>
            <x14:dxf>
              <fill>
                <patternFill patternType="solid">
                  <bgColor rgb="FFC00000"/>
                </patternFill>
              </fill>
            </x14:dxf>
          </x14:cfRule>
          <x14:cfRule type="containsText" priority="7452" operator="containsText" id="{39B46446-442B-427B-918D-2A6AD2FB34FB}">
            <xm:f>NOT(ISERROR(SEARCH('Listados Datos'!$T$4,AF408)))</xm:f>
            <xm:f>'Listados Datos'!$T$4</xm:f>
            <x14:dxf>
              <font>
                <b/>
                <i val="0"/>
                <color theme="0"/>
              </font>
              <fill>
                <patternFill>
                  <bgColor rgb="FFE26B0A"/>
                </patternFill>
              </fill>
            </x14:dxf>
          </x14:cfRule>
          <x14:cfRule type="containsText" priority="7453" operator="containsText" id="{2CBEE258-5522-47A0-942F-68FD310DA89F}">
            <xm:f>NOT(ISERROR(SEARCH('Listados Datos'!$T$5,AF408)))</xm:f>
            <xm:f>'Listados Datos'!$T$5</xm:f>
            <x14:dxf>
              <font>
                <b/>
                <i val="0"/>
                <color auto="1"/>
              </font>
              <fill>
                <patternFill>
                  <bgColor rgb="FFFFFF00"/>
                </patternFill>
              </fill>
            </x14:dxf>
          </x14:cfRule>
          <x14:cfRule type="containsText" priority="7454" operator="containsText" id="{42864B97-3332-4548-925E-EC3D3A1E96E8}">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47" operator="containsText" id="{2E4E9CE8-94A4-4D1A-9655-98011F193F77}">
            <xm:f>NOT(ISERROR(SEARCH('Listados Datos'!$T$3,AB408)))</xm:f>
            <xm:f>'Listados Datos'!$T$3</xm:f>
            <x14:dxf>
              <fill>
                <patternFill patternType="solid">
                  <bgColor rgb="FFC00000"/>
                </patternFill>
              </fill>
            </x14:dxf>
          </x14:cfRule>
          <x14:cfRule type="containsText" priority="7448" operator="containsText" id="{6A2357DC-80D0-462A-BBAF-E5E514656B4F}">
            <xm:f>NOT(ISERROR(SEARCH('Listados Datos'!$T$4,AB408)))</xm:f>
            <xm:f>'Listados Datos'!$T$4</xm:f>
            <x14:dxf>
              <font>
                <b/>
                <i val="0"/>
                <color theme="0"/>
              </font>
              <fill>
                <patternFill>
                  <bgColor rgb="FFE26B0A"/>
                </patternFill>
              </fill>
            </x14:dxf>
          </x14:cfRule>
          <x14:cfRule type="containsText" priority="7449" operator="containsText" id="{84547517-C45E-4445-B1A4-96520320910C}">
            <xm:f>NOT(ISERROR(SEARCH('Listados Datos'!$T$5,AB408)))</xm:f>
            <xm:f>'Listados Datos'!$T$5</xm:f>
            <x14:dxf>
              <font>
                <b/>
                <i val="0"/>
                <color auto="1"/>
              </font>
              <fill>
                <patternFill>
                  <bgColor rgb="FFFFFF00"/>
                </patternFill>
              </fill>
            </x14:dxf>
          </x14:cfRule>
          <x14:cfRule type="containsText" priority="7450" operator="containsText" id="{399ADACC-E49C-4793-8772-4904874FAD20}">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37" operator="containsText" id="{7E7B03CD-5AC7-451D-AA7F-D847E46BC1F5}">
            <xm:f>NOT(ISERROR(SEARCH('Listados Datos'!$P$3,Z408)))</xm:f>
            <xm:f>'Listados Datos'!$P$3</xm:f>
            <x14:dxf>
              <fill>
                <patternFill>
                  <bgColor rgb="FF99CC00"/>
                </patternFill>
              </fill>
            </x14:dxf>
          </x14:cfRule>
          <x14:cfRule type="containsText" priority="7438" operator="containsText" id="{D7F92450-7C2D-4159-8A3A-2EE970F20E63}">
            <xm:f>NOT(ISERROR(SEARCH('Listados Datos'!$P$4,Z408)))</xm:f>
            <xm:f>'Listados Datos'!$P$4</xm:f>
            <x14:dxf>
              <fill>
                <patternFill>
                  <bgColor rgb="FF33CC33"/>
                </patternFill>
              </fill>
            </x14:dxf>
          </x14:cfRule>
          <x14:cfRule type="containsText" priority="7439" operator="containsText" id="{C4EA47B4-CF51-41D0-B2C5-611D0AB1CC98}">
            <xm:f>NOT(ISERROR(SEARCH('Listados Datos'!$P$5,Z408)))</xm:f>
            <xm:f>'Listados Datos'!$P$5</xm:f>
            <x14:dxf>
              <fill>
                <patternFill>
                  <bgColor rgb="FFFFFF00"/>
                </patternFill>
              </fill>
            </x14:dxf>
          </x14:cfRule>
          <x14:cfRule type="containsText" priority="7440" operator="containsText" id="{308BB5D0-FDAC-4892-9008-566900B0505C}">
            <xm:f>NOT(ISERROR(SEARCH('Listados Datos'!$P$6,Z408)))</xm:f>
            <xm:f>'Listados Datos'!$P$6</xm:f>
            <x14:dxf>
              <fill>
                <patternFill>
                  <bgColor rgb="FFFFC000"/>
                </patternFill>
              </fill>
            </x14:dxf>
          </x14:cfRule>
          <x14:cfRule type="containsText" priority="7441" operator="containsText" id="{6B8C023F-3C62-475E-92C1-AA39F3C14635}">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409" operator="containsText" id="{67ADD3B7-0E26-49B1-8B78-1BB37F27F008}">
            <xm:f>NOT(ISERROR(SEARCH('Listados Datos'!$T$3,AT409)))</xm:f>
            <xm:f>'Listados Datos'!$T$3</xm:f>
            <x14:dxf>
              <fill>
                <patternFill patternType="solid">
                  <bgColor rgb="FFC00000"/>
                </patternFill>
              </fill>
            </x14:dxf>
          </x14:cfRule>
          <x14:cfRule type="containsText" priority="7410" operator="containsText" id="{CBC7F594-F142-4EF6-B746-88853D3CCA13}">
            <xm:f>NOT(ISERROR(SEARCH('Listados Datos'!$T$4,AT409)))</xm:f>
            <xm:f>'Listados Datos'!$T$4</xm:f>
            <x14:dxf>
              <font>
                <b/>
                <i val="0"/>
                <color theme="0"/>
              </font>
              <fill>
                <patternFill>
                  <bgColor rgb="FFE26B0A"/>
                </patternFill>
              </fill>
            </x14:dxf>
          </x14:cfRule>
          <x14:cfRule type="containsText" priority="7411" operator="containsText" id="{BA8583DF-DAA5-4689-8C34-1B20E5E33013}">
            <xm:f>NOT(ISERROR(SEARCH('Listados Datos'!$T$5,AT409)))</xm:f>
            <xm:f>'Listados Datos'!$T$5</xm:f>
            <x14:dxf>
              <font>
                <b/>
                <i val="0"/>
                <color auto="1"/>
              </font>
              <fill>
                <patternFill>
                  <bgColor rgb="FFFFFF00"/>
                </patternFill>
              </fill>
            </x14:dxf>
          </x14:cfRule>
          <x14:cfRule type="containsText" priority="7412" operator="containsText" id="{4024BB8F-87A9-4B9C-A201-DF8C2CF03B3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147" operator="containsText" id="{CE24CB2B-4B37-42CF-B68D-4010C89D39FB}">
            <xm:f>NOT(ISERROR(SEARCH('Listados Datos'!$P$3,AR416)))</xm:f>
            <xm:f>'Listados Datos'!$P$3</xm:f>
            <x14:dxf>
              <fill>
                <patternFill>
                  <bgColor rgb="FF99CC00"/>
                </patternFill>
              </fill>
            </x14:dxf>
          </x14:cfRule>
          <x14:cfRule type="containsText" priority="7148" operator="containsText" id="{0ED16808-ADBE-4DE8-BDBD-7275A9E8AEEA}">
            <xm:f>NOT(ISERROR(SEARCH('Listados Datos'!$P$4,AR416)))</xm:f>
            <xm:f>'Listados Datos'!$P$4</xm:f>
            <x14:dxf>
              <fill>
                <patternFill>
                  <bgColor rgb="FF33CC33"/>
                </patternFill>
              </fill>
            </x14:dxf>
          </x14:cfRule>
          <x14:cfRule type="containsText" priority="7149" operator="containsText" id="{61B1FFE7-ECCB-41E0-AD75-C78113EEA721}">
            <xm:f>NOT(ISERROR(SEARCH('Listados Datos'!$P$5,AR416)))</xm:f>
            <xm:f>'Listados Datos'!$P$5</xm:f>
            <x14:dxf>
              <fill>
                <patternFill>
                  <bgColor rgb="FFFFFF00"/>
                </patternFill>
              </fill>
            </x14:dxf>
          </x14:cfRule>
          <x14:cfRule type="containsText" priority="7150" operator="containsText" id="{1D399ECC-C9EA-458A-BC20-231BB848E16F}">
            <xm:f>NOT(ISERROR(SEARCH('Listados Datos'!$P$6,AR416)))</xm:f>
            <xm:f>'Listados Datos'!$P$6</xm:f>
            <x14:dxf>
              <fill>
                <patternFill>
                  <bgColor rgb="FFFFC000"/>
                </patternFill>
              </fill>
            </x14:dxf>
          </x14:cfRule>
          <x14:cfRule type="containsText" priority="7151" operator="containsText" id="{B25DA63A-C85A-4D67-848A-FEB435CA0F18}">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7395" operator="containsText" id="{8E670CF2-A845-419A-BE52-1CCB9E597924}">
            <xm:f>NOT(ISERROR(SEARCH('Listados Datos'!$T$3,AF386)))</xm:f>
            <xm:f>'Listados Datos'!$T$3</xm:f>
            <x14:dxf>
              <fill>
                <patternFill patternType="solid">
                  <bgColor rgb="FFC00000"/>
                </patternFill>
              </fill>
            </x14:dxf>
          </x14:cfRule>
          <x14:cfRule type="containsText" priority="7396" operator="containsText" id="{E7134503-4108-4516-A120-75FD52598802}">
            <xm:f>NOT(ISERROR(SEARCH('Listados Datos'!$T$4,AF386)))</xm:f>
            <xm:f>'Listados Datos'!$T$4</xm:f>
            <x14:dxf>
              <font>
                <b/>
                <i val="0"/>
                <color theme="0"/>
              </font>
              <fill>
                <patternFill>
                  <bgColor rgb="FFE26B0A"/>
                </patternFill>
              </fill>
            </x14:dxf>
          </x14:cfRule>
          <x14:cfRule type="containsText" priority="7397" operator="containsText" id="{F1D73C7C-A39D-43A6-AC14-FBDDBCB8816A}">
            <xm:f>NOT(ISERROR(SEARCH('Listados Datos'!$T$5,AF386)))</xm:f>
            <xm:f>'Listados Datos'!$T$5</xm:f>
            <x14:dxf>
              <font>
                <b/>
                <i val="0"/>
                <color auto="1"/>
              </font>
              <fill>
                <patternFill>
                  <bgColor rgb="FFFFFF00"/>
                </patternFill>
              </fill>
            </x14:dxf>
          </x14:cfRule>
          <x14:cfRule type="containsText" priority="7398" operator="containsText" id="{D790A130-C3CB-4360-9712-38C5C6EB58F9}">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391" operator="containsText" id="{DD6AFD00-8BA7-4129-8A78-1A43EC47C7B9}">
            <xm:f>NOT(ISERROR(SEARCH('Listados Datos'!$T$3,AB386)))</xm:f>
            <xm:f>'Listados Datos'!$T$3</xm:f>
            <x14:dxf>
              <fill>
                <patternFill patternType="solid">
                  <bgColor rgb="FFC00000"/>
                </patternFill>
              </fill>
            </x14:dxf>
          </x14:cfRule>
          <x14:cfRule type="containsText" priority="7392" operator="containsText" id="{AF60A0D9-44CE-4119-8E7B-9CF481C3DAD1}">
            <xm:f>NOT(ISERROR(SEARCH('Listados Datos'!$T$4,AB386)))</xm:f>
            <xm:f>'Listados Datos'!$T$4</xm:f>
            <x14:dxf>
              <font>
                <b/>
                <i val="0"/>
                <color theme="0"/>
              </font>
              <fill>
                <patternFill>
                  <bgColor rgb="FFE26B0A"/>
                </patternFill>
              </fill>
            </x14:dxf>
          </x14:cfRule>
          <x14:cfRule type="containsText" priority="7393" operator="containsText" id="{29AD8F0B-DC96-4A63-A976-9AFCF9DD7E70}">
            <xm:f>NOT(ISERROR(SEARCH('Listados Datos'!$T$5,AB386)))</xm:f>
            <xm:f>'Listados Datos'!$T$5</xm:f>
            <x14:dxf>
              <font>
                <b/>
                <i val="0"/>
                <color auto="1"/>
              </font>
              <fill>
                <patternFill>
                  <bgColor rgb="FFFFFF00"/>
                </patternFill>
              </fill>
            </x14:dxf>
          </x14:cfRule>
          <x14:cfRule type="containsText" priority="7394" operator="containsText" id="{2CFE80B1-CCD7-4C40-BB25-BB11E5C64B59}">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381" operator="containsText" id="{751BD828-2805-4E9C-8BB9-BC4DC33B7B17}">
            <xm:f>NOT(ISERROR(SEARCH('Listados Datos'!$P$3,Z386)))</xm:f>
            <xm:f>'Listados Datos'!$P$3</xm:f>
            <x14:dxf>
              <fill>
                <patternFill>
                  <bgColor rgb="FF99CC00"/>
                </patternFill>
              </fill>
            </x14:dxf>
          </x14:cfRule>
          <x14:cfRule type="containsText" priority="7382" operator="containsText" id="{FB4049F9-B9FA-49C6-9F53-356F3BD60001}">
            <xm:f>NOT(ISERROR(SEARCH('Listados Datos'!$P$4,Z386)))</xm:f>
            <xm:f>'Listados Datos'!$P$4</xm:f>
            <x14:dxf>
              <fill>
                <patternFill>
                  <bgColor rgb="FF33CC33"/>
                </patternFill>
              </fill>
            </x14:dxf>
          </x14:cfRule>
          <x14:cfRule type="containsText" priority="7383" operator="containsText" id="{E6E8D5C6-1142-433F-BFE0-5DB54ACC367E}">
            <xm:f>NOT(ISERROR(SEARCH('Listados Datos'!$P$5,Z386)))</xm:f>
            <xm:f>'Listados Datos'!$P$5</xm:f>
            <x14:dxf>
              <fill>
                <patternFill>
                  <bgColor rgb="FFFFFF00"/>
                </patternFill>
              </fill>
            </x14:dxf>
          </x14:cfRule>
          <x14:cfRule type="containsText" priority="7384" operator="containsText" id="{85641311-5E95-4C89-950E-85C3A585FD17}">
            <xm:f>NOT(ISERROR(SEARCH('Listados Datos'!$P$6,Z386)))</xm:f>
            <xm:f>'Listados Datos'!$P$6</xm:f>
            <x14:dxf>
              <fill>
                <patternFill>
                  <bgColor rgb="FFFFC000"/>
                </patternFill>
              </fill>
            </x14:dxf>
          </x14:cfRule>
          <x14:cfRule type="containsText" priority="7385" operator="containsText" id="{9A602D91-FD1C-4DC6-957D-23D1B21385CC}">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367" operator="containsText" id="{4B114749-CA15-4B8C-B3BF-64805DFCFD43}">
            <xm:f>NOT(ISERROR(SEARCH('Listados Datos'!$T$3,AT386)))</xm:f>
            <xm:f>'Listados Datos'!$T$3</xm:f>
            <x14:dxf>
              <fill>
                <patternFill patternType="solid">
                  <bgColor rgb="FFC00000"/>
                </patternFill>
              </fill>
            </x14:dxf>
          </x14:cfRule>
          <x14:cfRule type="containsText" priority="7368" operator="containsText" id="{0BA40630-D890-4825-B999-36B025AE6FBA}">
            <xm:f>NOT(ISERROR(SEARCH('Listados Datos'!$T$4,AT386)))</xm:f>
            <xm:f>'Listados Datos'!$T$4</xm:f>
            <x14:dxf>
              <font>
                <b/>
                <i val="0"/>
                <color theme="0"/>
              </font>
              <fill>
                <patternFill>
                  <bgColor rgb="FFE26B0A"/>
                </patternFill>
              </fill>
            </x14:dxf>
          </x14:cfRule>
          <x14:cfRule type="containsText" priority="7369" operator="containsText" id="{09B6B479-B062-4C58-8A77-1645D12AA97E}">
            <xm:f>NOT(ISERROR(SEARCH('Listados Datos'!$T$5,AT386)))</xm:f>
            <xm:f>'Listados Datos'!$T$5</xm:f>
            <x14:dxf>
              <font>
                <b/>
                <i val="0"/>
                <color auto="1"/>
              </font>
              <fill>
                <patternFill>
                  <bgColor rgb="FFFFFF00"/>
                </patternFill>
              </fill>
            </x14:dxf>
          </x14:cfRule>
          <x14:cfRule type="containsText" priority="7370" operator="containsText" id="{29AEEE4F-B500-44A9-A158-CC93DA24C204}">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357" operator="containsText" id="{22FBE9F3-C53B-4942-97CC-CC18976FC9EF}">
            <xm:f>NOT(ISERROR(SEARCH('Listados Datos'!$P$3,AR386)))</xm:f>
            <xm:f>'Listados Datos'!$P$3</xm:f>
            <x14:dxf>
              <fill>
                <patternFill>
                  <bgColor rgb="FF99CC00"/>
                </patternFill>
              </fill>
            </x14:dxf>
          </x14:cfRule>
          <x14:cfRule type="containsText" priority="7358" operator="containsText" id="{05704D2F-B682-4008-8A0C-8C99B72AEDE6}">
            <xm:f>NOT(ISERROR(SEARCH('Listados Datos'!$P$4,AR386)))</xm:f>
            <xm:f>'Listados Datos'!$P$4</xm:f>
            <x14:dxf>
              <fill>
                <patternFill>
                  <bgColor rgb="FF33CC33"/>
                </patternFill>
              </fill>
            </x14:dxf>
          </x14:cfRule>
          <x14:cfRule type="containsText" priority="7359" operator="containsText" id="{E435BCA4-6101-4E86-A7C6-7E486352753F}">
            <xm:f>NOT(ISERROR(SEARCH('Listados Datos'!$P$5,AR386)))</xm:f>
            <xm:f>'Listados Datos'!$P$5</xm:f>
            <x14:dxf>
              <fill>
                <patternFill>
                  <bgColor rgb="FFFFFF00"/>
                </patternFill>
              </fill>
            </x14:dxf>
          </x14:cfRule>
          <x14:cfRule type="containsText" priority="7360" operator="containsText" id="{282BF3AD-CF18-4D50-B8E2-7043F06BC8A3}">
            <xm:f>NOT(ISERROR(SEARCH('Listados Datos'!$P$6,AR386)))</xm:f>
            <xm:f>'Listados Datos'!$P$6</xm:f>
            <x14:dxf>
              <fill>
                <patternFill>
                  <bgColor rgb="FFFFC000"/>
                </patternFill>
              </fill>
            </x14:dxf>
          </x14:cfRule>
          <x14:cfRule type="containsText" priority="7361" operator="containsText" id="{917E1A01-A35A-4876-A9CC-67FCA2499FF0}">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353" operator="containsText" id="{2A33D25D-F279-4A81-B72E-47206BC13549}">
            <xm:f>NOT(ISERROR(SEARCH('Listados Datos'!$T$3,AF392)))</xm:f>
            <xm:f>'Listados Datos'!$T$3</xm:f>
            <x14:dxf>
              <fill>
                <patternFill patternType="solid">
                  <bgColor rgb="FFC00000"/>
                </patternFill>
              </fill>
            </x14:dxf>
          </x14:cfRule>
          <x14:cfRule type="containsText" priority="7354" operator="containsText" id="{84205631-41D9-4331-BDE9-18BCD44DE4FB}">
            <xm:f>NOT(ISERROR(SEARCH('Listados Datos'!$T$4,AF392)))</xm:f>
            <xm:f>'Listados Datos'!$T$4</xm:f>
            <x14:dxf>
              <font>
                <b/>
                <i val="0"/>
                <color theme="0"/>
              </font>
              <fill>
                <patternFill>
                  <bgColor rgb="FFE26B0A"/>
                </patternFill>
              </fill>
            </x14:dxf>
          </x14:cfRule>
          <x14:cfRule type="containsText" priority="7355" operator="containsText" id="{2F40DE9C-F72E-470F-9630-5E1FF78E14AF}">
            <xm:f>NOT(ISERROR(SEARCH('Listados Datos'!$T$5,AF392)))</xm:f>
            <xm:f>'Listados Datos'!$T$5</xm:f>
            <x14:dxf>
              <font>
                <b/>
                <i val="0"/>
                <color auto="1"/>
              </font>
              <fill>
                <patternFill>
                  <bgColor rgb="FFFFFF00"/>
                </patternFill>
              </fill>
            </x14:dxf>
          </x14:cfRule>
          <x14:cfRule type="containsText" priority="7356" operator="containsText" id="{41124629-994E-4C40-B2AD-3A6DD44B0DB0}">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349" operator="containsText" id="{EAE32F9D-92FE-4487-BFAA-C0C7C6DB9BDC}">
            <xm:f>NOT(ISERROR(SEARCH('Listados Datos'!$T$3,AB392)))</xm:f>
            <xm:f>'Listados Datos'!$T$3</xm:f>
            <x14:dxf>
              <fill>
                <patternFill patternType="solid">
                  <bgColor rgb="FFC00000"/>
                </patternFill>
              </fill>
            </x14:dxf>
          </x14:cfRule>
          <x14:cfRule type="containsText" priority="7350" operator="containsText" id="{EF446151-8313-4DD3-BF5A-C91FEB84B6C5}">
            <xm:f>NOT(ISERROR(SEARCH('Listados Datos'!$T$4,AB392)))</xm:f>
            <xm:f>'Listados Datos'!$T$4</xm:f>
            <x14:dxf>
              <font>
                <b/>
                <i val="0"/>
                <color theme="0"/>
              </font>
              <fill>
                <patternFill>
                  <bgColor rgb="FFE26B0A"/>
                </patternFill>
              </fill>
            </x14:dxf>
          </x14:cfRule>
          <x14:cfRule type="containsText" priority="7351" operator="containsText" id="{E76133EA-9F97-474B-8FD5-5D847FA49858}">
            <xm:f>NOT(ISERROR(SEARCH('Listados Datos'!$T$5,AB392)))</xm:f>
            <xm:f>'Listados Datos'!$T$5</xm:f>
            <x14:dxf>
              <font>
                <b/>
                <i val="0"/>
                <color auto="1"/>
              </font>
              <fill>
                <patternFill>
                  <bgColor rgb="FFFFFF00"/>
                </patternFill>
              </fill>
            </x14:dxf>
          </x14:cfRule>
          <x14:cfRule type="containsText" priority="7352" operator="containsText" id="{5F048A68-6F0A-4F3D-B76C-78AB3E4C7C15}">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339" operator="containsText" id="{B04B3A27-DE8E-4286-AD34-E6669F3959A1}">
            <xm:f>NOT(ISERROR(SEARCH('Listados Datos'!$P$3,Z392)))</xm:f>
            <xm:f>'Listados Datos'!$P$3</xm:f>
            <x14:dxf>
              <fill>
                <patternFill>
                  <bgColor rgb="FF99CC00"/>
                </patternFill>
              </fill>
            </x14:dxf>
          </x14:cfRule>
          <x14:cfRule type="containsText" priority="7340" operator="containsText" id="{E32BFA59-E416-46B7-B880-21E3BA2E5503}">
            <xm:f>NOT(ISERROR(SEARCH('Listados Datos'!$P$4,Z392)))</xm:f>
            <xm:f>'Listados Datos'!$P$4</xm:f>
            <x14:dxf>
              <fill>
                <patternFill>
                  <bgColor rgb="FF33CC33"/>
                </patternFill>
              </fill>
            </x14:dxf>
          </x14:cfRule>
          <x14:cfRule type="containsText" priority="7341" operator="containsText" id="{A5DB1568-0A32-4A4D-A5E5-4D932982D64D}">
            <xm:f>NOT(ISERROR(SEARCH('Listados Datos'!$P$5,Z392)))</xm:f>
            <xm:f>'Listados Datos'!$P$5</xm:f>
            <x14:dxf>
              <fill>
                <patternFill>
                  <bgColor rgb="FFFFFF00"/>
                </patternFill>
              </fill>
            </x14:dxf>
          </x14:cfRule>
          <x14:cfRule type="containsText" priority="7342" operator="containsText" id="{5D4B0B42-FC34-40D1-BAE4-69253726D775}">
            <xm:f>NOT(ISERROR(SEARCH('Listados Datos'!$P$6,Z392)))</xm:f>
            <xm:f>'Listados Datos'!$P$6</xm:f>
            <x14:dxf>
              <fill>
                <patternFill>
                  <bgColor rgb="FFFFC000"/>
                </patternFill>
              </fill>
            </x14:dxf>
          </x14:cfRule>
          <x14:cfRule type="containsText" priority="7343" operator="containsText" id="{5B3D369C-3408-4DDE-B6F2-A1CA8B09E8E5}">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325" operator="containsText" id="{531AC2B7-D006-408A-93E1-7F001BA07FA7}">
            <xm:f>NOT(ISERROR(SEARCH('Listados Datos'!$T$3,AT392)))</xm:f>
            <xm:f>'Listados Datos'!$T$3</xm:f>
            <x14:dxf>
              <fill>
                <patternFill patternType="solid">
                  <bgColor rgb="FFC00000"/>
                </patternFill>
              </fill>
            </x14:dxf>
          </x14:cfRule>
          <x14:cfRule type="containsText" priority="7326" operator="containsText" id="{E38AF916-AD50-48F4-A51F-D3167CD2F198}">
            <xm:f>NOT(ISERROR(SEARCH('Listados Datos'!$T$4,AT392)))</xm:f>
            <xm:f>'Listados Datos'!$T$4</xm:f>
            <x14:dxf>
              <font>
                <b/>
                <i val="0"/>
                <color theme="0"/>
              </font>
              <fill>
                <patternFill>
                  <bgColor rgb="FFE26B0A"/>
                </patternFill>
              </fill>
            </x14:dxf>
          </x14:cfRule>
          <x14:cfRule type="containsText" priority="7327" operator="containsText" id="{3F2FCAF1-F423-446D-A696-20E571795106}">
            <xm:f>NOT(ISERROR(SEARCH('Listados Datos'!$T$5,AT392)))</xm:f>
            <xm:f>'Listados Datos'!$T$5</xm:f>
            <x14:dxf>
              <font>
                <b/>
                <i val="0"/>
                <color auto="1"/>
              </font>
              <fill>
                <patternFill>
                  <bgColor rgb="FFFFFF00"/>
                </patternFill>
              </fill>
            </x14:dxf>
          </x14:cfRule>
          <x14:cfRule type="containsText" priority="7328" operator="containsText" id="{1015C97E-4106-41BA-81E1-BF44FF9C2B73}">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315" operator="containsText" id="{C2CA2769-FEB0-4C4F-B8C7-ACA702D7216D}">
            <xm:f>NOT(ISERROR(SEARCH('Listados Datos'!$P$3,AR392)))</xm:f>
            <xm:f>'Listados Datos'!$P$3</xm:f>
            <x14:dxf>
              <fill>
                <patternFill>
                  <bgColor rgb="FF99CC00"/>
                </patternFill>
              </fill>
            </x14:dxf>
          </x14:cfRule>
          <x14:cfRule type="containsText" priority="7316" operator="containsText" id="{CB53828B-E9C9-46E3-AAB3-C490F2B1962E}">
            <xm:f>NOT(ISERROR(SEARCH('Listados Datos'!$P$4,AR392)))</xm:f>
            <xm:f>'Listados Datos'!$P$4</xm:f>
            <x14:dxf>
              <fill>
                <patternFill>
                  <bgColor rgb="FF33CC33"/>
                </patternFill>
              </fill>
            </x14:dxf>
          </x14:cfRule>
          <x14:cfRule type="containsText" priority="7317" operator="containsText" id="{4CEE4188-CAB4-4984-B585-38A3B2B260C1}">
            <xm:f>NOT(ISERROR(SEARCH('Listados Datos'!$P$5,AR392)))</xm:f>
            <xm:f>'Listados Datos'!$P$5</xm:f>
            <x14:dxf>
              <fill>
                <patternFill>
                  <bgColor rgb="FFFFFF00"/>
                </patternFill>
              </fill>
            </x14:dxf>
          </x14:cfRule>
          <x14:cfRule type="containsText" priority="7318" operator="containsText" id="{D6C9677F-3B34-4853-8AC6-A61A8D55C3B7}">
            <xm:f>NOT(ISERROR(SEARCH('Listados Datos'!$P$6,AR392)))</xm:f>
            <xm:f>'Listados Datos'!$P$6</xm:f>
            <x14:dxf>
              <fill>
                <patternFill>
                  <bgColor rgb="FFFFC000"/>
                </patternFill>
              </fill>
            </x14:dxf>
          </x14:cfRule>
          <x14:cfRule type="containsText" priority="7319" operator="containsText" id="{9354F774-B844-481D-A0E0-9C79E910B7FB}">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311" operator="containsText" id="{D45FE783-3826-4B7C-BE97-4031E020BB0C}">
            <xm:f>NOT(ISERROR(SEARCH('Listados Datos'!$T$3,AF398)))</xm:f>
            <xm:f>'Listados Datos'!$T$3</xm:f>
            <x14:dxf>
              <fill>
                <patternFill patternType="solid">
                  <bgColor rgb="FFC00000"/>
                </patternFill>
              </fill>
            </x14:dxf>
          </x14:cfRule>
          <x14:cfRule type="containsText" priority="7312" operator="containsText" id="{2B150828-DD03-437E-87CD-36CDE878F5E8}">
            <xm:f>NOT(ISERROR(SEARCH('Listados Datos'!$T$4,AF398)))</xm:f>
            <xm:f>'Listados Datos'!$T$4</xm:f>
            <x14:dxf>
              <font>
                <b/>
                <i val="0"/>
                <color theme="0"/>
              </font>
              <fill>
                <patternFill>
                  <bgColor rgb="FFE26B0A"/>
                </patternFill>
              </fill>
            </x14:dxf>
          </x14:cfRule>
          <x14:cfRule type="containsText" priority="7313" operator="containsText" id="{CCE547FF-E316-4798-AE18-C7E024C0C4B0}">
            <xm:f>NOT(ISERROR(SEARCH('Listados Datos'!$T$5,AF398)))</xm:f>
            <xm:f>'Listados Datos'!$T$5</xm:f>
            <x14:dxf>
              <font>
                <b/>
                <i val="0"/>
                <color auto="1"/>
              </font>
              <fill>
                <patternFill>
                  <bgColor rgb="FFFFFF00"/>
                </patternFill>
              </fill>
            </x14:dxf>
          </x14:cfRule>
          <x14:cfRule type="containsText" priority="7314" operator="containsText" id="{2B28C2CB-9B86-4571-AC0D-953BE41D90E2}">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307" operator="containsText" id="{D86E889F-BCD4-482E-B346-35A53D981B71}">
            <xm:f>NOT(ISERROR(SEARCH('Listados Datos'!$T$3,AB398)))</xm:f>
            <xm:f>'Listados Datos'!$T$3</xm:f>
            <x14:dxf>
              <fill>
                <patternFill patternType="solid">
                  <bgColor rgb="FFC00000"/>
                </patternFill>
              </fill>
            </x14:dxf>
          </x14:cfRule>
          <x14:cfRule type="containsText" priority="7308" operator="containsText" id="{B7080B5C-8E81-4FF9-ADD8-9ADD1F6F532D}">
            <xm:f>NOT(ISERROR(SEARCH('Listados Datos'!$T$4,AB398)))</xm:f>
            <xm:f>'Listados Datos'!$T$4</xm:f>
            <x14:dxf>
              <font>
                <b/>
                <i val="0"/>
                <color theme="0"/>
              </font>
              <fill>
                <patternFill>
                  <bgColor rgb="FFE26B0A"/>
                </patternFill>
              </fill>
            </x14:dxf>
          </x14:cfRule>
          <x14:cfRule type="containsText" priority="7309" operator="containsText" id="{9AE75B91-46ED-4CD5-AA1C-64AD797638AE}">
            <xm:f>NOT(ISERROR(SEARCH('Listados Datos'!$T$5,AB398)))</xm:f>
            <xm:f>'Listados Datos'!$T$5</xm:f>
            <x14:dxf>
              <font>
                <b/>
                <i val="0"/>
                <color auto="1"/>
              </font>
              <fill>
                <patternFill>
                  <bgColor rgb="FFFFFF00"/>
                </patternFill>
              </fill>
            </x14:dxf>
          </x14:cfRule>
          <x14:cfRule type="containsText" priority="7310" operator="containsText" id="{F5FFB100-C761-4265-9846-67A9E7FE560A}">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297" operator="containsText" id="{D9EEB5E4-D76D-486A-9D63-0A38E7C76177}">
            <xm:f>NOT(ISERROR(SEARCH('Listados Datos'!$P$3,Z398)))</xm:f>
            <xm:f>'Listados Datos'!$P$3</xm:f>
            <x14:dxf>
              <fill>
                <patternFill>
                  <bgColor rgb="FF99CC00"/>
                </patternFill>
              </fill>
            </x14:dxf>
          </x14:cfRule>
          <x14:cfRule type="containsText" priority="7298" operator="containsText" id="{39FD6EB5-8138-4432-BBEE-DD21F29E4263}">
            <xm:f>NOT(ISERROR(SEARCH('Listados Datos'!$P$4,Z398)))</xm:f>
            <xm:f>'Listados Datos'!$P$4</xm:f>
            <x14:dxf>
              <fill>
                <patternFill>
                  <bgColor rgb="FF33CC33"/>
                </patternFill>
              </fill>
            </x14:dxf>
          </x14:cfRule>
          <x14:cfRule type="containsText" priority="7299" operator="containsText" id="{9F87E26B-4A5B-480A-A804-6FD922F46AA6}">
            <xm:f>NOT(ISERROR(SEARCH('Listados Datos'!$P$5,Z398)))</xm:f>
            <xm:f>'Listados Datos'!$P$5</xm:f>
            <x14:dxf>
              <fill>
                <patternFill>
                  <bgColor rgb="FFFFFF00"/>
                </patternFill>
              </fill>
            </x14:dxf>
          </x14:cfRule>
          <x14:cfRule type="containsText" priority="7300" operator="containsText" id="{685C3283-0FCE-4F83-AD68-1E7F6845114A}">
            <xm:f>NOT(ISERROR(SEARCH('Listados Datos'!$P$6,Z398)))</xm:f>
            <xm:f>'Listados Datos'!$P$6</xm:f>
            <x14:dxf>
              <fill>
                <patternFill>
                  <bgColor rgb="FFFFC000"/>
                </patternFill>
              </fill>
            </x14:dxf>
          </x14:cfRule>
          <x14:cfRule type="containsText" priority="7301" operator="containsText" id="{1A803B54-1056-41A0-B2F2-CF5B3AF6E883}">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283" operator="containsText" id="{EA86F6A4-BE18-4CB3-BF28-57D9FC9FE126}">
            <xm:f>NOT(ISERROR(SEARCH('Listados Datos'!$T$3,AT398)))</xm:f>
            <xm:f>'Listados Datos'!$T$3</xm:f>
            <x14:dxf>
              <fill>
                <patternFill patternType="solid">
                  <bgColor rgb="FFC00000"/>
                </patternFill>
              </fill>
            </x14:dxf>
          </x14:cfRule>
          <x14:cfRule type="containsText" priority="7284" operator="containsText" id="{1C35482D-6A56-4C23-9FEA-D8E081C34D9C}">
            <xm:f>NOT(ISERROR(SEARCH('Listados Datos'!$T$4,AT398)))</xm:f>
            <xm:f>'Listados Datos'!$T$4</xm:f>
            <x14:dxf>
              <font>
                <b/>
                <i val="0"/>
                <color theme="0"/>
              </font>
              <fill>
                <patternFill>
                  <bgColor rgb="FFE26B0A"/>
                </patternFill>
              </fill>
            </x14:dxf>
          </x14:cfRule>
          <x14:cfRule type="containsText" priority="7285" operator="containsText" id="{209AB453-8706-4760-9C55-FC1B940848D6}">
            <xm:f>NOT(ISERROR(SEARCH('Listados Datos'!$T$5,AT398)))</xm:f>
            <xm:f>'Listados Datos'!$T$5</xm:f>
            <x14:dxf>
              <font>
                <b/>
                <i val="0"/>
                <color auto="1"/>
              </font>
              <fill>
                <patternFill>
                  <bgColor rgb="FFFFFF00"/>
                </patternFill>
              </fill>
            </x14:dxf>
          </x14:cfRule>
          <x14:cfRule type="containsText" priority="7286" operator="containsText" id="{DD9B0FF7-D6E3-45A4-922B-38A3097402CA}">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273" operator="containsText" id="{44F24078-3858-45D9-8995-C7E12BDE3D2F}">
            <xm:f>NOT(ISERROR(SEARCH('Listados Datos'!$P$3,AR398)))</xm:f>
            <xm:f>'Listados Datos'!$P$3</xm:f>
            <x14:dxf>
              <fill>
                <patternFill>
                  <bgColor rgb="FF99CC00"/>
                </patternFill>
              </fill>
            </x14:dxf>
          </x14:cfRule>
          <x14:cfRule type="containsText" priority="7274" operator="containsText" id="{C1857EA8-F653-46B1-AA67-4D2969F0B291}">
            <xm:f>NOT(ISERROR(SEARCH('Listados Datos'!$P$4,AR398)))</xm:f>
            <xm:f>'Listados Datos'!$P$4</xm:f>
            <x14:dxf>
              <fill>
                <patternFill>
                  <bgColor rgb="FF33CC33"/>
                </patternFill>
              </fill>
            </x14:dxf>
          </x14:cfRule>
          <x14:cfRule type="containsText" priority="7275" operator="containsText" id="{784FFA69-CA5C-4005-899B-97409830CAAD}">
            <xm:f>NOT(ISERROR(SEARCH('Listados Datos'!$P$5,AR398)))</xm:f>
            <xm:f>'Listados Datos'!$P$5</xm:f>
            <x14:dxf>
              <fill>
                <patternFill>
                  <bgColor rgb="FFFFFF00"/>
                </patternFill>
              </fill>
            </x14:dxf>
          </x14:cfRule>
          <x14:cfRule type="containsText" priority="7276" operator="containsText" id="{C483C9A6-CC2D-4B95-B5A9-CB5DA9F354E2}">
            <xm:f>NOT(ISERROR(SEARCH('Listados Datos'!$P$6,AR398)))</xm:f>
            <xm:f>'Listados Datos'!$P$6</xm:f>
            <x14:dxf>
              <fill>
                <patternFill>
                  <bgColor rgb="FFFFC000"/>
                </patternFill>
              </fill>
            </x14:dxf>
          </x14:cfRule>
          <x14:cfRule type="containsText" priority="7277" operator="containsText" id="{8C481F4C-16C4-4588-8701-51645657A31F}">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231" operator="containsText" id="{CAFFFBB2-A7A9-472E-BB8B-5FCECF635584}">
            <xm:f>NOT(ISERROR(SEARCH('Listados Datos'!$P$3,AR404)))</xm:f>
            <xm:f>'Listados Datos'!$P$3</xm:f>
            <x14:dxf>
              <fill>
                <patternFill>
                  <bgColor rgb="FF99CC00"/>
                </patternFill>
              </fill>
            </x14:dxf>
          </x14:cfRule>
          <x14:cfRule type="containsText" priority="7232" operator="containsText" id="{EFE50063-E254-432A-803E-95752F1CF9A5}">
            <xm:f>NOT(ISERROR(SEARCH('Listados Datos'!$P$4,AR404)))</xm:f>
            <xm:f>'Listados Datos'!$P$4</xm:f>
            <x14:dxf>
              <fill>
                <patternFill>
                  <bgColor rgb="FF33CC33"/>
                </patternFill>
              </fill>
            </x14:dxf>
          </x14:cfRule>
          <x14:cfRule type="containsText" priority="7233" operator="containsText" id="{57BDC386-9CFD-40C2-935E-DAA024A74B12}">
            <xm:f>NOT(ISERROR(SEARCH('Listados Datos'!$P$5,AR404)))</xm:f>
            <xm:f>'Listados Datos'!$P$5</xm:f>
            <x14:dxf>
              <fill>
                <patternFill>
                  <bgColor rgb="FFFFFF00"/>
                </patternFill>
              </fill>
            </x14:dxf>
          </x14:cfRule>
          <x14:cfRule type="containsText" priority="7234" operator="containsText" id="{800D10E8-5002-4204-9D8C-7D65B908729F}">
            <xm:f>NOT(ISERROR(SEARCH('Listados Datos'!$P$6,AR404)))</xm:f>
            <xm:f>'Listados Datos'!$P$6</xm:f>
            <x14:dxf>
              <fill>
                <patternFill>
                  <bgColor rgb="FFFFC000"/>
                </patternFill>
              </fill>
            </x14:dxf>
          </x14:cfRule>
          <x14:cfRule type="containsText" priority="7235" operator="containsText" id="{D89086F3-AAB7-4FA6-9AD7-D0F31115A7A0}">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269" operator="containsText" id="{8FF71E8D-7C45-422D-9B0A-5DED203C52ED}">
            <xm:f>NOT(ISERROR(SEARCH('Listados Datos'!$T$3,AF404)))</xm:f>
            <xm:f>'Listados Datos'!$T$3</xm:f>
            <x14:dxf>
              <fill>
                <patternFill patternType="solid">
                  <bgColor rgb="FFC00000"/>
                </patternFill>
              </fill>
            </x14:dxf>
          </x14:cfRule>
          <x14:cfRule type="containsText" priority="7270" operator="containsText" id="{497CBF66-0E40-4DB6-A8E2-88F133966165}">
            <xm:f>NOT(ISERROR(SEARCH('Listados Datos'!$T$4,AF404)))</xm:f>
            <xm:f>'Listados Datos'!$T$4</xm:f>
            <x14:dxf>
              <font>
                <b/>
                <i val="0"/>
                <color theme="0"/>
              </font>
              <fill>
                <patternFill>
                  <bgColor rgb="FFE26B0A"/>
                </patternFill>
              </fill>
            </x14:dxf>
          </x14:cfRule>
          <x14:cfRule type="containsText" priority="7271" operator="containsText" id="{F38F4D1E-A7DD-4E76-A41A-D79FED93C221}">
            <xm:f>NOT(ISERROR(SEARCH('Listados Datos'!$T$5,AF404)))</xm:f>
            <xm:f>'Listados Datos'!$T$5</xm:f>
            <x14:dxf>
              <font>
                <b/>
                <i val="0"/>
                <color auto="1"/>
              </font>
              <fill>
                <patternFill>
                  <bgColor rgb="FFFFFF00"/>
                </patternFill>
              </fill>
            </x14:dxf>
          </x14:cfRule>
          <x14:cfRule type="containsText" priority="7272" operator="containsText" id="{BB3EA440-75DB-4974-94D2-77D425CA8356}">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265" operator="containsText" id="{36F1ED72-726F-4A60-A05C-262DB148B00D}">
            <xm:f>NOT(ISERROR(SEARCH('Listados Datos'!$T$3,AB404)))</xm:f>
            <xm:f>'Listados Datos'!$T$3</xm:f>
            <x14:dxf>
              <fill>
                <patternFill patternType="solid">
                  <bgColor rgb="FFC00000"/>
                </patternFill>
              </fill>
            </x14:dxf>
          </x14:cfRule>
          <x14:cfRule type="containsText" priority="7266" operator="containsText" id="{94B36EEF-C803-4B47-878B-96E9F1C289C5}">
            <xm:f>NOT(ISERROR(SEARCH('Listados Datos'!$T$4,AB404)))</xm:f>
            <xm:f>'Listados Datos'!$T$4</xm:f>
            <x14:dxf>
              <font>
                <b/>
                <i val="0"/>
                <color theme="0"/>
              </font>
              <fill>
                <patternFill>
                  <bgColor rgb="FFE26B0A"/>
                </patternFill>
              </fill>
            </x14:dxf>
          </x14:cfRule>
          <x14:cfRule type="containsText" priority="7267" operator="containsText" id="{B35888DF-5030-4685-9850-9BECA5D77738}">
            <xm:f>NOT(ISERROR(SEARCH('Listados Datos'!$T$5,AB404)))</xm:f>
            <xm:f>'Listados Datos'!$T$5</xm:f>
            <x14:dxf>
              <font>
                <b/>
                <i val="0"/>
                <color auto="1"/>
              </font>
              <fill>
                <patternFill>
                  <bgColor rgb="FFFFFF00"/>
                </patternFill>
              </fill>
            </x14:dxf>
          </x14:cfRule>
          <x14:cfRule type="containsText" priority="7268" operator="containsText" id="{74C4C374-1B1C-4688-B623-2F5D74EB60DC}">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255" operator="containsText" id="{C03AD656-5F25-413B-8019-9FD9AB362975}">
            <xm:f>NOT(ISERROR(SEARCH('Listados Datos'!$P$3,Z404)))</xm:f>
            <xm:f>'Listados Datos'!$P$3</xm:f>
            <x14:dxf>
              <fill>
                <patternFill>
                  <bgColor rgb="FF99CC00"/>
                </patternFill>
              </fill>
            </x14:dxf>
          </x14:cfRule>
          <x14:cfRule type="containsText" priority="7256" operator="containsText" id="{B8D14319-9BF6-429A-BAAD-950834664453}">
            <xm:f>NOT(ISERROR(SEARCH('Listados Datos'!$P$4,Z404)))</xm:f>
            <xm:f>'Listados Datos'!$P$4</xm:f>
            <x14:dxf>
              <fill>
                <patternFill>
                  <bgColor rgb="FF33CC33"/>
                </patternFill>
              </fill>
            </x14:dxf>
          </x14:cfRule>
          <x14:cfRule type="containsText" priority="7257" operator="containsText" id="{C4A001AD-6680-4FA3-BC8C-34DB48C3E1E0}">
            <xm:f>NOT(ISERROR(SEARCH('Listados Datos'!$P$5,Z404)))</xm:f>
            <xm:f>'Listados Datos'!$P$5</xm:f>
            <x14:dxf>
              <fill>
                <patternFill>
                  <bgColor rgb="FFFFFF00"/>
                </patternFill>
              </fill>
            </x14:dxf>
          </x14:cfRule>
          <x14:cfRule type="containsText" priority="7258" operator="containsText" id="{7806C68B-399C-431B-8FCF-59498B41B8CB}">
            <xm:f>NOT(ISERROR(SEARCH('Listados Datos'!$P$6,Z404)))</xm:f>
            <xm:f>'Listados Datos'!$P$6</xm:f>
            <x14:dxf>
              <fill>
                <patternFill>
                  <bgColor rgb="FFFFC000"/>
                </patternFill>
              </fill>
            </x14:dxf>
          </x14:cfRule>
          <x14:cfRule type="containsText" priority="7259" operator="containsText" id="{747F23C5-5166-463F-9B51-36A946F65164}">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241" operator="containsText" id="{6068AFB1-EE8D-41B2-8F15-2CBF2E9533C0}">
            <xm:f>NOT(ISERROR(SEARCH('Listados Datos'!$T$3,AT404)))</xm:f>
            <xm:f>'Listados Datos'!$T$3</xm:f>
            <x14:dxf>
              <fill>
                <patternFill patternType="solid">
                  <bgColor rgb="FFC00000"/>
                </patternFill>
              </fill>
            </x14:dxf>
          </x14:cfRule>
          <x14:cfRule type="containsText" priority="7242" operator="containsText" id="{C943B3E7-5029-4D96-9071-91E1FF57ABB4}">
            <xm:f>NOT(ISERROR(SEARCH('Listados Datos'!$T$4,AT404)))</xm:f>
            <xm:f>'Listados Datos'!$T$4</xm:f>
            <x14:dxf>
              <font>
                <b/>
                <i val="0"/>
                <color theme="0"/>
              </font>
              <fill>
                <patternFill>
                  <bgColor rgb="FFE26B0A"/>
                </patternFill>
              </fill>
            </x14:dxf>
          </x14:cfRule>
          <x14:cfRule type="containsText" priority="7243" operator="containsText" id="{9F3EA5C5-FB07-4CD0-93CD-D958472FBB78}">
            <xm:f>NOT(ISERROR(SEARCH('Listados Datos'!$T$5,AT404)))</xm:f>
            <xm:f>'Listados Datos'!$T$5</xm:f>
            <x14:dxf>
              <font>
                <b/>
                <i val="0"/>
                <color auto="1"/>
              </font>
              <fill>
                <patternFill>
                  <bgColor rgb="FFFFFF00"/>
                </patternFill>
              </fill>
            </x14:dxf>
          </x14:cfRule>
          <x14:cfRule type="containsText" priority="7244" operator="containsText" id="{8E53F96D-1BDE-4BAC-BB34-BF238D899BFC}">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189" operator="containsText" id="{FDE320BA-ADA0-4D8E-80A7-A60CBF1FBEC9}">
            <xm:f>NOT(ISERROR(SEARCH('Listados Datos'!$P$3,AR410)))</xm:f>
            <xm:f>'Listados Datos'!$P$3</xm:f>
            <x14:dxf>
              <fill>
                <patternFill>
                  <bgColor rgb="FF99CC00"/>
                </patternFill>
              </fill>
            </x14:dxf>
          </x14:cfRule>
          <x14:cfRule type="containsText" priority="7190" operator="containsText" id="{A56B174B-2AC5-43B5-A43E-80539C1B6D96}">
            <xm:f>NOT(ISERROR(SEARCH('Listados Datos'!$P$4,AR410)))</xm:f>
            <xm:f>'Listados Datos'!$P$4</xm:f>
            <x14:dxf>
              <fill>
                <patternFill>
                  <bgColor rgb="FF33CC33"/>
                </patternFill>
              </fill>
            </x14:dxf>
          </x14:cfRule>
          <x14:cfRule type="containsText" priority="7191" operator="containsText" id="{DE0D76B8-912C-455C-B4EC-B452A8AF34E5}">
            <xm:f>NOT(ISERROR(SEARCH('Listados Datos'!$P$5,AR410)))</xm:f>
            <xm:f>'Listados Datos'!$P$5</xm:f>
            <x14:dxf>
              <fill>
                <patternFill>
                  <bgColor rgb="FFFFFF00"/>
                </patternFill>
              </fill>
            </x14:dxf>
          </x14:cfRule>
          <x14:cfRule type="containsText" priority="7192" operator="containsText" id="{AA975A70-5F7F-4677-BF87-9C9ADDF2321F}">
            <xm:f>NOT(ISERROR(SEARCH('Listados Datos'!$P$6,AR410)))</xm:f>
            <xm:f>'Listados Datos'!$P$6</xm:f>
            <x14:dxf>
              <fill>
                <patternFill>
                  <bgColor rgb="FFFFC000"/>
                </patternFill>
              </fill>
            </x14:dxf>
          </x14:cfRule>
          <x14:cfRule type="containsText" priority="7193" operator="containsText" id="{8A6D35A9-E636-46BE-A245-D33E46CD640F}">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27" operator="containsText" id="{2695BD83-761E-49C5-A81D-885232DE200B}">
            <xm:f>NOT(ISERROR(SEARCH('Listados Datos'!$T$3,AF410)))</xm:f>
            <xm:f>'Listados Datos'!$T$3</xm:f>
            <x14:dxf>
              <fill>
                <patternFill patternType="solid">
                  <bgColor rgb="FFC00000"/>
                </patternFill>
              </fill>
            </x14:dxf>
          </x14:cfRule>
          <x14:cfRule type="containsText" priority="7228" operator="containsText" id="{6F24A529-AEF1-4A79-94CC-0AD19F96A445}">
            <xm:f>NOT(ISERROR(SEARCH('Listados Datos'!$T$4,AF410)))</xm:f>
            <xm:f>'Listados Datos'!$T$4</xm:f>
            <x14:dxf>
              <font>
                <b/>
                <i val="0"/>
                <color theme="0"/>
              </font>
              <fill>
                <patternFill>
                  <bgColor rgb="FFE26B0A"/>
                </patternFill>
              </fill>
            </x14:dxf>
          </x14:cfRule>
          <x14:cfRule type="containsText" priority="7229" operator="containsText" id="{72750E51-2B5A-465E-9778-51CCAE5995E3}">
            <xm:f>NOT(ISERROR(SEARCH('Listados Datos'!$T$5,AF410)))</xm:f>
            <xm:f>'Listados Datos'!$T$5</xm:f>
            <x14:dxf>
              <font>
                <b/>
                <i val="0"/>
                <color auto="1"/>
              </font>
              <fill>
                <patternFill>
                  <bgColor rgb="FFFFFF00"/>
                </patternFill>
              </fill>
            </x14:dxf>
          </x14:cfRule>
          <x14:cfRule type="containsText" priority="7230" operator="containsText" id="{C8520CF6-B9D1-48EF-B28D-15A4A96BD6D4}">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223" operator="containsText" id="{B9354D78-D1B7-4CA8-AF44-6095EB927175}">
            <xm:f>NOT(ISERROR(SEARCH('Listados Datos'!$T$3,AB410)))</xm:f>
            <xm:f>'Listados Datos'!$T$3</xm:f>
            <x14:dxf>
              <fill>
                <patternFill patternType="solid">
                  <bgColor rgb="FFC00000"/>
                </patternFill>
              </fill>
            </x14:dxf>
          </x14:cfRule>
          <x14:cfRule type="containsText" priority="7224" operator="containsText" id="{7F704C34-231C-4E7C-9030-DAEF4E8BFE42}">
            <xm:f>NOT(ISERROR(SEARCH('Listados Datos'!$T$4,AB410)))</xm:f>
            <xm:f>'Listados Datos'!$T$4</xm:f>
            <x14:dxf>
              <font>
                <b/>
                <i val="0"/>
                <color theme="0"/>
              </font>
              <fill>
                <patternFill>
                  <bgColor rgb="FFE26B0A"/>
                </patternFill>
              </fill>
            </x14:dxf>
          </x14:cfRule>
          <x14:cfRule type="containsText" priority="7225" operator="containsText" id="{2F444F2A-A75F-46AE-B50D-2098E3E321B0}">
            <xm:f>NOT(ISERROR(SEARCH('Listados Datos'!$T$5,AB410)))</xm:f>
            <xm:f>'Listados Datos'!$T$5</xm:f>
            <x14:dxf>
              <font>
                <b/>
                <i val="0"/>
                <color auto="1"/>
              </font>
              <fill>
                <patternFill>
                  <bgColor rgb="FFFFFF00"/>
                </patternFill>
              </fill>
            </x14:dxf>
          </x14:cfRule>
          <x14:cfRule type="containsText" priority="7226" operator="containsText" id="{59E99439-031E-4E4D-93A3-073C8553437E}">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213" operator="containsText" id="{B9CC0F07-61C0-4ADB-81DC-0357416CE34F}">
            <xm:f>NOT(ISERROR(SEARCH('Listados Datos'!$P$3,Z410)))</xm:f>
            <xm:f>'Listados Datos'!$P$3</xm:f>
            <x14:dxf>
              <fill>
                <patternFill>
                  <bgColor rgb="FF99CC00"/>
                </patternFill>
              </fill>
            </x14:dxf>
          </x14:cfRule>
          <x14:cfRule type="containsText" priority="7214" operator="containsText" id="{0EB118E2-052E-4E70-BF6C-C3C5D804AB14}">
            <xm:f>NOT(ISERROR(SEARCH('Listados Datos'!$P$4,Z410)))</xm:f>
            <xm:f>'Listados Datos'!$P$4</xm:f>
            <x14:dxf>
              <fill>
                <patternFill>
                  <bgColor rgb="FF33CC33"/>
                </patternFill>
              </fill>
            </x14:dxf>
          </x14:cfRule>
          <x14:cfRule type="containsText" priority="7215" operator="containsText" id="{22D48879-8B20-4A3F-B1B8-2BB29F86639B}">
            <xm:f>NOT(ISERROR(SEARCH('Listados Datos'!$P$5,Z410)))</xm:f>
            <xm:f>'Listados Datos'!$P$5</xm:f>
            <x14:dxf>
              <fill>
                <patternFill>
                  <bgColor rgb="FFFFFF00"/>
                </patternFill>
              </fill>
            </x14:dxf>
          </x14:cfRule>
          <x14:cfRule type="containsText" priority="7216" operator="containsText" id="{36FC6E71-986D-4251-BB93-7F20DD613C5B}">
            <xm:f>NOT(ISERROR(SEARCH('Listados Datos'!$P$6,Z410)))</xm:f>
            <xm:f>'Listados Datos'!$P$6</xm:f>
            <x14:dxf>
              <fill>
                <patternFill>
                  <bgColor rgb="FFFFC000"/>
                </patternFill>
              </fill>
            </x14:dxf>
          </x14:cfRule>
          <x14:cfRule type="containsText" priority="7217" operator="containsText" id="{9729D995-0D4C-4BE4-AA7F-A23AD9346C36}">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7199" operator="containsText" id="{FF8204CF-95A3-46DE-98D9-AC18DE6A2ACA}">
            <xm:f>NOT(ISERROR(SEARCH('Listados Datos'!$T$3,AT410)))</xm:f>
            <xm:f>'Listados Datos'!$T$3</xm:f>
            <x14:dxf>
              <fill>
                <patternFill patternType="solid">
                  <bgColor rgb="FFC00000"/>
                </patternFill>
              </fill>
            </x14:dxf>
          </x14:cfRule>
          <x14:cfRule type="containsText" priority="7200" operator="containsText" id="{4E4F0E1E-3B02-47D8-93B5-51591A2A1C62}">
            <xm:f>NOT(ISERROR(SEARCH('Listados Datos'!$T$4,AT410)))</xm:f>
            <xm:f>'Listados Datos'!$T$4</xm:f>
            <x14:dxf>
              <font>
                <b/>
                <i val="0"/>
                <color theme="0"/>
              </font>
              <fill>
                <patternFill>
                  <bgColor rgb="FFE26B0A"/>
                </patternFill>
              </fill>
            </x14:dxf>
          </x14:cfRule>
          <x14:cfRule type="containsText" priority="7201" operator="containsText" id="{605C031A-204E-43A9-8267-C01DFD586025}">
            <xm:f>NOT(ISERROR(SEARCH('Listados Datos'!$T$5,AT410)))</xm:f>
            <xm:f>'Listados Datos'!$T$5</xm:f>
            <x14:dxf>
              <font>
                <b/>
                <i val="0"/>
                <color auto="1"/>
              </font>
              <fill>
                <patternFill>
                  <bgColor rgb="FFFFFF00"/>
                </patternFill>
              </fill>
            </x14:dxf>
          </x14:cfRule>
          <x14:cfRule type="containsText" priority="7202" operator="containsText" id="{81818963-A83A-4799-8A4A-DD7194045CE5}">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7185" operator="containsText" id="{336C5EFA-7001-4C85-BE00-23AB3410684F}">
            <xm:f>NOT(ISERROR(SEARCH('Listados Datos'!$T$3,AF416)))</xm:f>
            <xm:f>'Listados Datos'!$T$3</xm:f>
            <x14:dxf>
              <fill>
                <patternFill patternType="solid">
                  <bgColor rgb="FFC00000"/>
                </patternFill>
              </fill>
            </x14:dxf>
          </x14:cfRule>
          <x14:cfRule type="containsText" priority="7186" operator="containsText" id="{2AA737EC-0C02-4D3F-B6D6-6687F009FE4B}">
            <xm:f>NOT(ISERROR(SEARCH('Listados Datos'!$T$4,AF416)))</xm:f>
            <xm:f>'Listados Datos'!$T$4</xm:f>
            <x14:dxf>
              <font>
                <b/>
                <i val="0"/>
                <color theme="0"/>
              </font>
              <fill>
                <patternFill>
                  <bgColor rgb="FFE26B0A"/>
                </patternFill>
              </fill>
            </x14:dxf>
          </x14:cfRule>
          <x14:cfRule type="containsText" priority="7187" operator="containsText" id="{A1196370-2720-45EC-97EA-4DF563F03E37}">
            <xm:f>NOT(ISERROR(SEARCH('Listados Datos'!$T$5,AF416)))</xm:f>
            <xm:f>'Listados Datos'!$T$5</xm:f>
            <x14:dxf>
              <font>
                <b/>
                <i val="0"/>
                <color auto="1"/>
              </font>
              <fill>
                <patternFill>
                  <bgColor rgb="FFFFFF00"/>
                </patternFill>
              </fill>
            </x14:dxf>
          </x14:cfRule>
          <x14:cfRule type="containsText" priority="7188" operator="containsText" id="{6E4E8938-8696-4FC7-8380-F72E63083E69}">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7181" operator="containsText" id="{5339D4F6-F84D-4804-8E64-51EE1AD83490}">
            <xm:f>NOT(ISERROR(SEARCH('Listados Datos'!$T$3,AB416)))</xm:f>
            <xm:f>'Listados Datos'!$T$3</xm:f>
            <x14:dxf>
              <fill>
                <patternFill patternType="solid">
                  <bgColor rgb="FFC00000"/>
                </patternFill>
              </fill>
            </x14:dxf>
          </x14:cfRule>
          <x14:cfRule type="containsText" priority="7182" operator="containsText" id="{ACCDDD03-6612-4FDD-BAC4-07FF9C4EB8A8}">
            <xm:f>NOT(ISERROR(SEARCH('Listados Datos'!$T$4,AB416)))</xm:f>
            <xm:f>'Listados Datos'!$T$4</xm:f>
            <x14:dxf>
              <font>
                <b/>
                <i val="0"/>
                <color theme="0"/>
              </font>
              <fill>
                <patternFill>
                  <bgColor rgb="FFE26B0A"/>
                </patternFill>
              </fill>
            </x14:dxf>
          </x14:cfRule>
          <x14:cfRule type="containsText" priority="7183" operator="containsText" id="{41BC52C1-EB14-41C7-A55E-87CD94FDE670}">
            <xm:f>NOT(ISERROR(SEARCH('Listados Datos'!$T$5,AB416)))</xm:f>
            <xm:f>'Listados Datos'!$T$5</xm:f>
            <x14:dxf>
              <font>
                <b/>
                <i val="0"/>
                <color auto="1"/>
              </font>
              <fill>
                <patternFill>
                  <bgColor rgb="FFFFFF00"/>
                </patternFill>
              </fill>
            </x14:dxf>
          </x14:cfRule>
          <x14:cfRule type="containsText" priority="7184" operator="containsText" id="{211B2D18-C90E-4EB8-9B94-ACF5C6EF55B7}">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7171" operator="containsText" id="{7599AF55-2594-4122-A27E-59801092E420}">
            <xm:f>NOT(ISERROR(SEARCH('Listados Datos'!$P$3,Z416)))</xm:f>
            <xm:f>'Listados Datos'!$P$3</xm:f>
            <x14:dxf>
              <fill>
                <patternFill>
                  <bgColor rgb="FF99CC00"/>
                </patternFill>
              </fill>
            </x14:dxf>
          </x14:cfRule>
          <x14:cfRule type="containsText" priority="7172" operator="containsText" id="{D488A92E-DFA0-4A05-B1CA-C7E3751E0737}">
            <xm:f>NOT(ISERROR(SEARCH('Listados Datos'!$P$4,Z416)))</xm:f>
            <xm:f>'Listados Datos'!$P$4</xm:f>
            <x14:dxf>
              <fill>
                <patternFill>
                  <bgColor rgb="FF33CC33"/>
                </patternFill>
              </fill>
            </x14:dxf>
          </x14:cfRule>
          <x14:cfRule type="containsText" priority="7173" operator="containsText" id="{2BBC34B4-9AAE-4052-8D7E-287FF3838549}">
            <xm:f>NOT(ISERROR(SEARCH('Listados Datos'!$P$5,Z416)))</xm:f>
            <xm:f>'Listados Datos'!$P$5</xm:f>
            <x14:dxf>
              <fill>
                <patternFill>
                  <bgColor rgb="FFFFFF00"/>
                </patternFill>
              </fill>
            </x14:dxf>
          </x14:cfRule>
          <x14:cfRule type="containsText" priority="7174" operator="containsText" id="{AA3EB3E5-07F9-4B5B-BCCD-AC8E2E272DA2}">
            <xm:f>NOT(ISERROR(SEARCH('Listados Datos'!$P$6,Z416)))</xm:f>
            <xm:f>'Listados Datos'!$P$6</xm:f>
            <x14:dxf>
              <fill>
                <patternFill>
                  <bgColor rgb="FFFFC000"/>
                </patternFill>
              </fill>
            </x14:dxf>
          </x14:cfRule>
          <x14:cfRule type="containsText" priority="7175" operator="containsText" id="{47A678C0-345A-44CA-93C8-47A71FE77D4F}">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7157" operator="containsText" id="{10C89856-4507-43E2-8852-50C9121CCBF1}">
            <xm:f>NOT(ISERROR(SEARCH('Listados Datos'!$T$3,AT416)))</xm:f>
            <xm:f>'Listados Datos'!$T$3</xm:f>
            <x14:dxf>
              <fill>
                <patternFill patternType="solid">
                  <bgColor rgb="FFC00000"/>
                </patternFill>
              </fill>
            </x14:dxf>
          </x14:cfRule>
          <x14:cfRule type="containsText" priority="7158" operator="containsText" id="{32B76C33-F91B-4F77-B04E-5E4612AD3F33}">
            <xm:f>NOT(ISERROR(SEARCH('Listados Datos'!$T$4,AT416)))</xm:f>
            <xm:f>'Listados Datos'!$T$4</xm:f>
            <x14:dxf>
              <font>
                <b/>
                <i val="0"/>
                <color theme="0"/>
              </font>
              <fill>
                <patternFill>
                  <bgColor rgb="FFE26B0A"/>
                </patternFill>
              </fill>
            </x14:dxf>
          </x14:cfRule>
          <x14:cfRule type="containsText" priority="7159" operator="containsText" id="{39499272-87C2-4222-BDC1-63FA0A1EB3AA}">
            <xm:f>NOT(ISERROR(SEARCH('Listados Datos'!$T$5,AT416)))</xm:f>
            <xm:f>'Listados Datos'!$T$5</xm:f>
            <x14:dxf>
              <font>
                <b/>
                <i val="0"/>
                <color auto="1"/>
              </font>
              <fill>
                <patternFill>
                  <bgColor rgb="FFFFFF00"/>
                </patternFill>
              </fill>
            </x14:dxf>
          </x14:cfRule>
          <x14:cfRule type="containsText" priority="7160" operator="containsText" id="{B0753882-8588-4ECF-9E45-05CCC89FB93B}">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983" operator="containsText" id="{067EDB74-321F-4489-87AC-E6CD705AA65C}">
            <xm:f>NOT(ISERROR(SEARCH('Listados Datos'!$P$3,AR427)))</xm:f>
            <xm:f>'Listados Datos'!$P$3</xm:f>
            <x14:dxf>
              <fill>
                <patternFill>
                  <bgColor rgb="FF99CC00"/>
                </patternFill>
              </fill>
            </x14:dxf>
          </x14:cfRule>
          <x14:cfRule type="containsText" priority="6984" operator="containsText" id="{ACFD7411-6773-4D10-8883-6AFB986D4FFE}">
            <xm:f>NOT(ISERROR(SEARCH('Listados Datos'!$P$4,AR427)))</xm:f>
            <xm:f>'Listados Datos'!$P$4</xm:f>
            <x14:dxf>
              <fill>
                <patternFill>
                  <bgColor rgb="FF33CC33"/>
                </patternFill>
              </fill>
            </x14:dxf>
          </x14:cfRule>
          <x14:cfRule type="containsText" priority="6985" operator="containsText" id="{9E98300B-B5DE-4C0F-A1F9-61CB1E8E814E}">
            <xm:f>NOT(ISERROR(SEARCH('Listados Datos'!$P$5,AR427)))</xm:f>
            <xm:f>'Listados Datos'!$P$5</xm:f>
            <x14:dxf>
              <fill>
                <patternFill>
                  <bgColor rgb="FFFFFF00"/>
                </patternFill>
              </fill>
            </x14:dxf>
          </x14:cfRule>
          <x14:cfRule type="containsText" priority="6986" operator="containsText" id="{81E36242-1A67-4C46-9842-9D44DBB3DC80}">
            <xm:f>NOT(ISERROR(SEARCH('Listados Datos'!$P$6,AR427)))</xm:f>
            <xm:f>'Listados Datos'!$P$6</xm:f>
            <x14:dxf>
              <fill>
                <patternFill>
                  <bgColor rgb="FFFFC000"/>
                </patternFill>
              </fill>
            </x14:dxf>
          </x14:cfRule>
          <x14:cfRule type="containsText" priority="6987" operator="containsText" id="{E4A11F5C-B6F6-44E7-BE89-05F95A60EC6C}">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7049" operator="containsText" id="{D649CB7D-5F8C-4621-9C30-242B71BB76AE}">
            <xm:f>NOT(ISERROR(SEARCH('Listados Datos'!$T$3,AT429)))</xm:f>
            <xm:f>'Listados Datos'!$T$3</xm:f>
            <x14:dxf>
              <fill>
                <patternFill patternType="solid">
                  <bgColor rgb="FFC00000"/>
                </patternFill>
              </fill>
            </x14:dxf>
          </x14:cfRule>
          <x14:cfRule type="containsText" priority="7050" operator="containsText" id="{6913259A-1211-426D-AE7F-0052CC2B00D9}">
            <xm:f>NOT(ISERROR(SEARCH('Listados Datos'!$T$4,AT429)))</xm:f>
            <xm:f>'Listados Datos'!$T$4</xm:f>
            <x14:dxf>
              <font>
                <b/>
                <i val="0"/>
                <color theme="0"/>
              </font>
              <fill>
                <patternFill>
                  <bgColor rgb="FFE26B0A"/>
                </patternFill>
              </fill>
            </x14:dxf>
          </x14:cfRule>
          <x14:cfRule type="containsText" priority="7051" operator="containsText" id="{5A3A95F0-B00F-44F4-93E4-49F74373966D}">
            <xm:f>NOT(ISERROR(SEARCH('Listados Datos'!$T$5,AT429)))</xm:f>
            <xm:f>'Listados Datos'!$T$5</xm:f>
            <x14:dxf>
              <font>
                <b/>
                <i val="0"/>
                <color auto="1"/>
              </font>
              <fill>
                <patternFill>
                  <bgColor rgb="FFFFFF00"/>
                </patternFill>
              </fill>
            </x14:dxf>
          </x14:cfRule>
          <x14:cfRule type="containsText" priority="7052" operator="containsText" id="{A0F228C6-711D-41D0-98F7-B2D6857CE771}">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7039" operator="containsText" id="{A134CC82-A5AF-4890-AC39-670B1DF8D456}">
            <xm:f>NOT(ISERROR(SEARCH('Listados Datos'!$P$3,AR429)))</xm:f>
            <xm:f>'Listados Datos'!$P$3</xm:f>
            <x14:dxf>
              <fill>
                <patternFill>
                  <bgColor rgb="FF99CC00"/>
                </patternFill>
              </fill>
            </x14:dxf>
          </x14:cfRule>
          <x14:cfRule type="containsText" priority="7040" operator="containsText" id="{420C6431-9197-45C0-ACF6-90F578CABCB5}">
            <xm:f>NOT(ISERROR(SEARCH('Listados Datos'!$P$4,AR429)))</xm:f>
            <xm:f>'Listados Datos'!$P$4</xm:f>
            <x14:dxf>
              <fill>
                <patternFill>
                  <bgColor rgb="FF33CC33"/>
                </patternFill>
              </fill>
            </x14:dxf>
          </x14:cfRule>
          <x14:cfRule type="containsText" priority="7041" operator="containsText" id="{15CB3F88-B506-4872-A13E-B5C944A963D3}">
            <xm:f>NOT(ISERROR(SEARCH('Listados Datos'!$P$5,AR429)))</xm:f>
            <xm:f>'Listados Datos'!$P$5</xm:f>
            <x14:dxf>
              <fill>
                <patternFill>
                  <bgColor rgb="FFFFFF00"/>
                </patternFill>
              </fill>
            </x14:dxf>
          </x14:cfRule>
          <x14:cfRule type="containsText" priority="7042" operator="containsText" id="{74ADB944-3D96-4656-B03E-6B7E3FB7709E}">
            <xm:f>NOT(ISERROR(SEARCH('Listados Datos'!$P$6,AR429)))</xm:f>
            <xm:f>'Listados Datos'!$P$6</xm:f>
            <x14:dxf>
              <fill>
                <patternFill>
                  <bgColor rgb="FFFFC000"/>
                </patternFill>
              </fill>
            </x14:dxf>
          </x14:cfRule>
          <x14:cfRule type="containsText" priority="7043" operator="containsText" id="{623A731B-8515-4A1C-9776-2E8D99F0CDA5}">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7007" operator="containsText" id="{05CB195C-8050-45A2-BA86-4F4D227DBA4C}">
            <xm:f>NOT(ISERROR(SEARCH('Listados Datos'!$T$3,AT426)))</xm:f>
            <xm:f>'Listados Datos'!$T$3</xm:f>
            <x14:dxf>
              <fill>
                <patternFill patternType="solid">
                  <bgColor rgb="FFC00000"/>
                </patternFill>
              </fill>
            </x14:dxf>
          </x14:cfRule>
          <x14:cfRule type="containsText" priority="7008" operator="containsText" id="{A2DA6EF0-9A06-4298-8B54-3D01B00D311E}">
            <xm:f>NOT(ISERROR(SEARCH('Listados Datos'!$T$4,AT426)))</xm:f>
            <xm:f>'Listados Datos'!$T$4</xm:f>
            <x14:dxf>
              <font>
                <b/>
                <i val="0"/>
                <color theme="0"/>
              </font>
              <fill>
                <patternFill>
                  <bgColor rgb="FFE26B0A"/>
                </patternFill>
              </fill>
            </x14:dxf>
          </x14:cfRule>
          <x14:cfRule type="containsText" priority="7009" operator="containsText" id="{2F2CB8E1-920F-4986-9306-F54692414F96}">
            <xm:f>NOT(ISERROR(SEARCH('Listados Datos'!$T$5,AT426)))</xm:f>
            <xm:f>'Listados Datos'!$T$5</xm:f>
            <x14:dxf>
              <font>
                <b/>
                <i val="0"/>
                <color auto="1"/>
              </font>
              <fill>
                <patternFill>
                  <bgColor rgb="FFFFFF00"/>
                </patternFill>
              </fill>
            </x14:dxf>
          </x14:cfRule>
          <x14:cfRule type="containsText" priority="7010" operator="containsText" id="{C253D904-A2BC-444B-BD6F-316D03076866}">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997" operator="containsText" id="{C77C90AC-32D9-470F-9EA0-C517BAF714C9}">
            <xm:f>NOT(ISERROR(SEARCH('Listados Datos'!$P$3,AR426)))</xm:f>
            <xm:f>'Listados Datos'!$P$3</xm:f>
            <x14:dxf>
              <fill>
                <patternFill>
                  <bgColor rgb="FF99CC00"/>
                </patternFill>
              </fill>
            </x14:dxf>
          </x14:cfRule>
          <x14:cfRule type="containsText" priority="6998" operator="containsText" id="{FB658E11-96C0-4CF3-B9FB-E14C183E8809}">
            <xm:f>NOT(ISERROR(SEARCH('Listados Datos'!$P$4,AR426)))</xm:f>
            <xm:f>'Listados Datos'!$P$4</xm:f>
            <x14:dxf>
              <fill>
                <patternFill>
                  <bgColor rgb="FF33CC33"/>
                </patternFill>
              </fill>
            </x14:dxf>
          </x14:cfRule>
          <x14:cfRule type="containsText" priority="6999" operator="containsText" id="{6AE9144D-5879-4EB9-A441-C2B1A8D35FEF}">
            <xm:f>NOT(ISERROR(SEARCH('Listados Datos'!$P$5,AR426)))</xm:f>
            <xm:f>'Listados Datos'!$P$5</xm:f>
            <x14:dxf>
              <fill>
                <patternFill>
                  <bgColor rgb="FFFFFF00"/>
                </patternFill>
              </fill>
            </x14:dxf>
          </x14:cfRule>
          <x14:cfRule type="containsText" priority="7000" operator="containsText" id="{4BDD9896-BD04-491B-92DE-C123910AB45B}">
            <xm:f>NOT(ISERROR(SEARCH('Listados Datos'!$P$6,AR426)))</xm:f>
            <xm:f>'Listados Datos'!$P$6</xm:f>
            <x14:dxf>
              <fill>
                <patternFill>
                  <bgColor rgb="FFFFC000"/>
                </patternFill>
              </fill>
            </x14:dxf>
          </x14:cfRule>
          <x14:cfRule type="containsText" priority="7001" operator="containsText" id="{B1E18020-5B98-4F06-BE59-D07BDCD9315E}">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7115" operator="containsText" id="{0951714D-FDD0-46A2-891A-6DDEE55C2E4C}">
            <xm:f>NOT(ISERROR(SEARCH('Listados Datos'!$T$3,AF424)))</xm:f>
            <xm:f>'Listados Datos'!$T$3</xm:f>
            <x14:dxf>
              <fill>
                <patternFill patternType="solid">
                  <bgColor rgb="FFC00000"/>
                </patternFill>
              </fill>
            </x14:dxf>
          </x14:cfRule>
          <x14:cfRule type="containsText" priority="7116" operator="containsText" id="{33B0BDB0-D23D-4F05-B3E3-135C752F0729}">
            <xm:f>NOT(ISERROR(SEARCH('Listados Datos'!$T$4,AF424)))</xm:f>
            <xm:f>'Listados Datos'!$T$4</xm:f>
            <x14:dxf>
              <font>
                <b/>
                <i val="0"/>
                <color theme="0"/>
              </font>
              <fill>
                <patternFill>
                  <bgColor rgb="FFE26B0A"/>
                </patternFill>
              </fill>
            </x14:dxf>
          </x14:cfRule>
          <x14:cfRule type="containsText" priority="7117" operator="containsText" id="{B663C9BF-10E4-4F5F-9BFA-DF8394F99633}">
            <xm:f>NOT(ISERROR(SEARCH('Listados Datos'!$T$5,AF424)))</xm:f>
            <xm:f>'Listados Datos'!$T$5</xm:f>
            <x14:dxf>
              <font>
                <b/>
                <i val="0"/>
                <color auto="1"/>
              </font>
              <fill>
                <patternFill>
                  <bgColor rgb="FFFFFF00"/>
                </patternFill>
              </fill>
            </x14:dxf>
          </x14:cfRule>
          <x14:cfRule type="containsText" priority="7118" operator="containsText" id="{2606604A-9525-44B1-A586-BAC5DF477F32}">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7111" operator="containsText" id="{23FCF427-3B21-4F70-AA60-79C60446E971}">
            <xm:f>NOT(ISERROR(SEARCH('Listados Datos'!$T$3,AB424)))</xm:f>
            <xm:f>'Listados Datos'!$T$3</xm:f>
            <x14:dxf>
              <fill>
                <patternFill patternType="solid">
                  <bgColor rgb="FFC00000"/>
                </patternFill>
              </fill>
            </x14:dxf>
          </x14:cfRule>
          <x14:cfRule type="containsText" priority="7112" operator="containsText" id="{27628365-52AF-4FB9-9202-B4DD9D6785F8}">
            <xm:f>NOT(ISERROR(SEARCH('Listados Datos'!$T$4,AB424)))</xm:f>
            <xm:f>'Listados Datos'!$T$4</xm:f>
            <x14:dxf>
              <font>
                <b/>
                <i val="0"/>
                <color theme="0"/>
              </font>
              <fill>
                <patternFill>
                  <bgColor rgb="FFE26B0A"/>
                </patternFill>
              </fill>
            </x14:dxf>
          </x14:cfRule>
          <x14:cfRule type="containsText" priority="7113" operator="containsText" id="{52423D6C-729D-441F-AC6A-33C436FB4819}">
            <xm:f>NOT(ISERROR(SEARCH('Listados Datos'!$T$5,AB424)))</xm:f>
            <xm:f>'Listados Datos'!$T$5</xm:f>
            <x14:dxf>
              <font>
                <b/>
                <i val="0"/>
                <color auto="1"/>
              </font>
              <fill>
                <patternFill>
                  <bgColor rgb="FFFFFF00"/>
                </patternFill>
              </fill>
            </x14:dxf>
          </x14:cfRule>
          <x14:cfRule type="containsText" priority="7114" operator="containsText" id="{E272C9F6-0AF1-4665-89C0-BC8392717166}">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7101" operator="containsText" id="{B01A6A44-4B62-4126-907A-D851C827778B}">
            <xm:f>NOT(ISERROR(SEARCH('Listados Datos'!$P$3,Z424)))</xm:f>
            <xm:f>'Listados Datos'!$P$3</xm:f>
            <x14:dxf>
              <fill>
                <patternFill>
                  <bgColor rgb="FF99CC00"/>
                </patternFill>
              </fill>
            </x14:dxf>
          </x14:cfRule>
          <x14:cfRule type="containsText" priority="7102" operator="containsText" id="{A8739555-C7C3-4559-9667-94A5CA40098D}">
            <xm:f>NOT(ISERROR(SEARCH('Listados Datos'!$P$4,Z424)))</xm:f>
            <xm:f>'Listados Datos'!$P$4</xm:f>
            <x14:dxf>
              <fill>
                <patternFill>
                  <bgColor rgb="FF33CC33"/>
                </patternFill>
              </fill>
            </x14:dxf>
          </x14:cfRule>
          <x14:cfRule type="containsText" priority="7103" operator="containsText" id="{826DDA3C-3A7C-413B-916C-28C994AD9175}">
            <xm:f>NOT(ISERROR(SEARCH('Listados Datos'!$P$5,Z424)))</xm:f>
            <xm:f>'Listados Datos'!$P$5</xm:f>
            <x14:dxf>
              <fill>
                <patternFill>
                  <bgColor rgb="FFFFFF00"/>
                </patternFill>
              </fill>
            </x14:dxf>
          </x14:cfRule>
          <x14:cfRule type="containsText" priority="7104" operator="containsText" id="{314D4D6F-0A8B-44FA-899D-0E6A3CF2136C}">
            <xm:f>NOT(ISERROR(SEARCH('Listados Datos'!$P$6,Z424)))</xm:f>
            <xm:f>'Listados Datos'!$P$6</xm:f>
            <x14:dxf>
              <fill>
                <patternFill>
                  <bgColor rgb="FFFFC000"/>
                </patternFill>
              </fill>
            </x14:dxf>
          </x14:cfRule>
          <x14:cfRule type="containsText" priority="7105" operator="containsText" id="{D6901023-183F-493B-B827-E360FEFC8F50}">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7077" operator="containsText" id="{0A6822D8-4F6F-405B-B467-DE6A6B2F0C64}">
            <xm:f>NOT(ISERROR(SEARCH('Listados Datos'!$T$3,AT424)))</xm:f>
            <xm:f>'Listados Datos'!$T$3</xm:f>
            <x14:dxf>
              <fill>
                <patternFill patternType="solid">
                  <bgColor rgb="FFC00000"/>
                </patternFill>
              </fill>
            </x14:dxf>
          </x14:cfRule>
          <x14:cfRule type="containsText" priority="7078" operator="containsText" id="{C5F389D7-FB80-428A-B5C4-86793EDE0F93}">
            <xm:f>NOT(ISERROR(SEARCH('Listados Datos'!$T$4,AT424)))</xm:f>
            <xm:f>'Listados Datos'!$T$4</xm:f>
            <x14:dxf>
              <font>
                <b/>
                <i val="0"/>
                <color theme="0"/>
              </font>
              <fill>
                <patternFill>
                  <bgColor rgb="FFE26B0A"/>
                </patternFill>
              </fill>
            </x14:dxf>
          </x14:cfRule>
          <x14:cfRule type="containsText" priority="7079" operator="containsText" id="{F01B73D3-326B-4608-A027-701FB8F529AE}">
            <xm:f>NOT(ISERROR(SEARCH('Listados Datos'!$T$5,AT424)))</xm:f>
            <xm:f>'Listados Datos'!$T$5</xm:f>
            <x14:dxf>
              <font>
                <b/>
                <i val="0"/>
                <color auto="1"/>
              </font>
              <fill>
                <patternFill>
                  <bgColor rgb="FFFFFF00"/>
                </patternFill>
              </fill>
            </x14:dxf>
          </x14:cfRule>
          <x14:cfRule type="containsText" priority="7080" operator="containsText" id="{28AC9EA2-207E-480B-A65C-EF303F9E75A0}">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7067" operator="containsText" id="{40D374D6-9138-4E81-9AEE-3D507FAF470B}">
            <xm:f>NOT(ISERROR(SEARCH('Listados Datos'!$P$3,AR424)))</xm:f>
            <xm:f>'Listados Datos'!$P$3</xm:f>
            <x14:dxf>
              <fill>
                <patternFill>
                  <bgColor rgb="FF99CC00"/>
                </patternFill>
              </fill>
            </x14:dxf>
          </x14:cfRule>
          <x14:cfRule type="containsText" priority="7068" operator="containsText" id="{2E0F25FE-0F95-4B70-96E4-CFBFB06427D3}">
            <xm:f>NOT(ISERROR(SEARCH('Listados Datos'!$P$4,AR424)))</xm:f>
            <xm:f>'Listados Datos'!$P$4</xm:f>
            <x14:dxf>
              <fill>
                <patternFill>
                  <bgColor rgb="FF33CC33"/>
                </patternFill>
              </fill>
            </x14:dxf>
          </x14:cfRule>
          <x14:cfRule type="containsText" priority="7069" operator="containsText" id="{D6A452B3-DDF5-437A-9CA6-739E6B9C8836}">
            <xm:f>NOT(ISERROR(SEARCH('Listados Datos'!$P$5,AR424)))</xm:f>
            <xm:f>'Listados Datos'!$P$5</xm:f>
            <x14:dxf>
              <fill>
                <patternFill>
                  <bgColor rgb="FFFFFF00"/>
                </patternFill>
              </fill>
            </x14:dxf>
          </x14:cfRule>
          <x14:cfRule type="containsText" priority="7070" operator="containsText" id="{1927DD7D-F02D-47CF-A1F3-3285FC002A89}">
            <xm:f>NOT(ISERROR(SEARCH('Listados Datos'!$P$6,AR424)))</xm:f>
            <xm:f>'Listados Datos'!$P$6</xm:f>
            <x14:dxf>
              <fill>
                <patternFill>
                  <bgColor rgb="FFFFC000"/>
                </patternFill>
              </fill>
            </x14:dxf>
          </x14:cfRule>
          <x14:cfRule type="containsText" priority="7071" operator="containsText" id="{FBDEB46A-9FF9-4B7E-B181-386D9249A387}">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7063" operator="containsText" id="{4A8874F0-4AE6-49F7-B83F-437C896633AD}">
            <xm:f>NOT(ISERROR(SEARCH('Listados Datos'!$T$3,AT425)))</xm:f>
            <xm:f>'Listados Datos'!$T$3</xm:f>
            <x14:dxf>
              <fill>
                <patternFill patternType="solid">
                  <bgColor rgb="FFC00000"/>
                </patternFill>
              </fill>
            </x14:dxf>
          </x14:cfRule>
          <x14:cfRule type="containsText" priority="7064" operator="containsText" id="{697DA957-FD11-47AE-84BB-3511872C8F8A}">
            <xm:f>NOT(ISERROR(SEARCH('Listados Datos'!$T$4,AT425)))</xm:f>
            <xm:f>'Listados Datos'!$T$4</xm:f>
            <x14:dxf>
              <font>
                <b/>
                <i val="0"/>
                <color theme="0"/>
              </font>
              <fill>
                <patternFill>
                  <bgColor rgb="FFE26B0A"/>
                </patternFill>
              </fill>
            </x14:dxf>
          </x14:cfRule>
          <x14:cfRule type="containsText" priority="7065" operator="containsText" id="{F72225B0-6EB5-4432-8C20-125C13E0FC71}">
            <xm:f>NOT(ISERROR(SEARCH('Listados Datos'!$T$5,AT425)))</xm:f>
            <xm:f>'Listados Datos'!$T$5</xm:f>
            <x14:dxf>
              <font>
                <b/>
                <i val="0"/>
                <color auto="1"/>
              </font>
              <fill>
                <patternFill>
                  <bgColor rgb="FFFFFF00"/>
                </patternFill>
              </fill>
            </x14:dxf>
          </x14:cfRule>
          <x14:cfRule type="containsText" priority="7066" operator="containsText" id="{4AFF495E-3111-409D-A237-C5771D19444F}">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7053" operator="containsText" id="{BD22ADF7-2E7A-4A32-BE5F-CC6696757156}">
            <xm:f>NOT(ISERROR(SEARCH('Listados Datos'!$P$3,AR425)))</xm:f>
            <xm:f>'Listados Datos'!$P$3</xm:f>
            <x14:dxf>
              <fill>
                <patternFill>
                  <bgColor rgb="FF99CC00"/>
                </patternFill>
              </fill>
            </x14:dxf>
          </x14:cfRule>
          <x14:cfRule type="containsText" priority="7054" operator="containsText" id="{0956C634-377E-4BFA-8E50-AF3E5A0DEF42}">
            <xm:f>NOT(ISERROR(SEARCH('Listados Datos'!$P$4,AR425)))</xm:f>
            <xm:f>'Listados Datos'!$P$4</xm:f>
            <x14:dxf>
              <fill>
                <patternFill>
                  <bgColor rgb="FF33CC33"/>
                </patternFill>
              </fill>
            </x14:dxf>
          </x14:cfRule>
          <x14:cfRule type="containsText" priority="7055" operator="containsText" id="{883E6219-30A4-4CDF-9DE4-3ADBF9C63AD1}">
            <xm:f>NOT(ISERROR(SEARCH('Listados Datos'!$P$5,AR425)))</xm:f>
            <xm:f>'Listados Datos'!$P$5</xm:f>
            <x14:dxf>
              <fill>
                <patternFill>
                  <bgColor rgb="FFFFFF00"/>
                </patternFill>
              </fill>
            </x14:dxf>
          </x14:cfRule>
          <x14:cfRule type="containsText" priority="7056" operator="containsText" id="{D90504DB-DB0B-45E5-B0E8-91399F9893D0}">
            <xm:f>NOT(ISERROR(SEARCH('Listados Datos'!$P$6,AR425)))</xm:f>
            <xm:f>'Listados Datos'!$P$6</xm:f>
            <x14:dxf>
              <fill>
                <patternFill>
                  <bgColor rgb="FFFFC000"/>
                </patternFill>
              </fill>
            </x14:dxf>
          </x14:cfRule>
          <x14:cfRule type="containsText" priority="7057" operator="containsText" id="{AB6A522F-151A-4B9B-ACBB-A855045EF38A}">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7035" operator="containsText" id="{DD277904-C86F-4A09-8B60-36ED4CF396E1}">
            <xm:f>NOT(ISERROR(SEARCH('Listados Datos'!$T$3,AF426)))</xm:f>
            <xm:f>'Listados Datos'!$T$3</xm:f>
            <x14:dxf>
              <fill>
                <patternFill patternType="solid">
                  <bgColor rgb="FFC00000"/>
                </patternFill>
              </fill>
            </x14:dxf>
          </x14:cfRule>
          <x14:cfRule type="containsText" priority="7036" operator="containsText" id="{237B4CFF-4FAD-4AA8-B5DB-850FA2E2D996}">
            <xm:f>NOT(ISERROR(SEARCH('Listados Datos'!$T$4,AF426)))</xm:f>
            <xm:f>'Listados Datos'!$T$4</xm:f>
            <x14:dxf>
              <font>
                <b/>
                <i val="0"/>
                <color theme="0"/>
              </font>
              <fill>
                <patternFill>
                  <bgColor rgb="FFE26B0A"/>
                </patternFill>
              </fill>
            </x14:dxf>
          </x14:cfRule>
          <x14:cfRule type="containsText" priority="7037" operator="containsText" id="{AAC958AC-BEE6-46A1-817F-5B74C13B7E85}">
            <xm:f>NOT(ISERROR(SEARCH('Listados Datos'!$T$5,AF426)))</xm:f>
            <xm:f>'Listados Datos'!$T$5</xm:f>
            <x14:dxf>
              <font>
                <b/>
                <i val="0"/>
                <color auto="1"/>
              </font>
              <fill>
                <patternFill>
                  <bgColor rgb="FFFFFF00"/>
                </patternFill>
              </fill>
            </x14:dxf>
          </x14:cfRule>
          <x14:cfRule type="containsText" priority="7038" operator="containsText" id="{B1601232-443B-4ACB-87E5-03BE6E39A692}">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7031" operator="containsText" id="{E7C7B06C-BC07-4A2F-8DC3-85B886F19021}">
            <xm:f>NOT(ISERROR(SEARCH('Listados Datos'!$T$3,AB426)))</xm:f>
            <xm:f>'Listados Datos'!$T$3</xm:f>
            <x14:dxf>
              <fill>
                <patternFill patternType="solid">
                  <bgColor rgb="FFC00000"/>
                </patternFill>
              </fill>
            </x14:dxf>
          </x14:cfRule>
          <x14:cfRule type="containsText" priority="7032" operator="containsText" id="{0DA90D1A-4A77-479A-98EF-CFAE740D22EF}">
            <xm:f>NOT(ISERROR(SEARCH('Listados Datos'!$T$4,AB426)))</xm:f>
            <xm:f>'Listados Datos'!$T$4</xm:f>
            <x14:dxf>
              <font>
                <b/>
                <i val="0"/>
                <color theme="0"/>
              </font>
              <fill>
                <patternFill>
                  <bgColor rgb="FFE26B0A"/>
                </patternFill>
              </fill>
            </x14:dxf>
          </x14:cfRule>
          <x14:cfRule type="containsText" priority="7033" operator="containsText" id="{42CDA986-B058-4EE6-BFFB-30FE2C2772A5}">
            <xm:f>NOT(ISERROR(SEARCH('Listados Datos'!$T$5,AB426)))</xm:f>
            <xm:f>'Listados Datos'!$T$5</xm:f>
            <x14:dxf>
              <font>
                <b/>
                <i val="0"/>
                <color auto="1"/>
              </font>
              <fill>
                <patternFill>
                  <bgColor rgb="FFFFFF00"/>
                </patternFill>
              </fill>
            </x14:dxf>
          </x14:cfRule>
          <x14:cfRule type="containsText" priority="7034" operator="containsText" id="{38544543-71D2-48B7-B009-76C657B8B7EB}">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7021" operator="containsText" id="{B0BCABAC-B450-42BC-AAF1-E8372E649B38}">
            <xm:f>NOT(ISERROR(SEARCH('Listados Datos'!$P$3,Z426)))</xm:f>
            <xm:f>'Listados Datos'!$P$3</xm:f>
            <x14:dxf>
              <fill>
                <patternFill>
                  <bgColor rgb="FF99CC00"/>
                </patternFill>
              </fill>
            </x14:dxf>
          </x14:cfRule>
          <x14:cfRule type="containsText" priority="7022" operator="containsText" id="{D182C8DC-F8C6-4B7B-B5D6-161D951D6B8B}">
            <xm:f>NOT(ISERROR(SEARCH('Listados Datos'!$P$4,Z426)))</xm:f>
            <xm:f>'Listados Datos'!$P$4</xm:f>
            <x14:dxf>
              <fill>
                <patternFill>
                  <bgColor rgb="FF33CC33"/>
                </patternFill>
              </fill>
            </x14:dxf>
          </x14:cfRule>
          <x14:cfRule type="containsText" priority="7023" operator="containsText" id="{107E58CE-0585-4054-A3CD-53FABB98E1AE}">
            <xm:f>NOT(ISERROR(SEARCH('Listados Datos'!$P$5,Z426)))</xm:f>
            <xm:f>'Listados Datos'!$P$5</xm:f>
            <x14:dxf>
              <fill>
                <patternFill>
                  <bgColor rgb="FFFFFF00"/>
                </patternFill>
              </fill>
            </x14:dxf>
          </x14:cfRule>
          <x14:cfRule type="containsText" priority="7024" operator="containsText" id="{A87074CC-2A11-4A8B-A24B-287545714C23}">
            <xm:f>NOT(ISERROR(SEARCH('Listados Datos'!$P$6,Z426)))</xm:f>
            <xm:f>'Listados Datos'!$P$6</xm:f>
            <x14:dxf>
              <fill>
                <patternFill>
                  <bgColor rgb="FFFFC000"/>
                </patternFill>
              </fill>
            </x14:dxf>
          </x14:cfRule>
          <x14:cfRule type="containsText" priority="7025" operator="containsText" id="{8409738D-76EC-483C-9E51-BD0CDB8023E6}">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993" operator="containsText" id="{68D6CA71-E497-4801-A24F-E6FCA2A7EE08}">
            <xm:f>NOT(ISERROR(SEARCH('Listados Datos'!$T$3,AT427)))</xm:f>
            <xm:f>'Listados Datos'!$T$3</xm:f>
            <x14:dxf>
              <fill>
                <patternFill patternType="solid">
                  <bgColor rgb="FFC00000"/>
                </patternFill>
              </fill>
            </x14:dxf>
          </x14:cfRule>
          <x14:cfRule type="containsText" priority="6994" operator="containsText" id="{0938AA0A-8666-4D85-AAB1-490058230897}">
            <xm:f>NOT(ISERROR(SEARCH('Listados Datos'!$T$4,AT427)))</xm:f>
            <xm:f>'Listados Datos'!$T$4</xm:f>
            <x14:dxf>
              <font>
                <b/>
                <i val="0"/>
                <color theme="0"/>
              </font>
              <fill>
                <patternFill>
                  <bgColor rgb="FFE26B0A"/>
                </patternFill>
              </fill>
            </x14:dxf>
          </x14:cfRule>
          <x14:cfRule type="containsText" priority="6995" operator="containsText" id="{01951EDC-3FAD-47E3-A04B-8A001A20F9C5}">
            <xm:f>NOT(ISERROR(SEARCH('Listados Datos'!$T$5,AT427)))</xm:f>
            <xm:f>'Listados Datos'!$T$5</xm:f>
            <x14:dxf>
              <font>
                <b/>
                <i val="0"/>
                <color auto="1"/>
              </font>
              <fill>
                <patternFill>
                  <bgColor rgb="FFFFFF00"/>
                </patternFill>
              </fill>
            </x14:dxf>
          </x14:cfRule>
          <x14:cfRule type="containsText" priority="6996" operator="containsText" id="{E1CBEE12-4209-45C1-8F85-3FDD478C1FD7}">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941" operator="containsText" id="{2408A933-FDFA-48B0-BE58-4B4541052546}">
            <xm:f>NOT(ISERROR(SEARCH('Listados Datos'!$P$3,AR428)))</xm:f>
            <xm:f>'Listados Datos'!$P$3</xm:f>
            <x14:dxf>
              <fill>
                <patternFill>
                  <bgColor rgb="FF99CC00"/>
                </patternFill>
              </fill>
            </x14:dxf>
          </x14:cfRule>
          <x14:cfRule type="containsText" priority="6942" operator="containsText" id="{64BF5611-D337-42C2-8D46-D9EBE805B9BA}">
            <xm:f>NOT(ISERROR(SEARCH('Listados Datos'!$P$4,AR428)))</xm:f>
            <xm:f>'Listados Datos'!$P$4</xm:f>
            <x14:dxf>
              <fill>
                <patternFill>
                  <bgColor rgb="FF33CC33"/>
                </patternFill>
              </fill>
            </x14:dxf>
          </x14:cfRule>
          <x14:cfRule type="containsText" priority="6943" operator="containsText" id="{3A6B33B0-51D3-492E-82EA-5EC7E9590EED}">
            <xm:f>NOT(ISERROR(SEARCH('Listados Datos'!$P$5,AR428)))</xm:f>
            <xm:f>'Listados Datos'!$P$5</xm:f>
            <x14:dxf>
              <fill>
                <patternFill>
                  <bgColor rgb="FFFFFF00"/>
                </patternFill>
              </fill>
            </x14:dxf>
          </x14:cfRule>
          <x14:cfRule type="containsText" priority="6944" operator="containsText" id="{DB828302-42F1-48BD-892F-FEE84884FC0C}">
            <xm:f>NOT(ISERROR(SEARCH('Listados Datos'!$P$6,AR428)))</xm:f>
            <xm:f>'Listados Datos'!$P$6</xm:f>
            <x14:dxf>
              <fill>
                <patternFill>
                  <bgColor rgb="FFFFC000"/>
                </patternFill>
              </fill>
            </x14:dxf>
          </x14:cfRule>
          <x14:cfRule type="containsText" priority="6945" operator="containsText" id="{685428DA-2B1A-4999-8689-D61A3B1BA59C}">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979" operator="containsText" id="{EED31EEB-87B4-4F58-AD0E-207E25E2AE4D}">
            <xm:f>NOT(ISERROR(SEARCH('Listados Datos'!$T$3,AF428)))</xm:f>
            <xm:f>'Listados Datos'!$T$3</xm:f>
            <x14:dxf>
              <fill>
                <patternFill patternType="solid">
                  <bgColor rgb="FFC00000"/>
                </patternFill>
              </fill>
            </x14:dxf>
          </x14:cfRule>
          <x14:cfRule type="containsText" priority="6980" operator="containsText" id="{2B52F2AD-F005-4EF6-AA71-AB851DC78A99}">
            <xm:f>NOT(ISERROR(SEARCH('Listados Datos'!$T$4,AF428)))</xm:f>
            <xm:f>'Listados Datos'!$T$4</xm:f>
            <x14:dxf>
              <font>
                <b/>
                <i val="0"/>
                <color theme="0"/>
              </font>
              <fill>
                <patternFill>
                  <bgColor rgb="FFE26B0A"/>
                </patternFill>
              </fill>
            </x14:dxf>
          </x14:cfRule>
          <x14:cfRule type="containsText" priority="6981" operator="containsText" id="{3C197509-6F75-4B03-8C8E-D85646A84C35}">
            <xm:f>NOT(ISERROR(SEARCH('Listados Datos'!$T$5,AF428)))</xm:f>
            <xm:f>'Listados Datos'!$T$5</xm:f>
            <x14:dxf>
              <font>
                <b/>
                <i val="0"/>
                <color auto="1"/>
              </font>
              <fill>
                <patternFill>
                  <bgColor rgb="FFFFFF00"/>
                </patternFill>
              </fill>
            </x14:dxf>
          </x14:cfRule>
          <x14:cfRule type="containsText" priority="6982" operator="containsText" id="{E52912FC-340D-4E48-9AAF-F8F43AB302F1}">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975" operator="containsText" id="{AF4B7CB9-C898-4C36-A761-24B2D2F05E87}">
            <xm:f>NOT(ISERROR(SEARCH('Listados Datos'!$T$3,AB428)))</xm:f>
            <xm:f>'Listados Datos'!$T$3</xm:f>
            <x14:dxf>
              <fill>
                <patternFill patternType="solid">
                  <bgColor rgb="FFC00000"/>
                </patternFill>
              </fill>
            </x14:dxf>
          </x14:cfRule>
          <x14:cfRule type="containsText" priority="6976" operator="containsText" id="{7BCC8ABF-CBC8-4AC7-AD36-2D50D0BDA725}">
            <xm:f>NOT(ISERROR(SEARCH('Listados Datos'!$T$4,AB428)))</xm:f>
            <xm:f>'Listados Datos'!$T$4</xm:f>
            <x14:dxf>
              <font>
                <b/>
                <i val="0"/>
                <color theme="0"/>
              </font>
              <fill>
                <patternFill>
                  <bgColor rgb="FFE26B0A"/>
                </patternFill>
              </fill>
            </x14:dxf>
          </x14:cfRule>
          <x14:cfRule type="containsText" priority="6977" operator="containsText" id="{448D9729-B2E9-47A2-9663-EC752F475092}">
            <xm:f>NOT(ISERROR(SEARCH('Listados Datos'!$T$5,AB428)))</xm:f>
            <xm:f>'Listados Datos'!$T$5</xm:f>
            <x14:dxf>
              <font>
                <b/>
                <i val="0"/>
                <color auto="1"/>
              </font>
              <fill>
                <patternFill>
                  <bgColor rgb="FFFFFF00"/>
                </patternFill>
              </fill>
            </x14:dxf>
          </x14:cfRule>
          <x14:cfRule type="containsText" priority="6978" operator="containsText" id="{BB59DBFB-2E63-43A8-B5E2-D05ADC8172E8}">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965" operator="containsText" id="{439557B4-696C-45D9-A552-1DC5B06A40A6}">
            <xm:f>NOT(ISERROR(SEARCH('Listados Datos'!$P$3,Z428)))</xm:f>
            <xm:f>'Listados Datos'!$P$3</xm:f>
            <x14:dxf>
              <fill>
                <patternFill>
                  <bgColor rgb="FF99CC00"/>
                </patternFill>
              </fill>
            </x14:dxf>
          </x14:cfRule>
          <x14:cfRule type="containsText" priority="6966" operator="containsText" id="{46849BE0-86EE-4000-A02D-55D06B49C633}">
            <xm:f>NOT(ISERROR(SEARCH('Listados Datos'!$P$4,Z428)))</xm:f>
            <xm:f>'Listados Datos'!$P$4</xm:f>
            <x14:dxf>
              <fill>
                <patternFill>
                  <bgColor rgb="FF33CC33"/>
                </patternFill>
              </fill>
            </x14:dxf>
          </x14:cfRule>
          <x14:cfRule type="containsText" priority="6967" operator="containsText" id="{14C7719C-F341-46BA-B624-6BCAEC4A3F95}">
            <xm:f>NOT(ISERROR(SEARCH('Listados Datos'!$P$5,Z428)))</xm:f>
            <xm:f>'Listados Datos'!$P$5</xm:f>
            <x14:dxf>
              <fill>
                <patternFill>
                  <bgColor rgb="FFFFFF00"/>
                </patternFill>
              </fill>
            </x14:dxf>
          </x14:cfRule>
          <x14:cfRule type="containsText" priority="6968" operator="containsText" id="{1765259C-0014-4B95-A9DB-57106394755F}">
            <xm:f>NOT(ISERROR(SEARCH('Listados Datos'!$P$6,Z428)))</xm:f>
            <xm:f>'Listados Datos'!$P$6</xm:f>
            <x14:dxf>
              <fill>
                <patternFill>
                  <bgColor rgb="FFFFC000"/>
                </patternFill>
              </fill>
            </x14:dxf>
          </x14:cfRule>
          <x14:cfRule type="containsText" priority="6969" operator="containsText" id="{04BB8476-2B0A-4E7D-AC7D-3CFF228DFE45}">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951" operator="containsText" id="{B2112129-3B25-479C-9DD9-2934E9D93AF3}">
            <xm:f>NOT(ISERROR(SEARCH('Listados Datos'!$T$3,AT428)))</xm:f>
            <xm:f>'Listados Datos'!$T$3</xm:f>
            <x14:dxf>
              <fill>
                <patternFill patternType="solid">
                  <bgColor rgb="FFC00000"/>
                </patternFill>
              </fill>
            </x14:dxf>
          </x14:cfRule>
          <x14:cfRule type="containsText" priority="6952" operator="containsText" id="{BDD6C476-3187-4323-B0FA-99347A3FA333}">
            <xm:f>NOT(ISERROR(SEARCH('Listados Datos'!$T$4,AT428)))</xm:f>
            <xm:f>'Listados Datos'!$T$4</xm:f>
            <x14:dxf>
              <font>
                <b/>
                <i val="0"/>
                <color theme="0"/>
              </font>
              <fill>
                <patternFill>
                  <bgColor rgb="FFE26B0A"/>
                </patternFill>
              </fill>
            </x14:dxf>
          </x14:cfRule>
          <x14:cfRule type="containsText" priority="6953" operator="containsText" id="{286BB3D7-E01B-4D28-9F27-E61FD64455D4}">
            <xm:f>NOT(ISERROR(SEARCH('Listados Datos'!$T$5,AT428)))</xm:f>
            <xm:f>'Listados Datos'!$T$5</xm:f>
            <x14:dxf>
              <font>
                <b/>
                <i val="0"/>
                <color auto="1"/>
              </font>
              <fill>
                <patternFill>
                  <bgColor rgb="FFFFFF00"/>
                </patternFill>
              </fill>
            </x14:dxf>
          </x14:cfRule>
          <x14:cfRule type="containsText" priority="6954" operator="containsText" id="{81E02534-5EFA-47FF-A963-6E019A2E1F1C}">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791" operator="containsText" id="{840D4396-4B14-4B22-ADA7-8ADDB6B05D80}">
            <xm:f>NOT(ISERROR(SEARCH('Listados Datos'!$P$3,AR421)))</xm:f>
            <xm:f>'Listados Datos'!$P$3</xm:f>
            <x14:dxf>
              <fill>
                <patternFill>
                  <bgColor rgb="FF99CC00"/>
                </patternFill>
              </fill>
            </x14:dxf>
          </x14:cfRule>
          <x14:cfRule type="containsText" priority="6792" operator="containsText" id="{8E78F8EF-F1D8-4F39-B47F-773439D246C6}">
            <xm:f>NOT(ISERROR(SEARCH('Listados Datos'!$P$4,AR421)))</xm:f>
            <xm:f>'Listados Datos'!$P$4</xm:f>
            <x14:dxf>
              <fill>
                <patternFill>
                  <bgColor rgb="FF33CC33"/>
                </patternFill>
              </fill>
            </x14:dxf>
          </x14:cfRule>
          <x14:cfRule type="containsText" priority="6793" operator="containsText" id="{39619623-92AE-4470-AF72-E163CCC7A598}">
            <xm:f>NOT(ISERROR(SEARCH('Listados Datos'!$P$5,AR421)))</xm:f>
            <xm:f>'Listados Datos'!$P$5</xm:f>
            <x14:dxf>
              <fill>
                <patternFill>
                  <bgColor rgb="FFFFFF00"/>
                </patternFill>
              </fill>
            </x14:dxf>
          </x14:cfRule>
          <x14:cfRule type="containsText" priority="6794" operator="containsText" id="{51539148-DC85-4A9F-9912-8299BDE57FAE}">
            <xm:f>NOT(ISERROR(SEARCH('Listados Datos'!$P$6,AR421)))</xm:f>
            <xm:f>'Listados Datos'!$P$6</xm:f>
            <x14:dxf>
              <fill>
                <patternFill>
                  <bgColor rgb="FFFFC000"/>
                </patternFill>
              </fill>
            </x14:dxf>
          </x14:cfRule>
          <x14:cfRule type="containsText" priority="6795" operator="containsText" id="{3E6F58BE-8167-4225-9630-F6FCD8BDB7AB}">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57" operator="containsText" id="{883DC3D4-2493-4E63-8481-45E817947FD5}">
            <xm:f>NOT(ISERROR(SEARCH('Listados Datos'!$T$3,AT423)))</xm:f>
            <xm:f>'Listados Datos'!$T$3</xm:f>
            <x14:dxf>
              <fill>
                <patternFill patternType="solid">
                  <bgColor rgb="FFC00000"/>
                </patternFill>
              </fill>
            </x14:dxf>
          </x14:cfRule>
          <x14:cfRule type="containsText" priority="6858" operator="containsText" id="{B8625C36-0F47-4843-B18B-3BD1F76CD830}">
            <xm:f>NOT(ISERROR(SEARCH('Listados Datos'!$T$4,AT423)))</xm:f>
            <xm:f>'Listados Datos'!$T$4</xm:f>
            <x14:dxf>
              <font>
                <b/>
                <i val="0"/>
                <color theme="0"/>
              </font>
              <fill>
                <patternFill>
                  <bgColor rgb="FFE26B0A"/>
                </patternFill>
              </fill>
            </x14:dxf>
          </x14:cfRule>
          <x14:cfRule type="containsText" priority="6859" operator="containsText" id="{CB83C985-7FBA-4BA1-A3A3-3270CEA900D1}">
            <xm:f>NOT(ISERROR(SEARCH('Listados Datos'!$T$5,AT423)))</xm:f>
            <xm:f>'Listados Datos'!$T$5</xm:f>
            <x14:dxf>
              <font>
                <b/>
                <i val="0"/>
                <color auto="1"/>
              </font>
              <fill>
                <patternFill>
                  <bgColor rgb="FFFFFF00"/>
                </patternFill>
              </fill>
            </x14:dxf>
          </x14:cfRule>
          <x14:cfRule type="containsText" priority="6860" operator="containsText" id="{41CD3B3A-F2AD-44D1-A958-F252FE846C57}">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47" operator="containsText" id="{1963E8DA-E401-4DEF-ABED-004FCD1E0663}">
            <xm:f>NOT(ISERROR(SEARCH('Listados Datos'!$P$3,AR423)))</xm:f>
            <xm:f>'Listados Datos'!$P$3</xm:f>
            <x14:dxf>
              <fill>
                <patternFill>
                  <bgColor rgb="FF99CC00"/>
                </patternFill>
              </fill>
            </x14:dxf>
          </x14:cfRule>
          <x14:cfRule type="containsText" priority="6848" operator="containsText" id="{329868C7-3099-4264-923C-545EA5490C23}">
            <xm:f>NOT(ISERROR(SEARCH('Listados Datos'!$P$4,AR423)))</xm:f>
            <xm:f>'Listados Datos'!$P$4</xm:f>
            <x14:dxf>
              <fill>
                <patternFill>
                  <bgColor rgb="FF33CC33"/>
                </patternFill>
              </fill>
            </x14:dxf>
          </x14:cfRule>
          <x14:cfRule type="containsText" priority="6849" operator="containsText" id="{696B4F20-D4EC-4142-AE89-D88AD3A85871}">
            <xm:f>NOT(ISERROR(SEARCH('Listados Datos'!$P$5,AR423)))</xm:f>
            <xm:f>'Listados Datos'!$P$5</xm:f>
            <x14:dxf>
              <fill>
                <patternFill>
                  <bgColor rgb="FFFFFF00"/>
                </patternFill>
              </fill>
            </x14:dxf>
          </x14:cfRule>
          <x14:cfRule type="containsText" priority="6850" operator="containsText" id="{4813A623-1FA7-4BDA-B32C-12B9868C4C47}">
            <xm:f>NOT(ISERROR(SEARCH('Listados Datos'!$P$6,AR423)))</xm:f>
            <xm:f>'Listados Datos'!$P$6</xm:f>
            <x14:dxf>
              <fill>
                <patternFill>
                  <bgColor rgb="FFFFC000"/>
                </patternFill>
              </fill>
            </x14:dxf>
          </x14:cfRule>
          <x14:cfRule type="containsText" priority="6851" operator="containsText" id="{83E1D2BF-A159-489E-8194-7AE93BA91FC9}">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15" operator="containsText" id="{516136FE-6345-4139-B4CA-D9DF465DA3FE}">
            <xm:f>NOT(ISERROR(SEARCH('Listados Datos'!$T$3,AT420)))</xm:f>
            <xm:f>'Listados Datos'!$T$3</xm:f>
            <x14:dxf>
              <fill>
                <patternFill patternType="solid">
                  <bgColor rgb="FFC00000"/>
                </patternFill>
              </fill>
            </x14:dxf>
          </x14:cfRule>
          <x14:cfRule type="containsText" priority="6816" operator="containsText" id="{73BE8BAB-4198-4D44-8E29-7F9C27FC13BF}">
            <xm:f>NOT(ISERROR(SEARCH('Listados Datos'!$T$4,AT420)))</xm:f>
            <xm:f>'Listados Datos'!$T$4</xm:f>
            <x14:dxf>
              <font>
                <b/>
                <i val="0"/>
                <color theme="0"/>
              </font>
              <fill>
                <patternFill>
                  <bgColor rgb="FFE26B0A"/>
                </patternFill>
              </fill>
            </x14:dxf>
          </x14:cfRule>
          <x14:cfRule type="containsText" priority="6817" operator="containsText" id="{7270F359-C31F-472A-A987-F651EF6BD41A}">
            <xm:f>NOT(ISERROR(SEARCH('Listados Datos'!$T$5,AT420)))</xm:f>
            <xm:f>'Listados Datos'!$T$5</xm:f>
            <x14:dxf>
              <font>
                <b/>
                <i val="0"/>
                <color auto="1"/>
              </font>
              <fill>
                <patternFill>
                  <bgColor rgb="FFFFFF00"/>
                </patternFill>
              </fill>
            </x14:dxf>
          </x14:cfRule>
          <x14:cfRule type="containsText" priority="6818" operator="containsText" id="{4952C95E-F636-42A6-8538-AD4D6F6CE262}">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05" operator="containsText" id="{F3B66E58-C6A3-45FD-BB83-6036807C5312}">
            <xm:f>NOT(ISERROR(SEARCH('Listados Datos'!$P$3,AR420)))</xm:f>
            <xm:f>'Listados Datos'!$P$3</xm:f>
            <x14:dxf>
              <fill>
                <patternFill>
                  <bgColor rgb="FF99CC00"/>
                </patternFill>
              </fill>
            </x14:dxf>
          </x14:cfRule>
          <x14:cfRule type="containsText" priority="6806" operator="containsText" id="{AA6D5998-4128-40EB-AAF7-A9EBC5B2AFCD}">
            <xm:f>NOT(ISERROR(SEARCH('Listados Datos'!$P$4,AR420)))</xm:f>
            <xm:f>'Listados Datos'!$P$4</xm:f>
            <x14:dxf>
              <fill>
                <patternFill>
                  <bgColor rgb="FF33CC33"/>
                </patternFill>
              </fill>
            </x14:dxf>
          </x14:cfRule>
          <x14:cfRule type="containsText" priority="6807" operator="containsText" id="{2D89D426-179D-4C99-BBEA-2ED5392F8AF9}">
            <xm:f>NOT(ISERROR(SEARCH('Listados Datos'!$P$5,AR420)))</xm:f>
            <xm:f>'Listados Datos'!$P$5</xm:f>
            <x14:dxf>
              <fill>
                <patternFill>
                  <bgColor rgb="FFFFFF00"/>
                </patternFill>
              </fill>
            </x14:dxf>
          </x14:cfRule>
          <x14:cfRule type="containsText" priority="6808" operator="containsText" id="{25B1770C-3C8E-4950-B06C-78D6AFDE53FE}">
            <xm:f>NOT(ISERROR(SEARCH('Listados Datos'!$P$6,AR420)))</xm:f>
            <xm:f>'Listados Datos'!$P$6</xm:f>
            <x14:dxf>
              <fill>
                <patternFill>
                  <bgColor rgb="FFFFC000"/>
                </patternFill>
              </fill>
            </x14:dxf>
          </x14:cfRule>
          <x14:cfRule type="containsText" priority="6809" operator="containsText" id="{DCDB658F-FB8B-4960-9684-399D5A473D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23" operator="containsText" id="{4BA89FCB-977F-4254-A95A-E445022668CE}">
            <xm:f>NOT(ISERROR(SEARCH('Listados Datos'!$T$3,AF418)))</xm:f>
            <xm:f>'Listados Datos'!$T$3</xm:f>
            <x14:dxf>
              <fill>
                <patternFill patternType="solid">
                  <bgColor rgb="FFC00000"/>
                </patternFill>
              </fill>
            </x14:dxf>
          </x14:cfRule>
          <x14:cfRule type="containsText" priority="6924" operator="containsText" id="{A41054BB-96CD-42D3-9E2B-A702392AE345}">
            <xm:f>NOT(ISERROR(SEARCH('Listados Datos'!$T$4,AF418)))</xm:f>
            <xm:f>'Listados Datos'!$T$4</xm:f>
            <x14:dxf>
              <font>
                <b/>
                <i val="0"/>
                <color theme="0"/>
              </font>
              <fill>
                <patternFill>
                  <bgColor rgb="FFE26B0A"/>
                </patternFill>
              </fill>
            </x14:dxf>
          </x14:cfRule>
          <x14:cfRule type="containsText" priority="6925" operator="containsText" id="{26F351E4-97A2-430B-AC17-6CFDFAC845D3}">
            <xm:f>NOT(ISERROR(SEARCH('Listados Datos'!$T$5,AF418)))</xm:f>
            <xm:f>'Listados Datos'!$T$5</xm:f>
            <x14:dxf>
              <font>
                <b/>
                <i val="0"/>
                <color auto="1"/>
              </font>
              <fill>
                <patternFill>
                  <bgColor rgb="FFFFFF00"/>
                </patternFill>
              </fill>
            </x14:dxf>
          </x14:cfRule>
          <x14:cfRule type="containsText" priority="6926" operator="containsText" id="{EB94C9BD-4827-45E5-9B93-FD740296064C}">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19" operator="containsText" id="{5ED2427B-22CA-4F9D-9C0D-70F329E0478E}">
            <xm:f>NOT(ISERROR(SEARCH('Listados Datos'!$T$3,AB418)))</xm:f>
            <xm:f>'Listados Datos'!$T$3</xm:f>
            <x14:dxf>
              <fill>
                <patternFill patternType="solid">
                  <bgColor rgb="FFC00000"/>
                </patternFill>
              </fill>
            </x14:dxf>
          </x14:cfRule>
          <x14:cfRule type="containsText" priority="6920" operator="containsText" id="{9451902A-F90C-43FC-B003-B491AE0305FD}">
            <xm:f>NOT(ISERROR(SEARCH('Listados Datos'!$T$4,AB418)))</xm:f>
            <xm:f>'Listados Datos'!$T$4</xm:f>
            <x14:dxf>
              <font>
                <b/>
                <i val="0"/>
                <color theme="0"/>
              </font>
              <fill>
                <patternFill>
                  <bgColor rgb="FFE26B0A"/>
                </patternFill>
              </fill>
            </x14:dxf>
          </x14:cfRule>
          <x14:cfRule type="containsText" priority="6921" operator="containsText" id="{4B1B1086-748D-480C-8A81-8B909806C236}">
            <xm:f>NOT(ISERROR(SEARCH('Listados Datos'!$T$5,AB418)))</xm:f>
            <xm:f>'Listados Datos'!$T$5</xm:f>
            <x14:dxf>
              <font>
                <b/>
                <i val="0"/>
                <color auto="1"/>
              </font>
              <fill>
                <patternFill>
                  <bgColor rgb="FFFFFF00"/>
                </patternFill>
              </fill>
            </x14:dxf>
          </x14:cfRule>
          <x14:cfRule type="containsText" priority="6922" operator="containsText" id="{4D299679-8306-4889-83BD-2441357C020B}">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09" operator="containsText" id="{BFF7E08B-9CE6-43C2-9A1A-05DB27257E4D}">
            <xm:f>NOT(ISERROR(SEARCH('Listados Datos'!$P$3,Z418)))</xm:f>
            <xm:f>'Listados Datos'!$P$3</xm:f>
            <x14:dxf>
              <fill>
                <patternFill>
                  <bgColor rgb="FF99CC00"/>
                </patternFill>
              </fill>
            </x14:dxf>
          </x14:cfRule>
          <x14:cfRule type="containsText" priority="6910" operator="containsText" id="{79B5BB5C-5F98-4C1E-B229-F8B210FB70EB}">
            <xm:f>NOT(ISERROR(SEARCH('Listados Datos'!$P$4,Z418)))</xm:f>
            <xm:f>'Listados Datos'!$P$4</xm:f>
            <x14:dxf>
              <fill>
                <patternFill>
                  <bgColor rgb="FF33CC33"/>
                </patternFill>
              </fill>
            </x14:dxf>
          </x14:cfRule>
          <x14:cfRule type="containsText" priority="6911" operator="containsText" id="{5F0A42DF-ACA4-4961-9DB0-5C3D24CD1FDB}">
            <xm:f>NOT(ISERROR(SEARCH('Listados Datos'!$P$5,Z418)))</xm:f>
            <xm:f>'Listados Datos'!$P$5</xm:f>
            <x14:dxf>
              <fill>
                <patternFill>
                  <bgColor rgb="FFFFFF00"/>
                </patternFill>
              </fill>
            </x14:dxf>
          </x14:cfRule>
          <x14:cfRule type="containsText" priority="6912" operator="containsText" id="{93E755D7-A8B2-43EE-81B8-A25777976B52}">
            <xm:f>NOT(ISERROR(SEARCH('Listados Datos'!$P$6,Z418)))</xm:f>
            <xm:f>'Listados Datos'!$P$6</xm:f>
            <x14:dxf>
              <fill>
                <patternFill>
                  <bgColor rgb="FFFFC000"/>
                </patternFill>
              </fill>
            </x14:dxf>
          </x14:cfRule>
          <x14:cfRule type="containsText" priority="6913" operator="containsText" id="{50C562D8-3D92-4F50-8EDD-7391FEDFAEA3}">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885" operator="containsText" id="{F2B36264-7AEA-46DA-8B00-AA082EF39A08}">
            <xm:f>NOT(ISERROR(SEARCH('Listados Datos'!$T$3,AT418)))</xm:f>
            <xm:f>'Listados Datos'!$T$3</xm:f>
            <x14:dxf>
              <fill>
                <patternFill patternType="solid">
                  <bgColor rgb="FFC00000"/>
                </patternFill>
              </fill>
            </x14:dxf>
          </x14:cfRule>
          <x14:cfRule type="containsText" priority="6886" operator="containsText" id="{710C79F3-5D68-41DF-8BAE-A837E889C093}">
            <xm:f>NOT(ISERROR(SEARCH('Listados Datos'!$T$4,AT418)))</xm:f>
            <xm:f>'Listados Datos'!$T$4</xm:f>
            <x14:dxf>
              <font>
                <b/>
                <i val="0"/>
                <color theme="0"/>
              </font>
              <fill>
                <patternFill>
                  <bgColor rgb="FFE26B0A"/>
                </patternFill>
              </fill>
            </x14:dxf>
          </x14:cfRule>
          <x14:cfRule type="containsText" priority="6887" operator="containsText" id="{24DC0F97-F338-48EA-9C6C-6BD0E8E12927}">
            <xm:f>NOT(ISERROR(SEARCH('Listados Datos'!$T$5,AT418)))</xm:f>
            <xm:f>'Listados Datos'!$T$5</xm:f>
            <x14:dxf>
              <font>
                <b/>
                <i val="0"/>
                <color auto="1"/>
              </font>
              <fill>
                <patternFill>
                  <bgColor rgb="FFFFFF00"/>
                </patternFill>
              </fill>
            </x14:dxf>
          </x14:cfRule>
          <x14:cfRule type="containsText" priority="6888" operator="containsText" id="{E7E15F30-2018-4D95-ADD0-FFB139243559}">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875" operator="containsText" id="{B85641A8-ACE7-43D9-8F3C-FEE915CD2A5F}">
            <xm:f>NOT(ISERROR(SEARCH('Listados Datos'!$P$3,AR418)))</xm:f>
            <xm:f>'Listados Datos'!$P$3</xm:f>
            <x14:dxf>
              <fill>
                <patternFill>
                  <bgColor rgb="FF99CC00"/>
                </patternFill>
              </fill>
            </x14:dxf>
          </x14:cfRule>
          <x14:cfRule type="containsText" priority="6876" operator="containsText" id="{2DC6992B-D001-4445-8703-ED3E6A1E58C0}">
            <xm:f>NOT(ISERROR(SEARCH('Listados Datos'!$P$4,AR418)))</xm:f>
            <xm:f>'Listados Datos'!$P$4</xm:f>
            <x14:dxf>
              <fill>
                <patternFill>
                  <bgColor rgb="FF33CC33"/>
                </patternFill>
              </fill>
            </x14:dxf>
          </x14:cfRule>
          <x14:cfRule type="containsText" priority="6877" operator="containsText" id="{1F64B144-3BE1-44B4-BE73-C925ABBD0E71}">
            <xm:f>NOT(ISERROR(SEARCH('Listados Datos'!$P$5,AR418)))</xm:f>
            <xm:f>'Listados Datos'!$P$5</xm:f>
            <x14:dxf>
              <fill>
                <patternFill>
                  <bgColor rgb="FFFFFF00"/>
                </patternFill>
              </fill>
            </x14:dxf>
          </x14:cfRule>
          <x14:cfRule type="containsText" priority="6878" operator="containsText" id="{3771E7E0-B539-4B13-BCC9-2BDFCA7D2029}">
            <xm:f>NOT(ISERROR(SEARCH('Listados Datos'!$P$6,AR418)))</xm:f>
            <xm:f>'Listados Datos'!$P$6</xm:f>
            <x14:dxf>
              <fill>
                <patternFill>
                  <bgColor rgb="FFFFC000"/>
                </patternFill>
              </fill>
            </x14:dxf>
          </x14:cfRule>
          <x14:cfRule type="containsText" priority="6879" operator="containsText" id="{DD83B0DF-C3DE-4E32-8ABE-6D95D328CB98}">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871" operator="containsText" id="{A05E9E6C-E3F7-4864-A453-59878EF60B8F}">
            <xm:f>NOT(ISERROR(SEARCH('Listados Datos'!$T$3,AT419)))</xm:f>
            <xm:f>'Listados Datos'!$T$3</xm:f>
            <x14:dxf>
              <fill>
                <patternFill patternType="solid">
                  <bgColor rgb="FFC00000"/>
                </patternFill>
              </fill>
            </x14:dxf>
          </x14:cfRule>
          <x14:cfRule type="containsText" priority="6872" operator="containsText" id="{FBB4BB55-54A4-4AEB-83A7-EAD65720052C}">
            <xm:f>NOT(ISERROR(SEARCH('Listados Datos'!$T$4,AT419)))</xm:f>
            <xm:f>'Listados Datos'!$T$4</xm:f>
            <x14:dxf>
              <font>
                <b/>
                <i val="0"/>
                <color theme="0"/>
              </font>
              <fill>
                <patternFill>
                  <bgColor rgb="FFE26B0A"/>
                </patternFill>
              </fill>
            </x14:dxf>
          </x14:cfRule>
          <x14:cfRule type="containsText" priority="6873" operator="containsText" id="{A76166F4-19AA-42FA-82CC-B796360CEBE7}">
            <xm:f>NOT(ISERROR(SEARCH('Listados Datos'!$T$5,AT419)))</xm:f>
            <xm:f>'Listados Datos'!$T$5</xm:f>
            <x14:dxf>
              <font>
                <b/>
                <i val="0"/>
                <color auto="1"/>
              </font>
              <fill>
                <patternFill>
                  <bgColor rgb="FFFFFF00"/>
                </patternFill>
              </fill>
            </x14:dxf>
          </x14:cfRule>
          <x14:cfRule type="containsText" priority="6874" operator="containsText" id="{17C2307A-9D48-422A-A2DD-C36DBC5EFBF6}">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61" operator="containsText" id="{CCE31208-AA9A-4542-904E-6E4B5C722905}">
            <xm:f>NOT(ISERROR(SEARCH('Listados Datos'!$P$3,AR419)))</xm:f>
            <xm:f>'Listados Datos'!$P$3</xm:f>
            <x14:dxf>
              <fill>
                <patternFill>
                  <bgColor rgb="FF99CC00"/>
                </patternFill>
              </fill>
            </x14:dxf>
          </x14:cfRule>
          <x14:cfRule type="containsText" priority="6862" operator="containsText" id="{18A85B19-201B-4F3C-90F1-4B53AD53E674}">
            <xm:f>NOT(ISERROR(SEARCH('Listados Datos'!$P$4,AR419)))</xm:f>
            <xm:f>'Listados Datos'!$P$4</xm:f>
            <x14:dxf>
              <fill>
                <patternFill>
                  <bgColor rgb="FF33CC33"/>
                </patternFill>
              </fill>
            </x14:dxf>
          </x14:cfRule>
          <x14:cfRule type="containsText" priority="6863" operator="containsText" id="{C488B6E5-ADAA-45BA-8CDE-9279B6C86890}">
            <xm:f>NOT(ISERROR(SEARCH('Listados Datos'!$P$5,AR419)))</xm:f>
            <xm:f>'Listados Datos'!$P$5</xm:f>
            <x14:dxf>
              <fill>
                <patternFill>
                  <bgColor rgb="FFFFFF00"/>
                </patternFill>
              </fill>
            </x14:dxf>
          </x14:cfRule>
          <x14:cfRule type="containsText" priority="6864" operator="containsText" id="{6DE75E27-5A0C-425A-82C1-F4031A490C92}">
            <xm:f>NOT(ISERROR(SEARCH('Listados Datos'!$P$6,AR419)))</xm:f>
            <xm:f>'Listados Datos'!$P$6</xm:f>
            <x14:dxf>
              <fill>
                <patternFill>
                  <bgColor rgb="FFFFC000"/>
                </patternFill>
              </fill>
            </x14:dxf>
          </x14:cfRule>
          <x14:cfRule type="containsText" priority="6865" operator="containsText" id="{19CF6E8B-2C97-48D4-8FE6-EA2715B45F4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43" operator="containsText" id="{89003336-10AB-4068-A6A5-0CB2326D2FEB}">
            <xm:f>NOT(ISERROR(SEARCH('Listados Datos'!$T$3,AF420)))</xm:f>
            <xm:f>'Listados Datos'!$T$3</xm:f>
            <x14:dxf>
              <fill>
                <patternFill patternType="solid">
                  <bgColor rgb="FFC00000"/>
                </patternFill>
              </fill>
            </x14:dxf>
          </x14:cfRule>
          <x14:cfRule type="containsText" priority="6844" operator="containsText" id="{033C29D2-E448-4AD4-9462-5616755CCE82}">
            <xm:f>NOT(ISERROR(SEARCH('Listados Datos'!$T$4,AF420)))</xm:f>
            <xm:f>'Listados Datos'!$T$4</xm:f>
            <x14:dxf>
              <font>
                <b/>
                <i val="0"/>
                <color theme="0"/>
              </font>
              <fill>
                <patternFill>
                  <bgColor rgb="FFE26B0A"/>
                </patternFill>
              </fill>
            </x14:dxf>
          </x14:cfRule>
          <x14:cfRule type="containsText" priority="6845" operator="containsText" id="{7B8219C8-CFC8-4624-AE57-635D4D2A62B5}">
            <xm:f>NOT(ISERROR(SEARCH('Listados Datos'!$T$5,AF420)))</xm:f>
            <xm:f>'Listados Datos'!$T$5</xm:f>
            <x14:dxf>
              <font>
                <b/>
                <i val="0"/>
                <color auto="1"/>
              </font>
              <fill>
                <patternFill>
                  <bgColor rgb="FFFFFF00"/>
                </patternFill>
              </fill>
            </x14:dxf>
          </x14:cfRule>
          <x14:cfRule type="containsText" priority="6846" operator="containsText" id="{5EF4853B-4F79-4FD1-80DF-A02B11E323AA}">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39" operator="containsText" id="{8F34905B-EF38-49D6-9677-FEA30C163C6B}">
            <xm:f>NOT(ISERROR(SEARCH('Listados Datos'!$T$3,AB420)))</xm:f>
            <xm:f>'Listados Datos'!$T$3</xm:f>
            <x14:dxf>
              <fill>
                <patternFill patternType="solid">
                  <bgColor rgb="FFC00000"/>
                </patternFill>
              </fill>
            </x14:dxf>
          </x14:cfRule>
          <x14:cfRule type="containsText" priority="6840" operator="containsText" id="{2CB6DFB9-1B1E-428D-87EF-CC6F0D02F7D2}">
            <xm:f>NOT(ISERROR(SEARCH('Listados Datos'!$T$4,AB420)))</xm:f>
            <xm:f>'Listados Datos'!$T$4</xm:f>
            <x14:dxf>
              <font>
                <b/>
                <i val="0"/>
                <color theme="0"/>
              </font>
              <fill>
                <patternFill>
                  <bgColor rgb="FFE26B0A"/>
                </patternFill>
              </fill>
            </x14:dxf>
          </x14:cfRule>
          <x14:cfRule type="containsText" priority="6841" operator="containsText" id="{B61E7DA2-AD67-46BC-AC86-2C41CAA5F36F}">
            <xm:f>NOT(ISERROR(SEARCH('Listados Datos'!$T$5,AB420)))</xm:f>
            <xm:f>'Listados Datos'!$T$5</xm:f>
            <x14:dxf>
              <font>
                <b/>
                <i val="0"/>
                <color auto="1"/>
              </font>
              <fill>
                <patternFill>
                  <bgColor rgb="FFFFFF00"/>
                </patternFill>
              </fill>
            </x14:dxf>
          </x14:cfRule>
          <x14:cfRule type="containsText" priority="6842" operator="containsText" id="{CF419C91-D67F-4946-9BA5-57CC39046F7D}">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29" operator="containsText" id="{F085380C-799A-482D-8792-580C673B1559}">
            <xm:f>NOT(ISERROR(SEARCH('Listados Datos'!$P$3,Z420)))</xm:f>
            <xm:f>'Listados Datos'!$P$3</xm:f>
            <x14:dxf>
              <fill>
                <patternFill>
                  <bgColor rgb="FF99CC00"/>
                </patternFill>
              </fill>
            </x14:dxf>
          </x14:cfRule>
          <x14:cfRule type="containsText" priority="6830" operator="containsText" id="{9012294D-D32E-47CB-A373-2503A0E53AC6}">
            <xm:f>NOT(ISERROR(SEARCH('Listados Datos'!$P$4,Z420)))</xm:f>
            <xm:f>'Listados Datos'!$P$4</xm:f>
            <x14:dxf>
              <fill>
                <patternFill>
                  <bgColor rgb="FF33CC33"/>
                </patternFill>
              </fill>
            </x14:dxf>
          </x14:cfRule>
          <x14:cfRule type="containsText" priority="6831" operator="containsText" id="{504CFDB5-FBA1-4F53-91D1-AB25B8A599E4}">
            <xm:f>NOT(ISERROR(SEARCH('Listados Datos'!$P$5,Z420)))</xm:f>
            <xm:f>'Listados Datos'!$P$5</xm:f>
            <x14:dxf>
              <fill>
                <patternFill>
                  <bgColor rgb="FFFFFF00"/>
                </patternFill>
              </fill>
            </x14:dxf>
          </x14:cfRule>
          <x14:cfRule type="containsText" priority="6832" operator="containsText" id="{D15C8B77-3C1C-4F33-B4A1-E1A59118E186}">
            <xm:f>NOT(ISERROR(SEARCH('Listados Datos'!$P$6,Z420)))</xm:f>
            <xm:f>'Listados Datos'!$P$6</xm:f>
            <x14:dxf>
              <fill>
                <patternFill>
                  <bgColor rgb="FFFFC000"/>
                </patternFill>
              </fill>
            </x14:dxf>
          </x14:cfRule>
          <x14:cfRule type="containsText" priority="6833" operator="containsText" id="{65F90F3A-7BE0-49BE-BC56-853DEE3AEA1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01" operator="containsText" id="{386381A3-418A-45D4-9EB8-E7311A95A0A0}">
            <xm:f>NOT(ISERROR(SEARCH('Listados Datos'!$T$3,AT421)))</xm:f>
            <xm:f>'Listados Datos'!$T$3</xm:f>
            <x14:dxf>
              <fill>
                <patternFill patternType="solid">
                  <bgColor rgb="FFC00000"/>
                </patternFill>
              </fill>
            </x14:dxf>
          </x14:cfRule>
          <x14:cfRule type="containsText" priority="6802" operator="containsText" id="{BF5D23AD-F4A9-43AF-9E76-D1A134007F55}">
            <xm:f>NOT(ISERROR(SEARCH('Listados Datos'!$T$4,AT421)))</xm:f>
            <xm:f>'Listados Datos'!$T$4</xm:f>
            <x14:dxf>
              <font>
                <b/>
                <i val="0"/>
                <color theme="0"/>
              </font>
              <fill>
                <patternFill>
                  <bgColor rgb="FFE26B0A"/>
                </patternFill>
              </fill>
            </x14:dxf>
          </x14:cfRule>
          <x14:cfRule type="containsText" priority="6803" operator="containsText" id="{1BE898C0-8277-4819-AAB3-A38D629FFA17}">
            <xm:f>NOT(ISERROR(SEARCH('Listados Datos'!$T$5,AT421)))</xm:f>
            <xm:f>'Listados Datos'!$T$5</xm:f>
            <x14:dxf>
              <font>
                <b/>
                <i val="0"/>
                <color auto="1"/>
              </font>
              <fill>
                <patternFill>
                  <bgColor rgb="FFFFFF00"/>
                </patternFill>
              </fill>
            </x14:dxf>
          </x14:cfRule>
          <x14:cfRule type="containsText" priority="6804" operator="containsText" id="{CF238EEB-D384-420C-ABFD-28DBFB0A369D}">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49" operator="containsText" id="{E47C1A73-870B-4AED-80FE-ACBED0738153}">
            <xm:f>NOT(ISERROR(SEARCH('Listados Datos'!$P$3,AR422)))</xm:f>
            <xm:f>'Listados Datos'!$P$3</xm:f>
            <x14:dxf>
              <fill>
                <patternFill>
                  <bgColor rgb="FF99CC00"/>
                </patternFill>
              </fill>
            </x14:dxf>
          </x14:cfRule>
          <x14:cfRule type="containsText" priority="6750" operator="containsText" id="{675F6703-75A8-4334-A3E6-A5A0CE73F3D4}">
            <xm:f>NOT(ISERROR(SEARCH('Listados Datos'!$P$4,AR422)))</xm:f>
            <xm:f>'Listados Datos'!$P$4</xm:f>
            <x14:dxf>
              <fill>
                <patternFill>
                  <bgColor rgb="FF33CC33"/>
                </patternFill>
              </fill>
            </x14:dxf>
          </x14:cfRule>
          <x14:cfRule type="containsText" priority="6751" operator="containsText" id="{82CC45EC-3DAA-4B68-8FF6-CA9573CD1250}">
            <xm:f>NOT(ISERROR(SEARCH('Listados Datos'!$P$5,AR422)))</xm:f>
            <xm:f>'Listados Datos'!$P$5</xm:f>
            <x14:dxf>
              <fill>
                <patternFill>
                  <bgColor rgb="FFFFFF00"/>
                </patternFill>
              </fill>
            </x14:dxf>
          </x14:cfRule>
          <x14:cfRule type="containsText" priority="6752" operator="containsText" id="{7C9AEE47-567A-4CF7-9A99-5FF831DC7BA5}">
            <xm:f>NOT(ISERROR(SEARCH('Listados Datos'!$P$6,AR422)))</xm:f>
            <xm:f>'Listados Datos'!$P$6</xm:f>
            <x14:dxf>
              <fill>
                <patternFill>
                  <bgColor rgb="FFFFC000"/>
                </patternFill>
              </fill>
            </x14:dxf>
          </x14:cfRule>
          <x14:cfRule type="containsText" priority="6753" operator="containsText" id="{66CE4DE4-0E37-4ED9-BDFC-C3AE59DD05C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787" operator="containsText" id="{E634911F-78FA-463F-B910-70AE6FCDEAD5}">
            <xm:f>NOT(ISERROR(SEARCH('Listados Datos'!$T$3,AF422)))</xm:f>
            <xm:f>'Listados Datos'!$T$3</xm:f>
            <x14:dxf>
              <fill>
                <patternFill patternType="solid">
                  <bgColor rgb="FFC00000"/>
                </patternFill>
              </fill>
            </x14:dxf>
          </x14:cfRule>
          <x14:cfRule type="containsText" priority="6788" operator="containsText" id="{E6AB00E8-8C75-44A2-8424-E039B3E44013}">
            <xm:f>NOT(ISERROR(SEARCH('Listados Datos'!$T$4,AF422)))</xm:f>
            <xm:f>'Listados Datos'!$T$4</xm:f>
            <x14:dxf>
              <font>
                <b/>
                <i val="0"/>
                <color theme="0"/>
              </font>
              <fill>
                <patternFill>
                  <bgColor rgb="FFE26B0A"/>
                </patternFill>
              </fill>
            </x14:dxf>
          </x14:cfRule>
          <x14:cfRule type="containsText" priority="6789" operator="containsText" id="{457363D9-F8A0-469D-BBFD-3CF7DB05BA96}">
            <xm:f>NOT(ISERROR(SEARCH('Listados Datos'!$T$5,AF422)))</xm:f>
            <xm:f>'Listados Datos'!$T$5</xm:f>
            <x14:dxf>
              <font>
                <b/>
                <i val="0"/>
                <color auto="1"/>
              </font>
              <fill>
                <patternFill>
                  <bgColor rgb="FFFFFF00"/>
                </patternFill>
              </fill>
            </x14:dxf>
          </x14:cfRule>
          <x14:cfRule type="containsText" priority="6790" operator="containsText" id="{05344A30-5C6D-4980-86BC-E2C293EE4B7B}">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783" operator="containsText" id="{26A1F863-D33B-47A7-9A23-5C08487BA8C4}">
            <xm:f>NOT(ISERROR(SEARCH('Listados Datos'!$T$3,AB422)))</xm:f>
            <xm:f>'Listados Datos'!$T$3</xm:f>
            <x14:dxf>
              <fill>
                <patternFill patternType="solid">
                  <bgColor rgb="FFC00000"/>
                </patternFill>
              </fill>
            </x14:dxf>
          </x14:cfRule>
          <x14:cfRule type="containsText" priority="6784" operator="containsText" id="{EA3F296F-2144-461E-BC08-61AC65F4B705}">
            <xm:f>NOT(ISERROR(SEARCH('Listados Datos'!$T$4,AB422)))</xm:f>
            <xm:f>'Listados Datos'!$T$4</xm:f>
            <x14:dxf>
              <font>
                <b/>
                <i val="0"/>
                <color theme="0"/>
              </font>
              <fill>
                <patternFill>
                  <bgColor rgb="FFE26B0A"/>
                </patternFill>
              </fill>
            </x14:dxf>
          </x14:cfRule>
          <x14:cfRule type="containsText" priority="6785" operator="containsText" id="{A60E9ECA-CD2D-4C8D-9079-02BF5CC5FB87}">
            <xm:f>NOT(ISERROR(SEARCH('Listados Datos'!$T$5,AB422)))</xm:f>
            <xm:f>'Listados Datos'!$T$5</xm:f>
            <x14:dxf>
              <font>
                <b/>
                <i val="0"/>
                <color auto="1"/>
              </font>
              <fill>
                <patternFill>
                  <bgColor rgb="FFFFFF00"/>
                </patternFill>
              </fill>
            </x14:dxf>
          </x14:cfRule>
          <x14:cfRule type="containsText" priority="6786" operator="containsText" id="{007BF2B8-181C-4D62-9C23-AEC644018E24}">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773" operator="containsText" id="{2F957EEB-EDD6-448F-8B29-93F045125DEB}">
            <xm:f>NOT(ISERROR(SEARCH('Listados Datos'!$P$3,Z422)))</xm:f>
            <xm:f>'Listados Datos'!$P$3</xm:f>
            <x14:dxf>
              <fill>
                <patternFill>
                  <bgColor rgb="FF99CC00"/>
                </patternFill>
              </fill>
            </x14:dxf>
          </x14:cfRule>
          <x14:cfRule type="containsText" priority="6774" operator="containsText" id="{4BFCE108-2DAF-429F-A1B2-EE01278028F0}">
            <xm:f>NOT(ISERROR(SEARCH('Listados Datos'!$P$4,Z422)))</xm:f>
            <xm:f>'Listados Datos'!$P$4</xm:f>
            <x14:dxf>
              <fill>
                <patternFill>
                  <bgColor rgb="FF33CC33"/>
                </patternFill>
              </fill>
            </x14:dxf>
          </x14:cfRule>
          <x14:cfRule type="containsText" priority="6775" operator="containsText" id="{49270B59-D3FB-4857-8A0F-E232C4721EDF}">
            <xm:f>NOT(ISERROR(SEARCH('Listados Datos'!$P$5,Z422)))</xm:f>
            <xm:f>'Listados Datos'!$P$5</xm:f>
            <x14:dxf>
              <fill>
                <patternFill>
                  <bgColor rgb="FFFFFF00"/>
                </patternFill>
              </fill>
            </x14:dxf>
          </x14:cfRule>
          <x14:cfRule type="containsText" priority="6776" operator="containsText" id="{1690A35C-75CD-4810-94EC-585BEDF5C710}">
            <xm:f>NOT(ISERROR(SEARCH('Listados Datos'!$P$6,Z422)))</xm:f>
            <xm:f>'Listados Datos'!$P$6</xm:f>
            <x14:dxf>
              <fill>
                <patternFill>
                  <bgColor rgb="FFFFC000"/>
                </patternFill>
              </fill>
            </x14:dxf>
          </x14:cfRule>
          <x14:cfRule type="containsText" priority="6777" operator="containsText" id="{1B70779E-1BBB-4F72-B759-37FA3336AD64}">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59" operator="containsText" id="{EBFD277F-C538-4FBE-B043-83052050BC2E}">
            <xm:f>NOT(ISERROR(SEARCH('Listados Datos'!$T$3,AT422)))</xm:f>
            <xm:f>'Listados Datos'!$T$3</xm:f>
            <x14:dxf>
              <fill>
                <patternFill patternType="solid">
                  <bgColor rgb="FFC00000"/>
                </patternFill>
              </fill>
            </x14:dxf>
          </x14:cfRule>
          <x14:cfRule type="containsText" priority="6760" operator="containsText" id="{E8D4B2AC-890D-4254-8AF7-A9CA59084C2A}">
            <xm:f>NOT(ISERROR(SEARCH('Listados Datos'!$T$4,AT422)))</xm:f>
            <xm:f>'Listados Datos'!$T$4</xm:f>
            <x14:dxf>
              <font>
                <b/>
                <i val="0"/>
                <color theme="0"/>
              </font>
              <fill>
                <patternFill>
                  <bgColor rgb="FFE26B0A"/>
                </patternFill>
              </fill>
            </x14:dxf>
          </x14:cfRule>
          <x14:cfRule type="containsText" priority="6761" operator="containsText" id="{7CA6832D-3FDE-42B8-9243-6C2BFD1B36E3}">
            <xm:f>NOT(ISERROR(SEARCH('Listados Datos'!$T$5,AT422)))</xm:f>
            <xm:f>'Listados Datos'!$T$5</xm:f>
            <x14:dxf>
              <font>
                <b/>
                <i val="0"/>
                <color auto="1"/>
              </font>
              <fill>
                <patternFill>
                  <bgColor rgb="FFFFFF00"/>
                </patternFill>
              </fill>
            </x14:dxf>
          </x14:cfRule>
          <x14:cfRule type="containsText" priority="6762" operator="containsText" id="{A4DCB0F0-27DC-44F1-89C2-0174EFF10CD8}">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599" operator="containsText" id="{5413E4BA-FE47-4E24-A919-E2D605A48BFF}">
            <xm:f>NOT(ISERROR(SEARCH('Listados Datos'!$P$3,AR433)))</xm:f>
            <xm:f>'Listados Datos'!$P$3</xm:f>
            <x14:dxf>
              <fill>
                <patternFill>
                  <bgColor rgb="FF99CC00"/>
                </patternFill>
              </fill>
            </x14:dxf>
          </x14:cfRule>
          <x14:cfRule type="containsText" priority="6600" operator="containsText" id="{96FD3E66-5458-474E-B0AE-30A5B03574FE}">
            <xm:f>NOT(ISERROR(SEARCH('Listados Datos'!$P$4,AR433)))</xm:f>
            <xm:f>'Listados Datos'!$P$4</xm:f>
            <x14:dxf>
              <fill>
                <patternFill>
                  <bgColor rgb="FF33CC33"/>
                </patternFill>
              </fill>
            </x14:dxf>
          </x14:cfRule>
          <x14:cfRule type="containsText" priority="6601" operator="containsText" id="{5D22E2B7-ACC6-4636-B93A-A784D65C682C}">
            <xm:f>NOT(ISERROR(SEARCH('Listados Datos'!$P$5,AR433)))</xm:f>
            <xm:f>'Listados Datos'!$P$5</xm:f>
            <x14:dxf>
              <fill>
                <patternFill>
                  <bgColor rgb="FFFFFF00"/>
                </patternFill>
              </fill>
            </x14:dxf>
          </x14:cfRule>
          <x14:cfRule type="containsText" priority="6602" operator="containsText" id="{511DE924-9009-4A4A-80B9-FFA765974A7B}">
            <xm:f>NOT(ISERROR(SEARCH('Listados Datos'!$P$6,AR433)))</xm:f>
            <xm:f>'Listados Datos'!$P$6</xm:f>
            <x14:dxf>
              <fill>
                <patternFill>
                  <bgColor rgb="FFFFC000"/>
                </patternFill>
              </fill>
            </x14:dxf>
          </x14:cfRule>
          <x14:cfRule type="containsText" priority="6603" operator="containsText" id="{6A9457ED-AC35-4711-BDDF-0E92A49A0897}">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665" operator="containsText" id="{A591EF9B-7D43-46E6-BDBF-9408876AB068}">
            <xm:f>NOT(ISERROR(SEARCH('Listados Datos'!$T$3,AT435)))</xm:f>
            <xm:f>'Listados Datos'!$T$3</xm:f>
            <x14:dxf>
              <fill>
                <patternFill patternType="solid">
                  <bgColor rgb="FFC00000"/>
                </patternFill>
              </fill>
            </x14:dxf>
          </x14:cfRule>
          <x14:cfRule type="containsText" priority="6666" operator="containsText" id="{1B03A27F-C3FF-42F1-AD91-D975FE0FE608}">
            <xm:f>NOT(ISERROR(SEARCH('Listados Datos'!$T$4,AT435)))</xm:f>
            <xm:f>'Listados Datos'!$T$4</xm:f>
            <x14:dxf>
              <font>
                <b/>
                <i val="0"/>
                <color theme="0"/>
              </font>
              <fill>
                <patternFill>
                  <bgColor rgb="FFE26B0A"/>
                </patternFill>
              </fill>
            </x14:dxf>
          </x14:cfRule>
          <x14:cfRule type="containsText" priority="6667" operator="containsText" id="{A1EABAAC-B5D2-408F-96A7-DDD7EB904028}">
            <xm:f>NOT(ISERROR(SEARCH('Listados Datos'!$T$5,AT435)))</xm:f>
            <xm:f>'Listados Datos'!$T$5</xm:f>
            <x14:dxf>
              <font>
                <b/>
                <i val="0"/>
                <color auto="1"/>
              </font>
              <fill>
                <patternFill>
                  <bgColor rgb="FFFFFF00"/>
                </patternFill>
              </fill>
            </x14:dxf>
          </x14:cfRule>
          <x14:cfRule type="containsText" priority="6668" operator="containsText" id="{10F45F8E-9A66-4937-8344-ACABB2CBB0F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655" operator="containsText" id="{A199DAF6-FC15-49C9-8997-30B2A3211379}">
            <xm:f>NOT(ISERROR(SEARCH('Listados Datos'!$P$3,AR435)))</xm:f>
            <xm:f>'Listados Datos'!$P$3</xm:f>
            <x14:dxf>
              <fill>
                <patternFill>
                  <bgColor rgb="FF99CC00"/>
                </patternFill>
              </fill>
            </x14:dxf>
          </x14:cfRule>
          <x14:cfRule type="containsText" priority="6656" operator="containsText" id="{B3F8CF4A-B9CD-42D1-9A9C-500D61756F37}">
            <xm:f>NOT(ISERROR(SEARCH('Listados Datos'!$P$4,AR435)))</xm:f>
            <xm:f>'Listados Datos'!$P$4</xm:f>
            <x14:dxf>
              <fill>
                <patternFill>
                  <bgColor rgb="FF33CC33"/>
                </patternFill>
              </fill>
            </x14:dxf>
          </x14:cfRule>
          <x14:cfRule type="containsText" priority="6657" operator="containsText" id="{CF92F699-65DA-4958-96C1-B38DB660EA8C}">
            <xm:f>NOT(ISERROR(SEARCH('Listados Datos'!$P$5,AR435)))</xm:f>
            <xm:f>'Listados Datos'!$P$5</xm:f>
            <x14:dxf>
              <fill>
                <patternFill>
                  <bgColor rgb="FFFFFF00"/>
                </patternFill>
              </fill>
            </x14:dxf>
          </x14:cfRule>
          <x14:cfRule type="containsText" priority="6658" operator="containsText" id="{6EF9796F-973D-4EBB-9346-C363EA377FBD}">
            <xm:f>NOT(ISERROR(SEARCH('Listados Datos'!$P$6,AR435)))</xm:f>
            <xm:f>'Listados Datos'!$P$6</xm:f>
            <x14:dxf>
              <fill>
                <patternFill>
                  <bgColor rgb="FFFFC000"/>
                </patternFill>
              </fill>
            </x14:dxf>
          </x14:cfRule>
          <x14:cfRule type="containsText" priority="6659" operator="containsText" id="{028405D8-B991-4FA5-8511-BD1869D97E07}">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623" operator="containsText" id="{F7A1BBA0-6CE5-404A-8A89-939553EE60BE}">
            <xm:f>NOT(ISERROR(SEARCH('Listados Datos'!$T$3,AT432)))</xm:f>
            <xm:f>'Listados Datos'!$T$3</xm:f>
            <x14:dxf>
              <fill>
                <patternFill patternType="solid">
                  <bgColor rgb="FFC00000"/>
                </patternFill>
              </fill>
            </x14:dxf>
          </x14:cfRule>
          <x14:cfRule type="containsText" priority="6624" operator="containsText" id="{C444149B-B641-44FB-8D8C-57449BC25B02}">
            <xm:f>NOT(ISERROR(SEARCH('Listados Datos'!$T$4,AT432)))</xm:f>
            <xm:f>'Listados Datos'!$T$4</xm:f>
            <x14:dxf>
              <font>
                <b/>
                <i val="0"/>
                <color theme="0"/>
              </font>
              <fill>
                <patternFill>
                  <bgColor rgb="FFE26B0A"/>
                </patternFill>
              </fill>
            </x14:dxf>
          </x14:cfRule>
          <x14:cfRule type="containsText" priority="6625" operator="containsText" id="{38D16A83-9CB3-43AD-9728-52014829F954}">
            <xm:f>NOT(ISERROR(SEARCH('Listados Datos'!$T$5,AT432)))</xm:f>
            <xm:f>'Listados Datos'!$T$5</xm:f>
            <x14:dxf>
              <font>
                <b/>
                <i val="0"/>
                <color auto="1"/>
              </font>
              <fill>
                <patternFill>
                  <bgColor rgb="FFFFFF00"/>
                </patternFill>
              </fill>
            </x14:dxf>
          </x14:cfRule>
          <x14:cfRule type="containsText" priority="6626" operator="containsText" id="{3AC40E45-766E-4743-BB98-FC4D34D50C30}">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613" operator="containsText" id="{27FA14E9-E15F-498D-A376-9C9A6467643A}">
            <xm:f>NOT(ISERROR(SEARCH('Listados Datos'!$P$3,AR432)))</xm:f>
            <xm:f>'Listados Datos'!$P$3</xm:f>
            <x14:dxf>
              <fill>
                <patternFill>
                  <bgColor rgb="FF99CC00"/>
                </patternFill>
              </fill>
            </x14:dxf>
          </x14:cfRule>
          <x14:cfRule type="containsText" priority="6614" operator="containsText" id="{E49B1490-7FA0-4EDE-B2B2-E422630DF4FB}">
            <xm:f>NOT(ISERROR(SEARCH('Listados Datos'!$P$4,AR432)))</xm:f>
            <xm:f>'Listados Datos'!$P$4</xm:f>
            <x14:dxf>
              <fill>
                <patternFill>
                  <bgColor rgb="FF33CC33"/>
                </patternFill>
              </fill>
            </x14:dxf>
          </x14:cfRule>
          <x14:cfRule type="containsText" priority="6615" operator="containsText" id="{3EF637F9-8140-4B25-A2D8-D0B52C31A218}">
            <xm:f>NOT(ISERROR(SEARCH('Listados Datos'!$P$5,AR432)))</xm:f>
            <xm:f>'Listados Datos'!$P$5</xm:f>
            <x14:dxf>
              <fill>
                <patternFill>
                  <bgColor rgb="FFFFFF00"/>
                </patternFill>
              </fill>
            </x14:dxf>
          </x14:cfRule>
          <x14:cfRule type="containsText" priority="6616" operator="containsText" id="{384D4901-754B-4BF8-8EA8-C795FB722449}">
            <xm:f>NOT(ISERROR(SEARCH('Listados Datos'!$P$6,AR432)))</xm:f>
            <xm:f>'Listados Datos'!$P$6</xm:f>
            <x14:dxf>
              <fill>
                <patternFill>
                  <bgColor rgb="FFFFC000"/>
                </patternFill>
              </fill>
            </x14:dxf>
          </x14:cfRule>
          <x14:cfRule type="containsText" priority="6617" operator="containsText" id="{3CBD707E-9CDB-4EE5-A44B-E1B0099819AA}">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731" operator="containsText" id="{FA7690AE-181F-42FF-96A5-D58239C3DE57}">
            <xm:f>NOT(ISERROR(SEARCH('Listados Datos'!$T$3,AF430)))</xm:f>
            <xm:f>'Listados Datos'!$T$3</xm:f>
            <x14:dxf>
              <fill>
                <patternFill patternType="solid">
                  <bgColor rgb="FFC00000"/>
                </patternFill>
              </fill>
            </x14:dxf>
          </x14:cfRule>
          <x14:cfRule type="containsText" priority="6732" operator="containsText" id="{90905309-6953-4199-9D5A-5AA26AE7F816}">
            <xm:f>NOT(ISERROR(SEARCH('Listados Datos'!$T$4,AF430)))</xm:f>
            <xm:f>'Listados Datos'!$T$4</xm:f>
            <x14:dxf>
              <font>
                <b/>
                <i val="0"/>
                <color theme="0"/>
              </font>
              <fill>
                <patternFill>
                  <bgColor rgb="FFE26B0A"/>
                </patternFill>
              </fill>
            </x14:dxf>
          </x14:cfRule>
          <x14:cfRule type="containsText" priority="6733" operator="containsText" id="{063223EE-D0A5-41B0-B377-6E9E9F42429F}">
            <xm:f>NOT(ISERROR(SEARCH('Listados Datos'!$T$5,AF430)))</xm:f>
            <xm:f>'Listados Datos'!$T$5</xm:f>
            <x14:dxf>
              <font>
                <b/>
                <i val="0"/>
                <color auto="1"/>
              </font>
              <fill>
                <patternFill>
                  <bgColor rgb="FFFFFF00"/>
                </patternFill>
              </fill>
            </x14:dxf>
          </x14:cfRule>
          <x14:cfRule type="containsText" priority="6734" operator="containsText" id="{85BD7416-AA9D-488E-ABA0-0C0AA17B3CE3}">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727" operator="containsText" id="{67AC2FAC-1836-4D62-A7AD-938A9EFDF18F}">
            <xm:f>NOT(ISERROR(SEARCH('Listados Datos'!$T$3,AB430)))</xm:f>
            <xm:f>'Listados Datos'!$T$3</xm:f>
            <x14:dxf>
              <fill>
                <patternFill patternType="solid">
                  <bgColor rgb="FFC00000"/>
                </patternFill>
              </fill>
            </x14:dxf>
          </x14:cfRule>
          <x14:cfRule type="containsText" priority="6728" operator="containsText" id="{A6DCA400-CAA1-4E28-9246-1F79EB2E5D70}">
            <xm:f>NOT(ISERROR(SEARCH('Listados Datos'!$T$4,AB430)))</xm:f>
            <xm:f>'Listados Datos'!$T$4</xm:f>
            <x14:dxf>
              <font>
                <b/>
                <i val="0"/>
                <color theme="0"/>
              </font>
              <fill>
                <patternFill>
                  <bgColor rgb="FFE26B0A"/>
                </patternFill>
              </fill>
            </x14:dxf>
          </x14:cfRule>
          <x14:cfRule type="containsText" priority="6729" operator="containsText" id="{772B72C1-5DDF-4ED9-B7AA-413D2C21AA01}">
            <xm:f>NOT(ISERROR(SEARCH('Listados Datos'!$T$5,AB430)))</xm:f>
            <xm:f>'Listados Datos'!$T$5</xm:f>
            <x14:dxf>
              <font>
                <b/>
                <i val="0"/>
                <color auto="1"/>
              </font>
              <fill>
                <patternFill>
                  <bgColor rgb="FFFFFF00"/>
                </patternFill>
              </fill>
            </x14:dxf>
          </x14:cfRule>
          <x14:cfRule type="containsText" priority="6730" operator="containsText" id="{EA5EC521-A4C7-496A-8AA9-D65FA609E8C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717" operator="containsText" id="{26DA4F24-3CCD-47D1-8605-7479D0EBC96F}">
            <xm:f>NOT(ISERROR(SEARCH('Listados Datos'!$P$3,Z430)))</xm:f>
            <xm:f>'Listados Datos'!$P$3</xm:f>
            <x14:dxf>
              <fill>
                <patternFill>
                  <bgColor rgb="FF99CC00"/>
                </patternFill>
              </fill>
            </x14:dxf>
          </x14:cfRule>
          <x14:cfRule type="containsText" priority="6718" operator="containsText" id="{D3B9DD99-ADD2-4179-B341-E6A543431446}">
            <xm:f>NOT(ISERROR(SEARCH('Listados Datos'!$P$4,Z430)))</xm:f>
            <xm:f>'Listados Datos'!$P$4</xm:f>
            <x14:dxf>
              <fill>
                <patternFill>
                  <bgColor rgb="FF33CC33"/>
                </patternFill>
              </fill>
            </x14:dxf>
          </x14:cfRule>
          <x14:cfRule type="containsText" priority="6719" operator="containsText" id="{E72AD7C2-E2FB-44D4-8D23-FABA21F2281E}">
            <xm:f>NOT(ISERROR(SEARCH('Listados Datos'!$P$5,Z430)))</xm:f>
            <xm:f>'Listados Datos'!$P$5</xm:f>
            <x14:dxf>
              <fill>
                <patternFill>
                  <bgColor rgb="FFFFFF00"/>
                </patternFill>
              </fill>
            </x14:dxf>
          </x14:cfRule>
          <x14:cfRule type="containsText" priority="6720" operator="containsText" id="{852F037A-A1B0-46F2-81FD-00617D5AB505}">
            <xm:f>NOT(ISERROR(SEARCH('Listados Datos'!$P$6,Z430)))</xm:f>
            <xm:f>'Listados Datos'!$P$6</xm:f>
            <x14:dxf>
              <fill>
                <patternFill>
                  <bgColor rgb="FFFFC000"/>
                </patternFill>
              </fill>
            </x14:dxf>
          </x14:cfRule>
          <x14:cfRule type="containsText" priority="6721" operator="containsText" id="{5A990EAE-8629-4915-9031-089F062B5E25}">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693" operator="containsText" id="{07B6C5C9-54AE-4A67-84F9-B3E5C3B470AE}">
            <xm:f>NOT(ISERROR(SEARCH('Listados Datos'!$T$3,AT430)))</xm:f>
            <xm:f>'Listados Datos'!$T$3</xm:f>
            <x14:dxf>
              <fill>
                <patternFill patternType="solid">
                  <bgColor rgb="FFC00000"/>
                </patternFill>
              </fill>
            </x14:dxf>
          </x14:cfRule>
          <x14:cfRule type="containsText" priority="6694" operator="containsText" id="{9BBBDFAA-C0F9-43DA-A06E-39E82E160083}">
            <xm:f>NOT(ISERROR(SEARCH('Listados Datos'!$T$4,AT430)))</xm:f>
            <xm:f>'Listados Datos'!$T$4</xm:f>
            <x14:dxf>
              <font>
                <b/>
                <i val="0"/>
                <color theme="0"/>
              </font>
              <fill>
                <patternFill>
                  <bgColor rgb="FFE26B0A"/>
                </patternFill>
              </fill>
            </x14:dxf>
          </x14:cfRule>
          <x14:cfRule type="containsText" priority="6695" operator="containsText" id="{9C119A78-3E9C-4ED0-A0E4-A5C90B5ECBEC}">
            <xm:f>NOT(ISERROR(SEARCH('Listados Datos'!$T$5,AT430)))</xm:f>
            <xm:f>'Listados Datos'!$T$5</xm:f>
            <x14:dxf>
              <font>
                <b/>
                <i val="0"/>
                <color auto="1"/>
              </font>
              <fill>
                <patternFill>
                  <bgColor rgb="FFFFFF00"/>
                </patternFill>
              </fill>
            </x14:dxf>
          </x14:cfRule>
          <x14:cfRule type="containsText" priority="6696" operator="containsText" id="{B40FA6BB-A89C-4EE8-876C-0788AA47BC28}">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683" operator="containsText" id="{4F42F2C3-37D6-432D-8ABC-1B069F2C620D}">
            <xm:f>NOT(ISERROR(SEARCH('Listados Datos'!$P$3,AR430)))</xm:f>
            <xm:f>'Listados Datos'!$P$3</xm:f>
            <x14:dxf>
              <fill>
                <patternFill>
                  <bgColor rgb="FF99CC00"/>
                </patternFill>
              </fill>
            </x14:dxf>
          </x14:cfRule>
          <x14:cfRule type="containsText" priority="6684" operator="containsText" id="{4047BA9C-8A65-46E3-9F44-923D6B5228E1}">
            <xm:f>NOT(ISERROR(SEARCH('Listados Datos'!$P$4,AR430)))</xm:f>
            <xm:f>'Listados Datos'!$P$4</xm:f>
            <x14:dxf>
              <fill>
                <patternFill>
                  <bgColor rgb="FF33CC33"/>
                </patternFill>
              </fill>
            </x14:dxf>
          </x14:cfRule>
          <x14:cfRule type="containsText" priority="6685" operator="containsText" id="{30945D55-080D-4B7D-A138-C15061100E57}">
            <xm:f>NOT(ISERROR(SEARCH('Listados Datos'!$P$5,AR430)))</xm:f>
            <xm:f>'Listados Datos'!$P$5</xm:f>
            <x14:dxf>
              <fill>
                <patternFill>
                  <bgColor rgb="FFFFFF00"/>
                </patternFill>
              </fill>
            </x14:dxf>
          </x14:cfRule>
          <x14:cfRule type="containsText" priority="6686" operator="containsText" id="{AB5E12E6-83BB-44F6-B2E5-F3B805C84A34}">
            <xm:f>NOT(ISERROR(SEARCH('Listados Datos'!$P$6,AR430)))</xm:f>
            <xm:f>'Listados Datos'!$P$6</xm:f>
            <x14:dxf>
              <fill>
                <patternFill>
                  <bgColor rgb="FFFFC000"/>
                </patternFill>
              </fill>
            </x14:dxf>
          </x14:cfRule>
          <x14:cfRule type="containsText" priority="6687" operator="containsText" id="{244D51AC-6182-4FEE-9C06-4784E2C9A84E}">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679" operator="containsText" id="{F4C0B958-D89B-4FBD-A301-8687EA54920F}">
            <xm:f>NOT(ISERROR(SEARCH('Listados Datos'!$T$3,AT431)))</xm:f>
            <xm:f>'Listados Datos'!$T$3</xm:f>
            <x14:dxf>
              <fill>
                <patternFill patternType="solid">
                  <bgColor rgb="FFC00000"/>
                </patternFill>
              </fill>
            </x14:dxf>
          </x14:cfRule>
          <x14:cfRule type="containsText" priority="6680" operator="containsText" id="{21DF5ED6-A7D2-4C1F-995C-D63042BEB226}">
            <xm:f>NOT(ISERROR(SEARCH('Listados Datos'!$T$4,AT431)))</xm:f>
            <xm:f>'Listados Datos'!$T$4</xm:f>
            <x14:dxf>
              <font>
                <b/>
                <i val="0"/>
                <color theme="0"/>
              </font>
              <fill>
                <patternFill>
                  <bgColor rgb="FFE26B0A"/>
                </patternFill>
              </fill>
            </x14:dxf>
          </x14:cfRule>
          <x14:cfRule type="containsText" priority="6681" operator="containsText" id="{F52DD658-7BB8-47A4-B4CD-6AD6CF450349}">
            <xm:f>NOT(ISERROR(SEARCH('Listados Datos'!$T$5,AT431)))</xm:f>
            <xm:f>'Listados Datos'!$T$5</xm:f>
            <x14:dxf>
              <font>
                <b/>
                <i val="0"/>
                <color auto="1"/>
              </font>
              <fill>
                <patternFill>
                  <bgColor rgb="FFFFFF00"/>
                </patternFill>
              </fill>
            </x14:dxf>
          </x14:cfRule>
          <x14:cfRule type="containsText" priority="6682" operator="containsText" id="{C3B48E46-F60F-41EA-95E3-4589982698B3}">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669" operator="containsText" id="{5DCB0421-A6C9-497C-B343-768B3DF7682E}">
            <xm:f>NOT(ISERROR(SEARCH('Listados Datos'!$P$3,AR431)))</xm:f>
            <xm:f>'Listados Datos'!$P$3</xm:f>
            <x14:dxf>
              <fill>
                <patternFill>
                  <bgColor rgb="FF99CC00"/>
                </patternFill>
              </fill>
            </x14:dxf>
          </x14:cfRule>
          <x14:cfRule type="containsText" priority="6670" operator="containsText" id="{B3C83B4D-A747-4044-B7FC-AC2177A31B16}">
            <xm:f>NOT(ISERROR(SEARCH('Listados Datos'!$P$4,AR431)))</xm:f>
            <xm:f>'Listados Datos'!$P$4</xm:f>
            <x14:dxf>
              <fill>
                <patternFill>
                  <bgColor rgb="FF33CC33"/>
                </patternFill>
              </fill>
            </x14:dxf>
          </x14:cfRule>
          <x14:cfRule type="containsText" priority="6671" operator="containsText" id="{47E0BEB3-B3E6-454A-80B0-BBA235F93AFB}">
            <xm:f>NOT(ISERROR(SEARCH('Listados Datos'!$P$5,AR431)))</xm:f>
            <xm:f>'Listados Datos'!$P$5</xm:f>
            <x14:dxf>
              <fill>
                <patternFill>
                  <bgColor rgb="FFFFFF00"/>
                </patternFill>
              </fill>
            </x14:dxf>
          </x14:cfRule>
          <x14:cfRule type="containsText" priority="6672" operator="containsText" id="{3A0346ED-3BD0-4C49-9B27-3C1BDE2AAEBC}">
            <xm:f>NOT(ISERROR(SEARCH('Listados Datos'!$P$6,AR431)))</xm:f>
            <xm:f>'Listados Datos'!$P$6</xm:f>
            <x14:dxf>
              <fill>
                <patternFill>
                  <bgColor rgb="FFFFC000"/>
                </patternFill>
              </fill>
            </x14:dxf>
          </x14:cfRule>
          <x14:cfRule type="containsText" priority="6673" operator="containsText" id="{4EF10A3E-EE4E-4761-AA83-6777BEC66472}">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651" operator="containsText" id="{61BA8258-56B5-45C7-8B03-EFB85F122F64}">
            <xm:f>NOT(ISERROR(SEARCH('Listados Datos'!$T$3,AF432)))</xm:f>
            <xm:f>'Listados Datos'!$T$3</xm:f>
            <x14:dxf>
              <fill>
                <patternFill patternType="solid">
                  <bgColor rgb="FFC00000"/>
                </patternFill>
              </fill>
            </x14:dxf>
          </x14:cfRule>
          <x14:cfRule type="containsText" priority="6652" operator="containsText" id="{85023E0E-D1EE-4595-897A-31B7B86A0BCF}">
            <xm:f>NOT(ISERROR(SEARCH('Listados Datos'!$T$4,AF432)))</xm:f>
            <xm:f>'Listados Datos'!$T$4</xm:f>
            <x14:dxf>
              <font>
                <b/>
                <i val="0"/>
                <color theme="0"/>
              </font>
              <fill>
                <patternFill>
                  <bgColor rgb="FFE26B0A"/>
                </patternFill>
              </fill>
            </x14:dxf>
          </x14:cfRule>
          <x14:cfRule type="containsText" priority="6653" operator="containsText" id="{C9927133-ED66-4482-93E6-A18522F44125}">
            <xm:f>NOT(ISERROR(SEARCH('Listados Datos'!$T$5,AF432)))</xm:f>
            <xm:f>'Listados Datos'!$T$5</xm:f>
            <x14:dxf>
              <font>
                <b/>
                <i val="0"/>
                <color auto="1"/>
              </font>
              <fill>
                <patternFill>
                  <bgColor rgb="FFFFFF00"/>
                </patternFill>
              </fill>
            </x14:dxf>
          </x14:cfRule>
          <x14:cfRule type="containsText" priority="6654" operator="containsText" id="{AE008176-0577-4C7A-ADB2-C9464CDFCAB7}">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647" operator="containsText" id="{EC545FF8-C36F-4D49-A497-DEAE36A86799}">
            <xm:f>NOT(ISERROR(SEARCH('Listados Datos'!$T$3,AB432)))</xm:f>
            <xm:f>'Listados Datos'!$T$3</xm:f>
            <x14:dxf>
              <fill>
                <patternFill patternType="solid">
                  <bgColor rgb="FFC00000"/>
                </patternFill>
              </fill>
            </x14:dxf>
          </x14:cfRule>
          <x14:cfRule type="containsText" priority="6648" operator="containsText" id="{28738D31-9F28-4BFE-8232-0509C72524F2}">
            <xm:f>NOT(ISERROR(SEARCH('Listados Datos'!$T$4,AB432)))</xm:f>
            <xm:f>'Listados Datos'!$T$4</xm:f>
            <x14:dxf>
              <font>
                <b/>
                <i val="0"/>
                <color theme="0"/>
              </font>
              <fill>
                <patternFill>
                  <bgColor rgb="FFE26B0A"/>
                </patternFill>
              </fill>
            </x14:dxf>
          </x14:cfRule>
          <x14:cfRule type="containsText" priority="6649" operator="containsText" id="{191C0EA7-4760-420A-B2D0-E5DAF5CB5637}">
            <xm:f>NOT(ISERROR(SEARCH('Listados Datos'!$T$5,AB432)))</xm:f>
            <xm:f>'Listados Datos'!$T$5</xm:f>
            <x14:dxf>
              <font>
                <b/>
                <i val="0"/>
                <color auto="1"/>
              </font>
              <fill>
                <patternFill>
                  <bgColor rgb="FFFFFF00"/>
                </patternFill>
              </fill>
            </x14:dxf>
          </x14:cfRule>
          <x14:cfRule type="containsText" priority="6650" operator="containsText" id="{41B296D5-0584-4502-A0BD-D8B4535724FD}">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637" operator="containsText" id="{513367F5-F8C6-4925-8B39-3721B09FDD3E}">
            <xm:f>NOT(ISERROR(SEARCH('Listados Datos'!$P$3,Z432)))</xm:f>
            <xm:f>'Listados Datos'!$P$3</xm:f>
            <x14:dxf>
              <fill>
                <patternFill>
                  <bgColor rgb="FF99CC00"/>
                </patternFill>
              </fill>
            </x14:dxf>
          </x14:cfRule>
          <x14:cfRule type="containsText" priority="6638" operator="containsText" id="{73641198-91D5-4251-9480-A979145E5B0B}">
            <xm:f>NOT(ISERROR(SEARCH('Listados Datos'!$P$4,Z432)))</xm:f>
            <xm:f>'Listados Datos'!$P$4</xm:f>
            <x14:dxf>
              <fill>
                <patternFill>
                  <bgColor rgb="FF33CC33"/>
                </patternFill>
              </fill>
            </x14:dxf>
          </x14:cfRule>
          <x14:cfRule type="containsText" priority="6639" operator="containsText" id="{B18AC57F-271B-41C4-A6C7-2888E350EA36}">
            <xm:f>NOT(ISERROR(SEARCH('Listados Datos'!$P$5,Z432)))</xm:f>
            <xm:f>'Listados Datos'!$P$5</xm:f>
            <x14:dxf>
              <fill>
                <patternFill>
                  <bgColor rgb="FFFFFF00"/>
                </patternFill>
              </fill>
            </x14:dxf>
          </x14:cfRule>
          <x14:cfRule type="containsText" priority="6640" operator="containsText" id="{0B4B29BF-1169-4868-A174-2F2314F10319}">
            <xm:f>NOT(ISERROR(SEARCH('Listados Datos'!$P$6,Z432)))</xm:f>
            <xm:f>'Listados Datos'!$P$6</xm:f>
            <x14:dxf>
              <fill>
                <patternFill>
                  <bgColor rgb="FFFFC000"/>
                </patternFill>
              </fill>
            </x14:dxf>
          </x14:cfRule>
          <x14:cfRule type="containsText" priority="6641" operator="containsText" id="{989F48B3-B820-4E02-849C-C39FD9304DCF}">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609" operator="containsText" id="{E28F70C9-4B46-44AF-ABB3-75DE4105B921}">
            <xm:f>NOT(ISERROR(SEARCH('Listados Datos'!$T$3,AT433)))</xm:f>
            <xm:f>'Listados Datos'!$T$3</xm:f>
            <x14:dxf>
              <fill>
                <patternFill patternType="solid">
                  <bgColor rgb="FFC00000"/>
                </patternFill>
              </fill>
            </x14:dxf>
          </x14:cfRule>
          <x14:cfRule type="containsText" priority="6610" operator="containsText" id="{C7F0AF56-4643-445E-9A82-43B0FB44534C}">
            <xm:f>NOT(ISERROR(SEARCH('Listados Datos'!$T$4,AT433)))</xm:f>
            <xm:f>'Listados Datos'!$T$4</xm:f>
            <x14:dxf>
              <font>
                <b/>
                <i val="0"/>
                <color theme="0"/>
              </font>
              <fill>
                <patternFill>
                  <bgColor rgb="FFE26B0A"/>
                </patternFill>
              </fill>
            </x14:dxf>
          </x14:cfRule>
          <x14:cfRule type="containsText" priority="6611" operator="containsText" id="{1D8EC900-0168-4A52-8681-2F4CA816C5CD}">
            <xm:f>NOT(ISERROR(SEARCH('Listados Datos'!$T$5,AT433)))</xm:f>
            <xm:f>'Listados Datos'!$T$5</xm:f>
            <x14:dxf>
              <font>
                <b/>
                <i val="0"/>
                <color auto="1"/>
              </font>
              <fill>
                <patternFill>
                  <bgColor rgb="FFFFFF00"/>
                </patternFill>
              </fill>
            </x14:dxf>
          </x14:cfRule>
          <x14:cfRule type="containsText" priority="6612" operator="containsText" id="{61889B58-19A5-4FF9-8D62-AC988B5D00AC}">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557" operator="containsText" id="{3115283B-CDE6-4ABA-A8B4-C9D074AD0250}">
            <xm:f>NOT(ISERROR(SEARCH('Listados Datos'!$P$3,AR434)))</xm:f>
            <xm:f>'Listados Datos'!$P$3</xm:f>
            <x14:dxf>
              <fill>
                <patternFill>
                  <bgColor rgb="FF99CC00"/>
                </patternFill>
              </fill>
            </x14:dxf>
          </x14:cfRule>
          <x14:cfRule type="containsText" priority="6558" operator="containsText" id="{3E1906C3-CAE2-445F-928D-6EDC6FC6E3E1}">
            <xm:f>NOT(ISERROR(SEARCH('Listados Datos'!$P$4,AR434)))</xm:f>
            <xm:f>'Listados Datos'!$P$4</xm:f>
            <x14:dxf>
              <fill>
                <patternFill>
                  <bgColor rgb="FF33CC33"/>
                </patternFill>
              </fill>
            </x14:dxf>
          </x14:cfRule>
          <x14:cfRule type="containsText" priority="6559" operator="containsText" id="{E847C8BF-6B90-44C7-8387-1DF852F7D13D}">
            <xm:f>NOT(ISERROR(SEARCH('Listados Datos'!$P$5,AR434)))</xm:f>
            <xm:f>'Listados Datos'!$P$5</xm:f>
            <x14:dxf>
              <fill>
                <patternFill>
                  <bgColor rgb="FFFFFF00"/>
                </patternFill>
              </fill>
            </x14:dxf>
          </x14:cfRule>
          <x14:cfRule type="containsText" priority="6560" operator="containsText" id="{A8ED73AE-F453-44CF-BEBC-4FFEAF5734E4}">
            <xm:f>NOT(ISERROR(SEARCH('Listados Datos'!$P$6,AR434)))</xm:f>
            <xm:f>'Listados Datos'!$P$6</xm:f>
            <x14:dxf>
              <fill>
                <patternFill>
                  <bgColor rgb="FFFFC000"/>
                </patternFill>
              </fill>
            </x14:dxf>
          </x14:cfRule>
          <x14:cfRule type="containsText" priority="6561" operator="containsText" id="{57B77731-7F21-4F94-B9B1-2CA58D5BCD61}">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595" operator="containsText" id="{729429B1-9817-4447-A42F-0479E293BC49}">
            <xm:f>NOT(ISERROR(SEARCH('Listados Datos'!$T$3,AF434)))</xm:f>
            <xm:f>'Listados Datos'!$T$3</xm:f>
            <x14:dxf>
              <fill>
                <patternFill patternType="solid">
                  <bgColor rgb="FFC00000"/>
                </patternFill>
              </fill>
            </x14:dxf>
          </x14:cfRule>
          <x14:cfRule type="containsText" priority="6596" operator="containsText" id="{1AF6FBFD-039E-49F9-94C5-8BF8AF0C2C18}">
            <xm:f>NOT(ISERROR(SEARCH('Listados Datos'!$T$4,AF434)))</xm:f>
            <xm:f>'Listados Datos'!$T$4</xm:f>
            <x14:dxf>
              <font>
                <b/>
                <i val="0"/>
                <color theme="0"/>
              </font>
              <fill>
                <patternFill>
                  <bgColor rgb="FFE26B0A"/>
                </patternFill>
              </fill>
            </x14:dxf>
          </x14:cfRule>
          <x14:cfRule type="containsText" priority="6597" operator="containsText" id="{019CF33F-ED4D-490B-9092-51549DFED08F}">
            <xm:f>NOT(ISERROR(SEARCH('Listados Datos'!$T$5,AF434)))</xm:f>
            <xm:f>'Listados Datos'!$T$5</xm:f>
            <x14:dxf>
              <font>
                <b/>
                <i val="0"/>
                <color auto="1"/>
              </font>
              <fill>
                <patternFill>
                  <bgColor rgb="FFFFFF00"/>
                </patternFill>
              </fill>
            </x14:dxf>
          </x14:cfRule>
          <x14:cfRule type="containsText" priority="6598" operator="containsText" id="{7BDF6066-A8AC-4EB3-AE8C-06B36183E5B9}">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591" operator="containsText" id="{2970274B-EFCA-4E8A-B917-F4DCB56D31DC}">
            <xm:f>NOT(ISERROR(SEARCH('Listados Datos'!$T$3,AB434)))</xm:f>
            <xm:f>'Listados Datos'!$T$3</xm:f>
            <x14:dxf>
              <fill>
                <patternFill patternType="solid">
                  <bgColor rgb="FFC00000"/>
                </patternFill>
              </fill>
            </x14:dxf>
          </x14:cfRule>
          <x14:cfRule type="containsText" priority="6592" operator="containsText" id="{904E6152-CBC3-4397-B7B2-378BCFF6979E}">
            <xm:f>NOT(ISERROR(SEARCH('Listados Datos'!$T$4,AB434)))</xm:f>
            <xm:f>'Listados Datos'!$T$4</xm:f>
            <x14:dxf>
              <font>
                <b/>
                <i val="0"/>
                <color theme="0"/>
              </font>
              <fill>
                <patternFill>
                  <bgColor rgb="FFE26B0A"/>
                </patternFill>
              </fill>
            </x14:dxf>
          </x14:cfRule>
          <x14:cfRule type="containsText" priority="6593" operator="containsText" id="{E8B31602-E94E-492D-AA2C-56F0DE13B465}">
            <xm:f>NOT(ISERROR(SEARCH('Listados Datos'!$T$5,AB434)))</xm:f>
            <xm:f>'Listados Datos'!$T$5</xm:f>
            <x14:dxf>
              <font>
                <b/>
                <i val="0"/>
                <color auto="1"/>
              </font>
              <fill>
                <patternFill>
                  <bgColor rgb="FFFFFF00"/>
                </patternFill>
              </fill>
            </x14:dxf>
          </x14:cfRule>
          <x14:cfRule type="containsText" priority="6594" operator="containsText" id="{CC9E1F5F-3DCE-44BF-A41C-B3AC0B42A119}">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581" operator="containsText" id="{DA29C4ED-1E55-4F7E-9F95-71FDB746B04C}">
            <xm:f>NOT(ISERROR(SEARCH('Listados Datos'!$P$3,Z434)))</xm:f>
            <xm:f>'Listados Datos'!$P$3</xm:f>
            <x14:dxf>
              <fill>
                <patternFill>
                  <bgColor rgb="FF99CC00"/>
                </patternFill>
              </fill>
            </x14:dxf>
          </x14:cfRule>
          <x14:cfRule type="containsText" priority="6582" operator="containsText" id="{81E1BFEB-25EF-4357-A07C-BC5D972B002D}">
            <xm:f>NOT(ISERROR(SEARCH('Listados Datos'!$P$4,Z434)))</xm:f>
            <xm:f>'Listados Datos'!$P$4</xm:f>
            <x14:dxf>
              <fill>
                <patternFill>
                  <bgColor rgb="FF33CC33"/>
                </patternFill>
              </fill>
            </x14:dxf>
          </x14:cfRule>
          <x14:cfRule type="containsText" priority="6583" operator="containsText" id="{59A3BD18-4BAA-4704-B895-F9E706DC8098}">
            <xm:f>NOT(ISERROR(SEARCH('Listados Datos'!$P$5,Z434)))</xm:f>
            <xm:f>'Listados Datos'!$P$5</xm:f>
            <x14:dxf>
              <fill>
                <patternFill>
                  <bgColor rgb="FFFFFF00"/>
                </patternFill>
              </fill>
            </x14:dxf>
          </x14:cfRule>
          <x14:cfRule type="containsText" priority="6584" operator="containsText" id="{124552FA-1DA6-4AFB-8878-A15D34FC5479}">
            <xm:f>NOT(ISERROR(SEARCH('Listados Datos'!$P$6,Z434)))</xm:f>
            <xm:f>'Listados Datos'!$P$6</xm:f>
            <x14:dxf>
              <fill>
                <patternFill>
                  <bgColor rgb="FFFFC000"/>
                </patternFill>
              </fill>
            </x14:dxf>
          </x14:cfRule>
          <x14:cfRule type="containsText" priority="6585" operator="containsText" id="{AAFB0A29-ACDF-4B4B-8DED-B17C028300E8}">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567" operator="containsText" id="{3B2B4798-2157-4443-AA73-AEDF4BBA8F42}">
            <xm:f>NOT(ISERROR(SEARCH('Listados Datos'!$T$3,AT434)))</xm:f>
            <xm:f>'Listados Datos'!$T$3</xm:f>
            <x14:dxf>
              <fill>
                <patternFill patternType="solid">
                  <bgColor rgb="FFC00000"/>
                </patternFill>
              </fill>
            </x14:dxf>
          </x14:cfRule>
          <x14:cfRule type="containsText" priority="6568" operator="containsText" id="{226D8A26-C9F0-4F6D-8B8C-C5D09F6F83DD}">
            <xm:f>NOT(ISERROR(SEARCH('Listados Datos'!$T$4,AT434)))</xm:f>
            <xm:f>'Listados Datos'!$T$4</xm:f>
            <x14:dxf>
              <font>
                <b/>
                <i val="0"/>
                <color theme="0"/>
              </font>
              <fill>
                <patternFill>
                  <bgColor rgb="FFE26B0A"/>
                </patternFill>
              </fill>
            </x14:dxf>
          </x14:cfRule>
          <x14:cfRule type="containsText" priority="6569" operator="containsText" id="{7D94617C-71E9-4197-888D-CAC1D9B984FE}">
            <xm:f>NOT(ISERROR(SEARCH('Listados Datos'!$T$5,AT434)))</xm:f>
            <xm:f>'Listados Datos'!$T$5</xm:f>
            <x14:dxf>
              <font>
                <b/>
                <i val="0"/>
                <color auto="1"/>
              </font>
              <fill>
                <patternFill>
                  <bgColor rgb="FFFFFF00"/>
                </patternFill>
              </fill>
            </x14:dxf>
          </x14:cfRule>
          <x14:cfRule type="containsText" priority="6570" operator="containsText" id="{90DBE726-AAEF-4072-A03C-C825E9A85FB6}">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6407" operator="containsText" id="{11C5E792-294A-43AA-90F5-097343AB7CB0}">
            <xm:f>NOT(ISERROR(SEARCH('Listados Datos'!$P$3,AR439)))</xm:f>
            <xm:f>'Listados Datos'!$P$3</xm:f>
            <x14:dxf>
              <fill>
                <patternFill>
                  <bgColor rgb="FF99CC00"/>
                </patternFill>
              </fill>
            </x14:dxf>
          </x14:cfRule>
          <x14:cfRule type="containsText" priority="6408" operator="containsText" id="{143FB2EF-D5AE-4797-AD18-18D200AE3D57}">
            <xm:f>NOT(ISERROR(SEARCH('Listados Datos'!$P$4,AR439)))</xm:f>
            <xm:f>'Listados Datos'!$P$4</xm:f>
            <x14:dxf>
              <fill>
                <patternFill>
                  <bgColor rgb="FF33CC33"/>
                </patternFill>
              </fill>
            </x14:dxf>
          </x14:cfRule>
          <x14:cfRule type="containsText" priority="6409" operator="containsText" id="{23B1C8F9-960F-48A1-9EA2-E07F8CAA845E}">
            <xm:f>NOT(ISERROR(SEARCH('Listados Datos'!$P$5,AR439)))</xm:f>
            <xm:f>'Listados Datos'!$P$5</xm:f>
            <x14:dxf>
              <fill>
                <patternFill>
                  <bgColor rgb="FFFFFF00"/>
                </patternFill>
              </fill>
            </x14:dxf>
          </x14:cfRule>
          <x14:cfRule type="containsText" priority="6410" operator="containsText" id="{5795C9E8-3353-4A11-A9BD-032E7D58BFB8}">
            <xm:f>NOT(ISERROR(SEARCH('Listados Datos'!$P$6,AR439)))</xm:f>
            <xm:f>'Listados Datos'!$P$6</xm:f>
            <x14:dxf>
              <fill>
                <patternFill>
                  <bgColor rgb="FFFFC000"/>
                </patternFill>
              </fill>
            </x14:dxf>
          </x14:cfRule>
          <x14:cfRule type="containsText" priority="6411" operator="containsText" id="{BFC59AA3-5232-4BF3-B997-7162C6BA47BD}">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6473" operator="containsText" id="{D79C1111-C0CD-4CB8-9AD2-F195D426F12D}">
            <xm:f>NOT(ISERROR(SEARCH('Listados Datos'!$T$3,AT441)))</xm:f>
            <xm:f>'Listados Datos'!$T$3</xm:f>
            <x14:dxf>
              <fill>
                <patternFill patternType="solid">
                  <bgColor rgb="FFC00000"/>
                </patternFill>
              </fill>
            </x14:dxf>
          </x14:cfRule>
          <x14:cfRule type="containsText" priority="6474" operator="containsText" id="{967A977A-758C-41F9-BC6C-25C260D15C26}">
            <xm:f>NOT(ISERROR(SEARCH('Listados Datos'!$T$4,AT441)))</xm:f>
            <xm:f>'Listados Datos'!$T$4</xm:f>
            <x14:dxf>
              <font>
                <b/>
                <i val="0"/>
                <color theme="0"/>
              </font>
              <fill>
                <patternFill>
                  <bgColor rgb="FFE26B0A"/>
                </patternFill>
              </fill>
            </x14:dxf>
          </x14:cfRule>
          <x14:cfRule type="containsText" priority="6475" operator="containsText" id="{95CD712D-9C93-40B6-83E3-4C00ADE8B409}">
            <xm:f>NOT(ISERROR(SEARCH('Listados Datos'!$T$5,AT441)))</xm:f>
            <xm:f>'Listados Datos'!$T$5</xm:f>
            <x14:dxf>
              <font>
                <b/>
                <i val="0"/>
                <color auto="1"/>
              </font>
              <fill>
                <patternFill>
                  <bgColor rgb="FFFFFF00"/>
                </patternFill>
              </fill>
            </x14:dxf>
          </x14:cfRule>
          <x14:cfRule type="containsText" priority="6476" operator="containsText" id="{D6241421-86A9-4831-991F-3403933A060F}">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463" operator="containsText" id="{162DB097-6C60-4AF1-9961-AD04C8936D81}">
            <xm:f>NOT(ISERROR(SEARCH('Listados Datos'!$P$3,AR441)))</xm:f>
            <xm:f>'Listados Datos'!$P$3</xm:f>
            <x14:dxf>
              <fill>
                <patternFill>
                  <bgColor rgb="FF99CC00"/>
                </patternFill>
              </fill>
            </x14:dxf>
          </x14:cfRule>
          <x14:cfRule type="containsText" priority="6464" operator="containsText" id="{D8B9CF10-7B3C-4090-8205-75C439B4238F}">
            <xm:f>NOT(ISERROR(SEARCH('Listados Datos'!$P$4,AR441)))</xm:f>
            <xm:f>'Listados Datos'!$P$4</xm:f>
            <x14:dxf>
              <fill>
                <patternFill>
                  <bgColor rgb="FF33CC33"/>
                </patternFill>
              </fill>
            </x14:dxf>
          </x14:cfRule>
          <x14:cfRule type="containsText" priority="6465" operator="containsText" id="{EFC86DC0-4929-4440-A064-0FBA93B45314}">
            <xm:f>NOT(ISERROR(SEARCH('Listados Datos'!$P$5,AR441)))</xm:f>
            <xm:f>'Listados Datos'!$P$5</xm:f>
            <x14:dxf>
              <fill>
                <patternFill>
                  <bgColor rgb="FFFFFF00"/>
                </patternFill>
              </fill>
            </x14:dxf>
          </x14:cfRule>
          <x14:cfRule type="containsText" priority="6466" operator="containsText" id="{1F0F626A-BB08-464A-BC0F-B1977A0E3F33}">
            <xm:f>NOT(ISERROR(SEARCH('Listados Datos'!$P$6,AR441)))</xm:f>
            <xm:f>'Listados Datos'!$P$6</xm:f>
            <x14:dxf>
              <fill>
                <patternFill>
                  <bgColor rgb="FFFFC000"/>
                </patternFill>
              </fill>
            </x14:dxf>
          </x14:cfRule>
          <x14:cfRule type="containsText" priority="6467" operator="containsText" id="{BB7034A2-A3E0-4966-AF4A-E7A9E30432D6}">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431" operator="containsText" id="{66433A02-453D-4AF7-A9BA-C644868E613C}">
            <xm:f>NOT(ISERROR(SEARCH('Listados Datos'!$T$3,AT438)))</xm:f>
            <xm:f>'Listados Datos'!$T$3</xm:f>
            <x14:dxf>
              <fill>
                <patternFill patternType="solid">
                  <bgColor rgb="FFC00000"/>
                </patternFill>
              </fill>
            </x14:dxf>
          </x14:cfRule>
          <x14:cfRule type="containsText" priority="6432" operator="containsText" id="{6B8A9CB1-2EE0-4A5D-8F84-A75C345C9350}">
            <xm:f>NOT(ISERROR(SEARCH('Listados Datos'!$T$4,AT438)))</xm:f>
            <xm:f>'Listados Datos'!$T$4</xm:f>
            <x14:dxf>
              <font>
                <b/>
                <i val="0"/>
                <color theme="0"/>
              </font>
              <fill>
                <patternFill>
                  <bgColor rgb="FFE26B0A"/>
                </patternFill>
              </fill>
            </x14:dxf>
          </x14:cfRule>
          <x14:cfRule type="containsText" priority="6433" operator="containsText" id="{C9B10C9C-AD30-4EB6-9A4D-0B1EDDDEF635}">
            <xm:f>NOT(ISERROR(SEARCH('Listados Datos'!$T$5,AT438)))</xm:f>
            <xm:f>'Listados Datos'!$T$5</xm:f>
            <x14:dxf>
              <font>
                <b/>
                <i val="0"/>
                <color auto="1"/>
              </font>
              <fill>
                <patternFill>
                  <bgColor rgb="FFFFFF00"/>
                </patternFill>
              </fill>
            </x14:dxf>
          </x14:cfRule>
          <x14:cfRule type="containsText" priority="6434" operator="containsText" id="{54E9EA86-10D0-47A9-9CB3-0CC6DD5842DA}">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421" operator="containsText" id="{0BAA1D74-FBEB-4F02-B50D-C0060BB1A615}">
            <xm:f>NOT(ISERROR(SEARCH('Listados Datos'!$P$3,AR438)))</xm:f>
            <xm:f>'Listados Datos'!$P$3</xm:f>
            <x14:dxf>
              <fill>
                <patternFill>
                  <bgColor rgb="FF99CC00"/>
                </patternFill>
              </fill>
            </x14:dxf>
          </x14:cfRule>
          <x14:cfRule type="containsText" priority="6422" operator="containsText" id="{30DD279D-8D4C-4740-B886-0699C1EDA928}">
            <xm:f>NOT(ISERROR(SEARCH('Listados Datos'!$P$4,AR438)))</xm:f>
            <xm:f>'Listados Datos'!$P$4</xm:f>
            <x14:dxf>
              <fill>
                <patternFill>
                  <bgColor rgb="FF33CC33"/>
                </patternFill>
              </fill>
            </x14:dxf>
          </x14:cfRule>
          <x14:cfRule type="containsText" priority="6423" operator="containsText" id="{F3E85091-10A4-4863-B92E-E4003C41E13C}">
            <xm:f>NOT(ISERROR(SEARCH('Listados Datos'!$P$5,AR438)))</xm:f>
            <xm:f>'Listados Datos'!$P$5</xm:f>
            <x14:dxf>
              <fill>
                <patternFill>
                  <bgColor rgb="FFFFFF00"/>
                </patternFill>
              </fill>
            </x14:dxf>
          </x14:cfRule>
          <x14:cfRule type="containsText" priority="6424" operator="containsText" id="{EAB0A489-BD39-4BEB-B15E-DCA453369089}">
            <xm:f>NOT(ISERROR(SEARCH('Listados Datos'!$P$6,AR438)))</xm:f>
            <xm:f>'Listados Datos'!$P$6</xm:f>
            <x14:dxf>
              <fill>
                <patternFill>
                  <bgColor rgb="FFFFC000"/>
                </patternFill>
              </fill>
            </x14:dxf>
          </x14:cfRule>
          <x14:cfRule type="containsText" priority="6425" operator="containsText" id="{AFDDBDB0-840C-430D-A0D6-1D9F68156E06}">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539" operator="containsText" id="{895598B0-0E2F-4897-82DF-7E8F6EBE9429}">
            <xm:f>NOT(ISERROR(SEARCH('Listados Datos'!$T$3,AF436)))</xm:f>
            <xm:f>'Listados Datos'!$T$3</xm:f>
            <x14:dxf>
              <fill>
                <patternFill patternType="solid">
                  <bgColor rgb="FFC00000"/>
                </patternFill>
              </fill>
            </x14:dxf>
          </x14:cfRule>
          <x14:cfRule type="containsText" priority="6540" operator="containsText" id="{D8B70D9A-1842-4FAF-BA71-0A69D11FA52B}">
            <xm:f>NOT(ISERROR(SEARCH('Listados Datos'!$T$4,AF436)))</xm:f>
            <xm:f>'Listados Datos'!$T$4</xm:f>
            <x14:dxf>
              <font>
                <b/>
                <i val="0"/>
                <color theme="0"/>
              </font>
              <fill>
                <patternFill>
                  <bgColor rgb="FFE26B0A"/>
                </patternFill>
              </fill>
            </x14:dxf>
          </x14:cfRule>
          <x14:cfRule type="containsText" priority="6541" operator="containsText" id="{AF16FF21-8CDF-4E26-8A76-50C0C7E61371}">
            <xm:f>NOT(ISERROR(SEARCH('Listados Datos'!$T$5,AF436)))</xm:f>
            <xm:f>'Listados Datos'!$T$5</xm:f>
            <x14:dxf>
              <font>
                <b/>
                <i val="0"/>
                <color auto="1"/>
              </font>
              <fill>
                <patternFill>
                  <bgColor rgb="FFFFFF00"/>
                </patternFill>
              </fill>
            </x14:dxf>
          </x14:cfRule>
          <x14:cfRule type="containsText" priority="6542" operator="containsText" id="{3DC06E5A-C269-4E6A-BFA7-2695E7DA00F0}">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535" operator="containsText" id="{7F8874C9-76BC-4FF7-B8A8-100B0E2172E4}">
            <xm:f>NOT(ISERROR(SEARCH('Listados Datos'!$T$3,AB436)))</xm:f>
            <xm:f>'Listados Datos'!$T$3</xm:f>
            <x14:dxf>
              <fill>
                <patternFill patternType="solid">
                  <bgColor rgb="FFC00000"/>
                </patternFill>
              </fill>
            </x14:dxf>
          </x14:cfRule>
          <x14:cfRule type="containsText" priority="6536" operator="containsText" id="{70FB74B3-B5B0-4F21-BF68-0C2C4172147C}">
            <xm:f>NOT(ISERROR(SEARCH('Listados Datos'!$T$4,AB436)))</xm:f>
            <xm:f>'Listados Datos'!$T$4</xm:f>
            <x14:dxf>
              <font>
                <b/>
                <i val="0"/>
                <color theme="0"/>
              </font>
              <fill>
                <patternFill>
                  <bgColor rgb="FFE26B0A"/>
                </patternFill>
              </fill>
            </x14:dxf>
          </x14:cfRule>
          <x14:cfRule type="containsText" priority="6537" operator="containsText" id="{3E991B9C-9341-440C-8ADD-0C51C0CE53D1}">
            <xm:f>NOT(ISERROR(SEARCH('Listados Datos'!$T$5,AB436)))</xm:f>
            <xm:f>'Listados Datos'!$T$5</xm:f>
            <x14:dxf>
              <font>
                <b/>
                <i val="0"/>
                <color auto="1"/>
              </font>
              <fill>
                <patternFill>
                  <bgColor rgb="FFFFFF00"/>
                </patternFill>
              </fill>
            </x14:dxf>
          </x14:cfRule>
          <x14:cfRule type="containsText" priority="6538" operator="containsText" id="{DF7C1A4F-6591-457C-A32F-DEC372C2E297}">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525" operator="containsText" id="{A31402A2-7B2A-4DA1-B0D5-B7146E9A70B3}">
            <xm:f>NOT(ISERROR(SEARCH('Listados Datos'!$P$3,Z436)))</xm:f>
            <xm:f>'Listados Datos'!$P$3</xm:f>
            <x14:dxf>
              <fill>
                <patternFill>
                  <bgColor rgb="FF99CC00"/>
                </patternFill>
              </fill>
            </x14:dxf>
          </x14:cfRule>
          <x14:cfRule type="containsText" priority="6526" operator="containsText" id="{236C44F2-0C3B-4F54-8B2E-F0AA1F1CA568}">
            <xm:f>NOT(ISERROR(SEARCH('Listados Datos'!$P$4,Z436)))</xm:f>
            <xm:f>'Listados Datos'!$P$4</xm:f>
            <x14:dxf>
              <fill>
                <patternFill>
                  <bgColor rgb="FF33CC33"/>
                </patternFill>
              </fill>
            </x14:dxf>
          </x14:cfRule>
          <x14:cfRule type="containsText" priority="6527" operator="containsText" id="{E5D0C855-BF63-4BB5-980C-3D2B936CCC98}">
            <xm:f>NOT(ISERROR(SEARCH('Listados Datos'!$P$5,Z436)))</xm:f>
            <xm:f>'Listados Datos'!$P$5</xm:f>
            <x14:dxf>
              <fill>
                <patternFill>
                  <bgColor rgb="FFFFFF00"/>
                </patternFill>
              </fill>
            </x14:dxf>
          </x14:cfRule>
          <x14:cfRule type="containsText" priority="6528" operator="containsText" id="{40A79C7C-41A9-45F5-A5C8-7C2B73881CA0}">
            <xm:f>NOT(ISERROR(SEARCH('Listados Datos'!$P$6,Z436)))</xm:f>
            <xm:f>'Listados Datos'!$P$6</xm:f>
            <x14:dxf>
              <fill>
                <patternFill>
                  <bgColor rgb="FFFFC000"/>
                </patternFill>
              </fill>
            </x14:dxf>
          </x14:cfRule>
          <x14:cfRule type="containsText" priority="6529" operator="containsText" id="{4C972FB2-3589-4017-8430-2506A15F1B74}">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501" operator="containsText" id="{3468FC2B-2809-4C0A-8761-0C55E1602E02}">
            <xm:f>NOT(ISERROR(SEARCH('Listados Datos'!$T$3,AT436)))</xm:f>
            <xm:f>'Listados Datos'!$T$3</xm:f>
            <x14:dxf>
              <fill>
                <patternFill patternType="solid">
                  <bgColor rgb="FFC00000"/>
                </patternFill>
              </fill>
            </x14:dxf>
          </x14:cfRule>
          <x14:cfRule type="containsText" priority="6502" operator="containsText" id="{9EFAABBE-ECBE-4348-B8CF-E7D5060019A0}">
            <xm:f>NOT(ISERROR(SEARCH('Listados Datos'!$T$4,AT436)))</xm:f>
            <xm:f>'Listados Datos'!$T$4</xm:f>
            <x14:dxf>
              <font>
                <b/>
                <i val="0"/>
                <color theme="0"/>
              </font>
              <fill>
                <patternFill>
                  <bgColor rgb="FFE26B0A"/>
                </patternFill>
              </fill>
            </x14:dxf>
          </x14:cfRule>
          <x14:cfRule type="containsText" priority="6503" operator="containsText" id="{F5679650-FFC8-4403-B407-CF43143D5771}">
            <xm:f>NOT(ISERROR(SEARCH('Listados Datos'!$T$5,AT436)))</xm:f>
            <xm:f>'Listados Datos'!$T$5</xm:f>
            <x14:dxf>
              <font>
                <b/>
                <i val="0"/>
                <color auto="1"/>
              </font>
              <fill>
                <patternFill>
                  <bgColor rgb="FFFFFF00"/>
                </patternFill>
              </fill>
            </x14:dxf>
          </x14:cfRule>
          <x14:cfRule type="containsText" priority="6504" operator="containsText" id="{5859FD7E-CBD6-4259-A052-C798EDAC7CB5}">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491" operator="containsText" id="{6CA20AFD-E9EF-48FF-AC49-7533024FBC9F}">
            <xm:f>NOT(ISERROR(SEARCH('Listados Datos'!$P$3,AR436)))</xm:f>
            <xm:f>'Listados Datos'!$P$3</xm:f>
            <x14:dxf>
              <fill>
                <patternFill>
                  <bgColor rgb="FF99CC00"/>
                </patternFill>
              </fill>
            </x14:dxf>
          </x14:cfRule>
          <x14:cfRule type="containsText" priority="6492" operator="containsText" id="{8927AF20-FEA4-4AA6-8071-0D413F024CE6}">
            <xm:f>NOT(ISERROR(SEARCH('Listados Datos'!$P$4,AR436)))</xm:f>
            <xm:f>'Listados Datos'!$P$4</xm:f>
            <x14:dxf>
              <fill>
                <patternFill>
                  <bgColor rgb="FF33CC33"/>
                </patternFill>
              </fill>
            </x14:dxf>
          </x14:cfRule>
          <x14:cfRule type="containsText" priority="6493" operator="containsText" id="{7EE01157-E940-49B4-A0B4-2F6C1F36C575}">
            <xm:f>NOT(ISERROR(SEARCH('Listados Datos'!$P$5,AR436)))</xm:f>
            <xm:f>'Listados Datos'!$P$5</xm:f>
            <x14:dxf>
              <fill>
                <patternFill>
                  <bgColor rgb="FFFFFF00"/>
                </patternFill>
              </fill>
            </x14:dxf>
          </x14:cfRule>
          <x14:cfRule type="containsText" priority="6494" operator="containsText" id="{EF0FD712-EBDA-43EC-A524-BE51F8C84AC3}">
            <xm:f>NOT(ISERROR(SEARCH('Listados Datos'!$P$6,AR436)))</xm:f>
            <xm:f>'Listados Datos'!$P$6</xm:f>
            <x14:dxf>
              <fill>
                <patternFill>
                  <bgColor rgb="FFFFC000"/>
                </patternFill>
              </fill>
            </x14:dxf>
          </x14:cfRule>
          <x14:cfRule type="containsText" priority="6495" operator="containsText" id="{4D865041-91B4-4BB6-BD0C-1D684CA22EEF}">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487" operator="containsText" id="{D191981E-E992-4BF7-8819-2B24F842CAEA}">
            <xm:f>NOT(ISERROR(SEARCH('Listados Datos'!$T$3,AT437)))</xm:f>
            <xm:f>'Listados Datos'!$T$3</xm:f>
            <x14:dxf>
              <fill>
                <patternFill patternType="solid">
                  <bgColor rgb="FFC00000"/>
                </patternFill>
              </fill>
            </x14:dxf>
          </x14:cfRule>
          <x14:cfRule type="containsText" priority="6488" operator="containsText" id="{D70DBAB0-A751-450D-AB01-5A3918E6E5FC}">
            <xm:f>NOT(ISERROR(SEARCH('Listados Datos'!$T$4,AT437)))</xm:f>
            <xm:f>'Listados Datos'!$T$4</xm:f>
            <x14:dxf>
              <font>
                <b/>
                <i val="0"/>
                <color theme="0"/>
              </font>
              <fill>
                <patternFill>
                  <bgColor rgb="FFE26B0A"/>
                </patternFill>
              </fill>
            </x14:dxf>
          </x14:cfRule>
          <x14:cfRule type="containsText" priority="6489" operator="containsText" id="{27B945B5-00A9-461E-BDB7-4718276F8799}">
            <xm:f>NOT(ISERROR(SEARCH('Listados Datos'!$T$5,AT437)))</xm:f>
            <xm:f>'Listados Datos'!$T$5</xm:f>
            <x14:dxf>
              <font>
                <b/>
                <i val="0"/>
                <color auto="1"/>
              </font>
              <fill>
                <patternFill>
                  <bgColor rgb="FFFFFF00"/>
                </patternFill>
              </fill>
            </x14:dxf>
          </x14:cfRule>
          <x14:cfRule type="containsText" priority="6490" operator="containsText" id="{6D1598ED-A522-4375-8B4F-D4BCC7259194}">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477" operator="containsText" id="{1520B3F0-BFBA-4D5F-9727-F88BE3196796}">
            <xm:f>NOT(ISERROR(SEARCH('Listados Datos'!$P$3,AR437)))</xm:f>
            <xm:f>'Listados Datos'!$P$3</xm:f>
            <x14:dxf>
              <fill>
                <patternFill>
                  <bgColor rgb="FF99CC00"/>
                </patternFill>
              </fill>
            </x14:dxf>
          </x14:cfRule>
          <x14:cfRule type="containsText" priority="6478" operator="containsText" id="{02026F7E-88D2-48CE-9ECA-BD8AB1EF277D}">
            <xm:f>NOT(ISERROR(SEARCH('Listados Datos'!$P$4,AR437)))</xm:f>
            <xm:f>'Listados Datos'!$P$4</xm:f>
            <x14:dxf>
              <fill>
                <patternFill>
                  <bgColor rgb="FF33CC33"/>
                </patternFill>
              </fill>
            </x14:dxf>
          </x14:cfRule>
          <x14:cfRule type="containsText" priority="6479" operator="containsText" id="{C901664F-BDB4-4532-8166-A6D8B6764D43}">
            <xm:f>NOT(ISERROR(SEARCH('Listados Datos'!$P$5,AR437)))</xm:f>
            <xm:f>'Listados Datos'!$P$5</xm:f>
            <x14:dxf>
              <fill>
                <patternFill>
                  <bgColor rgb="FFFFFF00"/>
                </patternFill>
              </fill>
            </x14:dxf>
          </x14:cfRule>
          <x14:cfRule type="containsText" priority="6480" operator="containsText" id="{694D52AE-F129-4EE3-BD12-42DD997B5BA6}">
            <xm:f>NOT(ISERROR(SEARCH('Listados Datos'!$P$6,AR437)))</xm:f>
            <xm:f>'Listados Datos'!$P$6</xm:f>
            <x14:dxf>
              <fill>
                <patternFill>
                  <bgColor rgb="FFFFC000"/>
                </patternFill>
              </fill>
            </x14:dxf>
          </x14:cfRule>
          <x14:cfRule type="containsText" priority="6481" operator="containsText" id="{845B7208-B6E2-45D5-AEED-9077C88218A1}">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459" operator="containsText" id="{5BA1D450-84E7-474A-B4A0-23E400349834}">
            <xm:f>NOT(ISERROR(SEARCH('Listados Datos'!$T$3,AF438)))</xm:f>
            <xm:f>'Listados Datos'!$T$3</xm:f>
            <x14:dxf>
              <fill>
                <patternFill patternType="solid">
                  <bgColor rgb="FFC00000"/>
                </patternFill>
              </fill>
            </x14:dxf>
          </x14:cfRule>
          <x14:cfRule type="containsText" priority="6460" operator="containsText" id="{C06D3B22-6483-4886-9332-80C11113D339}">
            <xm:f>NOT(ISERROR(SEARCH('Listados Datos'!$T$4,AF438)))</xm:f>
            <xm:f>'Listados Datos'!$T$4</xm:f>
            <x14:dxf>
              <font>
                <b/>
                <i val="0"/>
                <color theme="0"/>
              </font>
              <fill>
                <patternFill>
                  <bgColor rgb="FFE26B0A"/>
                </patternFill>
              </fill>
            </x14:dxf>
          </x14:cfRule>
          <x14:cfRule type="containsText" priority="6461" operator="containsText" id="{36E6F431-3477-46E4-9E50-F3B84C3CD364}">
            <xm:f>NOT(ISERROR(SEARCH('Listados Datos'!$T$5,AF438)))</xm:f>
            <xm:f>'Listados Datos'!$T$5</xm:f>
            <x14:dxf>
              <font>
                <b/>
                <i val="0"/>
                <color auto="1"/>
              </font>
              <fill>
                <patternFill>
                  <bgColor rgb="FFFFFF00"/>
                </patternFill>
              </fill>
            </x14:dxf>
          </x14:cfRule>
          <x14:cfRule type="containsText" priority="6462" operator="containsText" id="{21930940-7771-4153-AF8C-CED12C73994B}">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455" operator="containsText" id="{AC246023-6955-46A4-8DD3-3C8459FCF65A}">
            <xm:f>NOT(ISERROR(SEARCH('Listados Datos'!$T$3,AB438)))</xm:f>
            <xm:f>'Listados Datos'!$T$3</xm:f>
            <x14:dxf>
              <fill>
                <patternFill patternType="solid">
                  <bgColor rgb="FFC00000"/>
                </patternFill>
              </fill>
            </x14:dxf>
          </x14:cfRule>
          <x14:cfRule type="containsText" priority="6456" operator="containsText" id="{668AF84E-F9E1-4617-9F3B-725740DCDB92}">
            <xm:f>NOT(ISERROR(SEARCH('Listados Datos'!$T$4,AB438)))</xm:f>
            <xm:f>'Listados Datos'!$T$4</xm:f>
            <x14:dxf>
              <font>
                <b/>
                <i val="0"/>
                <color theme="0"/>
              </font>
              <fill>
                <patternFill>
                  <bgColor rgb="FFE26B0A"/>
                </patternFill>
              </fill>
            </x14:dxf>
          </x14:cfRule>
          <x14:cfRule type="containsText" priority="6457" operator="containsText" id="{A1961C6D-E053-48CD-A344-DAE6F7E41DB1}">
            <xm:f>NOT(ISERROR(SEARCH('Listados Datos'!$T$5,AB438)))</xm:f>
            <xm:f>'Listados Datos'!$T$5</xm:f>
            <x14:dxf>
              <font>
                <b/>
                <i val="0"/>
                <color auto="1"/>
              </font>
              <fill>
                <patternFill>
                  <bgColor rgb="FFFFFF00"/>
                </patternFill>
              </fill>
            </x14:dxf>
          </x14:cfRule>
          <x14:cfRule type="containsText" priority="6458" operator="containsText" id="{AB6527F3-28D3-4648-BB4F-3561B868DDFF}">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445" operator="containsText" id="{4A6C9AEE-3896-4D16-8ECC-081E9FC171F1}">
            <xm:f>NOT(ISERROR(SEARCH('Listados Datos'!$P$3,Z438)))</xm:f>
            <xm:f>'Listados Datos'!$P$3</xm:f>
            <x14:dxf>
              <fill>
                <patternFill>
                  <bgColor rgb="FF99CC00"/>
                </patternFill>
              </fill>
            </x14:dxf>
          </x14:cfRule>
          <x14:cfRule type="containsText" priority="6446" operator="containsText" id="{C2847A61-9CED-4C24-AB39-A6BEC8A695AB}">
            <xm:f>NOT(ISERROR(SEARCH('Listados Datos'!$P$4,Z438)))</xm:f>
            <xm:f>'Listados Datos'!$P$4</xm:f>
            <x14:dxf>
              <fill>
                <patternFill>
                  <bgColor rgb="FF33CC33"/>
                </patternFill>
              </fill>
            </x14:dxf>
          </x14:cfRule>
          <x14:cfRule type="containsText" priority="6447" operator="containsText" id="{0AB36AF3-1F02-402D-B826-32E5FB8F91F7}">
            <xm:f>NOT(ISERROR(SEARCH('Listados Datos'!$P$5,Z438)))</xm:f>
            <xm:f>'Listados Datos'!$P$5</xm:f>
            <x14:dxf>
              <fill>
                <patternFill>
                  <bgColor rgb="FFFFFF00"/>
                </patternFill>
              </fill>
            </x14:dxf>
          </x14:cfRule>
          <x14:cfRule type="containsText" priority="6448" operator="containsText" id="{5B3120BF-34BB-4C89-9037-9DCDB51501BB}">
            <xm:f>NOT(ISERROR(SEARCH('Listados Datos'!$P$6,Z438)))</xm:f>
            <xm:f>'Listados Datos'!$P$6</xm:f>
            <x14:dxf>
              <fill>
                <patternFill>
                  <bgColor rgb="FFFFC000"/>
                </patternFill>
              </fill>
            </x14:dxf>
          </x14:cfRule>
          <x14:cfRule type="containsText" priority="6449" operator="containsText" id="{CA39CB3E-1629-4A53-A7DD-4381990617C0}">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417" operator="containsText" id="{2F075581-D9F1-4F75-AB2D-75358E5A7378}">
            <xm:f>NOT(ISERROR(SEARCH('Listados Datos'!$T$3,AT439)))</xm:f>
            <xm:f>'Listados Datos'!$T$3</xm:f>
            <x14:dxf>
              <fill>
                <patternFill patternType="solid">
                  <bgColor rgb="FFC00000"/>
                </patternFill>
              </fill>
            </x14:dxf>
          </x14:cfRule>
          <x14:cfRule type="containsText" priority="6418" operator="containsText" id="{E3D73911-821A-4C2C-BAB5-6279B0AB8670}">
            <xm:f>NOT(ISERROR(SEARCH('Listados Datos'!$T$4,AT439)))</xm:f>
            <xm:f>'Listados Datos'!$T$4</xm:f>
            <x14:dxf>
              <font>
                <b/>
                <i val="0"/>
                <color theme="0"/>
              </font>
              <fill>
                <patternFill>
                  <bgColor rgb="FFE26B0A"/>
                </patternFill>
              </fill>
            </x14:dxf>
          </x14:cfRule>
          <x14:cfRule type="containsText" priority="6419" operator="containsText" id="{1FE1C19C-55F3-4205-989D-A3399581C4B7}">
            <xm:f>NOT(ISERROR(SEARCH('Listados Datos'!$T$5,AT439)))</xm:f>
            <xm:f>'Listados Datos'!$T$5</xm:f>
            <x14:dxf>
              <font>
                <b/>
                <i val="0"/>
                <color auto="1"/>
              </font>
              <fill>
                <patternFill>
                  <bgColor rgb="FFFFFF00"/>
                </patternFill>
              </fill>
            </x14:dxf>
          </x14:cfRule>
          <x14:cfRule type="containsText" priority="6420" operator="containsText" id="{155092F8-ED42-4F9B-85D3-8D39C688BFB3}">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365" operator="containsText" id="{E93D2302-8184-4CC8-A72E-F0E999BA9434}">
            <xm:f>NOT(ISERROR(SEARCH('Listados Datos'!$P$3,AR440)))</xm:f>
            <xm:f>'Listados Datos'!$P$3</xm:f>
            <x14:dxf>
              <fill>
                <patternFill>
                  <bgColor rgb="FF99CC00"/>
                </patternFill>
              </fill>
            </x14:dxf>
          </x14:cfRule>
          <x14:cfRule type="containsText" priority="6366" operator="containsText" id="{58BA574C-D518-4484-B6F9-BB8D8259BA20}">
            <xm:f>NOT(ISERROR(SEARCH('Listados Datos'!$P$4,AR440)))</xm:f>
            <xm:f>'Listados Datos'!$P$4</xm:f>
            <x14:dxf>
              <fill>
                <patternFill>
                  <bgColor rgb="FF33CC33"/>
                </patternFill>
              </fill>
            </x14:dxf>
          </x14:cfRule>
          <x14:cfRule type="containsText" priority="6367" operator="containsText" id="{17FE6421-45CA-4C13-886C-BD846391837E}">
            <xm:f>NOT(ISERROR(SEARCH('Listados Datos'!$P$5,AR440)))</xm:f>
            <xm:f>'Listados Datos'!$P$5</xm:f>
            <x14:dxf>
              <fill>
                <patternFill>
                  <bgColor rgb="FFFFFF00"/>
                </patternFill>
              </fill>
            </x14:dxf>
          </x14:cfRule>
          <x14:cfRule type="containsText" priority="6368" operator="containsText" id="{7A393320-8FA1-4917-8E53-1EA3B1EC01D7}">
            <xm:f>NOT(ISERROR(SEARCH('Listados Datos'!$P$6,AR440)))</xm:f>
            <xm:f>'Listados Datos'!$P$6</xm:f>
            <x14:dxf>
              <fill>
                <patternFill>
                  <bgColor rgb="FFFFC000"/>
                </patternFill>
              </fill>
            </x14:dxf>
          </x14:cfRule>
          <x14:cfRule type="containsText" priority="6369" operator="containsText" id="{43FA44AC-724A-40D8-A214-B704BB7C9424}">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6403" operator="containsText" id="{4FD93B8A-B547-4E7F-804D-1E058CC90322}">
            <xm:f>NOT(ISERROR(SEARCH('Listados Datos'!$T$3,AF440)))</xm:f>
            <xm:f>'Listados Datos'!$T$3</xm:f>
            <x14:dxf>
              <fill>
                <patternFill patternType="solid">
                  <bgColor rgb="FFC00000"/>
                </patternFill>
              </fill>
            </x14:dxf>
          </x14:cfRule>
          <x14:cfRule type="containsText" priority="6404" operator="containsText" id="{C2D85552-98B5-4F21-9BC3-D3AE753F8C22}">
            <xm:f>NOT(ISERROR(SEARCH('Listados Datos'!$T$4,AF440)))</xm:f>
            <xm:f>'Listados Datos'!$T$4</xm:f>
            <x14:dxf>
              <font>
                <b/>
                <i val="0"/>
                <color theme="0"/>
              </font>
              <fill>
                <patternFill>
                  <bgColor rgb="FFE26B0A"/>
                </patternFill>
              </fill>
            </x14:dxf>
          </x14:cfRule>
          <x14:cfRule type="containsText" priority="6405" operator="containsText" id="{5159F13E-E659-4163-9F7E-E4217F9E0279}">
            <xm:f>NOT(ISERROR(SEARCH('Listados Datos'!$T$5,AF440)))</xm:f>
            <xm:f>'Listados Datos'!$T$5</xm:f>
            <x14:dxf>
              <font>
                <b/>
                <i val="0"/>
                <color auto="1"/>
              </font>
              <fill>
                <patternFill>
                  <bgColor rgb="FFFFFF00"/>
                </patternFill>
              </fill>
            </x14:dxf>
          </x14:cfRule>
          <x14:cfRule type="containsText" priority="6406" operator="containsText" id="{37AB89AE-873D-45C9-A369-D5FCCC8AC9E1}">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6399" operator="containsText" id="{E5C05A50-BDB0-4720-A90F-C041FC320338}">
            <xm:f>NOT(ISERROR(SEARCH('Listados Datos'!$T$3,AB440)))</xm:f>
            <xm:f>'Listados Datos'!$T$3</xm:f>
            <x14:dxf>
              <fill>
                <patternFill patternType="solid">
                  <bgColor rgb="FFC00000"/>
                </patternFill>
              </fill>
            </x14:dxf>
          </x14:cfRule>
          <x14:cfRule type="containsText" priority="6400" operator="containsText" id="{49A4071D-C388-4D55-AA6A-FA2E90E8135C}">
            <xm:f>NOT(ISERROR(SEARCH('Listados Datos'!$T$4,AB440)))</xm:f>
            <xm:f>'Listados Datos'!$T$4</xm:f>
            <x14:dxf>
              <font>
                <b/>
                <i val="0"/>
                <color theme="0"/>
              </font>
              <fill>
                <patternFill>
                  <bgColor rgb="FFE26B0A"/>
                </patternFill>
              </fill>
            </x14:dxf>
          </x14:cfRule>
          <x14:cfRule type="containsText" priority="6401" operator="containsText" id="{FB07D514-0D6C-493D-9144-359D0EBC61F4}">
            <xm:f>NOT(ISERROR(SEARCH('Listados Datos'!$T$5,AB440)))</xm:f>
            <xm:f>'Listados Datos'!$T$5</xm:f>
            <x14:dxf>
              <font>
                <b/>
                <i val="0"/>
                <color auto="1"/>
              </font>
              <fill>
                <patternFill>
                  <bgColor rgb="FFFFFF00"/>
                </patternFill>
              </fill>
            </x14:dxf>
          </x14:cfRule>
          <x14:cfRule type="containsText" priority="6402" operator="containsText" id="{8EE82614-9A14-4895-A0B8-EC8B7E1157E0}">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6389" operator="containsText" id="{90BA2FA2-4585-47C2-876C-4D3EF9B75DD4}">
            <xm:f>NOT(ISERROR(SEARCH('Listados Datos'!$P$3,Z440)))</xm:f>
            <xm:f>'Listados Datos'!$P$3</xm:f>
            <x14:dxf>
              <fill>
                <patternFill>
                  <bgColor rgb="FF99CC00"/>
                </patternFill>
              </fill>
            </x14:dxf>
          </x14:cfRule>
          <x14:cfRule type="containsText" priority="6390" operator="containsText" id="{F27696A4-B1F9-43A3-BC53-12B229C16152}">
            <xm:f>NOT(ISERROR(SEARCH('Listados Datos'!$P$4,Z440)))</xm:f>
            <xm:f>'Listados Datos'!$P$4</xm:f>
            <x14:dxf>
              <fill>
                <patternFill>
                  <bgColor rgb="FF33CC33"/>
                </patternFill>
              </fill>
            </x14:dxf>
          </x14:cfRule>
          <x14:cfRule type="containsText" priority="6391" operator="containsText" id="{69A0D719-1EF1-4BE8-BF5B-6B7502E6A836}">
            <xm:f>NOT(ISERROR(SEARCH('Listados Datos'!$P$5,Z440)))</xm:f>
            <xm:f>'Listados Datos'!$P$5</xm:f>
            <x14:dxf>
              <fill>
                <patternFill>
                  <bgColor rgb="FFFFFF00"/>
                </patternFill>
              </fill>
            </x14:dxf>
          </x14:cfRule>
          <x14:cfRule type="containsText" priority="6392" operator="containsText" id="{6EEA2142-8B13-452B-8381-0545A63702BA}">
            <xm:f>NOT(ISERROR(SEARCH('Listados Datos'!$P$6,Z440)))</xm:f>
            <xm:f>'Listados Datos'!$P$6</xm:f>
            <x14:dxf>
              <fill>
                <patternFill>
                  <bgColor rgb="FFFFC000"/>
                </patternFill>
              </fill>
            </x14:dxf>
          </x14:cfRule>
          <x14:cfRule type="containsText" priority="6393" operator="containsText" id="{B3D417EF-B9F2-4347-82B1-A8CC6641B239}">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6375" operator="containsText" id="{7C081354-70F6-4C6E-B15F-B2FD9FF0A506}">
            <xm:f>NOT(ISERROR(SEARCH('Listados Datos'!$T$3,AT440)))</xm:f>
            <xm:f>'Listados Datos'!$T$3</xm:f>
            <x14:dxf>
              <fill>
                <patternFill patternType="solid">
                  <bgColor rgb="FFC00000"/>
                </patternFill>
              </fill>
            </x14:dxf>
          </x14:cfRule>
          <x14:cfRule type="containsText" priority="6376" operator="containsText" id="{069EFA37-96D3-4CD6-AB51-FD8732CBE9F6}">
            <xm:f>NOT(ISERROR(SEARCH('Listados Datos'!$T$4,AT440)))</xm:f>
            <xm:f>'Listados Datos'!$T$4</xm:f>
            <x14:dxf>
              <font>
                <b/>
                <i val="0"/>
                <color theme="0"/>
              </font>
              <fill>
                <patternFill>
                  <bgColor rgb="FFE26B0A"/>
                </patternFill>
              </fill>
            </x14:dxf>
          </x14:cfRule>
          <x14:cfRule type="containsText" priority="6377" operator="containsText" id="{E3E4B521-30FB-4551-B1FD-743E50295EA3}">
            <xm:f>NOT(ISERROR(SEARCH('Listados Datos'!$T$5,AT440)))</xm:f>
            <xm:f>'Listados Datos'!$T$5</xm:f>
            <x14:dxf>
              <font>
                <b/>
                <i val="0"/>
                <color auto="1"/>
              </font>
              <fill>
                <patternFill>
                  <bgColor rgb="FFFFFF00"/>
                </patternFill>
              </fill>
            </x14:dxf>
          </x14:cfRule>
          <x14:cfRule type="containsText" priority="6378" operator="containsText" id="{49D9917B-45F3-4A34-AC93-B077239AC8A9}">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2623" operator="containsText" id="{1BAFE6D5-A6B6-466F-B70A-B38BAD32C420}">
            <xm:f>NOT(ISERROR(SEARCH('Listados Datos'!$D$3,B556)))</xm:f>
            <xm:f>'Listados Datos'!$D$3</xm:f>
            <x14:dxf>
              <font>
                <b/>
                <i val="0"/>
                <color theme="0"/>
              </font>
              <fill>
                <patternFill>
                  <bgColor rgb="FFC00000"/>
                </patternFill>
              </fill>
            </x14:dxf>
          </x14:cfRule>
          <x14:cfRule type="containsText" priority="2624" operator="containsText" id="{2F819842-179A-40CE-BFB7-CB1882BE3FC4}">
            <xm:f>NOT(ISERROR(SEARCH('Listados Datos'!$D$4,B556)))</xm:f>
            <xm:f>'Listados Datos'!$D$4</xm:f>
            <x14:dxf>
              <font>
                <b/>
                <i val="0"/>
                <color theme="0"/>
              </font>
              <fill>
                <patternFill>
                  <bgColor rgb="FFC00000"/>
                </patternFill>
              </fill>
            </x14:dxf>
          </x14:cfRule>
          <x14:cfRule type="containsText" priority="2625" operator="containsText" id="{961D4C44-6040-4734-BF9F-46794C783E32}">
            <xm:f>NOT(ISERROR(SEARCH('Listados Datos'!$D$5,B556)))</xm:f>
            <xm:f>'Listados Datos'!$D$5</xm:f>
            <x14:dxf>
              <font>
                <b/>
                <i val="0"/>
                <color theme="0"/>
              </font>
              <fill>
                <patternFill>
                  <bgColor rgb="FFC00000"/>
                </patternFill>
              </fill>
            </x14:dxf>
          </x14:cfRule>
          <x14:cfRule type="containsText" priority="2626" operator="containsText" id="{B47903EB-A651-46BE-A4BD-278B01015AFE}">
            <xm:f>NOT(ISERROR(SEARCH('Listados Datos'!$D$6,B556)))</xm:f>
            <xm:f>'Listados Datos'!$D$6</xm:f>
            <x14:dxf>
              <font>
                <b/>
                <i val="0"/>
                <color theme="0"/>
              </font>
              <fill>
                <patternFill>
                  <bgColor rgb="FFE3351F"/>
                </patternFill>
              </fill>
            </x14:dxf>
          </x14:cfRule>
          <x14:cfRule type="containsText" priority="2627" operator="containsText" id="{781B63DC-A5E9-4A51-A6CA-2927DADA3760}">
            <xm:f>NOT(ISERROR(SEARCH('Listados Datos'!$D$7,B556)))</xm:f>
            <xm:f>'Listados Datos'!$D$7</xm:f>
            <x14:dxf>
              <font>
                <b/>
                <i val="0"/>
                <color theme="0"/>
              </font>
              <fill>
                <patternFill>
                  <bgColor rgb="FFE3351F"/>
                </patternFill>
              </fill>
            </x14:dxf>
          </x14:cfRule>
          <x14:cfRule type="containsText" priority="2628" operator="containsText" id="{06650331-6307-499F-95FC-22E7DC6D2A12}">
            <xm:f>NOT(ISERROR(SEARCH('Listados Datos'!$D$8,B556)))</xm:f>
            <xm:f>'Listados Datos'!$D$8</xm:f>
            <x14:dxf>
              <font>
                <b/>
                <i val="0"/>
                <color theme="0"/>
              </font>
              <fill>
                <patternFill>
                  <bgColor rgb="FFE3351F"/>
                </patternFill>
              </fill>
            </x14:dxf>
          </x14:cfRule>
          <x14:cfRule type="containsText" priority="2629" operator="containsText" id="{96E2A67B-3E51-484B-A0F2-A6F86EE25ECB}">
            <xm:f>NOT(ISERROR(SEARCH('Listados Datos'!$D$9,B556)))</xm:f>
            <xm:f>'Listados Datos'!$D$9</xm:f>
            <x14:dxf>
              <font>
                <b/>
                <i val="0"/>
                <color theme="0"/>
              </font>
              <fill>
                <patternFill>
                  <bgColor rgb="FFFFC000"/>
                </patternFill>
              </fill>
            </x14:dxf>
          </x14:cfRule>
          <x14:cfRule type="containsText" priority="2630" operator="containsText" id="{DE49FF92-E2A6-4F62-BA48-5762649CD0DF}">
            <xm:f>NOT(ISERROR(SEARCH('Listados Datos'!$D$10,B556)))</xm:f>
            <xm:f>'Listados Datos'!$D$10</xm:f>
            <x14:dxf>
              <font>
                <b/>
                <i val="0"/>
                <color theme="0"/>
              </font>
              <fill>
                <patternFill>
                  <bgColor rgb="FFFFC000"/>
                </patternFill>
              </fill>
            </x14:dxf>
          </x14:cfRule>
          <x14:cfRule type="containsText" priority="2631" operator="containsText" id="{E2848997-0887-498A-8C68-A5B3A6F63DBC}">
            <xm:f>NOT(ISERROR(SEARCH('Listados Datos'!$D$11,B556)))</xm:f>
            <xm:f>'Listados Datos'!$D$11</xm:f>
            <x14:dxf>
              <font>
                <b/>
                <i val="0"/>
                <color theme="0"/>
              </font>
              <fill>
                <patternFill>
                  <bgColor rgb="FFFFC000"/>
                </patternFill>
              </fill>
            </x14:dxf>
          </x14:cfRule>
          <x14:cfRule type="containsText" priority="2632" operator="containsText" id="{A097FCAD-A405-4C89-9973-F35AD7F260E6}">
            <xm:f>NOT(ISERROR(SEARCH('Listados Datos'!$D$12,B556)))</xm:f>
            <xm:f>'Listados Datos'!$D$12</xm:f>
            <x14:dxf>
              <font>
                <b/>
                <i val="0"/>
                <color theme="0"/>
              </font>
              <fill>
                <patternFill>
                  <bgColor rgb="FFFFC000"/>
                </patternFill>
              </fill>
            </x14:dxf>
          </x14:cfRule>
          <x14:cfRule type="containsText" priority="2633" operator="containsText" id="{A90051CB-3B5D-4A6D-A3AC-541190EA0BDC}">
            <xm:f>NOT(ISERROR(SEARCH('Listados Datos'!$D$13,B556)))</xm:f>
            <xm:f>'Listados Datos'!$D$13</xm:f>
            <x14:dxf>
              <font>
                <b/>
                <i val="0"/>
                <color theme="0"/>
              </font>
              <fill>
                <patternFill>
                  <bgColor rgb="FFFFC000"/>
                </patternFill>
              </fill>
            </x14:dxf>
          </x14:cfRule>
          <x14:cfRule type="containsText" priority="2634" operator="containsText" id="{70FC1D5D-287F-4558-BD35-B1341D9CD5C6}">
            <xm:f>NOT(ISERROR(SEARCH('Listados Datos'!$D$14,B556)))</xm:f>
            <xm:f>'Listados Datos'!$D$14</xm:f>
            <x14:dxf>
              <font>
                <b/>
                <i val="0"/>
                <color theme="0"/>
              </font>
              <fill>
                <patternFill>
                  <bgColor rgb="FFFF0000"/>
                </patternFill>
              </fill>
            </x14:dxf>
          </x14:cfRule>
          <x14:cfRule type="containsText" priority="2635" operator="containsText" id="{C1FEF7F2-3DC2-4B61-A88E-C425845FC409}">
            <xm:f>NOT(ISERROR(SEARCH('Listados Datos'!$D$15,B556)))</xm:f>
            <xm:f>'Listados Datos'!$D$15</xm:f>
            <x14:dxf>
              <font>
                <b/>
                <i val="0"/>
                <color theme="0"/>
              </font>
              <fill>
                <patternFill>
                  <bgColor rgb="FFFF0000"/>
                </patternFill>
              </fill>
            </x14:dxf>
          </x14:cfRule>
          <x14:cfRule type="containsText" priority="2636" operator="containsText" id="{CAD0ED20-11B9-4E63-A092-7A2D7F06F021}">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6135" operator="containsText" id="{76222E4B-6C2D-4EBD-A7E6-195FD95FC158}">
            <xm:f>NOT(ISERROR(SEARCH('Listados Datos'!$P$3,AR453)))</xm:f>
            <xm:f>'Listados Datos'!$P$3</xm:f>
            <x14:dxf>
              <fill>
                <patternFill>
                  <bgColor rgb="FF99CC00"/>
                </patternFill>
              </fill>
            </x14:dxf>
          </x14:cfRule>
          <x14:cfRule type="containsText" priority="6136" operator="containsText" id="{C1B67C28-2109-41AB-8B66-894E48D2FF7F}">
            <xm:f>NOT(ISERROR(SEARCH('Listados Datos'!$P$4,AR453)))</xm:f>
            <xm:f>'Listados Datos'!$P$4</xm:f>
            <x14:dxf>
              <fill>
                <patternFill>
                  <bgColor rgb="FF33CC33"/>
                </patternFill>
              </fill>
            </x14:dxf>
          </x14:cfRule>
          <x14:cfRule type="containsText" priority="6137" operator="containsText" id="{03784E1E-6338-4AA3-809F-D6C22EC31850}">
            <xm:f>NOT(ISERROR(SEARCH('Listados Datos'!$P$5,AR453)))</xm:f>
            <xm:f>'Listados Datos'!$P$5</xm:f>
            <x14:dxf>
              <fill>
                <patternFill>
                  <bgColor rgb="FFFFFF00"/>
                </patternFill>
              </fill>
            </x14:dxf>
          </x14:cfRule>
          <x14:cfRule type="containsText" priority="6138" operator="containsText" id="{A999B0C2-1FB1-4E9A-9C1B-DAD24F13FD3E}">
            <xm:f>NOT(ISERROR(SEARCH('Listados Datos'!$P$6,AR453)))</xm:f>
            <xm:f>'Listados Datos'!$P$6</xm:f>
            <x14:dxf>
              <fill>
                <patternFill>
                  <bgColor rgb="FFFFC000"/>
                </patternFill>
              </fill>
            </x14:dxf>
          </x14:cfRule>
          <x14:cfRule type="containsText" priority="6139" operator="containsText" id="{B6C3AA03-59FB-4AD4-A366-FBA455577535}">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6145" operator="containsText" id="{27F590C0-BF31-4528-B491-354459C1AAA5}">
            <xm:f>NOT(ISERROR(SEARCH('Listados Datos'!$T$3,AT453)))</xm:f>
            <xm:f>'Listados Datos'!$T$3</xm:f>
            <x14:dxf>
              <fill>
                <patternFill patternType="solid">
                  <bgColor rgb="FFC00000"/>
                </patternFill>
              </fill>
            </x14:dxf>
          </x14:cfRule>
          <x14:cfRule type="containsText" priority="6146" operator="containsText" id="{14D00F69-048F-401A-B70E-10D2BABEF22E}">
            <xm:f>NOT(ISERROR(SEARCH('Listados Datos'!$T$4,AT453)))</xm:f>
            <xm:f>'Listados Datos'!$T$4</xm:f>
            <x14:dxf>
              <font>
                <b/>
                <i val="0"/>
                <color theme="0"/>
              </font>
              <fill>
                <patternFill>
                  <bgColor rgb="FFE26B0A"/>
                </patternFill>
              </fill>
            </x14:dxf>
          </x14:cfRule>
          <x14:cfRule type="containsText" priority="6147" operator="containsText" id="{2A0E72C8-D391-4497-86F8-E22FEFE6ABDA}">
            <xm:f>NOT(ISERROR(SEARCH('Listados Datos'!$T$5,AT453)))</xm:f>
            <xm:f>'Listados Datos'!$T$5</xm:f>
            <x14:dxf>
              <font>
                <b/>
                <i val="0"/>
                <color auto="1"/>
              </font>
              <fill>
                <patternFill>
                  <bgColor rgb="FFFFFF00"/>
                </patternFill>
              </fill>
            </x14:dxf>
          </x14:cfRule>
          <x14:cfRule type="containsText" priority="6148" operator="containsText" id="{1983E1D0-C7AB-4E9B-9DDD-19EFD636285E}">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6103" operator="containsText" id="{C1A8DC58-102D-4156-B53F-C451234885FC}">
            <xm:f>NOT(ISERROR(SEARCH('Listados Datos'!$T$3,AT450)))</xm:f>
            <xm:f>'Listados Datos'!$T$3</xm:f>
            <x14:dxf>
              <fill>
                <patternFill patternType="solid">
                  <bgColor rgb="FFC00000"/>
                </patternFill>
              </fill>
            </x14:dxf>
          </x14:cfRule>
          <x14:cfRule type="containsText" priority="6104" operator="containsText" id="{05800B25-D39F-41BF-8497-2B4C46A762DB}">
            <xm:f>NOT(ISERROR(SEARCH('Listados Datos'!$T$4,AT450)))</xm:f>
            <xm:f>'Listados Datos'!$T$4</xm:f>
            <x14:dxf>
              <font>
                <b/>
                <i val="0"/>
                <color theme="0"/>
              </font>
              <fill>
                <patternFill>
                  <bgColor rgb="FFE26B0A"/>
                </patternFill>
              </fill>
            </x14:dxf>
          </x14:cfRule>
          <x14:cfRule type="containsText" priority="6105" operator="containsText" id="{E6BE8535-70E8-4859-9BDD-11611A50087C}">
            <xm:f>NOT(ISERROR(SEARCH('Listados Datos'!$T$5,AT450)))</xm:f>
            <xm:f>'Listados Datos'!$T$5</xm:f>
            <x14:dxf>
              <font>
                <b/>
                <i val="0"/>
                <color auto="1"/>
              </font>
              <fill>
                <patternFill>
                  <bgColor rgb="FFFFFF00"/>
                </patternFill>
              </fill>
            </x14:dxf>
          </x14:cfRule>
          <x14:cfRule type="containsText" priority="6106" operator="containsText" id="{1368144C-0B31-4816-949C-F1AE63800C84}">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6093" operator="containsText" id="{61542C1B-77FD-4818-AA76-20C493774DC8}">
            <xm:f>NOT(ISERROR(SEARCH('Listados Datos'!$P$3,AR450)))</xm:f>
            <xm:f>'Listados Datos'!$P$3</xm:f>
            <x14:dxf>
              <fill>
                <patternFill>
                  <bgColor rgb="FF99CC00"/>
                </patternFill>
              </fill>
            </x14:dxf>
          </x14:cfRule>
          <x14:cfRule type="containsText" priority="6094" operator="containsText" id="{A511BD6C-D92D-495F-B221-C966BA6DEE85}">
            <xm:f>NOT(ISERROR(SEARCH('Listados Datos'!$P$4,AR450)))</xm:f>
            <xm:f>'Listados Datos'!$P$4</xm:f>
            <x14:dxf>
              <fill>
                <patternFill>
                  <bgColor rgb="FF33CC33"/>
                </patternFill>
              </fill>
            </x14:dxf>
          </x14:cfRule>
          <x14:cfRule type="containsText" priority="6095" operator="containsText" id="{A3447568-EA63-47E3-956A-268447DD3814}">
            <xm:f>NOT(ISERROR(SEARCH('Listados Datos'!$P$5,AR450)))</xm:f>
            <xm:f>'Listados Datos'!$P$5</xm:f>
            <x14:dxf>
              <fill>
                <patternFill>
                  <bgColor rgb="FFFFFF00"/>
                </patternFill>
              </fill>
            </x14:dxf>
          </x14:cfRule>
          <x14:cfRule type="containsText" priority="6096" operator="containsText" id="{8BC253CF-DAA5-4D43-8805-6A1BAE9B02F6}">
            <xm:f>NOT(ISERROR(SEARCH('Listados Datos'!$P$6,AR450)))</xm:f>
            <xm:f>'Listados Datos'!$P$6</xm:f>
            <x14:dxf>
              <fill>
                <patternFill>
                  <bgColor rgb="FFFFC000"/>
                </patternFill>
              </fill>
            </x14:dxf>
          </x14:cfRule>
          <x14:cfRule type="containsText" priority="6097" operator="containsText" id="{99D98A1C-591A-4894-9EEA-E5E6C1457184}">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6211" operator="containsText" id="{D85F2F9D-C166-4E91-92D8-D1D99E7AB9AA}">
            <xm:f>NOT(ISERROR(SEARCH('Listados Datos'!$T$3,AF448)))</xm:f>
            <xm:f>'Listados Datos'!$T$3</xm:f>
            <x14:dxf>
              <fill>
                <patternFill patternType="solid">
                  <bgColor rgb="FFC00000"/>
                </patternFill>
              </fill>
            </x14:dxf>
          </x14:cfRule>
          <x14:cfRule type="containsText" priority="6212" operator="containsText" id="{0D7DD3E2-0D5E-4F2E-8663-1935D3F39899}">
            <xm:f>NOT(ISERROR(SEARCH('Listados Datos'!$T$4,AF448)))</xm:f>
            <xm:f>'Listados Datos'!$T$4</xm:f>
            <x14:dxf>
              <font>
                <b/>
                <i val="0"/>
                <color theme="0"/>
              </font>
              <fill>
                <patternFill>
                  <bgColor rgb="FFE26B0A"/>
                </patternFill>
              </fill>
            </x14:dxf>
          </x14:cfRule>
          <x14:cfRule type="containsText" priority="6213" operator="containsText" id="{CC520132-6076-42D5-8F68-792FBEF19CC4}">
            <xm:f>NOT(ISERROR(SEARCH('Listados Datos'!$T$5,AF448)))</xm:f>
            <xm:f>'Listados Datos'!$T$5</xm:f>
            <x14:dxf>
              <font>
                <b/>
                <i val="0"/>
                <color auto="1"/>
              </font>
              <fill>
                <patternFill>
                  <bgColor rgb="FFFFFF00"/>
                </patternFill>
              </fill>
            </x14:dxf>
          </x14:cfRule>
          <x14:cfRule type="containsText" priority="6214" operator="containsText" id="{13948E3F-B7EA-467F-A779-B6EB85D747CE}">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6207" operator="containsText" id="{9B5F4DD4-A24A-4218-A5C1-305069B3CEDD}">
            <xm:f>NOT(ISERROR(SEARCH('Listados Datos'!$T$3,AB448)))</xm:f>
            <xm:f>'Listados Datos'!$T$3</xm:f>
            <x14:dxf>
              <fill>
                <patternFill patternType="solid">
                  <bgColor rgb="FFC00000"/>
                </patternFill>
              </fill>
            </x14:dxf>
          </x14:cfRule>
          <x14:cfRule type="containsText" priority="6208" operator="containsText" id="{2F3D4C49-9258-4527-BA9E-B7D3A7B95FC5}">
            <xm:f>NOT(ISERROR(SEARCH('Listados Datos'!$T$4,AB448)))</xm:f>
            <xm:f>'Listados Datos'!$T$4</xm:f>
            <x14:dxf>
              <font>
                <b/>
                <i val="0"/>
                <color theme="0"/>
              </font>
              <fill>
                <patternFill>
                  <bgColor rgb="FFE26B0A"/>
                </patternFill>
              </fill>
            </x14:dxf>
          </x14:cfRule>
          <x14:cfRule type="containsText" priority="6209" operator="containsText" id="{E8EF36EC-E65A-4B08-AC65-4F480641ED9A}">
            <xm:f>NOT(ISERROR(SEARCH('Listados Datos'!$T$5,AB448)))</xm:f>
            <xm:f>'Listados Datos'!$T$5</xm:f>
            <x14:dxf>
              <font>
                <b/>
                <i val="0"/>
                <color auto="1"/>
              </font>
              <fill>
                <patternFill>
                  <bgColor rgb="FFFFFF00"/>
                </patternFill>
              </fill>
            </x14:dxf>
          </x14:cfRule>
          <x14:cfRule type="containsText" priority="6210" operator="containsText" id="{9E7785A6-93BA-4CFD-BC13-53D93F602C6C}">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6197" operator="containsText" id="{FECD5D07-F7B7-4EA7-AD06-021B5EDCDDFF}">
            <xm:f>NOT(ISERROR(SEARCH('Listados Datos'!$P$3,Z448)))</xm:f>
            <xm:f>'Listados Datos'!$P$3</xm:f>
            <x14:dxf>
              <fill>
                <patternFill>
                  <bgColor rgb="FF99CC00"/>
                </patternFill>
              </fill>
            </x14:dxf>
          </x14:cfRule>
          <x14:cfRule type="containsText" priority="6198" operator="containsText" id="{AEE15786-4A1E-4B04-9309-ADECF07FFB99}">
            <xm:f>NOT(ISERROR(SEARCH('Listados Datos'!$P$4,Z448)))</xm:f>
            <xm:f>'Listados Datos'!$P$4</xm:f>
            <x14:dxf>
              <fill>
                <patternFill>
                  <bgColor rgb="FF33CC33"/>
                </patternFill>
              </fill>
            </x14:dxf>
          </x14:cfRule>
          <x14:cfRule type="containsText" priority="6199" operator="containsText" id="{192D1A48-5A53-46F4-8893-611AD814CC68}">
            <xm:f>NOT(ISERROR(SEARCH('Listados Datos'!$P$5,Z448)))</xm:f>
            <xm:f>'Listados Datos'!$P$5</xm:f>
            <x14:dxf>
              <fill>
                <patternFill>
                  <bgColor rgb="FFFFFF00"/>
                </patternFill>
              </fill>
            </x14:dxf>
          </x14:cfRule>
          <x14:cfRule type="containsText" priority="6200" operator="containsText" id="{B1783106-33F9-45E4-AEAB-F26B1E5BACD9}">
            <xm:f>NOT(ISERROR(SEARCH('Listados Datos'!$P$6,Z448)))</xm:f>
            <xm:f>'Listados Datos'!$P$6</xm:f>
            <x14:dxf>
              <fill>
                <patternFill>
                  <bgColor rgb="FFFFC000"/>
                </patternFill>
              </fill>
            </x14:dxf>
          </x14:cfRule>
          <x14:cfRule type="containsText" priority="6201" operator="containsText" id="{C1AC9678-AC23-46EB-9DDA-0B07F93A280C}">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6173" operator="containsText" id="{75015790-45E0-4B42-AD17-DFCA82625E8D}">
            <xm:f>NOT(ISERROR(SEARCH('Listados Datos'!$T$3,AT448)))</xm:f>
            <xm:f>'Listados Datos'!$T$3</xm:f>
            <x14:dxf>
              <fill>
                <patternFill patternType="solid">
                  <bgColor rgb="FFC00000"/>
                </patternFill>
              </fill>
            </x14:dxf>
          </x14:cfRule>
          <x14:cfRule type="containsText" priority="6174" operator="containsText" id="{B319CA40-A9FF-43CD-935B-164C92F01BD0}">
            <xm:f>NOT(ISERROR(SEARCH('Listados Datos'!$T$4,AT448)))</xm:f>
            <xm:f>'Listados Datos'!$T$4</xm:f>
            <x14:dxf>
              <font>
                <b/>
                <i val="0"/>
                <color theme="0"/>
              </font>
              <fill>
                <patternFill>
                  <bgColor rgb="FFE26B0A"/>
                </patternFill>
              </fill>
            </x14:dxf>
          </x14:cfRule>
          <x14:cfRule type="containsText" priority="6175" operator="containsText" id="{2C572EEE-E85A-417C-936E-DDEDEE72C877}">
            <xm:f>NOT(ISERROR(SEARCH('Listados Datos'!$T$5,AT448)))</xm:f>
            <xm:f>'Listados Datos'!$T$5</xm:f>
            <x14:dxf>
              <font>
                <b/>
                <i val="0"/>
                <color auto="1"/>
              </font>
              <fill>
                <patternFill>
                  <bgColor rgb="FFFFFF00"/>
                </patternFill>
              </fill>
            </x14:dxf>
          </x14:cfRule>
          <x14:cfRule type="containsText" priority="6176" operator="containsText" id="{E913B62A-1719-4375-91FA-5043695FDD90}">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6163" operator="containsText" id="{D883EEC0-C1E0-4971-9B78-16CC00558572}">
            <xm:f>NOT(ISERROR(SEARCH('Listados Datos'!$P$3,AR448)))</xm:f>
            <xm:f>'Listados Datos'!$P$3</xm:f>
            <x14:dxf>
              <fill>
                <patternFill>
                  <bgColor rgb="FF99CC00"/>
                </patternFill>
              </fill>
            </x14:dxf>
          </x14:cfRule>
          <x14:cfRule type="containsText" priority="6164" operator="containsText" id="{B7CEC8EA-5660-4178-8A67-7B56925A5082}">
            <xm:f>NOT(ISERROR(SEARCH('Listados Datos'!$P$4,AR448)))</xm:f>
            <xm:f>'Listados Datos'!$P$4</xm:f>
            <x14:dxf>
              <fill>
                <patternFill>
                  <bgColor rgb="FF33CC33"/>
                </patternFill>
              </fill>
            </x14:dxf>
          </x14:cfRule>
          <x14:cfRule type="containsText" priority="6165" operator="containsText" id="{420BD4BB-207A-417D-BEC1-1CD2DEFDC813}">
            <xm:f>NOT(ISERROR(SEARCH('Listados Datos'!$P$5,AR448)))</xm:f>
            <xm:f>'Listados Datos'!$P$5</xm:f>
            <x14:dxf>
              <fill>
                <patternFill>
                  <bgColor rgb="FFFFFF00"/>
                </patternFill>
              </fill>
            </x14:dxf>
          </x14:cfRule>
          <x14:cfRule type="containsText" priority="6166" operator="containsText" id="{D2CD9A5C-8FBE-4D96-A877-73DBF16E09B6}">
            <xm:f>NOT(ISERROR(SEARCH('Listados Datos'!$P$6,AR448)))</xm:f>
            <xm:f>'Listados Datos'!$P$6</xm:f>
            <x14:dxf>
              <fill>
                <patternFill>
                  <bgColor rgb="FFFFC000"/>
                </patternFill>
              </fill>
            </x14:dxf>
          </x14:cfRule>
          <x14:cfRule type="containsText" priority="6167" operator="containsText" id="{5F67143B-B902-4022-B47A-373622F33FFD}">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6159" operator="containsText" id="{ACA3048D-892E-4070-A014-59C8F21A09B0}">
            <xm:f>NOT(ISERROR(SEARCH('Listados Datos'!$T$3,AT449)))</xm:f>
            <xm:f>'Listados Datos'!$T$3</xm:f>
            <x14:dxf>
              <fill>
                <patternFill patternType="solid">
                  <bgColor rgb="FFC00000"/>
                </patternFill>
              </fill>
            </x14:dxf>
          </x14:cfRule>
          <x14:cfRule type="containsText" priority="6160" operator="containsText" id="{77D5C3FC-7682-4626-BE65-377E25F7BCE5}">
            <xm:f>NOT(ISERROR(SEARCH('Listados Datos'!$T$4,AT449)))</xm:f>
            <xm:f>'Listados Datos'!$T$4</xm:f>
            <x14:dxf>
              <font>
                <b/>
                <i val="0"/>
                <color theme="0"/>
              </font>
              <fill>
                <patternFill>
                  <bgColor rgb="FFE26B0A"/>
                </patternFill>
              </fill>
            </x14:dxf>
          </x14:cfRule>
          <x14:cfRule type="containsText" priority="6161" operator="containsText" id="{B6D586BF-5A35-4F1C-B995-DDFD5CEB18F3}">
            <xm:f>NOT(ISERROR(SEARCH('Listados Datos'!$T$5,AT449)))</xm:f>
            <xm:f>'Listados Datos'!$T$5</xm:f>
            <x14:dxf>
              <font>
                <b/>
                <i val="0"/>
                <color auto="1"/>
              </font>
              <fill>
                <patternFill>
                  <bgColor rgb="FFFFFF00"/>
                </patternFill>
              </fill>
            </x14:dxf>
          </x14:cfRule>
          <x14:cfRule type="containsText" priority="6162" operator="containsText" id="{8C3593F3-A736-47BF-B279-A040ADD35BB8}">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6149" operator="containsText" id="{98E3EC7F-E492-4D16-8C8B-E83470A17871}">
            <xm:f>NOT(ISERROR(SEARCH('Listados Datos'!$P$3,AR449)))</xm:f>
            <xm:f>'Listados Datos'!$P$3</xm:f>
            <x14:dxf>
              <fill>
                <patternFill>
                  <bgColor rgb="FF99CC00"/>
                </patternFill>
              </fill>
            </x14:dxf>
          </x14:cfRule>
          <x14:cfRule type="containsText" priority="6150" operator="containsText" id="{CC9AAF77-4BDD-40A4-B4C1-D243E9FDFDD5}">
            <xm:f>NOT(ISERROR(SEARCH('Listados Datos'!$P$4,AR449)))</xm:f>
            <xm:f>'Listados Datos'!$P$4</xm:f>
            <x14:dxf>
              <fill>
                <patternFill>
                  <bgColor rgb="FF33CC33"/>
                </patternFill>
              </fill>
            </x14:dxf>
          </x14:cfRule>
          <x14:cfRule type="containsText" priority="6151" operator="containsText" id="{562D7D0F-FF63-47A7-BC01-A4E7FBB46219}">
            <xm:f>NOT(ISERROR(SEARCH('Listados Datos'!$P$5,AR449)))</xm:f>
            <xm:f>'Listados Datos'!$P$5</xm:f>
            <x14:dxf>
              <fill>
                <patternFill>
                  <bgColor rgb="FFFFFF00"/>
                </patternFill>
              </fill>
            </x14:dxf>
          </x14:cfRule>
          <x14:cfRule type="containsText" priority="6152" operator="containsText" id="{51DF21C8-3954-449C-9652-B60C127401A5}">
            <xm:f>NOT(ISERROR(SEARCH('Listados Datos'!$P$6,AR449)))</xm:f>
            <xm:f>'Listados Datos'!$P$6</xm:f>
            <x14:dxf>
              <fill>
                <patternFill>
                  <bgColor rgb="FFFFC000"/>
                </patternFill>
              </fill>
            </x14:dxf>
          </x14:cfRule>
          <x14:cfRule type="containsText" priority="6153" operator="containsText" id="{C035729F-D678-4293-85D3-20A8B9ECE6B4}">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6009" operator="containsText" id="{E08F0A23-06C5-4600-B555-AF7AE8E8AA24}">
            <xm:f>NOT(ISERROR(SEARCH('Listados Datos'!$T$3,AT459)))</xm:f>
            <xm:f>'Listados Datos'!$T$3</xm:f>
            <x14:dxf>
              <fill>
                <patternFill patternType="solid">
                  <bgColor rgb="FFC00000"/>
                </patternFill>
              </fill>
            </x14:dxf>
          </x14:cfRule>
          <x14:cfRule type="containsText" priority="6010" operator="containsText" id="{CE66AD4C-C36C-4045-8109-D7E34930AFD9}">
            <xm:f>NOT(ISERROR(SEARCH('Listados Datos'!$T$4,AT459)))</xm:f>
            <xm:f>'Listados Datos'!$T$4</xm:f>
            <x14:dxf>
              <font>
                <b/>
                <i val="0"/>
                <color theme="0"/>
              </font>
              <fill>
                <patternFill>
                  <bgColor rgb="FFE26B0A"/>
                </patternFill>
              </fill>
            </x14:dxf>
          </x14:cfRule>
          <x14:cfRule type="containsText" priority="6011" operator="containsText" id="{D61A519A-C672-46A8-B33E-BE2A1EB8014A}">
            <xm:f>NOT(ISERROR(SEARCH('Listados Datos'!$T$5,AT459)))</xm:f>
            <xm:f>'Listados Datos'!$T$5</xm:f>
            <x14:dxf>
              <font>
                <b/>
                <i val="0"/>
                <color auto="1"/>
              </font>
              <fill>
                <patternFill>
                  <bgColor rgb="FFFFFF00"/>
                </patternFill>
              </fill>
            </x14:dxf>
          </x14:cfRule>
          <x14:cfRule type="containsText" priority="6012" operator="containsText" id="{AC1C24C4-8716-4EB9-8098-C96D7BF31476}">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999" operator="containsText" id="{13465F94-9F80-47F7-9B6D-1EE415E57338}">
            <xm:f>NOT(ISERROR(SEARCH('Listados Datos'!$P$3,AR459)))</xm:f>
            <xm:f>'Listados Datos'!$P$3</xm:f>
            <x14:dxf>
              <fill>
                <patternFill>
                  <bgColor rgb="FF99CC00"/>
                </patternFill>
              </fill>
            </x14:dxf>
          </x14:cfRule>
          <x14:cfRule type="containsText" priority="6000" operator="containsText" id="{637B0D07-7763-4E99-A2C3-C1E49F390561}">
            <xm:f>NOT(ISERROR(SEARCH('Listados Datos'!$P$4,AR459)))</xm:f>
            <xm:f>'Listados Datos'!$P$4</xm:f>
            <x14:dxf>
              <fill>
                <patternFill>
                  <bgColor rgb="FF33CC33"/>
                </patternFill>
              </fill>
            </x14:dxf>
          </x14:cfRule>
          <x14:cfRule type="containsText" priority="6001" operator="containsText" id="{1C633CDB-5D7A-412F-B455-EA87D5C784FF}">
            <xm:f>NOT(ISERROR(SEARCH('Listados Datos'!$P$5,AR459)))</xm:f>
            <xm:f>'Listados Datos'!$P$5</xm:f>
            <x14:dxf>
              <fill>
                <patternFill>
                  <bgColor rgb="FFFFFF00"/>
                </patternFill>
              </fill>
            </x14:dxf>
          </x14:cfRule>
          <x14:cfRule type="containsText" priority="6002" operator="containsText" id="{66789F37-A2C9-418D-ADDE-026374769A45}">
            <xm:f>NOT(ISERROR(SEARCH('Listados Datos'!$P$6,AR459)))</xm:f>
            <xm:f>'Listados Datos'!$P$6</xm:f>
            <x14:dxf>
              <fill>
                <patternFill>
                  <bgColor rgb="FFFFC000"/>
                </patternFill>
              </fill>
            </x14:dxf>
          </x14:cfRule>
          <x14:cfRule type="containsText" priority="6003" operator="containsText" id="{6534207C-921D-4712-AD28-D24B16BF97AD}">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6131" operator="containsText" id="{999495C3-9EB1-43E4-BA02-029E4AAEFF37}">
            <xm:f>NOT(ISERROR(SEARCH('Listados Datos'!$T$3,AF450)))</xm:f>
            <xm:f>'Listados Datos'!$T$3</xm:f>
            <x14:dxf>
              <fill>
                <patternFill patternType="solid">
                  <bgColor rgb="FFC00000"/>
                </patternFill>
              </fill>
            </x14:dxf>
          </x14:cfRule>
          <x14:cfRule type="containsText" priority="6132" operator="containsText" id="{B23AFBA1-5298-4E33-A8A0-EF4F090C03B2}">
            <xm:f>NOT(ISERROR(SEARCH('Listados Datos'!$T$4,AF450)))</xm:f>
            <xm:f>'Listados Datos'!$T$4</xm:f>
            <x14:dxf>
              <font>
                <b/>
                <i val="0"/>
                <color theme="0"/>
              </font>
              <fill>
                <patternFill>
                  <bgColor rgb="FFE26B0A"/>
                </patternFill>
              </fill>
            </x14:dxf>
          </x14:cfRule>
          <x14:cfRule type="containsText" priority="6133" operator="containsText" id="{B4D2F010-3E04-4426-9BDD-5E77893FAC1A}">
            <xm:f>NOT(ISERROR(SEARCH('Listados Datos'!$T$5,AF450)))</xm:f>
            <xm:f>'Listados Datos'!$T$5</xm:f>
            <x14:dxf>
              <font>
                <b/>
                <i val="0"/>
                <color auto="1"/>
              </font>
              <fill>
                <patternFill>
                  <bgColor rgb="FFFFFF00"/>
                </patternFill>
              </fill>
            </x14:dxf>
          </x14:cfRule>
          <x14:cfRule type="containsText" priority="6134" operator="containsText" id="{731198D8-0C3B-4D61-94EB-C1D5965B15E1}">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6127" operator="containsText" id="{BDD406E3-47B0-496E-8A74-0ED5A81B72EC}">
            <xm:f>NOT(ISERROR(SEARCH('Listados Datos'!$T$3,AB450)))</xm:f>
            <xm:f>'Listados Datos'!$T$3</xm:f>
            <x14:dxf>
              <fill>
                <patternFill patternType="solid">
                  <bgColor rgb="FFC00000"/>
                </patternFill>
              </fill>
            </x14:dxf>
          </x14:cfRule>
          <x14:cfRule type="containsText" priority="6128" operator="containsText" id="{30C9ADB2-AB45-47A9-81FB-3B272DF89B0A}">
            <xm:f>NOT(ISERROR(SEARCH('Listados Datos'!$T$4,AB450)))</xm:f>
            <xm:f>'Listados Datos'!$T$4</xm:f>
            <x14:dxf>
              <font>
                <b/>
                <i val="0"/>
                <color theme="0"/>
              </font>
              <fill>
                <patternFill>
                  <bgColor rgb="FFE26B0A"/>
                </patternFill>
              </fill>
            </x14:dxf>
          </x14:cfRule>
          <x14:cfRule type="containsText" priority="6129" operator="containsText" id="{703EEC01-5A79-44D4-95D0-E4769D832FBD}">
            <xm:f>NOT(ISERROR(SEARCH('Listados Datos'!$T$5,AB450)))</xm:f>
            <xm:f>'Listados Datos'!$T$5</xm:f>
            <x14:dxf>
              <font>
                <b/>
                <i val="0"/>
                <color auto="1"/>
              </font>
              <fill>
                <patternFill>
                  <bgColor rgb="FFFFFF00"/>
                </patternFill>
              </fill>
            </x14:dxf>
          </x14:cfRule>
          <x14:cfRule type="containsText" priority="6130" operator="containsText" id="{D7CF29A0-26AA-4AF2-AC1E-B2F92FF82645}">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6117" operator="containsText" id="{9AEE921C-9604-40B7-AAEB-E5803F69ACC8}">
            <xm:f>NOT(ISERROR(SEARCH('Listados Datos'!$P$3,Z450)))</xm:f>
            <xm:f>'Listados Datos'!$P$3</xm:f>
            <x14:dxf>
              <fill>
                <patternFill>
                  <bgColor rgb="FF99CC00"/>
                </patternFill>
              </fill>
            </x14:dxf>
          </x14:cfRule>
          <x14:cfRule type="containsText" priority="6118" operator="containsText" id="{CB675A75-8011-4F5F-9847-B0C92D160088}">
            <xm:f>NOT(ISERROR(SEARCH('Listados Datos'!$P$4,Z450)))</xm:f>
            <xm:f>'Listados Datos'!$P$4</xm:f>
            <x14:dxf>
              <fill>
                <patternFill>
                  <bgColor rgb="FF33CC33"/>
                </patternFill>
              </fill>
            </x14:dxf>
          </x14:cfRule>
          <x14:cfRule type="containsText" priority="6119" operator="containsText" id="{1958337C-C0A1-45FA-B2C2-7155BBD32481}">
            <xm:f>NOT(ISERROR(SEARCH('Listados Datos'!$P$5,Z450)))</xm:f>
            <xm:f>'Listados Datos'!$P$5</xm:f>
            <x14:dxf>
              <fill>
                <patternFill>
                  <bgColor rgb="FFFFFF00"/>
                </patternFill>
              </fill>
            </x14:dxf>
          </x14:cfRule>
          <x14:cfRule type="containsText" priority="6120" operator="containsText" id="{819CFE74-0427-4D21-8222-6F484BCE1886}">
            <xm:f>NOT(ISERROR(SEARCH('Listados Datos'!$P$6,Z450)))</xm:f>
            <xm:f>'Listados Datos'!$P$6</xm:f>
            <x14:dxf>
              <fill>
                <patternFill>
                  <bgColor rgb="FFFFC000"/>
                </patternFill>
              </fill>
            </x14:dxf>
          </x14:cfRule>
          <x14:cfRule type="containsText" priority="6121" operator="containsText" id="{D5DE3F22-CEC1-4F68-8112-2D2A7726053D}">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967" operator="containsText" id="{4571AE86-6AD7-4856-8498-C2475B649AF1}">
            <xm:f>NOT(ISERROR(SEARCH('Listados Datos'!$T$3,AT456)))</xm:f>
            <xm:f>'Listados Datos'!$T$3</xm:f>
            <x14:dxf>
              <fill>
                <patternFill patternType="solid">
                  <bgColor rgb="FFC00000"/>
                </patternFill>
              </fill>
            </x14:dxf>
          </x14:cfRule>
          <x14:cfRule type="containsText" priority="5968" operator="containsText" id="{DE5B1080-A1CE-4E61-B65E-B493D4F6643E}">
            <xm:f>NOT(ISERROR(SEARCH('Listados Datos'!$T$4,AT456)))</xm:f>
            <xm:f>'Listados Datos'!$T$4</xm:f>
            <x14:dxf>
              <font>
                <b/>
                <i val="0"/>
                <color theme="0"/>
              </font>
              <fill>
                <patternFill>
                  <bgColor rgb="FFE26B0A"/>
                </patternFill>
              </fill>
            </x14:dxf>
          </x14:cfRule>
          <x14:cfRule type="containsText" priority="5969" operator="containsText" id="{EFF5B45B-DF86-4257-9A8D-044ACBA3DA8E}">
            <xm:f>NOT(ISERROR(SEARCH('Listados Datos'!$T$5,AT456)))</xm:f>
            <xm:f>'Listados Datos'!$T$5</xm:f>
            <x14:dxf>
              <font>
                <b/>
                <i val="0"/>
                <color auto="1"/>
              </font>
              <fill>
                <patternFill>
                  <bgColor rgb="FFFFFF00"/>
                </patternFill>
              </fill>
            </x14:dxf>
          </x14:cfRule>
          <x14:cfRule type="containsText" priority="5970" operator="containsText" id="{8C51EA23-0DC3-4826-B0F0-76514B898460}">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957" operator="containsText" id="{1FF08E6C-16D1-4632-9B8C-D6676E2BCDE8}">
            <xm:f>NOT(ISERROR(SEARCH('Listados Datos'!$P$3,AR456)))</xm:f>
            <xm:f>'Listados Datos'!$P$3</xm:f>
            <x14:dxf>
              <fill>
                <patternFill>
                  <bgColor rgb="FF99CC00"/>
                </patternFill>
              </fill>
            </x14:dxf>
          </x14:cfRule>
          <x14:cfRule type="containsText" priority="5958" operator="containsText" id="{A21F6C24-EF29-46D3-90F7-D085DF8A3DBE}">
            <xm:f>NOT(ISERROR(SEARCH('Listados Datos'!$P$4,AR456)))</xm:f>
            <xm:f>'Listados Datos'!$P$4</xm:f>
            <x14:dxf>
              <fill>
                <patternFill>
                  <bgColor rgb="FF33CC33"/>
                </patternFill>
              </fill>
            </x14:dxf>
          </x14:cfRule>
          <x14:cfRule type="containsText" priority="5959" operator="containsText" id="{F4C811E0-DF44-4462-942D-6BBFEF50EEE6}">
            <xm:f>NOT(ISERROR(SEARCH('Listados Datos'!$P$5,AR456)))</xm:f>
            <xm:f>'Listados Datos'!$P$5</xm:f>
            <x14:dxf>
              <fill>
                <patternFill>
                  <bgColor rgb="FFFFFF00"/>
                </patternFill>
              </fill>
            </x14:dxf>
          </x14:cfRule>
          <x14:cfRule type="containsText" priority="5960" operator="containsText" id="{EE70C9CE-FA67-405F-A3E1-13AF879C0B46}">
            <xm:f>NOT(ISERROR(SEARCH('Listados Datos'!$P$6,AR456)))</xm:f>
            <xm:f>'Listados Datos'!$P$6</xm:f>
            <x14:dxf>
              <fill>
                <patternFill>
                  <bgColor rgb="FFFFC000"/>
                </patternFill>
              </fill>
            </x14:dxf>
          </x14:cfRule>
          <x14:cfRule type="containsText" priority="5961" operator="containsText" id="{320D6F20-FC0C-41CB-9C68-FD54841964E5}">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6089" operator="containsText" id="{73CA2B99-83F3-4BD0-9139-34DCE44AE302}">
            <xm:f>NOT(ISERROR(SEARCH('Listados Datos'!$T$3,AT451)))</xm:f>
            <xm:f>'Listados Datos'!$T$3</xm:f>
            <x14:dxf>
              <fill>
                <patternFill patternType="solid">
                  <bgColor rgb="FFC00000"/>
                </patternFill>
              </fill>
            </x14:dxf>
          </x14:cfRule>
          <x14:cfRule type="containsText" priority="6090" operator="containsText" id="{A0C4CCC1-8675-4FDE-9286-0DAD769E6405}">
            <xm:f>NOT(ISERROR(SEARCH('Listados Datos'!$T$4,AT451)))</xm:f>
            <xm:f>'Listados Datos'!$T$4</xm:f>
            <x14:dxf>
              <font>
                <b/>
                <i val="0"/>
                <color theme="0"/>
              </font>
              <fill>
                <patternFill>
                  <bgColor rgb="FFE26B0A"/>
                </patternFill>
              </fill>
            </x14:dxf>
          </x14:cfRule>
          <x14:cfRule type="containsText" priority="6091" operator="containsText" id="{02EBDE9B-4C14-4622-A1EA-1F4371C065BE}">
            <xm:f>NOT(ISERROR(SEARCH('Listados Datos'!$T$5,AT451)))</xm:f>
            <xm:f>'Listados Datos'!$T$5</xm:f>
            <x14:dxf>
              <font>
                <b/>
                <i val="0"/>
                <color auto="1"/>
              </font>
              <fill>
                <patternFill>
                  <bgColor rgb="FFFFFF00"/>
                </patternFill>
              </fill>
            </x14:dxf>
          </x14:cfRule>
          <x14:cfRule type="containsText" priority="6092" operator="containsText" id="{274995AE-A92F-4247-AF33-900FC9CB7281}">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6079" operator="containsText" id="{EC6AF31F-E87A-42E0-A4BD-FF79BEA96A4A}">
            <xm:f>NOT(ISERROR(SEARCH('Listados Datos'!$P$3,AR451)))</xm:f>
            <xm:f>'Listados Datos'!$P$3</xm:f>
            <x14:dxf>
              <fill>
                <patternFill>
                  <bgColor rgb="FF99CC00"/>
                </patternFill>
              </fill>
            </x14:dxf>
          </x14:cfRule>
          <x14:cfRule type="containsText" priority="6080" operator="containsText" id="{D0156B70-426B-4AD4-9A73-463DBFE634D5}">
            <xm:f>NOT(ISERROR(SEARCH('Listados Datos'!$P$4,AR451)))</xm:f>
            <xm:f>'Listados Datos'!$P$4</xm:f>
            <x14:dxf>
              <fill>
                <patternFill>
                  <bgColor rgb="FF33CC33"/>
                </patternFill>
              </fill>
            </x14:dxf>
          </x14:cfRule>
          <x14:cfRule type="containsText" priority="6081" operator="containsText" id="{2F747CD7-9AAD-4F7E-895D-1E7E8F2110D7}">
            <xm:f>NOT(ISERROR(SEARCH('Listados Datos'!$P$5,AR451)))</xm:f>
            <xm:f>'Listados Datos'!$P$5</xm:f>
            <x14:dxf>
              <fill>
                <patternFill>
                  <bgColor rgb="FFFFFF00"/>
                </patternFill>
              </fill>
            </x14:dxf>
          </x14:cfRule>
          <x14:cfRule type="containsText" priority="6082" operator="containsText" id="{89E88F57-CB3E-4309-AA4D-8975529584B4}">
            <xm:f>NOT(ISERROR(SEARCH('Listados Datos'!$P$6,AR451)))</xm:f>
            <xm:f>'Listados Datos'!$P$6</xm:f>
            <x14:dxf>
              <fill>
                <patternFill>
                  <bgColor rgb="FFFFC000"/>
                </patternFill>
              </fill>
            </x14:dxf>
          </x14:cfRule>
          <x14:cfRule type="containsText" priority="6083" operator="containsText" id="{D8225721-601E-496A-903C-D32CD4D2C53A}">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6075" operator="containsText" id="{F146BF96-2271-437D-A9B1-C46E5F5CCB63}">
            <xm:f>NOT(ISERROR(SEARCH('Listados Datos'!$T$3,AF454)))</xm:f>
            <xm:f>'Listados Datos'!$T$3</xm:f>
            <x14:dxf>
              <fill>
                <patternFill patternType="solid">
                  <bgColor rgb="FFC00000"/>
                </patternFill>
              </fill>
            </x14:dxf>
          </x14:cfRule>
          <x14:cfRule type="containsText" priority="6076" operator="containsText" id="{270008C8-1F95-43C3-8C58-7906F4180C4F}">
            <xm:f>NOT(ISERROR(SEARCH('Listados Datos'!$T$4,AF454)))</xm:f>
            <xm:f>'Listados Datos'!$T$4</xm:f>
            <x14:dxf>
              <font>
                <b/>
                <i val="0"/>
                <color theme="0"/>
              </font>
              <fill>
                <patternFill>
                  <bgColor rgb="FFE26B0A"/>
                </patternFill>
              </fill>
            </x14:dxf>
          </x14:cfRule>
          <x14:cfRule type="containsText" priority="6077" operator="containsText" id="{2853215E-1900-41EF-953C-8F77FAA721A8}">
            <xm:f>NOT(ISERROR(SEARCH('Listados Datos'!$T$5,AF454)))</xm:f>
            <xm:f>'Listados Datos'!$T$5</xm:f>
            <x14:dxf>
              <font>
                <b/>
                <i val="0"/>
                <color auto="1"/>
              </font>
              <fill>
                <patternFill>
                  <bgColor rgb="FFFFFF00"/>
                </patternFill>
              </fill>
            </x14:dxf>
          </x14:cfRule>
          <x14:cfRule type="containsText" priority="6078" operator="containsText" id="{F5834720-881C-4682-80CB-43561B9C5D40}">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6071" operator="containsText" id="{B3421DBB-F77A-435C-90D3-AA07C539D9CF}">
            <xm:f>NOT(ISERROR(SEARCH('Listados Datos'!$T$3,AB454)))</xm:f>
            <xm:f>'Listados Datos'!$T$3</xm:f>
            <x14:dxf>
              <fill>
                <patternFill patternType="solid">
                  <bgColor rgb="FFC00000"/>
                </patternFill>
              </fill>
            </x14:dxf>
          </x14:cfRule>
          <x14:cfRule type="containsText" priority="6072" operator="containsText" id="{B3F280FC-ACF5-499B-8D7C-EF8E97AD1AF0}">
            <xm:f>NOT(ISERROR(SEARCH('Listados Datos'!$T$4,AB454)))</xm:f>
            <xm:f>'Listados Datos'!$T$4</xm:f>
            <x14:dxf>
              <font>
                <b/>
                <i val="0"/>
                <color theme="0"/>
              </font>
              <fill>
                <patternFill>
                  <bgColor rgb="FFE26B0A"/>
                </patternFill>
              </fill>
            </x14:dxf>
          </x14:cfRule>
          <x14:cfRule type="containsText" priority="6073" operator="containsText" id="{7D651F65-7D4C-4163-A481-C5F5F1631755}">
            <xm:f>NOT(ISERROR(SEARCH('Listados Datos'!$T$5,AB454)))</xm:f>
            <xm:f>'Listados Datos'!$T$5</xm:f>
            <x14:dxf>
              <font>
                <b/>
                <i val="0"/>
                <color auto="1"/>
              </font>
              <fill>
                <patternFill>
                  <bgColor rgb="FFFFFF00"/>
                </patternFill>
              </fill>
            </x14:dxf>
          </x14:cfRule>
          <x14:cfRule type="containsText" priority="6074" operator="containsText" id="{0BD9EEA0-EF67-4667-8F16-FC589244800A}">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6061" operator="containsText" id="{6F2B5DBF-EBF1-41FD-9EA4-C404D028D0E9}">
            <xm:f>NOT(ISERROR(SEARCH('Listados Datos'!$P$3,Z454)))</xm:f>
            <xm:f>'Listados Datos'!$P$3</xm:f>
            <x14:dxf>
              <fill>
                <patternFill>
                  <bgColor rgb="FF99CC00"/>
                </patternFill>
              </fill>
            </x14:dxf>
          </x14:cfRule>
          <x14:cfRule type="containsText" priority="6062" operator="containsText" id="{E0662D30-CB17-4239-A1DD-BA06CE52E973}">
            <xm:f>NOT(ISERROR(SEARCH('Listados Datos'!$P$4,Z454)))</xm:f>
            <xm:f>'Listados Datos'!$P$4</xm:f>
            <x14:dxf>
              <fill>
                <patternFill>
                  <bgColor rgb="FF33CC33"/>
                </patternFill>
              </fill>
            </x14:dxf>
          </x14:cfRule>
          <x14:cfRule type="containsText" priority="6063" operator="containsText" id="{40DFC66E-FAF5-4431-86EA-361EB8B5C226}">
            <xm:f>NOT(ISERROR(SEARCH('Listados Datos'!$P$5,Z454)))</xm:f>
            <xm:f>'Listados Datos'!$P$5</xm:f>
            <x14:dxf>
              <fill>
                <patternFill>
                  <bgColor rgb="FFFFFF00"/>
                </patternFill>
              </fill>
            </x14:dxf>
          </x14:cfRule>
          <x14:cfRule type="containsText" priority="6064" operator="containsText" id="{8A08B23E-9955-4616-A293-77C3828A2A75}">
            <xm:f>NOT(ISERROR(SEARCH('Listados Datos'!$P$6,Z454)))</xm:f>
            <xm:f>'Listados Datos'!$P$6</xm:f>
            <x14:dxf>
              <fill>
                <patternFill>
                  <bgColor rgb="FFFFC000"/>
                </patternFill>
              </fill>
            </x14:dxf>
          </x14:cfRule>
          <x14:cfRule type="containsText" priority="6065" operator="containsText" id="{AA9F1EE1-4F63-4B0A-94D3-32EF614E5425}">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6037" operator="containsText" id="{6E2D1286-62BC-4367-96B8-A5215234F1C0}">
            <xm:f>NOT(ISERROR(SEARCH('Listados Datos'!$T$3,AT454)))</xm:f>
            <xm:f>'Listados Datos'!$T$3</xm:f>
            <x14:dxf>
              <fill>
                <patternFill patternType="solid">
                  <bgColor rgb="FFC00000"/>
                </patternFill>
              </fill>
            </x14:dxf>
          </x14:cfRule>
          <x14:cfRule type="containsText" priority="6038" operator="containsText" id="{9712C6FC-9C73-46F2-BDAE-B5A39E5F99CA}">
            <xm:f>NOT(ISERROR(SEARCH('Listados Datos'!$T$4,AT454)))</xm:f>
            <xm:f>'Listados Datos'!$T$4</xm:f>
            <x14:dxf>
              <font>
                <b/>
                <i val="0"/>
                <color theme="0"/>
              </font>
              <fill>
                <patternFill>
                  <bgColor rgb="FFE26B0A"/>
                </patternFill>
              </fill>
            </x14:dxf>
          </x14:cfRule>
          <x14:cfRule type="containsText" priority="6039" operator="containsText" id="{602B9897-0952-456D-85AD-CC22D39F215C}">
            <xm:f>NOT(ISERROR(SEARCH('Listados Datos'!$T$5,AT454)))</xm:f>
            <xm:f>'Listados Datos'!$T$5</xm:f>
            <x14:dxf>
              <font>
                <b/>
                <i val="0"/>
                <color auto="1"/>
              </font>
              <fill>
                <patternFill>
                  <bgColor rgb="FFFFFF00"/>
                </patternFill>
              </fill>
            </x14:dxf>
          </x14:cfRule>
          <x14:cfRule type="containsText" priority="6040" operator="containsText" id="{7DC776DA-8A53-4178-A162-03EA35FBDE41}">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6027" operator="containsText" id="{B0B55CF7-B131-4BA1-8E6A-022825201FBA}">
            <xm:f>NOT(ISERROR(SEARCH('Listados Datos'!$P$3,AR454)))</xm:f>
            <xm:f>'Listados Datos'!$P$3</xm:f>
            <x14:dxf>
              <fill>
                <patternFill>
                  <bgColor rgb="FF99CC00"/>
                </patternFill>
              </fill>
            </x14:dxf>
          </x14:cfRule>
          <x14:cfRule type="containsText" priority="6028" operator="containsText" id="{EF59B2CE-36F3-409C-B644-0951E9D52E26}">
            <xm:f>NOT(ISERROR(SEARCH('Listados Datos'!$P$4,AR454)))</xm:f>
            <xm:f>'Listados Datos'!$P$4</xm:f>
            <x14:dxf>
              <fill>
                <patternFill>
                  <bgColor rgb="FF33CC33"/>
                </patternFill>
              </fill>
            </x14:dxf>
          </x14:cfRule>
          <x14:cfRule type="containsText" priority="6029" operator="containsText" id="{5CF54B18-2436-49CC-AAAA-281807370AF7}">
            <xm:f>NOT(ISERROR(SEARCH('Listados Datos'!$P$5,AR454)))</xm:f>
            <xm:f>'Listados Datos'!$P$5</xm:f>
            <x14:dxf>
              <fill>
                <patternFill>
                  <bgColor rgb="FFFFFF00"/>
                </patternFill>
              </fill>
            </x14:dxf>
          </x14:cfRule>
          <x14:cfRule type="containsText" priority="6030" operator="containsText" id="{E86A1D3F-E1D2-43E0-9ACA-2285A3F8FFA3}">
            <xm:f>NOT(ISERROR(SEARCH('Listados Datos'!$P$6,AR454)))</xm:f>
            <xm:f>'Listados Datos'!$P$6</xm:f>
            <x14:dxf>
              <fill>
                <patternFill>
                  <bgColor rgb="FFFFC000"/>
                </patternFill>
              </fill>
            </x14:dxf>
          </x14:cfRule>
          <x14:cfRule type="containsText" priority="6031" operator="containsText" id="{F5D6140B-255F-4EBA-BCC7-6CFAC53765C6}">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6023" operator="containsText" id="{238EF4A8-C45A-4B34-AED3-CA2E1D35A716}">
            <xm:f>NOT(ISERROR(SEARCH('Listados Datos'!$T$3,AT455)))</xm:f>
            <xm:f>'Listados Datos'!$T$3</xm:f>
            <x14:dxf>
              <fill>
                <patternFill patternType="solid">
                  <bgColor rgb="FFC00000"/>
                </patternFill>
              </fill>
            </x14:dxf>
          </x14:cfRule>
          <x14:cfRule type="containsText" priority="6024" operator="containsText" id="{9F2F64DC-2E9F-435C-9A9B-3BDA230835C0}">
            <xm:f>NOT(ISERROR(SEARCH('Listados Datos'!$T$4,AT455)))</xm:f>
            <xm:f>'Listados Datos'!$T$4</xm:f>
            <x14:dxf>
              <font>
                <b/>
                <i val="0"/>
                <color theme="0"/>
              </font>
              <fill>
                <patternFill>
                  <bgColor rgb="FFE26B0A"/>
                </patternFill>
              </fill>
            </x14:dxf>
          </x14:cfRule>
          <x14:cfRule type="containsText" priority="6025" operator="containsText" id="{503A33DE-41DA-4B80-8598-194010594E83}">
            <xm:f>NOT(ISERROR(SEARCH('Listados Datos'!$T$5,AT455)))</xm:f>
            <xm:f>'Listados Datos'!$T$5</xm:f>
            <x14:dxf>
              <font>
                <b/>
                <i val="0"/>
                <color auto="1"/>
              </font>
              <fill>
                <patternFill>
                  <bgColor rgb="FFFFFF00"/>
                </patternFill>
              </fill>
            </x14:dxf>
          </x14:cfRule>
          <x14:cfRule type="containsText" priority="6026" operator="containsText" id="{CAAC54C4-56F3-4BC7-8951-69BA6FB41816}">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6013" operator="containsText" id="{374A3A5C-A13F-4B17-AE7B-5751A6D171EE}">
            <xm:f>NOT(ISERROR(SEARCH('Listados Datos'!$P$3,AR455)))</xm:f>
            <xm:f>'Listados Datos'!$P$3</xm:f>
            <x14:dxf>
              <fill>
                <patternFill>
                  <bgColor rgb="FF99CC00"/>
                </patternFill>
              </fill>
            </x14:dxf>
          </x14:cfRule>
          <x14:cfRule type="containsText" priority="6014" operator="containsText" id="{AA4CFC42-51E3-47C4-81F0-F22E89C46670}">
            <xm:f>NOT(ISERROR(SEARCH('Listados Datos'!$P$4,AR455)))</xm:f>
            <xm:f>'Listados Datos'!$P$4</xm:f>
            <x14:dxf>
              <fill>
                <patternFill>
                  <bgColor rgb="FF33CC33"/>
                </patternFill>
              </fill>
            </x14:dxf>
          </x14:cfRule>
          <x14:cfRule type="containsText" priority="6015" operator="containsText" id="{FAA250E0-3F35-40FE-AE3E-D2B63CFC6FA1}">
            <xm:f>NOT(ISERROR(SEARCH('Listados Datos'!$P$5,AR455)))</xm:f>
            <xm:f>'Listados Datos'!$P$5</xm:f>
            <x14:dxf>
              <fill>
                <patternFill>
                  <bgColor rgb="FFFFFF00"/>
                </patternFill>
              </fill>
            </x14:dxf>
          </x14:cfRule>
          <x14:cfRule type="containsText" priority="6016" operator="containsText" id="{49176F1B-7BAD-47EA-BBDC-707C87F60AC9}">
            <xm:f>NOT(ISERROR(SEARCH('Listados Datos'!$P$6,AR455)))</xm:f>
            <xm:f>'Listados Datos'!$P$6</xm:f>
            <x14:dxf>
              <fill>
                <patternFill>
                  <bgColor rgb="FFFFC000"/>
                </patternFill>
              </fill>
            </x14:dxf>
          </x14:cfRule>
          <x14:cfRule type="containsText" priority="6017" operator="containsText" id="{21B66C27-605A-475A-97D1-A500F9A1ECA6}">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873" operator="containsText" id="{44BE946B-672A-48BA-A92C-67F01797F59D}">
            <xm:f>NOT(ISERROR(SEARCH('Listados Datos'!$T$3,AT465)))</xm:f>
            <xm:f>'Listados Datos'!$T$3</xm:f>
            <x14:dxf>
              <fill>
                <patternFill patternType="solid">
                  <bgColor rgb="FFC00000"/>
                </patternFill>
              </fill>
            </x14:dxf>
          </x14:cfRule>
          <x14:cfRule type="containsText" priority="5874" operator="containsText" id="{E3A542B0-9AF7-4987-9143-7121B1AF3F59}">
            <xm:f>NOT(ISERROR(SEARCH('Listados Datos'!$T$4,AT465)))</xm:f>
            <xm:f>'Listados Datos'!$T$4</xm:f>
            <x14:dxf>
              <font>
                <b/>
                <i val="0"/>
                <color theme="0"/>
              </font>
              <fill>
                <patternFill>
                  <bgColor rgb="FFE26B0A"/>
                </patternFill>
              </fill>
            </x14:dxf>
          </x14:cfRule>
          <x14:cfRule type="containsText" priority="5875" operator="containsText" id="{40066371-8E2F-4F77-A479-D226D5D98B14}">
            <xm:f>NOT(ISERROR(SEARCH('Listados Datos'!$T$5,AT465)))</xm:f>
            <xm:f>'Listados Datos'!$T$5</xm:f>
            <x14:dxf>
              <font>
                <b/>
                <i val="0"/>
                <color auto="1"/>
              </font>
              <fill>
                <patternFill>
                  <bgColor rgb="FFFFFF00"/>
                </patternFill>
              </fill>
            </x14:dxf>
          </x14:cfRule>
          <x14:cfRule type="containsText" priority="5876" operator="containsText" id="{3236DC70-B45E-4A3C-B258-DA805851F9B0}">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863" operator="containsText" id="{A9D8723D-712A-45B0-B63C-BA2D7D50F681}">
            <xm:f>NOT(ISERROR(SEARCH('Listados Datos'!$P$3,AR465)))</xm:f>
            <xm:f>'Listados Datos'!$P$3</xm:f>
            <x14:dxf>
              <fill>
                <patternFill>
                  <bgColor rgb="FF99CC00"/>
                </patternFill>
              </fill>
            </x14:dxf>
          </x14:cfRule>
          <x14:cfRule type="containsText" priority="5864" operator="containsText" id="{E7F4A2E5-60B0-4B44-9BFF-BC891A14B56D}">
            <xm:f>NOT(ISERROR(SEARCH('Listados Datos'!$P$4,AR465)))</xm:f>
            <xm:f>'Listados Datos'!$P$4</xm:f>
            <x14:dxf>
              <fill>
                <patternFill>
                  <bgColor rgb="FF33CC33"/>
                </patternFill>
              </fill>
            </x14:dxf>
          </x14:cfRule>
          <x14:cfRule type="containsText" priority="5865" operator="containsText" id="{C7FC0B1D-1B02-4136-A096-0CE0A975C1E6}">
            <xm:f>NOT(ISERROR(SEARCH('Listados Datos'!$P$5,AR465)))</xm:f>
            <xm:f>'Listados Datos'!$P$5</xm:f>
            <x14:dxf>
              <fill>
                <patternFill>
                  <bgColor rgb="FFFFFF00"/>
                </patternFill>
              </fill>
            </x14:dxf>
          </x14:cfRule>
          <x14:cfRule type="containsText" priority="5866" operator="containsText" id="{99CC10E1-324F-43B9-B9C2-BF2ABDCAC18B}">
            <xm:f>NOT(ISERROR(SEARCH('Listados Datos'!$P$6,AR465)))</xm:f>
            <xm:f>'Listados Datos'!$P$6</xm:f>
            <x14:dxf>
              <fill>
                <patternFill>
                  <bgColor rgb="FFFFC000"/>
                </patternFill>
              </fill>
            </x14:dxf>
          </x14:cfRule>
          <x14:cfRule type="containsText" priority="5867" operator="containsText" id="{057DACB7-4612-49C4-9AC1-2DBD1540F7A6}">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995" operator="containsText" id="{121C6CCA-18F0-4BE7-8C63-54876EA8CF58}">
            <xm:f>NOT(ISERROR(SEARCH('Listados Datos'!$T$3,AF456)))</xm:f>
            <xm:f>'Listados Datos'!$T$3</xm:f>
            <x14:dxf>
              <fill>
                <patternFill patternType="solid">
                  <bgColor rgb="FFC00000"/>
                </patternFill>
              </fill>
            </x14:dxf>
          </x14:cfRule>
          <x14:cfRule type="containsText" priority="5996" operator="containsText" id="{BAE4102C-12D0-4B7E-B018-AD3AD02CFF75}">
            <xm:f>NOT(ISERROR(SEARCH('Listados Datos'!$T$4,AF456)))</xm:f>
            <xm:f>'Listados Datos'!$T$4</xm:f>
            <x14:dxf>
              <font>
                <b/>
                <i val="0"/>
                <color theme="0"/>
              </font>
              <fill>
                <patternFill>
                  <bgColor rgb="FFE26B0A"/>
                </patternFill>
              </fill>
            </x14:dxf>
          </x14:cfRule>
          <x14:cfRule type="containsText" priority="5997" operator="containsText" id="{3A584161-D90C-405B-B603-10DB2B8A6624}">
            <xm:f>NOT(ISERROR(SEARCH('Listados Datos'!$T$5,AF456)))</xm:f>
            <xm:f>'Listados Datos'!$T$5</xm:f>
            <x14:dxf>
              <font>
                <b/>
                <i val="0"/>
                <color auto="1"/>
              </font>
              <fill>
                <patternFill>
                  <bgColor rgb="FFFFFF00"/>
                </patternFill>
              </fill>
            </x14:dxf>
          </x14:cfRule>
          <x14:cfRule type="containsText" priority="5998" operator="containsText" id="{2B2C8F63-2A8D-466F-BF99-F1163AFD8A74}">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991" operator="containsText" id="{89B367EB-9C2C-4439-9B89-FBB0F6C8EA73}">
            <xm:f>NOT(ISERROR(SEARCH('Listados Datos'!$T$3,AB456)))</xm:f>
            <xm:f>'Listados Datos'!$T$3</xm:f>
            <x14:dxf>
              <fill>
                <patternFill patternType="solid">
                  <bgColor rgb="FFC00000"/>
                </patternFill>
              </fill>
            </x14:dxf>
          </x14:cfRule>
          <x14:cfRule type="containsText" priority="5992" operator="containsText" id="{240F4646-95F3-493F-BC28-987C1F3FEB9C}">
            <xm:f>NOT(ISERROR(SEARCH('Listados Datos'!$T$4,AB456)))</xm:f>
            <xm:f>'Listados Datos'!$T$4</xm:f>
            <x14:dxf>
              <font>
                <b/>
                <i val="0"/>
                <color theme="0"/>
              </font>
              <fill>
                <patternFill>
                  <bgColor rgb="FFE26B0A"/>
                </patternFill>
              </fill>
            </x14:dxf>
          </x14:cfRule>
          <x14:cfRule type="containsText" priority="5993" operator="containsText" id="{CD29EED3-E72A-48B9-8BA9-19B8F5E10CFF}">
            <xm:f>NOT(ISERROR(SEARCH('Listados Datos'!$T$5,AB456)))</xm:f>
            <xm:f>'Listados Datos'!$T$5</xm:f>
            <x14:dxf>
              <font>
                <b/>
                <i val="0"/>
                <color auto="1"/>
              </font>
              <fill>
                <patternFill>
                  <bgColor rgb="FFFFFF00"/>
                </patternFill>
              </fill>
            </x14:dxf>
          </x14:cfRule>
          <x14:cfRule type="containsText" priority="5994" operator="containsText" id="{CC093724-B4CD-43FD-A5BA-31C46B6B6C22}">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981" operator="containsText" id="{D6DB091E-2BC3-4FE9-99BE-BA43F5093C97}">
            <xm:f>NOT(ISERROR(SEARCH('Listados Datos'!$P$3,Z456)))</xm:f>
            <xm:f>'Listados Datos'!$P$3</xm:f>
            <x14:dxf>
              <fill>
                <patternFill>
                  <bgColor rgb="FF99CC00"/>
                </patternFill>
              </fill>
            </x14:dxf>
          </x14:cfRule>
          <x14:cfRule type="containsText" priority="5982" operator="containsText" id="{5359D27D-D498-44A7-9076-486AE8E0FDC8}">
            <xm:f>NOT(ISERROR(SEARCH('Listados Datos'!$P$4,Z456)))</xm:f>
            <xm:f>'Listados Datos'!$P$4</xm:f>
            <x14:dxf>
              <fill>
                <patternFill>
                  <bgColor rgb="FF33CC33"/>
                </patternFill>
              </fill>
            </x14:dxf>
          </x14:cfRule>
          <x14:cfRule type="containsText" priority="5983" operator="containsText" id="{E91030C3-62FE-46C6-A54C-8C3CB44487FF}">
            <xm:f>NOT(ISERROR(SEARCH('Listados Datos'!$P$5,Z456)))</xm:f>
            <xm:f>'Listados Datos'!$P$5</xm:f>
            <x14:dxf>
              <fill>
                <patternFill>
                  <bgColor rgb="FFFFFF00"/>
                </patternFill>
              </fill>
            </x14:dxf>
          </x14:cfRule>
          <x14:cfRule type="containsText" priority="5984" operator="containsText" id="{BAFB337B-7D8C-491D-B62D-50150CE5CCFA}">
            <xm:f>NOT(ISERROR(SEARCH('Listados Datos'!$P$6,Z456)))</xm:f>
            <xm:f>'Listados Datos'!$P$6</xm:f>
            <x14:dxf>
              <fill>
                <patternFill>
                  <bgColor rgb="FFFFC000"/>
                </patternFill>
              </fill>
            </x14:dxf>
          </x14:cfRule>
          <x14:cfRule type="containsText" priority="5985" operator="containsText" id="{1CC7872E-44F4-4630-91B2-6E0DB1BA5D66}">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831" operator="containsText" id="{6BB8F2FF-5E11-478A-A7E3-714AB68054ED}">
            <xm:f>NOT(ISERROR(SEARCH('Listados Datos'!$T$3,AT462)))</xm:f>
            <xm:f>'Listados Datos'!$T$3</xm:f>
            <x14:dxf>
              <fill>
                <patternFill patternType="solid">
                  <bgColor rgb="FFC00000"/>
                </patternFill>
              </fill>
            </x14:dxf>
          </x14:cfRule>
          <x14:cfRule type="containsText" priority="5832" operator="containsText" id="{A7497FB2-9751-4D14-8191-79EF802FA9B7}">
            <xm:f>NOT(ISERROR(SEARCH('Listados Datos'!$T$4,AT462)))</xm:f>
            <xm:f>'Listados Datos'!$T$4</xm:f>
            <x14:dxf>
              <font>
                <b/>
                <i val="0"/>
                <color theme="0"/>
              </font>
              <fill>
                <patternFill>
                  <bgColor rgb="FFE26B0A"/>
                </patternFill>
              </fill>
            </x14:dxf>
          </x14:cfRule>
          <x14:cfRule type="containsText" priority="5833" operator="containsText" id="{525EA565-E674-40DC-85B5-CB221947A725}">
            <xm:f>NOT(ISERROR(SEARCH('Listados Datos'!$T$5,AT462)))</xm:f>
            <xm:f>'Listados Datos'!$T$5</xm:f>
            <x14:dxf>
              <font>
                <b/>
                <i val="0"/>
                <color auto="1"/>
              </font>
              <fill>
                <patternFill>
                  <bgColor rgb="FFFFFF00"/>
                </patternFill>
              </fill>
            </x14:dxf>
          </x14:cfRule>
          <x14:cfRule type="containsText" priority="5834" operator="containsText" id="{4411BEF5-3AC7-4343-97A8-7CED21701A6A}">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821" operator="containsText" id="{D5FF794F-B1A1-45E0-A467-FFED3CF476C4}">
            <xm:f>NOT(ISERROR(SEARCH('Listados Datos'!$P$3,AR462)))</xm:f>
            <xm:f>'Listados Datos'!$P$3</xm:f>
            <x14:dxf>
              <fill>
                <patternFill>
                  <bgColor rgb="FF99CC00"/>
                </patternFill>
              </fill>
            </x14:dxf>
          </x14:cfRule>
          <x14:cfRule type="containsText" priority="5822" operator="containsText" id="{52C05DE0-00E2-409C-B1BC-2F1548434583}">
            <xm:f>NOT(ISERROR(SEARCH('Listados Datos'!$P$4,AR462)))</xm:f>
            <xm:f>'Listados Datos'!$P$4</xm:f>
            <x14:dxf>
              <fill>
                <patternFill>
                  <bgColor rgb="FF33CC33"/>
                </patternFill>
              </fill>
            </x14:dxf>
          </x14:cfRule>
          <x14:cfRule type="containsText" priority="5823" operator="containsText" id="{6CB2E378-6375-457F-8B1C-5B50063EB559}">
            <xm:f>NOT(ISERROR(SEARCH('Listados Datos'!$P$5,AR462)))</xm:f>
            <xm:f>'Listados Datos'!$P$5</xm:f>
            <x14:dxf>
              <fill>
                <patternFill>
                  <bgColor rgb="FFFFFF00"/>
                </patternFill>
              </fill>
            </x14:dxf>
          </x14:cfRule>
          <x14:cfRule type="containsText" priority="5824" operator="containsText" id="{8A4BB0AF-BA53-4E05-938A-52C38854D1D8}">
            <xm:f>NOT(ISERROR(SEARCH('Listados Datos'!$P$6,AR462)))</xm:f>
            <xm:f>'Listados Datos'!$P$6</xm:f>
            <x14:dxf>
              <fill>
                <patternFill>
                  <bgColor rgb="FFFFC000"/>
                </patternFill>
              </fill>
            </x14:dxf>
          </x14:cfRule>
          <x14:cfRule type="containsText" priority="5825" operator="containsText" id="{6F65BAF1-03E9-4E4C-AAD9-52ED69CBDC66}">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953" operator="containsText" id="{C50F7F1E-C2BF-477A-8103-3C83990FA871}">
            <xm:f>NOT(ISERROR(SEARCH('Listados Datos'!$T$3,AT457)))</xm:f>
            <xm:f>'Listados Datos'!$T$3</xm:f>
            <x14:dxf>
              <fill>
                <patternFill patternType="solid">
                  <bgColor rgb="FFC00000"/>
                </patternFill>
              </fill>
            </x14:dxf>
          </x14:cfRule>
          <x14:cfRule type="containsText" priority="5954" operator="containsText" id="{B307DC16-5E05-4E9A-A73A-A46D2EEEC8D8}">
            <xm:f>NOT(ISERROR(SEARCH('Listados Datos'!$T$4,AT457)))</xm:f>
            <xm:f>'Listados Datos'!$T$4</xm:f>
            <x14:dxf>
              <font>
                <b/>
                <i val="0"/>
                <color theme="0"/>
              </font>
              <fill>
                <patternFill>
                  <bgColor rgb="FFE26B0A"/>
                </patternFill>
              </fill>
            </x14:dxf>
          </x14:cfRule>
          <x14:cfRule type="containsText" priority="5955" operator="containsText" id="{B15B3875-A05B-4C21-B45F-903CF3A3838F}">
            <xm:f>NOT(ISERROR(SEARCH('Listados Datos'!$T$5,AT457)))</xm:f>
            <xm:f>'Listados Datos'!$T$5</xm:f>
            <x14:dxf>
              <font>
                <b/>
                <i val="0"/>
                <color auto="1"/>
              </font>
              <fill>
                <patternFill>
                  <bgColor rgb="FFFFFF00"/>
                </patternFill>
              </fill>
            </x14:dxf>
          </x14:cfRule>
          <x14:cfRule type="containsText" priority="5956" operator="containsText" id="{6E8BC7F1-B377-43EC-A76B-14426A51D7D2}">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943" operator="containsText" id="{B7720698-EDF8-476E-B31D-155DDD884782}">
            <xm:f>NOT(ISERROR(SEARCH('Listados Datos'!$P$3,AR457)))</xm:f>
            <xm:f>'Listados Datos'!$P$3</xm:f>
            <x14:dxf>
              <fill>
                <patternFill>
                  <bgColor rgb="FF99CC00"/>
                </patternFill>
              </fill>
            </x14:dxf>
          </x14:cfRule>
          <x14:cfRule type="containsText" priority="5944" operator="containsText" id="{F985CD5C-E2B2-409E-ADC7-AECBC07184B2}">
            <xm:f>NOT(ISERROR(SEARCH('Listados Datos'!$P$4,AR457)))</xm:f>
            <xm:f>'Listados Datos'!$P$4</xm:f>
            <x14:dxf>
              <fill>
                <patternFill>
                  <bgColor rgb="FF33CC33"/>
                </patternFill>
              </fill>
            </x14:dxf>
          </x14:cfRule>
          <x14:cfRule type="containsText" priority="5945" operator="containsText" id="{0E939A3C-A15F-4EC4-B521-E80C4B54ECDB}">
            <xm:f>NOT(ISERROR(SEARCH('Listados Datos'!$P$5,AR457)))</xm:f>
            <xm:f>'Listados Datos'!$P$5</xm:f>
            <x14:dxf>
              <fill>
                <patternFill>
                  <bgColor rgb="FFFFFF00"/>
                </patternFill>
              </fill>
            </x14:dxf>
          </x14:cfRule>
          <x14:cfRule type="containsText" priority="5946" operator="containsText" id="{DE48DD40-F492-49F6-8026-C9FF06BEDE43}">
            <xm:f>NOT(ISERROR(SEARCH('Listados Datos'!$P$6,AR457)))</xm:f>
            <xm:f>'Listados Datos'!$P$6</xm:f>
            <x14:dxf>
              <fill>
                <patternFill>
                  <bgColor rgb="FFFFC000"/>
                </patternFill>
              </fill>
            </x14:dxf>
          </x14:cfRule>
          <x14:cfRule type="containsText" priority="5947" operator="containsText" id="{50B91887-066D-45BB-93B3-8C55EFA564E5}">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807" operator="containsText" id="{F545973E-433D-4662-B28E-A62ED65A3623}">
            <xm:f>NOT(ISERROR(SEARCH('Listados Datos'!$P$3,AR463)))</xm:f>
            <xm:f>'Listados Datos'!$P$3</xm:f>
            <x14:dxf>
              <fill>
                <patternFill>
                  <bgColor rgb="FF99CC00"/>
                </patternFill>
              </fill>
            </x14:dxf>
          </x14:cfRule>
          <x14:cfRule type="containsText" priority="5808" operator="containsText" id="{660BF4F0-C2D1-45A5-8572-8E450E20F30C}">
            <xm:f>NOT(ISERROR(SEARCH('Listados Datos'!$P$4,AR463)))</xm:f>
            <xm:f>'Listados Datos'!$P$4</xm:f>
            <x14:dxf>
              <fill>
                <patternFill>
                  <bgColor rgb="FF33CC33"/>
                </patternFill>
              </fill>
            </x14:dxf>
          </x14:cfRule>
          <x14:cfRule type="containsText" priority="5809" operator="containsText" id="{5516869C-A005-4836-858A-867C13AD822A}">
            <xm:f>NOT(ISERROR(SEARCH('Listados Datos'!$P$5,AR463)))</xm:f>
            <xm:f>'Listados Datos'!$P$5</xm:f>
            <x14:dxf>
              <fill>
                <patternFill>
                  <bgColor rgb="FFFFFF00"/>
                </patternFill>
              </fill>
            </x14:dxf>
          </x14:cfRule>
          <x14:cfRule type="containsText" priority="5810" operator="containsText" id="{04C53F97-CF50-4E25-B5FB-EABD829D6AA2}">
            <xm:f>NOT(ISERROR(SEARCH('Listados Datos'!$P$6,AR463)))</xm:f>
            <xm:f>'Listados Datos'!$P$6</xm:f>
            <x14:dxf>
              <fill>
                <patternFill>
                  <bgColor rgb="FFFFC000"/>
                </patternFill>
              </fill>
            </x14:dxf>
          </x14:cfRule>
          <x14:cfRule type="containsText" priority="5811" operator="containsText" id="{0A8455D5-1D7A-418F-98E6-0DAD62769703}">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671" operator="containsText" id="{C41A560A-5D7F-4D7E-A9C1-BDC8FCB9FF86}">
            <xm:f>NOT(ISERROR(SEARCH('Listados Datos'!$P$3,AR475)))</xm:f>
            <xm:f>'Listados Datos'!$P$3</xm:f>
            <x14:dxf>
              <fill>
                <patternFill>
                  <bgColor rgb="FF99CC00"/>
                </patternFill>
              </fill>
            </x14:dxf>
          </x14:cfRule>
          <x14:cfRule type="containsText" priority="5672" operator="containsText" id="{8F4B2EA6-E619-4C3B-A38B-4A5707891CFC}">
            <xm:f>NOT(ISERROR(SEARCH('Listados Datos'!$P$4,AR475)))</xm:f>
            <xm:f>'Listados Datos'!$P$4</xm:f>
            <x14:dxf>
              <fill>
                <patternFill>
                  <bgColor rgb="FF33CC33"/>
                </patternFill>
              </fill>
            </x14:dxf>
          </x14:cfRule>
          <x14:cfRule type="containsText" priority="5673" operator="containsText" id="{B2C3969A-BC12-46FD-A644-CEE0AEC12BF8}">
            <xm:f>NOT(ISERROR(SEARCH('Listados Datos'!$P$5,AR475)))</xm:f>
            <xm:f>'Listados Datos'!$P$5</xm:f>
            <x14:dxf>
              <fill>
                <patternFill>
                  <bgColor rgb="FFFFFF00"/>
                </patternFill>
              </fill>
            </x14:dxf>
          </x14:cfRule>
          <x14:cfRule type="containsText" priority="5674" operator="containsText" id="{7C3A45E2-DACC-4908-913C-5E1F147D0439}">
            <xm:f>NOT(ISERROR(SEARCH('Listados Datos'!$P$6,AR475)))</xm:f>
            <xm:f>'Listados Datos'!$P$6</xm:f>
            <x14:dxf>
              <fill>
                <patternFill>
                  <bgColor rgb="FFFFC000"/>
                </patternFill>
              </fill>
            </x14:dxf>
          </x14:cfRule>
          <x14:cfRule type="containsText" priority="5675" operator="containsText" id="{D16A56CD-2A7A-49EC-91E7-BE6719C270A7}">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6347" operator="containsText" id="{CC385920-D24C-4A50-818B-D864F3D32621}">
            <xm:f>NOT(ISERROR(SEARCH('Listados Datos'!$T$3,AF442)))</xm:f>
            <xm:f>'Listados Datos'!$T$3</xm:f>
            <x14:dxf>
              <fill>
                <patternFill patternType="solid">
                  <bgColor rgb="FFC00000"/>
                </patternFill>
              </fill>
            </x14:dxf>
          </x14:cfRule>
          <x14:cfRule type="containsText" priority="6348" operator="containsText" id="{AF80CFC9-B19D-44F8-8904-3522DEB17C7E}">
            <xm:f>NOT(ISERROR(SEARCH('Listados Datos'!$T$4,AF442)))</xm:f>
            <xm:f>'Listados Datos'!$T$4</xm:f>
            <x14:dxf>
              <font>
                <b/>
                <i val="0"/>
                <color theme="0"/>
              </font>
              <fill>
                <patternFill>
                  <bgColor rgb="FFE26B0A"/>
                </patternFill>
              </fill>
            </x14:dxf>
          </x14:cfRule>
          <x14:cfRule type="containsText" priority="6349" operator="containsText" id="{238DFA64-6BA2-49A9-AAA5-30B38ECD89DB}">
            <xm:f>NOT(ISERROR(SEARCH('Listados Datos'!$T$5,AF442)))</xm:f>
            <xm:f>'Listados Datos'!$T$5</xm:f>
            <x14:dxf>
              <font>
                <b/>
                <i val="0"/>
                <color auto="1"/>
              </font>
              <fill>
                <patternFill>
                  <bgColor rgb="FFFFFF00"/>
                </patternFill>
              </fill>
            </x14:dxf>
          </x14:cfRule>
          <x14:cfRule type="containsText" priority="6350" operator="containsText" id="{979EE06B-10FC-4269-A489-5303B81E12E2}">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343" operator="containsText" id="{2F10EFF2-38FC-430B-84EF-C5A4DAE9D77A}">
            <xm:f>NOT(ISERROR(SEARCH('Listados Datos'!$T$3,AB442)))</xm:f>
            <xm:f>'Listados Datos'!$T$3</xm:f>
            <x14:dxf>
              <fill>
                <patternFill patternType="solid">
                  <bgColor rgb="FFC00000"/>
                </patternFill>
              </fill>
            </x14:dxf>
          </x14:cfRule>
          <x14:cfRule type="containsText" priority="6344" operator="containsText" id="{08862BC8-ECC7-4608-B15A-440FA037A771}">
            <xm:f>NOT(ISERROR(SEARCH('Listados Datos'!$T$4,AB442)))</xm:f>
            <xm:f>'Listados Datos'!$T$4</xm:f>
            <x14:dxf>
              <font>
                <b/>
                <i val="0"/>
                <color theme="0"/>
              </font>
              <fill>
                <patternFill>
                  <bgColor rgb="FFE26B0A"/>
                </patternFill>
              </fill>
            </x14:dxf>
          </x14:cfRule>
          <x14:cfRule type="containsText" priority="6345" operator="containsText" id="{90AA1C5F-FAE4-43AE-A2E7-C0F9B53303C2}">
            <xm:f>NOT(ISERROR(SEARCH('Listados Datos'!$T$5,AB442)))</xm:f>
            <xm:f>'Listados Datos'!$T$5</xm:f>
            <x14:dxf>
              <font>
                <b/>
                <i val="0"/>
                <color auto="1"/>
              </font>
              <fill>
                <patternFill>
                  <bgColor rgb="FFFFFF00"/>
                </patternFill>
              </fill>
            </x14:dxf>
          </x14:cfRule>
          <x14:cfRule type="containsText" priority="6346" operator="containsText" id="{414A1254-7E5C-4350-88D0-79088CC215AB}">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333" operator="containsText" id="{E5403EA9-DF8D-4409-8F69-29B1B5C86FBA}">
            <xm:f>NOT(ISERROR(SEARCH('Listados Datos'!$P$3,Z442)))</xm:f>
            <xm:f>'Listados Datos'!$P$3</xm:f>
            <x14:dxf>
              <fill>
                <patternFill>
                  <bgColor rgb="FF99CC00"/>
                </patternFill>
              </fill>
            </x14:dxf>
          </x14:cfRule>
          <x14:cfRule type="containsText" priority="6334" operator="containsText" id="{2062C9C1-530D-47F1-81A0-908FB7A347A4}">
            <xm:f>NOT(ISERROR(SEARCH('Listados Datos'!$P$4,Z442)))</xm:f>
            <xm:f>'Listados Datos'!$P$4</xm:f>
            <x14:dxf>
              <fill>
                <patternFill>
                  <bgColor rgb="FF33CC33"/>
                </patternFill>
              </fill>
            </x14:dxf>
          </x14:cfRule>
          <x14:cfRule type="containsText" priority="6335" operator="containsText" id="{E1EAD7CF-6A22-4A07-81A3-A671976CC092}">
            <xm:f>NOT(ISERROR(SEARCH('Listados Datos'!$P$5,Z442)))</xm:f>
            <xm:f>'Listados Datos'!$P$5</xm:f>
            <x14:dxf>
              <fill>
                <patternFill>
                  <bgColor rgb="FFFFFF00"/>
                </patternFill>
              </fill>
            </x14:dxf>
          </x14:cfRule>
          <x14:cfRule type="containsText" priority="6336" operator="containsText" id="{29DFFA98-5586-4824-81A1-5DF8EBD9C93A}">
            <xm:f>NOT(ISERROR(SEARCH('Listados Datos'!$P$6,Z442)))</xm:f>
            <xm:f>'Listados Datos'!$P$6</xm:f>
            <x14:dxf>
              <fill>
                <patternFill>
                  <bgColor rgb="FFFFC000"/>
                </patternFill>
              </fill>
            </x14:dxf>
          </x14:cfRule>
          <x14:cfRule type="containsText" priority="6337" operator="containsText" id="{E0B1945F-C2E4-4B76-9D6D-756CC6E6BE40}">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309" operator="containsText" id="{D426784B-CBFB-44B6-AC19-9DB7685EEEA9}">
            <xm:f>NOT(ISERROR(SEARCH('Listados Datos'!$T$3,AT442)))</xm:f>
            <xm:f>'Listados Datos'!$T$3</xm:f>
            <x14:dxf>
              <fill>
                <patternFill patternType="solid">
                  <bgColor rgb="FFC00000"/>
                </patternFill>
              </fill>
            </x14:dxf>
          </x14:cfRule>
          <x14:cfRule type="containsText" priority="6310" operator="containsText" id="{DD178F71-B4EE-4C88-A310-3792445895ED}">
            <xm:f>NOT(ISERROR(SEARCH('Listados Datos'!$T$4,AT442)))</xm:f>
            <xm:f>'Listados Datos'!$T$4</xm:f>
            <x14:dxf>
              <font>
                <b/>
                <i val="0"/>
                <color theme="0"/>
              </font>
              <fill>
                <patternFill>
                  <bgColor rgb="FFE26B0A"/>
                </patternFill>
              </fill>
            </x14:dxf>
          </x14:cfRule>
          <x14:cfRule type="containsText" priority="6311" operator="containsText" id="{8058A4E6-A1A5-4209-80B2-C20C5B9DE276}">
            <xm:f>NOT(ISERROR(SEARCH('Listados Datos'!$T$5,AT442)))</xm:f>
            <xm:f>'Listados Datos'!$T$5</xm:f>
            <x14:dxf>
              <font>
                <b/>
                <i val="0"/>
                <color auto="1"/>
              </font>
              <fill>
                <patternFill>
                  <bgColor rgb="FFFFFF00"/>
                </patternFill>
              </fill>
            </x14:dxf>
          </x14:cfRule>
          <x14:cfRule type="containsText" priority="6312" operator="containsText" id="{DF31533B-D2C5-411E-843F-44113CE29E78}">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299" operator="containsText" id="{96A0C2A4-E1B9-40C8-BC9D-C37D4C665FA2}">
            <xm:f>NOT(ISERROR(SEARCH('Listados Datos'!$P$3,AR442)))</xm:f>
            <xm:f>'Listados Datos'!$P$3</xm:f>
            <x14:dxf>
              <fill>
                <patternFill>
                  <bgColor rgb="FF99CC00"/>
                </patternFill>
              </fill>
            </x14:dxf>
          </x14:cfRule>
          <x14:cfRule type="containsText" priority="6300" operator="containsText" id="{FAD6BBE3-D8B2-46C5-8F41-93BC8D771532}">
            <xm:f>NOT(ISERROR(SEARCH('Listados Datos'!$P$4,AR442)))</xm:f>
            <xm:f>'Listados Datos'!$P$4</xm:f>
            <x14:dxf>
              <fill>
                <patternFill>
                  <bgColor rgb="FF33CC33"/>
                </patternFill>
              </fill>
            </x14:dxf>
          </x14:cfRule>
          <x14:cfRule type="containsText" priority="6301" operator="containsText" id="{5097321F-6334-4D3F-B08F-1288369D8630}">
            <xm:f>NOT(ISERROR(SEARCH('Listados Datos'!$P$5,AR442)))</xm:f>
            <xm:f>'Listados Datos'!$P$5</xm:f>
            <x14:dxf>
              <fill>
                <patternFill>
                  <bgColor rgb="FFFFFF00"/>
                </patternFill>
              </fill>
            </x14:dxf>
          </x14:cfRule>
          <x14:cfRule type="containsText" priority="6302" operator="containsText" id="{DF787B36-9083-4F2A-9DF2-6F4EED10AAFB}">
            <xm:f>NOT(ISERROR(SEARCH('Listados Datos'!$P$6,AR442)))</xm:f>
            <xm:f>'Listados Datos'!$P$6</xm:f>
            <x14:dxf>
              <fill>
                <patternFill>
                  <bgColor rgb="FFFFC000"/>
                </patternFill>
              </fill>
            </x14:dxf>
          </x14:cfRule>
          <x14:cfRule type="containsText" priority="6303" operator="containsText" id="{492C8B2A-9B9A-4E93-AD83-FEA3BD0EE895}">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6295" operator="containsText" id="{9EBA317A-C1A6-4186-95DA-B99F1EEB1A56}">
            <xm:f>NOT(ISERROR(SEARCH('Listados Datos'!$T$3,AT443)))</xm:f>
            <xm:f>'Listados Datos'!$T$3</xm:f>
            <x14:dxf>
              <fill>
                <patternFill patternType="solid">
                  <bgColor rgb="FFC00000"/>
                </patternFill>
              </fill>
            </x14:dxf>
          </x14:cfRule>
          <x14:cfRule type="containsText" priority="6296" operator="containsText" id="{8FD8FF95-A0EF-4C13-9EAB-D341A43A8754}">
            <xm:f>NOT(ISERROR(SEARCH('Listados Datos'!$T$4,AT443)))</xm:f>
            <xm:f>'Listados Datos'!$T$4</xm:f>
            <x14:dxf>
              <font>
                <b/>
                <i val="0"/>
                <color theme="0"/>
              </font>
              <fill>
                <patternFill>
                  <bgColor rgb="FFE26B0A"/>
                </patternFill>
              </fill>
            </x14:dxf>
          </x14:cfRule>
          <x14:cfRule type="containsText" priority="6297" operator="containsText" id="{F3209923-2F46-49CA-9C10-0AF11421F7FE}">
            <xm:f>NOT(ISERROR(SEARCH('Listados Datos'!$T$5,AT443)))</xm:f>
            <xm:f>'Listados Datos'!$T$5</xm:f>
            <x14:dxf>
              <font>
                <b/>
                <i val="0"/>
                <color auto="1"/>
              </font>
              <fill>
                <patternFill>
                  <bgColor rgb="FFFFFF00"/>
                </patternFill>
              </fill>
            </x14:dxf>
          </x14:cfRule>
          <x14:cfRule type="containsText" priority="6298" operator="containsText" id="{78506DCC-AF7E-49E5-8C1F-7568A122B457}">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6285" operator="containsText" id="{7F9934E7-3F06-4AE7-9D21-5375A5B072C5}">
            <xm:f>NOT(ISERROR(SEARCH('Listados Datos'!$P$3,AR443)))</xm:f>
            <xm:f>'Listados Datos'!$P$3</xm:f>
            <x14:dxf>
              <fill>
                <patternFill>
                  <bgColor rgb="FF99CC00"/>
                </patternFill>
              </fill>
            </x14:dxf>
          </x14:cfRule>
          <x14:cfRule type="containsText" priority="6286" operator="containsText" id="{F7DC96C7-DDD3-4702-A257-5E32CA97B048}">
            <xm:f>NOT(ISERROR(SEARCH('Listados Datos'!$P$4,AR443)))</xm:f>
            <xm:f>'Listados Datos'!$P$4</xm:f>
            <x14:dxf>
              <fill>
                <patternFill>
                  <bgColor rgb="FF33CC33"/>
                </patternFill>
              </fill>
            </x14:dxf>
          </x14:cfRule>
          <x14:cfRule type="containsText" priority="6287" operator="containsText" id="{8A9CBB29-D5B8-4312-B2C7-E3D91B11029A}">
            <xm:f>NOT(ISERROR(SEARCH('Listados Datos'!$P$5,AR443)))</xm:f>
            <xm:f>'Listados Datos'!$P$5</xm:f>
            <x14:dxf>
              <fill>
                <patternFill>
                  <bgColor rgb="FFFFFF00"/>
                </patternFill>
              </fill>
            </x14:dxf>
          </x14:cfRule>
          <x14:cfRule type="containsText" priority="6288" operator="containsText" id="{A579E88B-579C-45AB-8031-77BAFE5D5962}">
            <xm:f>NOT(ISERROR(SEARCH('Listados Datos'!$P$6,AR443)))</xm:f>
            <xm:f>'Listados Datos'!$P$6</xm:f>
            <x14:dxf>
              <fill>
                <patternFill>
                  <bgColor rgb="FFFFC000"/>
                </patternFill>
              </fill>
            </x14:dxf>
          </x14:cfRule>
          <x14:cfRule type="containsText" priority="6289" operator="containsText" id="{284BDFF7-7587-4C50-B873-33177D43737F}">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6281" operator="containsText" id="{17046B17-4307-4452-AFB5-B1579DB18A44}">
            <xm:f>NOT(ISERROR(SEARCH('Listados Datos'!$T$3,AT447)))</xm:f>
            <xm:f>'Listados Datos'!$T$3</xm:f>
            <x14:dxf>
              <fill>
                <patternFill patternType="solid">
                  <bgColor rgb="FFC00000"/>
                </patternFill>
              </fill>
            </x14:dxf>
          </x14:cfRule>
          <x14:cfRule type="containsText" priority="6282" operator="containsText" id="{417B3A82-0A41-4D00-96BB-256EC997C5DE}">
            <xm:f>NOT(ISERROR(SEARCH('Listados Datos'!$T$4,AT447)))</xm:f>
            <xm:f>'Listados Datos'!$T$4</xm:f>
            <x14:dxf>
              <font>
                <b/>
                <i val="0"/>
                <color theme="0"/>
              </font>
              <fill>
                <patternFill>
                  <bgColor rgb="FFE26B0A"/>
                </patternFill>
              </fill>
            </x14:dxf>
          </x14:cfRule>
          <x14:cfRule type="containsText" priority="6283" operator="containsText" id="{598DE5B9-4AC2-4792-8DFA-714A992F278B}">
            <xm:f>NOT(ISERROR(SEARCH('Listados Datos'!$T$5,AT447)))</xm:f>
            <xm:f>'Listados Datos'!$T$5</xm:f>
            <x14:dxf>
              <font>
                <b/>
                <i val="0"/>
                <color auto="1"/>
              </font>
              <fill>
                <patternFill>
                  <bgColor rgb="FFFFFF00"/>
                </patternFill>
              </fill>
            </x14:dxf>
          </x14:cfRule>
          <x14:cfRule type="containsText" priority="6284" operator="containsText" id="{0257C1C1-1D95-4D73-B475-14A59B698E4D}">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6271" operator="containsText" id="{56B8D84D-18AD-441B-A7A4-879516D364F8}">
            <xm:f>NOT(ISERROR(SEARCH('Listados Datos'!$P$3,AR447)))</xm:f>
            <xm:f>'Listados Datos'!$P$3</xm:f>
            <x14:dxf>
              <fill>
                <patternFill>
                  <bgColor rgb="FF99CC00"/>
                </patternFill>
              </fill>
            </x14:dxf>
          </x14:cfRule>
          <x14:cfRule type="containsText" priority="6272" operator="containsText" id="{29E05B75-EFB4-4140-9F30-834A1CD5CD98}">
            <xm:f>NOT(ISERROR(SEARCH('Listados Datos'!$P$4,AR447)))</xm:f>
            <xm:f>'Listados Datos'!$P$4</xm:f>
            <x14:dxf>
              <fill>
                <patternFill>
                  <bgColor rgb="FF33CC33"/>
                </patternFill>
              </fill>
            </x14:dxf>
          </x14:cfRule>
          <x14:cfRule type="containsText" priority="6273" operator="containsText" id="{F36B79D8-2EE6-4630-955C-1346CE1BB56B}">
            <xm:f>NOT(ISERROR(SEARCH('Listados Datos'!$P$5,AR447)))</xm:f>
            <xm:f>'Listados Datos'!$P$5</xm:f>
            <x14:dxf>
              <fill>
                <patternFill>
                  <bgColor rgb="FFFFFF00"/>
                </patternFill>
              </fill>
            </x14:dxf>
          </x14:cfRule>
          <x14:cfRule type="containsText" priority="6274" operator="containsText" id="{5F62E5AB-A4A5-4A4F-A589-C336D2BF230E}">
            <xm:f>NOT(ISERROR(SEARCH('Listados Datos'!$P$6,AR447)))</xm:f>
            <xm:f>'Listados Datos'!$P$6</xm:f>
            <x14:dxf>
              <fill>
                <patternFill>
                  <bgColor rgb="FFFFC000"/>
                </patternFill>
              </fill>
            </x14:dxf>
          </x14:cfRule>
          <x14:cfRule type="containsText" priority="6275" operator="containsText" id="{962B7DD3-EA9B-4BF3-A379-3D36C2656CE2}">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6267" operator="containsText" id="{6D690970-9B36-406E-B91A-47E3B3E88D71}">
            <xm:f>NOT(ISERROR(SEARCH('Listados Datos'!$T$3,AF444)))</xm:f>
            <xm:f>'Listados Datos'!$T$3</xm:f>
            <x14:dxf>
              <fill>
                <patternFill patternType="solid">
                  <bgColor rgb="FFC00000"/>
                </patternFill>
              </fill>
            </x14:dxf>
          </x14:cfRule>
          <x14:cfRule type="containsText" priority="6268" operator="containsText" id="{7C415917-F025-4CB1-A48A-DF5434BB9D5C}">
            <xm:f>NOT(ISERROR(SEARCH('Listados Datos'!$T$4,AF444)))</xm:f>
            <xm:f>'Listados Datos'!$T$4</xm:f>
            <x14:dxf>
              <font>
                <b/>
                <i val="0"/>
                <color theme="0"/>
              </font>
              <fill>
                <patternFill>
                  <bgColor rgb="FFE26B0A"/>
                </patternFill>
              </fill>
            </x14:dxf>
          </x14:cfRule>
          <x14:cfRule type="containsText" priority="6269" operator="containsText" id="{6B5EF606-EA5E-4869-9BB4-EB84DDD44D55}">
            <xm:f>NOT(ISERROR(SEARCH('Listados Datos'!$T$5,AF444)))</xm:f>
            <xm:f>'Listados Datos'!$T$5</xm:f>
            <x14:dxf>
              <font>
                <b/>
                <i val="0"/>
                <color auto="1"/>
              </font>
              <fill>
                <patternFill>
                  <bgColor rgb="FFFFFF00"/>
                </patternFill>
              </fill>
            </x14:dxf>
          </x14:cfRule>
          <x14:cfRule type="containsText" priority="6270" operator="containsText" id="{5DBAB69B-DB9B-4D6F-B1B3-8AC5E5AFEF17}">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6263" operator="containsText" id="{1AAD825B-7E15-45F2-A8A9-DB04CBEB2349}">
            <xm:f>NOT(ISERROR(SEARCH('Listados Datos'!$T$3,AB444)))</xm:f>
            <xm:f>'Listados Datos'!$T$3</xm:f>
            <x14:dxf>
              <fill>
                <patternFill patternType="solid">
                  <bgColor rgb="FFC00000"/>
                </patternFill>
              </fill>
            </x14:dxf>
          </x14:cfRule>
          <x14:cfRule type="containsText" priority="6264" operator="containsText" id="{092C7812-9AB5-4CE3-88FB-1F755DE2F3A3}">
            <xm:f>NOT(ISERROR(SEARCH('Listados Datos'!$T$4,AB444)))</xm:f>
            <xm:f>'Listados Datos'!$T$4</xm:f>
            <x14:dxf>
              <font>
                <b/>
                <i val="0"/>
                <color theme="0"/>
              </font>
              <fill>
                <patternFill>
                  <bgColor rgb="FFE26B0A"/>
                </patternFill>
              </fill>
            </x14:dxf>
          </x14:cfRule>
          <x14:cfRule type="containsText" priority="6265" operator="containsText" id="{1B19DEC5-8D3E-41E0-BA7E-3690B3FAAEE7}">
            <xm:f>NOT(ISERROR(SEARCH('Listados Datos'!$T$5,AB444)))</xm:f>
            <xm:f>'Listados Datos'!$T$5</xm:f>
            <x14:dxf>
              <font>
                <b/>
                <i val="0"/>
                <color auto="1"/>
              </font>
              <fill>
                <patternFill>
                  <bgColor rgb="FFFFFF00"/>
                </patternFill>
              </fill>
            </x14:dxf>
          </x14:cfRule>
          <x14:cfRule type="containsText" priority="6266" operator="containsText" id="{D46159BC-1E25-4267-93DF-369ED51E677E}">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6253" operator="containsText" id="{D57794AC-AF6E-4973-B500-77ACD54FBC2A}">
            <xm:f>NOT(ISERROR(SEARCH('Listados Datos'!$P$3,Z444)))</xm:f>
            <xm:f>'Listados Datos'!$P$3</xm:f>
            <x14:dxf>
              <fill>
                <patternFill>
                  <bgColor rgb="FF99CC00"/>
                </patternFill>
              </fill>
            </x14:dxf>
          </x14:cfRule>
          <x14:cfRule type="containsText" priority="6254" operator="containsText" id="{8308F478-2227-4D14-A0F6-E7FF5D43AC3E}">
            <xm:f>NOT(ISERROR(SEARCH('Listados Datos'!$P$4,Z444)))</xm:f>
            <xm:f>'Listados Datos'!$P$4</xm:f>
            <x14:dxf>
              <fill>
                <patternFill>
                  <bgColor rgb="FF33CC33"/>
                </patternFill>
              </fill>
            </x14:dxf>
          </x14:cfRule>
          <x14:cfRule type="containsText" priority="6255" operator="containsText" id="{6135DA8C-5DAE-4055-AA53-AD8F9851D780}">
            <xm:f>NOT(ISERROR(SEARCH('Listados Datos'!$P$5,Z444)))</xm:f>
            <xm:f>'Listados Datos'!$P$5</xm:f>
            <x14:dxf>
              <fill>
                <patternFill>
                  <bgColor rgb="FFFFFF00"/>
                </patternFill>
              </fill>
            </x14:dxf>
          </x14:cfRule>
          <x14:cfRule type="containsText" priority="6256" operator="containsText" id="{6553B4D1-010A-4D88-9947-5FC3857F1989}">
            <xm:f>NOT(ISERROR(SEARCH('Listados Datos'!$P$6,Z444)))</xm:f>
            <xm:f>'Listados Datos'!$P$6</xm:f>
            <x14:dxf>
              <fill>
                <patternFill>
                  <bgColor rgb="FFFFC000"/>
                </patternFill>
              </fill>
            </x14:dxf>
          </x14:cfRule>
          <x14:cfRule type="containsText" priority="6257" operator="containsText" id="{38CB3FA1-3F93-4F7F-9C97-AF63D12371A8}">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6239" operator="containsText" id="{BD96FB50-29A7-4376-B302-98EC46C686C1}">
            <xm:f>NOT(ISERROR(SEARCH('Listados Datos'!$T$3,AT444)))</xm:f>
            <xm:f>'Listados Datos'!$T$3</xm:f>
            <x14:dxf>
              <fill>
                <patternFill patternType="solid">
                  <bgColor rgb="FFC00000"/>
                </patternFill>
              </fill>
            </x14:dxf>
          </x14:cfRule>
          <x14:cfRule type="containsText" priority="6240" operator="containsText" id="{35FF5898-0EDC-4FD4-A432-1F5016D70FE4}">
            <xm:f>NOT(ISERROR(SEARCH('Listados Datos'!$T$4,AT444)))</xm:f>
            <xm:f>'Listados Datos'!$T$4</xm:f>
            <x14:dxf>
              <font>
                <b/>
                <i val="0"/>
                <color theme="0"/>
              </font>
              <fill>
                <patternFill>
                  <bgColor rgb="FFE26B0A"/>
                </patternFill>
              </fill>
            </x14:dxf>
          </x14:cfRule>
          <x14:cfRule type="containsText" priority="6241" operator="containsText" id="{8AB0445C-7FDA-4AB4-92AC-9FB4632A221F}">
            <xm:f>NOT(ISERROR(SEARCH('Listados Datos'!$T$5,AT444)))</xm:f>
            <xm:f>'Listados Datos'!$T$5</xm:f>
            <x14:dxf>
              <font>
                <b/>
                <i val="0"/>
                <color auto="1"/>
              </font>
              <fill>
                <patternFill>
                  <bgColor rgb="FFFFFF00"/>
                </patternFill>
              </fill>
            </x14:dxf>
          </x14:cfRule>
          <x14:cfRule type="containsText" priority="6242" operator="containsText" id="{D23A2690-680A-4CD8-B9EE-12A559A7F0CF}">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6229" operator="containsText" id="{E5DB2C31-8581-47C4-B27C-CC65F310A919}">
            <xm:f>NOT(ISERROR(SEARCH('Listados Datos'!$P$3,AR444)))</xm:f>
            <xm:f>'Listados Datos'!$P$3</xm:f>
            <x14:dxf>
              <fill>
                <patternFill>
                  <bgColor rgb="FF99CC00"/>
                </patternFill>
              </fill>
            </x14:dxf>
          </x14:cfRule>
          <x14:cfRule type="containsText" priority="6230" operator="containsText" id="{0C6B4661-BF8F-4D00-9AEF-015F5A23A31E}">
            <xm:f>NOT(ISERROR(SEARCH('Listados Datos'!$P$4,AR444)))</xm:f>
            <xm:f>'Listados Datos'!$P$4</xm:f>
            <x14:dxf>
              <fill>
                <patternFill>
                  <bgColor rgb="FF33CC33"/>
                </patternFill>
              </fill>
            </x14:dxf>
          </x14:cfRule>
          <x14:cfRule type="containsText" priority="6231" operator="containsText" id="{A069AEE5-28ED-40E7-954D-48C4718598FD}">
            <xm:f>NOT(ISERROR(SEARCH('Listados Datos'!$P$5,AR444)))</xm:f>
            <xm:f>'Listados Datos'!$P$5</xm:f>
            <x14:dxf>
              <fill>
                <patternFill>
                  <bgColor rgb="FFFFFF00"/>
                </patternFill>
              </fill>
            </x14:dxf>
          </x14:cfRule>
          <x14:cfRule type="containsText" priority="6232" operator="containsText" id="{8317FFA5-B012-48AD-93A9-E91EC11DF148}">
            <xm:f>NOT(ISERROR(SEARCH('Listados Datos'!$P$6,AR444)))</xm:f>
            <xm:f>'Listados Datos'!$P$6</xm:f>
            <x14:dxf>
              <fill>
                <patternFill>
                  <bgColor rgb="FFFFC000"/>
                </patternFill>
              </fill>
            </x14:dxf>
          </x14:cfRule>
          <x14:cfRule type="containsText" priority="6233" operator="containsText" id="{A6C48540-5143-4D8B-91C5-E1DB86F4D867}">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225" operator="containsText" id="{6226DF2E-DF65-4BE6-9816-C3822D8905C6}">
            <xm:f>NOT(ISERROR(SEARCH('Listados Datos'!$T$3,AT445)))</xm:f>
            <xm:f>'Listados Datos'!$T$3</xm:f>
            <x14:dxf>
              <fill>
                <patternFill patternType="solid">
                  <bgColor rgb="FFC00000"/>
                </patternFill>
              </fill>
            </x14:dxf>
          </x14:cfRule>
          <x14:cfRule type="containsText" priority="6226" operator="containsText" id="{D448B600-43B0-4672-9693-AA13348B5118}">
            <xm:f>NOT(ISERROR(SEARCH('Listados Datos'!$T$4,AT445)))</xm:f>
            <xm:f>'Listados Datos'!$T$4</xm:f>
            <x14:dxf>
              <font>
                <b/>
                <i val="0"/>
                <color theme="0"/>
              </font>
              <fill>
                <patternFill>
                  <bgColor rgb="FFE26B0A"/>
                </patternFill>
              </fill>
            </x14:dxf>
          </x14:cfRule>
          <x14:cfRule type="containsText" priority="6227" operator="containsText" id="{29ECBA68-FD25-4B98-9CB6-F0FB40D384B0}">
            <xm:f>NOT(ISERROR(SEARCH('Listados Datos'!$T$5,AT445)))</xm:f>
            <xm:f>'Listados Datos'!$T$5</xm:f>
            <x14:dxf>
              <font>
                <b/>
                <i val="0"/>
                <color auto="1"/>
              </font>
              <fill>
                <patternFill>
                  <bgColor rgb="FFFFFF00"/>
                </patternFill>
              </fill>
            </x14:dxf>
          </x14:cfRule>
          <x14:cfRule type="containsText" priority="6228" operator="containsText" id="{2A600BE0-8E08-40D1-B013-E80B20E4776D}">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6215" operator="containsText" id="{CA1B5AB2-1C32-4421-A998-B2E35D9DA8D7}">
            <xm:f>NOT(ISERROR(SEARCH('Listados Datos'!$P$3,AR445)))</xm:f>
            <xm:f>'Listados Datos'!$P$3</xm:f>
            <x14:dxf>
              <fill>
                <patternFill>
                  <bgColor rgb="FF99CC00"/>
                </patternFill>
              </fill>
            </x14:dxf>
          </x14:cfRule>
          <x14:cfRule type="containsText" priority="6216" operator="containsText" id="{6B017667-5B8C-4113-A631-8FD0DD34F56D}">
            <xm:f>NOT(ISERROR(SEARCH('Listados Datos'!$P$4,AR445)))</xm:f>
            <xm:f>'Listados Datos'!$P$4</xm:f>
            <x14:dxf>
              <fill>
                <patternFill>
                  <bgColor rgb="FF33CC33"/>
                </patternFill>
              </fill>
            </x14:dxf>
          </x14:cfRule>
          <x14:cfRule type="containsText" priority="6217" operator="containsText" id="{B7DDA010-9584-46C5-9A05-5E15D0EB5BAD}">
            <xm:f>NOT(ISERROR(SEARCH('Listados Datos'!$P$5,AR445)))</xm:f>
            <xm:f>'Listados Datos'!$P$5</xm:f>
            <x14:dxf>
              <fill>
                <patternFill>
                  <bgColor rgb="FFFFFF00"/>
                </patternFill>
              </fill>
            </x14:dxf>
          </x14:cfRule>
          <x14:cfRule type="containsText" priority="6218" operator="containsText" id="{2C1BA293-6BEE-4053-A92A-3C4C8291669C}">
            <xm:f>NOT(ISERROR(SEARCH('Listados Datos'!$P$6,AR445)))</xm:f>
            <xm:f>'Listados Datos'!$P$6</xm:f>
            <x14:dxf>
              <fill>
                <patternFill>
                  <bgColor rgb="FFFFC000"/>
                </patternFill>
              </fill>
            </x14:dxf>
          </x14:cfRule>
          <x14:cfRule type="containsText" priority="6219" operator="containsText" id="{F78B1E08-E8E6-426E-AD00-F7B4E0C5109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39" operator="containsText" id="{5D4B9CDF-E560-4FBB-94CD-C8468D0C3445}">
            <xm:f>NOT(ISERROR(SEARCH('Listados Datos'!$T$3,AF460)))</xm:f>
            <xm:f>'Listados Datos'!$T$3</xm:f>
            <x14:dxf>
              <fill>
                <patternFill patternType="solid">
                  <bgColor rgb="FFC00000"/>
                </patternFill>
              </fill>
            </x14:dxf>
          </x14:cfRule>
          <x14:cfRule type="containsText" priority="5940" operator="containsText" id="{625869A4-7A28-4B26-8EB1-2C9FFDE343F4}">
            <xm:f>NOT(ISERROR(SEARCH('Listados Datos'!$T$4,AF460)))</xm:f>
            <xm:f>'Listados Datos'!$T$4</xm:f>
            <x14:dxf>
              <font>
                <b/>
                <i val="0"/>
                <color theme="0"/>
              </font>
              <fill>
                <patternFill>
                  <bgColor rgb="FFE26B0A"/>
                </patternFill>
              </fill>
            </x14:dxf>
          </x14:cfRule>
          <x14:cfRule type="containsText" priority="5941" operator="containsText" id="{ED6CB6CB-A1AA-49CD-A73C-A428D215D885}">
            <xm:f>NOT(ISERROR(SEARCH('Listados Datos'!$T$5,AF460)))</xm:f>
            <xm:f>'Listados Datos'!$T$5</xm:f>
            <x14:dxf>
              <font>
                <b/>
                <i val="0"/>
                <color auto="1"/>
              </font>
              <fill>
                <patternFill>
                  <bgColor rgb="FFFFFF00"/>
                </patternFill>
              </fill>
            </x14:dxf>
          </x14:cfRule>
          <x14:cfRule type="containsText" priority="5942" operator="containsText" id="{CF5CE1B8-4DD5-437C-AAB5-32753B641A5D}">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935" operator="containsText" id="{7E77D28A-0E01-47B5-9ECF-0513BBC8331F}">
            <xm:f>NOT(ISERROR(SEARCH('Listados Datos'!$T$3,AB460)))</xm:f>
            <xm:f>'Listados Datos'!$T$3</xm:f>
            <x14:dxf>
              <fill>
                <patternFill patternType="solid">
                  <bgColor rgb="FFC00000"/>
                </patternFill>
              </fill>
            </x14:dxf>
          </x14:cfRule>
          <x14:cfRule type="containsText" priority="5936" operator="containsText" id="{5D732369-6433-4914-A6AD-EEE72AFABAF5}">
            <xm:f>NOT(ISERROR(SEARCH('Listados Datos'!$T$4,AB460)))</xm:f>
            <xm:f>'Listados Datos'!$T$4</xm:f>
            <x14:dxf>
              <font>
                <b/>
                <i val="0"/>
                <color theme="0"/>
              </font>
              <fill>
                <patternFill>
                  <bgColor rgb="FFE26B0A"/>
                </patternFill>
              </fill>
            </x14:dxf>
          </x14:cfRule>
          <x14:cfRule type="containsText" priority="5937" operator="containsText" id="{80666F94-6AEF-40AD-B2FF-D8D40C0E0F84}">
            <xm:f>NOT(ISERROR(SEARCH('Listados Datos'!$T$5,AB460)))</xm:f>
            <xm:f>'Listados Datos'!$T$5</xm:f>
            <x14:dxf>
              <font>
                <b/>
                <i val="0"/>
                <color auto="1"/>
              </font>
              <fill>
                <patternFill>
                  <bgColor rgb="FFFFFF00"/>
                </patternFill>
              </fill>
            </x14:dxf>
          </x14:cfRule>
          <x14:cfRule type="containsText" priority="5938" operator="containsText" id="{768BEEFC-67FF-4360-AA0B-8714ABC47B77}">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925" operator="containsText" id="{3367A809-A85A-4F2D-A919-E83F8C5E098C}">
            <xm:f>NOT(ISERROR(SEARCH('Listados Datos'!$P$3,Z460)))</xm:f>
            <xm:f>'Listados Datos'!$P$3</xm:f>
            <x14:dxf>
              <fill>
                <patternFill>
                  <bgColor rgb="FF99CC00"/>
                </patternFill>
              </fill>
            </x14:dxf>
          </x14:cfRule>
          <x14:cfRule type="containsText" priority="5926" operator="containsText" id="{D15B0482-C861-48A4-8A3E-641C736B6EB5}">
            <xm:f>NOT(ISERROR(SEARCH('Listados Datos'!$P$4,Z460)))</xm:f>
            <xm:f>'Listados Datos'!$P$4</xm:f>
            <x14:dxf>
              <fill>
                <patternFill>
                  <bgColor rgb="FF33CC33"/>
                </patternFill>
              </fill>
            </x14:dxf>
          </x14:cfRule>
          <x14:cfRule type="containsText" priority="5927" operator="containsText" id="{AD18244A-F8A8-4F78-82D7-0BB3D1937AFB}">
            <xm:f>NOT(ISERROR(SEARCH('Listados Datos'!$P$5,Z460)))</xm:f>
            <xm:f>'Listados Datos'!$P$5</xm:f>
            <x14:dxf>
              <fill>
                <patternFill>
                  <bgColor rgb="FFFFFF00"/>
                </patternFill>
              </fill>
            </x14:dxf>
          </x14:cfRule>
          <x14:cfRule type="containsText" priority="5928" operator="containsText" id="{5712EAA5-3048-479C-BABC-4A4AC89E69D9}">
            <xm:f>NOT(ISERROR(SEARCH('Listados Datos'!$P$6,Z460)))</xm:f>
            <xm:f>'Listados Datos'!$P$6</xm:f>
            <x14:dxf>
              <fill>
                <patternFill>
                  <bgColor rgb="FFFFC000"/>
                </patternFill>
              </fill>
            </x14:dxf>
          </x14:cfRule>
          <x14:cfRule type="containsText" priority="5929" operator="containsText" id="{CA59939D-262E-494B-B73B-D71153D92D9F}">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901" operator="containsText" id="{511E2A17-48D9-4B50-AD45-8927B775098D}">
            <xm:f>NOT(ISERROR(SEARCH('Listados Datos'!$T$3,AT460)))</xm:f>
            <xm:f>'Listados Datos'!$T$3</xm:f>
            <x14:dxf>
              <fill>
                <patternFill patternType="solid">
                  <bgColor rgb="FFC00000"/>
                </patternFill>
              </fill>
            </x14:dxf>
          </x14:cfRule>
          <x14:cfRule type="containsText" priority="5902" operator="containsText" id="{5166D36F-1AC0-41A5-AAF0-CBDF857B1F0F}">
            <xm:f>NOT(ISERROR(SEARCH('Listados Datos'!$T$4,AT460)))</xm:f>
            <xm:f>'Listados Datos'!$T$4</xm:f>
            <x14:dxf>
              <font>
                <b/>
                <i val="0"/>
                <color theme="0"/>
              </font>
              <fill>
                <patternFill>
                  <bgColor rgb="FFE26B0A"/>
                </patternFill>
              </fill>
            </x14:dxf>
          </x14:cfRule>
          <x14:cfRule type="containsText" priority="5903" operator="containsText" id="{4C58CE93-9FCA-4471-B345-FF2F0BD1BA21}">
            <xm:f>NOT(ISERROR(SEARCH('Listados Datos'!$T$5,AT460)))</xm:f>
            <xm:f>'Listados Datos'!$T$5</xm:f>
            <x14:dxf>
              <font>
                <b/>
                <i val="0"/>
                <color auto="1"/>
              </font>
              <fill>
                <patternFill>
                  <bgColor rgb="FFFFFF00"/>
                </patternFill>
              </fill>
            </x14:dxf>
          </x14:cfRule>
          <x14:cfRule type="containsText" priority="5904" operator="containsText" id="{5C802357-0551-4957-A8E6-2B4DC3C39228}">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891" operator="containsText" id="{7B538382-9B6B-4106-B089-8ACD5949AD01}">
            <xm:f>NOT(ISERROR(SEARCH('Listados Datos'!$P$3,AR460)))</xm:f>
            <xm:f>'Listados Datos'!$P$3</xm:f>
            <x14:dxf>
              <fill>
                <patternFill>
                  <bgColor rgb="FF99CC00"/>
                </patternFill>
              </fill>
            </x14:dxf>
          </x14:cfRule>
          <x14:cfRule type="containsText" priority="5892" operator="containsText" id="{143EB4CD-426C-4855-B585-44A31FEF3C8A}">
            <xm:f>NOT(ISERROR(SEARCH('Listados Datos'!$P$4,AR460)))</xm:f>
            <xm:f>'Listados Datos'!$P$4</xm:f>
            <x14:dxf>
              <fill>
                <patternFill>
                  <bgColor rgb="FF33CC33"/>
                </patternFill>
              </fill>
            </x14:dxf>
          </x14:cfRule>
          <x14:cfRule type="containsText" priority="5893" operator="containsText" id="{71C4830D-2D1C-4344-9B33-F744E82EAD62}">
            <xm:f>NOT(ISERROR(SEARCH('Listados Datos'!$P$5,AR460)))</xm:f>
            <xm:f>'Listados Datos'!$P$5</xm:f>
            <x14:dxf>
              <fill>
                <patternFill>
                  <bgColor rgb="FFFFFF00"/>
                </patternFill>
              </fill>
            </x14:dxf>
          </x14:cfRule>
          <x14:cfRule type="containsText" priority="5894" operator="containsText" id="{0FBB2660-8515-44BF-BBE5-CA6A7AE9B91D}">
            <xm:f>NOT(ISERROR(SEARCH('Listados Datos'!$P$6,AR460)))</xm:f>
            <xm:f>'Listados Datos'!$P$6</xm:f>
            <x14:dxf>
              <fill>
                <patternFill>
                  <bgColor rgb="FFFFC000"/>
                </patternFill>
              </fill>
            </x14:dxf>
          </x14:cfRule>
          <x14:cfRule type="containsText" priority="5895" operator="containsText" id="{2D072FCC-F4AF-4EFF-B60C-202D4A3BD66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887" operator="containsText" id="{D3896B72-2734-419F-BF96-8B46470DBBA1}">
            <xm:f>NOT(ISERROR(SEARCH('Listados Datos'!$T$3,AT461)))</xm:f>
            <xm:f>'Listados Datos'!$T$3</xm:f>
            <x14:dxf>
              <fill>
                <patternFill patternType="solid">
                  <bgColor rgb="FFC00000"/>
                </patternFill>
              </fill>
            </x14:dxf>
          </x14:cfRule>
          <x14:cfRule type="containsText" priority="5888" operator="containsText" id="{1A4B6300-F328-480D-9CA9-B3665C5CAAB5}">
            <xm:f>NOT(ISERROR(SEARCH('Listados Datos'!$T$4,AT461)))</xm:f>
            <xm:f>'Listados Datos'!$T$4</xm:f>
            <x14:dxf>
              <font>
                <b/>
                <i val="0"/>
                <color theme="0"/>
              </font>
              <fill>
                <patternFill>
                  <bgColor rgb="FFE26B0A"/>
                </patternFill>
              </fill>
            </x14:dxf>
          </x14:cfRule>
          <x14:cfRule type="containsText" priority="5889" operator="containsText" id="{96E975A9-77C8-4D7B-AC7D-B035AF834B08}">
            <xm:f>NOT(ISERROR(SEARCH('Listados Datos'!$T$5,AT461)))</xm:f>
            <xm:f>'Listados Datos'!$T$5</xm:f>
            <x14:dxf>
              <font>
                <b/>
                <i val="0"/>
                <color auto="1"/>
              </font>
              <fill>
                <patternFill>
                  <bgColor rgb="FFFFFF00"/>
                </patternFill>
              </fill>
            </x14:dxf>
          </x14:cfRule>
          <x14:cfRule type="containsText" priority="5890" operator="containsText" id="{2C6E9B1F-75D0-467B-AC43-4E55FC98222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877" operator="containsText" id="{BE9F01BC-4C4F-4C64-B237-B8D6CE2981E9}">
            <xm:f>NOT(ISERROR(SEARCH('Listados Datos'!$P$3,AR461)))</xm:f>
            <xm:f>'Listados Datos'!$P$3</xm:f>
            <x14:dxf>
              <fill>
                <patternFill>
                  <bgColor rgb="FF99CC00"/>
                </patternFill>
              </fill>
            </x14:dxf>
          </x14:cfRule>
          <x14:cfRule type="containsText" priority="5878" operator="containsText" id="{A126E655-4569-4A0F-AB52-5529C9AE3EA6}">
            <xm:f>NOT(ISERROR(SEARCH('Listados Datos'!$P$4,AR461)))</xm:f>
            <xm:f>'Listados Datos'!$P$4</xm:f>
            <x14:dxf>
              <fill>
                <patternFill>
                  <bgColor rgb="FF33CC33"/>
                </patternFill>
              </fill>
            </x14:dxf>
          </x14:cfRule>
          <x14:cfRule type="containsText" priority="5879" operator="containsText" id="{FEF5F7AA-4CF4-405D-8CB6-A91C9128F84A}">
            <xm:f>NOT(ISERROR(SEARCH('Listados Datos'!$P$5,AR461)))</xm:f>
            <xm:f>'Listados Datos'!$P$5</xm:f>
            <x14:dxf>
              <fill>
                <patternFill>
                  <bgColor rgb="FFFFFF00"/>
                </patternFill>
              </fill>
            </x14:dxf>
          </x14:cfRule>
          <x14:cfRule type="containsText" priority="5880" operator="containsText" id="{AD277286-1BD9-4FBF-B5EB-F4DB1C38CADE}">
            <xm:f>NOT(ISERROR(SEARCH('Listados Datos'!$P$6,AR461)))</xm:f>
            <xm:f>'Listados Datos'!$P$6</xm:f>
            <x14:dxf>
              <fill>
                <patternFill>
                  <bgColor rgb="FFFFC000"/>
                </patternFill>
              </fill>
            </x14:dxf>
          </x14:cfRule>
          <x14:cfRule type="containsText" priority="5881" operator="containsText" id="{923BE9A2-C7AA-4EF1-A3CF-941CEEEFC34E}">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859" operator="containsText" id="{0A332CC3-8E5A-4703-B9C6-B3FA0E9BC8B9}">
            <xm:f>NOT(ISERROR(SEARCH('Listados Datos'!$T$3,AF462)))</xm:f>
            <xm:f>'Listados Datos'!$T$3</xm:f>
            <x14:dxf>
              <fill>
                <patternFill patternType="solid">
                  <bgColor rgb="FFC00000"/>
                </patternFill>
              </fill>
            </x14:dxf>
          </x14:cfRule>
          <x14:cfRule type="containsText" priority="5860" operator="containsText" id="{E7B162B9-9259-43FA-9F5C-4A1C98831E50}">
            <xm:f>NOT(ISERROR(SEARCH('Listados Datos'!$T$4,AF462)))</xm:f>
            <xm:f>'Listados Datos'!$T$4</xm:f>
            <x14:dxf>
              <font>
                <b/>
                <i val="0"/>
                <color theme="0"/>
              </font>
              <fill>
                <patternFill>
                  <bgColor rgb="FFE26B0A"/>
                </patternFill>
              </fill>
            </x14:dxf>
          </x14:cfRule>
          <x14:cfRule type="containsText" priority="5861" operator="containsText" id="{576E6482-41D6-4760-A0BB-3F6186E26F83}">
            <xm:f>NOT(ISERROR(SEARCH('Listados Datos'!$T$5,AF462)))</xm:f>
            <xm:f>'Listados Datos'!$T$5</xm:f>
            <x14:dxf>
              <font>
                <b/>
                <i val="0"/>
                <color auto="1"/>
              </font>
              <fill>
                <patternFill>
                  <bgColor rgb="FFFFFF00"/>
                </patternFill>
              </fill>
            </x14:dxf>
          </x14:cfRule>
          <x14:cfRule type="containsText" priority="5862" operator="containsText" id="{3E4577BB-C3DA-4C63-B98A-85991A7F9AB9}">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855" operator="containsText" id="{BE9556DC-7AE1-4519-AF25-4444BB6097D5}">
            <xm:f>NOT(ISERROR(SEARCH('Listados Datos'!$T$3,AB462)))</xm:f>
            <xm:f>'Listados Datos'!$T$3</xm:f>
            <x14:dxf>
              <fill>
                <patternFill patternType="solid">
                  <bgColor rgb="FFC00000"/>
                </patternFill>
              </fill>
            </x14:dxf>
          </x14:cfRule>
          <x14:cfRule type="containsText" priority="5856" operator="containsText" id="{62754F2F-7362-4CC9-80A5-D57799A63B6C}">
            <xm:f>NOT(ISERROR(SEARCH('Listados Datos'!$T$4,AB462)))</xm:f>
            <xm:f>'Listados Datos'!$T$4</xm:f>
            <x14:dxf>
              <font>
                <b/>
                <i val="0"/>
                <color theme="0"/>
              </font>
              <fill>
                <patternFill>
                  <bgColor rgb="FFE26B0A"/>
                </patternFill>
              </fill>
            </x14:dxf>
          </x14:cfRule>
          <x14:cfRule type="containsText" priority="5857" operator="containsText" id="{E2007410-DA3B-4506-9DA8-6A090B03F6B1}">
            <xm:f>NOT(ISERROR(SEARCH('Listados Datos'!$T$5,AB462)))</xm:f>
            <xm:f>'Listados Datos'!$T$5</xm:f>
            <x14:dxf>
              <font>
                <b/>
                <i val="0"/>
                <color auto="1"/>
              </font>
              <fill>
                <patternFill>
                  <bgColor rgb="FFFFFF00"/>
                </patternFill>
              </fill>
            </x14:dxf>
          </x14:cfRule>
          <x14:cfRule type="containsText" priority="5858" operator="containsText" id="{02AF72CF-82FD-4516-B3D1-F84A11117744}">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845" operator="containsText" id="{E33BABB9-B06F-4024-A976-9EAA2F53DE70}">
            <xm:f>NOT(ISERROR(SEARCH('Listados Datos'!$P$3,Z462)))</xm:f>
            <xm:f>'Listados Datos'!$P$3</xm:f>
            <x14:dxf>
              <fill>
                <patternFill>
                  <bgColor rgb="FF99CC00"/>
                </patternFill>
              </fill>
            </x14:dxf>
          </x14:cfRule>
          <x14:cfRule type="containsText" priority="5846" operator="containsText" id="{71F3A3BE-3B4D-4362-A501-85D5A8643572}">
            <xm:f>NOT(ISERROR(SEARCH('Listados Datos'!$P$4,Z462)))</xm:f>
            <xm:f>'Listados Datos'!$P$4</xm:f>
            <x14:dxf>
              <fill>
                <patternFill>
                  <bgColor rgb="FF33CC33"/>
                </patternFill>
              </fill>
            </x14:dxf>
          </x14:cfRule>
          <x14:cfRule type="containsText" priority="5847" operator="containsText" id="{5D84895A-A33E-4D70-BA18-10351A3A629F}">
            <xm:f>NOT(ISERROR(SEARCH('Listados Datos'!$P$5,Z462)))</xm:f>
            <xm:f>'Listados Datos'!$P$5</xm:f>
            <x14:dxf>
              <fill>
                <patternFill>
                  <bgColor rgb="FFFFFF00"/>
                </patternFill>
              </fill>
            </x14:dxf>
          </x14:cfRule>
          <x14:cfRule type="containsText" priority="5848" operator="containsText" id="{045D1E41-8B03-4F4D-8EF7-666A0265C54A}">
            <xm:f>NOT(ISERROR(SEARCH('Listados Datos'!$P$6,Z462)))</xm:f>
            <xm:f>'Listados Datos'!$P$6</xm:f>
            <x14:dxf>
              <fill>
                <patternFill>
                  <bgColor rgb="FFFFC000"/>
                </patternFill>
              </fill>
            </x14:dxf>
          </x14:cfRule>
          <x14:cfRule type="containsText" priority="5849" operator="containsText" id="{149D9800-25FF-44CE-A25A-868ADE532EB7}">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817" operator="containsText" id="{28DD48BC-2F04-4FBC-998F-29F6D6665534}">
            <xm:f>NOT(ISERROR(SEARCH('Listados Datos'!$T$3,AT463)))</xm:f>
            <xm:f>'Listados Datos'!$T$3</xm:f>
            <x14:dxf>
              <fill>
                <patternFill patternType="solid">
                  <bgColor rgb="FFC00000"/>
                </patternFill>
              </fill>
            </x14:dxf>
          </x14:cfRule>
          <x14:cfRule type="containsText" priority="5818" operator="containsText" id="{3178DCB5-EC42-42D0-8DC2-B24F5A512C8C}">
            <xm:f>NOT(ISERROR(SEARCH('Listados Datos'!$T$4,AT463)))</xm:f>
            <xm:f>'Listados Datos'!$T$4</xm:f>
            <x14:dxf>
              <font>
                <b/>
                <i val="0"/>
                <color theme="0"/>
              </font>
              <fill>
                <patternFill>
                  <bgColor rgb="FFE26B0A"/>
                </patternFill>
              </fill>
            </x14:dxf>
          </x14:cfRule>
          <x14:cfRule type="containsText" priority="5819" operator="containsText" id="{D5155A8B-B7C0-45B1-B9E3-3BB9576ABD6A}">
            <xm:f>NOT(ISERROR(SEARCH('Listados Datos'!$T$5,AT463)))</xm:f>
            <xm:f>'Listados Datos'!$T$5</xm:f>
            <x14:dxf>
              <font>
                <b/>
                <i val="0"/>
                <color auto="1"/>
              </font>
              <fill>
                <patternFill>
                  <bgColor rgb="FFFFFF00"/>
                </patternFill>
              </fill>
            </x14:dxf>
          </x14:cfRule>
          <x14:cfRule type="containsText" priority="5820" operator="containsText" id="{F9739D8C-47AB-459E-9334-D1C091F72975}">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737" operator="containsText" id="{37B8EA8D-9458-462C-B651-1B1EE6278744}">
            <xm:f>NOT(ISERROR(SEARCH('Listados Datos'!$T$3,AT477)))</xm:f>
            <xm:f>'Listados Datos'!$T$3</xm:f>
            <x14:dxf>
              <fill>
                <patternFill patternType="solid">
                  <bgColor rgb="FFC00000"/>
                </patternFill>
              </fill>
            </x14:dxf>
          </x14:cfRule>
          <x14:cfRule type="containsText" priority="5738" operator="containsText" id="{B016EA13-9A45-4C92-A860-2B250690BCC5}">
            <xm:f>NOT(ISERROR(SEARCH('Listados Datos'!$T$4,AT477)))</xm:f>
            <xm:f>'Listados Datos'!$T$4</xm:f>
            <x14:dxf>
              <font>
                <b/>
                <i val="0"/>
                <color theme="0"/>
              </font>
              <fill>
                <patternFill>
                  <bgColor rgb="FFE26B0A"/>
                </patternFill>
              </fill>
            </x14:dxf>
          </x14:cfRule>
          <x14:cfRule type="containsText" priority="5739" operator="containsText" id="{4EA24068-F559-4225-9FC0-69557515AE30}">
            <xm:f>NOT(ISERROR(SEARCH('Listados Datos'!$T$5,AT477)))</xm:f>
            <xm:f>'Listados Datos'!$T$5</xm:f>
            <x14:dxf>
              <font>
                <b/>
                <i val="0"/>
                <color auto="1"/>
              </font>
              <fill>
                <patternFill>
                  <bgColor rgb="FFFFFF00"/>
                </patternFill>
              </fill>
            </x14:dxf>
          </x14:cfRule>
          <x14:cfRule type="containsText" priority="5740" operator="containsText" id="{F3FADBC1-D013-496F-9EBE-8B2B0103E321}">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5727" operator="containsText" id="{3AAAB672-CECF-4949-8C33-EA7438B51003}">
            <xm:f>NOT(ISERROR(SEARCH('Listados Datos'!$P$3,AR477)))</xm:f>
            <xm:f>'Listados Datos'!$P$3</xm:f>
            <x14:dxf>
              <fill>
                <patternFill>
                  <bgColor rgb="FF99CC00"/>
                </patternFill>
              </fill>
            </x14:dxf>
          </x14:cfRule>
          <x14:cfRule type="containsText" priority="5728" operator="containsText" id="{B62597D8-25C6-4101-968C-125CCC737AD8}">
            <xm:f>NOT(ISERROR(SEARCH('Listados Datos'!$P$4,AR477)))</xm:f>
            <xm:f>'Listados Datos'!$P$4</xm:f>
            <x14:dxf>
              <fill>
                <patternFill>
                  <bgColor rgb="FF33CC33"/>
                </patternFill>
              </fill>
            </x14:dxf>
          </x14:cfRule>
          <x14:cfRule type="containsText" priority="5729" operator="containsText" id="{8C5A6105-5214-47A5-9340-05A9791EF76D}">
            <xm:f>NOT(ISERROR(SEARCH('Listados Datos'!$P$5,AR477)))</xm:f>
            <xm:f>'Listados Datos'!$P$5</xm:f>
            <x14:dxf>
              <fill>
                <patternFill>
                  <bgColor rgb="FFFFFF00"/>
                </patternFill>
              </fill>
            </x14:dxf>
          </x14:cfRule>
          <x14:cfRule type="containsText" priority="5730" operator="containsText" id="{B75E9DD2-C493-4D5F-AB8B-C75CC0A7D8D4}">
            <xm:f>NOT(ISERROR(SEARCH('Listados Datos'!$P$6,AR477)))</xm:f>
            <xm:f>'Listados Datos'!$P$6</xm:f>
            <x14:dxf>
              <fill>
                <patternFill>
                  <bgColor rgb="FFFFC000"/>
                </patternFill>
              </fill>
            </x14:dxf>
          </x14:cfRule>
          <x14:cfRule type="containsText" priority="5731" operator="containsText" id="{91B2127C-358D-43EE-AEA0-85539BFA5896}">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5695" operator="containsText" id="{71126495-2EEC-4360-9DE0-34339CE7CD99}">
            <xm:f>NOT(ISERROR(SEARCH('Listados Datos'!$T$3,AT474)))</xm:f>
            <xm:f>'Listados Datos'!$T$3</xm:f>
            <x14:dxf>
              <fill>
                <patternFill patternType="solid">
                  <bgColor rgb="FFC00000"/>
                </patternFill>
              </fill>
            </x14:dxf>
          </x14:cfRule>
          <x14:cfRule type="containsText" priority="5696" operator="containsText" id="{D7E6F457-B638-474F-A65A-7A491D236F85}">
            <xm:f>NOT(ISERROR(SEARCH('Listados Datos'!$T$4,AT474)))</xm:f>
            <xm:f>'Listados Datos'!$T$4</xm:f>
            <x14:dxf>
              <font>
                <b/>
                <i val="0"/>
                <color theme="0"/>
              </font>
              <fill>
                <patternFill>
                  <bgColor rgb="FFE26B0A"/>
                </patternFill>
              </fill>
            </x14:dxf>
          </x14:cfRule>
          <x14:cfRule type="containsText" priority="5697" operator="containsText" id="{6BCDD916-5739-46F9-BE65-B04E0CD9AF9C}">
            <xm:f>NOT(ISERROR(SEARCH('Listados Datos'!$T$5,AT474)))</xm:f>
            <xm:f>'Listados Datos'!$T$5</xm:f>
            <x14:dxf>
              <font>
                <b/>
                <i val="0"/>
                <color auto="1"/>
              </font>
              <fill>
                <patternFill>
                  <bgColor rgb="FFFFFF00"/>
                </patternFill>
              </fill>
            </x14:dxf>
          </x14:cfRule>
          <x14:cfRule type="containsText" priority="5698" operator="containsText" id="{02BB4FB6-73A0-4AE3-97D9-E9ECB90E6C7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5685" operator="containsText" id="{F7F7F371-3AB0-426F-8F4F-4808C3CE7076}">
            <xm:f>NOT(ISERROR(SEARCH('Listados Datos'!$P$3,AR474)))</xm:f>
            <xm:f>'Listados Datos'!$P$3</xm:f>
            <x14:dxf>
              <fill>
                <patternFill>
                  <bgColor rgb="FF99CC00"/>
                </patternFill>
              </fill>
            </x14:dxf>
          </x14:cfRule>
          <x14:cfRule type="containsText" priority="5686" operator="containsText" id="{C33E0BBB-D0D0-41FF-BC27-B9113B8E6B2F}">
            <xm:f>NOT(ISERROR(SEARCH('Listados Datos'!$P$4,AR474)))</xm:f>
            <xm:f>'Listados Datos'!$P$4</xm:f>
            <x14:dxf>
              <fill>
                <patternFill>
                  <bgColor rgb="FF33CC33"/>
                </patternFill>
              </fill>
            </x14:dxf>
          </x14:cfRule>
          <x14:cfRule type="containsText" priority="5687" operator="containsText" id="{E5771D4F-5EAB-4359-A099-D63B95C8C3F9}">
            <xm:f>NOT(ISERROR(SEARCH('Listados Datos'!$P$5,AR474)))</xm:f>
            <xm:f>'Listados Datos'!$P$5</xm:f>
            <x14:dxf>
              <fill>
                <patternFill>
                  <bgColor rgb="FFFFFF00"/>
                </patternFill>
              </fill>
            </x14:dxf>
          </x14:cfRule>
          <x14:cfRule type="containsText" priority="5688" operator="containsText" id="{73DA0288-382F-4E87-9B02-B26AD804CE03}">
            <xm:f>NOT(ISERROR(SEARCH('Listados Datos'!$P$6,AR474)))</xm:f>
            <xm:f>'Listados Datos'!$P$6</xm:f>
            <x14:dxf>
              <fill>
                <patternFill>
                  <bgColor rgb="FFFFC000"/>
                </patternFill>
              </fill>
            </x14:dxf>
          </x14:cfRule>
          <x14:cfRule type="containsText" priority="5689" operator="containsText" id="{74E9B76D-C32C-46F6-8859-70D12FD2C528}">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5803" operator="containsText" id="{9D4F85E3-32FE-473D-BDA0-142A5FAB4B96}">
            <xm:f>NOT(ISERROR(SEARCH('Listados Datos'!$T$3,AF472)))</xm:f>
            <xm:f>'Listados Datos'!$T$3</xm:f>
            <x14:dxf>
              <fill>
                <patternFill patternType="solid">
                  <bgColor rgb="FFC00000"/>
                </patternFill>
              </fill>
            </x14:dxf>
          </x14:cfRule>
          <x14:cfRule type="containsText" priority="5804" operator="containsText" id="{5317B5DD-C127-4904-A73C-24C38163B586}">
            <xm:f>NOT(ISERROR(SEARCH('Listados Datos'!$T$4,AF472)))</xm:f>
            <xm:f>'Listados Datos'!$T$4</xm:f>
            <x14:dxf>
              <font>
                <b/>
                <i val="0"/>
                <color theme="0"/>
              </font>
              <fill>
                <patternFill>
                  <bgColor rgb="FFE26B0A"/>
                </patternFill>
              </fill>
            </x14:dxf>
          </x14:cfRule>
          <x14:cfRule type="containsText" priority="5805" operator="containsText" id="{1AE89161-6A53-455D-AD10-603399B8BFFC}">
            <xm:f>NOT(ISERROR(SEARCH('Listados Datos'!$T$5,AF472)))</xm:f>
            <xm:f>'Listados Datos'!$T$5</xm:f>
            <x14:dxf>
              <font>
                <b/>
                <i val="0"/>
                <color auto="1"/>
              </font>
              <fill>
                <patternFill>
                  <bgColor rgb="FFFFFF00"/>
                </patternFill>
              </fill>
            </x14:dxf>
          </x14:cfRule>
          <x14:cfRule type="containsText" priority="5806" operator="containsText" id="{0828AC49-65D5-4733-8B4C-C9DBAB6441A6}">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5799" operator="containsText" id="{A31C7D50-A676-4565-9199-A67E6EE3AA9C}">
            <xm:f>NOT(ISERROR(SEARCH('Listados Datos'!$T$3,AB472)))</xm:f>
            <xm:f>'Listados Datos'!$T$3</xm:f>
            <x14:dxf>
              <fill>
                <patternFill patternType="solid">
                  <bgColor rgb="FFC00000"/>
                </patternFill>
              </fill>
            </x14:dxf>
          </x14:cfRule>
          <x14:cfRule type="containsText" priority="5800" operator="containsText" id="{F8531CC5-0F99-46CC-B2F8-54D18635DA29}">
            <xm:f>NOT(ISERROR(SEARCH('Listados Datos'!$T$4,AB472)))</xm:f>
            <xm:f>'Listados Datos'!$T$4</xm:f>
            <x14:dxf>
              <font>
                <b/>
                <i val="0"/>
                <color theme="0"/>
              </font>
              <fill>
                <patternFill>
                  <bgColor rgb="FFE26B0A"/>
                </patternFill>
              </fill>
            </x14:dxf>
          </x14:cfRule>
          <x14:cfRule type="containsText" priority="5801" operator="containsText" id="{3E9728CF-43CF-4232-AD52-6ABB8671A5CA}">
            <xm:f>NOT(ISERROR(SEARCH('Listados Datos'!$T$5,AB472)))</xm:f>
            <xm:f>'Listados Datos'!$T$5</xm:f>
            <x14:dxf>
              <font>
                <b/>
                <i val="0"/>
                <color auto="1"/>
              </font>
              <fill>
                <patternFill>
                  <bgColor rgb="FFFFFF00"/>
                </patternFill>
              </fill>
            </x14:dxf>
          </x14:cfRule>
          <x14:cfRule type="containsText" priority="5802" operator="containsText" id="{23211686-7BCC-417E-8780-56379E381B43}">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5789" operator="containsText" id="{85359EFF-CF84-4125-BD98-63EEBFD29759}">
            <xm:f>NOT(ISERROR(SEARCH('Listados Datos'!$P$3,Z472)))</xm:f>
            <xm:f>'Listados Datos'!$P$3</xm:f>
            <x14:dxf>
              <fill>
                <patternFill>
                  <bgColor rgb="FF99CC00"/>
                </patternFill>
              </fill>
            </x14:dxf>
          </x14:cfRule>
          <x14:cfRule type="containsText" priority="5790" operator="containsText" id="{FDCFACA6-E565-4ED9-9697-86DBD409B84F}">
            <xm:f>NOT(ISERROR(SEARCH('Listados Datos'!$P$4,Z472)))</xm:f>
            <xm:f>'Listados Datos'!$P$4</xm:f>
            <x14:dxf>
              <fill>
                <patternFill>
                  <bgColor rgb="FF33CC33"/>
                </patternFill>
              </fill>
            </x14:dxf>
          </x14:cfRule>
          <x14:cfRule type="containsText" priority="5791" operator="containsText" id="{06EA9A91-84EA-4CD0-9F93-FD89439DC1CA}">
            <xm:f>NOT(ISERROR(SEARCH('Listados Datos'!$P$5,Z472)))</xm:f>
            <xm:f>'Listados Datos'!$P$5</xm:f>
            <x14:dxf>
              <fill>
                <patternFill>
                  <bgColor rgb="FFFFFF00"/>
                </patternFill>
              </fill>
            </x14:dxf>
          </x14:cfRule>
          <x14:cfRule type="containsText" priority="5792" operator="containsText" id="{A45CEA00-5864-46AA-99DA-5C9253F72931}">
            <xm:f>NOT(ISERROR(SEARCH('Listados Datos'!$P$6,Z472)))</xm:f>
            <xm:f>'Listados Datos'!$P$6</xm:f>
            <x14:dxf>
              <fill>
                <patternFill>
                  <bgColor rgb="FFFFC000"/>
                </patternFill>
              </fill>
            </x14:dxf>
          </x14:cfRule>
          <x14:cfRule type="containsText" priority="5793" operator="containsText" id="{6CC249F7-6052-4B50-BADC-E638877E434E}">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5765" operator="containsText" id="{3E68E47A-513D-460F-B7D2-766AD0CBF99E}">
            <xm:f>NOT(ISERROR(SEARCH('Listados Datos'!$T$3,AT472)))</xm:f>
            <xm:f>'Listados Datos'!$T$3</xm:f>
            <x14:dxf>
              <fill>
                <patternFill patternType="solid">
                  <bgColor rgb="FFC00000"/>
                </patternFill>
              </fill>
            </x14:dxf>
          </x14:cfRule>
          <x14:cfRule type="containsText" priority="5766" operator="containsText" id="{CBB64766-64EB-4224-BB2B-ED3D18A9D85D}">
            <xm:f>NOT(ISERROR(SEARCH('Listados Datos'!$T$4,AT472)))</xm:f>
            <xm:f>'Listados Datos'!$T$4</xm:f>
            <x14:dxf>
              <font>
                <b/>
                <i val="0"/>
                <color theme="0"/>
              </font>
              <fill>
                <patternFill>
                  <bgColor rgb="FFE26B0A"/>
                </patternFill>
              </fill>
            </x14:dxf>
          </x14:cfRule>
          <x14:cfRule type="containsText" priority="5767" operator="containsText" id="{89F277C0-E1A5-4DCB-B530-69FCAD4D7ED9}">
            <xm:f>NOT(ISERROR(SEARCH('Listados Datos'!$T$5,AT472)))</xm:f>
            <xm:f>'Listados Datos'!$T$5</xm:f>
            <x14:dxf>
              <font>
                <b/>
                <i val="0"/>
                <color auto="1"/>
              </font>
              <fill>
                <patternFill>
                  <bgColor rgb="FFFFFF00"/>
                </patternFill>
              </fill>
            </x14:dxf>
          </x14:cfRule>
          <x14:cfRule type="containsText" priority="5768" operator="containsText" id="{E688BE75-B875-4BC3-875B-53DD8311186E}">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5755" operator="containsText" id="{E54A89E5-A7EA-4706-93DC-A272B09AF1D2}">
            <xm:f>NOT(ISERROR(SEARCH('Listados Datos'!$P$3,AR472)))</xm:f>
            <xm:f>'Listados Datos'!$P$3</xm:f>
            <x14:dxf>
              <fill>
                <patternFill>
                  <bgColor rgb="FF99CC00"/>
                </patternFill>
              </fill>
            </x14:dxf>
          </x14:cfRule>
          <x14:cfRule type="containsText" priority="5756" operator="containsText" id="{403573FE-DFDF-482B-8284-BF7FD5B7D881}">
            <xm:f>NOT(ISERROR(SEARCH('Listados Datos'!$P$4,AR472)))</xm:f>
            <xm:f>'Listados Datos'!$P$4</xm:f>
            <x14:dxf>
              <fill>
                <patternFill>
                  <bgColor rgb="FF33CC33"/>
                </patternFill>
              </fill>
            </x14:dxf>
          </x14:cfRule>
          <x14:cfRule type="containsText" priority="5757" operator="containsText" id="{5D1F59DE-C337-4111-A4D7-04224C5E8BF2}">
            <xm:f>NOT(ISERROR(SEARCH('Listados Datos'!$P$5,AR472)))</xm:f>
            <xm:f>'Listados Datos'!$P$5</xm:f>
            <x14:dxf>
              <fill>
                <patternFill>
                  <bgColor rgb="FFFFFF00"/>
                </patternFill>
              </fill>
            </x14:dxf>
          </x14:cfRule>
          <x14:cfRule type="containsText" priority="5758" operator="containsText" id="{40B3CCD8-C8BD-4A20-9265-CA1677EA0B36}">
            <xm:f>NOT(ISERROR(SEARCH('Listados Datos'!$P$6,AR472)))</xm:f>
            <xm:f>'Listados Datos'!$P$6</xm:f>
            <x14:dxf>
              <fill>
                <patternFill>
                  <bgColor rgb="FFFFC000"/>
                </patternFill>
              </fill>
            </x14:dxf>
          </x14:cfRule>
          <x14:cfRule type="containsText" priority="5759" operator="containsText" id="{A75BA59D-5F87-4E34-9179-E35650A08754}">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5751" operator="containsText" id="{D0EC2903-C5BC-4CE9-B812-AA065BB7DF1A}">
            <xm:f>NOT(ISERROR(SEARCH('Listados Datos'!$T$3,AT473)))</xm:f>
            <xm:f>'Listados Datos'!$T$3</xm:f>
            <x14:dxf>
              <fill>
                <patternFill patternType="solid">
                  <bgColor rgb="FFC00000"/>
                </patternFill>
              </fill>
            </x14:dxf>
          </x14:cfRule>
          <x14:cfRule type="containsText" priority="5752" operator="containsText" id="{734E8751-0E71-471D-9F56-01A1D98FC14B}">
            <xm:f>NOT(ISERROR(SEARCH('Listados Datos'!$T$4,AT473)))</xm:f>
            <xm:f>'Listados Datos'!$T$4</xm:f>
            <x14:dxf>
              <font>
                <b/>
                <i val="0"/>
                <color theme="0"/>
              </font>
              <fill>
                <patternFill>
                  <bgColor rgb="FFE26B0A"/>
                </patternFill>
              </fill>
            </x14:dxf>
          </x14:cfRule>
          <x14:cfRule type="containsText" priority="5753" operator="containsText" id="{70FDEF6B-99A7-40B3-86C1-C0BD919E52AD}">
            <xm:f>NOT(ISERROR(SEARCH('Listados Datos'!$T$5,AT473)))</xm:f>
            <xm:f>'Listados Datos'!$T$5</xm:f>
            <x14:dxf>
              <font>
                <b/>
                <i val="0"/>
                <color auto="1"/>
              </font>
              <fill>
                <patternFill>
                  <bgColor rgb="FFFFFF00"/>
                </patternFill>
              </fill>
            </x14:dxf>
          </x14:cfRule>
          <x14:cfRule type="containsText" priority="5754" operator="containsText" id="{CF20CA33-1E76-4380-BA2F-29EC41297388}">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5741" operator="containsText" id="{0E0C778B-9616-45BA-98FA-47FC65E93B73}">
            <xm:f>NOT(ISERROR(SEARCH('Listados Datos'!$P$3,AR473)))</xm:f>
            <xm:f>'Listados Datos'!$P$3</xm:f>
            <x14:dxf>
              <fill>
                <patternFill>
                  <bgColor rgb="FF99CC00"/>
                </patternFill>
              </fill>
            </x14:dxf>
          </x14:cfRule>
          <x14:cfRule type="containsText" priority="5742" operator="containsText" id="{28BA169C-3601-4036-B591-EFC166B9EACB}">
            <xm:f>NOT(ISERROR(SEARCH('Listados Datos'!$P$4,AR473)))</xm:f>
            <xm:f>'Listados Datos'!$P$4</xm:f>
            <x14:dxf>
              <fill>
                <patternFill>
                  <bgColor rgb="FF33CC33"/>
                </patternFill>
              </fill>
            </x14:dxf>
          </x14:cfRule>
          <x14:cfRule type="containsText" priority="5743" operator="containsText" id="{55CA2AA6-9AB7-41F7-818A-CB512B0AE200}">
            <xm:f>NOT(ISERROR(SEARCH('Listados Datos'!$P$5,AR473)))</xm:f>
            <xm:f>'Listados Datos'!$P$5</xm:f>
            <x14:dxf>
              <fill>
                <patternFill>
                  <bgColor rgb="FFFFFF00"/>
                </patternFill>
              </fill>
            </x14:dxf>
          </x14:cfRule>
          <x14:cfRule type="containsText" priority="5744" operator="containsText" id="{87396175-1A06-4E10-9169-31A8CD281C36}">
            <xm:f>NOT(ISERROR(SEARCH('Listados Datos'!$P$6,AR473)))</xm:f>
            <xm:f>'Listados Datos'!$P$6</xm:f>
            <x14:dxf>
              <fill>
                <patternFill>
                  <bgColor rgb="FFFFC000"/>
                </patternFill>
              </fill>
            </x14:dxf>
          </x14:cfRule>
          <x14:cfRule type="containsText" priority="5745" operator="containsText" id="{A97AF2DE-07E0-4E17-97E1-98E3A8BED5E1}">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5723" operator="containsText" id="{0A4BEB07-E94B-4143-AA04-0CC34FC55BAB}">
            <xm:f>NOT(ISERROR(SEARCH('Listados Datos'!$T$3,AF474)))</xm:f>
            <xm:f>'Listados Datos'!$T$3</xm:f>
            <x14:dxf>
              <fill>
                <patternFill patternType="solid">
                  <bgColor rgb="FFC00000"/>
                </patternFill>
              </fill>
            </x14:dxf>
          </x14:cfRule>
          <x14:cfRule type="containsText" priority="5724" operator="containsText" id="{BC806629-418B-4A27-9BBC-55F5F069DD55}">
            <xm:f>NOT(ISERROR(SEARCH('Listados Datos'!$T$4,AF474)))</xm:f>
            <xm:f>'Listados Datos'!$T$4</xm:f>
            <x14:dxf>
              <font>
                <b/>
                <i val="0"/>
                <color theme="0"/>
              </font>
              <fill>
                <patternFill>
                  <bgColor rgb="FFE26B0A"/>
                </patternFill>
              </fill>
            </x14:dxf>
          </x14:cfRule>
          <x14:cfRule type="containsText" priority="5725" operator="containsText" id="{DAE7D711-BA2B-4CD0-8794-C288F3DE46E5}">
            <xm:f>NOT(ISERROR(SEARCH('Listados Datos'!$T$5,AF474)))</xm:f>
            <xm:f>'Listados Datos'!$T$5</xm:f>
            <x14:dxf>
              <font>
                <b/>
                <i val="0"/>
                <color auto="1"/>
              </font>
              <fill>
                <patternFill>
                  <bgColor rgb="FFFFFF00"/>
                </patternFill>
              </fill>
            </x14:dxf>
          </x14:cfRule>
          <x14:cfRule type="containsText" priority="5726" operator="containsText" id="{250C7701-6531-4E4D-A928-30565FD0BC38}">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5719" operator="containsText" id="{68C2C731-8290-4D95-902C-4220B22C091F}">
            <xm:f>NOT(ISERROR(SEARCH('Listados Datos'!$T$3,AB474)))</xm:f>
            <xm:f>'Listados Datos'!$T$3</xm:f>
            <x14:dxf>
              <fill>
                <patternFill patternType="solid">
                  <bgColor rgb="FFC00000"/>
                </patternFill>
              </fill>
            </x14:dxf>
          </x14:cfRule>
          <x14:cfRule type="containsText" priority="5720" operator="containsText" id="{690BF422-424E-4E61-A15E-86246444D994}">
            <xm:f>NOT(ISERROR(SEARCH('Listados Datos'!$T$4,AB474)))</xm:f>
            <xm:f>'Listados Datos'!$T$4</xm:f>
            <x14:dxf>
              <font>
                <b/>
                <i val="0"/>
                <color theme="0"/>
              </font>
              <fill>
                <patternFill>
                  <bgColor rgb="FFE26B0A"/>
                </patternFill>
              </fill>
            </x14:dxf>
          </x14:cfRule>
          <x14:cfRule type="containsText" priority="5721" operator="containsText" id="{FDC7C93D-1871-4E30-B1DA-FECB727BA142}">
            <xm:f>NOT(ISERROR(SEARCH('Listados Datos'!$T$5,AB474)))</xm:f>
            <xm:f>'Listados Datos'!$T$5</xm:f>
            <x14:dxf>
              <font>
                <b/>
                <i val="0"/>
                <color auto="1"/>
              </font>
              <fill>
                <patternFill>
                  <bgColor rgb="FFFFFF00"/>
                </patternFill>
              </fill>
            </x14:dxf>
          </x14:cfRule>
          <x14:cfRule type="containsText" priority="5722" operator="containsText" id="{46F6622B-9FC2-4D94-9EE5-64B8FF6C4C8D}">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5709" operator="containsText" id="{D1D022AD-760F-4987-A37D-0B8B34E3DB63}">
            <xm:f>NOT(ISERROR(SEARCH('Listados Datos'!$P$3,Z474)))</xm:f>
            <xm:f>'Listados Datos'!$P$3</xm:f>
            <x14:dxf>
              <fill>
                <patternFill>
                  <bgColor rgb="FF99CC00"/>
                </patternFill>
              </fill>
            </x14:dxf>
          </x14:cfRule>
          <x14:cfRule type="containsText" priority="5710" operator="containsText" id="{84375CB1-DF4F-4E46-BA49-75F5A43C1C14}">
            <xm:f>NOT(ISERROR(SEARCH('Listados Datos'!$P$4,Z474)))</xm:f>
            <xm:f>'Listados Datos'!$P$4</xm:f>
            <x14:dxf>
              <fill>
                <patternFill>
                  <bgColor rgb="FF33CC33"/>
                </patternFill>
              </fill>
            </x14:dxf>
          </x14:cfRule>
          <x14:cfRule type="containsText" priority="5711" operator="containsText" id="{90416177-C57A-4C29-9466-2E759EB85D92}">
            <xm:f>NOT(ISERROR(SEARCH('Listados Datos'!$P$5,Z474)))</xm:f>
            <xm:f>'Listados Datos'!$P$5</xm:f>
            <x14:dxf>
              <fill>
                <patternFill>
                  <bgColor rgb="FFFFFF00"/>
                </patternFill>
              </fill>
            </x14:dxf>
          </x14:cfRule>
          <x14:cfRule type="containsText" priority="5712" operator="containsText" id="{5983F986-C0C8-4A34-BD40-38BCFE51B100}">
            <xm:f>NOT(ISERROR(SEARCH('Listados Datos'!$P$6,Z474)))</xm:f>
            <xm:f>'Listados Datos'!$P$6</xm:f>
            <x14:dxf>
              <fill>
                <patternFill>
                  <bgColor rgb="FFFFC000"/>
                </patternFill>
              </fill>
            </x14:dxf>
          </x14:cfRule>
          <x14:cfRule type="containsText" priority="5713" operator="containsText" id="{98C4F9CF-5ECC-4873-A3C2-AA1F83C86084}">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5681" operator="containsText" id="{89D141FC-B736-4D6A-AAB6-243AFC4A587F}">
            <xm:f>NOT(ISERROR(SEARCH('Listados Datos'!$T$3,AT475)))</xm:f>
            <xm:f>'Listados Datos'!$T$3</xm:f>
            <x14:dxf>
              <fill>
                <patternFill patternType="solid">
                  <bgColor rgb="FFC00000"/>
                </patternFill>
              </fill>
            </x14:dxf>
          </x14:cfRule>
          <x14:cfRule type="containsText" priority="5682" operator="containsText" id="{5A30FA66-DA19-4723-AE94-EE89D074B6A2}">
            <xm:f>NOT(ISERROR(SEARCH('Listados Datos'!$T$4,AT475)))</xm:f>
            <xm:f>'Listados Datos'!$T$4</xm:f>
            <x14:dxf>
              <font>
                <b/>
                <i val="0"/>
                <color theme="0"/>
              </font>
              <fill>
                <patternFill>
                  <bgColor rgb="FFE26B0A"/>
                </patternFill>
              </fill>
            </x14:dxf>
          </x14:cfRule>
          <x14:cfRule type="containsText" priority="5683" operator="containsText" id="{0810768C-7A57-4C57-B166-7BB075B55CAA}">
            <xm:f>NOT(ISERROR(SEARCH('Listados Datos'!$T$5,AT475)))</xm:f>
            <xm:f>'Listados Datos'!$T$5</xm:f>
            <x14:dxf>
              <font>
                <b/>
                <i val="0"/>
                <color auto="1"/>
              </font>
              <fill>
                <patternFill>
                  <bgColor rgb="FFFFFF00"/>
                </patternFill>
              </fill>
            </x14:dxf>
          </x14:cfRule>
          <x14:cfRule type="containsText" priority="5684" operator="containsText" id="{C2C79BDC-FA50-4A69-BE41-6CE5D8743256}">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5601" operator="containsText" id="{C9FA74B6-D932-46A8-991C-B3BF3F12EC0E}">
            <xm:f>NOT(ISERROR(SEARCH('Listados Datos'!$T$3,AT471)))</xm:f>
            <xm:f>'Listados Datos'!$T$3</xm:f>
            <x14:dxf>
              <fill>
                <patternFill patternType="solid">
                  <bgColor rgb="FFC00000"/>
                </patternFill>
              </fill>
            </x14:dxf>
          </x14:cfRule>
          <x14:cfRule type="containsText" priority="5602" operator="containsText" id="{CC530272-A87C-481C-AF09-4A2463EA73F9}">
            <xm:f>NOT(ISERROR(SEARCH('Listados Datos'!$T$4,AT471)))</xm:f>
            <xm:f>'Listados Datos'!$T$4</xm:f>
            <x14:dxf>
              <font>
                <b/>
                <i val="0"/>
                <color theme="0"/>
              </font>
              <fill>
                <patternFill>
                  <bgColor rgb="FFE26B0A"/>
                </patternFill>
              </fill>
            </x14:dxf>
          </x14:cfRule>
          <x14:cfRule type="containsText" priority="5603" operator="containsText" id="{391B3A2A-0AF1-4CED-B531-8E1CF973C5D9}">
            <xm:f>NOT(ISERROR(SEARCH('Listados Datos'!$T$5,AT471)))</xm:f>
            <xm:f>'Listados Datos'!$T$5</xm:f>
            <x14:dxf>
              <font>
                <b/>
                <i val="0"/>
                <color auto="1"/>
              </font>
              <fill>
                <patternFill>
                  <bgColor rgb="FFFFFF00"/>
                </patternFill>
              </fill>
            </x14:dxf>
          </x14:cfRule>
          <x14:cfRule type="containsText" priority="5604" operator="containsText" id="{0398DEEC-F60F-4671-A577-240E5321BE48}">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91" operator="containsText" id="{486C7F24-8E95-4A70-B593-7275162EBD6D}">
            <xm:f>NOT(ISERROR(SEARCH('Listados Datos'!$P$3,AR471)))</xm:f>
            <xm:f>'Listados Datos'!$P$3</xm:f>
            <x14:dxf>
              <fill>
                <patternFill>
                  <bgColor rgb="FF99CC00"/>
                </patternFill>
              </fill>
            </x14:dxf>
          </x14:cfRule>
          <x14:cfRule type="containsText" priority="5592" operator="containsText" id="{3361E40D-FB33-48DD-9A98-73DAF7929427}">
            <xm:f>NOT(ISERROR(SEARCH('Listados Datos'!$P$4,AR471)))</xm:f>
            <xm:f>'Listados Datos'!$P$4</xm:f>
            <x14:dxf>
              <fill>
                <patternFill>
                  <bgColor rgb="FF33CC33"/>
                </patternFill>
              </fill>
            </x14:dxf>
          </x14:cfRule>
          <x14:cfRule type="containsText" priority="5593" operator="containsText" id="{58CEB54E-2EAF-4DAA-B52E-0D8E195744D8}">
            <xm:f>NOT(ISERROR(SEARCH('Listados Datos'!$P$5,AR471)))</xm:f>
            <xm:f>'Listados Datos'!$P$5</xm:f>
            <x14:dxf>
              <fill>
                <patternFill>
                  <bgColor rgb="FFFFFF00"/>
                </patternFill>
              </fill>
            </x14:dxf>
          </x14:cfRule>
          <x14:cfRule type="containsText" priority="5594" operator="containsText" id="{11BCB231-298C-42CE-89B4-C6B2901257E0}">
            <xm:f>NOT(ISERROR(SEARCH('Listados Datos'!$P$6,AR471)))</xm:f>
            <xm:f>'Listados Datos'!$P$6</xm:f>
            <x14:dxf>
              <fill>
                <patternFill>
                  <bgColor rgb="FFFFC000"/>
                </patternFill>
              </fill>
            </x14:dxf>
          </x14:cfRule>
          <x14:cfRule type="containsText" priority="5595" operator="containsText" id="{20951650-D628-4578-9FE6-4D3ACAA4F8A9}">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59" operator="containsText" id="{D715E086-CEE9-4D92-8370-76EDA9448043}">
            <xm:f>NOT(ISERROR(SEARCH('Listados Datos'!$T$3,AT468)))</xm:f>
            <xm:f>'Listados Datos'!$T$3</xm:f>
            <x14:dxf>
              <fill>
                <patternFill patternType="solid">
                  <bgColor rgb="FFC00000"/>
                </patternFill>
              </fill>
            </x14:dxf>
          </x14:cfRule>
          <x14:cfRule type="containsText" priority="5560" operator="containsText" id="{6003E555-34A5-4B20-AD68-CCAB610FF252}">
            <xm:f>NOT(ISERROR(SEARCH('Listados Datos'!$T$4,AT468)))</xm:f>
            <xm:f>'Listados Datos'!$T$4</xm:f>
            <x14:dxf>
              <font>
                <b/>
                <i val="0"/>
                <color theme="0"/>
              </font>
              <fill>
                <patternFill>
                  <bgColor rgb="FFE26B0A"/>
                </patternFill>
              </fill>
            </x14:dxf>
          </x14:cfRule>
          <x14:cfRule type="containsText" priority="5561" operator="containsText" id="{00F33964-060A-4B47-84A3-F7D627A1784B}">
            <xm:f>NOT(ISERROR(SEARCH('Listados Datos'!$T$5,AT468)))</xm:f>
            <xm:f>'Listados Datos'!$T$5</xm:f>
            <x14:dxf>
              <font>
                <b/>
                <i val="0"/>
                <color auto="1"/>
              </font>
              <fill>
                <patternFill>
                  <bgColor rgb="FFFFFF00"/>
                </patternFill>
              </fill>
            </x14:dxf>
          </x14:cfRule>
          <x14:cfRule type="containsText" priority="5562" operator="containsText" id="{8F071BF8-3764-4590-B650-561DBAFD510F}">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49" operator="containsText" id="{3703AD54-DC1F-4B04-937F-5FBA6DB0CB62}">
            <xm:f>NOT(ISERROR(SEARCH('Listados Datos'!$P$3,AR468)))</xm:f>
            <xm:f>'Listados Datos'!$P$3</xm:f>
            <x14:dxf>
              <fill>
                <patternFill>
                  <bgColor rgb="FF99CC00"/>
                </patternFill>
              </fill>
            </x14:dxf>
          </x14:cfRule>
          <x14:cfRule type="containsText" priority="5550" operator="containsText" id="{5CE71AA7-0811-453E-B29B-52D01EEE0147}">
            <xm:f>NOT(ISERROR(SEARCH('Listados Datos'!$P$4,AR468)))</xm:f>
            <xm:f>'Listados Datos'!$P$4</xm:f>
            <x14:dxf>
              <fill>
                <patternFill>
                  <bgColor rgb="FF33CC33"/>
                </patternFill>
              </fill>
            </x14:dxf>
          </x14:cfRule>
          <x14:cfRule type="containsText" priority="5551" operator="containsText" id="{D7E2B25D-C038-4033-B38C-A203D471B3BE}">
            <xm:f>NOT(ISERROR(SEARCH('Listados Datos'!$P$5,AR468)))</xm:f>
            <xm:f>'Listados Datos'!$P$5</xm:f>
            <x14:dxf>
              <fill>
                <patternFill>
                  <bgColor rgb="FFFFFF00"/>
                </patternFill>
              </fill>
            </x14:dxf>
          </x14:cfRule>
          <x14:cfRule type="containsText" priority="5552" operator="containsText" id="{0B6027D3-0689-4A6A-9EFA-91FD82D8E28E}">
            <xm:f>NOT(ISERROR(SEARCH('Listados Datos'!$P$6,AR468)))</xm:f>
            <xm:f>'Listados Datos'!$P$6</xm:f>
            <x14:dxf>
              <fill>
                <patternFill>
                  <bgColor rgb="FFFFC000"/>
                </patternFill>
              </fill>
            </x14:dxf>
          </x14:cfRule>
          <x14:cfRule type="containsText" priority="5553" operator="containsText" id="{C9FBCC59-5F2C-4991-B7A8-765AF13FC3C7}">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535" operator="containsText" id="{97986DB7-B135-461F-8338-3CF3EF33097D}">
            <xm:f>NOT(ISERROR(SEARCH('Listados Datos'!$P$3,AR469)))</xm:f>
            <xm:f>'Listados Datos'!$P$3</xm:f>
            <x14:dxf>
              <fill>
                <patternFill>
                  <bgColor rgb="FF99CC00"/>
                </patternFill>
              </fill>
            </x14:dxf>
          </x14:cfRule>
          <x14:cfRule type="containsText" priority="5536" operator="containsText" id="{8FDCE66A-AAB3-4A53-8A1E-D6778755854C}">
            <xm:f>NOT(ISERROR(SEARCH('Listados Datos'!$P$4,AR469)))</xm:f>
            <xm:f>'Listados Datos'!$P$4</xm:f>
            <x14:dxf>
              <fill>
                <patternFill>
                  <bgColor rgb="FF33CC33"/>
                </patternFill>
              </fill>
            </x14:dxf>
          </x14:cfRule>
          <x14:cfRule type="containsText" priority="5537" operator="containsText" id="{4F63C82B-9975-4A4F-AFA1-E2FE7932E60D}">
            <xm:f>NOT(ISERROR(SEARCH('Listados Datos'!$P$5,AR469)))</xm:f>
            <xm:f>'Listados Datos'!$P$5</xm:f>
            <x14:dxf>
              <fill>
                <patternFill>
                  <bgColor rgb="FFFFFF00"/>
                </patternFill>
              </fill>
            </x14:dxf>
          </x14:cfRule>
          <x14:cfRule type="containsText" priority="5538" operator="containsText" id="{F14ACF7F-2EC8-4240-84E4-1EB0BD001D1A}">
            <xm:f>NOT(ISERROR(SEARCH('Listados Datos'!$P$6,AR469)))</xm:f>
            <xm:f>'Listados Datos'!$P$6</xm:f>
            <x14:dxf>
              <fill>
                <patternFill>
                  <bgColor rgb="FFFFC000"/>
                </patternFill>
              </fill>
            </x14:dxf>
          </x14:cfRule>
          <x14:cfRule type="containsText" priority="5539" operator="containsText" id="{AEB2B64A-9ED6-4913-9273-EB9EAF7FE1F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5667" operator="containsText" id="{C251A8D4-7130-46C6-8496-509DD505D6A4}">
            <xm:f>NOT(ISERROR(SEARCH('Listados Datos'!$T$3,AF466)))</xm:f>
            <xm:f>'Listados Datos'!$T$3</xm:f>
            <x14:dxf>
              <fill>
                <patternFill patternType="solid">
                  <bgColor rgb="FFC00000"/>
                </patternFill>
              </fill>
            </x14:dxf>
          </x14:cfRule>
          <x14:cfRule type="containsText" priority="5668" operator="containsText" id="{86D4F671-F476-4D87-B139-B1390ABE7818}">
            <xm:f>NOT(ISERROR(SEARCH('Listados Datos'!$T$4,AF466)))</xm:f>
            <xm:f>'Listados Datos'!$T$4</xm:f>
            <x14:dxf>
              <font>
                <b/>
                <i val="0"/>
                <color theme="0"/>
              </font>
              <fill>
                <patternFill>
                  <bgColor rgb="FFE26B0A"/>
                </patternFill>
              </fill>
            </x14:dxf>
          </x14:cfRule>
          <x14:cfRule type="containsText" priority="5669" operator="containsText" id="{40C06111-D77F-46B6-863C-757CA658C7EB}">
            <xm:f>NOT(ISERROR(SEARCH('Listados Datos'!$T$5,AF466)))</xm:f>
            <xm:f>'Listados Datos'!$T$5</xm:f>
            <x14:dxf>
              <font>
                <b/>
                <i val="0"/>
                <color auto="1"/>
              </font>
              <fill>
                <patternFill>
                  <bgColor rgb="FFFFFF00"/>
                </patternFill>
              </fill>
            </x14:dxf>
          </x14:cfRule>
          <x14:cfRule type="containsText" priority="5670" operator="containsText" id="{EF97DFF1-6752-4946-9FB6-05D99B5C3689}">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63" operator="containsText" id="{2B0BA407-AE89-464A-A7C0-69AD6D68268F}">
            <xm:f>NOT(ISERROR(SEARCH('Listados Datos'!$T$3,AB466)))</xm:f>
            <xm:f>'Listados Datos'!$T$3</xm:f>
            <x14:dxf>
              <fill>
                <patternFill patternType="solid">
                  <bgColor rgb="FFC00000"/>
                </patternFill>
              </fill>
            </x14:dxf>
          </x14:cfRule>
          <x14:cfRule type="containsText" priority="5664" operator="containsText" id="{2BC82F86-28F7-4F1E-9E4B-08B121AEDA2B}">
            <xm:f>NOT(ISERROR(SEARCH('Listados Datos'!$T$4,AB466)))</xm:f>
            <xm:f>'Listados Datos'!$T$4</xm:f>
            <x14:dxf>
              <font>
                <b/>
                <i val="0"/>
                <color theme="0"/>
              </font>
              <fill>
                <patternFill>
                  <bgColor rgb="FFE26B0A"/>
                </patternFill>
              </fill>
            </x14:dxf>
          </x14:cfRule>
          <x14:cfRule type="containsText" priority="5665" operator="containsText" id="{005122DE-EF89-455B-9FE6-8D574D5F3255}">
            <xm:f>NOT(ISERROR(SEARCH('Listados Datos'!$T$5,AB466)))</xm:f>
            <xm:f>'Listados Datos'!$T$5</xm:f>
            <x14:dxf>
              <font>
                <b/>
                <i val="0"/>
                <color auto="1"/>
              </font>
              <fill>
                <patternFill>
                  <bgColor rgb="FFFFFF00"/>
                </patternFill>
              </fill>
            </x14:dxf>
          </x14:cfRule>
          <x14:cfRule type="containsText" priority="5666" operator="containsText" id="{0F400BEE-1F7F-4053-8F8E-05573DBAF97B}">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53" operator="containsText" id="{86F8166F-F450-4B6E-8A15-321FA465EA0F}">
            <xm:f>NOT(ISERROR(SEARCH('Listados Datos'!$P$3,Z466)))</xm:f>
            <xm:f>'Listados Datos'!$P$3</xm:f>
            <x14:dxf>
              <fill>
                <patternFill>
                  <bgColor rgb="FF99CC00"/>
                </patternFill>
              </fill>
            </x14:dxf>
          </x14:cfRule>
          <x14:cfRule type="containsText" priority="5654" operator="containsText" id="{43D30906-1844-42A2-83FA-EECD9C0AB0FC}">
            <xm:f>NOT(ISERROR(SEARCH('Listados Datos'!$P$4,Z466)))</xm:f>
            <xm:f>'Listados Datos'!$P$4</xm:f>
            <x14:dxf>
              <fill>
                <patternFill>
                  <bgColor rgb="FF33CC33"/>
                </patternFill>
              </fill>
            </x14:dxf>
          </x14:cfRule>
          <x14:cfRule type="containsText" priority="5655" operator="containsText" id="{683DBB7F-6756-49C1-9D50-9303271CCD61}">
            <xm:f>NOT(ISERROR(SEARCH('Listados Datos'!$P$5,Z466)))</xm:f>
            <xm:f>'Listados Datos'!$P$5</xm:f>
            <x14:dxf>
              <fill>
                <patternFill>
                  <bgColor rgb="FFFFFF00"/>
                </patternFill>
              </fill>
            </x14:dxf>
          </x14:cfRule>
          <x14:cfRule type="containsText" priority="5656" operator="containsText" id="{3891968E-5BE9-4F6D-BDAB-6A0D75A38A52}">
            <xm:f>NOT(ISERROR(SEARCH('Listados Datos'!$P$6,Z466)))</xm:f>
            <xm:f>'Listados Datos'!$P$6</xm:f>
            <x14:dxf>
              <fill>
                <patternFill>
                  <bgColor rgb="FFFFC000"/>
                </patternFill>
              </fill>
            </x14:dxf>
          </x14:cfRule>
          <x14:cfRule type="containsText" priority="5657" operator="containsText" id="{46BC6268-7564-4D24-86F2-2E33A127E8A1}">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29" operator="containsText" id="{F16E7E85-8FEA-424B-8B11-96A43FF629CE}">
            <xm:f>NOT(ISERROR(SEARCH('Listados Datos'!$T$3,AT466)))</xm:f>
            <xm:f>'Listados Datos'!$T$3</xm:f>
            <x14:dxf>
              <fill>
                <patternFill patternType="solid">
                  <bgColor rgb="FFC00000"/>
                </patternFill>
              </fill>
            </x14:dxf>
          </x14:cfRule>
          <x14:cfRule type="containsText" priority="5630" operator="containsText" id="{5E8F2FFB-2E00-47AB-BF4B-821371DFD5E9}">
            <xm:f>NOT(ISERROR(SEARCH('Listados Datos'!$T$4,AT466)))</xm:f>
            <xm:f>'Listados Datos'!$T$4</xm:f>
            <x14:dxf>
              <font>
                <b/>
                <i val="0"/>
                <color theme="0"/>
              </font>
              <fill>
                <patternFill>
                  <bgColor rgb="FFE26B0A"/>
                </patternFill>
              </fill>
            </x14:dxf>
          </x14:cfRule>
          <x14:cfRule type="containsText" priority="5631" operator="containsText" id="{7F63DC69-CA6A-4778-B586-307C30B8C424}">
            <xm:f>NOT(ISERROR(SEARCH('Listados Datos'!$T$5,AT466)))</xm:f>
            <xm:f>'Listados Datos'!$T$5</xm:f>
            <x14:dxf>
              <font>
                <b/>
                <i val="0"/>
                <color auto="1"/>
              </font>
              <fill>
                <patternFill>
                  <bgColor rgb="FFFFFF00"/>
                </patternFill>
              </fill>
            </x14:dxf>
          </x14:cfRule>
          <x14:cfRule type="containsText" priority="5632" operator="containsText" id="{29F816CD-8205-49D5-A3A5-9887CEB80FDB}">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619" operator="containsText" id="{AFDDBC90-BF93-4C26-8F3F-8C35D800CE59}">
            <xm:f>NOT(ISERROR(SEARCH('Listados Datos'!$P$3,AR466)))</xm:f>
            <xm:f>'Listados Datos'!$P$3</xm:f>
            <x14:dxf>
              <fill>
                <patternFill>
                  <bgColor rgb="FF99CC00"/>
                </patternFill>
              </fill>
            </x14:dxf>
          </x14:cfRule>
          <x14:cfRule type="containsText" priority="5620" operator="containsText" id="{3038346D-75B0-42C3-926F-EE8E81273741}">
            <xm:f>NOT(ISERROR(SEARCH('Listados Datos'!$P$4,AR466)))</xm:f>
            <xm:f>'Listados Datos'!$P$4</xm:f>
            <x14:dxf>
              <fill>
                <patternFill>
                  <bgColor rgb="FF33CC33"/>
                </patternFill>
              </fill>
            </x14:dxf>
          </x14:cfRule>
          <x14:cfRule type="containsText" priority="5621" operator="containsText" id="{292EB568-B09E-4306-A4C6-3E9AD6C3D485}">
            <xm:f>NOT(ISERROR(SEARCH('Listados Datos'!$P$5,AR466)))</xm:f>
            <xm:f>'Listados Datos'!$P$5</xm:f>
            <x14:dxf>
              <fill>
                <patternFill>
                  <bgColor rgb="FFFFFF00"/>
                </patternFill>
              </fill>
            </x14:dxf>
          </x14:cfRule>
          <x14:cfRule type="containsText" priority="5622" operator="containsText" id="{314E1457-E8B4-4045-B71C-D9B1F9FAB8ED}">
            <xm:f>NOT(ISERROR(SEARCH('Listados Datos'!$P$6,AR466)))</xm:f>
            <xm:f>'Listados Datos'!$P$6</xm:f>
            <x14:dxf>
              <fill>
                <patternFill>
                  <bgColor rgb="FFFFC000"/>
                </patternFill>
              </fill>
            </x14:dxf>
          </x14:cfRule>
          <x14:cfRule type="containsText" priority="5623" operator="containsText" id="{28A65BBB-8E7F-49A1-9660-A3B9FD72D44D}">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615" operator="containsText" id="{401BC216-98B3-4E74-9863-C4D21942BC13}">
            <xm:f>NOT(ISERROR(SEARCH('Listados Datos'!$T$3,AT467)))</xm:f>
            <xm:f>'Listados Datos'!$T$3</xm:f>
            <x14:dxf>
              <fill>
                <patternFill patternType="solid">
                  <bgColor rgb="FFC00000"/>
                </patternFill>
              </fill>
            </x14:dxf>
          </x14:cfRule>
          <x14:cfRule type="containsText" priority="5616" operator="containsText" id="{CAA922CB-86FC-43BF-A19B-8B1CB85E4C49}">
            <xm:f>NOT(ISERROR(SEARCH('Listados Datos'!$T$4,AT467)))</xm:f>
            <xm:f>'Listados Datos'!$T$4</xm:f>
            <x14:dxf>
              <font>
                <b/>
                <i val="0"/>
                <color theme="0"/>
              </font>
              <fill>
                <patternFill>
                  <bgColor rgb="FFE26B0A"/>
                </patternFill>
              </fill>
            </x14:dxf>
          </x14:cfRule>
          <x14:cfRule type="containsText" priority="5617" operator="containsText" id="{4E5377DA-AA24-435D-951D-F67C4253D6AD}">
            <xm:f>NOT(ISERROR(SEARCH('Listados Datos'!$T$5,AT467)))</xm:f>
            <xm:f>'Listados Datos'!$T$5</xm:f>
            <x14:dxf>
              <font>
                <b/>
                <i val="0"/>
                <color auto="1"/>
              </font>
              <fill>
                <patternFill>
                  <bgColor rgb="FFFFFF00"/>
                </patternFill>
              </fill>
            </x14:dxf>
          </x14:cfRule>
          <x14:cfRule type="containsText" priority="5618" operator="containsText" id="{2FC3768C-31A6-48A5-BE6C-601E2466FCB2}">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605" operator="containsText" id="{39FD6861-84D8-4AA9-8E42-ED6E9B0FAD95}">
            <xm:f>NOT(ISERROR(SEARCH('Listados Datos'!$P$3,AR467)))</xm:f>
            <xm:f>'Listados Datos'!$P$3</xm:f>
            <x14:dxf>
              <fill>
                <patternFill>
                  <bgColor rgb="FF99CC00"/>
                </patternFill>
              </fill>
            </x14:dxf>
          </x14:cfRule>
          <x14:cfRule type="containsText" priority="5606" operator="containsText" id="{1C42944E-BBF2-4444-AD8A-DF0CC27ACB71}">
            <xm:f>NOT(ISERROR(SEARCH('Listados Datos'!$P$4,AR467)))</xm:f>
            <xm:f>'Listados Datos'!$P$4</xm:f>
            <x14:dxf>
              <fill>
                <patternFill>
                  <bgColor rgb="FF33CC33"/>
                </patternFill>
              </fill>
            </x14:dxf>
          </x14:cfRule>
          <x14:cfRule type="containsText" priority="5607" operator="containsText" id="{2E9B5C07-E92B-4E54-9059-C83884E53142}">
            <xm:f>NOT(ISERROR(SEARCH('Listados Datos'!$P$5,AR467)))</xm:f>
            <xm:f>'Listados Datos'!$P$5</xm:f>
            <x14:dxf>
              <fill>
                <patternFill>
                  <bgColor rgb="FFFFFF00"/>
                </patternFill>
              </fill>
            </x14:dxf>
          </x14:cfRule>
          <x14:cfRule type="containsText" priority="5608" operator="containsText" id="{0A035F99-0308-463A-B29A-37E0BFAA1F85}">
            <xm:f>NOT(ISERROR(SEARCH('Listados Datos'!$P$6,AR467)))</xm:f>
            <xm:f>'Listados Datos'!$P$6</xm:f>
            <x14:dxf>
              <fill>
                <patternFill>
                  <bgColor rgb="FFFFC000"/>
                </patternFill>
              </fill>
            </x14:dxf>
          </x14:cfRule>
          <x14:cfRule type="containsText" priority="5609" operator="containsText" id="{3AE694C3-DF0C-4B80-AE01-AC89A2E24F3F}">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87" operator="containsText" id="{6A295AA2-C603-4313-A00D-C493E4920E54}">
            <xm:f>NOT(ISERROR(SEARCH('Listados Datos'!$T$3,AF468)))</xm:f>
            <xm:f>'Listados Datos'!$T$3</xm:f>
            <x14:dxf>
              <fill>
                <patternFill patternType="solid">
                  <bgColor rgb="FFC00000"/>
                </patternFill>
              </fill>
            </x14:dxf>
          </x14:cfRule>
          <x14:cfRule type="containsText" priority="5588" operator="containsText" id="{6585B3F3-2138-4C20-A14C-323C52004EAE}">
            <xm:f>NOT(ISERROR(SEARCH('Listados Datos'!$T$4,AF468)))</xm:f>
            <xm:f>'Listados Datos'!$T$4</xm:f>
            <x14:dxf>
              <font>
                <b/>
                <i val="0"/>
                <color theme="0"/>
              </font>
              <fill>
                <patternFill>
                  <bgColor rgb="FFE26B0A"/>
                </patternFill>
              </fill>
            </x14:dxf>
          </x14:cfRule>
          <x14:cfRule type="containsText" priority="5589" operator="containsText" id="{A7BB2C1B-EF91-4CE5-B71F-0B0B06969398}">
            <xm:f>NOT(ISERROR(SEARCH('Listados Datos'!$T$5,AF468)))</xm:f>
            <xm:f>'Listados Datos'!$T$5</xm:f>
            <x14:dxf>
              <font>
                <b/>
                <i val="0"/>
                <color auto="1"/>
              </font>
              <fill>
                <patternFill>
                  <bgColor rgb="FFFFFF00"/>
                </patternFill>
              </fill>
            </x14:dxf>
          </x14:cfRule>
          <x14:cfRule type="containsText" priority="5590" operator="containsText" id="{927908D5-EE7A-4570-8F63-152068B3B1B6}">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83" operator="containsText" id="{5F35B734-D268-4B1F-A10E-F09E99329438}">
            <xm:f>NOT(ISERROR(SEARCH('Listados Datos'!$T$3,AB468)))</xm:f>
            <xm:f>'Listados Datos'!$T$3</xm:f>
            <x14:dxf>
              <fill>
                <patternFill patternType="solid">
                  <bgColor rgb="FFC00000"/>
                </patternFill>
              </fill>
            </x14:dxf>
          </x14:cfRule>
          <x14:cfRule type="containsText" priority="5584" operator="containsText" id="{B7634AB0-B7B8-4424-B7B0-0515453DA837}">
            <xm:f>NOT(ISERROR(SEARCH('Listados Datos'!$T$4,AB468)))</xm:f>
            <xm:f>'Listados Datos'!$T$4</xm:f>
            <x14:dxf>
              <font>
                <b/>
                <i val="0"/>
                <color theme="0"/>
              </font>
              <fill>
                <patternFill>
                  <bgColor rgb="FFE26B0A"/>
                </patternFill>
              </fill>
            </x14:dxf>
          </x14:cfRule>
          <x14:cfRule type="containsText" priority="5585" operator="containsText" id="{F15DE2DB-3371-4F4B-A3AF-D0B436679700}">
            <xm:f>NOT(ISERROR(SEARCH('Listados Datos'!$T$5,AB468)))</xm:f>
            <xm:f>'Listados Datos'!$T$5</xm:f>
            <x14:dxf>
              <font>
                <b/>
                <i val="0"/>
                <color auto="1"/>
              </font>
              <fill>
                <patternFill>
                  <bgColor rgb="FFFFFF00"/>
                </patternFill>
              </fill>
            </x14:dxf>
          </x14:cfRule>
          <x14:cfRule type="containsText" priority="5586" operator="containsText" id="{E79A8B44-1481-437F-8E8E-C914D33F758B}">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73" operator="containsText" id="{6F188A8C-BF3B-4529-BDC0-A72E7B84DE8A}">
            <xm:f>NOT(ISERROR(SEARCH('Listados Datos'!$P$3,Z468)))</xm:f>
            <xm:f>'Listados Datos'!$P$3</xm:f>
            <x14:dxf>
              <fill>
                <patternFill>
                  <bgColor rgb="FF99CC00"/>
                </patternFill>
              </fill>
            </x14:dxf>
          </x14:cfRule>
          <x14:cfRule type="containsText" priority="5574" operator="containsText" id="{133864C2-66C2-4CF2-9314-9CB1DB844CAC}">
            <xm:f>NOT(ISERROR(SEARCH('Listados Datos'!$P$4,Z468)))</xm:f>
            <xm:f>'Listados Datos'!$P$4</xm:f>
            <x14:dxf>
              <fill>
                <patternFill>
                  <bgColor rgb="FF33CC33"/>
                </patternFill>
              </fill>
            </x14:dxf>
          </x14:cfRule>
          <x14:cfRule type="containsText" priority="5575" operator="containsText" id="{8B4AFB2B-FF37-4542-A741-D8C7ABEB33EA}">
            <xm:f>NOT(ISERROR(SEARCH('Listados Datos'!$P$5,Z468)))</xm:f>
            <xm:f>'Listados Datos'!$P$5</xm:f>
            <x14:dxf>
              <fill>
                <patternFill>
                  <bgColor rgb="FFFFFF00"/>
                </patternFill>
              </fill>
            </x14:dxf>
          </x14:cfRule>
          <x14:cfRule type="containsText" priority="5576" operator="containsText" id="{3EBD3205-9B7C-4E4A-8362-EB889FD2DE2F}">
            <xm:f>NOT(ISERROR(SEARCH('Listados Datos'!$P$6,Z468)))</xm:f>
            <xm:f>'Listados Datos'!$P$6</xm:f>
            <x14:dxf>
              <fill>
                <patternFill>
                  <bgColor rgb="FFFFC000"/>
                </patternFill>
              </fill>
            </x14:dxf>
          </x14:cfRule>
          <x14:cfRule type="containsText" priority="5577" operator="containsText" id="{04340179-315F-4A64-A282-BFB619B8CC12}">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45" operator="containsText" id="{10B30B4F-7EE4-44C2-AFA9-3BE1C4E5BFAA}">
            <xm:f>NOT(ISERROR(SEARCH('Listados Datos'!$T$3,AT469)))</xm:f>
            <xm:f>'Listados Datos'!$T$3</xm:f>
            <x14:dxf>
              <fill>
                <patternFill patternType="solid">
                  <bgColor rgb="FFC00000"/>
                </patternFill>
              </fill>
            </x14:dxf>
          </x14:cfRule>
          <x14:cfRule type="containsText" priority="5546" operator="containsText" id="{CE9175D8-8155-4AF7-9898-663845FF3F62}">
            <xm:f>NOT(ISERROR(SEARCH('Listados Datos'!$T$4,AT469)))</xm:f>
            <xm:f>'Listados Datos'!$T$4</xm:f>
            <x14:dxf>
              <font>
                <b/>
                <i val="0"/>
                <color theme="0"/>
              </font>
              <fill>
                <patternFill>
                  <bgColor rgb="FFE26B0A"/>
                </patternFill>
              </fill>
            </x14:dxf>
          </x14:cfRule>
          <x14:cfRule type="containsText" priority="5547" operator="containsText" id="{FBC88A0A-A152-461D-9399-AB46090A6FD4}">
            <xm:f>NOT(ISERROR(SEARCH('Listados Datos'!$T$5,AT469)))</xm:f>
            <xm:f>'Listados Datos'!$T$5</xm:f>
            <x14:dxf>
              <font>
                <b/>
                <i val="0"/>
                <color auto="1"/>
              </font>
              <fill>
                <patternFill>
                  <bgColor rgb="FFFFFF00"/>
                </patternFill>
              </fill>
            </x14:dxf>
          </x14:cfRule>
          <x14:cfRule type="containsText" priority="5548" operator="containsText" id="{B3E1AB76-E3E9-429A-ADD3-F3C8B84F2D23}">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283" operator="containsText" id="{586F5A77-83F8-4EC1-9FB2-AE2B83FC1AD8}">
            <xm:f>NOT(ISERROR(SEARCH('Listados Datos'!$P$3,AR476)))</xm:f>
            <xm:f>'Listados Datos'!$P$3</xm:f>
            <x14:dxf>
              <fill>
                <patternFill>
                  <bgColor rgb="FF99CC00"/>
                </patternFill>
              </fill>
            </x14:dxf>
          </x14:cfRule>
          <x14:cfRule type="containsText" priority="5284" operator="containsText" id="{F295D13C-1790-490F-8468-7125A4F8BCBF}">
            <xm:f>NOT(ISERROR(SEARCH('Listados Datos'!$P$4,AR476)))</xm:f>
            <xm:f>'Listados Datos'!$P$4</xm:f>
            <x14:dxf>
              <fill>
                <patternFill>
                  <bgColor rgb="FF33CC33"/>
                </patternFill>
              </fill>
            </x14:dxf>
          </x14:cfRule>
          <x14:cfRule type="containsText" priority="5285" operator="containsText" id="{8ABAC197-BD2C-43C9-A3BD-12E8B6170D73}">
            <xm:f>NOT(ISERROR(SEARCH('Listados Datos'!$P$5,AR476)))</xm:f>
            <xm:f>'Listados Datos'!$P$5</xm:f>
            <x14:dxf>
              <fill>
                <patternFill>
                  <bgColor rgb="FFFFFF00"/>
                </patternFill>
              </fill>
            </x14:dxf>
          </x14:cfRule>
          <x14:cfRule type="containsText" priority="5286" operator="containsText" id="{5F76821A-FF1A-4F8B-B3EE-020551565B3D}">
            <xm:f>NOT(ISERROR(SEARCH('Listados Datos'!$P$6,AR476)))</xm:f>
            <xm:f>'Listados Datos'!$P$6</xm:f>
            <x14:dxf>
              <fill>
                <patternFill>
                  <bgColor rgb="FFFFC000"/>
                </patternFill>
              </fill>
            </x14:dxf>
          </x14:cfRule>
          <x14:cfRule type="containsText" priority="5287" operator="containsText" id="{5EA1C5F6-ECF8-4CA0-BD08-9965BD3B303F}">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5531" operator="containsText" id="{BBD7C3DD-78E4-466F-887F-4F7C931E1142}">
            <xm:f>NOT(ISERROR(SEARCH('Listados Datos'!$T$3,AF446)))</xm:f>
            <xm:f>'Listados Datos'!$T$3</xm:f>
            <x14:dxf>
              <fill>
                <patternFill patternType="solid">
                  <bgColor rgb="FFC00000"/>
                </patternFill>
              </fill>
            </x14:dxf>
          </x14:cfRule>
          <x14:cfRule type="containsText" priority="5532" operator="containsText" id="{2ED6301A-827A-4186-8FFD-AA5CAA4BA7F3}">
            <xm:f>NOT(ISERROR(SEARCH('Listados Datos'!$T$4,AF446)))</xm:f>
            <xm:f>'Listados Datos'!$T$4</xm:f>
            <x14:dxf>
              <font>
                <b/>
                <i val="0"/>
                <color theme="0"/>
              </font>
              <fill>
                <patternFill>
                  <bgColor rgb="FFE26B0A"/>
                </patternFill>
              </fill>
            </x14:dxf>
          </x14:cfRule>
          <x14:cfRule type="containsText" priority="5533" operator="containsText" id="{164175B3-9D32-467F-97CF-0529EDF86AF0}">
            <xm:f>NOT(ISERROR(SEARCH('Listados Datos'!$T$5,AF446)))</xm:f>
            <xm:f>'Listados Datos'!$T$5</xm:f>
            <x14:dxf>
              <font>
                <b/>
                <i val="0"/>
                <color auto="1"/>
              </font>
              <fill>
                <patternFill>
                  <bgColor rgb="FFFFFF00"/>
                </patternFill>
              </fill>
            </x14:dxf>
          </x14:cfRule>
          <x14:cfRule type="containsText" priority="5534" operator="containsText" id="{E5697654-39A2-47F8-B465-1057D0BD6F67}">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527" operator="containsText" id="{72138152-7866-42DB-9566-762C395CD6DE}">
            <xm:f>NOT(ISERROR(SEARCH('Listados Datos'!$T$3,AB446)))</xm:f>
            <xm:f>'Listados Datos'!$T$3</xm:f>
            <x14:dxf>
              <fill>
                <patternFill patternType="solid">
                  <bgColor rgb="FFC00000"/>
                </patternFill>
              </fill>
            </x14:dxf>
          </x14:cfRule>
          <x14:cfRule type="containsText" priority="5528" operator="containsText" id="{D85FA171-7228-4DC5-A00E-197AD106DC55}">
            <xm:f>NOT(ISERROR(SEARCH('Listados Datos'!$T$4,AB446)))</xm:f>
            <xm:f>'Listados Datos'!$T$4</xm:f>
            <x14:dxf>
              <font>
                <b/>
                <i val="0"/>
                <color theme="0"/>
              </font>
              <fill>
                <patternFill>
                  <bgColor rgb="FFE26B0A"/>
                </patternFill>
              </fill>
            </x14:dxf>
          </x14:cfRule>
          <x14:cfRule type="containsText" priority="5529" operator="containsText" id="{ACB380EC-3BDF-42F6-AE53-6FC656F57CC0}">
            <xm:f>NOT(ISERROR(SEARCH('Listados Datos'!$T$5,AB446)))</xm:f>
            <xm:f>'Listados Datos'!$T$5</xm:f>
            <x14:dxf>
              <font>
                <b/>
                <i val="0"/>
                <color auto="1"/>
              </font>
              <fill>
                <patternFill>
                  <bgColor rgb="FFFFFF00"/>
                </patternFill>
              </fill>
            </x14:dxf>
          </x14:cfRule>
          <x14:cfRule type="containsText" priority="5530" operator="containsText" id="{7888D073-3539-41E1-9009-DECEE5C3D42A}">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517" operator="containsText" id="{E2E84967-98E0-449D-A251-F0DFB70BE70D}">
            <xm:f>NOT(ISERROR(SEARCH('Listados Datos'!$P$3,Z446)))</xm:f>
            <xm:f>'Listados Datos'!$P$3</xm:f>
            <x14:dxf>
              <fill>
                <patternFill>
                  <bgColor rgb="FF99CC00"/>
                </patternFill>
              </fill>
            </x14:dxf>
          </x14:cfRule>
          <x14:cfRule type="containsText" priority="5518" operator="containsText" id="{03D8A587-9EA6-4184-AEE8-C121907CCAC3}">
            <xm:f>NOT(ISERROR(SEARCH('Listados Datos'!$P$4,Z446)))</xm:f>
            <xm:f>'Listados Datos'!$P$4</xm:f>
            <x14:dxf>
              <fill>
                <patternFill>
                  <bgColor rgb="FF33CC33"/>
                </patternFill>
              </fill>
            </x14:dxf>
          </x14:cfRule>
          <x14:cfRule type="containsText" priority="5519" operator="containsText" id="{4D7A1531-4B07-4892-BC51-EAEC0670075A}">
            <xm:f>NOT(ISERROR(SEARCH('Listados Datos'!$P$5,Z446)))</xm:f>
            <xm:f>'Listados Datos'!$P$5</xm:f>
            <x14:dxf>
              <fill>
                <patternFill>
                  <bgColor rgb="FFFFFF00"/>
                </patternFill>
              </fill>
            </x14:dxf>
          </x14:cfRule>
          <x14:cfRule type="containsText" priority="5520" operator="containsText" id="{32FD8754-A261-4D71-A5A9-E4347B5980B1}">
            <xm:f>NOT(ISERROR(SEARCH('Listados Datos'!$P$6,Z446)))</xm:f>
            <xm:f>'Listados Datos'!$P$6</xm:f>
            <x14:dxf>
              <fill>
                <patternFill>
                  <bgColor rgb="FFFFC000"/>
                </patternFill>
              </fill>
            </x14:dxf>
          </x14:cfRule>
          <x14:cfRule type="containsText" priority="5521" operator="containsText" id="{69B1D071-20EC-408F-93AE-2B536790B31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503" operator="containsText" id="{28F3D087-6C50-4586-A993-E4BE75025972}">
            <xm:f>NOT(ISERROR(SEARCH('Listados Datos'!$T$3,AT446)))</xm:f>
            <xm:f>'Listados Datos'!$T$3</xm:f>
            <x14:dxf>
              <fill>
                <patternFill patternType="solid">
                  <bgColor rgb="FFC00000"/>
                </patternFill>
              </fill>
            </x14:dxf>
          </x14:cfRule>
          <x14:cfRule type="containsText" priority="5504" operator="containsText" id="{2F9DCAB1-6595-40F4-A4D5-D49BE1B59860}">
            <xm:f>NOT(ISERROR(SEARCH('Listados Datos'!$T$4,AT446)))</xm:f>
            <xm:f>'Listados Datos'!$T$4</xm:f>
            <x14:dxf>
              <font>
                <b/>
                <i val="0"/>
                <color theme="0"/>
              </font>
              <fill>
                <patternFill>
                  <bgColor rgb="FFE26B0A"/>
                </patternFill>
              </fill>
            </x14:dxf>
          </x14:cfRule>
          <x14:cfRule type="containsText" priority="5505" operator="containsText" id="{73F58014-ABE9-4C7C-9F40-7C1B09AA2A88}">
            <xm:f>NOT(ISERROR(SEARCH('Listados Datos'!$T$5,AT446)))</xm:f>
            <xm:f>'Listados Datos'!$T$5</xm:f>
            <x14:dxf>
              <font>
                <b/>
                <i val="0"/>
                <color auto="1"/>
              </font>
              <fill>
                <patternFill>
                  <bgColor rgb="FFFFFF00"/>
                </patternFill>
              </fill>
            </x14:dxf>
          </x14:cfRule>
          <x14:cfRule type="containsText" priority="5506" operator="containsText" id="{E1E792E3-8F86-4935-A2EF-1BD6F389DEE7}">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493" operator="containsText" id="{62A3489F-472E-4EB1-B131-28E6253AED21}">
            <xm:f>NOT(ISERROR(SEARCH('Listados Datos'!$P$3,AR446)))</xm:f>
            <xm:f>'Listados Datos'!$P$3</xm:f>
            <x14:dxf>
              <fill>
                <patternFill>
                  <bgColor rgb="FF99CC00"/>
                </patternFill>
              </fill>
            </x14:dxf>
          </x14:cfRule>
          <x14:cfRule type="containsText" priority="5494" operator="containsText" id="{AFA6CF1F-89C0-415B-8650-7C99E3D75C3A}">
            <xm:f>NOT(ISERROR(SEARCH('Listados Datos'!$P$4,AR446)))</xm:f>
            <xm:f>'Listados Datos'!$P$4</xm:f>
            <x14:dxf>
              <fill>
                <patternFill>
                  <bgColor rgb="FF33CC33"/>
                </patternFill>
              </fill>
            </x14:dxf>
          </x14:cfRule>
          <x14:cfRule type="containsText" priority="5495" operator="containsText" id="{AD6120AF-2E6E-4522-B397-09FF0CF297A9}">
            <xm:f>NOT(ISERROR(SEARCH('Listados Datos'!$P$5,AR446)))</xm:f>
            <xm:f>'Listados Datos'!$P$5</xm:f>
            <x14:dxf>
              <fill>
                <patternFill>
                  <bgColor rgb="FFFFFF00"/>
                </patternFill>
              </fill>
            </x14:dxf>
          </x14:cfRule>
          <x14:cfRule type="containsText" priority="5496" operator="containsText" id="{A92A1FD6-D6CF-4179-840A-ACD7B6DA5F4D}">
            <xm:f>NOT(ISERROR(SEARCH('Listados Datos'!$P$6,AR446)))</xm:f>
            <xm:f>'Listados Datos'!$P$6</xm:f>
            <x14:dxf>
              <fill>
                <patternFill>
                  <bgColor rgb="FFFFC000"/>
                </patternFill>
              </fill>
            </x14:dxf>
          </x14:cfRule>
          <x14:cfRule type="containsText" priority="5497" operator="containsText" id="{5443DED5-353A-4C92-B5CE-97A894D5AC52}">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489" operator="containsText" id="{A411EBE5-7D15-43FF-AAEE-B82A5E39DAA9}">
            <xm:f>NOT(ISERROR(SEARCH('Listados Datos'!$T$3,AF452)))</xm:f>
            <xm:f>'Listados Datos'!$T$3</xm:f>
            <x14:dxf>
              <fill>
                <patternFill patternType="solid">
                  <bgColor rgb="FFC00000"/>
                </patternFill>
              </fill>
            </x14:dxf>
          </x14:cfRule>
          <x14:cfRule type="containsText" priority="5490" operator="containsText" id="{2BBD464E-E890-459B-A559-D40A2E059A9C}">
            <xm:f>NOT(ISERROR(SEARCH('Listados Datos'!$T$4,AF452)))</xm:f>
            <xm:f>'Listados Datos'!$T$4</xm:f>
            <x14:dxf>
              <font>
                <b/>
                <i val="0"/>
                <color theme="0"/>
              </font>
              <fill>
                <patternFill>
                  <bgColor rgb="FFE26B0A"/>
                </patternFill>
              </fill>
            </x14:dxf>
          </x14:cfRule>
          <x14:cfRule type="containsText" priority="5491" operator="containsText" id="{85E4BFB1-1B0C-446C-B4D2-2081F7473485}">
            <xm:f>NOT(ISERROR(SEARCH('Listados Datos'!$T$5,AF452)))</xm:f>
            <xm:f>'Listados Datos'!$T$5</xm:f>
            <x14:dxf>
              <font>
                <b/>
                <i val="0"/>
                <color auto="1"/>
              </font>
              <fill>
                <patternFill>
                  <bgColor rgb="FFFFFF00"/>
                </patternFill>
              </fill>
            </x14:dxf>
          </x14:cfRule>
          <x14:cfRule type="containsText" priority="5492" operator="containsText" id="{B1BAD9A0-AEBF-4E84-82BD-E7940816C399}">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485" operator="containsText" id="{A89EE2CF-36A2-491F-B4AD-A3A0F6F33564}">
            <xm:f>NOT(ISERROR(SEARCH('Listados Datos'!$T$3,AB452)))</xm:f>
            <xm:f>'Listados Datos'!$T$3</xm:f>
            <x14:dxf>
              <fill>
                <patternFill patternType="solid">
                  <bgColor rgb="FFC00000"/>
                </patternFill>
              </fill>
            </x14:dxf>
          </x14:cfRule>
          <x14:cfRule type="containsText" priority="5486" operator="containsText" id="{3F6612F4-08D0-4894-AB38-E32A450B136B}">
            <xm:f>NOT(ISERROR(SEARCH('Listados Datos'!$T$4,AB452)))</xm:f>
            <xm:f>'Listados Datos'!$T$4</xm:f>
            <x14:dxf>
              <font>
                <b/>
                <i val="0"/>
                <color theme="0"/>
              </font>
              <fill>
                <patternFill>
                  <bgColor rgb="FFE26B0A"/>
                </patternFill>
              </fill>
            </x14:dxf>
          </x14:cfRule>
          <x14:cfRule type="containsText" priority="5487" operator="containsText" id="{0611FD25-5840-4871-8DA9-86510CA18FFD}">
            <xm:f>NOT(ISERROR(SEARCH('Listados Datos'!$T$5,AB452)))</xm:f>
            <xm:f>'Listados Datos'!$T$5</xm:f>
            <x14:dxf>
              <font>
                <b/>
                <i val="0"/>
                <color auto="1"/>
              </font>
              <fill>
                <patternFill>
                  <bgColor rgb="FFFFFF00"/>
                </patternFill>
              </fill>
            </x14:dxf>
          </x14:cfRule>
          <x14:cfRule type="containsText" priority="5488" operator="containsText" id="{7DADEB8D-F2BE-46EC-B41B-ECC33250124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475" operator="containsText" id="{DBE1BD8F-77F7-4B01-A603-CA677BF36356}">
            <xm:f>NOT(ISERROR(SEARCH('Listados Datos'!$P$3,Z452)))</xm:f>
            <xm:f>'Listados Datos'!$P$3</xm:f>
            <x14:dxf>
              <fill>
                <patternFill>
                  <bgColor rgb="FF99CC00"/>
                </patternFill>
              </fill>
            </x14:dxf>
          </x14:cfRule>
          <x14:cfRule type="containsText" priority="5476" operator="containsText" id="{0E53EE86-BE8B-4036-B6E9-6774CAF9D7D5}">
            <xm:f>NOT(ISERROR(SEARCH('Listados Datos'!$P$4,Z452)))</xm:f>
            <xm:f>'Listados Datos'!$P$4</xm:f>
            <x14:dxf>
              <fill>
                <patternFill>
                  <bgColor rgb="FF33CC33"/>
                </patternFill>
              </fill>
            </x14:dxf>
          </x14:cfRule>
          <x14:cfRule type="containsText" priority="5477" operator="containsText" id="{12538511-1B83-48AC-8B85-2AC3F1736907}">
            <xm:f>NOT(ISERROR(SEARCH('Listados Datos'!$P$5,Z452)))</xm:f>
            <xm:f>'Listados Datos'!$P$5</xm:f>
            <x14:dxf>
              <fill>
                <patternFill>
                  <bgColor rgb="FFFFFF00"/>
                </patternFill>
              </fill>
            </x14:dxf>
          </x14:cfRule>
          <x14:cfRule type="containsText" priority="5478" operator="containsText" id="{9C801D2F-526D-48B4-A843-D88CC26E6771}">
            <xm:f>NOT(ISERROR(SEARCH('Listados Datos'!$P$6,Z452)))</xm:f>
            <xm:f>'Listados Datos'!$P$6</xm:f>
            <x14:dxf>
              <fill>
                <patternFill>
                  <bgColor rgb="FFFFC000"/>
                </patternFill>
              </fill>
            </x14:dxf>
          </x14:cfRule>
          <x14:cfRule type="containsText" priority="5479" operator="containsText" id="{A28FDC05-6041-407E-B9D1-045736669624}">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461" operator="containsText" id="{12D833FC-A112-4C2B-A47E-FCF52C2A86E3}">
            <xm:f>NOT(ISERROR(SEARCH('Listados Datos'!$T$3,AT452)))</xm:f>
            <xm:f>'Listados Datos'!$T$3</xm:f>
            <x14:dxf>
              <fill>
                <patternFill patternType="solid">
                  <bgColor rgb="FFC00000"/>
                </patternFill>
              </fill>
            </x14:dxf>
          </x14:cfRule>
          <x14:cfRule type="containsText" priority="5462" operator="containsText" id="{56E9F514-9156-499F-BB31-2533518F60CD}">
            <xm:f>NOT(ISERROR(SEARCH('Listados Datos'!$T$4,AT452)))</xm:f>
            <xm:f>'Listados Datos'!$T$4</xm:f>
            <x14:dxf>
              <font>
                <b/>
                <i val="0"/>
                <color theme="0"/>
              </font>
              <fill>
                <patternFill>
                  <bgColor rgb="FFE26B0A"/>
                </patternFill>
              </fill>
            </x14:dxf>
          </x14:cfRule>
          <x14:cfRule type="containsText" priority="5463" operator="containsText" id="{8BA816B7-E686-481A-989A-FBEC3E174BD2}">
            <xm:f>NOT(ISERROR(SEARCH('Listados Datos'!$T$5,AT452)))</xm:f>
            <xm:f>'Listados Datos'!$T$5</xm:f>
            <x14:dxf>
              <font>
                <b/>
                <i val="0"/>
                <color auto="1"/>
              </font>
              <fill>
                <patternFill>
                  <bgColor rgb="FFFFFF00"/>
                </patternFill>
              </fill>
            </x14:dxf>
          </x14:cfRule>
          <x14:cfRule type="containsText" priority="5464" operator="containsText" id="{3F15D8E9-6677-47AD-BA35-2CF66AE86FF4}">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451" operator="containsText" id="{4CE8AD09-4DCB-4A43-8233-EEA4683A2A3B}">
            <xm:f>NOT(ISERROR(SEARCH('Listados Datos'!$P$3,AR452)))</xm:f>
            <xm:f>'Listados Datos'!$P$3</xm:f>
            <x14:dxf>
              <fill>
                <patternFill>
                  <bgColor rgb="FF99CC00"/>
                </patternFill>
              </fill>
            </x14:dxf>
          </x14:cfRule>
          <x14:cfRule type="containsText" priority="5452" operator="containsText" id="{B761C438-183E-4D1A-8B9F-D7A7E07A0BB7}">
            <xm:f>NOT(ISERROR(SEARCH('Listados Datos'!$P$4,AR452)))</xm:f>
            <xm:f>'Listados Datos'!$P$4</xm:f>
            <x14:dxf>
              <fill>
                <patternFill>
                  <bgColor rgb="FF33CC33"/>
                </patternFill>
              </fill>
            </x14:dxf>
          </x14:cfRule>
          <x14:cfRule type="containsText" priority="5453" operator="containsText" id="{C0C36234-F254-48AB-935A-2A28A8E5AAFE}">
            <xm:f>NOT(ISERROR(SEARCH('Listados Datos'!$P$5,AR452)))</xm:f>
            <xm:f>'Listados Datos'!$P$5</xm:f>
            <x14:dxf>
              <fill>
                <patternFill>
                  <bgColor rgb="FFFFFF00"/>
                </patternFill>
              </fill>
            </x14:dxf>
          </x14:cfRule>
          <x14:cfRule type="containsText" priority="5454" operator="containsText" id="{3C46EE8B-2AF3-477C-8DE0-83E3F48D8C12}">
            <xm:f>NOT(ISERROR(SEARCH('Listados Datos'!$P$6,AR452)))</xm:f>
            <xm:f>'Listados Datos'!$P$6</xm:f>
            <x14:dxf>
              <fill>
                <patternFill>
                  <bgColor rgb="FFFFC000"/>
                </patternFill>
              </fill>
            </x14:dxf>
          </x14:cfRule>
          <x14:cfRule type="containsText" priority="5455" operator="containsText" id="{C30EA77B-0B7D-4A9D-AAAC-4D9E4716DC14}">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447" operator="containsText" id="{D9356788-DD4E-42A3-888A-6CC70BB2B7DE}">
            <xm:f>NOT(ISERROR(SEARCH('Listados Datos'!$T$3,AF458)))</xm:f>
            <xm:f>'Listados Datos'!$T$3</xm:f>
            <x14:dxf>
              <fill>
                <patternFill patternType="solid">
                  <bgColor rgb="FFC00000"/>
                </patternFill>
              </fill>
            </x14:dxf>
          </x14:cfRule>
          <x14:cfRule type="containsText" priority="5448" operator="containsText" id="{FD52207E-6C91-42F1-8B84-376C86C763D1}">
            <xm:f>NOT(ISERROR(SEARCH('Listados Datos'!$T$4,AF458)))</xm:f>
            <xm:f>'Listados Datos'!$T$4</xm:f>
            <x14:dxf>
              <font>
                <b/>
                <i val="0"/>
                <color theme="0"/>
              </font>
              <fill>
                <patternFill>
                  <bgColor rgb="FFE26B0A"/>
                </patternFill>
              </fill>
            </x14:dxf>
          </x14:cfRule>
          <x14:cfRule type="containsText" priority="5449" operator="containsText" id="{BF945AEE-0725-45EC-A42C-44DB3DD7EA65}">
            <xm:f>NOT(ISERROR(SEARCH('Listados Datos'!$T$5,AF458)))</xm:f>
            <xm:f>'Listados Datos'!$T$5</xm:f>
            <x14:dxf>
              <font>
                <b/>
                <i val="0"/>
                <color auto="1"/>
              </font>
              <fill>
                <patternFill>
                  <bgColor rgb="FFFFFF00"/>
                </patternFill>
              </fill>
            </x14:dxf>
          </x14:cfRule>
          <x14:cfRule type="containsText" priority="5450" operator="containsText" id="{857F3B3C-E1DA-43DA-A5DF-FD9EF0871C9A}">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443" operator="containsText" id="{6A34FD3D-A5D1-47C4-B9FC-476B2AA8662C}">
            <xm:f>NOT(ISERROR(SEARCH('Listados Datos'!$T$3,AB458)))</xm:f>
            <xm:f>'Listados Datos'!$T$3</xm:f>
            <x14:dxf>
              <fill>
                <patternFill patternType="solid">
                  <bgColor rgb="FFC00000"/>
                </patternFill>
              </fill>
            </x14:dxf>
          </x14:cfRule>
          <x14:cfRule type="containsText" priority="5444" operator="containsText" id="{7304CD4D-EDB6-45F1-B6F1-01F80978ACE5}">
            <xm:f>NOT(ISERROR(SEARCH('Listados Datos'!$T$4,AB458)))</xm:f>
            <xm:f>'Listados Datos'!$T$4</xm:f>
            <x14:dxf>
              <font>
                <b/>
                <i val="0"/>
                <color theme="0"/>
              </font>
              <fill>
                <patternFill>
                  <bgColor rgb="FFE26B0A"/>
                </patternFill>
              </fill>
            </x14:dxf>
          </x14:cfRule>
          <x14:cfRule type="containsText" priority="5445" operator="containsText" id="{95407012-6133-444E-8B44-D5EE89FAA908}">
            <xm:f>NOT(ISERROR(SEARCH('Listados Datos'!$T$5,AB458)))</xm:f>
            <xm:f>'Listados Datos'!$T$5</xm:f>
            <x14:dxf>
              <font>
                <b/>
                <i val="0"/>
                <color auto="1"/>
              </font>
              <fill>
                <patternFill>
                  <bgColor rgb="FFFFFF00"/>
                </patternFill>
              </fill>
            </x14:dxf>
          </x14:cfRule>
          <x14:cfRule type="containsText" priority="5446" operator="containsText" id="{F6FF5D19-EF45-451D-91E0-A6E62090DEFE}">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433" operator="containsText" id="{3BBFDB78-C944-480B-AF07-0876A00510DF}">
            <xm:f>NOT(ISERROR(SEARCH('Listados Datos'!$P$3,Z458)))</xm:f>
            <xm:f>'Listados Datos'!$P$3</xm:f>
            <x14:dxf>
              <fill>
                <patternFill>
                  <bgColor rgb="FF99CC00"/>
                </patternFill>
              </fill>
            </x14:dxf>
          </x14:cfRule>
          <x14:cfRule type="containsText" priority="5434" operator="containsText" id="{D3C5688A-B161-4A1D-B35B-0389B8C98D7A}">
            <xm:f>NOT(ISERROR(SEARCH('Listados Datos'!$P$4,Z458)))</xm:f>
            <xm:f>'Listados Datos'!$P$4</xm:f>
            <x14:dxf>
              <fill>
                <patternFill>
                  <bgColor rgb="FF33CC33"/>
                </patternFill>
              </fill>
            </x14:dxf>
          </x14:cfRule>
          <x14:cfRule type="containsText" priority="5435" operator="containsText" id="{24CFA5C3-1AE3-48F1-9951-9CF67F364BF8}">
            <xm:f>NOT(ISERROR(SEARCH('Listados Datos'!$P$5,Z458)))</xm:f>
            <xm:f>'Listados Datos'!$P$5</xm:f>
            <x14:dxf>
              <fill>
                <patternFill>
                  <bgColor rgb="FFFFFF00"/>
                </patternFill>
              </fill>
            </x14:dxf>
          </x14:cfRule>
          <x14:cfRule type="containsText" priority="5436" operator="containsText" id="{2893F026-E8C4-4A72-AB82-BA903D390620}">
            <xm:f>NOT(ISERROR(SEARCH('Listados Datos'!$P$6,Z458)))</xm:f>
            <xm:f>'Listados Datos'!$P$6</xm:f>
            <x14:dxf>
              <fill>
                <patternFill>
                  <bgColor rgb="FFFFC000"/>
                </patternFill>
              </fill>
            </x14:dxf>
          </x14:cfRule>
          <x14:cfRule type="containsText" priority="5437" operator="containsText" id="{7B845ECB-A5D7-49CC-A295-F5110851F051}">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419" operator="containsText" id="{6E49B203-B49B-4C0D-927F-09F75443B16C}">
            <xm:f>NOT(ISERROR(SEARCH('Listados Datos'!$T$3,AT458)))</xm:f>
            <xm:f>'Listados Datos'!$T$3</xm:f>
            <x14:dxf>
              <fill>
                <patternFill patternType="solid">
                  <bgColor rgb="FFC00000"/>
                </patternFill>
              </fill>
            </x14:dxf>
          </x14:cfRule>
          <x14:cfRule type="containsText" priority="5420" operator="containsText" id="{330AFBEE-E288-4127-A44C-1E8241D6B73D}">
            <xm:f>NOT(ISERROR(SEARCH('Listados Datos'!$T$4,AT458)))</xm:f>
            <xm:f>'Listados Datos'!$T$4</xm:f>
            <x14:dxf>
              <font>
                <b/>
                <i val="0"/>
                <color theme="0"/>
              </font>
              <fill>
                <patternFill>
                  <bgColor rgb="FFE26B0A"/>
                </patternFill>
              </fill>
            </x14:dxf>
          </x14:cfRule>
          <x14:cfRule type="containsText" priority="5421" operator="containsText" id="{4566B992-B1A5-4B52-B345-4987DDECBE0F}">
            <xm:f>NOT(ISERROR(SEARCH('Listados Datos'!$T$5,AT458)))</xm:f>
            <xm:f>'Listados Datos'!$T$5</xm:f>
            <x14:dxf>
              <font>
                <b/>
                <i val="0"/>
                <color auto="1"/>
              </font>
              <fill>
                <patternFill>
                  <bgColor rgb="FFFFFF00"/>
                </patternFill>
              </fill>
            </x14:dxf>
          </x14:cfRule>
          <x14:cfRule type="containsText" priority="5422" operator="containsText" id="{51167D4A-E8CD-427D-B9AF-7611291F000E}">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409" operator="containsText" id="{A3EA9C06-C5D0-42EF-A234-0D18C7F9CF47}">
            <xm:f>NOT(ISERROR(SEARCH('Listados Datos'!$P$3,AR458)))</xm:f>
            <xm:f>'Listados Datos'!$P$3</xm:f>
            <x14:dxf>
              <fill>
                <patternFill>
                  <bgColor rgb="FF99CC00"/>
                </patternFill>
              </fill>
            </x14:dxf>
          </x14:cfRule>
          <x14:cfRule type="containsText" priority="5410" operator="containsText" id="{DFA195D8-A6D7-4AB3-9B4E-F51E62F31EDC}">
            <xm:f>NOT(ISERROR(SEARCH('Listados Datos'!$P$4,AR458)))</xm:f>
            <xm:f>'Listados Datos'!$P$4</xm:f>
            <x14:dxf>
              <fill>
                <patternFill>
                  <bgColor rgb="FF33CC33"/>
                </patternFill>
              </fill>
            </x14:dxf>
          </x14:cfRule>
          <x14:cfRule type="containsText" priority="5411" operator="containsText" id="{A9CD4CDF-AE09-43C7-825C-202AF621936F}">
            <xm:f>NOT(ISERROR(SEARCH('Listados Datos'!$P$5,AR458)))</xm:f>
            <xm:f>'Listados Datos'!$P$5</xm:f>
            <x14:dxf>
              <fill>
                <patternFill>
                  <bgColor rgb="FFFFFF00"/>
                </patternFill>
              </fill>
            </x14:dxf>
          </x14:cfRule>
          <x14:cfRule type="containsText" priority="5412" operator="containsText" id="{59BE6B65-8970-47A0-B38B-F25D94C59B21}">
            <xm:f>NOT(ISERROR(SEARCH('Listados Datos'!$P$6,AR458)))</xm:f>
            <xm:f>'Listados Datos'!$P$6</xm:f>
            <x14:dxf>
              <fill>
                <patternFill>
                  <bgColor rgb="FFFFC000"/>
                </patternFill>
              </fill>
            </x14:dxf>
          </x14:cfRule>
          <x14:cfRule type="containsText" priority="5413" operator="containsText" id="{C8392A86-4793-4C38-970C-F3BC236D7665}">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367" operator="containsText" id="{8DB16E6A-AEB2-464C-BBC2-6BDF1EA2ED3C}">
            <xm:f>NOT(ISERROR(SEARCH('Listados Datos'!$P$3,AR464)))</xm:f>
            <xm:f>'Listados Datos'!$P$3</xm:f>
            <x14:dxf>
              <fill>
                <patternFill>
                  <bgColor rgb="FF99CC00"/>
                </patternFill>
              </fill>
            </x14:dxf>
          </x14:cfRule>
          <x14:cfRule type="containsText" priority="5368" operator="containsText" id="{8EAE8A38-F305-41A4-AD50-D136A0648984}">
            <xm:f>NOT(ISERROR(SEARCH('Listados Datos'!$P$4,AR464)))</xm:f>
            <xm:f>'Listados Datos'!$P$4</xm:f>
            <x14:dxf>
              <fill>
                <patternFill>
                  <bgColor rgb="FF33CC33"/>
                </patternFill>
              </fill>
            </x14:dxf>
          </x14:cfRule>
          <x14:cfRule type="containsText" priority="5369" operator="containsText" id="{D9C25A11-0995-431A-BB4A-844BA5F920E1}">
            <xm:f>NOT(ISERROR(SEARCH('Listados Datos'!$P$5,AR464)))</xm:f>
            <xm:f>'Listados Datos'!$P$5</xm:f>
            <x14:dxf>
              <fill>
                <patternFill>
                  <bgColor rgb="FFFFFF00"/>
                </patternFill>
              </fill>
            </x14:dxf>
          </x14:cfRule>
          <x14:cfRule type="containsText" priority="5370" operator="containsText" id="{14039AB3-D115-4CAC-BA04-4DCA111418B7}">
            <xm:f>NOT(ISERROR(SEARCH('Listados Datos'!$P$6,AR464)))</xm:f>
            <xm:f>'Listados Datos'!$P$6</xm:f>
            <x14:dxf>
              <fill>
                <patternFill>
                  <bgColor rgb="FFFFC000"/>
                </patternFill>
              </fill>
            </x14:dxf>
          </x14:cfRule>
          <x14:cfRule type="containsText" priority="5371" operator="containsText" id="{28852C8D-52BD-4A91-B162-1B3E9BB87756}">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405" operator="containsText" id="{94E6ED84-8A88-4E76-931C-4A19BAE803E9}">
            <xm:f>NOT(ISERROR(SEARCH('Listados Datos'!$T$3,AF464)))</xm:f>
            <xm:f>'Listados Datos'!$T$3</xm:f>
            <x14:dxf>
              <fill>
                <patternFill patternType="solid">
                  <bgColor rgb="FFC00000"/>
                </patternFill>
              </fill>
            </x14:dxf>
          </x14:cfRule>
          <x14:cfRule type="containsText" priority="5406" operator="containsText" id="{3461EA05-7D3E-4A8B-8090-06CCEC242679}">
            <xm:f>NOT(ISERROR(SEARCH('Listados Datos'!$T$4,AF464)))</xm:f>
            <xm:f>'Listados Datos'!$T$4</xm:f>
            <x14:dxf>
              <font>
                <b/>
                <i val="0"/>
                <color theme="0"/>
              </font>
              <fill>
                <patternFill>
                  <bgColor rgb="FFE26B0A"/>
                </patternFill>
              </fill>
            </x14:dxf>
          </x14:cfRule>
          <x14:cfRule type="containsText" priority="5407" operator="containsText" id="{4D69F06F-E08E-480F-BF92-705C8277897B}">
            <xm:f>NOT(ISERROR(SEARCH('Listados Datos'!$T$5,AF464)))</xm:f>
            <xm:f>'Listados Datos'!$T$5</xm:f>
            <x14:dxf>
              <font>
                <b/>
                <i val="0"/>
                <color auto="1"/>
              </font>
              <fill>
                <patternFill>
                  <bgColor rgb="FFFFFF00"/>
                </patternFill>
              </fill>
            </x14:dxf>
          </x14:cfRule>
          <x14:cfRule type="containsText" priority="5408" operator="containsText" id="{4A0241D5-F421-4BFF-BF7D-8DE568162930}">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401" operator="containsText" id="{D16DF4F5-E87F-4F28-979D-869E253430B7}">
            <xm:f>NOT(ISERROR(SEARCH('Listados Datos'!$T$3,AB464)))</xm:f>
            <xm:f>'Listados Datos'!$T$3</xm:f>
            <x14:dxf>
              <fill>
                <patternFill patternType="solid">
                  <bgColor rgb="FFC00000"/>
                </patternFill>
              </fill>
            </x14:dxf>
          </x14:cfRule>
          <x14:cfRule type="containsText" priority="5402" operator="containsText" id="{A71CF6F6-B9E4-47AF-9389-FB3CAAD113FC}">
            <xm:f>NOT(ISERROR(SEARCH('Listados Datos'!$T$4,AB464)))</xm:f>
            <xm:f>'Listados Datos'!$T$4</xm:f>
            <x14:dxf>
              <font>
                <b/>
                <i val="0"/>
                <color theme="0"/>
              </font>
              <fill>
                <patternFill>
                  <bgColor rgb="FFE26B0A"/>
                </patternFill>
              </fill>
            </x14:dxf>
          </x14:cfRule>
          <x14:cfRule type="containsText" priority="5403" operator="containsText" id="{DBA08D6D-3E37-49C3-BA47-C8DFCFE69639}">
            <xm:f>NOT(ISERROR(SEARCH('Listados Datos'!$T$5,AB464)))</xm:f>
            <xm:f>'Listados Datos'!$T$5</xm:f>
            <x14:dxf>
              <font>
                <b/>
                <i val="0"/>
                <color auto="1"/>
              </font>
              <fill>
                <patternFill>
                  <bgColor rgb="FFFFFF00"/>
                </patternFill>
              </fill>
            </x14:dxf>
          </x14:cfRule>
          <x14:cfRule type="containsText" priority="5404" operator="containsText" id="{B300C2F3-7C77-4719-BCC8-75204461BE61}">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391" operator="containsText" id="{C756F1F1-7E23-4DA5-9350-CECDEE44AF48}">
            <xm:f>NOT(ISERROR(SEARCH('Listados Datos'!$P$3,Z464)))</xm:f>
            <xm:f>'Listados Datos'!$P$3</xm:f>
            <x14:dxf>
              <fill>
                <patternFill>
                  <bgColor rgb="FF99CC00"/>
                </patternFill>
              </fill>
            </x14:dxf>
          </x14:cfRule>
          <x14:cfRule type="containsText" priority="5392" operator="containsText" id="{E0A3274F-3FBE-4EF5-9E21-B101FB364BE6}">
            <xm:f>NOT(ISERROR(SEARCH('Listados Datos'!$P$4,Z464)))</xm:f>
            <xm:f>'Listados Datos'!$P$4</xm:f>
            <x14:dxf>
              <fill>
                <patternFill>
                  <bgColor rgb="FF33CC33"/>
                </patternFill>
              </fill>
            </x14:dxf>
          </x14:cfRule>
          <x14:cfRule type="containsText" priority="5393" operator="containsText" id="{3F3B7D25-D364-4162-B634-8ADC038C6BFD}">
            <xm:f>NOT(ISERROR(SEARCH('Listados Datos'!$P$5,Z464)))</xm:f>
            <xm:f>'Listados Datos'!$P$5</xm:f>
            <x14:dxf>
              <fill>
                <patternFill>
                  <bgColor rgb="FFFFFF00"/>
                </patternFill>
              </fill>
            </x14:dxf>
          </x14:cfRule>
          <x14:cfRule type="containsText" priority="5394" operator="containsText" id="{1A4D36FD-7758-4125-B09B-91625E19D19B}">
            <xm:f>NOT(ISERROR(SEARCH('Listados Datos'!$P$6,Z464)))</xm:f>
            <xm:f>'Listados Datos'!$P$6</xm:f>
            <x14:dxf>
              <fill>
                <patternFill>
                  <bgColor rgb="FFFFC000"/>
                </patternFill>
              </fill>
            </x14:dxf>
          </x14:cfRule>
          <x14:cfRule type="containsText" priority="5395" operator="containsText" id="{A6EA8AE1-5DD2-4B41-8296-CA6B45482EFC}">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377" operator="containsText" id="{421D080C-15AD-49C3-AE94-04DEA9A9B032}">
            <xm:f>NOT(ISERROR(SEARCH('Listados Datos'!$T$3,AT464)))</xm:f>
            <xm:f>'Listados Datos'!$T$3</xm:f>
            <x14:dxf>
              <fill>
                <patternFill patternType="solid">
                  <bgColor rgb="FFC00000"/>
                </patternFill>
              </fill>
            </x14:dxf>
          </x14:cfRule>
          <x14:cfRule type="containsText" priority="5378" operator="containsText" id="{AEE735CB-3B53-4502-BC41-2B36706EA87C}">
            <xm:f>NOT(ISERROR(SEARCH('Listados Datos'!$T$4,AT464)))</xm:f>
            <xm:f>'Listados Datos'!$T$4</xm:f>
            <x14:dxf>
              <font>
                <b/>
                <i val="0"/>
                <color theme="0"/>
              </font>
              <fill>
                <patternFill>
                  <bgColor rgb="FFE26B0A"/>
                </patternFill>
              </fill>
            </x14:dxf>
          </x14:cfRule>
          <x14:cfRule type="containsText" priority="5379" operator="containsText" id="{5F341938-475E-43DD-B2BF-AE9635EE118B}">
            <xm:f>NOT(ISERROR(SEARCH('Listados Datos'!$T$5,AT464)))</xm:f>
            <xm:f>'Listados Datos'!$T$5</xm:f>
            <x14:dxf>
              <font>
                <b/>
                <i val="0"/>
                <color auto="1"/>
              </font>
              <fill>
                <patternFill>
                  <bgColor rgb="FFFFFF00"/>
                </patternFill>
              </fill>
            </x14:dxf>
          </x14:cfRule>
          <x14:cfRule type="containsText" priority="5380" operator="containsText" id="{704B7D1C-8F7D-442D-B961-8B12DBF284AF}">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325" operator="containsText" id="{346B0674-E73F-48E3-BF66-A15C8261394F}">
            <xm:f>NOT(ISERROR(SEARCH('Listados Datos'!$P$3,AR470)))</xm:f>
            <xm:f>'Listados Datos'!$P$3</xm:f>
            <x14:dxf>
              <fill>
                <patternFill>
                  <bgColor rgb="FF99CC00"/>
                </patternFill>
              </fill>
            </x14:dxf>
          </x14:cfRule>
          <x14:cfRule type="containsText" priority="5326" operator="containsText" id="{1FC44201-33B6-47E0-99C0-AC958A48F672}">
            <xm:f>NOT(ISERROR(SEARCH('Listados Datos'!$P$4,AR470)))</xm:f>
            <xm:f>'Listados Datos'!$P$4</xm:f>
            <x14:dxf>
              <fill>
                <patternFill>
                  <bgColor rgb="FF33CC33"/>
                </patternFill>
              </fill>
            </x14:dxf>
          </x14:cfRule>
          <x14:cfRule type="containsText" priority="5327" operator="containsText" id="{2B6B66E3-5339-4DAF-86D7-D8C5D92BB250}">
            <xm:f>NOT(ISERROR(SEARCH('Listados Datos'!$P$5,AR470)))</xm:f>
            <xm:f>'Listados Datos'!$P$5</xm:f>
            <x14:dxf>
              <fill>
                <patternFill>
                  <bgColor rgb="FFFFFF00"/>
                </patternFill>
              </fill>
            </x14:dxf>
          </x14:cfRule>
          <x14:cfRule type="containsText" priority="5328" operator="containsText" id="{6FF93C7D-EEA6-4A8B-A496-388ECFD93592}">
            <xm:f>NOT(ISERROR(SEARCH('Listados Datos'!$P$6,AR470)))</xm:f>
            <xm:f>'Listados Datos'!$P$6</xm:f>
            <x14:dxf>
              <fill>
                <patternFill>
                  <bgColor rgb="FFFFC000"/>
                </patternFill>
              </fill>
            </x14:dxf>
          </x14:cfRule>
          <x14:cfRule type="containsText" priority="5329" operator="containsText" id="{07F17E7E-7977-419C-A47C-A17BCB15A150}">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63" operator="containsText" id="{F1164F71-1460-4979-BDA2-681F4AB2151D}">
            <xm:f>NOT(ISERROR(SEARCH('Listados Datos'!$T$3,AF470)))</xm:f>
            <xm:f>'Listados Datos'!$T$3</xm:f>
            <x14:dxf>
              <fill>
                <patternFill patternType="solid">
                  <bgColor rgb="FFC00000"/>
                </patternFill>
              </fill>
            </x14:dxf>
          </x14:cfRule>
          <x14:cfRule type="containsText" priority="5364" operator="containsText" id="{7A8E401F-A27F-4DFB-942F-7A16A6673622}">
            <xm:f>NOT(ISERROR(SEARCH('Listados Datos'!$T$4,AF470)))</xm:f>
            <xm:f>'Listados Datos'!$T$4</xm:f>
            <x14:dxf>
              <font>
                <b/>
                <i val="0"/>
                <color theme="0"/>
              </font>
              <fill>
                <patternFill>
                  <bgColor rgb="FFE26B0A"/>
                </patternFill>
              </fill>
            </x14:dxf>
          </x14:cfRule>
          <x14:cfRule type="containsText" priority="5365" operator="containsText" id="{1EA44A7E-F751-4514-8C35-EB7101C4B4FC}">
            <xm:f>NOT(ISERROR(SEARCH('Listados Datos'!$T$5,AF470)))</xm:f>
            <xm:f>'Listados Datos'!$T$5</xm:f>
            <x14:dxf>
              <font>
                <b/>
                <i val="0"/>
                <color auto="1"/>
              </font>
              <fill>
                <patternFill>
                  <bgColor rgb="FFFFFF00"/>
                </patternFill>
              </fill>
            </x14:dxf>
          </x14:cfRule>
          <x14:cfRule type="containsText" priority="5366" operator="containsText" id="{15FF8E7F-2F80-4DD4-A1EE-3B4D95F5EBE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359" operator="containsText" id="{C158E0BB-C881-45BB-BB34-F644CDA5EB0E}">
            <xm:f>NOT(ISERROR(SEARCH('Listados Datos'!$T$3,AB470)))</xm:f>
            <xm:f>'Listados Datos'!$T$3</xm:f>
            <x14:dxf>
              <fill>
                <patternFill patternType="solid">
                  <bgColor rgb="FFC00000"/>
                </patternFill>
              </fill>
            </x14:dxf>
          </x14:cfRule>
          <x14:cfRule type="containsText" priority="5360" operator="containsText" id="{B0EC00B8-D08A-4AD1-A6B1-2EFB7B6D82B6}">
            <xm:f>NOT(ISERROR(SEARCH('Listados Datos'!$T$4,AB470)))</xm:f>
            <xm:f>'Listados Datos'!$T$4</xm:f>
            <x14:dxf>
              <font>
                <b/>
                <i val="0"/>
                <color theme="0"/>
              </font>
              <fill>
                <patternFill>
                  <bgColor rgb="FFE26B0A"/>
                </patternFill>
              </fill>
            </x14:dxf>
          </x14:cfRule>
          <x14:cfRule type="containsText" priority="5361" operator="containsText" id="{36713C81-1967-4591-B670-94384E9382A5}">
            <xm:f>NOT(ISERROR(SEARCH('Listados Datos'!$T$5,AB470)))</xm:f>
            <xm:f>'Listados Datos'!$T$5</xm:f>
            <x14:dxf>
              <font>
                <b/>
                <i val="0"/>
                <color auto="1"/>
              </font>
              <fill>
                <patternFill>
                  <bgColor rgb="FFFFFF00"/>
                </patternFill>
              </fill>
            </x14:dxf>
          </x14:cfRule>
          <x14:cfRule type="containsText" priority="5362" operator="containsText" id="{05B8930C-4A16-4A37-821A-CCC05B9286EB}">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349" operator="containsText" id="{CEFD6D84-AB56-44DC-823F-5E9824A4A19C}">
            <xm:f>NOT(ISERROR(SEARCH('Listados Datos'!$P$3,Z470)))</xm:f>
            <xm:f>'Listados Datos'!$P$3</xm:f>
            <x14:dxf>
              <fill>
                <patternFill>
                  <bgColor rgb="FF99CC00"/>
                </patternFill>
              </fill>
            </x14:dxf>
          </x14:cfRule>
          <x14:cfRule type="containsText" priority="5350" operator="containsText" id="{109A5652-436F-4FD2-B394-56E6C8481BC7}">
            <xm:f>NOT(ISERROR(SEARCH('Listados Datos'!$P$4,Z470)))</xm:f>
            <xm:f>'Listados Datos'!$P$4</xm:f>
            <x14:dxf>
              <fill>
                <patternFill>
                  <bgColor rgb="FF33CC33"/>
                </patternFill>
              </fill>
            </x14:dxf>
          </x14:cfRule>
          <x14:cfRule type="containsText" priority="5351" operator="containsText" id="{8E7B9978-DCB3-47A3-BDF8-710DD3E97057}">
            <xm:f>NOT(ISERROR(SEARCH('Listados Datos'!$P$5,Z470)))</xm:f>
            <xm:f>'Listados Datos'!$P$5</xm:f>
            <x14:dxf>
              <fill>
                <patternFill>
                  <bgColor rgb="FFFFFF00"/>
                </patternFill>
              </fill>
            </x14:dxf>
          </x14:cfRule>
          <x14:cfRule type="containsText" priority="5352" operator="containsText" id="{21255A9E-13E7-45FE-8EDE-07EA8DEC1A50}">
            <xm:f>NOT(ISERROR(SEARCH('Listados Datos'!$P$6,Z470)))</xm:f>
            <xm:f>'Listados Datos'!$P$6</xm:f>
            <x14:dxf>
              <fill>
                <patternFill>
                  <bgColor rgb="FFFFC000"/>
                </patternFill>
              </fill>
            </x14:dxf>
          </x14:cfRule>
          <x14:cfRule type="containsText" priority="5353" operator="containsText" id="{9AACCDF8-75D5-4474-8481-8CF5A0DAC255}">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335" operator="containsText" id="{1DC6A70F-7074-4307-B173-DCFC2A2D67A8}">
            <xm:f>NOT(ISERROR(SEARCH('Listados Datos'!$T$3,AT470)))</xm:f>
            <xm:f>'Listados Datos'!$T$3</xm:f>
            <x14:dxf>
              <fill>
                <patternFill patternType="solid">
                  <bgColor rgb="FFC00000"/>
                </patternFill>
              </fill>
            </x14:dxf>
          </x14:cfRule>
          <x14:cfRule type="containsText" priority="5336" operator="containsText" id="{39B738DA-F237-435C-A041-8B178BA61FAA}">
            <xm:f>NOT(ISERROR(SEARCH('Listados Datos'!$T$4,AT470)))</xm:f>
            <xm:f>'Listados Datos'!$T$4</xm:f>
            <x14:dxf>
              <font>
                <b/>
                <i val="0"/>
                <color theme="0"/>
              </font>
              <fill>
                <patternFill>
                  <bgColor rgb="FFE26B0A"/>
                </patternFill>
              </fill>
            </x14:dxf>
          </x14:cfRule>
          <x14:cfRule type="containsText" priority="5337" operator="containsText" id="{3F394D90-79EF-47AB-A2CC-736CC8BE4B32}">
            <xm:f>NOT(ISERROR(SEARCH('Listados Datos'!$T$5,AT470)))</xm:f>
            <xm:f>'Listados Datos'!$T$5</xm:f>
            <x14:dxf>
              <font>
                <b/>
                <i val="0"/>
                <color auto="1"/>
              </font>
              <fill>
                <patternFill>
                  <bgColor rgb="FFFFFF00"/>
                </patternFill>
              </fill>
            </x14:dxf>
          </x14:cfRule>
          <x14:cfRule type="containsText" priority="5338" operator="containsText" id="{CEDA6AE8-0B7A-4292-AAB6-F325CBB2CFE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5321" operator="containsText" id="{27CD16A3-677F-41B4-9CD8-876F77B23A82}">
            <xm:f>NOT(ISERROR(SEARCH('Listados Datos'!$T$3,AF476)))</xm:f>
            <xm:f>'Listados Datos'!$T$3</xm:f>
            <x14:dxf>
              <fill>
                <patternFill patternType="solid">
                  <bgColor rgb="FFC00000"/>
                </patternFill>
              </fill>
            </x14:dxf>
          </x14:cfRule>
          <x14:cfRule type="containsText" priority="5322" operator="containsText" id="{6B60BFE7-333C-4C78-AC87-462070E0A19F}">
            <xm:f>NOT(ISERROR(SEARCH('Listados Datos'!$T$4,AF476)))</xm:f>
            <xm:f>'Listados Datos'!$T$4</xm:f>
            <x14:dxf>
              <font>
                <b/>
                <i val="0"/>
                <color theme="0"/>
              </font>
              <fill>
                <patternFill>
                  <bgColor rgb="FFE26B0A"/>
                </patternFill>
              </fill>
            </x14:dxf>
          </x14:cfRule>
          <x14:cfRule type="containsText" priority="5323" operator="containsText" id="{439B38B4-1A01-402E-B5B7-2CC20561FD03}">
            <xm:f>NOT(ISERROR(SEARCH('Listados Datos'!$T$5,AF476)))</xm:f>
            <xm:f>'Listados Datos'!$T$5</xm:f>
            <x14:dxf>
              <font>
                <b/>
                <i val="0"/>
                <color auto="1"/>
              </font>
              <fill>
                <patternFill>
                  <bgColor rgb="FFFFFF00"/>
                </patternFill>
              </fill>
            </x14:dxf>
          </x14:cfRule>
          <x14:cfRule type="containsText" priority="5324" operator="containsText" id="{2180E993-FDF7-499F-95BB-24103561DF7D}">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5317" operator="containsText" id="{6EE5B624-9E1F-4FFF-AE96-E1E30905E058}">
            <xm:f>NOT(ISERROR(SEARCH('Listados Datos'!$T$3,AB476)))</xm:f>
            <xm:f>'Listados Datos'!$T$3</xm:f>
            <x14:dxf>
              <fill>
                <patternFill patternType="solid">
                  <bgColor rgb="FFC00000"/>
                </patternFill>
              </fill>
            </x14:dxf>
          </x14:cfRule>
          <x14:cfRule type="containsText" priority="5318" operator="containsText" id="{E1959BB7-71CF-4FB4-835E-3B451ACAB30B}">
            <xm:f>NOT(ISERROR(SEARCH('Listados Datos'!$T$4,AB476)))</xm:f>
            <xm:f>'Listados Datos'!$T$4</xm:f>
            <x14:dxf>
              <font>
                <b/>
                <i val="0"/>
                <color theme="0"/>
              </font>
              <fill>
                <patternFill>
                  <bgColor rgb="FFE26B0A"/>
                </patternFill>
              </fill>
            </x14:dxf>
          </x14:cfRule>
          <x14:cfRule type="containsText" priority="5319" operator="containsText" id="{5079260F-FFF8-4E37-BB06-1E36ACDCDC73}">
            <xm:f>NOT(ISERROR(SEARCH('Listados Datos'!$T$5,AB476)))</xm:f>
            <xm:f>'Listados Datos'!$T$5</xm:f>
            <x14:dxf>
              <font>
                <b/>
                <i val="0"/>
                <color auto="1"/>
              </font>
              <fill>
                <patternFill>
                  <bgColor rgb="FFFFFF00"/>
                </patternFill>
              </fill>
            </x14:dxf>
          </x14:cfRule>
          <x14:cfRule type="containsText" priority="5320" operator="containsText" id="{939B5732-6DC1-4336-A7AE-C8CA2AACDCAF}">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5307" operator="containsText" id="{65419C2C-A68A-4084-97C2-9B8447AFD977}">
            <xm:f>NOT(ISERROR(SEARCH('Listados Datos'!$P$3,Z476)))</xm:f>
            <xm:f>'Listados Datos'!$P$3</xm:f>
            <x14:dxf>
              <fill>
                <patternFill>
                  <bgColor rgb="FF99CC00"/>
                </patternFill>
              </fill>
            </x14:dxf>
          </x14:cfRule>
          <x14:cfRule type="containsText" priority="5308" operator="containsText" id="{EC106A80-53F2-4752-BCEB-AD8BC9F376F6}">
            <xm:f>NOT(ISERROR(SEARCH('Listados Datos'!$P$4,Z476)))</xm:f>
            <xm:f>'Listados Datos'!$P$4</xm:f>
            <x14:dxf>
              <fill>
                <patternFill>
                  <bgColor rgb="FF33CC33"/>
                </patternFill>
              </fill>
            </x14:dxf>
          </x14:cfRule>
          <x14:cfRule type="containsText" priority="5309" operator="containsText" id="{F0A02FDF-5002-449D-83A4-DF6D5EF27272}">
            <xm:f>NOT(ISERROR(SEARCH('Listados Datos'!$P$5,Z476)))</xm:f>
            <xm:f>'Listados Datos'!$P$5</xm:f>
            <x14:dxf>
              <fill>
                <patternFill>
                  <bgColor rgb="FFFFFF00"/>
                </patternFill>
              </fill>
            </x14:dxf>
          </x14:cfRule>
          <x14:cfRule type="containsText" priority="5310" operator="containsText" id="{DE0C10C6-8167-48A8-B20B-538D12EFBC37}">
            <xm:f>NOT(ISERROR(SEARCH('Listados Datos'!$P$6,Z476)))</xm:f>
            <xm:f>'Listados Datos'!$P$6</xm:f>
            <x14:dxf>
              <fill>
                <patternFill>
                  <bgColor rgb="FFFFC000"/>
                </patternFill>
              </fill>
            </x14:dxf>
          </x14:cfRule>
          <x14:cfRule type="containsText" priority="5311" operator="containsText" id="{4E6F8015-54DF-42E9-AB16-899A6758B1CE}">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5293" operator="containsText" id="{CA00EFBF-E7CF-453F-B177-A4C8077DD5EF}">
            <xm:f>NOT(ISERROR(SEARCH('Listados Datos'!$T$3,AT476)))</xm:f>
            <xm:f>'Listados Datos'!$T$3</xm:f>
            <x14:dxf>
              <fill>
                <patternFill patternType="solid">
                  <bgColor rgb="FFC00000"/>
                </patternFill>
              </fill>
            </x14:dxf>
          </x14:cfRule>
          <x14:cfRule type="containsText" priority="5294" operator="containsText" id="{9559723B-6960-4CEC-ADB2-D43F9EA290DB}">
            <xm:f>NOT(ISERROR(SEARCH('Listados Datos'!$T$4,AT476)))</xm:f>
            <xm:f>'Listados Datos'!$T$4</xm:f>
            <x14:dxf>
              <font>
                <b/>
                <i val="0"/>
                <color theme="0"/>
              </font>
              <fill>
                <patternFill>
                  <bgColor rgb="FFE26B0A"/>
                </patternFill>
              </fill>
            </x14:dxf>
          </x14:cfRule>
          <x14:cfRule type="containsText" priority="5295" operator="containsText" id="{3C1E1AC6-932D-4EB9-8223-5A3B6035DA33}">
            <xm:f>NOT(ISERROR(SEARCH('Listados Datos'!$T$5,AT476)))</xm:f>
            <xm:f>'Listados Datos'!$T$5</xm:f>
            <x14:dxf>
              <font>
                <b/>
                <i val="0"/>
                <color auto="1"/>
              </font>
              <fill>
                <patternFill>
                  <bgColor rgb="FFFFFF00"/>
                </patternFill>
              </fill>
            </x14:dxf>
          </x14:cfRule>
          <x14:cfRule type="containsText" priority="5296" operator="containsText" id="{4C8F6A4A-ED49-45A1-8D74-A291A4306393}">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5119" operator="containsText" id="{140682DB-307E-45D6-9EC1-AB6F2BC2BDF2}">
            <xm:f>NOT(ISERROR(SEARCH('Listados Datos'!$P$3,AR487)))</xm:f>
            <xm:f>'Listados Datos'!$P$3</xm:f>
            <x14:dxf>
              <fill>
                <patternFill>
                  <bgColor rgb="FF99CC00"/>
                </patternFill>
              </fill>
            </x14:dxf>
          </x14:cfRule>
          <x14:cfRule type="containsText" priority="5120" operator="containsText" id="{91CCA220-DBC8-4A35-811B-55E4074768C6}">
            <xm:f>NOT(ISERROR(SEARCH('Listados Datos'!$P$4,AR487)))</xm:f>
            <xm:f>'Listados Datos'!$P$4</xm:f>
            <x14:dxf>
              <fill>
                <patternFill>
                  <bgColor rgb="FF33CC33"/>
                </patternFill>
              </fill>
            </x14:dxf>
          </x14:cfRule>
          <x14:cfRule type="containsText" priority="5121" operator="containsText" id="{A13D75D8-FEB0-4455-9093-867A15819C51}">
            <xm:f>NOT(ISERROR(SEARCH('Listados Datos'!$P$5,AR487)))</xm:f>
            <xm:f>'Listados Datos'!$P$5</xm:f>
            <x14:dxf>
              <fill>
                <patternFill>
                  <bgColor rgb="FFFFFF00"/>
                </patternFill>
              </fill>
            </x14:dxf>
          </x14:cfRule>
          <x14:cfRule type="containsText" priority="5122" operator="containsText" id="{0B6AAE05-7A83-4BF5-9D7E-3695C70D4406}">
            <xm:f>NOT(ISERROR(SEARCH('Listados Datos'!$P$6,AR487)))</xm:f>
            <xm:f>'Listados Datos'!$P$6</xm:f>
            <x14:dxf>
              <fill>
                <patternFill>
                  <bgColor rgb="FFFFC000"/>
                </patternFill>
              </fill>
            </x14:dxf>
          </x14:cfRule>
          <x14:cfRule type="containsText" priority="5123" operator="containsText" id="{DF58650E-1452-40F1-88DF-374B2F158625}">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5185" operator="containsText" id="{4B0F8311-46D0-4112-98C1-2969F4D7DCF2}">
            <xm:f>NOT(ISERROR(SEARCH('Listados Datos'!$T$3,AT489)))</xm:f>
            <xm:f>'Listados Datos'!$T$3</xm:f>
            <x14:dxf>
              <fill>
                <patternFill patternType="solid">
                  <bgColor rgb="FFC00000"/>
                </patternFill>
              </fill>
            </x14:dxf>
          </x14:cfRule>
          <x14:cfRule type="containsText" priority="5186" operator="containsText" id="{CE47E740-BE05-4C6F-A093-B418D157E968}">
            <xm:f>NOT(ISERROR(SEARCH('Listados Datos'!$T$4,AT489)))</xm:f>
            <xm:f>'Listados Datos'!$T$4</xm:f>
            <x14:dxf>
              <font>
                <b/>
                <i val="0"/>
                <color theme="0"/>
              </font>
              <fill>
                <patternFill>
                  <bgColor rgb="FFE26B0A"/>
                </patternFill>
              </fill>
            </x14:dxf>
          </x14:cfRule>
          <x14:cfRule type="containsText" priority="5187" operator="containsText" id="{A6CE9844-7788-4DD0-81FE-D43A26294762}">
            <xm:f>NOT(ISERROR(SEARCH('Listados Datos'!$T$5,AT489)))</xm:f>
            <xm:f>'Listados Datos'!$T$5</xm:f>
            <x14:dxf>
              <font>
                <b/>
                <i val="0"/>
                <color auto="1"/>
              </font>
              <fill>
                <patternFill>
                  <bgColor rgb="FFFFFF00"/>
                </patternFill>
              </fill>
            </x14:dxf>
          </x14:cfRule>
          <x14:cfRule type="containsText" priority="5188" operator="containsText" id="{4C0854BE-E922-4499-B0EE-F4B28B2B5628}">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5175" operator="containsText" id="{430453EA-15EE-49B8-ACF8-CB0BAE8B56E4}">
            <xm:f>NOT(ISERROR(SEARCH('Listados Datos'!$P$3,AR489)))</xm:f>
            <xm:f>'Listados Datos'!$P$3</xm:f>
            <x14:dxf>
              <fill>
                <patternFill>
                  <bgColor rgb="FF99CC00"/>
                </patternFill>
              </fill>
            </x14:dxf>
          </x14:cfRule>
          <x14:cfRule type="containsText" priority="5176" operator="containsText" id="{D33843F4-15C7-49F5-93BD-A09B8BE44AA6}">
            <xm:f>NOT(ISERROR(SEARCH('Listados Datos'!$P$4,AR489)))</xm:f>
            <xm:f>'Listados Datos'!$P$4</xm:f>
            <x14:dxf>
              <fill>
                <patternFill>
                  <bgColor rgb="FF33CC33"/>
                </patternFill>
              </fill>
            </x14:dxf>
          </x14:cfRule>
          <x14:cfRule type="containsText" priority="5177" operator="containsText" id="{718B403B-A506-404B-A2DF-98597595093A}">
            <xm:f>NOT(ISERROR(SEARCH('Listados Datos'!$P$5,AR489)))</xm:f>
            <xm:f>'Listados Datos'!$P$5</xm:f>
            <x14:dxf>
              <fill>
                <patternFill>
                  <bgColor rgb="FFFFFF00"/>
                </patternFill>
              </fill>
            </x14:dxf>
          </x14:cfRule>
          <x14:cfRule type="containsText" priority="5178" operator="containsText" id="{5C18109E-ED22-4BC2-B5F6-D97FB754F6A8}">
            <xm:f>NOT(ISERROR(SEARCH('Listados Datos'!$P$6,AR489)))</xm:f>
            <xm:f>'Listados Datos'!$P$6</xm:f>
            <x14:dxf>
              <fill>
                <patternFill>
                  <bgColor rgb="FFFFC000"/>
                </patternFill>
              </fill>
            </x14:dxf>
          </x14:cfRule>
          <x14:cfRule type="containsText" priority="5179" operator="containsText" id="{F9C26ECD-EAC0-4FFF-B2AB-29862C30BD9E}">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5143" operator="containsText" id="{EEB224DB-1E85-43D1-8E72-FDC390437C78}">
            <xm:f>NOT(ISERROR(SEARCH('Listados Datos'!$T$3,AT486)))</xm:f>
            <xm:f>'Listados Datos'!$T$3</xm:f>
            <x14:dxf>
              <fill>
                <patternFill patternType="solid">
                  <bgColor rgb="FFC00000"/>
                </patternFill>
              </fill>
            </x14:dxf>
          </x14:cfRule>
          <x14:cfRule type="containsText" priority="5144" operator="containsText" id="{AAA473C2-7AE0-4DEA-8612-F8A03DB38E47}">
            <xm:f>NOT(ISERROR(SEARCH('Listados Datos'!$T$4,AT486)))</xm:f>
            <xm:f>'Listados Datos'!$T$4</xm:f>
            <x14:dxf>
              <font>
                <b/>
                <i val="0"/>
                <color theme="0"/>
              </font>
              <fill>
                <patternFill>
                  <bgColor rgb="FFE26B0A"/>
                </patternFill>
              </fill>
            </x14:dxf>
          </x14:cfRule>
          <x14:cfRule type="containsText" priority="5145" operator="containsText" id="{2EDF3C11-E1E0-4A50-A2F9-906CA48B537B}">
            <xm:f>NOT(ISERROR(SEARCH('Listados Datos'!$T$5,AT486)))</xm:f>
            <xm:f>'Listados Datos'!$T$5</xm:f>
            <x14:dxf>
              <font>
                <b/>
                <i val="0"/>
                <color auto="1"/>
              </font>
              <fill>
                <patternFill>
                  <bgColor rgb="FFFFFF00"/>
                </patternFill>
              </fill>
            </x14:dxf>
          </x14:cfRule>
          <x14:cfRule type="containsText" priority="5146" operator="containsText" id="{33241B46-99B7-484C-9BA5-5EB0580C690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5133" operator="containsText" id="{F472FBAE-E77C-48E5-B368-349E0DC02458}">
            <xm:f>NOT(ISERROR(SEARCH('Listados Datos'!$P$3,AR486)))</xm:f>
            <xm:f>'Listados Datos'!$P$3</xm:f>
            <x14:dxf>
              <fill>
                <patternFill>
                  <bgColor rgb="FF99CC00"/>
                </patternFill>
              </fill>
            </x14:dxf>
          </x14:cfRule>
          <x14:cfRule type="containsText" priority="5134" operator="containsText" id="{0732D86A-BE56-474D-8665-8DFD04D0DE56}">
            <xm:f>NOT(ISERROR(SEARCH('Listados Datos'!$P$4,AR486)))</xm:f>
            <xm:f>'Listados Datos'!$P$4</xm:f>
            <x14:dxf>
              <fill>
                <patternFill>
                  <bgColor rgb="FF33CC33"/>
                </patternFill>
              </fill>
            </x14:dxf>
          </x14:cfRule>
          <x14:cfRule type="containsText" priority="5135" operator="containsText" id="{AF51DB7C-BF9E-4E79-87F3-E1330D8B318F}">
            <xm:f>NOT(ISERROR(SEARCH('Listados Datos'!$P$5,AR486)))</xm:f>
            <xm:f>'Listados Datos'!$P$5</xm:f>
            <x14:dxf>
              <fill>
                <patternFill>
                  <bgColor rgb="FFFFFF00"/>
                </patternFill>
              </fill>
            </x14:dxf>
          </x14:cfRule>
          <x14:cfRule type="containsText" priority="5136" operator="containsText" id="{2E56ABF8-084C-45F7-A141-B24113429F5E}">
            <xm:f>NOT(ISERROR(SEARCH('Listados Datos'!$P$6,AR486)))</xm:f>
            <xm:f>'Listados Datos'!$P$6</xm:f>
            <x14:dxf>
              <fill>
                <patternFill>
                  <bgColor rgb="FFFFC000"/>
                </patternFill>
              </fill>
            </x14:dxf>
          </x14:cfRule>
          <x14:cfRule type="containsText" priority="5137" operator="containsText" id="{003FC2B8-8EFD-4635-886C-304FCB6D0E8F}">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5251" operator="containsText" id="{88224026-D207-457B-92B9-663C6D6D346E}">
            <xm:f>NOT(ISERROR(SEARCH('Listados Datos'!$T$3,AF484)))</xm:f>
            <xm:f>'Listados Datos'!$T$3</xm:f>
            <x14:dxf>
              <fill>
                <patternFill patternType="solid">
                  <bgColor rgb="FFC00000"/>
                </patternFill>
              </fill>
            </x14:dxf>
          </x14:cfRule>
          <x14:cfRule type="containsText" priority="5252" operator="containsText" id="{1EF67CFC-B1E2-4881-AC55-D44071B5F6CC}">
            <xm:f>NOT(ISERROR(SEARCH('Listados Datos'!$T$4,AF484)))</xm:f>
            <xm:f>'Listados Datos'!$T$4</xm:f>
            <x14:dxf>
              <font>
                <b/>
                <i val="0"/>
                <color theme="0"/>
              </font>
              <fill>
                <patternFill>
                  <bgColor rgb="FFE26B0A"/>
                </patternFill>
              </fill>
            </x14:dxf>
          </x14:cfRule>
          <x14:cfRule type="containsText" priority="5253" operator="containsText" id="{B4B37DF9-BF85-4AEB-9A6B-51F14BCE17C7}">
            <xm:f>NOT(ISERROR(SEARCH('Listados Datos'!$T$5,AF484)))</xm:f>
            <xm:f>'Listados Datos'!$T$5</xm:f>
            <x14:dxf>
              <font>
                <b/>
                <i val="0"/>
                <color auto="1"/>
              </font>
              <fill>
                <patternFill>
                  <bgColor rgb="FFFFFF00"/>
                </patternFill>
              </fill>
            </x14:dxf>
          </x14:cfRule>
          <x14:cfRule type="containsText" priority="5254" operator="containsText" id="{EB0E8CCE-2BDC-4ABB-BADB-760B88658C50}">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5247" operator="containsText" id="{C4B10290-5448-47A0-9DE2-37B00B35DB32}">
            <xm:f>NOT(ISERROR(SEARCH('Listados Datos'!$T$3,AB484)))</xm:f>
            <xm:f>'Listados Datos'!$T$3</xm:f>
            <x14:dxf>
              <fill>
                <patternFill patternType="solid">
                  <bgColor rgb="FFC00000"/>
                </patternFill>
              </fill>
            </x14:dxf>
          </x14:cfRule>
          <x14:cfRule type="containsText" priority="5248" operator="containsText" id="{A7A7A2AF-D683-48C5-9CE5-9CBC2E2BAE27}">
            <xm:f>NOT(ISERROR(SEARCH('Listados Datos'!$T$4,AB484)))</xm:f>
            <xm:f>'Listados Datos'!$T$4</xm:f>
            <x14:dxf>
              <font>
                <b/>
                <i val="0"/>
                <color theme="0"/>
              </font>
              <fill>
                <patternFill>
                  <bgColor rgb="FFE26B0A"/>
                </patternFill>
              </fill>
            </x14:dxf>
          </x14:cfRule>
          <x14:cfRule type="containsText" priority="5249" operator="containsText" id="{AEC3B800-D851-4C82-A9AE-72E945EA3654}">
            <xm:f>NOT(ISERROR(SEARCH('Listados Datos'!$T$5,AB484)))</xm:f>
            <xm:f>'Listados Datos'!$T$5</xm:f>
            <x14:dxf>
              <font>
                <b/>
                <i val="0"/>
                <color auto="1"/>
              </font>
              <fill>
                <patternFill>
                  <bgColor rgb="FFFFFF00"/>
                </patternFill>
              </fill>
            </x14:dxf>
          </x14:cfRule>
          <x14:cfRule type="containsText" priority="5250" operator="containsText" id="{3B7CF3D1-F1E5-48A7-863A-B21E185E0B5A}">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5237" operator="containsText" id="{FF59896F-DE49-4CF9-B1BD-5C243F273731}">
            <xm:f>NOT(ISERROR(SEARCH('Listados Datos'!$P$3,Z484)))</xm:f>
            <xm:f>'Listados Datos'!$P$3</xm:f>
            <x14:dxf>
              <fill>
                <patternFill>
                  <bgColor rgb="FF99CC00"/>
                </patternFill>
              </fill>
            </x14:dxf>
          </x14:cfRule>
          <x14:cfRule type="containsText" priority="5238" operator="containsText" id="{B36EE54F-B4C0-482E-A51F-0ED68DE08D8A}">
            <xm:f>NOT(ISERROR(SEARCH('Listados Datos'!$P$4,Z484)))</xm:f>
            <xm:f>'Listados Datos'!$P$4</xm:f>
            <x14:dxf>
              <fill>
                <patternFill>
                  <bgColor rgb="FF33CC33"/>
                </patternFill>
              </fill>
            </x14:dxf>
          </x14:cfRule>
          <x14:cfRule type="containsText" priority="5239" operator="containsText" id="{EE7C571C-DD9F-4FEB-B123-431B08CEEAC5}">
            <xm:f>NOT(ISERROR(SEARCH('Listados Datos'!$P$5,Z484)))</xm:f>
            <xm:f>'Listados Datos'!$P$5</xm:f>
            <x14:dxf>
              <fill>
                <patternFill>
                  <bgColor rgb="FFFFFF00"/>
                </patternFill>
              </fill>
            </x14:dxf>
          </x14:cfRule>
          <x14:cfRule type="containsText" priority="5240" operator="containsText" id="{AFD6D342-CACF-4AAE-9B33-AA6DFB854588}">
            <xm:f>NOT(ISERROR(SEARCH('Listados Datos'!$P$6,Z484)))</xm:f>
            <xm:f>'Listados Datos'!$P$6</xm:f>
            <x14:dxf>
              <fill>
                <patternFill>
                  <bgColor rgb="FFFFC000"/>
                </patternFill>
              </fill>
            </x14:dxf>
          </x14:cfRule>
          <x14:cfRule type="containsText" priority="5241" operator="containsText" id="{B7C3618C-92E1-4DC6-92AF-ADC95325EE0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5213" operator="containsText" id="{8E2252C2-47A6-4366-99AB-DAF94D7EAFD3}">
            <xm:f>NOT(ISERROR(SEARCH('Listados Datos'!$T$3,AT484)))</xm:f>
            <xm:f>'Listados Datos'!$T$3</xm:f>
            <x14:dxf>
              <fill>
                <patternFill patternType="solid">
                  <bgColor rgb="FFC00000"/>
                </patternFill>
              </fill>
            </x14:dxf>
          </x14:cfRule>
          <x14:cfRule type="containsText" priority="5214" operator="containsText" id="{E618503D-78D7-4BA2-A4E3-A137D871CA61}">
            <xm:f>NOT(ISERROR(SEARCH('Listados Datos'!$T$4,AT484)))</xm:f>
            <xm:f>'Listados Datos'!$T$4</xm:f>
            <x14:dxf>
              <font>
                <b/>
                <i val="0"/>
                <color theme="0"/>
              </font>
              <fill>
                <patternFill>
                  <bgColor rgb="FFE26B0A"/>
                </patternFill>
              </fill>
            </x14:dxf>
          </x14:cfRule>
          <x14:cfRule type="containsText" priority="5215" operator="containsText" id="{42799176-7238-41DF-AF3E-B407367C6E74}">
            <xm:f>NOT(ISERROR(SEARCH('Listados Datos'!$T$5,AT484)))</xm:f>
            <xm:f>'Listados Datos'!$T$5</xm:f>
            <x14:dxf>
              <font>
                <b/>
                <i val="0"/>
                <color auto="1"/>
              </font>
              <fill>
                <patternFill>
                  <bgColor rgb="FFFFFF00"/>
                </patternFill>
              </fill>
            </x14:dxf>
          </x14:cfRule>
          <x14:cfRule type="containsText" priority="5216" operator="containsText" id="{AF809C48-4B4C-48C3-81A0-88843C3D9495}">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5203" operator="containsText" id="{B7B9DEB5-92FD-44B9-8E61-0C6F825CEB29}">
            <xm:f>NOT(ISERROR(SEARCH('Listados Datos'!$P$3,AR484)))</xm:f>
            <xm:f>'Listados Datos'!$P$3</xm:f>
            <x14:dxf>
              <fill>
                <patternFill>
                  <bgColor rgb="FF99CC00"/>
                </patternFill>
              </fill>
            </x14:dxf>
          </x14:cfRule>
          <x14:cfRule type="containsText" priority="5204" operator="containsText" id="{00A887B6-D102-4052-9A04-CF1BB7A5D269}">
            <xm:f>NOT(ISERROR(SEARCH('Listados Datos'!$P$4,AR484)))</xm:f>
            <xm:f>'Listados Datos'!$P$4</xm:f>
            <x14:dxf>
              <fill>
                <patternFill>
                  <bgColor rgb="FF33CC33"/>
                </patternFill>
              </fill>
            </x14:dxf>
          </x14:cfRule>
          <x14:cfRule type="containsText" priority="5205" operator="containsText" id="{6DB55A0C-F883-49C5-A8B6-1A5D635822E2}">
            <xm:f>NOT(ISERROR(SEARCH('Listados Datos'!$P$5,AR484)))</xm:f>
            <xm:f>'Listados Datos'!$P$5</xm:f>
            <x14:dxf>
              <fill>
                <patternFill>
                  <bgColor rgb="FFFFFF00"/>
                </patternFill>
              </fill>
            </x14:dxf>
          </x14:cfRule>
          <x14:cfRule type="containsText" priority="5206" operator="containsText" id="{48295012-AC61-4D4A-8709-601D63A39239}">
            <xm:f>NOT(ISERROR(SEARCH('Listados Datos'!$P$6,AR484)))</xm:f>
            <xm:f>'Listados Datos'!$P$6</xm:f>
            <x14:dxf>
              <fill>
                <patternFill>
                  <bgColor rgb="FFFFC000"/>
                </patternFill>
              </fill>
            </x14:dxf>
          </x14:cfRule>
          <x14:cfRule type="containsText" priority="5207" operator="containsText" id="{67814E21-0859-4A10-B4A5-41E013DDC33F}">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5199" operator="containsText" id="{5D54B980-AC46-412F-9992-BA767BD359B1}">
            <xm:f>NOT(ISERROR(SEARCH('Listados Datos'!$T$3,AT485)))</xm:f>
            <xm:f>'Listados Datos'!$T$3</xm:f>
            <x14:dxf>
              <fill>
                <patternFill patternType="solid">
                  <bgColor rgb="FFC00000"/>
                </patternFill>
              </fill>
            </x14:dxf>
          </x14:cfRule>
          <x14:cfRule type="containsText" priority="5200" operator="containsText" id="{8781F9EB-286F-45B3-86DA-1F6CE4CBF422}">
            <xm:f>NOT(ISERROR(SEARCH('Listados Datos'!$T$4,AT485)))</xm:f>
            <xm:f>'Listados Datos'!$T$4</xm:f>
            <x14:dxf>
              <font>
                <b/>
                <i val="0"/>
                <color theme="0"/>
              </font>
              <fill>
                <patternFill>
                  <bgColor rgb="FFE26B0A"/>
                </patternFill>
              </fill>
            </x14:dxf>
          </x14:cfRule>
          <x14:cfRule type="containsText" priority="5201" operator="containsText" id="{DB40E12F-7288-4A1E-ADA4-504D47F14AE5}">
            <xm:f>NOT(ISERROR(SEARCH('Listados Datos'!$T$5,AT485)))</xm:f>
            <xm:f>'Listados Datos'!$T$5</xm:f>
            <x14:dxf>
              <font>
                <b/>
                <i val="0"/>
                <color auto="1"/>
              </font>
              <fill>
                <patternFill>
                  <bgColor rgb="FFFFFF00"/>
                </patternFill>
              </fill>
            </x14:dxf>
          </x14:cfRule>
          <x14:cfRule type="containsText" priority="5202" operator="containsText" id="{4007C3A4-6EDD-41FF-8AE5-8F848EACF882}">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5189" operator="containsText" id="{CF8A1EF0-141B-463A-B36A-21E754DD5A65}">
            <xm:f>NOT(ISERROR(SEARCH('Listados Datos'!$P$3,AR485)))</xm:f>
            <xm:f>'Listados Datos'!$P$3</xm:f>
            <x14:dxf>
              <fill>
                <patternFill>
                  <bgColor rgb="FF99CC00"/>
                </patternFill>
              </fill>
            </x14:dxf>
          </x14:cfRule>
          <x14:cfRule type="containsText" priority="5190" operator="containsText" id="{F7F2FE29-490B-4B60-8232-98F885C28957}">
            <xm:f>NOT(ISERROR(SEARCH('Listados Datos'!$P$4,AR485)))</xm:f>
            <xm:f>'Listados Datos'!$P$4</xm:f>
            <x14:dxf>
              <fill>
                <patternFill>
                  <bgColor rgb="FF33CC33"/>
                </patternFill>
              </fill>
            </x14:dxf>
          </x14:cfRule>
          <x14:cfRule type="containsText" priority="5191" operator="containsText" id="{DC8224F1-7CB0-44EE-AF28-FF9BDFE26759}">
            <xm:f>NOT(ISERROR(SEARCH('Listados Datos'!$P$5,AR485)))</xm:f>
            <xm:f>'Listados Datos'!$P$5</xm:f>
            <x14:dxf>
              <fill>
                <patternFill>
                  <bgColor rgb="FFFFFF00"/>
                </patternFill>
              </fill>
            </x14:dxf>
          </x14:cfRule>
          <x14:cfRule type="containsText" priority="5192" operator="containsText" id="{96E00C34-5FC5-4524-B65D-1ADEAEDCAC60}">
            <xm:f>NOT(ISERROR(SEARCH('Listados Datos'!$P$6,AR485)))</xm:f>
            <xm:f>'Listados Datos'!$P$6</xm:f>
            <x14:dxf>
              <fill>
                <patternFill>
                  <bgColor rgb="FFFFC000"/>
                </patternFill>
              </fill>
            </x14:dxf>
          </x14:cfRule>
          <x14:cfRule type="containsText" priority="5193" operator="containsText" id="{3598A6C5-EF5F-4C86-BCEF-3D117046C88E}">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5171" operator="containsText" id="{69F2938A-510F-4B7C-8A82-D1C1083A6F59}">
            <xm:f>NOT(ISERROR(SEARCH('Listados Datos'!$T$3,AF486)))</xm:f>
            <xm:f>'Listados Datos'!$T$3</xm:f>
            <x14:dxf>
              <fill>
                <patternFill patternType="solid">
                  <bgColor rgb="FFC00000"/>
                </patternFill>
              </fill>
            </x14:dxf>
          </x14:cfRule>
          <x14:cfRule type="containsText" priority="5172" operator="containsText" id="{F9065D58-6162-4A46-8168-DE73A5B80D14}">
            <xm:f>NOT(ISERROR(SEARCH('Listados Datos'!$T$4,AF486)))</xm:f>
            <xm:f>'Listados Datos'!$T$4</xm:f>
            <x14:dxf>
              <font>
                <b/>
                <i val="0"/>
                <color theme="0"/>
              </font>
              <fill>
                <patternFill>
                  <bgColor rgb="FFE26B0A"/>
                </patternFill>
              </fill>
            </x14:dxf>
          </x14:cfRule>
          <x14:cfRule type="containsText" priority="5173" operator="containsText" id="{3FDD8B51-0DD3-4D08-9AFF-C127C771E7A9}">
            <xm:f>NOT(ISERROR(SEARCH('Listados Datos'!$T$5,AF486)))</xm:f>
            <xm:f>'Listados Datos'!$T$5</xm:f>
            <x14:dxf>
              <font>
                <b/>
                <i val="0"/>
                <color auto="1"/>
              </font>
              <fill>
                <patternFill>
                  <bgColor rgb="FFFFFF00"/>
                </patternFill>
              </fill>
            </x14:dxf>
          </x14:cfRule>
          <x14:cfRule type="containsText" priority="5174" operator="containsText" id="{B37FA617-78BB-4AD2-BD5C-845EE070E032}">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5167" operator="containsText" id="{AED0B403-5C7D-409D-AF8D-2B88DF3DE4C3}">
            <xm:f>NOT(ISERROR(SEARCH('Listados Datos'!$T$3,AB486)))</xm:f>
            <xm:f>'Listados Datos'!$T$3</xm:f>
            <x14:dxf>
              <fill>
                <patternFill patternType="solid">
                  <bgColor rgb="FFC00000"/>
                </patternFill>
              </fill>
            </x14:dxf>
          </x14:cfRule>
          <x14:cfRule type="containsText" priority="5168" operator="containsText" id="{4066EBDB-FDAC-4854-8908-AF74B2CEEDAC}">
            <xm:f>NOT(ISERROR(SEARCH('Listados Datos'!$T$4,AB486)))</xm:f>
            <xm:f>'Listados Datos'!$T$4</xm:f>
            <x14:dxf>
              <font>
                <b/>
                <i val="0"/>
                <color theme="0"/>
              </font>
              <fill>
                <patternFill>
                  <bgColor rgb="FFE26B0A"/>
                </patternFill>
              </fill>
            </x14:dxf>
          </x14:cfRule>
          <x14:cfRule type="containsText" priority="5169" operator="containsText" id="{ED8051C3-7495-4DB2-B1E6-56E60ED77712}">
            <xm:f>NOT(ISERROR(SEARCH('Listados Datos'!$T$5,AB486)))</xm:f>
            <xm:f>'Listados Datos'!$T$5</xm:f>
            <x14:dxf>
              <font>
                <b/>
                <i val="0"/>
                <color auto="1"/>
              </font>
              <fill>
                <patternFill>
                  <bgColor rgb="FFFFFF00"/>
                </patternFill>
              </fill>
            </x14:dxf>
          </x14:cfRule>
          <x14:cfRule type="containsText" priority="5170" operator="containsText" id="{483A49AE-2AE9-41EC-BB58-415DBCEF7477}">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5157" operator="containsText" id="{2C02259C-6BD3-4109-86CA-A042C2A236B4}">
            <xm:f>NOT(ISERROR(SEARCH('Listados Datos'!$P$3,Z486)))</xm:f>
            <xm:f>'Listados Datos'!$P$3</xm:f>
            <x14:dxf>
              <fill>
                <patternFill>
                  <bgColor rgb="FF99CC00"/>
                </patternFill>
              </fill>
            </x14:dxf>
          </x14:cfRule>
          <x14:cfRule type="containsText" priority="5158" operator="containsText" id="{9EA29069-876D-44B5-9BE6-540990085745}">
            <xm:f>NOT(ISERROR(SEARCH('Listados Datos'!$P$4,Z486)))</xm:f>
            <xm:f>'Listados Datos'!$P$4</xm:f>
            <x14:dxf>
              <fill>
                <patternFill>
                  <bgColor rgb="FF33CC33"/>
                </patternFill>
              </fill>
            </x14:dxf>
          </x14:cfRule>
          <x14:cfRule type="containsText" priority="5159" operator="containsText" id="{C5EDC75E-9381-4263-84C7-5CD6B74C386F}">
            <xm:f>NOT(ISERROR(SEARCH('Listados Datos'!$P$5,Z486)))</xm:f>
            <xm:f>'Listados Datos'!$P$5</xm:f>
            <x14:dxf>
              <fill>
                <patternFill>
                  <bgColor rgb="FFFFFF00"/>
                </patternFill>
              </fill>
            </x14:dxf>
          </x14:cfRule>
          <x14:cfRule type="containsText" priority="5160" operator="containsText" id="{10A18BB0-BC7E-40D2-B7A4-8B7F29F0334B}">
            <xm:f>NOT(ISERROR(SEARCH('Listados Datos'!$P$6,Z486)))</xm:f>
            <xm:f>'Listados Datos'!$P$6</xm:f>
            <x14:dxf>
              <fill>
                <patternFill>
                  <bgColor rgb="FFFFC000"/>
                </patternFill>
              </fill>
            </x14:dxf>
          </x14:cfRule>
          <x14:cfRule type="containsText" priority="5161" operator="containsText" id="{96D14F47-7A3B-42A1-81F9-59C012687390}">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5129" operator="containsText" id="{45AF2794-62D4-4662-9318-9425D25C6A54}">
            <xm:f>NOT(ISERROR(SEARCH('Listados Datos'!$T$3,AT487)))</xm:f>
            <xm:f>'Listados Datos'!$T$3</xm:f>
            <x14:dxf>
              <fill>
                <patternFill patternType="solid">
                  <bgColor rgb="FFC00000"/>
                </patternFill>
              </fill>
            </x14:dxf>
          </x14:cfRule>
          <x14:cfRule type="containsText" priority="5130" operator="containsText" id="{C86C96FB-AAEB-4F05-9309-4D2B904B3516}">
            <xm:f>NOT(ISERROR(SEARCH('Listados Datos'!$T$4,AT487)))</xm:f>
            <xm:f>'Listados Datos'!$T$4</xm:f>
            <x14:dxf>
              <font>
                <b/>
                <i val="0"/>
                <color theme="0"/>
              </font>
              <fill>
                <patternFill>
                  <bgColor rgb="FFE26B0A"/>
                </patternFill>
              </fill>
            </x14:dxf>
          </x14:cfRule>
          <x14:cfRule type="containsText" priority="5131" operator="containsText" id="{41818DA7-3C41-4427-A827-CDEF47BDB877}">
            <xm:f>NOT(ISERROR(SEARCH('Listados Datos'!$T$5,AT487)))</xm:f>
            <xm:f>'Listados Datos'!$T$5</xm:f>
            <x14:dxf>
              <font>
                <b/>
                <i val="0"/>
                <color auto="1"/>
              </font>
              <fill>
                <patternFill>
                  <bgColor rgb="FFFFFF00"/>
                </patternFill>
              </fill>
            </x14:dxf>
          </x14:cfRule>
          <x14:cfRule type="containsText" priority="5132" operator="containsText" id="{721D09B8-0D10-42FF-8DF4-404EA299F4C0}">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5077" operator="containsText" id="{D349FD20-6770-4599-AE23-29953C705A7A}">
            <xm:f>NOT(ISERROR(SEARCH('Listados Datos'!$P$3,AR488)))</xm:f>
            <xm:f>'Listados Datos'!$P$3</xm:f>
            <x14:dxf>
              <fill>
                <patternFill>
                  <bgColor rgb="FF99CC00"/>
                </patternFill>
              </fill>
            </x14:dxf>
          </x14:cfRule>
          <x14:cfRule type="containsText" priority="5078" operator="containsText" id="{4D850C20-CE95-4425-8F66-90AE3EBF3A61}">
            <xm:f>NOT(ISERROR(SEARCH('Listados Datos'!$P$4,AR488)))</xm:f>
            <xm:f>'Listados Datos'!$P$4</xm:f>
            <x14:dxf>
              <fill>
                <patternFill>
                  <bgColor rgb="FF33CC33"/>
                </patternFill>
              </fill>
            </x14:dxf>
          </x14:cfRule>
          <x14:cfRule type="containsText" priority="5079" operator="containsText" id="{1B2769E6-26F0-47F9-A04E-78546CFBA7FA}">
            <xm:f>NOT(ISERROR(SEARCH('Listados Datos'!$P$5,AR488)))</xm:f>
            <xm:f>'Listados Datos'!$P$5</xm:f>
            <x14:dxf>
              <fill>
                <patternFill>
                  <bgColor rgb="FFFFFF00"/>
                </patternFill>
              </fill>
            </x14:dxf>
          </x14:cfRule>
          <x14:cfRule type="containsText" priority="5080" operator="containsText" id="{BEE2CABB-0F6A-44A4-89A0-CB02F182ECC4}">
            <xm:f>NOT(ISERROR(SEARCH('Listados Datos'!$P$6,AR488)))</xm:f>
            <xm:f>'Listados Datos'!$P$6</xm:f>
            <x14:dxf>
              <fill>
                <patternFill>
                  <bgColor rgb="FFFFC000"/>
                </patternFill>
              </fill>
            </x14:dxf>
          </x14:cfRule>
          <x14:cfRule type="containsText" priority="5081" operator="containsText" id="{52A7ED35-D57D-4CD7-9134-8A47ED6EB63B}">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5115" operator="containsText" id="{1C4AB5ED-B21F-41A7-B93A-AF64462AFD80}">
            <xm:f>NOT(ISERROR(SEARCH('Listados Datos'!$T$3,AF488)))</xm:f>
            <xm:f>'Listados Datos'!$T$3</xm:f>
            <x14:dxf>
              <fill>
                <patternFill patternType="solid">
                  <bgColor rgb="FFC00000"/>
                </patternFill>
              </fill>
            </x14:dxf>
          </x14:cfRule>
          <x14:cfRule type="containsText" priority="5116" operator="containsText" id="{855E0A10-1553-4571-BBB2-8E44C38AC9A3}">
            <xm:f>NOT(ISERROR(SEARCH('Listados Datos'!$T$4,AF488)))</xm:f>
            <xm:f>'Listados Datos'!$T$4</xm:f>
            <x14:dxf>
              <font>
                <b/>
                <i val="0"/>
                <color theme="0"/>
              </font>
              <fill>
                <patternFill>
                  <bgColor rgb="FFE26B0A"/>
                </patternFill>
              </fill>
            </x14:dxf>
          </x14:cfRule>
          <x14:cfRule type="containsText" priority="5117" operator="containsText" id="{1A3B458B-6A99-4A78-B25A-1A4C3E7CCB5B}">
            <xm:f>NOT(ISERROR(SEARCH('Listados Datos'!$T$5,AF488)))</xm:f>
            <xm:f>'Listados Datos'!$T$5</xm:f>
            <x14:dxf>
              <font>
                <b/>
                <i val="0"/>
                <color auto="1"/>
              </font>
              <fill>
                <patternFill>
                  <bgColor rgb="FFFFFF00"/>
                </patternFill>
              </fill>
            </x14:dxf>
          </x14:cfRule>
          <x14:cfRule type="containsText" priority="5118" operator="containsText" id="{AB2E2D57-0CB5-4E6C-BA3E-EC3510F03016}">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5111" operator="containsText" id="{EBA0FC85-375C-43FD-93DC-E3C1BDAA9F2C}">
            <xm:f>NOT(ISERROR(SEARCH('Listados Datos'!$T$3,AB488)))</xm:f>
            <xm:f>'Listados Datos'!$T$3</xm:f>
            <x14:dxf>
              <fill>
                <patternFill patternType="solid">
                  <bgColor rgb="FFC00000"/>
                </patternFill>
              </fill>
            </x14:dxf>
          </x14:cfRule>
          <x14:cfRule type="containsText" priority="5112" operator="containsText" id="{EF439483-8BBB-4DCA-8EDC-513688BE7D36}">
            <xm:f>NOT(ISERROR(SEARCH('Listados Datos'!$T$4,AB488)))</xm:f>
            <xm:f>'Listados Datos'!$T$4</xm:f>
            <x14:dxf>
              <font>
                <b/>
                <i val="0"/>
                <color theme="0"/>
              </font>
              <fill>
                <patternFill>
                  <bgColor rgb="FFE26B0A"/>
                </patternFill>
              </fill>
            </x14:dxf>
          </x14:cfRule>
          <x14:cfRule type="containsText" priority="5113" operator="containsText" id="{75A4607F-5D6B-4FCF-9A33-20E7A2466C2F}">
            <xm:f>NOT(ISERROR(SEARCH('Listados Datos'!$T$5,AB488)))</xm:f>
            <xm:f>'Listados Datos'!$T$5</xm:f>
            <x14:dxf>
              <font>
                <b/>
                <i val="0"/>
                <color auto="1"/>
              </font>
              <fill>
                <patternFill>
                  <bgColor rgb="FFFFFF00"/>
                </patternFill>
              </fill>
            </x14:dxf>
          </x14:cfRule>
          <x14:cfRule type="containsText" priority="5114" operator="containsText" id="{50B09ECD-3DC6-468B-B24E-40E72AA640D3}">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5101" operator="containsText" id="{FB9D7E9E-0639-47ED-8F03-E618E17DED00}">
            <xm:f>NOT(ISERROR(SEARCH('Listados Datos'!$P$3,Z488)))</xm:f>
            <xm:f>'Listados Datos'!$P$3</xm:f>
            <x14:dxf>
              <fill>
                <patternFill>
                  <bgColor rgb="FF99CC00"/>
                </patternFill>
              </fill>
            </x14:dxf>
          </x14:cfRule>
          <x14:cfRule type="containsText" priority="5102" operator="containsText" id="{6546CF33-B506-4118-A43E-6E86DA26373C}">
            <xm:f>NOT(ISERROR(SEARCH('Listados Datos'!$P$4,Z488)))</xm:f>
            <xm:f>'Listados Datos'!$P$4</xm:f>
            <x14:dxf>
              <fill>
                <patternFill>
                  <bgColor rgb="FF33CC33"/>
                </patternFill>
              </fill>
            </x14:dxf>
          </x14:cfRule>
          <x14:cfRule type="containsText" priority="5103" operator="containsText" id="{D9D73405-042C-4026-AD24-F727AE1EABB1}">
            <xm:f>NOT(ISERROR(SEARCH('Listados Datos'!$P$5,Z488)))</xm:f>
            <xm:f>'Listados Datos'!$P$5</xm:f>
            <x14:dxf>
              <fill>
                <patternFill>
                  <bgColor rgb="FFFFFF00"/>
                </patternFill>
              </fill>
            </x14:dxf>
          </x14:cfRule>
          <x14:cfRule type="containsText" priority="5104" operator="containsText" id="{B93B0F4B-7EAD-4D9F-AB8E-FAB27B95BD62}">
            <xm:f>NOT(ISERROR(SEARCH('Listados Datos'!$P$6,Z488)))</xm:f>
            <xm:f>'Listados Datos'!$P$6</xm:f>
            <x14:dxf>
              <fill>
                <patternFill>
                  <bgColor rgb="FFFFC000"/>
                </patternFill>
              </fill>
            </x14:dxf>
          </x14:cfRule>
          <x14:cfRule type="containsText" priority="5105" operator="containsText" id="{6575A109-2CA7-4868-A5F5-8C2D9CF62A43}">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5087" operator="containsText" id="{0F8B047F-0192-44E1-8E36-DDCDFB452251}">
            <xm:f>NOT(ISERROR(SEARCH('Listados Datos'!$T$3,AT488)))</xm:f>
            <xm:f>'Listados Datos'!$T$3</xm:f>
            <x14:dxf>
              <fill>
                <patternFill patternType="solid">
                  <bgColor rgb="FFC00000"/>
                </patternFill>
              </fill>
            </x14:dxf>
          </x14:cfRule>
          <x14:cfRule type="containsText" priority="5088" operator="containsText" id="{54B0E7A0-8263-4A27-B971-8E38A6D0939B}">
            <xm:f>NOT(ISERROR(SEARCH('Listados Datos'!$T$4,AT488)))</xm:f>
            <xm:f>'Listados Datos'!$T$4</xm:f>
            <x14:dxf>
              <font>
                <b/>
                <i val="0"/>
                <color theme="0"/>
              </font>
              <fill>
                <patternFill>
                  <bgColor rgb="FFE26B0A"/>
                </patternFill>
              </fill>
            </x14:dxf>
          </x14:cfRule>
          <x14:cfRule type="containsText" priority="5089" operator="containsText" id="{0DF26DBE-0712-47E7-9CBF-3B58202D2A69}">
            <xm:f>NOT(ISERROR(SEARCH('Listados Datos'!$T$5,AT488)))</xm:f>
            <xm:f>'Listados Datos'!$T$5</xm:f>
            <x14:dxf>
              <font>
                <b/>
                <i val="0"/>
                <color auto="1"/>
              </font>
              <fill>
                <patternFill>
                  <bgColor rgb="FFFFFF00"/>
                </patternFill>
              </fill>
            </x14:dxf>
          </x14:cfRule>
          <x14:cfRule type="containsText" priority="5090" operator="containsText" id="{FFF0F7B8-2BC1-418D-8FEF-1D6D076F9915}">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927" operator="containsText" id="{92CDC603-82F1-40DB-844D-7380B2E873A7}">
            <xm:f>NOT(ISERROR(SEARCH('Listados Datos'!$P$3,AR481)))</xm:f>
            <xm:f>'Listados Datos'!$P$3</xm:f>
            <x14:dxf>
              <fill>
                <patternFill>
                  <bgColor rgb="FF99CC00"/>
                </patternFill>
              </fill>
            </x14:dxf>
          </x14:cfRule>
          <x14:cfRule type="containsText" priority="4928" operator="containsText" id="{52F92562-EB49-45DF-9D7D-D92B1E81DA5A}">
            <xm:f>NOT(ISERROR(SEARCH('Listados Datos'!$P$4,AR481)))</xm:f>
            <xm:f>'Listados Datos'!$P$4</xm:f>
            <x14:dxf>
              <fill>
                <patternFill>
                  <bgColor rgb="FF33CC33"/>
                </patternFill>
              </fill>
            </x14:dxf>
          </x14:cfRule>
          <x14:cfRule type="containsText" priority="4929" operator="containsText" id="{05ECCD11-F118-43D5-986A-92CEA5120655}">
            <xm:f>NOT(ISERROR(SEARCH('Listados Datos'!$P$5,AR481)))</xm:f>
            <xm:f>'Listados Datos'!$P$5</xm:f>
            <x14:dxf>
              <fill>
                <patternFill>
                  <bgColor rgb="FFFFFF00"/>
                </patternFill>
              </fill>
            </x14:dxf>
          </x14:cfRule>
          <x14:cfRule type="containsText" priority="4930" operator="containsText" id="{F3D6BCA2-D147-4ECF-9431-A1F0A0E03977}">
            <xm:f>NOT(ISERROR(SEARCH('Listados Datos'!$P$6,AR481)))</xm:f>
            <xm:f>'Listados Datos'!$P$6</xm:f>
            <x14:dxf>
              <fill>
                <patternFill>
                  <bgColor rgb="FFFFC000"/>
                </patternFill>
              </fill>
            </x14:dxf>
          </x14:cfRule>
          <x14:cfRule type="containsText" priority="4931" operator="containsText" id="{CE795063-90F3-4B2E-8BB5-8610D4A7058F}">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4993" operator="containsText" id="{21418F49-F7D6-43D7-AD00-0C0757DA031B}">
            <xm:f>NOT(ISERROR(SEARCH('Listados Datos'!$T$3,AT483)))</xm:f>
            <xm:f>'Listados Datos'!$T$3</xm:f>
            <x14:dxf>
              <fill>
                <patternFill patternType="solid">
                  <bgColor rgb="FFC00000"/>
                </patternFill>
              </fill>
            </x14:dxf>
          </x14:cfRule>
          <x14:cfRule type="containsText" priority="4994" operator="containsText" id="{485C83C3-A297-41D2-ADC6-16732B6152D5}">
            <xm:f>NOT(ISERROR(SEARCH('Listados Datos'!$T$4,AT483)))</xm:f>
            <xm:f>'Listados Datos'!$T$4</xm:f>
            <x14:dxf>
              <font>
                <b/>
                <i val="0"/>
                <color theme="0"/>
              </font>
              <fill>
                <patternFill>
                  <bgColor rgb="FFE26B0A"/>
                </patternFill>
              </fill>
            </x14:dxf>
          </x14:cfRule>
          <x14:cfRule type="containsText" priority="4995" operator="containsText" id="{5A1B4581-1802-42D4-BFB6-59C44295C18C}">
            <xm:f>NOT(ISERROR(SEARCH('Listados Datos'!$T$5,AT483)))</xm:f>
            <xm:f>'Listados Datos'!$T$5</xm:f>
            <x14:dxf>
              <font>
                <b/>
                <i val="0"/>
                <color auto="1"/>
              </font>
              <fill>
                <patternFill>
                  <bgColor rgb="FFFFFF00"/>
                </patternFill>
              </fill>
            </x14:dxf>
          </x14:cfRule>
          <x14:cfRule type="containsText" priority="4996" operator="containsText" id="{4954A9E4-B807-4827-AE3C-9FB7AABEC602}">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4983" operator="containsText" id="{DF29AD65-0C71-41CB-9D36-BCB94C691E2F}">
            <xm:f>NOT(ISERROR(SEARCH('Listados Datos'!$P$3,AR483)))</xm:f>
            <xm:f>'Listados Datos'!$P$3</xm:f>
            <x14:dxf>
              <fill>
                <patternFill>
                  <bgColor rgb="FF99CC00"/>
                </patternFill>
              </fill>
            </x14:dxf>
          </x14:cfRule>
          <x14:cfRule type="containsText" priority="4984" operator="containsText" id="{C7AAB0D9-5AF3-4AD9-8F35-8B9A6E2F0E57}">
            <xm:f>NOT(ISERROR(SEARCH('Listados Datos'!$P$4,AR483)))</xm:f>
            <xm:f>'Listados Datos'!$P$4</xm:f>
            <x14:dxf>
              <fill>
                <patternFill>
                  <bgColor rgb="FF33CC33"/>
                </patternFill>
              </fill>
            </x14:dxf>
          </x14:cfRule>
          <x14:cfRule type="containsText" priority="4985" operator="containsText" id="{881A7E97-A96D-45AA-B752-60DE3E2F1145}">
            <xm:f>NOT(ISERROR(SEARCH('Listados Datos'!$P$5,AR483)))</xm:f>
            <xm:f>'Listados Datos'!$P$5</xm:f>
            <x14:dxf>
              <fill>
                <patternFill>
                  <bgColor rgb="FFFFFF00"/>
                </patternFill>
              </fill>
            </x14:dxf>
          </x14:cfRule>
          <x14:cfRule type="containsText" priority="4986" operator="containsText" id="{44602921-AA4D-46B4-BAF2-4363028DC9C7}">
            <xm:f>NOT(ISERROR(SEARCH('Listados Datos'!$P$6,AR483)))</xm:f>
            <xm:f>'Listados Datos'!$P$6</xm:f>
            <x14:dxf>
              <fill>
                <patternFill>
                  <bgColor rgb="FFFFC000"/>
                </patternFill>
              </fill>
            </x14:dxf>
          </x14:cfRule>
          <x14:cfRule type="containsText" priority="4987" operator="containsText" id="{6F99D192-AC00-44C2-AFDC-060B9E2FA7BF}">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51" operator="containsText" id="{06AF1B3E-0AAF-4B16-BB23-3534DC4053DF}">
            <xm:f>NOT(ISERROR(SEARCH('Listados Datos'!$T$3,AT480)))</xm:f>
            <xm:f>'Listados Datos'!$T$3</xm:f>
            <x14:dxf>
              <fill>
                <patternFill patternType="solid">
                  <bgColor rgb="FFC00000"/>
                </patternFill>
              </fill>
            </x14:dxf>
          </x14:cfRule>
          <x14:cfRule type="containsText" priority="4952" operator="containsText" id="{54E04A6D-4ED8-46F3-ACBA-00FFC25BBC24}">
            <xm:f>NOT(ISERROR(SEARCH('Listados Datos'!$T$4,AT480)))</xm:f>
            <xm:f>'Listados Datos'!$T$4</xm:f>
            <x14:dxf>
              <font>
                <b/>
                <i val="0"/>
                <color theme="0"/>
              </font>
              <fill>
                <patternFill>
                  <bgColor rgb="FFE26B0A"/>
                </patternFill>
              </fill>
            </x14:dxf>
          </x14:cfRule>
          <x14:cfRule type="containsText" priority="4953" operator="containsText" id="{D65BF106-334E-4368-8DBA-B3B18D775E72}">
            <xm:f>NOT(ISERROR(SEARCH('Listados Datos'!$T$5,AT480)))</xm:f>
            <xm:f>'Listados Datos'!$T$5</xm:f>
            <x14:dxf>
              <font>
                <b/>
                <i val="0"/>
                <color auto="1"/>
              </font>
              <fill>
                <patternFill>
                  <bgColor rgb="FFFFFF00"/>
                </patternFill>
              </fill>
            </x14:dxf>
          </x14:cfRule>
          <x14:cfRule type="containsText" priority="4954" operator="containsText" id="{F1404688-0CD7-4AC9-9641-D7A87C51A91E}">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41" operator="containsText" id="{0716AD39-4DCC-480D-82A2-24E5D56BA7D4}">
            <xm:f>NOT(ISERROR(SEARCH('Listados Datos'!$P$3,AR480)))</xm:f>
            <xm:f>'Listados Datos'!$P$3</xm:f>
            <x14:dxf>
              <fill>
                <patternFill>
                  <bgColor rgb="FF99CC00"/>
                </patternFill>
              </fill>
            </x14:dxf>
          </x14:cfRule>
          <x14:cfRule type="containsText" priority="4942" operator="containsText" id="{14637460-064D-4781-A93F-01991C0160D1}">
            <xm:f>NOT(ISERROR(SEARCH('Listados Datos'!$P$4,AR480)))</xm:f>
            <xm:f>'Listados Datos'!$P$4</xm:f>
            <x14:dxf>
              <fill>
                <patternFill>
                  <bgColor rgb="FF33CC33"/>
                </patternFill>
              </fill>
            </x14:dxf>
          </x14:cfRule>
          <x14:cfRule type="containsText" priority="4943" operator="containsText" id="{945600D4-A9CE-46D8-B5CA-9BBFB5491197}">
            <xm:f>NOT(ISERROR(SEARCH('Listados Datos'!$P$5,AR480)))</xm:f>
            <xm:f>'Listados Datos'!$P$5</xm:f>
            <x14:dxf>
              <fill>
                <patternFill>
                  <bgColor rgb="FFFFFF00"/>
                </patternFill>
              </fill>
            </x14:dxf>
          </x14:cfRule>
          <x14:cfRule type="containsText" priority="4944" operator="containsText" id="{77BD2DD5-FC89-40F9-AF72-96C52E68FA7E}">
            <xm:f>NOT(ISERROR(SEARCH('Listados Datos'!$P$6,AR480)))</xm:f>
            <xm:f>'Listados Datos'!$P$6</xm:f>
            <x14:dxf>
              <fill>
                <patternFill>
                  <bgColor rgb="FFFFC000"/>
                </patternFill>
              </fill>
            </x14:dxf>
          </x14:cfRule>
          <x14:cfRule type="containsText" priority="4945" operator="containsText" id="{7AB8936F-1563-4107-A04E-D24AF3EFF11B}">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59" operator="containsText" id="{61DA14EB-09CD-46D5-A3F2-35F67135B149}">
            <xm:f>NOT(ISERROR(SEARCH('Listados Datos'!$T$3,AF478)))</xm:f>
            <xm:f>'Listados Datos'!$T$3</xm:f>
            <x14:dxf>
              <fill>
                <patternFill patternType="solid">
                  <bgColor rgb="FFC00000"/>
                </patternFill>
              </fill>
            </x14:dxf>
          </x14:cfRule>
          <x14:cfRule type="containsText" priority="5060" operator="containsText" id="{F6FDE564-2432-4AF1-8286-D9821BB53FD5}">
            <xm:f>NOT(ISERROR(SEARCH('Listados Datos'!$T$4,AF478)))</xm:f>
            <xm:f>'Listados Datos'!$T$4</xm:f>
            <x14:dxf>
              <font>
                <b/>
                <i val="0"/>
                <color theme="0"/>
              </font>
              <fill>
                <patternFill>
                  <bgColor rgb="FFE26B0A"/>
                </patternFill>
              </fill>
            </x14:dxf>
          </x14:cfRule>
          <x14:cfRule type="containsText" priority="5061" operator="containsText" id="{AD875F34-D9AF-4AEF-8F5D-49A8AE9FBDC9}">
            <xm:f>NOT(ISERROR(SEARCH('Listados Datos'!$T$5,AF478)))</xm:f>
            <xm:f>'Listados Datos'!$T$5</xm:f>
            <x14:dxf>
              <font>
                <b/>
                <i val="0"/>
                <color auto="1"/>
              </font>
              <fill>
                <patternFill>
                  <bgColor rgb="FFFFFF00"/>
                </patternFill>
              </fill>
            </x14:dxf>
          </x14:cfRule>
          <x14:cfRule type="containsText" priority="5062" operator="containsText" id="{2A170830-38D7-418B-9A66-9F6DBF1AE78B}">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55" operator="containsText" id="{6697580A-B222-4AEF-B419-C7B27D6CF361}">
            <xm:f>NOT(ISERROR(SEARCH('Listados Datos'!$T$3,AB478)))</xm:f>
            <xm:f>'Listados Datos'!$T$3</xm:f>
            <x14:dxf>
              <fill>
                <patternFill patternType="solid">
                  <bgColor rgb="FFC00000"/>
                </patternFill>
              </fill>
            </x14:dxf>
          </x14:cfRule>
          <x14:cfRule type="containsText" priority="5056" operator="containsText" id="{AC60975A-9AC5-4264-A18C-22BAB5098EBA}">
            <xm:f>NOT(ISERROR(SEARCH('Listados Datos'!$T$4,AB478)))</xm:f>
            <xm:f>'Listados Datos'!$T$4</xm:f>
            <x14:dxf>
              <font>
                <b/>
                <i val="0"/>
                <color theme="0"/>
              </font>
              <fill>
                <patternFill>
                  <bgColor rgb="FFE26B0A"/>
                </patternFill>
              </fill>
            </x14:dxf>
          </x14:cfRule>
          <x14:cfRule type="containsText" priority="5057" operator="containsText" id="{FCBD3226-094B-43B2-927B-DC83E16009FF}">
            <xm:f>NOT(ISERROR(SEARCH('Listados Datos'!$T$5,AB478)))</xm:f>
            <xm:f>'Listados Datos'!$T$5</xm:f>
            <x14:dxf>
              <font>
                <b/>
                <i val="0"/>
                <color auto="1"/>
              </font>
              <fill>
                <patternFill>
                  <bgColor rgb="FFFFFF00"/>
                </patternFill>
              </fill>
            </x14:dxf>
          </x14:cfRule>
          <x14:cfRule type="containsText" priority="5058" operator="containsText" id="{AA0C8A2B-F32D-4E13-8759-F1229D999236}">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45" operator="containsText" id="{4F9FA49F-1671-47CB-AD25-3217879925B6}">
            <xm:f>NOT(ISERROR(SEARCH('Listados Datos'!$P$3,Z478)))</xm:f>
            <xm:f>'Listados Datos'!$P$3</xm:f>
            <x14:dxf>
              <fill>
                <patternFill>
                  <bgColor rgb="FF99CC00"/>
                </patternFill>
              </fill>
            </x14:dxf>
          </x14:cfRule>
          <x14:cfRule type="containsText" priority="5046" operator="containsText" id="{3EE8FC72-0713-4B14-901B-CF2262167D5D}">
            <xm:f>NOT(ISERROR(SEARCH('Listados Datos'!$P$4,Z478)))</xm:f>
            <xm:f>'Listados Datos'!$P$4</xm:f>
            <x14:dxf>
              <fill>
                <patternFill>
                  <bgColor rgb="FF33CC33"/>
                </patternFill>
              </fill>
            </x14:dxf>
          </x14:cfRule>
          <x14:cfRule type="containsText" priority="5047" operator="containsText" id="{9F11CDEF-438F-468A-BB3B-F8980B385C58}">
            <xm:f>NOT(ISERROR(SEARCH('Listados Datos'!$P$5,Z478)))</xm:f>
            <xm:f>'Listados Datos'!$P$5</xm:f>
            <x14:dxf>
              <fill>
                <patternFill>
                  <bgColor rgb="FFFFFF00"/>
                </patternFill>
              </fill>
            </x14:dxf>
          </x14:cfRule>
          <x14:cfRule type="containsText" priority="5048" operator="containsText" id="{C22DD45A-C135-4CBE-A54F-D9A8D9997AA0}">
            <xm:f>NOT(ISERROR(SEARCH('Listados Datos'!$P$6,Z478)))</xm:f>
            <xm:f>'Listados Datos'!$P$6</xm:f>
            <x14:dxf>
              <fill>
                <patternFill>
                  <bgColor rgb="FFFFC000"/>
                </patternFill>
              </fill>
            </x14:dxf>
          </x14:cfRule>
          <x14:cfRule type="containsText" priority="5049" operator="containsText" id="{93784AF4-190D-40C6-9EEA-7801ED38AB9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21" operator="containsText" id="{CF38EB8F-3553-43C8-9034-AB40E217A47B}">
            <xm:f>NOT(ISERROR(SEARCH('Listados Datos'!$T$3,AT478)))</xm:f>
            <xm:f>'Listados Datos'!$T$3</xm:f>
            <x14:dxf>
              <fill>
                <patternFill patternType="solid">
                  <bgColor rgb="FFC00000"/>
                </patternFill>
              </fill>
            </x14:dxf>
          </x14:cfRule>
          <x14:cfRule type="containsText" priority="5022" operator="containsText" id="{E9023AB6-E745-4D90-9379-201F2710E54C}">
            <xm:f>NOT(ISERROR(SEARCH('Listados Datos'!$T$4,AT478)))</xm:f>
            <xm:f>'Listados Datos'!$T$4</xm:f>
            <x14:dxf>
              <font>
                <b/>
                <i val="0"/>
                <color theme="0"/>
              </font>
              <fill>
                <patternFill>
                  <bgColor rgb="FFE26B0A"/>
                </patternFill>
              </fill>
            </x14:dxf>
          </x14:cfRule>
          <x14:cfRule type="containsText" priority="5023" operator="containsText" id="{4C43BE59-7D5B-4818-A71E-DAB6B583AEE0}">
            <xm:f>NOT(ISERROR(SEARCH('Listados Datos'!$T$5,AT478)))</xm:f>
            <xm:f>'Listados Datos'!$T$5</xm:f>
            <x14:dxf>
              <font>
                <b/>
                <i val="0"/>
                <color auto="1"/>
              </font>
              <fill>
                <patternFill>
                  <bgColor rgb="FFFFFF00"/>
                </patternFill>
              </fill>
            </x14:dxf>
          </x14:cfRule>
          <x14:cfRule type="containsText" priority="5024" operator="containsText" id="{0994DD6E-7B01-4E84-AFC9-EAD13436040D}">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11" operator="containsText" id="{482640B5-F215-4D02-B129-76A9701BD3E7}">
            <xm:f>NOT(ISERROR(SEARCH('Listados Datos'!$P$3,AR478)))</xm:f>
            <xm:f>'Listados Datos'!$P$3</xm:f>
            <x14:dxf>
              <fill>
                <patternFill>
                  <bgColor rgb="FF99CC00"/>
                </patternFill>
              </fill>
            </x14:dxf>
          </x14:cfRule>
          <x14:cfRule type="containsText" priority="5012" operator="containsText" id="{0CCF9630-21B3-46FE-8AB3-3C068BDBC27F}">
            <xm:f>NOT(ISERROR(SEARCH('Listados Datos'!$P$4,AR478)))</xm:f>
            <xm:f>'Listados Datos'!$P$4</xm:f>
            <x14:dxf>
              <fill>
                <patternFill>
                  <bgColor rgb="FF33CC33"/>
                </patternFill>
              </fill>
            </x14:dxf>
          </x14:cfRule>
          <x14:cfRule type="containsText" priority="5013" operator="containsText" id="{57C876C8-0917-4EB2-8776-26E11ADB84A9}">
            <xm:f>NOT(ISERROR(SEARCH('Listados Datos'!$P$5,AR478)))</xm:f>
            <xm:f>'Listados Datos'!$P$5</xm:f>
            <x14:dxf>
              <fill>
                <patternFill>
                  <bgColor rgb="FFFFFF00"/>
                </patternFill>
              </fill>
            </x14:dxf>
          </x14:cfRule>
          <x14:cfRule type="containsText" priority="5014" operator="containsText" id="{59A7D626-522D-4AD6-B051-6F6F8F7C9BEB}">
            <xm:f>NOT(ISERROR(SEARCH('Listados Datos'!$P$6,AR478)))</xm:f>
            <xm:f>'Listados Datos'!$P$6</xm:f>
            <x14:dxf>
              <fill>
                <patternFill>
                  <bgColor rgb="FFFFC000"/>
                </patternFill>
              </fill>
            </x14:dxf>
          </x14:cfRule>
          <x14:cfRule type="containsText" priority="5015" operator="containsText" id="{7246F045-1B1B-47D2-B0EC-DAF7A75855F0}">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07" operator="containsText" id="{39C8CBB4-B526-42DF-BACC-AE31439D2608}">
            <xm:f>NOT(ISERROR(SEARCH('Listados Datos'!$T$3,AT479)))</xm:f>
            <xm:f>'Listados Datos'!$T$3</xm:f>
            <x14:dxf>
              <fill>
                <patternFill patternType="solid">
                  <bgColor rgb="FFC00000"/>
                </patternFill>
              </fill>
            </x14:dxf>
          </x14:cfRule>
          <x14:cfRule type="containsText" priority="5008" operator="containsText" id="{0CF2CFF5-09C5-4F85-A8E4-21E675E0DFFD}">
            <xm:f>NOT(ISERROR(SEARCH('Listados Datos'!$T$4,AT479)))</xm:f>
            <xm:f>'Listados Datos'!$T$4</xm:f>
            <x14:dxf>
              <font>
                <b/>
                <i val="0"/>
                <color theme="0"/>
              </font>
              <fill>
                <patternFill>
                  <bgColor rgb="FFE26B0A"/>
                </patternFill>
              </fill>
            </x14:dxf>
          </x14:cfRule>
          <x14:cfRule type="containsText" priority="5009" operator="containsText" id="{4FA96385-39EA-439F-95D5-1890091A5B3A}">
            <xm:f>NOT(ISERROR(SEARCH('Listados Datos'!$T$5,AT479)))</xm:f>
            <xm:f>'Listados Datos'!$T$5</xm:f>
            <x14:dxf>
              <font>
                <b/>
                <i val="0"/>
                <color auto="1"/>
              </font>
              <fill>
                <patternFill>
                  <bgColor rgb="FFFFFF00"/>
                </patternFill>
              </fill>
            </x14:dxf>
          </x14:cfRule>
          <x14:cfRule type="containsText" priority="5010" operator="containsText" id="{047377AE-4774-4F69-A741-A9C35EF0AF05}">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4997" operator="containsText" id="{590BF235-4B72-4FE0-A08F-4EE14D01FBDE}">
            <xm:f>NOT(ISERROR(SEARCH('Listados Datos'!$P$3,AR479)))</xm:f>
            <xm:f>'Listados Datos'!$P$3</xm:f>
            <x14:dxf>
              <fill>
                <patternFill>
                  <bgColor rgb="FF99CC00"/>
                </patternFill>
              </fill>
            </x14:dxf>
          </x14:cfRule>
          <x14:cfRule type="containsText" priority="4998" operator="containsText" id="{CFD61F45-EF7B-4382-9593-BE39B287510D}">
            <xm:f>NOT(ISERROR(SEARCH('Listados Datos'!$P$4,AR479)))</xm:f>
            <xm:f>'Listados Datos'!$P$4</xm:f>
            <x14:dxf>
              <fill>
                <patternFill>
                  <bgColor rgb="FF33CC33"/>
                </patternFill>
              </fill>
            </x14:dxf>
          </x14:cfRule>
          <x14:cfRule type="containsText" priority="4999" operator="containsText" id="{58468168-004C-41B6-AE8D-08E2E363DBFF}">
            <xm:f>NOT(ISERROR(SEARCH('Listados Datos'!$P$5,AR479)))</xm:f>
            <xm:f>'Listados Datos'!$P$5</xm:f>
            <x14:dxf>
              <fill>
                <patternFill>
                  <bgColor rgb="FFFFFF00"/>
                </patternFill>
              </fill>
            </x14:dxf>
          </x14:cfRule>
          <x14:cfRule type="containsText" priority="5000" operator="containsText" id="{BACA8CD6-3AA1-4D3F-9521-7C15D8352062}">
            <xm:f>NOT(ISERROR(SEARCH('Listados Datos'!$P$6,AR479)))</xm:f>
            <xm:f>'Listados Datos'!$P$6</xm:f>
            <x14:dxf>
              <fill>
                <patternFill>
                  <bgColor rgb="FFFFC000"/>
                </patternFill>
              </fill>
            </x14:dxf>
          </x14:cfRule>
          <x14:cfRule type="containsText" priority="5001" operator="containsText" id="{82E9AEDE-36E1-4DFD-ADC8-86B01282E91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4979" operator="containsText" id="{14FCD5ED-B14F-4A00-94CB-BBDCF5A2810A}">
            <xm:f>NOT(ISERROR(SEARCH('Listados Datos'!$T$3,AF480)))</xm:f>
            <xm:f>'Listados Datos'!$T$3</xm:f>
            <x14:dxf>
              <fill>
                <patternFill patternType="solid">
                  <bgColor rgb="FFC00000"/>
                </patternFill>
              </fill>
            </x14:dxf>
          </x14:cfRule>
          <x14:cfRule type="containsText" priority="4980" operator="containsText" id="{85BBDE54-E410-4652-9DCD-75B5F0428D87}">
            <xm:f>NOT(ISERROR(SEARCH('Listados Datos'!$T$4,AF480)))</xm:f>
            <xm:f>'Listados Datos'!$T$4</xm:f>
            <x14:dxf>
              <font>
                <b/>
                <i val="0"/>
                <color theme="0"/>
              </font>
              <fill>
                <patternFill>
                  <bgColor rgb="FFE26B0A"/>
                </patternFill>
              </fill>
            </x14:dxf>
          </x14:cfRule>
          <x14:cfRule type="containsText" priority="4981" operator="containsText" id="{F7650CB3-42BD-4764-BC37-2C04DDE49C91}">
            <xm:f>NOT(ISERROR(SEARCH('Listados Datos'!$T$5,AF480)))</xm:f>
            <xm:f>'Listados Datos'!$T$5</xm:f>
            <x14:dxf>
              <font>
                <b/>
                <i val="0"/>
                <color auto="1"/>
              </font>
              <fill>
                <patternFill>
                  <bgColor rgb="FFFFFF00"/>
                </patternFill>
              </fill>
            </x14:dxf>
          </x14:cfRule>
          <x14:cfRule type="containsText" priority="4982" operator="containsText" id="{35221292-9371-4520-BF9D-00CA609C9F37}">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4975" operator="containsText" id="{64C8BB61-3BF2-41FC-9836-001A1BF93204}">
            <xm:f>NOT(ISERROR(SEARCH('Listados Datos'!$T$3,AB480)))</xm:f>
            <xm:f>'Listados Datos'!$T$3</xm:f>
            <x14:dxf>
              <fill>
                <patternFill patternType="solid">
                  <bgColor rgb="FFC00000"/>
                </patternFill>
              </fill>
            </x14:dxf>
          </x14:cfRule>
          <x14:cfRule type="containsText" priority="4976" operator="containsText" id="{DECB4436-07FA-4B7A-B7A8-7A91AEE0076D}">
            <xm:f>NOT(ISERROR(SEARCH('Listados Datos'!$T$4,AB480)))</xm:f>
            <xm:f>'Listados Datos'!$T$4</xm:f>
            <x14:dxf>
              <font>
                <b/>
                <i val="0"/>
                <color theme="0"/>
              </font>
              <fill>
                <patternFill>
                  <bgColor rgb="FFE26B0A"/>
                </patternFill>
              </fill>
            </x14:dxf>
          </x14:cfRule>
          <x14:cfRule type="containsText" priority="4977" operator="containsText" id="{FBB924A2-0F07-49B2-9751-87ED647FADD2}">
            <xm:f>NOT(ISERROR(SEARCH('Listados Datos'!$T$5,AB480)))</xm:f>
            <xm:f>'Listados Datos'!$T$5</xm:f>
            <x14:dxf>
              <font>
                <b/>
                <i val="0"/>
                <color auto="1"/>
              </font>
              <fill>
                <patternFill>
                  <bgColor rgb="FFFFFF00"/>
                </patternFill>
              </fill>
            </x14:dxf>
          </x14:cfRule>
          <x14:cfRule type="containsText" priority="4978" operator="containsText" id="{05A26BAF-AADE-47BD-ADE3-84FC5DB88712}">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65" operator="containsText" id="{1D003B2F-CD74-400E-8B32-6EF35E36D208}">
            <xm:f>NOT(ISERROR(SEARCH('Listados Datos'!$P$3,Z480)))</xm:f>
            <xm:f>'Listados Datos'!$P$3</xm:f>
            <x14:dxf>
              <fill>
                <patternFill>
                  <bgColor rgb="FF99CC00"/>
                </patternFill>
              </fill>
            </x14:dxf>
          </x14:cfRule>
          <x14:cfRule type="containsText" priority="4966" operator="containsText" id="{AABAC9B6-B1CA-45A6-B6BB-4D8C3EE1E151}">
            <xm:f>NOT(ISERROR(SEARCH('Listados Datos'!$P$4,Z480)))</xm:f>
            <xm:f>'Listados Datos'!$P$4</xm:f>
            <x14:dxf>
              <fill>
                <patternFill>
                  <bgColor rgb="FF33CC33"/>
                </patternFill>
              </fill>
            </x14:dxf>
          </x14:cfRule>
          <x14:cfRule type="containsText" priority="4967" operator="containsText" id="{A2989460-6181-4020-B5E0-CD18781A493E}">
            <xm:f>NOT(ISERROR(SEARCH('Listados Datos'!$P$5,Z480)))</xm:f>
            <xm:f>'Listados Datos'!$P$5</xm:f>
            <x14:dxf>
              <fill>
                <patternFill>
                  <bgColor rgb="FFFFFF00"/>
                </patternFill>
              </fill>
            </x14:dxf>
          </x14:cfRule>
          <x14:cfRule type="containsText" priority="4968" operator="containsText" id="{E633233F-FB55-47A1-A5E0-28C639246507}">
            <xm:f>NOT(ISERROR(SEARCH('Listados Datos'!$P$6,Z480)))</xm:f>
            <xm:f>'Listados Datos'!$P$6</xm:f>
            <x14:dxf>
              <fill>
                <patternFill>
                  <bgColor rgb="FFFFC000"/>
                </patternFill>
              </fill>
            </x14:dxf>
          </x14:cfRule>
          <x14:cfRule type="containsText" priority="4969" operator="containsText" id="{7190FBC1-D186-4C02-8471-F95CB2219DF7}">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37" operator="containsText" id="{E0A73370-B82B-4708-B959-2E3AFC6D541F}">
            <xm:f>NOT(ISERROR(SEARCH('Listados Datos'!$T$3,AT481)))</xm:f>
            <xm:f>'Listados Datos'!$T$3</xm:f>
            <x14:dxf>
              <fill>
                <patternFill patternType="solid">
                  <bgColor rgb="FFC00000"/>
                </patternFill>
              </fill>
            </x14:dxf>
          </x14:cfRule>
          <x14:cfRule type="containsText" priority="4938" operator="containsText" id="{19FDFE01-E80D-4B24-AF1D-26D738B39CC0}">
            <xm:f>NOT(ISERROR(SEARCH('Listados Datos'!$T$4,AT481)))</xm:f>
            <xm:f>'Listados Datos'!$T$4</xm:f>
            <x14:dxf>
              <font>
                <b/>
                <i val="0"/>
                <color theme="0"/>
              </font>
              <fill>
                <patternFill>
                  <bgColor rgb="FFE26B0A"/>
                </patternFill>
              </fill>
            </x14:dxf>
          </x14:cfRule>
          <x14:cfRule type="containsText" priority="4939" operator="containsText" id="{729C61BD-08EE-4413-A805-9C3322080BD9}">
            <xm:f>NOT(ISERROR(SEARCH('Listados Datos'!$T$5,AT481)))</xm:f>
            <xm:f>'Listados Datos'!$T$5</xm:f>
            <x14:dxf>
              <font>
                <b/>
                <i val="0"/>
                <color auto="1"/>
              </font>
              <fill>
                <patternFill>
                  <bgColor rgb="FFFFFF00"/>
                </patternFill>
              </fill>
            </x14:dxf>
          </x14:cfRule>
          <x14:cfRule type="containsText" priority="4940" operator="containsText" id="{0547A870-8B98-4042-BF7C-BAED127222E1}">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885" operator="containsText" id="{9A68D4B3-4B8D-4DA5-8590-112661E6D109}">
            <xm:f>NOT(ISERROR(SEARCH('Listados Datos'!$P$3,AR482)))</xm:f>
            <xm:f>'Listados Datos'!$P$3</xm:f>
            <x14:dxf>
              <fill>
                <patternFill>
                  <bgColor rgb="FF99CC00"/>
                </patternFill>
              </fill>
            </x14:dxf>
          </x14:cfRule>
          <x14:cfRule type="containsText" priority="4886" operator="containsText" id="{48154125-5888-49EC-B505-87282F0F4738}">
            <xm:f>NOT(ISERROR(SEARCH('Listados Datos'!$P$4,AR482)))</xm:f>
            <xm:f>'Listados Datos'!$P$4</xm:f>
            <x14:dxf>
              <fill>
                <patternFill>
                  <bgColor rgb="FF33CC33"/>
                </patternFill>
              </fill>
            </x14:dxf>
          </x14:cfRule>
          <x14:cfRule type="containsText" priority="4887" operator="containsText" id="{13F4A829-C669-440A-80E5-0B96C1BED08B}">
            <xm:f>NOT(ISERROR(SEARCH('Listados Datos'!$P$5,AR482)))</xm:f>
            <xm:f>'Listados Datos'!$P$5</xm:f>
            <x14:dxf>
              <fill>
                <patternFill>
                  <bgColor rgb="FFFFFF00"/>
                </patternFill>
              </fill>
            </x14:dxf>
          </x14:cfRule>
          <x14:cfRule type="containsText" priority="4888" operator="containsText" id="{625E376B-1CD6-4B0F-911C-99A670B20E7D}">
            <xm:f>NOT(ISERROR(SEARCH('Listados Datos'!$P$6,AR482)))</xm:f>
            <xm:f>'Listados Datos'!$P$6</xm:f>
            <x14:dxf>
              <fill>
                <patternFill>
                  <bgColor rgb="FFFFC000"/>
                </patternFill>
              </fill>
            </x14:dxf>
          </x14:cfRule>
          <x14:cfRule type="containsText" priority="4889" operator="containsText" id="{F4A61416-6237-4756-B1F3-1795044FBA7A}">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23" operator="containsText" id="{FB92C890-4E1C-4540-B8C8-B82FAFA76AAB}">
            <xm:f>NOT(ISERROR(SEARCH('Listados Datos'!$T$3,AF482)))</xm:f>
            <xm:f>'Listados Datos'!$T$3</xm:f>
            <x14:dxf>
              <fill>
                <patternFill patternType="solid">
                  <bgColor rgb="FFC00000"/>
                </patternFill>
              </fill>
            </x14:dxf>
          </x14:cfRule>
          <x14:cfRule type="containsText" priority="4924" operator="containsText" id="{0F63A0FF-84D8-4395-A827-EAD023FB8B0D}">
            <xm:f>NOT(ISERROR(SEARCH('Listados Datos'!$T$4,AF482)))</xm:f>
            <xm:f>'Listados Datos'!$T$4</xm:f>
            <x14:dxf>
              <font>
                <b/>
                <i val="0"/>
                <color theme="0"/>
              </font>
              <fill>
                <patternFill>
                  <bgColor rgb="FFE26B0A"/>
                </patternFill>
              </fill>
            </x14:dxf>
          </x14:cfRule>
          <x14:cfRule type="containsText" priority="4925" operator="containsText" id="{F6B9821C-70A2-4B71-8571-3F4806481D5F}">
            <xm:f>NOT(ISERROR(SEARCH('Listados Datos'!$T$5,AF482)))</xm:f>
            <xm:f>'Listados Datos'!$T$5</xm:f>
            <x14:dxf>
              <font>
                <b/>
                <i val="0"/>
                <color auto="1"/>
              </font>
              <fill>
                <patternFill>
                  <bgColor rgb="FFFFFF00"/>
                </patternFill>
              </fill>
            </x14:dxf>
          </x14:cfRule>
          <x14:cfRule type="containsText" priority="4926" operator="containsText" id="{B506E45C-625F-4974-BE3D-A972A078F168}">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19" operator="containsText" id="{80801248-E87F-4165-883F-C19A17C2EEFF}">
            <xm:f>NOT(ISERROR(SEARCH('Listados Datos'!$T$3,AB482)))</xm:f>
            <xm:f>'Listados Datos'!$T$3</xm:f>
            <x14:dxf>
              <fill>
                <patternFill patternType="solid">
                  <bgColor rgb="FFC00000"/>
                </patternFill>
              </fill>
            </x14:dxf>
          </x14:cfRule>
          <x14:cfRule type="containsText" priority="4920" operator="containsText" id="{64240CAA-880C-4CDB-9EC9-A54EFDC2AECA}">
            <xm:f>NOT(ISERROR(SEARCH('Listados Datos'!$T$4,AB482)))</xm:f>
            <xm:f>'Listados Datos'!$T$4</xm:f>
            <x14:dxf>
              <font>
                <b/>
                <i val="0"/>
                <color theme="0"/>
              </font>
              <fill>
                <patternFill>
                  <bgColor rgb="FFE26B0A"/>
                </patternFill>
              </fill>
            </x14:dxf>
          </x14:cfRule>
          <x14:cfRule type="containsText" priority="4921" operator="containsText" id="{A5E17BCD-6E81-4D0F-AD42-7207767F7FBB}">
            <xm:f>NOT(ISERROR(SEARCH('Listados Datos'!$T$5,AB482)))</xm:f>
            <xm:f>'Listados Datos'!$T$5</xm:f>
            <x14:dxf>
              <font>
                <b/>
                <i val="0"/>
                <color auto="1"/>
              </font>
              <fill>
                <patternFill>
                  <bgColor rgb="FFFFFF00"/>
                </patternFill>
              </fill>
            </x14:dxf>
          </x14:cfRule>
          <x14:cfRule type="containsText" priority="4922" operator="containsText" id="{99F190E4-CE21-4055-AA30-7FC60FBDA045}">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09" operator="containsText" id="{A7D682DD-8A33-426D-B2D5-7E2B3492C247}">
            <xm:f>NOT(ISERROR(SEARCH('Listados Datos'!$P$3,Z482)))</xm:f>
            <xm:f>'Listados Datos'!$P$3</xm:f>
            <x14:dxf>
              <fill>
                <patternFill>
                  <bgColor rgb="FF99CC00"/>
                </patternFill>
              </fill>
            </x14:dxf>
          </x14:cfRule>
          <x14:cfRule type="containsText" priority="4910" operator="containsText" id="{92A0980E-52D9-4F7E-B9B1-5F50721EBBDF}">
            <xm:f>NOT(ISERROR(SEARCH('Listados Datos'!$P$4,Z482)))</xm:f>
            <xm:f>'Listados Datos'!$P$4</xm:f>
            <x14:dxf>
              <fill>
                <patternFill>
                  <bgColor rgb="FF33CC33"/>
                </patternFill>
              </fill>
            </x14:dxf>
          </x14:cfRule>
          <x14:cfRule type="containsText" priority="4911" operator="containsText" id="{BEA42F42-769C-45CA-8011-81E7DA258612}">
            <xm:f>NOT(ISERROR(SEARCH('Listados Datos'!$P$5,Z482)))</xm:f>
            <xm:f>'Listados Datos'!$P$5</xm:f>
            <x14:dxf>
              <fill>
                <patternFill>
                  <bgColor rgb="FFFFFF00"/>
                </patternFill>
              </fill>
            </x14:dxf>
          </x14:cfRule>
          <x14:cfRule type="containsText" priority="4912" operator="containsText" id="{D85078C4-9656-4BCF-A35A-9A214760F1FF}">
            <xm:f>NOT(ISERROR(SEARCH('Listados Datos'!$P$6,Z482)))</xm:f>
            <xm:f>'Listados Datos'!$P$6</xm:f>
            <x14:dxf>
              <fill>
                <patternFill>
                  <bgColor rgb="FFFFC000"/>
                </patternFill>
              </fill>
            </x14:dxf>
          </x14:cfRule>
          <x14:cfRule type="containsText" priority="4913" operator="containsText" id="{5D8113FF-D9E9-4605-B32C-47BB06590BA2}">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895" operator="containsText" id="{F3AECF90-5A0F-4614-93A0-5AAA7AC6B3C1}">
            <xm:f>NOT(ISERROR(SEARCH('Listados Datos'!$T$3,AT482)))</xm:f>
            <xm:f>'Listados Datos'!$T$3</xm:f>
            <x14:dxf>
              <fill>
                <patternFill patternType="solid">
                  <bgColor rgb="FFC00000"/>
                </patternFill>
              </fill>
            </x14:dxf>
          </x14:cfRule>
          <x14:cfRule type="containsText" priority="4896" operator="containsText" id="{84B3FFDE-8973-456E-992F-106B005A3544}">
            <xm:f>NOT(ISERROR(SEARCH('Listados Datos'!$T$4,AT482)))</xm:f>
            <xm:f>'Listados Datos'!$T$4</xm:f>
            <x14:dxf>
              <font>
                <b/>
                <i val="0"/>
                <color theme="0"/>
              </font>
              <fill>
                <patternFill>
                  <bgColor rgb="FFE26B0A"/>
                </patternFill>
              </fill>
            </x14:dxf>
          </x14:cfRule>
          <x14:cfRule type="containsText" priority="4897" operator="containsText" id="{19511CF8-3E94-4DA8-9DC5-8EB311BD37F0}">
            <xm:f>NOT(ISERROR(SEARCH('Listados Datos'!$T$5,AT482)))</xm:f>
            <xm:f>'Listados Datos'!$T$5</xm:f>
            <x14:dxf>
              <font>
                <b/>
                <i val="0"/>
                <color auto="1"/>
              </font>
              <fill>
                <patternFill>
                  <bgColor rgb="FFFFFF00"/>
                </patternFill>
              </fill>
            </x14:dxf>
          </x14:cfRule>
          <x14:cfRule type="containsText" priority="4898" operator="containsText" id="{AE343B7A-3768-408E-9191-000319C2CF4C}">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35" operator="containsText" id="{E77A83BA-97B7-4AF7-8136-66C75FAFA049}">
            <xm:f>NOT(ISERROR(SEARCH('Listados Datos'!$P$3,AR493)))</xm:f>
            <xm:f>'Listados Datos'!$P$3</xm:f>
            <x14:dxf>
              <fill>
                <patternFill>
                  <bgColor rgb="FF99CC00"/>
                </patternFill>
              </fill>
            </x14:dxf>
          </x14:cfRule>
          <x14:cfRule type="containsText" priority="4736" operator="containsText" id="{BE088DCD-5CF9-4C40-8405-51D97851F5E8}">
            <xm:f>NOT(ISERROR(SEARCH('Listados Datos'!$P$4,AR493)))</xm:f>
            <xm:f>'Listados Datos'!$P$4</xm:f>
            <x14:dxf>
              <fill>
                <patternFill>
                  <bgColor rgb="FF33CC33"/>
                </patternFill>
              </fill>
            </x14:dxf>
          </x14:cfRule>
          <x14:cfRule type="containsText" priority="4737" operator="containsText" id="{D7F47B38-C1BF-400F-A435-1AF5FDF4F5EA}">
            <xm:f>NOT(ISERROR(SEARCH('Listados Datos'!$P$5,AR493)))</xm:f>
            <xm:f>'Listados Datos'!$P$5</xm:f>
            <x14:dxf>
              <fill>
                <patternFill>
                  <bgColor rgb="FFFFFF00"/>
                </patternFill>
              </fill>
            </x14:dxf>
          </x14:cfRule>
          <x14:cfRule type="containsText" priority="4738" operator="containsText" id="{3F62CA0E-7FC4-4AD1-B7F0-B21629C7598C}">
            <xm:f>NOT(ISERROR(SEARCH('Listados Datos'!$P$6,AR493)))</xm:f>
            <xm:f>'Listados Datos'!$P$6</xm:f>
            <x14:dxf>
              <fill>
                <patternFill>
                  <bgColor rgb="FFFFC000"/>
                </patternFill>
              </fill>
            </x14:dxf>
          </x14:cfRule>
          <x14:cfRule type="containsText" priority="4739" operator="containsText" id="{F9288F33-D42F-4E72-B3CB-39B38B14F4F9}">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801" operator="containsText" id="{9E35CE91-FB4A-4A66-BA3D-55A0E0DE0C4A}">
            <xm:f>NOT(ISERROR(SEARCH('Listados Datos'!$T$3,AT495)))</xm:f>
            <xm:f>'Listados Datos'!$T$3</xm:f>
            <x14:dxf>
              <fill>
                <patternFill patternType="solid">
                  <bgColor rgb="FFC00000"/>
                </patternFill>
              </fill>
            </x14:dxf>
          </x14:cfRule>
          <x14:cfRule type="containsText" priority="4802" operator="containsText" id="{D27FE13F-5419-4820-B473-FC6A77350AC9}">
            <xm:f>NOT(ISERROR(SEARCH('Listados Datos'!$T$4,AT495)))</xm:f>
            <xm:f>'Listados Datos'!$T$4</xm:f>
            <x14:dxf>
              <font>
                <b/>
                <i val="0"/>
                <color theme="0"/>
              </font>
              <fill>
                <patternFill>
                  <bgColor rgb="FFE26B0A"/>
                </patternFill>
              </fill>
            </x14:dxf>
          </x14:cfRule>
          <x14:cfRule type="containsText" priority="4803" operator="containsText" id="{59F463A5-A83B-4199-9159-39B69C1B8ECC}">
            <xm:f>NOT(ISERROR(SEARCH('Listados Datos'!$T$5,AT495)))</xm:f>
            <xm:f>'Listados Datos'!$T$5</xm:f>
            <x14:dxf>
              <font>
                <b/>
                <i val="0"/>
                <color auto="1"/>
              </font>
              <fill>
                <patternFill>
                  <bgColor rgb="FFFFFF00"/>
                </patternFill>
              </fill>
            </x14:dxf>
          </x14:cfRule>
          <x14:cfRule type="containsText" priority="4804" operator="containsText" id="{02E76D1F-9CCE-4A7A-9019-353930AF318F}">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791" operator="containsText" id="{5784B958-BE64-4552-9AE2-D86A7DE612F6}">
            <xm:f>NOT(ISERROR(SEARCH('Listados Datos'!$P$3,AR495)))</xm:f>
            <xm:f>'Listados Datos'!$P$3</xm:f>
            <x14:dxf>
              <fill>
                <patternFill>
                  <bgColor rgb="FF99CC00"/>
                </patternFill>
              </fill>
            </x14:dxf>
          </x14:cfRule>
          <x14:cfRule type="containsText" priority="4792" operator="containsText" id="{36FEE2C6-8B74-423D-BA5C-6EDCE9D87820}">
            <xm:f>NOT(ISERROR(SEARCH('Listados Datos'!$P$4,AR495)))</xm:f>
            <xm:f>'Listados Datos'!$P$4</xm:f>
            <x14:dxf>
              <fill>
                <patternFill>
                  <bgColor rgb="FF33CC33"/>
                </patternFill>
              </fill>
            </x14:dxf>
          </x14:cfRule>
          <x14:cfRule type="containsText" priority="4793" operator="containsText" id="{FD479275-7A8F-4D12-977C-40369D92B001}">
            <xm:f>NOT(ISERROR(SEARCH('Listados Datos'!$P$5,AR495)))</xm:f>
            <xm:f>'Listados Datos'!$P$5</xm:f>
            <x14:dxf>
              <fill>
                <patternFill>
                  <bgColor rgb="FFFFFF00"/>
                </patternFill>
              </fill>
            </x14:dxf>
          </x14:cfRule>
          <x14:cfRule type="containsText" priority="4794" operator="containsText" id="{4D7C6955-3B7A-4FAB-AE2F-4E426AD8CC81}">
            <xm:f>NOT(ISERROR(SEARCH('Listados Datos'!$P$6,AR495)))</xm:f>
            <xm:f>'Listados Datos'!$P$6</xm:f>
            <x14:dxf>
              <fill>
                <patternFill>
                  <bgColor rgb="FFFFC000"/>
                </patternFill>
              </fill>
            </x14:dxf>
          </x14:cfRule>
          <x14:cfRule type="containsText" priority="4795" operator="containsText" id="{FE6D0898-7973-47BA-A079-386AD9052C1B}">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759" operator="containsText" id="{D64F28F9-CCEC-4F0D-9C04-9EB6E0B653D1}">
            <xm:f>NOT(ISERROR(SEARCH('Listados Datos'!$T$3,AT492)))</xm:f>
            <xm:f>'Listados Datos'!$T$3</xm:f>
            <x14:dxf>
              <fill>
                <patternFill patternType="solid">
                  <bgColor rgb="FFC00000"/>
                </patternFill>
              </fill>
            </x14:dxf>
          </x14:cfRule>
          <x14:cfRule type="containsText" priority="4760" operator="containsText" id="{FD6FEBDA-2D57-4DDB-BD3C-978C31D434F4}">
            <xm:f>NOT(ISERROR(SEARCH('Listados Datos'!$T$4,AT492)))</xm:f>
            <xm:f>'Listados Datos'!$T$4</xm:f>
            <x14:dxf>
              <font>
                <b/>
                <i val="0"/>
                <color theme="0"/>
              </font>
              <fill>
                <patternFill>
                  <bgColor rgb="FFE26B0A"/>
                </patternFill>
              </fill>
            </x14:dxf>
          </x14:cfRule>
          <x14:cfRule type="containsText" priority="4761" operator="containsText" id="{A796A654-6ACD-4F3B-BD7B-E124392754CF}">
            <xm:f>NOT(ISERROR(SEARCH('Listados Datos'!$T$5,AT492)))</xm:f>
            <xm:f>'Listados Datos'!$T$5</xm:f>
            <x14:dxf>
              <font>
                <b/>
                <i val="0"/>
                <color auto="1"/>
              </font>
              <fill>
                <patternFill>
                  <bgColor rgb="FFFFFF00"/>
                </patternFill>
              </fill>
            </x14:dxf>
          </x14:cfRule>
          <x14:cfRule type="containsText" priority="4762" operator="containsText" id="{E050387D-6641-4DB8-AD22-AFB4D7DD93A3}">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749" operator="containsText" id="{0D7D2438-CBA9-40E1-BE49-7E4BD4D7D258}">
            <xm:f>NOT(ISERROR(SEARCH('Listados Datos'!$P$3,AR492)))</xm:f>
            <xm:f>'Listados Datos'!$P$3</xm:f>
            <x14:dxf>
              <fill>
                <patternFill>
                  <bgColor rgb="FF99CC00"/>
                </patternFill>
              </fill>
            </x14:dxf>
          </x14:cfRule>
          <x14:cfRule type="containsText" priority="4750" operator="containsText" id="{4BF70AB0-AE3A-4737-AB82-D9975BE5656F}">
            <xm:f>NOT(ISERROR(SEARCH('Listados Datos'!$P$4,AR492)))</xm:f>
            <xm:f>'Listados Datos'!$P$4</xm:f>
            <x14:dxf>
              <fill>
                <patternFill>
                  <bgColor rgb="FF33CC33"/>
                </patternFill>
              </fill>
            </x14:dxf>
          </x14:cfRule>
          <x14:cfRule type="containsText" priority="4751" operator="containsText" id="{D38D5293-EC3B-449A-8E8D-AFD9C142B9D8}">
            <xm:f>NOT(ISERROR(SEARCH('Listados Datos'!$P$5,AR492)))</xm:f>
            <xm:f>'Listados Datos'!$P$5</xm:f>
            <x14:dxf>
              <fill>
                <patternFill>
                  <bgColor rgb="FFFFFF00"/>
                </patternFill>
              </fill>
            </x14:dxf>
          </x14:cfRule>
          <x14:cfRule type="containsText" priority="4752" operator="containsText" id="{95E97175-BAF8-4C3A-A10C-7C47532E8DB9}">
            <xm:f>NOT(ISERROR(SEARCH('Listados Datos'!$P$6,AR492)))</xm:f>
            <xm:f>'Listados Datos'!$P$6</xm:f>
            <x14:dxf>
              <fill>
                <patternFill>
                  <bgColor rgb="FFFFC000"/>
                </patternFill>
              </fill>
            </x14:dxf>
          </x14:cfRule>
          <x14:cfRule type="containsText" priority="4753" operator="containsText" id="{03DD5968-858C-41B9-9CAD-15F5A07BB7BC}">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867" operator="containsText" id="{4B210568-10E1-42BF-96A9-D4DA779163D2}">
            <xm:f>NOT(ISERROR(SEARCH('Listados Datos'!$T$3,AF490)))</xm:f>
            <xm:f>'Listados Datos'!$T$3</xm:f>
            <x14:dxf>
              <fill>
                <patternFill patternType="solid">
                  <bgColor rgb="FFC00000"/>
                </patternFill>
              </fill>
            </x14:dxf>
          </x14:cfRule>
          <x14:cfRule type="containsText" priority="4868" operator="containsText" id="{F9382C67-C02A-4181-B493-CB8DEC31DEC1}">
            <xm:f>NOT(ISERROR(SEARCH('Listados Datos'!$T$4,AF490)))</xm:f>
            <xm:f>'Listados Datos'!$T$4</xm:f>
            <x14:dxf>
              <font>
                <b/>
                <i val="0"/>
                <color theme="0"/>
              </font>
              <fill>
                <patternFill>
                  <bgColor rgb="FFE26B0A"/>
                </patternFill>
              </fill>
            </x14:dxf>
          </x14:cfRule>
          <x14:cfRule type="containsText" priority="4869" operator="containsText" id="{7FC01819-F21C-474B-B713-38A3DED782BA}">
            <xm:f>NOT(ISERROR(SEARCH('Listados Datos'!$T$5,AF490)))</xm:f>
            <xm:f>'Listados Datos'!$T$5</xm:f>
            <x14:dxf>
              <font>
                <b/>
                <i val="0"/>
                <color auto="1"/>
              </font>
              <fill>
                <patternFill>
                  <bgColor rgb="FFFFFF00"/>
                </patternFill>
              </fill>
            </x14:dxf>
          </x14:cfRule>
          <x14:cfRule type="containsText" priority="4870" operator="containsText" id="{C4ED173B-CB67-4B3B-96F0-64FA6CA1C43F}">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863" operator="containsText" id="{2AB32840-4570-4C9F-B2FC-0B3E3E1151B2}">
            <xm:f>NOT(ISERROR(SEARCH('Listados Datos'!$T$3,AB490)))</xm:f>
            <xm:f>'Listados Datos'!$T$3</xm:f>
            <x14:dxf>
              <fill>
                <patternFill patternType="solid">
                  <bgColor rgb="FFC00000"/>
                </patternFill>
              </fill>
            </x14:dxf>
          </x14:cfRule>
          <x14:cfRule type="containsText" priority="4864" operator="containsText" id="{63B61148-2A07-4595-9AE8-182126947A10}">
            <xm:f>NOT(ISERROR(SEARCH('Listados Datos'!$T$4,AB490)))</xm:f>
            <xm:f>'Listados Datos'!$T$4</xm:f>
            <x14:dxf>
              <font>
                <b/>
                <i val="0"/>
                <color theme="0"/>
              </font>
              <fill>
                <patternFill>
                  <bgColor rgb="FFE26B0A"/>
                </patternFill>
              </fill>
            </x14:dxf>
          </x14:cfRule>
          <x14:cfRule type="containsText" priority="4865" operator="containsText" id="{3ABEB728-5F6D-4562-8543-F5A2B7A5A4E3}">
            <xm:f>NOT(ISERROR(SEARCH('Listados Datos'!$T$5,AB490)))</xm:f>
            <xm:f>'Listados Datos'!$T$5</xm:f>
            <x14:dxf>
              <font>
                <b/>
                <i val="0"/>
                <color auto="1"/>
              </font>
              <fill>
                <patternFill>
                  <bgColor rgb="FFFFFF00"/>
                </patternFill>
              </fill>
            </x14:dxf>
          </x14:cfRule>
          <x14:cfRule type="containsText" priority="4866" operator="containsText" id="{1BDC0C09-BE6B-4695-A4FB-8D2C419EA5D1}">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853" operator="containsText" id="{2B5CDA7F-5E79-494C-9C27-54AD6D368602}">
            <xm:f>NOT(ISERROR(SEARCH('Listados Datos'!$P$3,Z490)))</xm:f>
            <xm:f>'Listados Datos'!$P$3</xm:f>
            <x14:dxf>
              <fill>
                <patternFill>
                  <bgColor rgb="FF99CC00"/>
                </patternFill>
              </fill>
            </x14:dxf>
          </x14:cfRule>
          <x14:cfRule type="containsText" priority="4854" operator="containsText" id="{240AFF91-1355-4C71-BF53-FC94D4A87F2B}">
            <xm:f>NOT(ISERROR(SEARCH('Listados Datos'!$P$4,Z490)))</xm:f>
            <xm:f>'Listados Datos'!$P$4</xm:f>
            <x14:dxf>
              <fill>
                <patternFill>
                  <bgColor rgb="FF33CC33"/>
                </patternFill>
              </fill>
            </x14:dxf>
          </x14:cfRule>
          <x14:cfRule type="containsText" priority="4855" operator="containsText" id="{A24398AA-1B9F-4BC0-9195-44A1A388895C}">
            <xm:f>NOT(ISERROR(SEARCH('Listados Datos'!$P$5,Z490)))</xm:f>
            <xm:f>'Listados Datos'!$P$5</xm:f>
            <x14:dxf>
              <fill>
                <patternFill>
                  <bgColor rgb="FFFFFF00"/>
                </patternFill>
              </fill>
            </x14:dxf>
          </x14:cfRule>
          <x14:cfRule type="containsText" priority="4856" operator="containsText" id="{6CCD2B94-C0C0-4A4E-80F6-CD6623C92542}">
            <xm:f>NOT(ISERROR(SEARCH('Listados Datos'!$P$6,Z490)))</xm:f>
            <xm:f>'Listados Datos'!$P$6</xm:f>
            <x14:dxf>
              <fill>
                <patternFill>
                  <bgColor rgb="FFFFC000"/>
                </patternFill>
              </fill>
            </x14:dxf>
          </x14:cfRule>
          <x14:cfRule type="containsText" priority="4857" operator="containsText" id="{D4477BBA-8DF4-4171-817B-E91932608335}">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829" operator="containsText" id="{7E373D17-9F82-4C7F-8AB0-474CD835BAAB}">
            <xm:f>NOT(ISERROR(SEARCH('Listados Datos'!$T$3,AT490)))</xm:f>
            <xm:f>'Listados Datos'!$T$3</xm:f>
            <x14:dxf>
              <fill>
                <patternFill patternType="solid">
                  <bgColor rgb="FFC00000"/>
                </patternFill>
              </fill>
            </x14:dxf>
          </x14:cfRule>
          <x14:cfRule type="containsText" priority="4830" operator="containsText" id="{D04A72D7-8813-4F20-A60A-8C9F04DBD7D5}">
            <xm:f>NOT(ISERROR(SEARCH('Listados Datos'!$T$4,AT490)))</xm:f>
            <xm:f>'Listados Datos'!$T$4</xm:f>
            <x14:dxf>
              <font>
                <b/>
                <i val="0"/>
                <color theme="0"/>
              </font>
              <fill>
                <patternFill>
                  <bgColor rgb="FFE26B0A"/>
                </patternFill>
              </fill>
            </x14:dxf>
          </x14:cfRule>
          <x14:cfRule type="containsText" priority="4831" operator="containsText" id="{6C2E9035-9A04-41A0-BCDA-0F58FB635B43}">
            <xm:f>NOT(ISERROR(SEARCH('Listados Datos'!$T$5,AT490)))</xm:f>
            <xm:f>'Listados Datos'!$T$5</xm:f>
            <x14:dxf>
              <font>
                <b/>
                <i val="0"/>
                <color auto="1"/>
              </font>
              <fill>
                <patternFill>
                  <bgColor rgb="FFFFFF00"/>
                </patternFill>
              </fill>
            </x14:dxf>
          </x14:cfRule>
          <x14:cfRule type="containsText" priority="4832" operator="containsText" id="{DBEA7E07-40E1-4AF5-BBFC-72A212436B64}">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819" operator="containsText" id="{A7233559-1939-4A91-BFED-DFCACE4D0EEA}">
            <xm:f>NOT(ISERROR(SEARCH('Listados Datos'!$P$3,AR490)))</xm:f>
            <xm:f>'Listados Datos'!$P$3</xm:f>
            <x14:dxf>
              <fill>
                <patternFill>
                  <bgColor rgb="FF99CC00"/>
                </patternFill>
              </fill>
            </x14:dxf>
          </x14:cfRule>
          <x14:cfRule type="containsText" priority="4820" operator="containsText" id="{0CF7A2FD-BB17-4DBD-8126-F46CA830CE15}">
            <xm:f>NOT(ISERROR(SEARCH('Listados Datos'!$P$4,AR490)))</xm:f>
            <xm:f>'Listados Datos'!$P$4</xm:f>
            <x14:dxf>
              <fill>
                <patternFill>
                  <bgColor rgb="FF33CC33"/>
                </patternFill>
              </fill>
            </x14:dxf>
          </x14:cfRule>
          <x14:cfRule type="containsText" priority="4821" operator="containsText" id="{70A9293C-287B-43E3-B6C9-AAFB88F457F5}">
            <xm:f>NOT(ISERROR(SEARCH('Listados Datos'!$P$5,AR490)))</xm:f>
            <xm:f>'Listados Datos'!$P$5</xm:f>
            <x14:dxf>
              <fill>
                <patternFill>
                  <bgColor rgb="FFFFFF00"/>
                </patternFill>
              </fill>
            </x14:dxf>
          </x14:cfRule>
          <x14:cfRule type="containsText" priority="4822" operator="containsText" id="{AF10AE20-A8F0-4538-8336-8650F59B07E6}">
            <xm:f>NOT(ISERROR(SEARCH('Listados Datos'!$P$6,AR490)))</xm:f>
            <xm:f>'Listados Datos'!$P$6</xm:f>
            <x14:dxf>
              <fill>
                <patternFill>
                  <bgColor rgb="FFFFC000"/>
                </patternFill>
              </fill>
            </x14:dxf>
          </x14:cfRule>
          <x14:cfRule type="containsText" priority="4823" operator="containsText" id="{9FEC24CC-315D-472A-BEA2-61C68507E131}">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815" operator="containsText" id="{AAAD1ABA-E7B7-45ED-AB0E-74C3253BBC86}">
            <xm:f>NOT(ISERROR(SEARCH('Listados Datos'!$T$3,AT491)))</xm:f>
            <xm:f>'Listados Datos'!$T$3</xm:f>
            <x14:dxf>
              <fill>
                <patternFill patternType="solid">
                  <bgColor rgb="FFC00000"/>
                </patternFill>
              </fill>
            </x14:dxf>
          </x14:cfRule>
          <x14:cfRule type="containsText" priority="4816" operator="containsText" id="{A34CC023-B0A1-47D7-A283-4D25C0482621}">
            <xm:f>NOT(ISERROR(SEARCH('Listados Datos'!$T$4,AT491)))</xm:f>
            <xm:f>'Listados Datos'!$T$4</xm:f>
            <x14:dxf>
              <font>
                <b/>
                <i val="0"/>
                <color theme="0"/>
              </font>
              <fill>
                <patternFill>
                  <bgColor rgb="FFE26B0A"/>
                </patternFill>
              </fill>
            </x14:dxf>
          </x14:cfRule>
          <x14:cfRule type="containsText" priority="4817" operator="containsText" id="{E6D16199-A6A6-4061-9602-8C3D0F7BA5EB}">
            <xm:f>NOT(ISERROR(SEARCH('Listados Datos'!$T$5,AT491)))</xm:f>
            <xm:f>'Listados Datos'!$T$5</xm:f>
            <x14:dxf>
              <font>
                <b/>
                <i val="0"/>
                <color auto="1"/>
              </font>
              <fill>
                <patternFill>
                  <bgColor rgb="FFFFFF00"/>
                </patternFill>
              </fill>
            </x14:dxf>
          </x14:cfRule>
          <x14:cfRule type="containsText" priority="4818" operator="containsText" id="{16431427-E0E8-46BF-93EA-1046DA35C8D5}">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805" operator="containsText" id="{870D17FB-C097-4A49-97A0-F63701E5C3D8}">
            <xm:f>NOT(ISERROR(SEARCH('Listados Datos'!$P$3,AR491)))</xm:f>
            <xm:f>'Listados Datos'!$P$3</xm:f>
            <x14:dxf>
              <fill>
                <patternFill>
                  <bgColor rgb="FF99CC00"/>
                </patternFill>
              </fill>
            </x14:dxf>
          </x14:cfRule>
          <x14:cfRule type="containsText" priority="4806" operator="containsText" id="{2891CF38-B8B4-40FF-A459-51B0D2E3F6E9}">
            <xm:f>NOT(ISERROR(SEARCH('Listados Datos'!$P$4,AR491)))</xm:f>
            <xm:f>'Listados Datos'!$P$4</xm:f>
            <x14:dxf>
              <fill>
                <patternFill>
                  <bgColor rgb="FF33CC33"/>
                </patternFill>
              </fill>
            </x14:dxf>
          </x14:cfRule>
          <x14:cfRule type="containsText" priority="4807" operator="containsText" id="{A8F6E121-BEB9-4856-AFD4-870CC6E217C2}">
            <xm:f>NOT(ISERROR(SEARCH('Listados Datos'!$P$5,AR491)))</xm:f>
            <xm:f>'Listados Datos'!$P$5</xm:f>
            <x14:dxf>
              <fill>
                <patternFill>
                  <bgColor rgb="FFFFFF00"/>
                </patternFill>
              </fill>
            </x14:dxf>
          </x14:cfRule>
          <x14:cfRule type="containsText" priority="4808" operator="containsText" id="{1D17CB04-B357-4967-858F-6E84C3BA6E51}">
            <xm:f>NOT(ISERROR(SEARCH('Listados Datos'!$P$6,AR491)))</xm:f>
            <xm:f>'Listados Datos'!$P$6</xm:f>
            <x14:dxf>
              <fill>
                <patternFill>
                  <bgColor rgb="FFFFC000"/>
                </patternFill>
              </fill>
            </x14:dxf>
          </x14:cfRule>
          <x14:cfRule type="containsText" priority="4809" operator="containsText" id="{E5F1ADC8-F998-4C34-857E-E06B125DC50F}">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787" operator="containsText" id="{B5BE555C-C80A-4D07-9CC3-662BAEB85420}">
            <xm:f>NOT(ISERROR(SEARCH('Listados Datos'!$T$3,AF492)))</xm:f>
            <xm:f>'Listados Datos'!$T$3</xm:f>
            <x14:dxf>
              <fill>
                <patternFill patternType="solid">
                  <bgColor rgb="FFC00000"/>
                </patternFill>
              </fill>
            </x14:dxf>
          </x14:cfRule>
          <x14:cfRule type="containsText" priority="4788" operator="containsText" id="{11D3DFA1-6037-4AEE-84CE-B433AF03B8EA}">
            <xm:f>NOT(ISERROR(SEARCH('Listados Datos'!$T$4,AF492)))</xm:f>
            <xm:f>'Listados Datos'!$T$4</xm:f>
            <x14:dxf>
              <font>
                <b/>
                <i val="0"/>
                <color theme="0"/>
              </font>
              <fill>
                <patternFill>
                  <bgColor rgb="FFE26B0A"/>
                </patternFill>
              </fill>
            </x14:dxf>
          </x14:cfRule>
          <x14:cfRule type="containsText" priority="4789" operator="containsText" id="{EEBF62F0-27A7-40AE-9909-9CE39FE423EB}">
            <xm:f>NOT(ISERROR(SEARCH('Listados Datos'!$T$5,AF492)))</xm:f>
            <xm:f>'Listados Datos'!$T$5</xm:f>
            <x14:dxf>
              <font>
                <b/>
                <i val="0"/>
                <color auto="1"/>
              </font>
              <fill>
                <patternFill>
                  <bgColor rgb="FFFFFF00"/>
                </patternFill>
              </fill>
            </x14:dxf>
          </x14:cfRule>
          <x14:cfRule type="containsText" priority="4790" operator="containsText" id="{2F50D221-E395-40C9-A965-2ED3B8FE4C39}">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783" operator="containsText" id="{0A2DA195-B616-41D5-9D01-B6EFCC023738}">
            <xm:f>NOT(ISERROR(SEARCH('Listados Datos'!$T$3,AB492)))</xm:f>
            <xm:f>'Listados Datos'!$T$3</xm:f>
            <x14:dxf>
              <fill>
                <patternFill patternType="solid">
                  <bgColor rgb="FFC00000"/>
                </patternFill>
              </fill>
            </x14:dxf>
          </x14:cfRule>
          <x14:cfRule type="containsText" priority="4784" operator="containsText" id="{9A536E90-771E-45D0-84A5-DAA532AC3025}">
            <xm:f>NOT(ISERROR(SEARCH('Listados Datos'!$T$4,AB492)))</xm:f>
            <xm:f>'Listados Datos'!$T$4</xm:f>
            <x14:dxf>
              <font>
                <b/>
                <i val="0"/>
                <color theme="0"/>
              </font>
              <fill>
                <patternFill>
                  <bgColor rgb="FFE26B0A"/>
                </patternFill>
              </fill>
            </x14:dxf>
          </x14:cfRule>
          <x14:cfRule type="containsText" priority="4785" operator="containsText" id="{C0FD5246-504F-4688-A221-7822735B12CD}">
            <xm:f>NOT(ISERROR(SEARCH('Listados Datos'!$T$5,AB492)))</xm:f>
            <xm:f>'Listados Datos'!$T$5</xm:f>
            <x14:dxf>
              <font>
                <b/>
                <i val="0"/>
                <color auto="1"/>
              </font>
              <fill>
                <patternFill>
                  <bgColor rgb="FFFFFF00"/>
                </patternFill>
              </fill>
            </x14:dxf>
          </x14:cfRule>
          <x14:cfRule type="containsText" priority="4786" operator="containsText" id="{43016123-CD33-4EE2-8312-BA759A61DAB9}">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773" operator="containsText" id="{6EBEFA90-A90B-4EFC-B907-D5ACAD23D53A}">
            <xm:f>NOT(ISERROR(SEARCH('Listados Datos'!$P$3,Z492)))</xm:f>
            <xm:f>'Listados Datos'!$P$3</xm:f>
            <x14:dxf>
              <fill>
                <patternFill>
                  <bgColor rgb="FF99CC00"/>
                </patternFill>
              </fill>
            </x14:dxf>
          </x14:cfRule>
          <x14:cfRule type="containsText" priority="4774" operator="containsText" id="{9FDBB6BA-4E9C-4A51-933E-72F84D5D2D75}">
            <xm:f>NOT(ISERROR(SEARCH('Listados Datos'!$P$4,Z492)))</xm:f>
            <xm:f>'Listados Datos'!$P$4</xm:f>
            <x14:dxf>
              <fill>
                <patternFill>
                  <bgColor rgb="FF33CC33"/>
                </patternFill>
              </fill>
            </x14:dxf>
          </x14:cfRule>
          <x14:cfRule type="containsText" priority="4775" operator="containsText" id="{EEE15B10-0E13-43AD-8D04-0667169F8D26}">
            <xm:f>NOT(ISERROR(SEARCH('Listados Datos'!$P$5,Z492)))</xm:f>
            <xm:f>'Listados Datos'!$P$5</xm:f>
            <x14:dxf>
              <fill>
                <patternFill>
                  <bgColor rgb="FFFFFF00"/>
                </patternFill>
              </fill>
            </x14:dxf>
          </x14:cfRule>
          <x14:cfRule type="containsText" priority="4776" operator="containsText" id="{ABED9C6A-A354-4859-9631-F441771642C9}">
            <xm:f>NOT(ISERROR(SEARCH('Listados Datos'!$P$6,Z492)))</xm:f>
            <xm:f>'Listados Datos'!$P$6</xm:f>
            <x14:dxf>
              <fill>
                <patternFill>
                  <bgColor rgb="FFFFC000"/>
                </patternFill>
              </fill>
            </x14:dxf>
          </x14:cfRule>
          <x14:cfRule type="containsText" priority="4777" operator="containsText" id="{3087EAE0-3858-42A3-9CBA-01FAF1F3A57A}">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745" operator="containsText" id="{E125F592-5541-4CA9-9F02-CA0547EE9D64}">
            <xm:f>NOT(ISERROR(SEARCH('Listados Datos'!$T$3,AT493)))</xm:f>
            <xm:f>'Listados Datos'!$T$3</xm:f>
            <x14:dxf>
              <fill>
                <patternFill patternType="solid">
                  <bgColor rgb="FFC00000"/>
                </patternFill>
              </fill>
            </x14:dxf>
          </x14:cfRule>
          <x14:cfRule type="containsText" priority="4746" operator="containsText" id="{80FA944D-486E-4536-ABD5-697872C4BF6A}">
            <xm:f>NOT(ISERROR(SEARCH('Listados Datos'!$T$4,AT493)))</xm:f>
            <xm:f>'Listados Datos'!$T$4</xm:f>
            <x14:dxf>
              <font>
                <b/>
                <i val="0"/>
                <color theme="0"/>
              </font>
              <fill>
                <patternFill>
                  <bgColor rgb="FFE26B0A"/>
                </patternFill>
              </fill>
            </x14:dxf>
          </x14:cfRule>
          <x14:cfRule type="containsText" priority="4747" operator="containsText" id="{EFE0E636-93C3-4C5E-A7DD-065F03E43564}">
            <xm:f>NOT(ISERROR(SEARCH('Listados Datos'!$T$5,AT493)))</xm:f>
            <xm:f>'Listados Datos'!$T$5</xm:f>
            <x14:dxf>
              <font>
                <b/>
                <i val="0"/>
                <color auto="1"/>
              </font>
              <fill>
                <patternFill>
                  <bgColor rgb="FFFFFF00"/>
                </patternFill>
              </fill>
            </x14:dxf>
          </x14:cfRule>
          <x14:cfRule type="containsText" priority="4748" operator="containsText" id="{B8DEFF54-7E7A-4240-AC83-05E3317C0D3D}">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693" operator="containsText" id="{ACD62565-BF8A-46DC-B8B4-F0D6BBF08603}">
            <xm:f>NOT(ISERROR(SEARCH('Listados Datos'!$P$3,AR494)))</xm:f>
            <xm:f>'Listados Datos'!$P$3</xm:f>
            <x14:dxf>
              <fill>
                <patternFill>
                  <bgColor rgb="FF99CC00"/>
                </patternFill>
              </fill>
            </x14:dxf>
          </x14:cfRule>
          <x14:cfRule type="containsText" priority="4694" operator="containsText" id="{90A21DC3-5BED-4B91-B5F5-CDFD003E1B43}">
            <xm:f>NOT(ISERROR(SEARCH('Listados Datos'!$P$4,AR494)))</xm:f>
            <xm:f>'Listados Datos'!$P$4</xm:f>
            <x14:dxf>
              <fill>
                <patternFill>
                  <bgColor rgb="FF33CC33"/>
                </patternFill>
              </fill>
            </x14:dxf>
          </x14:cfRule>
          <x14:cfRule type="containsText" priority="4695" operator="containsText" id="{486EB692-9799-4043-BB4D-DF90E9F2B485}">
            <xm:f>NOT(ISERROR(SEARCH('Listados Datos'!$P$5,AR494)))</xm:f>
            <xm:f>'Listados Datos'!$P$5</xm:f>
            <x14:dxf>
              <fill>
                <patternFill>
                  <bgColor rgb="FFFFFF00"/>
                </patternFill>
              </fill>
            </x14:dxf>
          </x14:cfRule>
          <x14:cfRule type="containsText" priority="4696" operator="containsText" id="{C3313AFA-49E8-48CB-B049-3417CC64C8AA}">
            <xm:f>NOT(ISERROR(SEARCH('Listados Datos'!$P$6,AR494)))</xm:f>
            <xm:f>'Listados Datos'!$P$6</xm:f>
            <x14:dxf>
              <fill>
                <patternFill>
                  <bgColor rgb="FFFFC000"/>
                </patternFill>
              </fill>
            </x14:dxf>
          </x14:cfRule>
          <x14:cfRule type="containsText" priority="4697" operator="containsText" id="{E88E927A-18FC-4340-84B5-338881150290}">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731" operator="containsText" id="{76B7B06E-BCCB-4F39-8AAF-14FF5513D85D}">
            <xm:f>NOT(ISERROR(SEARCH('Listados Datos'!$T$3,AF494)))</xm:f>
            <xm:f>'Listados Datos'!$T$3</xm:f>
            <x14:dxf>
              <fill>
                <patternFill patternType="solid">
                  <bgColor rgb="FFC00000"/>
                </patternFill>
              </fill>
            </x14:dxf>
          </x14:cfRule>
          <x14:cfRule type="containsText" priority="4732" operator="containsText" id="{330281DA-F294-4D79-8ECE-03DA545BA356}">
            <xm:f>NOT(ISERROR(SEARCH('Listados Datos'!$T$4,AF494)))</xm:f>
            <xm:f>'Listados Datos'!$T$4</xm:f>
            <x14:dxf>
              <font>
                <b/>
                <i val="0"/>
                <color theme="0"/>
              </font>
              <fill>
                <patternFill>
                  <bgColor rgb="FFE26B0A"/>
                </patternFill>
              </fill>
            </x14:dxf>
          </x14:cfRule>
          <x14:cfRule type="containsText" priority="4733" operator="containsText" id="{82641149-0D16-45F4-8F1E-B88E9468F8AE}">
            <xm:f>NOT(ISERROR(SEARCH('Listados Datos'!$T$5,AF494)))</xm:f>
            <xm:f>'Listados Datos'!$T$5</xm:f>
            <x14:dxf>
              <font>
                <b/>
                <i val="0"/>
                <color auto="1"/>
              </font>
              <fill>
                <patternFill>
                  <bgColor rgb="FFFFFF00"/>
                </patternFill>
              </fill>
            </x14:dxf>
          </x14:cfRule>
          <x14:cfRule type="containsText" priority="4734" operator="containsText" id="{7CEBDDB9-D45A-4665-BFF7-F1754BE2595A}">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727" operator="containsText" id="{B8B55AB5-7324-4BBC-902E-6776BE6ACDC4}">
            <xm:f>NOT(ISERROR(SEARCH('Listados Datos'!$T$3,AB494)))</xm:f>
            <xm:f>'Listados Datos'!$T$3</xm:f>
            <x14:dxf>
              <fill>
                <patternFill patternType="solid">
                  <bgColor rgb="FFC00000"/>
                </patternFill>
              </fill>
            </x14:dxf>
          </x14:cfRule>
          <x14:cfRule type="containsText" priority="4728" operator="containsText" id="{CB26AFC3-CCD3-416F-8E4F-619EDF8B64ED}">
            <xm:f>NOT(ISERROR(SEARCH('Listados Datos'!$T$4,AB494)))</xm:f>
            <xm:f>'Listados Datos'!$T$4</xm:f>
            <x14:dxf>
              <font>
                <b/>
                <i val="0"/>
                <color theme="0"/>
              </font>
              <fill>
                <patternFill>
                  <bgColor rgb="FFE26B0A"/>
                </patternFill>
              </fill>
            </x14:dxf>
          </x14:cfRule>
          <x14:cfRule type="containsText" priority="4729" operator="containsText" id="{F6A4310C-CB1F-40F8-86C7-9AD5C6F8CA5F}">
            <xm:f>NOT(ISERROR(SEARCH('Listados Datos'!$T$5,AB494)))</xm:f>
            <xm:f>'Listados Datos'!$T$5</xm:f>
            <x14:dxf>
              <font>
                <b/>
                <i val="0"/>
                <color auto="1"/>
              </font>
              <fill>
                <patternFill>
                  <bgColor rgb="FFFFFF00"/>
                </patternFill>
              </fill>
            </x14:dxf>
          </x14:cfRule>
          <x14:cfRule type="containsText" priority="4730" operator="containsText" id="{D145172B-8432-47C6-9707-17AE780EACA7}">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717" operator="containsText" id="{30ED4CF5-B6E6-4BE8-B48D-F1A3BFDD004F}">
            <xm:f>NOT(ISERROR(SEARCH('Listados Datos'!$P$3,Z494)))</xm:f>
            <xm:f>'Listados Datos'!$P$3</xm:f>
            <x14:dxf>
              <fill>
                <patternFill>
                  <bgColor rgb="FF99CC00"/>
                </patternFill>
              </fill>
            </x14:dxf>
          </x14:cfRule>
          <x14:cfRule type="containsText" priority="4718" operator="containsText" id="{751FF712-6202-4A3A-8675-61B810757ECE}">
            <xm:f>NOT(ISERROR(SEARCH('Listados Datos'!$P$4,Z494)))</xm:f>
            <xm:f>'Listados Datos'!$P$4</xm:f>
            <x14:dxf>
              <fill>
                <patternFill>
                  <bgColor rgb="FF33CC33"/>
                </patternFill>
              </fill>
            </x14:dxf>
          </x14:cfRule>
          <x14:cfRule type="containsText" priority="4719" operator="containsText" id="{57E44BE7-3D5A-44A8-9D6F-35591D54E812}">
            <xm:f>NOT(ISERROR(SEARCH('Listados Datos'!$P$5,Z494)))</xm:f>
            <xm:f>'Listados Datos'!$P$5</xm:f>
            <x14:dxf>
              <fill>
                <patternFill>
                  <bgColor rgb="FFFFFF00"/>
                </patternFill>
              </fill>
            </x14:dxf>
          </x14:cfRule>
          <x14:cfRule type="containsText" priority="4720" operator="containsText" id="{1F7DC273-F465-4DB9-B390-EC30BAB9BA7B}">
            <xm:f>NOT(ISERROR(SEARCH('Listados Datos'!$P$6,Z494)))</xm:f>
            <xm:f>'Listados Datos'!$P$6</xm:f>
            <x14:dxf>
              <fill>
                <patternFill>
                  <bgColor rgb="FFFFC000"/>
                </patternFill>
              </fill>
            </x14:dxf>
          </x14:cfRule>
          <x14:cfRule type="containsText" priority="4721" operator="containsText" id="{0D9D351E-F33D-43F0-AD06-63246E9DBC86}">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703" operator="containsText" id="{A13AD6CA-7E08-43A0-B5DC-7DA7A522B0D6}">
            <xm:f>NOT(ISERROR(SEARCH('Listados Datos'!$T$3,AT494)))</xm:f>
            <xm:f>'Listados Datos'!$T$3</xm:f>
            <x14:dxf>
              <fill>
                <patternFill patternType="solid">
                  <bgColor rgb="FFC00000"/>
                </patternFill>
              </fill>
            </x14:dxf>
          </x14:cfRule>
          <x14:cfRule type="containsText" priority="4704" operator="containsText" id="{6F274ADE-812F-41D2-A4ED-226AD0C950CD}">
            <xm:f>NOT(ISERROR(SEARCH('Listados Datos'!$T$4,AT494)))</xm:f>
            <xm:f>'Listados Datos'!$T$4</xm:f>
            <x14:dxf>
              <font>
                <b/>
                <i val="0"/>
                <color theme="0"/>
              </font>
              <fill>
                <patternFill>
                  <bgColor rgb="FFE26B0A"/>
                </patternFill>
              </fill>
            </x14:dxf>
          </x14:cfRule>
          <x14:cfRule type="containsText" priority="4705" operator="containsText" id="{FA0C11EF-1861-4A70-8E8C-AE7B5F12E52C}">
            <xm:f>NOT(ISERROR(SEARCH('Listados Datos'!$T$5,AT494)))</xm:f>
            <xm:f>'Listados Datos'!$T$5</xm:f>
            <x14:dxf>
              <font>
                <b/>
                <i val="0"/>
                <color auto="1"/>
              </font>
              <fill>
                <patternFill>
                  <bgColor rgb="FFFFFF00"/>
                </patternFill>
              </fill>
            </x14:dxf>
          </x14:cfRule>
          <x14:cfRule type="containsText" priority="4706" operator="containsText" id="{3238DFBA-A85F-4756-BCED-11D458541347}">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543" operator="containsText" id="{D13701D8-C333-446C-AC80-3D5140F1E9BA}">
            <xm:f>NOT(ISERROR(SEARCH('Listados Datos'!$P$3,AR499)))</xm:f>
            <xm:f>'Listados Datos'!$P$3</xm:f>
            <x14:dxf>
              <fill>
                <patternFill>
                  <bgColor rgb="FF99CC00"/>
                </patternFill>
              </fill>
            </x14:dxf>
          </x14:cfRule>
          <x14:cfRule type="containsText" priority="4544" operator="containsText" id="{922146B3-ACBC-4A42-B508-AFF6E05D6083}">
            <xm:f>NOT(ISERROR(SEARCH('Listados Datos'!$P$4,AR499)))</xm:f>
            <xm:f>'Listados Datos'!$P$4</xm:f>
            <x14:dxf>
              <fill>
                <patternFill>
                  <bgColor rgb="FF33CC33"/>
                </patternFill>
              </fill>
            </x14:dxf>
          </x14:cfRule>
          <x14:cfRule type="containsText" priority="4545" operator="containsText" id="{C2F08632-F243-40AF-8935-CF19931993A0}">
            <xm:f>NOT(ISERROR(SEARCH('Listados Datos'!$P$5,AR499)))</xm:f>
            <xm:f>'Listados Datos'!$P$5</xm:f>
            <x14:dxf>
              <fill>
                <patternFill>
                  <bgColor rgb="FFFFFF00"/>
                </patternFill>
              </fill>
            </x14:dxf>
          </x14:cfRule>
          <x14:cfRule type="containsText" priority="4546" operator="containsText" id="{5FB2EAC0-3353-4949-A55E-D8FC812D15E1}">
            <xm:f>NOT(ISERROR(SEARCH('Listados Datos'!$P$6,AR499)))</xm:f>
            <xm:f>'Listados Datos'!$P$6</xm:f>
            <x14:dxf>
              <fill>
                <patternFill>
                  <bgColor rgb="FFFFC000"/>
                </patternFill>
              </fill>
            </x14:dxf>
          </x14:cfRule>
          <x14:cfRule type="containsText" priority="4547" operator="containsText" id="{EA91CCDA-BE81-44B4-8A8A-4B15EA947C7C}">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4609" operator="containsText" id="{A5B3A9B1-DB72-43F2-9980-A98E8C5E5573}">
            <xm:f>NOT(ISERROR(SEARCH('Listados Datos'!$T$3,AT501)))</xm:f>
            <xm:f>'Listados Datos'!$T$3</xm:f>
            <x14:dxf>
              <fill>
                <patternFill patternType="solid">
                  <bgColor rgb="FFC00000"/>
                </patternFill>
              </fill>
            </x14:dxf>
          </x14:cfRule>
          <x14:cfRule type="containsText" priority="4610" operator="containsText" id="{0DC42F73-F6C0-4DB8-B340-77F1687548C8}">
            <xm:f>NOT(ISERROR(SEARCH('Listados Datos'!$T$4,AT501)))</xm:f>
            <xm:f>'Listados Datos'!$T$4</xm:f>
            <x14:dxf>
              <font>
                <b/>
                <i val="0"/>
                <color theme="0"/>
              </font>
              <fill>
                <patternFill>
                  <bgColor rgb="FFE26B0A"/>
                </patternFill>
              </fill>
            </x14:dxf>
          </x14:cfRule>
          <x14:cfRule type="containsText" priority="4611" operator="containsText" id="{A60D3479-A032-418C-8AA7-23AD4536206C}">
            <xm:f>NOT(ISERROR(SEARCH('Listados Datos'!$T$5,AT501)))</xm:f>
            <xm:f>'Listados Datos'!$T$5</xm:f>
            <x14:dxf>
              <font>
                <b/>
                <i val="0"/>
                <color auto="1"/>
              </font>
              <fill>
                <patternFill>
                  <bgColor rgb="FFFFFF00"/>
                </patternFill>
              </fill>
            </x14:dxf>
          </x14:cfRule>
          <x14:cfRule type="containsText" priority="4612" operator="containsText" id="{ECE5F86F-8E64-49B2-B726-D6DA65AA93ED}">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599" operator="containsText" id="{4A83D568-EA36-4715-B538-8970E8FD3943}">
            <xm:f>NOT(ISERROR(SEARCH('Listados Datos'!$P$3,AR501)))</xm:f>
            <xm:f>'Listados Datos'!$P$3</xm:f>
            <x14:dxf>
              <fill>
                <patternFill>
                  <bgColor rgb="FF99CC00"/>
                </patternFill>
              </fill>
            </x14:dxf>
          </x14:cfRule>
          <x14:cfRule type="containsText" priority="4600" operator="containsText" id="{5B554E8D-9FA8-4BCE-9876-876D119A8FD3}">
            <xm:f>NOT(ISERROR(SEARCH('Listados Datos'!$P$4,AR501)))</xm:f>
            <xm:f>'Listados Datos'!$P$4</xm:f>
            <x14:dxf>
              <fill>
                <patternFill>
                  <bgColor rgb="FF33CC33"/>
                </patternFill>
              </fill>
            </x14:dxf>
          </x14:cfRule>
          <x14:cfRule type="containsText" priority="4601" operator="containsText" id="{B02A10FA-7B8E-42E3-A0D3-EC0F048F5CFE}">
            <xm:f>NOT(ISERROR(SEARCH('Listados Datos'!$P$5,AR501)))</xm:f>
            <xm:f>'Listados Datos'!$P$5</xm:f>
            <x14:dxf>
              <fill>
                <patternFill>
                  <bgColor rgb="FFFFFF00"/>
                </patternFill>
              </fill>
            </x14:dxf>
          </x14:cfRule>
          <x14:cfRule type="containsText" priority="4602" operator="containsText" id="{260218DC-14DA-4384-B5E7-62E1CCE33EAF}">
            <xm:f>NOT(ISERROR(SEARCH('Listados Datos'!$P$6,AR501)))</xm:f>
            <xm:f>'Listados Datos'!$P$6</xm:f>
            <x14:dxf>
              <fill>
                <patternFill>
                  <bgColor rgb="FFFFC000"/>
                </patternFill>
              </fill>
            </x14:dxf>
          </x14:cfRule>
          <x14:cfRule type="containsText" priority="4603" operator="containsText" id="{E385D086-7BC8-496F-8CDD-66181CE7891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567" operator="containsText" id="{CFF4725E-0E5C-4FAC-8349-83A022369F4C}">
            <xm:f>NOT(ISERROR(SEARCH('Listados Datos'!$T$3,AT498)))</xm:f>
            <xm:f>'Listados Datos'!$T$3</xm:f>
            <x14:dxf>
              <fill>
                <patternFill patternType="solid">
                  <bgColor rgb="FFC00000"/>
                </patternFill>
              </fill>
            </x14:dxf>
          </x14:cfRule>
          <x14:cfRule type="containsText" priority="4568" operator="containsText" id="{4000E827-2E22-49A8-AA67-4D0C6FBB5830}">
            <xm:f>NOT(ISERROR(SEARCH('Listados Datos'!$T$4,AT498)))</xm:f>
            <xm:f>'Listados Datos'!$T$4</xm:f>
            <x14:dxf>
              <font>
                <b/>
                <i val="0"/>
                <color theme="0"/>
              </font>
              <fill>
                <patternFill>
                  <bgColor rgb="FFE26B0A"/>
                </patternFill>
              </fill>
            </x14:dxf>
          </x14:cfRule>
          <x14:cfRule type="containsText" priority="4569" operator="containsText" id="{1032DAED-CBF8-4614-ABCC-B5440AFA3C20}">
            <xm:f>NOT(ISERROR(SEARCH('Listados Datos'!$T$5,AT498)))</xm:f>
            <xm:f>'Listados Datos'!$T$5</xm:f>
            <x14:dxf>
              <font>
                <b/>
                <i val="0"/>
                <color auto="1"/>
              </font>
              <fill>
                <patternFill>
                  <bgColor rgb="FFFFFF00"/>
                </patternFill>
              </fill>
            </x14:dxf>
          </x14:cfRule>
          <x14:cfRule type="containsText" priority="4570" operator="containsText" id="{070CB88E-F386-4429-B630-1B91B15997E5}">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557" operator="containsText" id="{727404A7-646D-45DD-AD07-4130FA47BB4E}">
            <xm:f>NOT(ISERROR(SEARCH('Listados Datos'!$P$3,AR498)))</xm:f>
            <xm:f>'Listados Datos'!$P$3</xm:f>
            <x14:dxf>
              <fill>
                <patternFill>
                  <bgColor rgb="FF99CC00"/>
                </patternFill>
              </fill>
            </x14:dxf>
          </x14:cfRule>
          <x14:cfRule type="containsText" priority="4558" operator="containsText" id="{67221CD0-02BD-4CBA-9D84-D4C50F5FF978}">
            <xm:f>NOT(ISERROR(SEARCH('Listados Datos'!$P$4,AR498)))</xm:f>
            <xm:f>'Listados Datos'!$P$4</xm:f>
            <x14:dxf>
              <fill>
                <patternFill>
                  <bgColor rgb="FF33CC33"/>
                </patternFill>
              </fill>
            </x14:dxf>
          </x14:cfRule>
          <x14:cfRule type="containsText" priority="4559" operator="containsText" id="{4E7B1271-1305-48AE-8C4F-27E9CAE3F21F}">
            <xm:f>NOT(ISERROR(SEARCH('Listados Datos'!$P$5,AR498)))</xm:f>
            <xm:f>'Listados Datos'!$P$5</xm:f>
            <x14:dxf>
              <fill>
                <patternFill>
                  <bgColor rgb="FFFFFF00"/>
                </patternFill>
              </fill>
            </x14:dxf>
          </x14:cfRule>
          <x14:cfRule type="containsText" priority="4560" operator="containsText" id="{D6382360-C3B7-45E0-805F-4179C93D0E71}">
            <xm:f>NOT(ISERROR(SEARCH('Listados Datos'!$P$6,AR498)))</xm:f>
            <xm:f>'Listados Datos'!$P$6</xm:f>
            <x14:dxf>
              <fill>
                <patternFill>
                  <bgColor rgb="FFFFC000"/>
                </patternFill>
              </fill>
            </x14:dxf>
          </x14:cfRule>
          <x14:cfRule type="containsText" priority="4561" operator="containsText" id="{22E6E2D0-5F25-4241-9316-4E9465778B89}">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675" operator="containsText" id="{546EB110-57BD-4729-9E74-8707F295FE56}">
            <xm:f>NOT(ISERROR(SEARCH('Listados Datos'!$T$3,AF496)))</xm:f>
            <xm:f>'Listados Datos'!$T$3</xm:f>
            <x14:dxf>
              <fill>
                <patternFill patternType="solid">
                  <bgColor rgb="FFC00000"/>
                </patternFill>
              </fill>
            </x14:dxf>
          </x14:cfRule>
          <x14:cfRule type="containsText" priority="4676" operator="containsText" id="{EF419DD9-58C7-4B4F-8169-C8ECEB3CA6D1}">
            <xm:f>NOT(ISERROR(SEARCH('Listados Datos'!$T$4,AF496)))</xm:f>
            <xm:f>'Listados Datos'!$T$4</xm:f>
            <x14:dxf>
              <font>
                <b/>
                <i val="0"/>
                <color theme="0"/>
              </font>
              <fill>
                <patternFill>
                  <bgColor rgb="FFE26B0A"/>
                </patternFill>
              </fill>
            </x14:dxf>
          </x14:cfRule>
          <x14:cfRule type="containsText" priority="4677" operator="containsText" id="{4AD81839-9DC6-47A8-B32C-CD00FCAF8D1B}">
            <xm:f>NOT(ISERROR(SEARCH('Listados Datos'!$T$5,AF496)))</xm:f>
            <xm:f>'Listados Datos'!$T$5</xm:f>
            <x14:dxf>
              <font>
                <b/>
                <i val="0"/>
                <color auto="1"/>
              </font>
              <fill>
                <patternFill>
                  <bgColor rgb="FFFFFF00"/>
                </patternFill>
              </fill>
            </x14:dxf>
          </x14:cfRule>
          <x14:cfRule type="containsText" priority="4678" operator="containsText" id="{3857AA98-1EAF-4C21-9896-84770FDE33B3}">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671" operator="containsText" id="{F7486701-11BA-499C-90D6-4432EDAF1A28}">
            <xm:f>NOT(ISERROR(SEARCH('Listados Datos'!$T$3,AB496)))</xm:f>
            <xm:f>'Listados Datos'!$T$3</xm:f>
            <x14:dxf>
              <fill>
                <patternFill patternType="solid">
                  <bgColor rgb="FFC00000"/>
                </patternFill>
              </fill>
            </x14:dxf>
          </x14:cfRule>
          <x14:cfRule type="containsText" priority="4672" operator="containsText" id="{692DF571-4A5D-44E6-8158-E63277507916}">
            <xm:f>NOT(ISERROR(SEARCH('Listados Datos'!$T$4,AB496)))</xm:f>
            <xm:f>'Listados Datos'!$T$4</xm:f>
            <x14:dxf>
              <font>
                <b/>
                <i val="0"/>
                <color theme="0"/>
              </font>
              <fill>
                <patternFill>
                  <bgColor rgb="FFE26B0A"/>
                </patternFill>
              </fill>
            </x14:dxf>
          </x14:cfRule>
          <x14:cfRule type="containsText" priority="4673" operator="containsText" id="{99F7960F-6028-420C-8F9E-D12FEEB7D4F4}">
            <xm:f>NOT(ISERROR(SEARCH('Listados Datos'!$T$5,AB496)))</xm:f>
            <xm:f>'Listados Datos'!$T$5</xm:f>
            <x14:dxf>
              <font>
                <b/>
                <i val="0"/>
                <color auto="1"/>
              </font>
              <fill>
                <patternFill>
                  <bgColor rgb="FFFFFF00"/>
                </patternFill>
              </fill>
            </x14:dxf>
          </x14:cfRule>
          <x14:cfRule type="containsText" priority="4674" operator="containsText" id="{04D02C97-B3BF-4804-A907-712CC5084BA5}">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661" operator="containsText" id="{07ADA72F-4070-4367-A104-450804A4918E}">
            <xm:f>NOT(ISERROR(SEARCH('Listados Datos'!$P$3,Z496)))</xm:f>
            <xm:f>'Listados Datos'!$P$3</xm:f>
            <x14:dxf>
              <fill>
                <patternFill>
                  <bgColor rgb="FF99CC00"/>
                </patternFill>
              </fill>
            </x14:dxf>
          </x14:cfRule>
          <x14:cfRule type="containsText" priority="4662" operator="containsText" id="{AB4BE2E1-2BD2-4E95-B8EE-9B656672C88A}">
            <xm:f>NOT(ISERROR(SEARCH('Listados Datos'!$P$4,Z496)))</xm:f>
            <xm:f>'Listados Datos'!$P$4</xm:f>
            <x14:dxf>
              <fill>
                <patternFill>
                  <bgColor rgb="FF33CC33"/>
                </patternFill>
              </fill>
            </x14:dxf>
          </x14:cfRule>
          <x14:cfRule type="containsText" priority="4663" operator="containsText" id="{3795C792-7352-499F-97FF-4FF72D4A03B9}">
            <xm:f>NOT(ISERROR(SEARCH('Listados Datos'!$P$5,Z496)))</xm:f>
            <xm:f>'Listados Datos'!$P$5</xm:f>
            <x14:dxf>
              <fill>
                <patternFill>
                  <bgColor rgb="FFFFFF00"/>
                </patternFill>
              </fill>
            </x14:dxf>
          </x14:cfRule>
          <x14:cfRule type="containsText" priority="4664" operator="containsText" id="{56F7021A-2843-4194-B1E9-7105863C7058}">
            <xm:f>NOT(ISERROR(SEARCH('Listados Datos'!$P$6,Z496)))</xm:f>
            <xm:f>'Listados Datos'!$P$6</xm:f>
            <x14:dxf>
              <fill>
                <patternFill>
                  <bgColor rgb="FFFFC000"/>
                </patternFill>
              </fill>
            </x14:dxf>
          </x14:cfRule>
          <x14:cfRule type="containsText" priority="4665" operator="containsText" id="{D1B5CAE4-D08A-40EE-81C4-2EB1327D0EC2}">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637" operator="containsText" id="{D46278B2-AE25-4AD7-B202-4084524D2BAA}">
            <xm:f>NOT(ISERROR(SEARCH('Listados Datos'!$T$3,AT496)))</xm:f>
            <xm:f>'Listados Datos'!$T$3</xm:f>
            <x14:dxf>
              <fill>
                <patternFill patternType="solid">
                  <bgColor rgb="FFC00000"/>
                </patternFill>
              </fill>
            </x14:dxf>
          </x14:cfRule>
          <x14:cfRule type="containsText" priority="4638" operator="containsText" id="{B54166BB-9505-409C-A512-38D57AAB7BD1}">
            <xm:f>NOT(ISERROR(SEARCH('Listados Datos'!$T$4,AT496)))</xm:f>
            <xm:f>'Listados Datos'!$T$4</xm:f>
            <x14:dxf>
              <font>
                <b/>
                <i val="0"/>
                <color theme="0"/>
              </font>
              <fill>
                <patternFill>
                  <bgColor rgb="FFE26B0A"/>
                </patternFill>
              </fill>
            </x14:dxf>
          </x14:cfRule>
          <x14:cfRule type="containsText" priority="4639" operator="containsText" id="{0D6F7409-0F50-4C6F-8F5C-107040E84D0A}">
            <xm:f>NOT(ISERROR(SEARCH('Listados Datos'!$T$5,AT496)))</xm:f>
            <xm:f>'Listados Datos'!$T$5</xm:f>
            <x14:dxf>
              <font>
                <b/>
                <i val="0"/>
                <color auto="1"/>
              </font>
              <fill>
                <patternFill>
                  <bgColor rgb="FFFFFF00"/>
                </patternFill>
              </fill>
            </x14:dxf>
          </x14:cfRule>
          <x14:cfRule type="containsText" priority="4640" operator="containsText" id="{95ADBC94-C692-4DBC-852C-37D3928F1D4A}">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627" operator="containsText" id="{8F20F012-0605-4314-955B-9C5CF85A86D8}">
            <xm:f>NOT(ISERROR(SEARCH('Listados Datos'!$P$3,AR496)))</xm:f>
            <xm:f>'Listados Datos'!$P$3</xm:f>
            <x14:dxf>
              <fill>
                <patternFill>
                  <bgColor rgb="FF99CC00"/>
                </patternFill>
              </fill>
            </x14:dxf>
          </x14:cfRule>
          <x14:cfRule type="containsText" priority="4628" operator="containsText" id="{C9336336-2836-4A45-ADA6-99288F4FCBA8}">
            <xm:f>NOT(ISERROR(SEARCH('Listados Datos'!$P$4,AR496)))</xm:f>
            <xm:f>'Listados Datos'!$P$4</xm:f>
            <x14:dxf>
              <fill>
                <patternFill>
                  <bgColor rgb="FF33CC33"/>
                </patternFill>
              </fill>
            </x14:dxf>
          </x14:cfRule>
          <x14:cfRule type="containsText" priority="4629" operator="containsText" id="{51DEF6FC-8EE5-4221-893A-6D46F75D9FE9}">
            <xm:f>NOT(ISERROR(SEARCH('Listados Datos'!$P$5,AR496)))</xm:f>
            <xm:f>'Listados Datos'!$P$5</xm:f>
            <x14:dxf>
              <fill>
                <patternFill>
                  <bgColor rgb="FFFFFF00"/>
                </patternFill>
              </fill>
            </x14:dxf>
          </x14:cfRule>
          <x14:cfRule type="containsText" priority="4630" operator="containsText" id="{28570654-E737-4A02-BCBE-1741EA80155D}">
            <xm:f>NOT(ISERROR(SEARCH('Listados Datos'!$P$6,AR496)))</xm:f>
            <xm:f>'Listados Datos'!$P$6</xm:f>
            <x14:dxf>
              <fill>
                <patternFill>
                  <bgColor rgb="FFFFC000"/>
                </patternFill>
              </fill>
            </x14:dxf>
          </x14:cfRule>
          <x14:cfRule type="containsText" priority="4631" operator="containsText" id="{9C97CB89-B761-44DB-8040-55F62A9DBC08}">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623" operator="containsText" id="{9D391DC4-9B73-4A94-A5F1-6700B6EE8326}">
            <xm:f>NOT(ISERROR(SEARCH('Listados Datos'!$T$3,AT497)))</xm:f>
            <xm:f>'Listados Datos'!$T$3</xm:f>
            <x14:dxf>
              <fill>
                <patternFill patternType="solid">
                  <bgColor rgb="FFC00000"/>
                </patternFill>
              </fill>
            </x14:dxf>
          </x14:cfRule>
          <x14:cfRule type="containsText" priority="4624" operator="containsText" id="{F743DA0C-140D-4680-A32E-BBEEF4C220CB}">
            <xm:f>NOT(ISERROR(SEARCH('Listados Datos'!$T$4,AT497)))</xm:f>
            <xm:f>'Listados Datos'!$T$4</xm:f>
            <x14:dxf>
              <font>
                <b/>
                <i val="0"/>
                <color theme="0"/>
              </font>
              <fill>
                <patternFill>
                  <bgColor rgb="FFE26B0A"/>
                </patternFill>
              </fill>
            </x14:dxf>
          </x14:cfRule>
          <x14:cfRule type="containsText" priority="4625" operator="containsText" id="{65C8E58F-3D4D-4B31-9847-CE3E723F0644}">
            <xm:f>NOT(ISERROR(SEARCH('Listados Datos'!$T$5,AT497)))</xm:f>
            <xm:f>'Listados Datos'!$T$5</xm:f>
            <x14:dxf>
              <font>
                <b/>
                <i val="0"/>
                <color auto="1"/>
              </font>
              <fill>
                <patternFill>
                  <bgColor rgb="FFFFFF00"/>
                </patternFill>
              </fill>
            </x14:dxf>
          </x14:cfRule>
          <x14:cfRule type="containsText" priority="4626" operator="containsText" id="{B336D29E-2AE7-4EDE-8DF7-454D70D362DB}">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613" operator="containsText" id="{E409420F-C725-4C0E-A18F-0E64CFCBF6A7}">
            <xm:f>NOT(ISERROR(SEARCH('Listados Datos'!$P$3,AR497)))</xm:f>
            <xm:f>'Listados Datos'!$P$3</xm:f>
            <x14:dxf>
              <fill>
                <patternFill>
                  <bgColor rgb="FF99CC00"/>
                </patternFill>
              </fill>
            </x14:dxf>
          </x14:cfRule>
          <x14:cfRule type="containsText" priority="4614" operator="containsText" id="{2FA024F4-955D-43FD-AF6C-FF4F2BA91FB5}">
            <xm:f>NOT(ISERROR(SEARCH('Listados Datos'!$P$4,AR497)))</xm:f>
            <xm:f>'Listados Datos'!$P$4</xm:f>
            <x14:dxf>
              <fill>
                <patternFill>
                  <bgColor rgb="FF33CC33"/>
                </patternFill>
              </fill>
            </x14:dxf>
          </x14:cfRule>
          <x14:cfRule type="containsText" priority="4615" operator="containsText" id="{33401D0B-CA44-4E8A-A444-96F477BC8B9E}">
            <xm:f>NOT(ISERROR(SEARCH('Listados Datos'!$P$5,AR497)))</xm:f>
            <xm:f>'Listados Datos'!$P$5</xm:f>
            <x14:dxf>
              <fill>
                <patternFill>
                  <bgColor rgb="FFFFFF00"/>
                </patternFill>
              </fill>
            </x14:dxf>
          </x14:cfRule>
          <x14:cfRule type="containsText" priority="4616" operator="containsText" id="{5CC0BB8F-D953-490B-B9F0-A9DEABC8C3D7}">
            <xm:f>NOT(ISERROR(SEARCH('Listados Datos'!$P$6,AR497)))</xm:f>
            <xm:f>'Listados Datos'!$P$6</xm:f>
            <x14:dxf>
              <fill>
                <patternFill>
                  <bgColor rgb="FFFFC000"/>
                </patternFill>
              </fill>
            </x14:dxf>
          </x14:cfRule>
          <x14:cfRule type="containsText" priority="4617" operator="containsText" id="{637BF739-4886-45AA-AD33-5719F4E8246B}">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595" operator="containsText" id="{344F1C1C-AB97-496B-9E1B-F13C91908853}">
            <xm:f>NOT(ISERROR(SEARCH('Listados Datos'!$T$3,AF498)))</xm:f>
            <xm:f>'Listados Datos'!$T$3</xm:f>
            <x14:dxf>
              <fill>
                <patternFill patternType="solid">
                  <bgColor rgb="FFC00000"/>
                </patternFill>
              </fill>
            </x14:dxf>
          </x14:cfRule>
          <x14:cfRule type="containsText" priority="4596" operator="containsText" id="{CCF47F36-C0DB-42BF-9C01-7E1DE6FEF038}">
            <xm:f>NOT(ISERROR(SEARCH('Listados Datos'!$T$4,AF498)))</xm:f>
            <xm:f>'Listados Datos'!$T$4</xm:f>
            <x14:dxf>
              <font>
                <b/>
                <i val="0"/>
                <color theme="0"/>
              </font>
              <fill>
                <patternFill>
                  <bgColor rgb="FFE26B0A"/>
                </patternFill>
              </fill>
            </x14:dxf>
          </x14:cfRule>
          <x14:cfRule type="containsText" priority="4597" operator="containsText" id="{1CE97E56-9752-4C45-86D0-F41E675FB854}">
            <xm:f>NOT(ISERROR(SEARCH('Listados Datos'!$T$5,AF498)))</xm:f>
            <xm:f>'Listados Datos'!$T$5</xm:f>
            <x14:dxf>
              <font>
                <b/>
                <i val="0"/>
                <color auto="1"/>
              </font>
              <fill>
                <patternFill>
                  <bgColor rgb="FFFFFF00"/>
                </patternFill>
              </fill>
            </x14:dxf>
          </x14:cfRule>
          <x14:cfRule type="containsText" priority="4598" operator="containsText" id="{C55EB110-BA25-4F0B-BA85-4291D33C6D78}">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591" operator="containsText" id="{7BACD713-2E59-4FF9-9978-5EBA3682B777}">
            <xm:f>NOT(ISERROR(SEARCH('Listados Datos'!$T$3,AB498)))</xm:f>
            <xm:f>'Listados Datos'!$T$3</xm:f>
            <x14:dxf>
              <fill>
                <patternFill patternType="solid">
                  <bgColor rgb="FFC00000"/>
                </patternFill>
              </fill>
            </x14:dxf>
          </x14:cfRule>
          <x14:cfRule type="containsText" priority="4592" operator="containsText" id="{9881C776-3560-41E0-8F26-DEB3587E334F}">
            <xm:f>NOT(ISERROR(SEARCH('Listados Datos'!$T$4,AB498)))</xm:f>
            <xm:f>'Listados Datos'!$T$4</xm:f>
            <x14:dxf>
              <font>
                <b/>
                <i val="0"/>
                <color theme="0"/>
              </font>
              <fill>
                <patternFill>
                  <bgColor rgb="FFE26B0A"/>
                </patternFill>
              </fill>
            </x14:dxf>
          </x14:cfRule>
          <x14:cfRule type="containsText" priority="4593" operator="containsText" id="{9FDE5BF4-5A6F-4061-AC6A-55E366014B7F}">
            <xm:f>NOT(ISERROR(SEARCH('Listados Datos'!$T$5,AB498)))</xm:f>
            <xm:f>'Listados Datos'!$T$5</xm:f>
            <x14:dxf>
              <font>
                <b/>
                <i val="0"/>
                <color auto="1"/>
              </font>
              <fill>
                <patternFill>
                  <bgColor rgb="FFFFFF00"/>
                </patternFill>
              </fill>
            </x14:dxf>
          </x14:cfRule>
          <x14:cfRule type="containsText" priority="4594" operator="containsText" id="{5A4AD902-AFB3-4A19-B912-4F1D183B6C08}">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581" operator="containsText" id="{EA595BE2-D8EE-4B52-9BA2-BFFF66FED5C8}">
            <xm:f>NOT(ISERROR(SEARCH('Listados Datos'!$P$3,Z498)))</xm:f>
            <xm:f>'Listados Datos'!$P$3</xm:f>
            <x14:dxf>
              <fill>
                <patternFill>
                  <bgColor rgb="FF99CC00"/>
                </patternFill>
              </fill>
            </x14:dxf>
          </x14:cfRule>
          <x14:cfRule type="containsText" priority="4582" operator="containsText" id="{1ABA86DF-E227-4E40-9244-01D5BC4FE336}">
            <xm:f>NOT(ISERROR(SEARCH('Listados Datos'!$P$4,Z498)))</xm:f>
            <xm:f>'Listados Datos'!$P$4</xm:f>
            <x14:dxf>
              <fill>
                <patternFill>
                  <bgColor rgb="FF33CC33"/>
                </patternFill>
              </fill>
            </x14:dxf>
          </x14:cfRule>
          <x14:cfRule type="containsText" priority="4583" operator="containsText" id="{DF478A5D-EBE0-462C-9384-684D1BF92CD1}">
            <xm:f>NOT(ISERROR(SEARCH('Listados Datos'!$P$5,Z498)))</xm:f>
            <xm:f>'Listados Datos'!$P$5</xm:f>
            <x14:dxf>
              <fill>
                <patternFill>
                  <bgColor rgb="FFFFFF00"/>
                </patternFill>
              </fill>
            </x14:dxf>
          </x14:cfRule>
          <x14:cfRule type="containsText" priority="4584" operator="containsText" id="{B4C5B17C-1199-4788-9B29-9BD85F73F9C0}">
            <xm:f>NOT(ISERROR(SEARCH('Listados Datos'!$P$6,Z498)))</xm:f>
            <xm:f>'Listados Datos'!$P$6</xm:f>
            <x14:dxf>
              <fill>
                <patternFill>
                  <bgColor rgb="FFFFC000"/>
                </patternFill>
              </fill>
            </x14:dxf>
          </x14:cfRule>
          <x14:cfRule type="containsText" priority="4585" operator="containsText" id="{1B12CCE2-E904-490B-8C6A-369B702F7298}">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553" operator="containsText" id="{9C3DA08A-63CE-4755-8B16-87DCF122D04A}">
            <xm:f>NOT(ISERROR(SEARCH('Listados Datos'!$T$3,AT499)))</xm:f>
            <xm:f>'Listados Datos'!$T$3</xm:f>
            <x14:dxf>
              <fill>
                <patternFill patternType="solid">
                  <bgColor rgb="FFC00000"/>
                </patternFill>
              </fill>
            </x14:dxf>
          </x14:cfRule>
          <x14:cfRule type="containsText" priority="4554" operator="containsText" id="{02BF2EA0-32F5-4AAD-B5A1-26A1D44F0EFC}">
            <xm:f>NOT(ISERROR(SEARCH('Listados Datos'!$T$4,AT499)))</xm:f>
            <xm:f>'Listados Datos'!$T$4</xm:f>
            <x14:dxf>
              <font>
                <b/>
                <i val="0"/>
                <color theme="0"/>
              </font>
              <fill>
                <patternFill>
                  <bgColor rgb="FFE26B0A"/>
                </patternFill>
              </fill>
            </x14:dxf>
          </x14:cfRule>
          <x14:cfRule type="containsText" priority="4555" operator="containsText" id="{8161ED38-987F-4138-B827-8063121D04CA}">
            <xm:f>NOT(ISERROR(SEARCH('Listados Datos'!$T$5,AT499)))</xm:f>
            <xm:f>'Listados Datos'!$T$5</xm:f>
            <x14:dxf>
              <font>
                <b/>
                <i val="0"/>
                <color auto="1"/>
              </font>
              <fill>
                <patternFill>
                  <bgColor rgb="FFFFFF00"/>
                </patternFill>
              </fill>
            </x14:dxf>
          </x14:cfRule>
          <x14:cfRule type="containsText" priority="4556" operator="containsText" id="{638AC734-AE6F-4404-B419-018112DDA534}">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501" operator="containsText" id="{008BA144-EB3C-417E-B9E8-0890525020E9}">
            <xm:f>NOT(ISERROR(SEARCH('Listados Datos'!$P$3,AR500)))</xm:f>
            <xm:f>'Listados Datos'!$P$3</xm:f>
            <x14:dxf>
              <fill>
                <patternFill>
                  <bgColor rgb="FF99CC00"/>
                </patternFill>
              </fill>
            </x14:dxf>
          </x14:cfRule>
          <x14:cfRule type="containsText" priority="4502" operator="containsText" id="{F9BD7CB7-4767-4097-A0DB-B68707EDF328}">
            <xm:f>NOT(ISERROR(SEARCH('Listados Datos'!$P$4,AR500)))</xm:f>
            <xm:f>'Listados Datos'!$P$4</xm:f>
            <x14:dxf>
              <fill>
                <patternFill>
                  <bgColor rgb="FF33CC33"/>
                </patternFill>
              </fill>
            </x14:dxf>
          </x14:cfRule>
          <x14:cfRule type="containsText" priority="4503" operator="containsText" id="{2B4AC133-6CB1-45A0-AE0F-F97BE234DDC6}">
            <xm:f>NOT(ISERROR(SEARCH('Listados Datos'!$P$5,AR500)))</xm:f>
            <xm:f>'Listados Datos'!$P$5</xm:f>
            <x14:dxf>
              <fill>
                <patternFill>
                  <bgColor rgb="FFFFFF00"/>
                </patternFill>
              </fill>
            </x14:dxf>
          </x14:cfRule>
          <x14:cfRule type="containsText" priority="4504" operator="containsText" id="{52AA1ABB-16F1-4CA1-9FE2-3F1152242B51}">
            <xm:f>NOT(ISERROR(SEARCH('Listados Datos'!$P$6,AR500)))</xm:f>
            <xm:f>'Listados Datos'!$P$6</xm:f>
            <x14:dxf>
              <fill>
                <patternFill>
                  <bgColor rgb="FFFFC000"/>
                </patternFill>
              </fill>
            </x14:dxf>
          </x14:cfRule>
          <x14:cfRule type="containsText" priority="4505" operator="containsText" id="{BDD14CC5-069E-42CE-95CD-0B22423E9A08}">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4539" operator="containsText" id="{21F8FBFD-CC26-40DD-A8F1-AD6A41D4D4ED}">
            <xm:f>NOT(ISERROR(SEARCH('Listados Datos'!$T$3,AF500)))</xm:f>
            <xm:f>'Listados Datos'!$T$3</xm:f>
            <x14:dxf>
              <fill>
                <patternFill patternType="solid">
                  <bgColor rgb="FFC00000"/>
                </patternFill>
              </fill>
            </x14:dxf>
          </x14:cfRule>
          <x14:cfRule type="containsText" priority="4540" operator="containsText" id="{9DDEDF0F-7D4F-4A62-B761-7F8E942209A7}">
            <xm:f>NOT(ISERROR(SEARCH('Listados Datos'!$T$4,AF500)))</xm:f>
            <xm:f>'Listados Datos'!$T$4</xm:f>
            <x14:dxf>
              <font>
                <b/>
                <i val="0"/>
                <color theme="0"/>
              </font>
              <fill>
                <patternFill>
                  <bgColor rgb="FFE26B0A"/>
                </patternFill>
              </fill>
            </x14:dxf>
          </x14:cfRule>
          <x14:cfRule type="containsText" priority="4541" operator="containsText" id="{16E44FEC-C1C5-4EB7-93B2-B36D1F90BF6F}">
            <xm:f>NOT(ISERROR(SEARCH('Listados Datos'!$T$5,AF500)))</xm:f>
            <xm:f>'Listados Datos'!$T$5</xm:f>
            <x14:dxf>
              <font>
                <b/>
                <i val="0"/>
                <color auto="1"/>
              </font>
              <fill>
                <patternFill>
                  <bgColor rgb="FFFFFF00"/>
                </patternFill>
              </fill>
            </x14:dxf>
          </x14:cfRule>
          <x14:cfRule type="containsText" priority="4542" operator="containsText" id="{24A8CA3E-1E19-491F-90C6-32C4B62E7F74}">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4535" operator="containsText" id="{C5F5D3FF-E8D2-4D98-85D6-3FAB6C309BEF}">
            <xm:f>NOT(ISERROR(SEARCH('Listados Datos'!$T$3,AB500)))</xm:f>
            <xm:f>'Listados Datos'!$T$3</xm:f>
            <x14:dxf>
              <fill>
                <patternFill patternType="solid">
                  <bgColor rgb="FFC00000"/>
                </patternFill>
              </fill>
            </x14:dxf>
          </x14:cfRule>
          <x14:cfRule type="containsText" priority="4536" operator="containsText" id="{3C0901F3-9B1E-44A0-8A20-E40AD55FC4DE}">
            <xm:f>NOT(ISERROR(SEARCH('Listados Datos'!$T$4,AB500)))</xm:f>
            <xm:f>'Listados Datos'!$T$4</xm:f>
            <x14:dxf>
              <font>
                <b/>
                <i val="0"/>
                <color theme="0"/>
              </font>
              <fill>
                <patternFill>
                  <bgColor rgb="FFE26B0A"/>
                </patternFill>
              </fill>
            </x14:dxf>
          </x14:cfRule>
          <x14:cfRule type="containsText" priority="4537" operator="containsText" id="{F511BCD2-41B9-4013-A5C4-FC1622D271D0}">
            <xm:f>NOT(ISERROR(SEARCH('Listados Datos'!$T$5,AB500)))</xm:f>
            <xm:f>'Listados Datos'!$T$5</xm:f>
            <x14:dxf>
              <font>
                <b/>
                <i val="0"/>
                <color auto="1"/>
              </font>
              <fill>
                <patternFill>
                  <bgColor rgb="FFFFFF00"/>
                </patternFill>
              </fill>
            </x14:dxf>
          </x14:cfRule>
          <x14:cfRule type="containsText" priority="4538" operator="containsText" id="{404CC614-CCC8-468F-B699-548AEBE1A7DF}">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4525" operator="containsText" id="{77E737C0-27BB-4206-AF0A-048E52BFCB9C}">
            <xm:f>NOT(ISERROR(SEARCH('Listados Datos'!$P$3,Z500)))</xm:f>
            <xm:f>'Listados Datos'!$P$3</xm:f>
            <x14:dxf>
              <fill>
                <patternFill>
                  <bgColor rgb="FF99CC00"/>
                </patternFill>
              </fill>
            </x14:dxf>
          </x14:cfRule>
          <x14:cfRule type="containsText" priority="4526" operator="containsText" id="{6A25779A-F09D-4B51-BC7C-6AF1B62E0F68}">
            <xm:f>NOT(ISERROR(SEARCH('Listados Datos'!$P$4,Z500)))</xm:f>
            <xm:f>'Listados Datos'!$P$4</xm:f>
            <x14:dxf>
              <fill>
                <patternFill>
                  <bgColor rgb="FF33CC33"/>
                </patternFill>
              </fill>
            </x14:dxf>
          </x14:cfRule>
          <x14:cfRule type="containsText" priority="4527" operator="containsText" id="{FC00DCEF-BC9D-4A9A-9018-4680BED7DAE2}">
            <xm:f>NOT(ISERROR(SEARCH('Listados Datos'!$P$5,Z500)))</xm:f>
            <xm:f>'Listados Datos'!$P$5</xm:f>
            <x14:dxf>
              <fill>
                <patternFill>
                  <bgColor rgb="FFFFFF00"/>
                </patternFill>
              </fill>
            </x14:dxf>
          </x14:cfRule>
          <x14:cfRule type="containsText" priority="4528" operator="containsText" id="{98F57E89-BBD1-4C19-9DC0-5AC4A7890F17}">
            <xm:f>NOT(ISERROR(SEARCH('Listados Datos'!$P$6,Z500)))</xm:f>
            <xm:f>'Listados Datos'!$P$6</xm:f>
            <x14:dxf>
              <fill>
                <patternFill>
                  <bgColor rgb="FFFFC000"/>
                </patternFill>
              </fill>
            </x14:dxf>
          </x14:cfRule>
          <x14:cfRule type="containsText" priority="4529" operator="containsText" id="{98D778E0-BBA8-4FB9-8EE7-AFF9CE743ACC}">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4511" operator="containsText" id="{9F8ED1C0-66F6-4C06-B711-8999AED6E081}">
            <xm:f>NOT(ISERROR(SEARCH('Listados Datos'!$T$3,AT500)))</xm:f>
            <xm:f>'Listados Datos'!$T$3</xm:f>
            <x14:dxf>
              <fill>
                <patternFill patternType="solid">
                  <bgColor rgb="FFC00000"/>
                </patternFill>
              </fill>
            </x14:dxf>
          </x14:cfRule>
          <x14:cfRule type="containsText" priority="4512" operator="containsText" id="{C240E929-948E-44BD-B81D-5F9CF93CCD78}">
            <xm:f>NOT(ISERROR(SEARCH('Listados Datos'!$T$4,AT500)))</xm:f>
            <xm:f>'Listados Datos'!$T$4</xm:f>
            <x14:dxf>
              <font>
                <b/>
                <i val="0"/>
                <color theme="0"/>
              </font>
              <fill>
                <patternFill>
                  <bgColor rgb="FFE26B0A"/>
                </patternFill>
              </fill>
            </x14:dxf>
          </x14:cfRule>
          <x14:cfRule type="containsText" priority="4513" operator="containsText" id="{17EA2FAB-CE4B-4361-86B8-4DD821DEFCB0}">
            <xm:f>NOT(ISERROR(SEARCH('Listados Datos'!$T$5,AT500)))</xm:f>
            <xm:f>'Listados Datos'!$T$5</xm:f>
            <x14:dxf>
              <font>
                <b/>
                <i val="0"/>
                <color auto="1"/>
              </font>
              <fill>
                <patternFill>
                  <bgColor rgb="FFFFFF00"/>
                </patternFill>
              </fill>
            </x14:dxf>
          </x14:cfRule>
          <x14:cfRule type="containsText" priority="4514" operator="containsText" id="{23F7A003-65A4-4E47-A417-3877DD12087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4271" operator="containsText" id="{21B8E79D-7781-4A47-AC09-EFD3A5CDA5C2}">
            <xm:f>NOT(ISERROR(SEARCH('Listados Datos'!$P$3,AR513)))</xm:f>
            <xm:f>'Listados Datos'!$P$3</xm:f>
            <x14:dxf>
              <fill>
                <patternFill>
                  <bgColor rgb="FF99CC00"/>
                </patternFill>
              </fill>
            </x14:dxf>
          </x14:cfRule>
          <x14:cfRule type="containsText" priority="4272" operator="containsText" id="{123F414A-C5BF-459F-BE32-70EEEBE23B88}">
            <xm:f>NOT(ISERROR(SEARCH('Listados Datos'!$P$4,AR513)))</xm:f>
            <xm:f>'Listados Datos'!$P$4</xm:f>
            <x14:dxf>
              <fill>
                <patternFill>
                  <bgColor rgb="FF33CC33"/>
                </patternFill>
              </fill>
            </x14:dxf>
          </x14:cfRule>
          <x14:cfRule type="containsText" priority="4273" operator="containsText" id="{909C6438-895A-40F4-9113-7842676C1B75}">
            <xm:f>NOT(ISERROR(SEARCH('Listados Datos'!$P$5,AR513)))</xm:f>
            <xm:f>'Listados Datos'!$P$5</xm:f>
            <x14:dxf>
              <fill>
                <patternFill>
                  <bgColor rgb="FFFFFF00"/>
                </patternFill>
              </fill>
            </x14:dxf>
          </x14:cfRule>
          <x14:cfRule type="containsText" priority="4274" operator="containsText" id="{AB684BFB-3BBD-46AE-9FAF-6384CA319452}">
            <xm:f>NOT(ISERROR(SEARCH('Listados Datos'!$P$6,AR513)))</xm:f>
            <xm:f>'Listados Datos'!$P$6</xm:f>
            <x14:dxf>
              <fill>
                <patternFill>
                  <bgColor rgb="FFFFC000"/>
                </patternFill>
              </fill>
            </x14:dxf>
          </x14:cfRule>
          <x14:cfRule type="containsText" priority="4275" operator="containsText" id="{6C65770E-4C3B-4638-9864-C828DD2ACD56}">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281" operator="containsText" id="{E9B0B28F-E66F-40FB-BBED-BE1D7B487DCC}">
            <xm:f>NOT(ISERROR(SEARCH('Listados Datos'!$T$3,AT513)))</xm:f>
            <xm:f>'Listados Datos'!$T$3</xm:f>
            <x14:dxf>
              <fill>
                <patternFill patternType="solid">
                  <bgColor rgb="FFC00000"/>
                </patternFill>
              </fill>
            </x14:dxf>
          </x14:cfRule>
          <x14:cfRule type="containsText" priority="4282" operator="containsText" id="{242F0E3E-A081-49FF-90A3-04712C1502DA}">
            <xm:f>NOT(ISERROR(SEARCH('Listados Datos'!$T$4,AT513)))</xm:f>
            <xm:f>'Listados Datos'!$T$4</xm:f>
            <x14:dxf>
              <font>
                <b/>
                <i val="0"/>
                <color theme="0"/>
              </font>
              <fill>
                <patternFill>
                  <bgColor rgb="FFE26B0A"/>
                </patternFill>
              </fill>
            </x14:dxf>
          </x14:cfRule>
          <x14:cfRule type="containsText" priority="4283" operator="containsText" id="{AC16F3A5-1EB4-42A4-88E8-4F56D1CE2E73}">
            <xm:f>NOT(ISERROR(SEARCH('Listados Datos'!$T$5,AT513)))</xm:f>
            <xm:f>'Listados Datos'!$T$5</xm:f>
            <x14:dxf>
              <font>
                <b/>
                <i val="0"/>
                <color auto="1"/>
              </font>
              <fill>
                <patternFill>
                  <bgColor rgb="FFFFFF00"/>
                </patternFill>
              </fill>
            </x14:dxf>
          </x14:cfRule>
          <x14:cfRule type="containsText" priority="4284" operator="containsText" id="{88010EC2-39E9-420B-909C-461382120170}">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4239" operator="containsText" id="{85069120-58CB-4E48-89BF-8C7AE8451DE6}">
            <xm:f>NOT(ISERROR(SEARCH('Listados Datos'!$T$3,AT510)))</xm:f>
            <xm:f>'Listados Datos'!$T$3</xm:f>
            <x14:dxf>
              <fill>
                <patternFill patternType="solid">
                  <bgColor rgb="FFC00000"/>
                </patternFill>
              </fill>
            </x14:dxf>
          </x14:cfRule>
          <x14:cfRule type="containsText" priority="4240" operator="containsText" id="{9BE8C74F-0CB2-49C0-AF3A-D7420AF9DE87}">
            <xm:f>NOT(ISERROR(SEARCH('Listados Datos'!$T$4,AT510)))</xm:f>
            <xm:f>'Listados Datos'!$T$4</xm:f>
            <x14:dxf>
              <font>
                <b/>
                <i val="0"/>
                <color theme="0"/>
              </font>
              <fill>
                <patternFill>
                  <bgColor rgb="FFE26B0A"/>
                </patternFill>
              </fill>
            </x14:dxf>
          </x14:cfRule>
          <x14:cfRule type="containsText" priority="4241" operator="containsText" id="{7BFACA42-C4DC-41D7-8E2D-39AD542E5A0F}">
            <xm:f>NOT(ISERROR(SEARCH('Listados Datos'!$T$5,AT510)))</xm:f>
            <xm:f>'Listados Datos'!$T$5</xm:f>
            <x14:dxf>
              <font>
                <b/>
                <i val="0"/>
                <color auto="1"/>
              </font>
              <fill>
                <patternFill>
                  <bgColor rgb="FFFFFF00"/>
                </patternFill>
              </fill>
            </x14:dxf>
          </x14:cfRule>
          <x14:cfRule type="containsText" priority="4242" operator="containsText" id="{1B4E4A4E-6293-4CA5-A353-99168316F31F}">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4229" operator="containsText" id="{00CB9E9D-05F0-4963-83C3-E9DBA4BEC769}">
            <xm:f>NOT(ISERROR(SEARCH('Listados Datos'!$P$3,AR510)))</xm:f>
            <xm:f>'Listados Datos'!$P$3</xm:f>
            <x14:dxf>
              <fill>
                <patternFill>
                  <bgColor rgb="FF99CC00"/>
                </patternFill>
              </fill>
            </x14:dxf>
          </x14:cfRule>
          <x14:cfRule type="containsText" priority="4230" operator="containsText" id="{01C7F6FA-CE3A-4CC3-8D94-D3C64FBE5B7E}">
            <xm:f>NOT(ISERROR(SEARCH('Listados Datos'!$P$4,AR510)))</xm:f>
            <xm:f>'Listados Datos'!$P$4</xm:f>
            <x14:dxf>
              <fill>
                <patternFill>
                  <bgColor rgb="FF33CC33"/>
                </patternFill>
              </fill>
            </x14:dxf>
          </x14:cfRule>
          <x14:cfRule type="containsText" priority="4231" operator="containsText" id="{CA9A06B3-6A54-41CB-BA42-087190558E95}">
            <xm:f>NOT(ISERROR(SEARCH('Listados Datos'!$P$5,AR510)))</xm:f>
            <xm:f>'Listados Datos'!$P$5</xm:f>
            <x14:dxf>
              <fill>
                <patternFill>
                  <bgColor rgb="FFFFFF00"/>
                </patternFill>
              </fill>
            </x14:dxf>
          </x14:cfRule>
          <x14:cfRule type="containsText" priority="4232" operator="containsText" id="{C17E7A8F-DABD-48EE-B0BF-398F1CD56564}">
            <xm:f>NOT(ISERROR(SEARCH('Listados Datos'!$P$6,AR510)))</xm:f>
            <xm:f>'Listados Datos'!$P$6</xm:f>
            <x14:dxf>
              <fill>
                <patternFill>
                  <bgColor rgb="FFFFC000"/>
                </patternFill>
              </fill>
            </x14:dxf>
          </x14:cfRule>
          <x14:cfRule type="containsText" priority="4233" operator="containsText" id="{E048E39C-D63B-4CBF-9892-3681CF79E2E4}">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347" operator="containsText" id="{C33D20E0-6BBE-4492-B717-B1960F6304F4}">
            <xm:f>NOT(ISERROR(SEARCH('Listados Datos'!$T$3,AF508)))</xm:f>
            <xm:f>'Listados Datos'!$T$3</xm:f>
            <x14:dxf>
              <fill>
                <patternFill patternType="solid">
                  <bgColor rgb="FFC00000"/>
                </patternFill>
              </fill>
            </x14:dxf>
          </x14:cfRule>
          <x14:cfRule type="containsText" priority="4348" operator="containsText" id="{0F1F20E0-8DCF-4DB3-8BFB-6B509504771D}">
            <xm:f>NOT(ISERROR(SEARCH('Listados Datos'!$T$4,AF508)))</xm:f>
            <xm:f>'Listados Datos'!$T$4</xm:f>
            <x14:dxf>
              <font>
                <b/>
                <i val="0"/>
                <color theme="0"/>
              </font>
              <fill>
                <patternFill>
                  <bgColor rgb="FFE26B0A"/>
                </patternFill>
              </fill>
            </x14:dxf>
          </x14:cfRule>
          <x14:cfRule type="containsText" priority="4349" operator="containsText" id="{06D1485C-7683-4B27-86C5-51D5CCA250ED}">
            <xm:f>NOT(ISERROR(SEARCH('Listados Datos'!$T$5,AF508)))</xm:f>
            <xm:f>'Listados Datos'!$T$5</xm:f>
            <x14:dxf>
              <font>
                <b/>
                <i val="0"/>
                <color auto="1"/>
              </font>
              <fill>
                <patternFill>
                  <bgColor rgb="FFFFFF00"/>
                </patternFill>
              </fill>
            </x14:dxf>
          </x14:cfRule>
          <x14:cfRule type="containsText" priority="4350" operator="containsText" id="{ACB46922-ED1A-41F9-9C61-E3A2D8BA981A}">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343" operator="containsText" id="{5B84CB9F-256F-4EBD-A077-CF9511F0EAD7}">
            <xm:f>NOT(ISERROR(SEARCH('Listados Datos'!$T$3,AB508)))</xm:f>
            <xm:f>'Listados Datos'!$T$3</xm:f>
            <x14:dxf>
              <fill>
                <patternFill patternType="solid">
                  <bgColor rgb="FFC00000"/>
                </patternFill>
              </fill>
            </x14:dxf>
          </x14:cfRule>
          <x14:cfRule type="containsText" priority="4344" operator="containsText" id="{5FE735EF-1949-4C13-AB40-353C8D0E164F}">
            <xm:f>NOT(ISERROR(SEARCH('Listados Datos'!$T$4,AB508)))</xm:f>
            <xm:f>'Listados Datos'!$T$4</xm:f>
            <x14:dxf>
              <font>
                <b/>
                <i val="0"/>
                <color theme="0"/>
              </font>
              <fill>
                <patternFill>
                  <bgColor rgb="FFE26B0A"/>
                </patternFill>
              </fill>
            </x14:dxf>
          </x14:cfRule>
          <x14:cfRule type="containsText" priority="4345" operator="containsText" id="{B7AA6BAF-97A3-4DBD-B377-6C77B93AE6C5}">
            <xm:f>NOT(ISERROR(SEARCH('Listados Datos'!$T$5,AB508)))</xm:f>
            <xm:f>'Listados Datos'!$T$5</xm:f>
            <x14:dxf>
              <font>
                <b/>
                <i val="0"/>
                <color auto="1"/>
              </font>
              <fill>
                <patternFill>
                  <bgColor rgb="FFFFFF00"/>
                </patternFill>
              </fill>
            </x14:dxf>
          </x14:cfRule>
          <x14:cfRule type="containsText" priority="4346" operator="containsText" id="{2279AE12-3510-4064-AD49-95515FDAF48B}">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333" operator="containsText" id="{E0DBDC46-C5CA-4BB4-865F-9B6081CF3B17}">
            <xm:f>NOT(ISERROR(SEARCH('Listados Datos'!$P$3,Z508)))</xm:f>
            <xm:f>'Listados Datos'!$P$3</xm:f>
            <x14:dxf>
              <fill>
                <patternFill>
                  <bgColor rgb="FF99CC00"/>
                </patternFill>
              </fill>
            </x14:dxf>
          </x14:cfRule>
          <x14:cfRule type="containsText" priority="4334" operator="containsText" id="{D425023F-FDBA-4A80-9620-8D12D45727E6}">
            <xm:f>NOT(ISERROR(SEARCH('Listados Datos'!$P$4,Z508)))</xm:f>
            <xm:f>'Listados Datos'!$P$4</xm:f>
            <x14:dxf>
              <fill>
                <patternFill>
                  <bgColor rgb="FF33CC33"/>
                </patternFill>
              </fill>
            </x14:dxf>
          </x14:cfRule>
          <x14:cfRule type="containsText" priority="4335" operator="containsText" id="{8481223D-22D0-43F1-AD00-299AAFE8128B}">
            <xm:f>NOT(ISERROR(SEARCH('Listados Datos'!$P$5,Z508)))</xm:f>
            <xm:f>'Listados Datos'!$P$5</xm:f>
            <x14:dxf>
              <fill>
                <patternFill>
                  <bgColor rgb="FFFFFF00"/>
                </patternFill>
              </fill>
            </x14:dxf>
          </x14:cfRule>
          <x14:cfRule type="containsText" priority="4336" operator="containsText" id="{6FF47238-4D4E-4797-85FB-9B3557E937AD}">
            <xm:f>NOT(ISERROR(SEARCH('Listados Datos'!$P$6,Z508)))</xm:f>
            <xm:f>'Listados Datos'!$P$6</xm:f>
            <x14:dxf>
              <fill>
                <patternFill>
                  <bgColor rgb="FFFFC000"/>
                </patternFill>
              </fill>
            </x14:dxf>
          </x14:cfRule>
          <x14:cfRule type="containsText" priority="4337" operator="containsText" id="{954C4936-5192-4AB2-BB9B-1DE03D40B0A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309" operator="containsText" id="{4037AE2C-5787-4177-A4CD-F41FDE122676}">
            <xm:f>NOT(ISERROR(SEARCH('Listados Datos'!$T$3,AT508)))</xm:f>
            <xm:f>'Listados Datos'!$T$3</xm:f>
            <x14:dxf>
              <fill>
                <patternFill patternType="solid">
                  <bgColor rgb="FFC00000"/>
                </patternFill>
              </fill>
            </x14:dxf>
          </x14:cfRule>
          <x14:cfRule type="containsText" priority="4310" operator="containsText" id="{C3631F09-1FA1-4481-A671-FA26817506A1}">
            <xm:f>NOT(ISERROR(SEARCH('Listados Datos'!$T$4,AT508)))</xm:f>
            <xm:f>'Listados Datos'!$T$4</xm:f>
            <x14:dxf>
              <font>
                <b/>
                <i val="0"/>
                <color theme="0"/>
              </font>
              <fill>
                <patternFill>
                  <bgColor rgb="FFE26B0A"/>
                </patternFill>
              </fill>
            </x14:dxf>
          </x14:cfRule>
          <x14:cfRule type="containsText" priority="4311" operator="containsText" id="{C0323653-5761-4C8B-8259-AE70BE724D7B}">
            <xm:f>NOT(ISERROR(SEARCH('Listados Datos'!$T$5,AT508)))</xm:f>
            <xm:f>'Listados Datos'!$T$5</xm:f>
            <x14:dxf>
              <font>
                <b/>
                <i val="0"/>
                <color auto="1"/>
              </font>
              <fill>
                <patternFill>
                  <bgColor rgb="FFFFFF00"/>
                </patternFill>
              </fill>
            </x14:dxf>
          </x14:cfRule>
          <x14:cfRule type="containsText" priority="4312" operator="containsText" id="{437B0FA4-D3D0-48BF-A919-8D653A98C7FD}">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299" operator="containsText" id="{57CC2A7E-D0BB-4984-85BD-470BADA8C7E2}">
            <xm:f>NOT(ISERROR(SEARCH('Listados Datos'!$P$3,AR508)))</xm:f>
            <xm:f>'Listados Datos'!$P$3</xm:f>
            <x14:dxf>
              <fill>
                <patternFill>
                  <bgColor rgb="FF99CC00"/>
                </patternFill>
              </fill>
            </x14:dxf>
          </x14:cfRule>
          <x14:cfRule type="containsText" priority="4300" operator="containsText" id="{621174B6-8682-4242-891F-EB611F4F05A3}">
            <xm:f>NOT(ISERROR(SEARCH('Listados Datos'!$P$4,AR508)))</xm:f>
            <xm:f>'Listados Datos'!$P$4</xm:f>
            <x14:dxf>
              <fill>
                <patternFill>
                  <bgColor rgb="FF33CC33"/>
                </patternFill>
              </fill>
            </x14:dxf>
          </x14:cfRule>
          <x14:cfRule type="containsText" priority="4301" operator="containsText" id="{34EA50BE-274F-46CC-B808-29959A5641D4}">
            <xm:f>NOT(ISERROR(SEARCH('Listados Datos'!$P$5,AR508)))</xm:f>
            <xm:f>'Listados Datos'!$P$5</xm:f>
            <x14:dxf>
              <fill>
                <patternFill>
                  <bgColor rgb="FFFFFF00"/>
                </patternFill>
              </fill>
            </x14:dxf>
          </x14:cfRule>
          <x14:cfRule type="containsText" priority="4302" operator="containsText" id="{2CD0CAEE-C148-44C0-A4A9-4362F75DE752}">
            <xm:f>NOT(ISERROR(SEARCH('Listados Datos'!$P$6,AR508)))</xm:f>
            <xm:f>'Listados Datos'!$P$6</xm:f>
            <x14:dxf>
              <fill>
                <patternFill>
                  <bgColor rgb="FFFFC000"/>
                </patternFill>
              </fill>
            </x14:dxf>
          </x14:cfRule>
          <x14:cfRule type="containsText" priority="4303" operator="containsText" id="{9F280812-DB57-4690-A22A-EDE3736B9C52}">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4295" operator="containsText" id="{C6F76827-2B7F-4879-8461-03716E6BB87B}">
            <xm:f>NOT(ISERROR(SEARCH('Listados Datos'!$T$3,AT509)))</xm:f>
            <xm:f>'Listados Datos'!$T$3</xm:f>
            <x14:dxf>
              <fill>
                <patternFill patternType="solid">
                  <bgColor rgb="FFC00000"/>
                </patternFill>
              </fill>
            </x14:dxf>
          </x14:cfRule>
          <x14:cfRule type="containsText" priority="4296" operator="containsText" id="{3A1517B1-86F2-4529-988B-170F802F93F7}">
            <xm:f>NOT(ISERROR(SEARCH('Listados Datos'!$T$4,AT509)))</xm:f>
            <xm:f>'Listados Datos'!$T$4</xm:f>
            <x14:dxf>
              <font>
                <b/>
                <i val="0"/>
                <color theme="0"/>
              </font>
              <fill>
                <patternFill>
                  <bgColor rgb="FFE26B0A"/>
                </patternFill>
              </fill>
            </x14:dxf>
          </x14:cfRule>
          <x14:cfRule type="containsText" priority="4297" operator="containsText" id="{C7AC6DFA-3F33-4A9C-8DFF-4F80321C1679}">
            <xm:f>NOT(ISERROR(SEARCH('Listados Datos'!$T$5,AT509)))</xm:f>
            <xm:f>'Listados Datos'!$T$5</xm:f>
            <x14:dxf>
              <font>
                <b/>
                <i val="0"/>
                <color auto="1"/>
              </font>
              <fill>
                <patternFill>
                  <bgColor rgb="FFFFFF00"/>
                </patternFill>
              </fill>
            </x14:dxf>
          </x14:cfRule>
          <x14:cfRule type="containsText" priority="4298" operator="containsText" id="{4F38EB48-D6FC-4B67-A0C8-CC972F9F0E02}">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4285" operator="containsText" id="{53FE7736-6C70-4769-A112-01CA5DACDB94}">
            <xm:f>NOT(ISERROR(SEARCH('Listados Datos'!$P$3,AR509)))</xm:f>
            <xm:f>'Listados Datos'!$P$3</xm:f>
            <x14:dxf>
              <fill>
                <patternFill>
                  <bgColor rgb="FF99CC00"/>
                </patternFill>
              </fill>
            </x14:dxf>
          </x14:cfRule>
          <x14:cfRule type="containsText" priority="4286" operator="containsText" id="{32609008-F1CC-4804-9E17-67466C343CE8}">
            <xm:f>NOT(ISERROR(SEARCH('Listados Datos'!$P$4,AR509)))</xm:f>
            <xm:f>'Listados Datos'!$P$4</xm:f>
            <x14:dxf>
              <fill>
                <patternFill>
                  <bgColor rgb="FF33CC33"/>
                </patternFill>
              </fill>
            </x14:dxf>
          </x14:cfRule>
          <x14:cfRule type="containsText" priority="4287" operator="containsText" id="{A1327F82-EBE9-4FE1-8D5C-E5AC9AE4FA51}">
            <xm:f>NOT(ISERROR(SEARCH('Listados Datos'!$P$5,AR509)))</xm:f>
            <xm:f>'Listados Datos'!$P$5</xm:f>
            <x14:dxf>
              <fill>
                <patternFill>
                  <bgColor rgb="FFFFFF00"/>
                </patternFill>
              </fill>
            </x14:dxf>
          </x14:cfRule>
          <x14:cfRule type="containsText" priority="4288" operator="containsText" id="{4537B2E9-E8E1-4E46-9487-8B796475A18B}">
            <xm:f>NOT(ISERROR(SEARCH('Listados Datos'!$P$6,AR509)))</xm:f>
            <xm:f>'Listados Datos'!$P$6</xm:f>
            <x14:dxf>
              <fill>
                <patternFill>
                  <bgColor rgb="FFFFC000"/>
                </patternFill>
              </fill>
            </x14:dxf>
          </x14:cfRule>
          <x14:cfRule type="containsText" priority="4289" operator="containsText" id="{E1CC3117-C8C3-4259-9359-EFDE29EDB323}">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4145" operator="containsText" id="{1A3BFA00-44B8-4A16-9449-37C98BB5EAE2}">
            <xm:f>NOT(ISERROR(SEARCH('Listados Datos'!$T$3,AT519)))</xm:f>
            <xm:f>'Listados Datos'!$T$3</xm:f>
            <x14:dxf>
              <fill>
                <patternFill patternType="solid">
                  <bgColor rgb="FFC00000"/>
                </patternFill>
              </fill>
            </x14:dxf>
          </x14:cfRule>
          <x14:cfRule type="containsText" priority="4146" operator="containsText" id="{E78D4EEA-17A2-4B86-AAF9-45DC1787DDB5}">
            <xm:f>NOT(ISERROR(SEARCH('Listados Datos'!$T$4,AT519)))</xm:f>
            <xm:f>'Listados Datos'!$T$4</xm:f>
            <x14:dxf>
              <font>
                <b/>
                <i val="0"/>
                <color theme="0"/>
              </font>
              <fill>
                <patternFill>
                  <bgColor rgb="FFE26B0A"/>
                </patternFill>
              </fill>
            </x14:dxf>
          </x14:cfRule>
          <x14:cfRule type="containsText" priority="4147" operator="containsText" id="{8F6FD65B-CF0D-4003-8A7E-C352E0FAB17B}">
            <xm:f>NOT(ISERROR(SEARCH('Listados Datos'!$T$5,AT519)))</xm:f>
            <xm:f>'Listados Datos'!$T$5</xm:f>
            <x14:dxf>
              <font>
                <b/>
                <i val="0"/>
                <color auto="1"/>
              </font>
              <fill>
                <patternFill>
                  <bgColor rgb="FFFFFF00"/>
                </patternFill>
              </fill>
            </x14:dxf>
          </x14:cfRule>
          <x14:cfRule type="containsText" priority="4148" operator="containsText" id="{51038F0F-51F0-47C1-9B07-A37B9287F1C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4135" operator="containsText" id="{3613DFA0-3E7D-4555-89D4-1176FA1CB3FE}">
            <xm:f>NOT(ISERROR(SEARCH('Listados Datos'!$P$3,AR519)))</xm:f>
            <xm:f>'Listados Datos'!$P$3</xm:f>
            <x14:dxf>
              <fill>
                <patternFill>
                  <bgColor rgb="FF99CC00"/>
                </patternFill>
              </fill>
            </x14:dxf>
          </x14:cfRule>
          <x14:cfRule type="containsText" priority="4136" operator="containsText" id="{FCBE087D-ECC4-4ABF-A1AC-FA7D5469B88E}">
            <xm:f>NOT(ISERROR(SEARCH('Listados Datos'!$P$4,AR519)))</xm:f>
            <xm:f>'Listados Datos'!$P$4</xm:f>
            <x14:dxf>
              <fill>
                <patternFill>
                  <bgColor rgb="FF33CC33"/>
                </patternFill>
              </fill>
            </x14:dxf>
          </x14:cfRule>
          <x14:cfRule type="containsText" priority="4137" operator="containsText" id="{985D8CF7-F7EF-4576-A040-4202B1420961}">
            <xm:f>NOT(ISERROR(SEARCH('Listados Datos'!$P$5,AR519)))</xm:f>
            <xm:f>'Listados Datos'!$P$5</xm:f>
            <x14:dxf>
              <fill>
                <patternFill>
                  <bgColor rgb="FFFFFF00"/>
                </patternFill>
              </fill>
            </x14:dxf>
          </x14:cfRule>
          <x14:cfRule type="containsText" priority="4138" operator="containsText" id="{6C3D532E-FC6A-4E7E-9DD2-5ED97ECBA594}">
            <xm:f>NOT(ISERROR(SEARCH('Listados Datos'!$P$6,AR519)))</xm:f>
            <xm:f>'Listados Datos'!$P$6</xm:f>
            <x14:dxf>
              <fill>
                <patternFill>
                  <bgColor rgb="FFFFC000"/>
                </patternFill>
              </fill>
            </x14:dxf>
          </x14:cfRule>
          <x14:cfRule type="containsText" priority="4139" operator="containsText" id="{87C8671D-F851-43EA-8684-22FE9AEEB65A}">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4267" operator="containsText" id="{8EE2A2FE-4930-46B5-868B-5022C7AE08AB}">
            <xm:f>NOT(ISERROR(SEARCH('Listados Datos'!$T$3,AF510)))</xm:f>
            <xm:f>'Listados Datos'!$T$3</xm:f>
            <x14:dxf>
              <fill>
                <patternFill patternType="solid">
                  <bgColor rgb="FFC00000"/>
                </patternFill>
              </fill>
            </x14:dxf>
          </x14:cfRule>
          <x14:cfRule type="containsText" priority="4268" operator="containsText" id="{2EC0F134-6592-4396-968E-409FC1528E5E}">
            <xm:f>NOT(ISERROR(SEARCH('Listados Datos'!$T$4,AF510)))</xm:f>
            <xm:f>'Listados Datos'!$T$4</xm:f>
            <x14:dxf>
              <font>
                <b/>
                <i val="0"/>
                <color theme="0"/>
              </font>
              <fill>
                <patternFill>
                  <bgColor rgb="FFE26B0A"/>
                </patternFill>
              </fill>
            </x14:dxf>
          </x14:cfRule>
          <x14:cfRule type="containsText" priority="4269" operator="containsText" id="{245AC425-F575-434E-86F3-0823867875B4}">
            <xm:f>NOT(ISERROR(SEARCH('Listados Datos'!$T$5,AF510)))</xm:f>
            <xm:f>'Listados Datos'!$T$5</xm:f>
            <x14:dxf>
              <font>
                <b/>
                <i val="0"/>
                <color auto="1"/>
              </font>
              <fill>
                <patternFill>
                  <bgColor rgb="FFFFFF00"/>
                </patternFill>
              </fill>
            </x14:dxf>
          </x14:cfRule>
          <x14:cfRule type="containsText" priority="4270" operator="containsText" id="{932664E4-8FAE-4240-8AD8-EE1DCFBE2173}">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4263" operator="containsText" id="{D4574F05-542C-4F20-9ECC-3AAAC1BA829C}">
            <xm:f>NOT(ISERROR(SEARCH('Listados Datos'!$T$3,AB510)))</xm:f>
            <xm:f>'Listados Datos'!$T$3</xm:f>
            <x14:dxf>
              <fill>
                <patternFill patternType="solid">
                  <bgColor rgb="FFC00000"/>
                </patternFill>
              </fill>
            </x14:dxf>
          </x14:cfRule>
          <x14:cfRule type="containsText" priority="4264" operator="containsText" id="{A14769A6-4FB5-4FA9-B0AC-B70ABEACCFD0}">
            <xm:f>NOT(ISERROR(SEARCH('Listados Datos'!$T$4,AB510)))</xm:f>
            <xm:f>'Listados Datos'!$T$4</xm:f>
            <x14:dxf>
              <font>
                <b/>
                <i val="0"/>
                <color theme="0"/>
              </font>
              <fill>
                <patternFill>
                  <bgColor rgb="FFE26B0A"/>
                </patternFill>
              </fill>
            </x14:dxf>
          </x14:cfRule>
          <x14:cfRule type="containsText" priority="4265" operator="containsText" id="{AA67DA8E-8480-4070-BB4C-D5ED502032E1}">
            <xm:f>NOT(ISERROR(SEARCH('Listados Datos'!$T$5,AB510)))</xm:f>
            <xm:f>'Listados Datos'!$T$5</xm:f>
            <x14:dxf>
              <font>
                <b/>
                <i val="0"/>
                <color auto="1"/>
              </font>
              <fill>
                <patternFill>
                  <bgColor rgb="FFFFFF00"/>
                </patternFill>
              </fill>
            </x14:dxf>
          </x14:cfRule>
          <x14:cfRule type="containsText" priority="4266" operator="containsText" id="{A686E075-5F91-4D9E-8623-B0C681CC2AC6}">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4253" operator="containsText" id="{0F2142C0-5B6D-41A3-A399-C65138EFDB4D}">
            <xm:f>NOT(ISERROR(SEARCH('Listados Datos'!$P$3,Z510)))</xm:f>
            <xm:f>'Listados Datos'!$P$3</xm:f>
            <x14:dxf>
              <fill>
                <patternFill>
                  <bgColor rgb="FF99CC00"/>
                </patternFill>
              </fill>
            </x14:dxf>
          </x14:cfRule>
          <x14:cfRule type="containsText" priority="4254" operator="containsText" id="{C2DE73B2-516F-4B69-9914-5E5974A128CA}">
            <xm:f>NOT(ISERROR(SEARCH('Listados Datos'!$P$4,Z510)))</xm:f>
            <xm:f>'Listados Datos'!$P$4</xm:f>
            <x14:dxf>
              <fill>
                <patternFill>
                  <bgColor rgb="FF33CC33"/>
                </patternFill>
              </fill>
            </x14:dxf>
          </x14:cfRule>
          <x14:cfRule type="containsText" priority="4255" operator="containsText" id="{DD0CA8E7-9C89-43B4-B28E-70C3DA82E7BE}">
            <xm:f>NOT(ISERROR(SEARCH('Listados Datos'!$P$5,Z510)))</xm:f>
            <xm:f>'Listados Datos'!$P$5</xm:f>
            <x14:dxf>
              <fill>
                <patternFill>
                  <bgColor rgb="FFFFFF00"/>
                </patternFill>
              </fill>
            </x14:dxf>
          </x14:cfRule>
          <x14:cfRule type="containsText" priority="4256" operator="containsText" id="{02DACA3F-7735-49D4-A82F-DFB75184E90A}">
            <xm:f>NOT(ISERROR(SEARCH('Listados Datos'!$P$6,Z510)))</xm:f>
            <xm:f>'Listados Datos'!$P$6</xm:f>
            <x14:dxf>
              <fill>
                <patternFill>
                  <bgColor rgb="FFFFC000"/>
                </patternFill>
              </fill>
            </x14:dxf>
          </x14:cfRule>
          <x14:cfRule type="containsText" priority="4257" operator="containsText" id="{9B958FEF-8439-45AF-9970-222BF7D5BC04}">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4103" operator="containsText" id="{CD2CEC71-77BF-48DB-ADA6-F70CB7B0D867}">
            <xm:f>NOT(ISERROR(SEARCH('Listados Datos'!$T$3,AT516)))</xm:f>
            <xm:f>'Listados Datos'!$T$3</xm:f>
            <x14:dxf>
              <fill>
                <patternFill patternType="solid">
                  <bgColor rgb="FFC00000"/>
                </patternFill>
              </fill>
            </x14:dxf>
          </x14:cfRule>
          <x14:cfRule type="containsText" priority="4104" operator="containsText" id="{DA23CA16-9ECF-493E-9D66-709A10AB71E3}">
            <xm:f>NOT(ISERROR(SEARCH('Listados Datos'!$T$4,AT516)))</xm:f>
            <xm:f>'Listados Datos'!$T$4</xm:f>
            <x14:dxf>
              <font>
                <b/>
                <i val="0"/>
                <color theme="0"/>
              </font>
              <fill>
                <patternFill>
                  <bgColor rgb="FFE26B0A"/>
                </patternFill>
              </fill>
            </x14:dxf>
          </x14:cfRule>
          <x14:cfRule type="containsText" priority="4105" operator="containsText" id="{7F46E3A4-9C52-43E1-8B80-5D2C56155266}">
            <xm:f>NOT(ISERROR(SEARCH('Listados Datos'!$T$5,AT516)))</xm:f>
            <xm:f>'Listados Datos'!$T$5</xm:f>
            <x14:dxf>
              <font>
                <b/>
                <i val="0"/>
                <color auto="1"/>
              </font>
              <fill>
                <patternFill>
                  <bgColor rgb="FFFFFF00"/>
                </patternFill>
              </fill>
            </x14:dxf>
          </x14:cfRule>
          <x14:cfRule type="containsText" priority="4106" operator="containsText" id="{A2C20B57-5B09-49F4-B55D-6850F43B4E62}">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4093" operator="containsText" id="{95599CA2-F120-4647-9E69-3C00C40CBF23}">
            <xm:f>NOT(ISERROR(SEARCH('Listados Datos'!$P$3,AR516)))</xm:f>
            <xm:f>'Listados Datos'!$P$3</xm:f>
            <x14:dxf>
              <fill>
                <patternFill>
                  <bgColor rgb="FF99CC00"/>
                </patternFill>
              </fill>
            </x14:dxf>
          </x14:cfRule>
          <x14:cfRule type="containsText" priority="4094" operator="containsText" id="{2B457DC2-AC76-41F4-8B08-FAA08D2F5CB2}">
            <xm:f>NOT(ISERROR(SEARCH('Listados Datos'!$P$4,AR516)))</xm:f>
            <xm:f>'Listados Datos'!$P$4</xm:f>
            <x14:dxf>
              <fill>
                <patternFill>
                  <bgColor rgb="FF33CC33"/>
                </patternFill>
              </fill>
            </x14:dxf>
          </x14:cfRule>
          <x14:cfRule type="containsText" priority="4095" operator="containsText" id="{C4463998-EDE6-4375-BA67-2F2A85027FBB}">
            <xm:f>NOT(ISERROR(SEARCH('Listados Datos'!$P$5,AR516)))</xm:f>
            <xm:f>'Listados Datos'!$P$5</xm:f>
            <x14:dxf>
              <fill>
                <patternFill>
                  <bgColor rgb="FFFFFF00"/>
                </patternFill>
              </fill>
            </x14:dxf>
          </x14:cfRule>
          <x14:cfRule type="containsText" priority="4096" operator="containsText" id="{CC5CAA6E-951A-43AB-B25C-D831A3A1056B}">
            <xm:f>NOT(ISERROR(SEARCH('Listados Datos'!$P$6,AR516)))</xm:f>
            <xm:f>'Listados Datos'!$P$6</xm:f>
            <x14:dxf>
              <fill>
                <patternFill>
                  <bgColor rgb="FFFFC000"/>
                </patternFill>
              </fill>
            </x14:dxf>
          </x14:cfRule>
          <x14:cfRule type="containsText" priority="4097" operator="containsText" id="{280DD7E2-89D1-4CA8-82B4-229B950F29B0}">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4225" operator="containsText" id="{7B1B83C6-E7B6-452E-90E4-0CF0BD538025}">
            <xm:f>NOT(ISERROR(SEARCH('Listados Datos'!$T$3,AT511)))</xm:f>
            <xm:f>'Listados Datos'!$T$3</xm:f>
            <x14:dxf>
              <fill>
                <patternFill patternType="solid">
                  <bgColor rgb="FFC00000"/>
                </patternFill>
              </fill>
            </x14:dxf>
          </x14:cfRule>
          <x14:cfRule type="containsText" priority="4226" operator="containsText" id="{260D7064-743D-4411-86AB-F22A59176AD8}">
            <xm:f>NOT(ISERROR(SEARCH('Listados Datos'!$T$4,AT511)))</xm:f>
            <xm:f>'Listados Datos'!$T$4</xm:f>
            <x14:dxf>
              <font>
                <b/>
                <i val="0"/>
                <color theme="0"/>
              </font>
              <fill>
                <patternFill>
                  <bgColor rgb="FFE26B0A"/>
                </patternFill>
              </fill>
            </x14:dxf>
          </x14:cfRule>
          <x14:cfRule type="containsText" priority="4227" operator="containsText" id="{D122798F-2EB2-41DD-8849-C488113F0A4C}">
            <xm:f>NOT(ISERROR(SEARCH('Listados Datos'!$T$5,AT511)))</xm:f>
            <xm:f>'Listados Datos'!$T$5</xm:f>
            <x14:dxf>
              <font>
                <b/>
                <i val="0"/>
                <color auto="1"/>
              </font>
              <fill>
                <patternFill>
                  <bgColor rgb="FFFFFF00"/>
                </patternFill>
              </fill>
            </x14:dxf>
          </x14:cfRule>
          <x14:cfRule type="containsText" priority="4228" operator="containsText" id="{4FE0E2F6-176C-42C5-9F9A-743F62585AF8}">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4215" operator="containsText" id="{34375B71-C46C-4CEF-A3E5-00E5706A2949}">
            <xm:f>NOT(ISERROR(SEARCH('Listados Datos'!$P$3,AR511)))</xm:f>
            <xm:f>'Listados Datos'!$P$3</xm:f>
            <x14:dxf>
              <fill>
                <patternFill>
                  <bgColor rgb="FF99CC00"/>
                </patternFill>
              </fill>
            </x14:dxf>
          </x14:cfRule>
          <x14:cfRule type="containsText" priority="4216" operator="containsText" id="{E6BD9072-B0F6-4A86-8741-97404D812237}">
            <xm:f>NOT(ISERROR(SEARCH('Listados Datos'!$P$4,AR511)))</xm:f>
            <xm:f>'Listados Datos'!$P$4</xm:f>
            <x14:dxf>
              <fill>
                <patternFill>
                  <bgColor rgb="FF33CC33"/>
                </patternFill>
              </fill>
            </x14:dxf>
          </x14:cfRule>
          <x14:cfRule type="containsText" priority="4217" operator="containsText" id="{1703C12A-2EBF-4134-9A34-CB224FF70553}">
            <xm:f>NOT(ISERROR(SEARCH('Listados Datos'!$P$5,AR511)))</xm:f>
            <xm:f>'Listados Datos'!$P$5</xm:f>
            <x14:dxf>
              <fill>
                <patternFill>
                  <bgColor rgb="FFFFFF00"/>
                </patternFill>
              </fill>
            </x14:dxf>
          </x14:cfRule>
          <x14:cfRule type="containsText" priority="4218" operator="containsText" id="{6F82C4F3-0513-43C1-8243-454A169F8213}">
            <xm:f>NOT(ISERROR(SEARCH('Listados Datos'!$P$6,AR511)))</xm:f>
            <xm:f>'Listados Datos'!$P$6</xm:f>
            <x14:dxf>
              <fill>
                <patternFill>
                  <bgColor rgb="FFFFC000"/>
                </patternFill>
              </fill>
            </x14:dxf>
          </x14:cfRule>
          <x14:cfRule type="containsText" priority="4219" operator="containsText" id="{2C7E944F-FE09-47BE-964D-B50E4C234D8B}">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4211" operator="containsText" id="{4A196EAC-BCFD-4D17-8222-B4567D6E7648}">
            <xm:f>NOT(ISERROR(SEARCH('Listados Datos'!$T$3,AF514)))</xm:f>
            <xm:f>'Listados Datos'!$T$3</xm:f>
            <x14:dxf>
              <fill>
                <patternFill patternType="solid">
                  <bgColor rgb="FFC00000"/>
                </patternFill>
              </fill>
            </x14:dxf>
          </x14:cfRule>
          <x14:cfRule type="containsText" priority="4212" operator="containsText" id="{CF73BB0A-4AC3-4E5B-AE26-2E3BD8B7671D}">
            <xm:f>NOT(ISERROR(SEARCH('Listados Datos'!$T$4,AF514)))</xm:f>
            <xm:f>'Listados Datos'!$T$4</xm:f>
            <x14:dxf>
              <font>
                <b/>
                <i val="0"/>
                <color theme="0"/>
              </font>
              <fill>
                <patternFill>
                  <bgColor rgb="FFE26B0A"/>
                </patternFill>
              </fill>
            </x14:dxf>
          </x14:cfRule>
          <x14:cfRule type="containsText" priority="4213" operator="containsText" id="{431BB535-A459-4C13-B72D-0F412454F5B0}">
            <xm:f>NOT(ISERROR(SEARCH('Listados Datos'!$T$5,AF514)))</xm:f>
            <xm:f>'Listados Datos'!$T$5</xm:f>
            <x14:dxf>
              <font>
                <b/>
                <i val="0"/>
                <color auto="1"/>
              </font>
              <fill>
                <patternFill>
                  <bgColor rgb="FFFFFF00"/>
                </patternFill>
              </fill>
            </x14:dxf>
          </x14:cfRule>
          <x14:cfRule type="containsText" priority="4214" operator="containsText" id="{BE85DB23-E68A-4619-8658-D98F19756C89}">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4207" operator="containsText" id="{CAA53B78-9833-4215-AD5A-EC6FE3B77E81}">
            <xm:f>NOT(ISERROR(SEARCH('Listados Datos'!$T$3,AB514)))</xm:f>
            <xm:f>'Listados Datos'!$T$3</xm:f>
            <x14:dxf>
              <fill>
                <patternFill patternType="solid">
                  <bgColor rgb="FFC00000"/>
                </patternFill>
              </fill>
            </x14:dxf>
          </x14:cfRule>
          <x14:cfRule type="containsText" priority="4208" operator="containsText" id="{8350C56F-EBA6-4913-8C9C-4F43F4D93746}">
            <xm:f>NOT(ISERROR(SEARCH('Listados Datos'!$T$4,AB514)))</xm:f>
            <xm:f>'Listados Datos'!$T$4</xm:f>
            <x14:dxf>
              <font>
                <b/>
                <i val="0"/>
                <color theme="0"/>
              </font>
              <fill>
                <patternFill>
                  <bgColor rgb="FFE26B0A"/>
                </patternFill>
              </fill>
            </x14:dxf>
          </x14:cfRule>
          <x14:cfRule type="containsText" priority="4209" operator="containsText" id="{FD8022EB-A05F-41A6-AC8B-55D2E75F473C}">
            <xm:f>NOT(ISERROR(SEARCH('Listados Datos'!$T$5,AB514)))</xm:f>
            <xm:f>'Listados Datos'!$T$5</xm:f>
            <x14:dxf>
              <font>
                <b/>
                <i val="0"/>
                <color auto="1"/>
              </font>
              <fill>
                <patternFill>
                  <bgColor rgb="FFFFFF00"/>
                </patternFill>
              </fill>
            </x14:dxf>
          </x14:cfRule>
          <x14:cfRule type="containsText" priority="4210" operator="containsText" id="{F82A7503-79D0-4E65-B57E-AC3D07B62996}">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4197" operator="containsText" id="{4E845C0D-388C-4427-B759-6C5640824F93}">
            <xm:f>NOT(ISERROR(SEARCH('Listados Datos'!$P$3,Z514)))</xm:f>
            <xm:f>'Listados Datos'!$P$3</xm:f>
            <x14:dxf>
              <fill>
                <patternFill>
                  <bgColor rgb="FF99CC00"/>
                </patternFill>
              </fill>
            </x14:dxf>
          </x14:cfRule>
          <x14:cfRule type="containsText" priority="4198" operator="containsText" id="{ACB78FF3-35E2-4C0D-A591-BB90463577BB}">
            <xm:f>NOT(ISERROR(SEARCH('Listados Datos'!$P$4,Z514)))</xm:f>
            <xm:f>'Listados Datos'!$P$4</xm:f>
            <x14:dxf>
              <fill>
                <patternFill>
                  <bgColor rgb="FF33CC33"/>
                </patternFill>
              </fill>
            </x14:dxf>
          </x14:cfRule>
          <x14:cfRule type="containsText" priority="4199" operator="containsText" id="{F9B5F98C-4E7E-4C4D-98AA-9E2D931EB1F6}">
            <xm:f>NOT(ISERROR(SEARCH('Listados Datos'!$P$5,Z514)))</xm:f>
            <xm:f>'Listados Datos'!$P$5</xm:f>
            <x14:dxf>
              <fill>
                <patternFill>
                  <bgColor rgb="FFFFFF00"/>
                </patternFill>
              </fill>
            </x14:dxf>
          </x14:cfRule>
          <x14:cfRule type="containsText" priority="4200" operator="containsText" id="{5743EFA2-6DAA-4D9E-9F02-3E30F45807EE}">
            <xm:f>NOT(ISERROR(SEARCH('Listados Datos'!$P$6,Z514)))</xm:f>
            <xm:f>'Listados Datos'!$P$6</xm:f>
            <x14:dxf>
              <fill>
                <patternFill>
                  <bgColor rgb="FFFFC000"/>
                </patternFill>
              </fill>
            </x14:dxf>
          </x14:cfRule>
          <x14:cfRule type="containsText" priority="4201" operator="containsText" id="{2A2EE3F0-EE1E-401B-AA4E-D8639C908321}">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4173" operator="containsText" id="{B3BCE883-AE45-40DF-A663-672C0BBEB72E}">
            <xm:f>NOT(ISERROR(SEARCH('Listados Datos'!$T$3,AT514)))</xm:f>
            <xm:f>'Listados Datos'!$T$3</xm:f>
            <x14:dxf>
              <fill>
                <patternFill patternType="solid">
                  <bgColor rgb="FFC00000"/>
                </patternFill>
              </fill>
            </x14:dxf>
          </x14:cfRule>
          <x14:cfRule type="containsText" priority="4174" operator="containsText" id="{A9936ECC-20B8-4C44-9765-AAF41EE0A429}">
            <xm:f>NOT(ISERROR(SEARCH('Listados Datos'!$T$4,AT514)))</xm:f>
            <xm:f>'Listados Datos'!$T$4</xm:f>
            <x14:dxf>
              <font>
                <b/>
                <i val="0"/>
                <color theme="0"/>
              </font>
              <fill>
                <patternFill>
                  <bgColor rgb="FFE26B0A"/>
                </patternFill>
              </fill>
            </x14:dxf>
          </x14:cfRule>
          <x14:cfRule type="containsText" priority="4175" operator="containsText" id="{620ADD0D-E4B0-4FCE-BEFF-8ED74A56E328}">
            <xm:f>NOT(ISERROR(SEARCH('Listados Datos'!$T$5,AT514)))</xm:f>
            <xm:f>'Listados Datos'!$T$5</xm:f>
            <x14:dxf>
              <font>
                <b/>
                <i val="0"/>
                <color auto="1"/>
              </font>
              <fill>
                <patternFill>
                  <bgColor rgb="FFFFFF00"/>
                </patternFill>
              </fill>
            </x14:dxf>
          </x14:cfRule>
          <x14:cfRule type="containsText" priority="4176" operator="containsText" id="{58561F28-A9EB-4149-BAE6-8C7D1B26CEAB}">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4163" operator="containsText" id="{C548405F-AF08-4838-9496-0492CDDFFBBD}">
            <xm:f>NOT(ISERROR(SEARCH('Listados Datos'!$P$3,AR514)))</xm:f>
            <xm:f>'Listados Datos'!$P$3</xm:f>
            <x14:dxf>
              <fill>
                <patternFill>
                  <bgColor rgb="FF99CC00"/>
                </patternFill>
              </fill>
            </x14:dxf>
          </x14:cfRule>
          <x14:cfRule type="containsText" priority="4164" operator="containsText" id="{BC4A1309-178D-4B07-B436-5F9077B7DF88}">
            <xm:f>NOT(ISERROR(SEARCH('Listados Datos'!$P$4,AR514)))</xm:f>
            <xm:f>'Listados Datos'!$P$4</xm:f>
            <x14:dxf>
              <fill>
                <patternFill>
                  <bgColor rgb="FF33CC33"/>
                </patternFill>
              </fill>
            </x14:dxf>
          </x14:cfRule>
          <x14:cfRule type="containsText" priority="4165" operator="containsText" id="{DA02C46E-B465-4DC9-99CD-30AFAC612413}">
            <xm:f>NOT(ISERROR(SEARCH('Listados Datos'!$P$5,AR514)))</xm:f>
            <xm:f>'Listados Datos'!$P$5</xm:f>
            <x14:dxf>
              <fill>
                <patternFill>
                  <bgColor rgb="FFFFFF00"/>
                </patternFill>
              </fill>
            </x14:dxf>
          </x14:cfRule>
          <x14:cfRule type="containsText" priority="4166" operator="containsText" id="{C51AC698-61B6-44AD-AD13-959D43A40546}">
            <xm:f>NOT(ISERROR(SEARCH('Listados Datos'!$P$6,AR514)))</xm:f>
            <xm:f>'Listados Datos'!$P$6</xm:f>
            <x14:dxf>
              <fill>
                <patternFill>
                  <bgColor rgb="FFFFC000"/>
                </patternFill>
              </fill>
            </x14:dxf>
          </x14:cfRule>
          <x14:cfRule type="containsText" priority="4167" operator="containsText" id="{FC59D2CA-9C38-4ABE-B312-AC257B070110}">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4159" operator="containsText" id="{2529B8B7-6B2D-4F3A-B3C9-74A212DFB434}">
            <xm:f>NOT(ISERROR(SEARCH('Listados Datos'!$T$3,AT515)))</xm:f>
            <xm:f>'Listados Datos'!$T$3</xm:f>
            <x14:dxf>
              <fill>
                <patternFill patternType="solid">
                  <bgColor rgb="FFC00000"/>
                </patternFill>
              </fill>
            </x14:dxf>
          </x14:cfRule>
          <x14:cfRule type="containsText" priority="4160" operator="containsText" id="{57C508A1-F716-446A-8326-AE652DBB4363}">
            <xm:f>NOT(ISERROR(SEARCH('Listados Datos'!$T$4,AT515)))</xm:f>
            <xm:f>'Listados Datos'!$T$4</xm:f>
            <x14:dxf>
              <font>
                <b/>
                <i val="0"/>
                <color theme="0"/>
              </font>
              <fill>
                <patternFill>
                  <bgColor rgb="FFE26B0A"/>
                </patternFill>
              </fill>
            </x14:dxf>
          </x14:cfRule>
          <x14:cfRule type="containsText" priority="4161" operator="containsText" id="{85AA2D56-C679-45F5-A03D-BD0C9B307D2A}">
            <xm:f>NOT(ISERROR(SEARCH('Listados Datos'!$T$5,AT515)))</xm:f>
            <xm:f>'Listados Datos'!$T$5</xm:f>
            <x14:dxf>
              <font>
                <b/>
                <i val="0"/>
                <color auto="1"/>
              </font>
              <fill>
                <patternFill>
                  <bgColor rgb="FFFFFF00"/>
                </patternFill>
              </fill>
            </x14:dxf>
          </x14:cfRule>
          <x14:cfRule type="containsText" priority="4162" operator="containsText" id="{C8B4182A-E0E0-4590-B721-6E534D054A68}">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4149" operator="containsText" id="{3063BECD-F678-42C0-B945-689C167FE060}">
            <xm:f>NOT(ISERROR(SEARCH('Listados Datos'!$P$3,AR515)))</xm:f>
            <xm:f>'Listados Datos'!$P$3</xm:f>
            <x14:dxf>
              <fill>
                <patternFill>
                  <bgColor rgb="FF99CC00"/>
                </patternFill>
              </fill>
            </x14:dxf>
          </x14:cfRule>
          <x14:cfRule type="containsText" priority="4150" operator="containsText" id="{11CD9714-BE3C-4A9B-8EA5-8B4BAB33CBC9}">
            <xm:f>NOT(ISERROR(SEARCH('Listados Datos'!$P$4,AR515)))</xm:f>
            <xm:f>'Listados Datos'!$P$4</xm:f>
            <x14:dxf>
              <fill>
                <patternFill>
                  <bgColor rgb="FF33CC33"/>
                </patternFill>
              </fill>
            </x14:dxf>
          </x14:cfRule>
          <x14:cfRule type="containsText" priority="4151" operator="containsText" id="{D4EAA0C2-6907-4A3B-85B2-E79792D4BC17}">
            <xm:f>NOT(ISERROR(SEARCH('Listados Datos'!$P$5,AR515)))</xm:f>
            <xm:f>'Listados Datos'!$P$5</xm:f>
            <x14:dxf>
              <fill>
                <patternFill>
                  <bgColor rgb="FFFFFF00"/>
                </patternFill>
              </fill>
            </x14:dxf>
          </x14:cfRule>
          <x14:cfRule type="containsText" priority="4152" operator="containsText" id="{01963334-33F8-41C4-999E-DAB440C94161}">
            <xm:f>NOT(ISERROR(SEARCH('Listados Datos'!$P$6,AR515)))</xm:f>
            <xm:f>'Listados Datos'!$P$6</xm:f>
            <x14:dxf>
              <fill>
                <patternFill>
                  <bgColor rgb="FFFFC000"/>
                </patternFill>
              </fill>
            </x14:dxf>
          </x14:cfRule>
          <x14:cfRule type="containsText" priority="4153" operator="containsText" id="{4762B490-57ED-4E81-920B-DAF09A8FC1C9}">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4009" operator="containsText" id="{0E083495-EA9C-450F-9BD5-629A116D7F77}">
            <xm:f>NOT(ISERROR(SEARCH('Listados Datos'!$T$3,AT525)))</xm:f>
            <xm:f>'Listados Datos'!$T$3</xm:f>
            <x14:dxf>
              <fill>
                <patternFill patternType="solid">
                  <bgColor rgb="FFC00000"/>
                </patternFill>
              </fill>
            </x14:dxf>
          </x14:cfRule>
          <x14:cfRule type="containsText" priority="4010" operator="containsText" id="{BE90B6DD-9B1A-4FF4-AC67-A7FDD149E1F3}">
            <xm:f>NOT(ISERROR(SEARCH('Listados Datos'!$T$4,AT525)))</xm:f>
            <xm:f>'Listados Datos'!$T$4</xm:f>
            <x14:dxf>
              <font>
                <b/>
                <i val="0"/>
                <color theme="0"/>
              </font>
              <fill>
                <patternFill>
                  <bgColor rgb="FFE26B0A"/>
                </patternFill>
              </fill>
            </x14:dxf>
          </x14:cfRule>
          <x14:cfRule type="containsText" priority="4011" operator="containsText" id="{AEB998AB-42C7-4ECA-A787-967144551376}">
            <xm:f>NOT(ISERROR(SEARCH('Listados Datos'!$T$5,AT525)))</xm:f>
            <xm:f>'Listados Datos'!$T$5</xm:f>
            <x14:dxf>
              <font>
                <b/>
                <i val="0"/>
                <color auto="1"/>
              </font>
              <fill>
                <patternFill>
                  <bgColor rgb="FFFFFF00"/>
                </patternFill>
              </fill>
            </x14:dxf>
          </x14:cfRule>
          <x14:cfRule type="containsText" priority="4012" operator="containsText" id="{B8B90995-C253-4F48-A8FD-B4C52FC1AEEF}">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999" operator="containsText" id="{FFB32A94-9B33-4665-88A0-52E554839D87}">
            <xm:f>NOT(ISERROR(SEARCH('Listados Datos'!$P$3,AR525)))</xm:f>
            <xm:f>'Listados Datos'!$P$3</xm:f>
            <x14:dxf>
              <fill>
                <patternFill>
                  <bgColor rgb="FF99CC00"/>
                </patternFill>
              </fill>
            </x14:dxf>
          </x14:cfRule>
          <x14:cfRule type="containsText" priority="4000" operator="containsText" id="{06086228-444B-4131-8B41-F263DAB4AA72}">
            <xm:f>NOT(ISERROR(SEARCH('Listados Datos'!$P$4,AR525)))</xm:f>
            <xm:f>'Listados Datos'!$P$4</xm:f>
            <x14:dxf>
              <fill>
                <patternFill>
                  <bgColor rgb="FF33CC33"/>
                </patternFill>
              </fill>
            </x14:dxf>
          </x14:cfRule>
          <x14:cfRule type="containsText" priority="4001" operator="containsText" id="{4ACDC2E0-B0B2-4273-934B-7230DE94DDDA}">
            <xm:f>NOT(ISERROR(SEARCH('Listados Datos'!$P$5,AR525)))</xm:f>
            <xm:f>'Listados Datos'!$P$5</xm:f>
            <x14:dxf>
              <fill>
                <patternFill>
                  <bgColor rgb="FFFFFF00"/>
                </patternFill>
              </fill>
            </x14:dxf>
          </x14:cfRule>
          <x14:cfRule type="containsText" priority="4002" operator="containsText" id="{75DED58D-2D18-42AC-AEA9-95016DE76F3A}">
            <xm:f>NOT(ISERROR(SEARCH('Listados Datos'!$P$6,AR525)))</xm:f>
            <xm:f>'Listados Datos'!$P$6</xm:f>
            <x14:dxf>
              <fill>
                <patternFill>
                  <bgColor rgb="FFFFC000"/>
                </patternFill>
              </fill>
            </x14:dxf>
          </x14:cfRule>
          <x14:cfRule type="containsText" priority="4003" operator="containsText" id="{D304E9DD-19FD-4E64-823B-7A324288B526}">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4131" operator="containsText" id="{62D24F29-9D7E-4515-BF48-A424EF39A5F1}">
            <xm:f>NOT(ISERROR(SEARCH('Listados Datos'!$T$3,AF516)))</xm:f>
            <xm:f>'Listados Datos'!$T$3</xm:f>
            <x14:dxf>
              <fill>
                <patternFill patternType="solid">
                  <bgColor rgb="FFC00000"/>
                </patternFill>
              </fill>
            </x14:dxf>
          </x14:cfRule>
          <x14:cfRule type="containsText" priority="4132" operator="containsText" id="{62623FD5-AE11-4C7C-8D53-B9223808B4F8}">
            <xm:f>NOT(ISERROR(SEARCH('Listados Datos'!$T$4,AF516)))</xm:f>
            <xm:f>'Listados Datos'!$T$4</xm:f>
            <x14:dxf>
              <font>
                <b/>
                <i val="0"/>
                <color theme="0"/>
              </font>
              <fill>
                <patternFill>
                  <bgColor rgb="FFE26B0A"/>
                </patternFill>
              </fill>
            </x14:dxf>
          </x14:cfRule>
          <x14:cfRule type="containsText" priority="4133" operator="containsText" id="{E45754D6-A089-4B1C-A8E5-BE4065000F6E}">
            <xm:f>NOT(ISERROR(SEARCH('Listados Datos'!$T$5,AF516)))</xm:f>
            <xm:f>'Listados Datos'!$T$5</xm:f>
            <x14:dxf>
              <font>
                <b/>
                <i val="0"/>
                <color auto="1"/>
              </font>
              <fill>
                <patternFill>
                  <bgColor rgb="FFFFFF00"/>
                </patternFill>
              </fill>
            </x14:dxf>
          </x14:cfRule>
          <x14:cfRule type="containsText" priority="4134" operator="containsText" id="{2145692A-2E44-4931-8310-FD76608A02FC}">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4127" operator="containsText" id="{EEE4880B-9B05-42FB-8694-BBEEA4F94CF8}">
            <xm:f>NOT(ISERROR(SEARCH('Listados Datos'!$T$3,AB516)))</xm:f>
            <xm:f>'Listados Datos'!$T$3</xm:f>
            <x14:dxf>
              <fill>
                <patternFill patternType="solid">
                  <bgColor rgb="FFC00000"/>
                </patternFill>
              </fill>
            </x14:dxf>
          </x14:cfRule>
          <x14:cfRule type="containsText" priority="4128" operator="containsText" id="{EBD639C0-6BB9-4112-B892-7B8EBE3CAA52}">
            <xm:f>NOT(ISERROR(SEARCH('Listados Datos'!$T$4,AB516)))</xm:f>
            <xm:f>'Listados Datos'!$T$4</xm:f>
            <x14:dxf>
              <font>
                <b/>
                <i val="0"/>
                <color theme="0"/>
              </font>
              <fill>
                <patternFill>
                  <bgColor rgb="FFE26B0A"/>
                </patternFill>
              </fill>
            </x14:dxf>
          </x14:cfRule>
          <x14:cfRule type="containsText" priority="4129" operator="containsText" id="{36EE7610-D123-4937-A758-BA7299A38C29}">
            <xm:f>NOT(ISERROR(SEARCH('Listados Datos'!$T$5,AB516)))</xm:f>
            <xm:f>'Listados Datos'!$T$5</xm:f>
            <x14:dxf>
              <font>
                <b/>
                <i val="0"/>
                <color auto="1"/>
              </font>
              <fill>
                <patternFill>
                  <bgColor rgb="FFFFFF00"/>
                </patternFill>
              </fill>
            </x14:dxf>
          </x14:cfRule>
          <x14:cfRule type="containsText" priority="4130" operator="containsText" id="{5CA4A0BB-CB40-4CCF-8073-146CEC3EED47}">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4117" operator="containsText" id="{62D9870A-C50A-4E79-9534-0C3989D9D632}">
            <xm:f>NOT(ISERROR(SEARCH('Listados Datos'!$P$3,Z516)))</xm:f>
            <xm:f>'Listados Datos'!$P$3</xm:f>
            <x14:dxf>
              <fill>
                <patternFill>
                  <bgColor rgb="FF99CC00"/>
                </patternFill>
              </fill>
            </x14:dxf>
          </x14:cfRule>
          <x14:cfRule type="containsText" priority="4118" operator="containsText" id="{E0015105-B91C-4A33-B55D-7C35DE155436}">
            <xm:f>NOT(ISERROR(SEARCH('Listados Datos'!$P$4,Z516)))</xm:f>
            <xm:f>'Listados Datos'!$P$4</xm:f>
            <x14:dxf>
              <fill>
                <patternFill>
                  <bgColor rgb="FF33CC33"/>
                </patternFill>
              </fill>
            </x14:dxf>
          </x14:cfRule>
          <x14:cfRule type="containsText" priority="4119" operator="containsText" id="{9CA9B41A-08E7-46CC-9622-A3B90770FFD5}">
            <xm:f>NOT(ISERROR(SEARCH('Listados Datos'!$P$5,Z516)))</xm:f>
            <xm:f>'Listados Datos'!$P$5</xm:f>
            <x14:dxf>
              <fill>
                <patternFill>
                  <bgColor rgb="FFFFFF00"/>
                </patternFill>
              </fill>
            </x14:dxf>
          </x14:cfRule>
          <x14:cfRule type="containsText" priority="4120" operator="containsText" id="{E43E3E2D-F0CD-43EB-AB78-50350D900B8F}">
            <xm:f>NOT(ISERROR(SEARCH('Listados Datos'!$P$6,Z516)))</xm:f>
            <xm:f>'Listados Datos'!$P$6</xm:f>
            <x14:dxf>
              <fill>
                <patternFill>
                  <bgColor rgb="FFFFC000"/>
                </patternFill>
              </fill>
            </x14:dxf>
          </x14:cfRule>
          <x14:cfRule type="containsText" priority="4121" operator="containsText" id="{13596BFE-23BA-461E-BECE-E12EC49F4AE9}">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967" operator="containsText" id="{E21C7F4C-F559-4BF4-B1D2-5046EA7BAA8A}">
            <xm:f>NOT(ISERROR(SEARCH('Listados Datos'!$T$3,AT522)))</xm:f>
            <xm:f>'Listados Datos'!$T$3</xm:f>
            <x14:dxf>
              <fill>
                <patternFill patternType="solid">
                  <bgColor rgb="FFC00000"/>
                </patternFill>
              </fill>
            </x14:dxf>
          </x14:cfRule>
          <x14:cfRule type="containsText" priority="3968" operator="containsText" id="{DB2A8123-EEE4-4C13-8010-818FFFF6741E}">
            <xm:f>NOT(ISERROR(SEARCH('Listados Datos'!$T$4,AT522)))</xm:f>
            <xm:f>'Listados Datos'!$T$4</xm:f>
            <x14:dxf>
              <font>
                <b/>
                <i val="0"/>
                <color theme="0"/>
              </font>
              <fill>
                <patternFill>
                  <bgColor rgb="FFE26B0A"/>
                </patternFill>
              </fill>
            </x14:dxf>
          </x14:cfRule>
          <x14:cfRule type="containsText" priority="3969" operator="containsText" id="{FBEEBFE4-1F65-475D-ABDC-3FCC01DE9E8E}">
            <xm:f>NOT(ISERROR(SEARCH('Listados Datos'!$T$5,AT522)))</xm:f>
            <xm:f>'Listados Datos'!$T$5</xm:f>
            <x14:dxf>
              <font>
                <b/>
                <i val="0"/>
                <color auto="1"/>
              </font>
              <fill>
                <patternFill>
                  <bgColor rgb="FFFFFF00"/>
                </patternFill>
              </fill>
            </x14:dxf>
          </x14:cfRule>
          <x14:cfRule type="containsText" priority="3970" operator="containsText" id="{137D7422-CA2F-42F4-8A62-835C8FCFC184}">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957" operator="containsText" id="{E158476D-E35C-4E6D-B979-5BA04C3BC1FA}">
            <xm:f>NOT(ISERROR(SEARCH('Listados Datos'!$P$3,AR522)))</xm:f>
            <xm:f>'Listados Datos'!$P$3</xm:f>
            <x14:dxf>
              <fill>
                <patternFill>
                  <bgColor rgb="FF99CC00"/>
                </patternFill>
              </fill>
            </x14:dxf>
          </x14:cfRule>
          <x14:cfRule type="containsText" priority="3958" operator="containsText" id="{03DDFB87-9050-4F38-804A-7CEB1FF5BC36}">
            <xm:f>NOT(ISERROR(SEARCH('Listados Datos'!$P$4,AR522)))</xm:f>
            <xm:f>'Listados Datos'!$P$4</xm:f>
            <x14:dxf>
              <fill>
                <patternFill>
                  <bgColor rgb="FF33CC33"/>
                </patternFill>
              </fill>
            </x14:dxf>
          </x14:cfRule>
          <x14:cfRule type="containsText" priority="3959" operator="containsText" id="{1E8BF897-AE29-4939-A1D0-3197262B71B7}">
            <xm:f>NOT(ISERROR(SEARCH('Listados Datos'!$P$5,AR522)))</xm:f>
            <xm:f>'Listados Datos'!$P$5</xm:f>
            <x14:dxf>
              <fill>
                <patternFill>
                  <bgColor rgb="FFFFFF00"/>
                </patternFill>
              </fill>
            </x14:dxf>
          </x14:cfRule>
          <x14:cfRule type="containsText" priority="3960" operator="containsText" id="{146AB2D5-3768-4942-AC15-DCFA9F5FF2C0}">
            <xm:f>NOT(ISERROR(SEARCH('Listados Datos'!$P$6,AR522)))</xm:f>
            <xm:f>'Listados Datos'!$P$6</xm:f>
            <x14:dxf>
              <fill>
                <patternFill>
                  <bgColor rgb="FFFFC000"/>
                </patternFill>
              </fill>
            </x14:dxf>
          </x14:cfRule>
          <x14:cfRule type="containsText" priority="3961" operator="containsText" id="{DB9EA06F-D57C-484D-BDD8-4028F835FA8A}">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4089" operator="containsText" id="{330A7D37-07C0-49BC-9204-8F805CACC2D0}">
            <xm:f>NOT(ISERROR(SEARCH('Listados Datos'!$T$3,AT517)))</xm:f>
            <xm:f>'Listados Datos'!$T$3</xm:f>
            <x14:dxf>
              <fill>
                <patternFill patternType="solid">
                  <bgColor rgb="FFC00000"/>
                </patternFill>
              </fill>
            </x14:dxf>
          </x14:cfRule>
          <x14:cfRule type="containsText" priority="4090" operator="containsText" id="{6ED1E94E-985A-443E-8770-D1DD447213A6}">
            <xm:f>NOT(ISERROR(SEARCH('Listados Datos'!$T$4,AT517)))</xm:f>
            <xm:f>'Listados Datos'!$T$4</xm:f>
            <x14:dxf>
              <font>
                <b/>
                <i val="0"/>
                <color theme="0"/>
              </font>
              <fill>
                <patternFill>
                  <bgColor rgb="FFE26B0A"/>
                </patternFill>
              </fill>
            </x14:dxf>
          </x14:cfRule>
          <x14:cfRule type="containsText" priority="4091" operator="containsText" id="{421CE7D6-FBC7-4396-B1AF-2CE1E3CFDE97}">
            <xm:f>NOT(ISERROR(SEARCH('Listados Datos'!$T$5,AT517)))</xm:f>
            <xm:f>'Listados Datos'!$T$5</xm:f>
            <x14:dxf>
              <font>
                <b/>
                <i val="0"/>
                <color auto="1"/>
              </font>
              <fill>
                <patternFill>
                  <bgColor rgb="FFFFFF00"/>
                </patternFill>
              </fill>
            </x14:dxf>
          </x14:cfRule>
          <x14:cfRule type="containsText" priority="4092" operator="containsText" id="{C9D85246-04BA-4D41-818F-144ACBFC0DC5}">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4079" operator="containsText" id="{FA19A238-DDDA-43F8-8865-5AF7CC951E4A}">
            <xm:f>NOT(ISERROR(SEARCH('Listados Datos'!$P$3,AR517)))</xm:f>
            <xm:f>'Listados Datos'!$P$3</xm:f>
            <x14:dxf>
              <fill>
                <patternFill>
                  <bgColor rgb="FF99CC00"/>
                </patternFill>
              </fill>
            </x14:dxf>
          </x14:cfRule>
          <x14:cfRule type="containsText" priority="4080" operator="containsText" id="{267BD0F7-B7F6-483B-AF99-25921C00AFDD}">
            <xm:f>NOT(ISERROR(SEARCH('Listados Datos'!$P$4,AR517)))</xm:f>
            <xm:f>'Listados Datos'!$P$4</xm:f>
            <x14:dxf>
              <fill>
                <patternFill>
                  <bgColor rgb="FF33CC33"/>
                </patternFill>
              </fill>
            </x14:dxf>
          </x14:cfRule>
          <x14:cfRule type="containsText" priority="4081" operator="containsText" id="{D7BA29AF-AB23-45CE-A687-E657E386B4E6}">
            <xm:f>NOT(ISERROR(SEARCH('Listados Datos'!$P$5,AR517)))</xm:f>
            <xm:f>'Listados Datos'!$P$5</xm:f>
            <x14:dxf>
              <fill>
                <patternFill>
                  <bgColor rgb="FFFFFF00"/>
                </patternFill>
              </fill>
            </x14:dxf>
          </x14:cfRule>
          <x14:cfRule type="containsText" priority="4082" operator="containsText" id="{E086635B-DDB3-48A7-88A2-86A10FB1322E}">
            <xm:f>NOT(ISERROR(SEARCH('Listados Datos'!$P$6,AR517)))</xm:f>
            <xm:f>'Listados Datos'!$P$6</xm:f>
            <x14:dxf>
              <fill>
                <patternFill>
                  <bgColor rgb="FFFFC000"/>
                </patternFill>
              </fill>
            </x14:dxf>
          </x14:cfRule>
          <x14:cfRule type="containsText" priority="4083" operator="containsText" id="{51F4FD22-8D04-480C-9E2A-D8B7F869683C}">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943" operator="containsText" id="{113F44A3-E69D-4EA5-8037-46400D39E906}">
            <xm:f>NOT(ISERROR(SEARCH('Listados Datos'!$P$3,AR523)))</xm:f>
            <xm:f>'Listados Datos'!$P$3</xm:f>
            <x14:dxf>
              <fill>
                <patternFill>
                  <bgColor rgb="FF99CC00"/>
                </patternFill>
              </fill>
            </x14:dxf>
          </x14:cfRule>
          <x14:cfRule type="containsText" priority="3944" operator="containsText" id="{7BF8BFF9-90EB-468F-9964-E8CE64F30322}">
            <xm:f>NOT(ISERROR(SEARCH('Listados Datos'!$P$4,AR523)))</xm:f>
            <xm:f>'Listados Datos'!$P$4</xm:f>
            <x14:dxf>
              <fill>
                <patternFill>
                  <bgColor rgb="FF33CC33"/>
                </patternFill>
              </fill>
            </x14:dxf>
          </x14:cfRule>
          <x14:cfRule type="containsText" priority="3945" operator="containsText" id="{A763B6FA-7C65-4CB6-AEA1-8EA5CE1565C6}">
            <xm:f>NOT(ISERROR(SEARCH('Listados Datos'!$P$5,AR523)))</xm:f>
            <xm:f>'Listados Datos'!$P$5</xm:f>
            <x14:dxf>
              <fill>
                <patternFill>
                  <bgColor rgb="FFFFFF00"/>
                </patternFill>
              </fill>
            </x14:dxf>
          </x14:cfRule>
          <x14:cfRule type="containsText" priority="3946" operator="containsText" id="{F983E559-575D-41B9-B319-4FA78E016AA9}">
            <xm:f>NOT(ISERROR(SEARCH('Listados Datos'!$P$6,AR523)))</xm:f>
            <xm:f>'Listados Datos'!$P$6</xm:f>
            <x14:dxf>
              <fill>
                <patternFill>
                  <bgColor rgb="FFFFC000"/>
                </patternFill>
              </fill>
            </x14:dxf>
          </x14:cfRule>
          <x14:cfRule type="containsText" priority="3947" operator="containsText" id="{671EAE40-AD9C-4987-A07E-CA436259941D}">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807" operator="containsText" id="{9307B531-D7E7-472B-8559-85A331D77714}">
            <xm:f>NOT(ISERROR(SEARCH('Listados Datos'!$P$3,AR535)))</xm:f>
            <xm:f>'Listados Datos'!$P$3</xm:f>
            <x14:dxf>
              <fill>
                <patternFill>
                  <bgColor rgb="FF99CC00"/>
                </patternFill>
              </fill>
            </x14:dxf>
          </x14:cfRule>
          <x14:cfRule type="containsText" priority="3808" operator="containsText" id="{1B3CAF01-3AE1-4CC6-B239-B341D46F4722}">
            <xm:f>NOT(ISERROR(SEARCH('Listados Datos'!$P$4,AR535)))</xm:f>
            <xm:f>'Listados Datos'!$P$4</xm:f>
            <x14:dxf>
              <fill>
                <patternFill>
                  <bgColor rgb="FF33CC33"/>
                </patternFill>
              </fill>
            </x14:dxf>
          </x14:cfRule>
          <x14:cfRule type="containsText" priority="3809" operator="containsText" id="{8B160B4E-C52D-4B0A-9B70-E68501EF49A0}">
            <xm:f>NOT(ISERROR(SEARCH('Listados Datos'!$P$5,AR535)))</xm:f>
            <xm:f>'Listados Datos'!$P$5</xm:f>
            <x14:dxf>
              <fill>
                <patternFill>
                  <bgColor rgb="FFFFFF00"/>
                </patternFill>
              </fill>
            </x14:dxf>
          </x14:cfRule>
          <x14:cfRule type="containsText" priority="3810" operator="containsText" id="{08DB0D72-85E4-4BF6-8623-608413B78AFF}">
            <xm:f>NOT(ISERROR(SEARCH('Listados Datos'!$P$6,AR535)))</xm:f>
            <xm:f>'Listados Datos'!$P$6</xm:f>
            <x14:dxf>
              <fill>
                <patternFill>
                  <bgColor rgb="FFFFC000"/>
                </patternFill>
              </fill>
            </x14:dxf>
          </x14:cfRule>
          <x14:cfRule type="containsText" priority="3811" operator="containsText" id="{B1757DDD-C51F-47D8-B020-02FE79AA41BA}">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4483" operator="containsText" id="{1FDEDF01-F390-4827-B5EF-40F46C4B4E74}">
            <xm:f>NOT(ISERROR(SEARCH('Listados Datos'!$T$3,AF502)))</xm:f>
            <xm:f>'Listados Datos'!$T$3</xm:f>
            <x14:dxf>
              <fill>
                <patternFill patternType="solid">
                  <bgColor rgb="FFC00000"/>
                </patternFill>
              </fill>
            </x14:dxf>
          </x14:cfRule>
          <x14:cfRule type="containsText" priority="4484" operator="containsText" id="{881719EE-1153-4C7A-8C1E-15A9EAABE196}">
            <xm:f>NOT(ISERROR(SEARCH('Listados Datos'!$T$4,AF502)))</xm:f>
            <xm:f>'Listados Datos'!$T$4</xm:f>
            <x14:dxf>
              <font>
                <b/>
                <i val="0"/>
                <color theme="0"/>
              </font>
              <fill>
                <patternFill>
                  <bgColor rgb="FFE26B0A"/>
                </patternFill>
              </fill>
            </x14:dxf>
          </x14:cfRule>
          <x14:cfRule type="containsText" priority="4485" operator="containsText" id="{7E6571CD-D660-41FE-AD06-23193C81FF09}">
            <xm:f>NOT(ISERROR(SEARCH('Listados Datos'!$T$5,AF502)))</xm:f>
            <xm:f>'Listados Datos'!$T$5</xm:f>
            <x14:dxf>
              <font>
                <b/>
                <i val="0"/>
                <color auto="1"/>
              </font>
              <fill>
                <patternFill>
                  <bgColor rgb="FFFFFF00"/>
                </patternFill>
              </fill>
            </x14:dxf>
          </x14:cfRule>
          <x14:cfRule type="containsText" priority="4486" operator="containsText" id="{FF44B38A-BAF7-4BFF-ADB2-248AFCFB1A5F}">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479" operator="containsText" id="{1805C878-B18A-4E1E-BD79-C0EE4E2EBFA0}">
            <xm:f>NOT(ISERROR(SEARCH('Listados Datos'!$T$3,AB502)))</xm:f>
            <xm:f>'Listados Datos'!$T$3</xm:f>
            <x14:dxf>
              <fill>
                <patternFill patternType="solid">
                  <bgColor rgb="FFC00000"/>
                </patternFill>
              </fill>
            </x14:dxf>
          </x14:cfRule>
          <x14:cfRule type="containsText" priority="4480" operator="containsText" id="{0361F453-0490-4C67-A3D3-A6A93DF58678}">
            <xm:f>NOT(ISERROR(SEARCH('Listados Datos'!$T$4,AB502)))</xm:f>
            <xm:f>'Listados Datos'!$T$4</xm:f>
            <x14:dxf>
              <font>
                <b/>
                <i val="0"/>
                <color theme="0"/>
              </font>
              <fill>
                <patternFill>
                  <bgColor rgb="FFE26B0A"/>
                </patternFill>
              </fill>
            </x14:dxf>
          </x14:cfRule>
          <x14:cfRule type="containsText" priority="4481" operator="containsText" id="{AE19BC6D-70B9-4C3B-B756-26D4B249D03A}">
            <xm:f>NOT(ISERROR(SEARCH('Listados Datos'!$T$5,AB502)))</xm:f>
            <xm:f>'Listados Datos'!$T$5</xm:f>
            <x14:dxf>
              <font>
                <b/>
                <i val="0"/>
                <color auto="1"/>
              </font>
              <fill>
                <patternFill>
                  <bgColor rgb="FFFFFF00"/>
                </patternFill>
              </fill>
            </x14:dxf>
          </x14:cfRule>
          <x14:cfRule type="containsText" priority="4482" operator="containsText" id="{72D70F65-5223-4157-A30C-D1A30DBA0531}">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469" operator="containsText" id="{B541DE43-538F-4042-B88E-8F9B02A06CCC}">
            <xm:f>NOT(ISERROR(SEARCH('Listados Datos'!$P$3,Z502)))</xm:f>
            <xm:f>'Listados Datos'!$P$3</xm:f>
            <x14:dxf>
              <fill>
                <patternFill>
                  <bgColor rgb="FF99CC00"/>
                </patternFill>
              </fill>
            </x14:dxf>
          </x14:cfRule>
          <x14:cfRule type="containsText" priority="4470" operator="containsText" id="{BA488778-18AD-4D71-8857-EB411A361D45}">
            <xm:f>NOT(ISERROR(SEARCH('Listados Datos'!$P$4,Z502)))</xm:f>
            <xm:f>'Listados Datos'!$P$4</xm:f>
            <x14:dxf>
              <fill>
                <patternFill>
                  <bgColor rgb="FF33CC33"/>
                </patternFill>
              </fill>
            </x14:dxf>
          </x14:cfRule>
          <x14:cfRule type="containsText" priority="4471" operator="containsText" id="{8DD0C869-B953-4E8D-A6E2-1BD0E8295BF6}">
            <xm:f>NOT(ISERROR(SEARCH('Listados Datos'!$P$5,Z502)))</xm:f>
            <xm:f>'Listados Datos'!$P$5</xm:f>
            <x14:dxf>
              <fill>
                <patternFill>
                  <bgColor rgb="FFFFFF00"/>
                </patternFill>
              </fill>
            </x14:dxf>
          </x14:cfRule>
          <x14:cfRule type="containsText" priority="4472" operator="containsText" id="{F66CE52C-81C8-4939-90BA-DCA5DDE526C8}">
            <xm:f>NOT(ISERROR(SEARCH('Listados Datos'!$P$6,Z502)))</xm:f>
            <xm:f>'Listados Datos'!$P$6</xm:f>
            <x14:dxf>
              <fill>
                <patternFill>
                  <bgColor rgb="FFFFC000"/>
                </patternFill>
              </fill>
            </x14:dxf>
          </x14:cfRule>
          <x14:cfRule type="containsText" priority="4473" operator="containsText" id="{F9C33CD2-337B-4A2B-9678-5B65E80116BB}">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445" operator="containsText" id="{885ECE11-8558-43EC-B4F6-590AD7B67002}">
            <xm:f>NOT(ISERROR(SEARCH('Listados Datos'!$T$3,AT502)))</xm:f>
            <xm:f>'Listados Datos'!$T$3</xm:f>
            <x14:dxf>
              <fill>
                <patternFill patternType="solid">
                  <bgColor rgb="FFC00000"/>
                </patternFill>
              </fill>
            </x14:dxf>
          </x14:cfRule>
          <x14:cfRule type="containsText" priority="4446" operator="containsText" id="{B0D15F3A-F3B0-4B70-AEB7-69EC9CDF1B1A}">
            <xm:f>NOT(ISERROR(SEARCH('Listados Datos'!$T$4,AT502)))</xm:f>
            <xm:f>'Listados Datos'!$T$4</xm:f>
            <x14:dxf>
              <font>
                <b/>
                <i val="0"/>
                <color theme="0"/>
              </font>
              <fill>
                <patternFill>
                  <bgColor rgb="FFE26B0A"/>
                </patternFill>
              </fill>
            </x14:dxf>
          </x14:cfRule>
          <x14:cfRule type="containsText" priority="4447" operator="containsText" id="{9E94E30D-75B4-4529-9E17-B961D7E08875}">
            <xm:f>NOT(ISERROR(SEARCH('Listados Datos'!$T$5,AT502)))</xm:f>
            <xm:f>'Listados Datos'!$T$5</xm:f>
            <x14:dxf>
              <font>
                <b/>
                <i val="0"/>
                <color auto="1"/>
              </font>
              <fill>
                <patternFill>
                  <bgColor rgb="FFFFFF00"/>
                </patternFill>
              </fill>
            </x14:dxf>
          </x14:cfRule>
          <x14:cfRule type="containsText" priority="4448" operator="containsText" id="{7F681448-A8F9-4B23-80FF-03376D7708E6}">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435" operator="containsText" id="{2CBAE445-DBB4-410B-BE80-9A7612B94FC7}">
            <xm:f>NOT(ISERROR(SEARCH('Listados Datos'!$P$3,AR502)))</xm:f>
            <xm:f>'Listados Datos'!$P$3</xm:f>
            <x14:dxf>
              <fill>
                <patternFill>
                  <bgColor rgb="FF99CC00"/>
                </patternFill>
              </fill>
            </x14:dxf>
          </x14:cfRule>
          <x14:cfRule type="containsText" priority="4436" operator="containsText" id="{0ABB36E2-D53C-46FC-B8FB-93F30D33ADA7}">
            <xm:f>NOT(ISERROR(SEARCH('Listados Datos'!$P$4,AR502)))</xm:f>
            <xm:f>'Listados Datos'!$P$4</xm:f>
            <x14:dxf>
              <fill>
                <patternFill>
                  <bgColor rgb="FF33CC33"/>
                </patternFill>
              </fill>
            </x14:dxf>
          </x14:cfRule>
          <x14:cfRule type="containsText" priority="4437" operator="containsText" id="{77B7286E-7D05-436B-9A6D-31E014ED244A}">
            <xm:f>NOT(ISERROR(SEARCH('Listados Datos'!$P$5,AR502)))</xm:f>
            <xm:f>'Listados Datos'!$P$5</xm:f>
            <x14:dxf>
              <fill>
                <patternFill>
                  <bgColor rgb="FFFFFF00"/>
                </patternFill>
              </fill>
            </x14:dxf>
          </x14:cfRule>
          <x14:cfRule type="containsText" priority="4438" operator="containsText" id="{3C85EB41-A59A-41AB-8031-7EDEEFEBC6A3}">
            <xm:f>NOT(ISERROR(SEARCH('Listados Datos'!$P$6,AR502)))</xm:f>
            <xm:f>'Listados Datos'!$P$6</xm:f>
            <x14:dxf>
              <fill>
                <patternFill>
                  <bgColor rgb="FFFFC000"/>
                </patternFill>
              </fill>
            </x14:dxf>
          </x14:cfRule>
          <x14:cfRule type="containsText" priority="4439" operator="containsText" id="{348BED15-28C3-4102-AA38-861DE759720B}">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431" operator="containsText" id="{C6D73463-B08B-4F0D-822B-9C1C37743103}">
            <xm:f>NOT(ISERROR(SEARCH('Listados Datos'!$T$3,AT503)))</xm:f>
            <xm:f>'Listados Datos'!$T$3</xm:f>
            <x14:dxf>
              <fill>
                <patternFill patternType="solid">
                  <bgColor rgb="FFC00000"/>
                </patternFill>
              </fill>
            </x14:dxf>
          </x14:cfRule>
          <x14:cfRule type="containsText" priority="4432" operator="containsText" id="{3D2EAD6A-142B-4BFE-8891-C993C21771C9}">
            <xm:f>NOT(ISERROR(SEARCH('Listados Datos'!$T$4,AT503)))</xm:f>
            <xm:f>'Listados Datos'!$T$4</xm:f>
            <x14:dxf>
              <font>
                <b/>
                <i val="0"/>
                <color theme="0"/>
              </font>
              <fill>
                <patternFill>
                  <bgColor rgb="FFE26B0A"/>
                </patternFill>
              </fill>
            </x14:dxf>
          </x14:cfRule>
          <x14:cfRule type="containsText" priority="4433" operator="containsText" id="{AB870CA8-E775-4BA9-B7C0-EB71F6D2D0AF}">
            <xm:f>NOT(ISERROR(SEARCH('Listados Datos'!$T$5,AT503)))</xm:f>
            <xm:f>'Listados Datos'!$T$5</xm:f>
            <x14:dxf>
              <font>
                <b/>
                <i val="0"/>
                <color auto="1"/>
              </font>
              <fill>
                <patternFill>
                  <bgColor rgb="FFFFFF00"/>
                </patternFill>
              </fill>
            </x14:dxf>
          </x14:cfRule>
          <x14:cfRule type="containsText" priority="4434" operator="containsText" id="{74983126-4170-4F8A-BDEE-091033E34EB1}">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421" operator="containsText" id="{D56F24A2-2C44-4C88-844F-0803B00B124F}">
            <xm:f>NOT(ISERROR(SEARCH('Listados Datos'!$P$3,AR503)))</xm:f>
            <xm:f>'Listados Datos'!$P$3</xm:f>
            <x14:dxf>
              <fill>
                <patternFill>
                  <bgColor rgb="FF99CC00"/>
                </patternFill>
              </fill>
            </x14:dxf>
          </x14:cfRule>
          <x14:cfRule type="containsText" priority="4422" operator="containsText" id="{2D104C37-B2E4-4884-8F90-4D87D326B854}">
            <xm:f>NOT(ISERROR(SEARCH('Listados Datos'!$P$4,AR503)))</xm:f>
            <xm:f>'Listados Datos'!$P$4</xm:f>
            <x14:dxf>
              <fill>
                <patternFill>
                  <bgColor rgb="FF33CC33"/>
                </patternFill>
              </fill>
            </x14:dxf>
          </x14:cfRule>
          <x14:cfRule type="containsText" priority="4423" operator="containsText" id="{6D865161-FB49-41F5-B65C-B0B0BAE302F8}">
            <xm:f>NOT(ISERROR(SEARCH('Listados Datos'!$P$5,AR503)))</xm:f>
            <xm:f>'Listados Datos'!$P$5</xm:f>
            <x14:dxf>
              <fill>
                <patternFill>
                  <bgColor rgb="FFFFFF00"/>
                </patternFill>
              </fill>
            </x14:dxf>
          </x14:cfRule>
          <x14:cfRule type="containsText" priority="4424" operator="containsText" id="{BE09DF49-1948-4D4B-8273-0E28D172FA3A}">
            <xm:f>NOT(ISERROR(SEARCH('Listados Datos'!$P$6,AR503)))</xm:f>
            <xm:f>'Listados Datos'!$P$6</xm:f>
            <x14:dxf>
              <fill>
                <patternFill>
                  <bgColor rgb="FFFFC000"/>
                </patternFill>
              </fill>
            </x14:dxf>
          </x14:cfRule>
          <x14:cfRule type="containsText" priority="4425" operator="containsText" id="{761EDCA6-4F27-4451-A233-063890E63A81}">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4417" operator="containsText" id="{52C080A7-6D11-4FAD-A04F-F6DE58406324}">
            <xm:f>NOT(ISERROR(SEARCH('Listados Datos'!$T$3,AT507)))</xm:f>
            <xm:f>'Listados Datos'!$T$3</xm:f>
            <x14:dxf>
              <fill>
                <patternFill patternType="solid">
                  <bgColor rgb="FFC00000"/>
                </patternFill>
              </fill>
            </x14:dxf>
          </x14:cfRule>
          <x14:cfRule type="containsText" priority="4418" operator="containsText" id="{866DC180-2E3A-4985-9929-8A2F77AFAFB4}">
            <xm:f>NOT(ISERROR(SEARCH('Listados Datos'!$T$4,AT507)))</xm:f>
            <xm:f>'Listados Datos'!$T$4</xm:f>
            <x14:dxf>
              <font>
                <b/>
                <i val="0"/>
                <color theme="0"/>
              </font>
              <fill>
                <patternFill>
                  <bgColor rgb="FFE26B0A"/>
                </patternFill>
              </fill>
            </x14:dxf>
          </x14:cfRule>
          <x14:cfRule type="containsText" priority="4419" operator="containsText" id="{81B44B94-5BF2-40BE-88BA-FF000CA92638}">
            <xm:f>NOT(ISERROR(SEARCH('Listados Datos'!$T$5,AT507)))</xm:f>
            <xm:f>'Listados Datos'!$T$5</xm:f>
            <x14:dxf>
              <font>
                <b/>
                <i val="0"/>
                <color auto="1"/>
              </font>
              <fill>
                <patternFill>
                  <bgColor rgb="FFFFFF00"/>
                </patternFill>
              </fill>
            </x14:dxf>
          </x14:cfRule>
          <x14:cfRule type="containsText" priority="4420" operator="containsText" id="{375A8A04-4881-47B5-AF58-4A99422342C3}">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407" operator="containsText" id="{B81821F5-D364-4708-9579-9D0A37F579D9}">
            <xm:f>NOT(ISERROR(SEARCH('Listados Datos'!$P$3,AR507)))</xm:f>
            <xm:f>'Listados Datos'!$P$3</xm:f>
            <x14:dxf>
              <fill>
                <patternFill>
                  <bgColor rgb="FF99CC00"/>
                </patternFill>
              </fill>
            </x14:dxf>
          </x14:cfRule>
          <x14:cfRule type="containsText" priority="4408" operator="containsText" id="{D4B1593F-69CE-4941-97FC-B04CB2ADA251}">
            <xm:f>NOT(ISERROR(SEARCH('Listados Datos'!$P$4,AR507)))</xm:f>
            <xm:f>'Listados Datos'!$P$4</xm:f>
            <x14:dxf>
              <fill>
                <patternFill>
                  <bgColor rgb="FF33CC33"/>
                </patternFill>
              </fill>
            </x14:dxf>
          </x14:cfRule>
          <x14:cfRule type="containsText" priority="4409" operator="containsText" id="{9DA56E0B-0F19-40C5-B39D-559E908FCE49}">
            <xm:f>NOT(ISERROR(SEARCH('Listados Datos'!$P$5,AR507)))</xm:f>
            <xm:f>'Listados Datos'!$P$5</xm:f>
            <x14:dxf>
              <fill>
                <patternFill>
                  <bgColor rgb="FFFFFF00"/>
                </patternFill>
              </fill>
            </x14:dxf>
          </x14:cfRule>
          <x14:cfRule type="containsText" priority="4410" operator="containsText" id="{08A0479C-7DF6-42F5-A950-B71D25D5206C}">
            <xm:f>NOT(ISERROR(SEARCH('Listados Datos'!$P$6,AR507)))</xm:f>
            <xm:f>'Listados Datos'!$P$6</xm:f>
            <x14:dxf>
              <fill>
                <patternFill>
                  <bgColor rgb="FFFFC000"/>
                </patternFill>
              </fill>
            </x14:dxf>
          </x14:cfRule>
          <x14:cfRule type="containsText" priority="4411" operator="containsText" id="{EDAD1BC9-3BD1-4987-9C5B-5B9CBE2B65CF}">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403" operator="containsText" id="{D0CBAF71-A158-4ED2-90CE-463A09629F5B}">
            <xm:f>NOT(ISERROR(SEARCH('Listados Datos'!$T$3,AF504)))</xm:f>
            <xm:f>'Listados Datos'!$T$3</xm:f>
            <x14:dxf>
              <fill>
                <patternFill patternType="solid">
                  <bgColor rgb="FFC00000"/>
                </patternFill>
              </fill>
            </x14:dxf>
          </x14:cfRule>
          <x14:cfRule type="containsText" priority="4404" operator="containsText" id="{5C33E787-A992-4204-84B5-9465A5A1F8A4}">
            <xm:f>NOT(ISERROR(SEARCH('Listados Datos'!$T$4,AF504)))</xm:f>
            <xm:f>'Listados Datos'!$T$4</xm:f>
            <x14:dxf>
              <font>
                <b/>
                <i val="0"/>
                <color theme="0"/>
              </font>
              <fill>
                <patternFill>
                  <bgColor rgb="FFE26B0A"/>
                </patternFill>
              </fill>
            </x14:dxf>
          </x14:cfRule>
          <x14:cfRule type="containsText" priority="4405" operator="containsText" id="{166DF194-188D-4A86-800F-D5DFD3EA7705}">
            <xm:f>NOT(ISERROR(SEARCH('Listados Datos'!$T$5,AF504)))</xm:f>
            <xm:f>'Listados Datos'!$T$5</xm:f>
            <x14:dxf>
              <font>
                <b/>
                <i val="0"/>
                <color auto="1"/>
              </font>
              <fill>
                <patternFill>
                  <bgColor rgb="FFFFFF00"/>
                </patternFill>
              </fill>
            </x14:dxf>
          </x14:cfRule>
          <x14:cfRule type="containsText" priority="4406" operator="containsText" id="{9C4F2956-21E6-4B2F-8228-64183A1168DC}">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399" operator="containsText" id="{D4913846-BA48-48C4-82B2-3CE5C6E69A56}">
            <xm:f>NOT(ISERROR(SEARCH('Listados Datos'!$T$3,AB504)))</xm:f>
            <xm:f>'Listados Datos'!$T$3</xm:f>
            <x14:dxf>
              <fill>
                <patternFill patternType="solid">
                  <bgColor rgb="FFC00000"/>
                </patternFill>
              </fill>
            </x14:dxf>
          </x14:cfRule>
          <x14:cfRule type="containsText" priority="4400" operator="containsText" id="{E8A8C7A7-ED52-4DBA-B444-02A6DCB1B625}">
            <xm:f>NOT(ISERROR(SEARCH('Listados Datos'!$T$4,AB504)))</xm:f>
            <xm:f>'Listados Datos'!$T$4</xm:f>
            <x14:dxf>
              <font>
                <b/>
                <i val="0"/>
                <color theme="0"/>
              </font>
              <fill>
                <patternFill>
                  <bgColor rgb="FFE26B0A"/>
                </patternFill>
              </fill>
            </x14:dxf>
          </x14:cfRule>
          <x14:cfRule type="containsText" priority="4401" operator="containsText" id="{50093D65-3ACE-49DC-9305-587D32853090}">
            <xm:f>NOT(ISERROR(SEARCH('Listados Datos'!$T$5,AB504)))</xm:f>
            <xm:f>'Listados Datos'!$T$5</xm:f>
            <x14:dxf>
              <font>
                <b/>
                <i val="0"/>
                <color auto="1"/>
              </font>
              <fill>
                <patternFill>
                  <bgColor rgb="FFFFFF00"/>
                </patternFill>
              </fill>
            </x14:dxf>
          </x14:cfRule>
          <x14:cfRule type="containsText" priority="4402" operator="containsText" id="{6C4C87BC-EDEE-4FBC-BE6E-D94885B55E0F}">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389" operator="containsText" id="{AC4C400B-F2B3-428A-B4D5-A275079C7CBF}">
            <xm:f>NOT(ISERROR(SEARCH('Listados Datos'!$P$3,Z504)))</xm:f>
            <xm:f>'Listados Datos'!$P$3</xm:f>
            <x14:dxf>
              <fill>
                <patternFill>
                  <bgColor rgb="FF99CC00"/>
                </patternFill>
              </fill>
            </x14:dxf>
          </x14:cfRule>
          <x14:cfRule type="containsText" priority="4390" operator="containsText" id="{BC020BE7-535B-440C-ADC1-22BB2FD4F915}">
            <xm:f>NOT(ISERROR(SEARCH('Listados Datos'!$P$4,Z504)))</xm:f>
            <xm:f>'Listados Datos'!$P$4</xm:f>
            <x14:dxf>
              <fill>
                <patternFill>
                  <bgColor rgb="FF33CC33"/>
                </patternFill>
              </fill>
            </x14:dxf>
          </x14:cfRule>
          <x14:cfRule type="containsText" priority="4391" operator="containsText" id="{0828BCF6-99F5-4188-8C20-2C19986E2795}">
            <xm:f>NOT(ISERROR(SEARCH('Listados Datos'!$P$5,Z504)))</xm:f>
            <xm:f>'Listados Datos'!$P$5</xm:f>
            <x14:dxf>
              <fill>
                <patternFill>
                  <bgColor rgb="FFFFFF00"/>
                </patternFill>
              </fill>
            </x14:dxf>
          </x14:cfRule>
          <x14:cfRule type="containsText" priority="4392" operator="containsText" id="{399F4560-4E12-4818-ABAB-705CDBF5453E}">
            <xm:f>NOT(ISERROR(SEARCH('Listados Datos'!$P$6,Z504)))</xm:f>
            <xm:f>'Listados Datos'!$P$6</xm:f>
            <x14:dxf>
              <fill>
                <patternFill>
                  <bgColor rgb="FFFFC000"/>
                </patternFill>
              </fill>
            </x14:dxf>
          </x14:cfRule>
          <x14:cfRule type="containsText" priority="4393" operator="containsText" id="{823A571D-D3BD-4494-A41F-F353A3ED4BF9}">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4375" operator="containsText" id="{798C88C3-8890-4B23-A2B9-9A3CFBD4F8E6}">
            <xm:f>NOT(ISERROR(SEARCH('Listados Datos'!$T$3,AT504)))</xm:f>
            <xm:f>'Listados Datos'!$T$3</xm:f>
            <x14:dxf>
              <fill>
                <patternFill patternType="solid">
                  <bgColor rgb="FFC00000"/>
                </patternFill>
              </fill>
            </x14:dxf>
          </x14:cfRule>
          <x14:cfRule type="containsText" priority="4376" operator="containsText" id="{C1175A40-BF79-4D42-8836-46A696617E67}">
            <xm:f>NOT(ISERROR(SEARCH('Listados Datos'!$T$4,AT504)))</xm:f>
            <xm:f>'Listados Datos'!$T$4</xm:f>
            <x14:dxf>
              <font>
                <b/>
                <i val="0"/>
                <color theme="0"/>
              </font>
              <fill>
                <patternFill>
                  <bgColor rgb="FFE26B0A"/>
                </patternFill>
              </fill>
            </x14:dxf>
          </x14:cfRule>
          <x14:cfRule type="containsText" priority="4377" operator="containsText" id="{BB4ACB23-9A00-4308-91A8-DFC3DEBD4810}">
            <xm:f>NOT(ISERROR(SEARCH('Listados Datos'!$T$5,AT504)))</xm:f>
            <xm:f>'Listados Datos'!$T$5</xm:f>
            <x14:dxf>
              <font>
                <b/>
                <i val="0"/>
                <color auto="1"/>
              </font>
              <fill>
                <patternFill>
                  <bgColor rgb="FFFFFF00"/>
                </patternFill>
              </fill>
            </x14:dxf>
          </x14:cfRule>
          <x14:cfRule type="containsText" priority="4378" operator="containsText" id="{BD7F4E19-BC73-4260-90B1-D7942A906383}">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365" operator="containsText" id="{2107E90A-3760-4C66-ACDB-78561E2FAC72}">
            <xm:f>NOT(ISERROR(SEARCH('Listados Datos'!$P$3,AR504)))</xm:f>
            <xm:f>'Listados Datos'!$P$3</xm:f>
            <x14:dxf>
              <fill>
                <patternFill>
                  <bgColor rgb="FF99CC00"/>
                </patternFill>
              </fill>
            </x14:dxf>
          </x14:cfRule>
          <x14:cfRule type="containsText" priority="4366" operator="containsText" id="{5D83C64C-7BEE-472B-BD86-8BDC9637A404}">
            <xm:f>NOT(ISERROR(SEARCH('Listados Datos'!$P$4,AR504)))</xm:f>
            <xm:f>'Listados Datos'!$P$4</xm:f>
            <x14:dxf>
              <fill>
                <patternFill>
                  <bgColor rgb="FF33CC33"/>
                </patternFill>
              </fill>
            </x14:dxf>
          </x14:cfRule>
          <x14:cfRule type="containsText" priority="4367" operator="containsText" id="{EB79AEAF-63D4-4C8B-BB14-9788272A27A8}">
            <xm:f>NOT(ISERROR(SEARCH('Listados Datos'!$P$5,AR504)))</xm:f>
            <xm:f>'Listados Datos'!$P$5</xm:f>
            <x14:dxf>
              <fill>
                <patternFill>
                  <bgColor rgb="FFFFFF00"/>
                </patternFill>
              </fill>
            </x14:dxf>
          </x14:cfRule>
          <x14:cfRule type="containsText" priority="4368" operator="containsText" id="{5B872BE3-0F45-42F3-9597-9DFE49E8E591}">
            <xm:f>NOT(ISERROR(SEARCH('Listados Datos'!$P$6,AR504)))</xm:f>
            <xm:f>'Listados Datos'!$P$6</xm:f>
            <x14:dxf>
              <fill>
                <patternFill>
                  <bgColor rgb="FFFFC000"/>
                </patternFill>
              </fill>
            </x14:dxf>
          </x14:cfRule>
          <x14:cfRule type="containsText" priority="4369" operator="containsText" id="{5AAA7DDD-3810-4FE7-85D3-EDACA58136AD}">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361" operator="containsText" id="{5A0215C4-C4AE-4BA3-84C8-4FCAA65B172D}">
            <xm:f>NOT(ISERROR(SEARCH('Listados Datos'!$T$3,AT505)))</xm:f>
            <xm:f>'Listados Datos'!$T$3</xm:f>
            <x14:dxf>
              <fill>
                <patternFill patternType="solid">
                  <bgColor rgb="FFC00000"/>
                </patternFill>
              </fill>
            </x14:dxf>
          </x14:cfRule>
          <x14:cfRule type="containsText" priority="4362" operator="containsText" id="{04C0AAD7-8A3A-4C28-B89A-8C205F33BB4C}">
            <xm:f>NOT(ISERROR(SEARCH('Listados Datos'!$T$4,AT505)))</xm:f>
            <xm:f>'Listados Datos'!$T$4</xm:f>
            <x14:dxf>
              <font>
                <b/>
                <i val="0"/>
                <color theme="0"/>
              </font>
              <fill>
                <patternFill>
                  <bgColor rgb="FFE26B0A"/>
                </patternFill>
              </fill>
            </x14:dxf>
          </x14:cfRule>
          <x14:cfRule type="containsText" priority="4363" operator="containsText" id="{C00B6830-A844-49B3-9A7F-CDD3093E0809}">
            <xm:f>NOT(ISERROR(SEARCH('Listados Datos'!$T$5,AT505)))</xm:f>
            <xm:f>'Listados Datos'!$T$5</xm:f>
            <x14:dxf>
              <font>
                <b/>
                <i val="0"/>
                <color auto="1"/>
              </font>
              <fill>
                <patternFill>
                  <bgColor rgb="FFFFFF00"/>
                </patternFill>
              </fill>
            </x14:dxf>
          </x14:cfRule>
          <x14:cfRule type="containsText" priority="4364" operator="containsText" id="{19ACB915-B342-4CB6-9A35-5B70819A2649}">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351" operator="containsText" id="{4D9CD9D3-89A6-4760-BBFE-8E445E324751}">
            <xm:f>NOT(ISERROR(SEARCH('Listados Datos'!$P$3,AR505)))</xm:f>
            <xm:f>'Listados Datos'!$P$3</xm:f>
            <x14:dxf>
              <fill>
                <patternFill>
                  <bgColor rgb="FF99CC00"/>
                </patternFill>
              </fill>
            </x14:dxf>
          </x14:cfRule>
          <x14:cfRule type="containsText" priority="4352" operator="containsText" id="{8778167A-3B33-4962-9ACF-99FA66F39E5C}">
            <xm:f>NOT(ISERROR(SEARCH('Listados Datos'!$P$4,AR505)))</xm:f>
            <xm:f>'Listados Datos'!$P$4</xm:f>
            <x14:dxf>
              <fill>
                <patternFill>
                  <bgColor rgb="FF33CC33"/>
                </patternFill>
              </fill>
            </x14:dxf>
          </x14:cfRule>
          <x14:cfRule type="containsText" priority="4353" operator="containsText" id="{7FEFE528-28EE-497D-B0EC-4D28F3B9247A}">
            <xm:f>NOT(ISERROR(SEARCH('Listados Datos'!$P$5,AR505)))</xm:f>
            <xm:f>'Listados Datos'!$P$5</xm:f>
            <x14:dxf>
              <fill>
                <patternFill>
                  <bgColor rgb="FFFFFF00"/>
                </patternFill>
              </fill>
            </x14:dxf>
          </x14:cfRule>
          <x14:cfRule type="containsText" priority="4354" operator="containsText" id="{87BFE26A-19F2-4FA6-89F8-605A11FED8D8}">
            <xm:f>NOT(ISERROR(SEARCH('Listados Datos'!$P$6,AR505)))</xm:f>
            <xm:f>'Listados Datos'!$P$6</xm:f>
            <x14:dxf>
              <fill>
                <patternFill>
                  <bgColor rgb="FFFFC000"/>
                </patternFill>
              </fill>
            </x14:dxf>
          </x14:cfRule>
          <x14:cfRule type="containsText" priority="4355" operator="containsText" id="{756EE44E-253A-4053-81C3-2F8C7B26AF93}">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75" operator="containsText" id="{B2969FD7-B292-466C-86A7-05BA4EB9DB84}">
            <xm:f>NOT(ISERROR(SEARCH('Listados Datos'!$T$3,AF520)))</xm:f>
            <xm:f>'Listados Datos'!$T$3</xm:f>
            <x14:dxf>
              <fill>
                <patternFill patternType="solid">
                  <bgColor rgb="FFC00000"/>
                </patternFill>
              </fill>
            </x14:dxf>
          </x14:cfRule>
          <x14:cfRule type="containsText" priority="4076" operator="containsText" id="{16356F2E-1768-40AA-8AAF-586F68C6DE68}">
            <xm:f>NOT(ISERROR(SEARCH('Listados Datos'!$T$4,AF520)))</xm:f>
            <xm:f>'Listados Datos'!$T$4</xm:f>
            <x14:dxf>
              <font>
                <b/>
                <i val="0"/>
                <color theme="0"/>
              </font>
              <fill>
                <patternFill>
                  <bgColor rgb="FFE26B0A"/>
                </patternFill>
              </fill>
            </x14:dxf>
          </x14:cfRule>
          <x14:cfRule type="containsText" priority="4077" operator="containsText" id="{245522EA-BA66-4A23-B2A2-84C1C3242153}">
            <xm:f>NOT(ISERROR(SEARCH('Listados Datos'!$T$5,AF520)))</xm:f>
            <xm:f>'Listados Datos'!$T$5</xm:f>
            <x14:dxf>
              <font>
                <b/>
                <i val="0"/>
                <color auto="1"/>
              </font>
              <fill>
                <patternFill>
                  <bgColor rgb="FFFFFF00"/>
                </patternFill>
              </fill>
            </x14:dxf>
          </x14:cfRule>
          <x14:cfRule type="containsText" priority="4078" operator="containsText" id="{C8F24F55-1DEC-4C7F-9C7E-ADC8AF18996D}">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4071" operator="containsText" id="{8859A200-9D45-418D-B7C8-45ECD9BB5C28}">
            <xm:f>NOT(ISERROR(SEARCH('Listados Datos'!$T$3,AB520)))</xm:f>
            <xm:f>'Listados Datos'!$T$3</xm:f>
            <x14:dxf>
              <fill>
                <patternFill patternType="solid">
                  <bgColor rgb="FFC00000"/>
                </patternFill>
              </fill>
            </x14:dxf>
          </x14:cfRule>
          <x14:cfRule type="containsText" priority="4072" operator="containsText" id="{B2667DE3-B0E2-4496-B649-6C51BFBBA155}">
            <xm:f>NOT(ISERROR(SEARCH('Listados Datos'!$T$4,AB520)))</xm:f>
            <xm:f>'Listados Datos'!$T$4</xm:f>
            <x14:dxf>
              <font>
                <b/>
                <i val="0"/>
                <color theme="0"/>
              </font>
              <fill>
                <patternFill>
                  <bgColor rgb="FFE26B0A"/>
                </patternFill>
              </fill>
            </x14:dxf>
          </x14:cfRule>
          <x14:cfRule type="containsText" priority="4073" operator="containsText" id="{B14DFF7A-432D-4539-9487-CBF468C6E43A}">
            <xm:f>NOT(ISERROR(SEARCH('Listados Datos'!$T$5,AB520)))</xm:f>
            <xm:f>'Listados Datos'!$T$5</xm:f>
            <x14:dxf>
              <font>
                <b/>
                <i val="0"/>
                <color auto="1"/>
              </font>
              <fill>
                <patternFill>
                  <bgColor rgb="FFFFFF00"/>
                </patternFill>
              </fill>
            </x14:dxf>
          </x14:cfRule>
          <x14:cfRule type="containsText" priority="4074" operator="containsText" id="{4EDADBFD-6E6F-434A-BDCA-C4A462C0AC5A}">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4061" operator="containsText" id="{B400C0AA-79EF-41AE-BBCC-7B9E444E1D60}">
            <xm:f>NOT(ISERROR(SEARCH('Listados Datos'!$P$3,Z520)))</xm:f>
            <xm:f>'Listados Datos'!$P$3</xm:f>
            <x14:dxf>
              <fill>
                <patternFill>
                  <bgColor rgb="FF99CC00"/>
                </patternFill>
              </fill>
            </x14:dxf>
          </x14:cfRule>
          <x14:cfRule type="containsText" priority="4062" operator="containsText" id="{4AF31302-3AAC-4788-BCA9-511B98DC02EB}">
            <xm:f>NOT(ISERROR(SEARCH('Listados Datos'!$P$4,Z520)))</xm:f>
            <xm:f>'Listados Datos'!$P$4</xm:f>
            <x14:dxf>
              <fill>
                <patternFill>
                  <bgColor rgb="FF33CC33"/>
                </patternFill>
              </fill>
            </x14:dxf>
          </x14:cfRule>
          <x14:cfRule type="containsText" priority="4063" operator="containsText" id="{487DF34F-7243-4286-8A7A-DDE558C291E2}">
            <xm:f>NOT(ISERROR(SEARCH('Listados Datos'!$P$5,Z520)))</xm:f>
            <xm:f>'Listados Datos'!$P$5</xm:f>
            <x14:dxf>
              <fill>
                <patternFill>
                  <bgColor rgb="FFFFFF00"/>
                </patternFill>
              </fill>
            </x14:dxf>
          </x14:cfRule>
          <x14:cfRule type="containsText" priority="4064" operator="containsText" id="{7D3114B2-2835-48E9-B9E0-C7E778725ECC}">
            <xm:f>NOT(ISERROR(SEARCH('Listados Datos'!$P$6,Z520)))</xm:f>
            <xm:f>'Listados Datos'!$P$6</xm:f>
            <x14:dxf>
              <fill>
                <patternFill>
                  <bgColor rgb="FFFFC000"/>
                </patternFill>
              </fill>
            </x14:dxf>
          </x14:cfRule>
          <x14:cfRule type="containsText" priority="4065" operator="containsText" id="{C0AAE43E-D4A1-421A-8927-9D4AF8A3198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4037" operator="containsText" id="{A9D1C595-D19F-4ED7-B9A7-FB1916623457}">
            <xm:f>NOT(ISERROR(SEARCH('Listados Datos'!$T$3,AT520)))</xm:f>
            <xm:f>'Listados Datos'!$T$3</xm:f>
            <x14:dxf>
              <fill>
                <patternFill patternType="solid">
                  <bgColor rgb="FFC00000"/>
                </patternFill>
              </fill>
            </x14:dxf>
          </x14:cfRule>
          <x14:cfRule type="containsText" priority="4038" operator="containsText" id="{B356249D-07A4-4437-AA40-ABBB5F952231}">
            <xm:f>NOT(ISERROR(SEARCH('Listados Datos'!$T$4,AT520)))</xm:f>
            <xm:f>'Listados Datos'!$T$4</xm:f>
            <x14:dxf>
              <font>
                <b/>
                <i val="0"/>
                <color theme="0"/>
              </font>
              <fill>
                <patternFill>
                  <bgColor rgb="FFE26B0A"/>
                </patternFill>
              </fill>
            </x14:dxf>
          </x14:cfRule>
          <x14:cfRule type="containsText" priority="4039" operator="containsText" id="{AF5AA130-0DEA-412D-B113-E545BC046A22}">
            <xm:f>NOT(ISERROR(SEARCH('Listados Datos'!$T$5,AT520)))</xm:f>
            <xm:f>'Listados Datos'!$T$5</xm:f>
            <x14:dxf>
              <font>
                <b/>
                <i val="0"/>
                <color auto="1"/>
              </font>
              <fill>
                <patternFill>
                  <bgColor rgb="FFFFFF00"/>
                </patternFill>
              </fill>
            </x14:dxf>
          </x14:cfRule>
          <x14:cfRule type="containsText" priority="4040" operator="containsText" id="{B75F7730-D1C3-477C-99C2-DC70B90E7745}">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4027" operator="containsText" id="{03E1C4FF-2908-4A18-81C9-76A689D8F294}">
            <xm:f>NOT(ISERROR(SEARCH('Listados Datos'!$P$3,AR520)))</xm:f>
            <xm:f>'Listados Datos'!$P$3</xm:f>
            <x14:dxf>
              <fill>
                <patternFill>
                  <bgColor rgb="FF99CC00"/>
                </patternFill>
              </fill>
            </x14:dxf>
          </x14:cfRule>
          <x14:cfRule type="containsText" priority="4028" operator="containsText" id="{60EBDCF8-DB35-47B2-A579-E0747C617451}">
            <xm:f>NOT(ISERROR(SEARCH('Listados Datos'!$P$4,AR520)))</xm:f>
            <xm:f>'Listados Datos'!$P$4</xm:f>
            <x14:dxf>
              <fill>
                <patternFill>
                  <bgColor rgb="FF33CC33"/>
                </patternFill>
              </fill>
            </x14:dxf>
          </x14:cfRule>
          <x14:cfRule type="containsText" priority="4029" operator="containsText" id="{CBFE8024-CE4B-4903-899A-0823673C1E88}">
            <xm:f>NOT(ISERROR(SEARCH('Listados Datos'!$P$5,AR520)))</xm:f>
            <xm:f>'Listados Datos'!$P$5</xm:f>
            <x14:dxf>
              <fill>
                <patternFill>
                  <bgColor rgb="FFFFFF00"/>
                </patternFill>
              </fill>
            </x14:dxf>
          </x14:cfRule>
          <x14:cfRule type="containsText" priority="4030" operator="containsText" id="{06CBB335-F0EB-42F6-976F-73C6BC1667BD}">
            <xm:f>NOT(ISERROR(SEARCH('Listados Datos'!$P$6,AR520)))</xm:f>
            <xm:f>'Listados Datos'!$P$6</xm:f>
            <x14:dxf>
              <fill>
                <patternFill>
                  <bgColor rgb="FFFFC000"/>
                </patternFill>
              </fill>
            </x14:dxf>
          </x14:cfRule>
          <x14:cfRule type="containsText" priority="4031" operator="containsText" id="{2E7F439D-AA57-47BE-AE7C-1C5612762B57}">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4023" operator="containsText" id="{8250CE46-33EA-4196-AF40-89E77EEF3CB6}">
            <xm:f>NOT(ISERROR(SEARCH('Listados Datos'!$T$3,AT521)))</xm:f>
            <xm:f>'Listados Datos'!$T$3</xm:f>
            <x14:dxf>
              <fill>
                <patternFill patternType="solid">
                  <bgColor rgb="FFC00000"/>
                </patternFill>
              </fill>
            </x14:dxf>
          </x14:cfRule>
          <x14:cfRule type="containsText" priority="4024" operator="containsText" id="{6AC6A964-3A24-4B98-A92F-C675BF0A6F45}">
            <xm:f>NOT(ISERROR(SEARCH('Listados Datos'!$T$4,AT521)))</xm:f>
            <xm:f>'Listados Datos'!$T$4</xm:f>
            <x14:dxf>
              <font>
                <b/>
                <i val="0"/>
                <color theme="0"/>
              </font>
              <fill>
                <patternFill>
                  <bgColor rgb="FFE26B0A"/>
                </patternFill>
              </fill>
            </x14:dxf>
          </x14:cfRule>
          <x14:cfRule type="containsText" priority="4025" operator="containsText" id="{4432DA85-F10A-4759-8D21-B0DCE1704FCC}">
            <xm:f>NOT(ISERROR(SEARCH('Listados Datos'!$T$5,AT521)))</xm:f>
            <xm:f>'Listados Datos'!$T$5</xm:f>
            <x14:dxf>
              <font>
                <b/>
                <i val="0"/>
                <color auto="1"/>
              </font>
              <fill>
                <patternFill>
                  <bgColor rgb="FFFFFF00"/>
                </patternFill>
              </fill>
            </x14:dxf>
          </x14:cfRule>
          <x14:cfRule type="containsText" priority="4026" operator="containsText" id="{CE3126D9-D4D7-41E0-813F-A2CFCFECF7D5}">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4013" operator="containsText" id="{F36A5E10-5A67-43FF-8488-36DFC4779131}">
            <xm:f>NOT(ISERROR(SEARCH('Listados Datos'!$P$3,AR521)))</xm:f>
            <xm:f>'Listados Datos'!$P$3</xm:f>
            <x14:dxf>
              <fill>
                <patternFill>
                  <bgColor rgb="FF99CC00"/>
                </patternFill>
              </fill>
            </x14:dxf>
          </x14:cfRule>
          <x14:cfRule type="containsText" priority="4014" operator="containsText" id="{0C219055-B522-4787-AB92-B3D3CEF96256}">
            <xm:f>NOT(ISERROR(SEARCH('Listados Datos'!$P$4,AR521)))</xm:f>
            <xm:f>'Listados Datos'!$P$4</xm:f>
            <x14:dxf>
              <fill>
                <patternFill>
                  <bgColor rgb="FF33CC33"/>
                </patternFill>
              </fill>
            </x14:dxf>
          </x14:cfRule>
          <x14:cfRule type="containsText" priority="4015" operator="containsText" id="{4209245C-A263-4C7E-BC7B-F98B16FAB849}">
            <xm:f>NOT(ISERROR(SEARCH('Listados Datos'!$P$5,AR521)))</xm:f>
            <xm:f>'Listados Datos'!$P$5</xm:f>
            <x14:dxf>
              <fill>
                <patternFill>
                  <bgColor rgb="FFFFFF00"/>
                </patternFill>
              </fill>
            </x14:dxf>
          </x14:cfRule>
          <x14:cfRule type="containsText" priority="4016" operator="containsText" id="{C5301E56-98E8-48F1-8989-13D0AE398FA6}">
            <xm:f>NOT(ISERROR(SEARCH('Listados Datos'!$P$6,AR521)))</xm:f>
            <xm:f>'Listados Datos'!$P$6</xm:f>
            <x14:dxf>
              <fill>
                <patternFill>
                  <bgColor rgb="FFFFC000"/>
                </patternFill>
              </fill>
            </x14:dxf>
          </x14:cfRule>
          <x14:cfRule type="containsText" priority="4017" operator="containsText" id="{DF920BEF-096D-4120-B8E3-044CEA48D023}">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995" operator="containsText" id="{23F5E29E-ABB9-4F67-9334-4880281ADB7F}">
            <xm:f>NOT(ISERROR(SEARCH('Listados Datos'!$T$3,AF522)))</xm:f>
            <xm:f>'Listados Datos'!$T$3</xm:f>
            <x14:dxf>
              <fill>
                <patternFill patternType="solid">
                  <bgColor rgb="FFC00000"/>
                </patternFill>
              </fill>
            </x14:dxf>
          </x14:cfRule>
          <x14:cfRule type="containsText" priority="3996" operator="containsText" id="{E4AD581C-C20F-4361-B4B1-D3EF37218C42}">
            <xm:f>NOT(ISERROR(SEARCH('Listados Datos'!$T$4,AF522)))</xm:f>
            <xm:f>'Listados Datos'!$T$4</xm:f>
            <x14:dxf>
              <font>
                <b/>
                <i val="0"/>
                <color theme="0"/>
              </font>
              <fill>
                <patternFill>
                  <bgColor rgb="FFE26B0A"/>
                </patternFill>
              </fill>
            </x14:dxf>
          </x14:cfRule>
          <x14:cfRule type="containsText" priority="3997" operator="containsText" id="{39A17626-1166-498D-AC09-A5CFD818C88B}">
            <xm:f>NOT(ISERROR(SEARCH('Listados Datos'!$T$5,AF522)))</xm:f>
            <xm:f>'Listados Datos'!$T$5</xm:f>
            <x14:dxf>
              <font>
                <b/>
                <i val="0"/>
                <color auto="1"/>
              </font>
              <fill>
                <patternFill>
                  <bgColor rgb="FFFFFF00"/>
                </patternFill>
              </fill>
            </x14:dxf>
          </x14:cfRule>
          <x14:cfRule type="containsText" priority="3998" operator="containsText" id="{0B266F02-609A-4590-9D5B-79CBBB359BEF}">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991" operator="containsText" id="{94CF0E1A-2135-4D62-BA24-DC0B74436774}">
            <xm:f>NOT(ISERROR(SEARCH('Listados Datos'!$T$3,AB522)))</xm:f>
            <xm:f>'Listados Datos'!$T$3</xm:f>
            <x14:dxf>
              <fill>
                <patternFill patternType="solid">
                  <bgColor rgb="FFC00000"/>
                </patternFill>
              </fill>
            </x14:dxf>
          </x14:cfRule>
          <x14:cfRule type="containsText" priority="3992" operator="containsText" id="{7AD3180E-6394-444B-B2A8-559190CDC4A1}">
            <xm:f>NOT(ISERROR(SEARCH('Listados Datos'!$T$4,AB522)))</xm:f>
            <xm:f>'Listados Datos'!$T$4</xm:f>
            <x14:dxf>
              <font>
                <b/>
                <i val="0"/>
                <color theme="0"/>
              </font>
              <fill>
                <patternFill>
                  <bgColor rgb="FFE26B0A"/>
                </patternFill>
              </fill>
            </x14:dxf>
          </x14:cfRule>
          <x14:cfRule type="containsText" priority="3993" operator="containsText" id="{79D062BF-03E5-46F4-BA71-BB0400D70F0D}">
            <xm:f>NOT(ISERROR(SEARCH('Listados Datos'!$T$5,AB522)))</xm:f>
            <xm:f>'Listados Datos'!$T$5</xm:f>
            <x14:dxf>
              <font>
                <b/>
                <i val="0"/>
                <color auto="1"/>
              </font>
              <fill>
                <patternFill>
                  <bgColor rgb="FFFFFF00"/>
                </patternFill>
              </fill>
            </x14:dxf>
          </x14:cfRule>
          <x14:cfRule type="containsText" priority="3994" operator="containsText" id="{287795D0-590A-47DF-87A0-70EF7867EAEA}">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981" operator="containsText" id="{1767A545-1686-4135-B5CF-FD0BE8563BEF}">
            <xm:f>NOT(ISERROR(SEARCH('Listados Datos'!$P$3,Z522)))</xm:f>
            <xm:f>'Listados Datos'!$P$3</xm:f>
            <x14:dxf>
              <fill>
                <patternFill>
                  <bgColor rgb="FF99CC00"/>
                </patternFill>
              </fill>
            </x14:dxf>
          </x14:cfRule>
          <x14:cfRule type="containsText" priority="3982" operator="containsText" id="{48932005-B2AC-4D0B-8B40-18FFE15FFF44}">
            <xm:f>NOT(ISERROR(SEARCH('Listados Datos'!$P$4,Z522)))</xm:f>
            <xm:f>'Listados Datos'!$P$4</xm:f>
            <x14:dxf>
              <fill>
                <patternFill>
                  <bgColor rgb="FF33CC33"/>
                </patternFill>
              </fill>
            </x14:dxf>
          </x14:cfRule>
          <x14:cfRule type="containsText" priority="3983" operator="containsText" id="{E890C093-16A1-48B0-A181-154616BC0496}">
            <xm:f>NOT(ISERROR(SEARCH('Listados Datos'!$P$5,Z522)))</xm:f>
            <xm:f>'Listados Datos'!$P$5</xm:f>
            <x14:dxf>
              <fill>
                <patternFill>
                  <bgColor rgb="FFFFFF00"/>
                </patternFill>
              </fill>
            </x14:dxf>
          </x14:cfRule>
          <x14:cfRule type="containsText" priority="3984" operator="containsText" id="{88F9079D-44D2-4A06-B88D-755D09DB6699}">
            <xm:f>NOT(ISERROR(SEARCH('Listados Datos'!$P$6,Z522)))</xm:f>
            <xm:f>'Listados Datos'!$P$6</xm:f>
            <x14:dxf>
              <fill>
                <patternFill>
                  <bgColor rgb="FFFFC000"/>
                </patternFill>
              </fill>
            </x14:dxf>
          </x14:cfRule>
          <x14:cfRule type="containsText" priority="3985" operator="containsText" id="{4EE9553D-0433-4FBD-8B9C-2BDCF9B98EC4}">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953" operator="containsText" id="{3A599F33-D486-4905-B1A7-04DD32E6F9F7}">
            <xm:f>NOT(ISERROR(SEARCH('Listados Datos'!$T$3,AT523)))</xm:f>
            <xm:f>'Listados Datos'!$T$3</xm:f>
            <x14:dxf>
              <fill>
                <patternFill patternType="solid">
                  <bgColor rgb="FFC00000"/>
                </patternFill>
              </fill>
            </x14:dxf>
          </x14:cfRule>
          <x14:cfRule type="containsText" priority="3954" operator="containsText" id="{11C3AF68-6932-43B4-AA69-32E491138F8B}">
            <xm:f>NOT(ISERROR(SEARCH('Listados Datos'!$T$4,AT523)))</xm:f>
            <xm:f>'Listados Datos'!$T$4</xm:f>
            <x14:dxf>
              <font>
                <b/>
                <i val="0"/>
                <color theme="0"/>
              </font>
              <fill>
                <patternFill>
                  <bgColor rgb="FFE26B0A"/>
                </patternFill>
              </fill>
            </x14:dxf>
          </x14:cfRule>
          <x14:cfRule type="containsText" priority="3955" operator="containsText" id="{051DD9CB-D97F-49AC-A892-8A6A01F8D1C8}">
            <xm:f>NOT(ISERROR(SEARCH('Listados Datos'!$T$5,AT523)))</xm:f>
            <xm:f>'Listados Datos'!$T$5</xm:f>
            <x14:dxf>
              <font>
                <b/>
                <i val="0"/>
                <color auto="1"/>
              </font>
              <fill>
                <patternFill>
                  <bgColor rgb="FFFFFF00"/>
                </patternFill>
              </fill>
            </x14:dxf>
          </x14:cfRule>
          <x14:cfRule type="containsText" priority="3956" operator="containsText" id="{272F0EA9-558C-4F15-9AF8-7F16933B5B3A}">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873" operator="containsText" id="{6C320A9A-0BA9-4146-BCB5-8809B1321DCE}">
            <xm:f>NOT(ISERROR(SEARCH('Listados Datos'!$T$3,AT537)))</xm:f>
            <xm:f>'Listados Datos'!$T$3</xm:f>
            <x14:dxf>
              <fill>
                <patternFill patternType="solid">
                  <bgColor rgb="FFC00000"/>
                </patternFill>
              </fill>
            </x14:dxf>
          </x14:cfRule>
          <x14:cfRule type="containsText" priority="3874" operator="containsText" id="{47B70946-9D51-4A39-8FBD-8C8E72BE6ED5}">
            <xm:f>NOT(ISERROR(SEARCH('Listados Datos'!$T$4,AT537)))</xm:f>
            <xm:f>'Listados Datos'!$T$4</xm:f>
            <x14:dxf>
              <font>
                <b/>
                <i val="0"/>
                <color theme="0"/>
              </font>
              <fill>
                <patternFill>
                  <bgColor rgb="FFE26B0A"/>
                </patternFill>
              </fill>
            </x14:dxf>
          </x14:cfRule>
          <x14:cfRule type="containsText" priority="3875" operator="containsText" id="{477C3598-B576-4211-AFDB-43935487E0F9}">
            <xm:f>NOT(ISERROR(SEARCH('Listados Datos'!$T$5,AT537)))</xm:f>
            <xm:f>'Listados Datos'!$T$5</xm:f>
            <x14:dxf>
              <font>
                <b/>
                <i val="0"/>
                <color auto="1"/>
              </font>
              <fill>
                <patternFill>
                  <bgColor rgb="FFFFFF00"/>
                </patternFill>
              </fill>
            </x14:dxf>
          </x14:cfRule>
          <x14:cfRule type="containsText" priority="3876" operator="containsText" id="{6C4D32CE-08D4-4ADD-B973-496D7B434757}">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3863" operator="containsText" id="{3F1B1CED-7129-423D-AD0F-08C9C14AC171}">
            <xm:f>NOT(ISERROR(SEARCH('Listados Datos'!$P$3,AR537)))</xm:f>
            <xm:f>'Listados Datos'!$P$3</xm:f>
            <x14:dxf>
              <fill>
                <patternFill>
                  <bgColor rgb="FF99CC00"/>
                </patternFill>
              </fill>
            </x14:dxf>
          </x14:cfRule>
          <x14:cfRule type="containsText" priority="3864" operator="containsText" id="{14B55FFC-C3F1-4EA8-85AF-B5F8AA6ED4E9}">
            <xm:f>NOT(ISERROR(SEARCH('Listados Datos'!$P$4,AR537)))</xm:f>
            <xm:f>'Listados Datos'!$P$4</xm:f>
            <x14:dxf>
              <fill>
                <patternFill>
                  <bgColor rgb="FF33CC33"/>
                </patternFill>
              </fill>
            </x14:dxf>
          </x14:cfRule>
          <x14:cfRule type="containsText" priority="3865" operator="containsText" id="{68E125CD-3572-4354-B4AE-ECF90294D9E7}">
            <xm:f>NOT(ISERROR(SEARCH('Listados Datos'!$P$5,AR537)))</xm:f>
            <xm:f>'Listados Datos'!$P$5</xm:f>
            <x14:dxf>
              <fill>
                <patternFill>
                  <bgColor rgb="FFFFFF00"/>
                </patternFill>
              </fill>
            </x14:dxf>
          </x14:cfRule>
          <x14:cfRule type="containsText" priority="3866" operator="containsText" id="{9D9C9723-A7F6-45AB-BCFD-CC7768E66862}">
            <xm:f>NOT(ISERROR(SEARCH('Listados Datos'!$P$6,AR537)))</xm:f>
            <xm:f>'Listados Datos'!$P$6</xm:f>
            <x14:dxf>
              <fill>
                <patternFill>
                  <bgColor rgb="FFFFC000"/>
                </patternFill>
              </fill>
            </x14:dxf>
          </x14:cfRule>
          <x14:cfRule type="containsText" priority="3867" operator="containsText" id="{03FE3D90-8632-49FC-87F3-6FD9E5EBFA46}">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3831" operator="containsText" id="{F27F039E-FFA2-414C-82F6-D6C940D180CE}">
            <xm:f>NOT(ISERROR(SEARCH('Listados Datos'!$T$3,AT534)))</xm:f>
            <xm:f>'Listados Datos'!$T$3</xm:f>
            <x14:dxf>
              <fill>
                <patternFill patternType="solid">
                  <bgColor rgb="FFC00000"/>
                </patternFill>
              </fill>
            </x14:dxf>
          </x14:cfRule>
          <x14:cfRule type="containsText" priority="3832" operator="containsText" id="{01754437-8596-470C-A2BC-B49031D07DFF}">
            <xm:f>NOT(ISERROR(SEARCH('Listados Datos'!$T$4,AT534)))</xm:f>
            <xm:f>'Listados Datos'!$T$4</xm:f>
            <x14:dxf>
              <font>
                <b/>
                <i val="0"/>
                <color theme="0"/>
              </font>
              <fill>
                <patternFill>
                  <bgColor rgb="FFE26B0A"/>
                </patternFill>
              </fill>
            </x14:dxf>
          </x14:cfRule>
          <x14:cfRule type="containsText" priority="3833" operator="containsText" id="{AF1B7757-2852-4DB2-B327-20A8049CC751}">
            <xm:f>NOT(ISERROR(SEARCH('Listados Datos'!$T$5,AT534)))</xm:f>
            <xm:f>'Listados Datos'!$T$5</xm:f>
            <x14:dxf>
              <font>
                <b/>
                <i val="0"/>
                <color auto="1"/>
              </font>
              <fill>
                <patternFill>
                  <bgColor rgb="FFFFFF00"/>
                </patternFill>
              </fill>
            </x14:dxf>
          </x14:cfRule>
          <x14:cfRule type="containsText" priority="3834" operator="containsText" id="{3DBA237C-4AE9-45D4-89FA-6226F2829490}">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3821" operator="containsText" id="{8AFB3845-4EB5-4EF6-9FAB-D2961C84DB45}">
            <xm:f>NOT(ISERROR(SEARCH('Listados Datos'!$P$3,AR534)))</xm:f>
            <xm:f>'Listados Datos'!$P$3</xm:f>
            <x14:dxf>
              <fill>
                <patternFill>
                  <bgColor rgb="FF99CC00"/>
                </patternFill>
              </fill>
            </x14:dxf>
          </x14:cfRule>
          <x14:cfRule type="containsText" priority="3822" operator="containsText" id="{38EB8A21-959E-4DC8-8A86-2743925372C8}">
            <xm:f>NOT(ISERROR(SEARCH('Listados Datos'!$P$4,AR534)))</xm:f>
            <xm:f>'Listados Datos'!$P$4</xm:f>
            <x14:dxf>
              <fill>
                <patternFill>
                  <bgColor rgb="FF33CC33"/>
                </patternFill>
              </fill>
            </x14:dxf>
          </x14:cfRule>
          <x14:cfRule type="containsText" priority="3823" operator="containsText" id="{58D1D2FC-939C-4608-89F4-452B128C05F0}">
            <xm:f>NOT(ISERROR(SEARCH('Listados Datos'!$P$5,AR534)))</xm:f>
            <xm:f>'Listados Datos'!$P$5</xm:f>
            <x14:dxf>
              <fill>
                <patternFill>
                  <bgColor rgb="FFFFFF00"/>
                </patternFill>
              </fill>
            </x14:dxf>
          </x14:cfRule>
          <x14:cfRule type="containsText" priority="3824" operator="containsText" id="{40018579-7DF0-4CFB-AD3F-B8FC9267D5D1}">
            <xm:f>NOT(ISERROR(SEARCH('Listados Datos'!$P$6,AR534)))</xm:f>
            <xm:f>'Listados Datos'!$P$6</xm:f>
            <x14:dxf>
              <fill>
                <patternFill>
                  <bgColor rgb="FFFFC000"/>
                </patternFill>
              </fill>
            </x14:dxf>
          </x14:cfRule>
          <x14:cfRule type="containsText" priority="3825" operator="containsText" id="{86808EE9-50FD-4D15-A50D-C2848B76A891}">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939" operator="containsText" id="{B052CC04-09BD-44E0-8A0A-3F2BF7123FB9}">
            <xm:f>NOT(ISERROR(SEARCH('Listados Datos'!$T$3,AF532)))</xm:f>
            <xm:f>'Listados Datos'!$T$3</xm:f>
            <x14:dxf>
              <fill>
                <patternFill patternType="solid">
                  <bgColor rgb="FFC00000"/>
                </patternFill>
              </fill>
            </x14:dxf>
          </x14:cfRule>
          <x14:cfRule type="containsText" priority="3940" operator="containsText" id="{F4AD5DF6-811E-4F2F-BCB2-7CADE74DABD1}">
            <xm:f>NOT(ISERROR(SEARCH('Listados Datos'!$T$4,AF532)))</xm:f>
            <xm:f>'Listados Datos'!$T$4</xm:f>
            <x14:dxf>
              <font>
                <b/>
                <i val="0"/>
                <color theme="0"/>
              </font>
              <fill>
                <patternFill>
                  <bgColor rgb="FFE26B0A"/>
                </patternFill>
              </fill>
            </x14:dxf>
          </x14:cfRule>
          <x14:cfRule type="containsText" priority="3941" operator="containsText" id="{377856D2-5528-4BCD-AE94-1326B883D1D8}">
            <xm:f>NOT(ISERROR(SEARCH('Listados Datos'!$T$5,AF532)))</xm:f>
            <xm:f>'Listados Datos'!$T$5</xm:f>
            <x14:dxf>
              <font>
                <b/>
                <i val="0"/>
                <color auto="1"/>
              </font>
              <fill>
                <patternFill>
                  <bgColor rgb="FFFFFF00"/>
                </patternFill>
              </fill>
            </x14:dxf>
          </x14:cfRule>
          <x14:cfRule type="containsText" priority="3942" operator="containsText" id="{0E7BBD06-E286-4779-8240-19F926F4F4C4}">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935" operator="containsText" id="{C0316A4B-DE75-440C-A0C1-4CD4C89AEF04}">
            <xm:f>NOT(ISERROR(SEARCH('Listados Datos'!$T$3,AB532)))</xm:f>
            <xm:f>'Listados Datos'!$T$3</xm:f>
            <x14:dxf>
              <fill>
                <patternFill patternType="solid">
                  <bgColor rgb="FFC00000"/>
                </patternFill>
              </fill>
            </x14:dxf>
          </x14:cfRule>
          <x14:cfRule type="containsText" priority="3936" operator="containsText" id="{C80A5629-E85E-44B2-8644-D44435D8F415}">
            <xm:f>NOT(ISERROR(SEARCH('Listados Datos'!$T$4,AB532)))</xm:f>
            <xm:f>'Listados Datos'!$T$4</xm:f>
            <x14:dxf>
              <font>
                <b/>
                <i val="0"/>
                <color theme="0"/>
              </font>
              <fill>
                <patternFill>
                  <bgColor rgb="FFE26B0A"/>
                </patternFill>
              </fill>
            </x14:dxf>
          </x14:cfRule>
          <x14:cfRule type="containsText" priority="3937" operator="containsText" id="{1888361E-95AD-44D4-A304-A64203AED682}">
            <xm:f>NOT(ISERROR(SEARCH('Listados Datos'!$T$5,AB532)))</xm:f>
            <xm:f>'Listados Datos'!$T$5</xm:f>
            <x14:dxf>
              <font>
                <b/>
                <i val="0"/>
                <color auto="1"/>
              </font>
              <fill>
                <patternFill>
                  <bgColor rgb="FFFFFF00"/>
                </patternFill>
              </fill>
            </x14:dxf>
          </x14:cfRule>
          <x14:cfRule type="containsText" priority="3938" operator="containsText" id="{D4C2CAF9-9B17-448D-B8CF-E8E3EBB237C5}">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925" operator="containsText" id="{BC5036BC-E432-4F8A-B515-F0FEEDFC6CA6}">
            <xm:f>NOT(ISERROR(SEARCH('Listados Datos'!$P$3,Z532)))</xm:f>
            <xm:f>'Listados Datos'!$P$3</xm:f>
            <x14:dxf>
              <fill>
                <patternFill>
                  <bgColor rgb="FF99CC00"/>
                </patternFill>
              </fill>
            </x14:dxf>
          </x14:cfRule>
          <x14:cfRule type="containsText" priority="3926" operator="containsText" id="{01351200-264E-47BB-86DB-CD0EA1D35BB3}">
            <xm:f>NOT(ISERROR(SEARCH('Listados Datos'!$P$4,Z532)))</xm:f>
            <xm:f>'Listados Datos'!$P$4</xm:f>
            <x14:dxf>
              <fill>
                <patternFill>
                  <bgColor rgb="FF33CC33"/>
                </patternFill>
              </fill>
            </x14:dxf>
          </x14:cfRule>
          <x14:cfRule type="containsText" priority="3927" operator="containsText" id="{EF18C615-9376-41BB-A151-5A03786299DE}">
            <xm:f>NOT(ISERROR(SEARCH('Listados Datos'!$P$5,Z532)))</xm:f>
            <xm:f>'Listados Datos'!$P$5</xm:f>
            <x14:dxf>
              <fill>
                <patternFill>
                  <bgColor rgb="FFFFFF00"/>
                </patternFill>
              </fill>
            </x14:dxf>
          </x14:cfRule>
          <x14:cfRule type="containsText" priority="3928" operator="containsText" id="{E9AB305F-12B6-42EF-96AC-E49E23F1A9D5}">
            <xm:f>NOT(ISERROR(SEARCH('Listados Datos'!$P$6,Z532)))</xm:f>
            <xm:f>'Listados Datos'!$P$6</xm:f>
            <x14:dxf>
              <fill>
                <patternFill>
                  <bgColor rgb="FFFFC000"/>
                </patternFill>
              </fill>
            </x14:dxf>
          </x14:cfRule>
          <x14:cfRule type="containsText" priority="3929" operator="containsText" id="{7A43CAFC-2D70-40E8-A9E5-03EF500DB584}">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3901" operator="containsText" id="{8578851E-6240-4CBE-8BB8-BD24072F2159}">
            <xm:f>NOT(ISERROR(SEARCH('Listados Datos'!$T$3,AT532)))</xm:f>
            <xm:f>'Listados Datos'!$T$3</xm:f>
            <x14:dxf>
              <fill>
                <patternFill patternType="solid">
                  <bgColor rgb="FFC00000"/>
                </patternFill>
              </fill>
            </x14:dxf>
          </x14:cfRule>
          <x14:cfRule type="containsText" priority="3902" operator="containsText" id="{26BDC145-B9C8-4BCA-B40C-5168EC500E0E}">
            <xm:f>NOT(ISERROR(SEARCH('Listados Datos'!$T$4,AT532)))</xm:f>
            <xm:f>'Listados Datos'!$T$4</xm:f>
            <x14:dxf>
              <font>
                <b/>
                <i val="0"/>
                <color theme="0"/>
              </font>
              <fill>
                <patternFill>
                  <bgColor rgb="FFE26B0A"/>
                </patternFill>
              </fill>
            </x14:dxf>
          </x14:cfRule>
          <x14:cfRule type="containsText" priority="3903" operator="containsText" id="{A74FC45D-9461-4D6B-8D81-E3DF89FB4156}">
            <xm:f>NOT(ISERROR(SEARCH('Listados Datos'!$T$5,AT532)))</xm:f>
            <xm:f>'Listados Datos'!$T$5</xm:f>
            <x14:dxf>
              <font>
                <b/>
                <i val="0"/>
                <color auto="1"/>
              </font>
              <fill>
                <patternFill>
                  <bgColor rgb="FFFFFF00"/>
                </patternFill>
              </fill>
            </x14:dxf>
          </x14:cfRule>
          <x14:cfRule type="containsText" priority="3904" operator="containsText" id="{67FE9766-6105-4560-8AF1-861262F00F5B}">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3891" operator="containsText" id="{153A7D1F-B9F1-425E-87E1-165885A9B014}">
            <xm:f>NOT(ISERROR(SEARCH('Listados Datos'!$P$3,AR532)))</xm:f>
            <xm:f>'Listados Datos'!$P$3</xm:f>
            <x14:dxf>
              <fill>
                <patternFill>
                  <bgColor rgb="FF99CC00"/>
                </patternFill>
              </fill>
            </x14:dxf>
          </x14:cfRule>
          <x14:cfRule type="containsText" priority="3892" operator="containsText" id="{97C0760F-505A-49C6-8B47-0224B423787D}">
            <xm:f>NOT(ISERROR(SEARCH('Listados Datos'!$P$4,AR532)))</xm:f>
            <xm:f>'Listados Datos'!$P$4</xm:f>
            <x14:dxf>
              <fill>
                <patternFill>
                  <bgColor rgb="FF33CC33"/>
                </patternFill>
              </fill>
            </x14:dxf>
          </x14:cfRule>
          <x14:cfRule type="containsText" priority="3893" operator="containsText" id="{F9B456CB-0210-406C-95D4-214A38970EAA}">
            <xm:f>NOT(ISERROR(SEARCH('Listados Datos'!$P$5,AR532)))</xm:f>
            <xm:f>'Listados Datos'!$P$5</xm:f>
            <x14:dxf>
              <fill>
                <patternFill>
                  <bgColor rgb="FFFFFF00"/>
                </patternFill>
              </fill>
            </x14:dxf>
          </x14:cfRule>
          <x14:cfRule type="containsText" priority="3894" operator="containsText" id="{B5D04A02-7F53-4C9C-B4B5-63803EE1ACC6}">
            <xm:f>NOT(ISERROR(SEARCH('Listados Datos'!$P$6,AR532)))</xm:f>
            <xm:f>'Listados Datos'!$P$6</xm:f>
            <x14:dxf>
              <fill>
                <patternFill>
                  <bgColor rgb="FFFFC000"/>
                </patternFill>
              </fill>
            </x14:dxf>
          </x14:cfRule>
          <x14:cfRule type="containsText" priority="3895" operator="containsText" id="{936AEFF0-8F65-4E80-B837-29D3C0ECA0FD}">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3887" operator="containsText" id="{1BC90261-83A1-4D04-B700-039C0DE21511}">
            <xm:f>NOT(ISERROR(SEARCH('Listados Datos'!$T$3,AT533)))</xm:f>
            <xm:f>'Listados Datos'!$T$3</xm:f>
            <x14:dxf>
              <fill>
                <patternFill patternType="solid">
                  <bgColor rgb="FFC00000"/>
                </patternFill>
              </fill>
            </x14:dxf>
          </x14:cfRule>
          <x14:cfRule type="containsText" priority="3888" operator="containsText" id="{A1681A52-C3CF-446E-8CE8-60AD8490664B}">
            <xm:f>NOT(ISERROR(SEARCH('Listados Datos'!$T$4,AT533)))</xm:f>
            <xm:f>'Listados Datos'!$T$4</xm:f>
            <x14:dxf>
              <font>
                <b/>
                <i val="0"/>
                <color theme="0"/>
              </font>
              <fill>
                <patternFill>
                  <bgColor rgb="FFE26B0A"/>
                </patternFill>
              </fill>
            </x14:dxf>
          </x14:cfRule>
          <x14:cfRule type="containsText" priority="3889" operator="containsText" id="{3D8594C9-4B8C-4160-9A08-CEEADA50C688}">
            <xm:f>NOT(ISERROR(SEARCH('Listados Datos'!$T$5,AT533)))</xm:f>
            <xm:f>'Listados Datos'!$T$5</xm:f>
            <x14:dxf>
              <font>
                <b/>
                <i val="0"/>
                <color auto="1"/>
              </font>
              <fill>
                <patternFill>
                  <bgColor rgb="FFFFFF00"/>
                </patternFill>
              </fill>
            </x14:dxf>
          </x14:cfRule>
          <x14:cfRule type="containsText" priority="3890" operator="containsText" id="{F1EF0482-3A36-454E-99F5-A48BDE3BB891}">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3877" operator="containsText" id="{0C1C356B-2A6E-4578-8A1E-8179A6848CF7}">
            <xm:f>NOT(ISERROR(SEARCH('Listados Datos'!$P$3,AR533)))</xm:f>
            <xm:f>'Listados Datos'!$P$3</xm:f>
            <x14:dxf>
              <fill>
                <patternFill>
                  <bgColor rgb="FF99CC00"/>
                </patternFill>
              </fill>
            </x14:dxf>
          </x14:cfRule>
          <x14:cfRule type="containsText" priority="3878" operator="containsText" id="{726B1C57-785A-47D0-A85D-19E12B341DE0}">
            <xm:f>NOT(ISERROR(SEARCH('Listados Datos'!$P$4,AR533)))</xm:f>
            <xm:f>'Listados Datos'!$P$4</xm:f>
            <x14:dxf>
              <fill>
                <patternFill>
                  <bgColor rgb="FF33CC33"/>
                </patternFill>
              </fill>
            </x14:dxf>
          </x14:cfRule>
          <x14:cfRule type="containsText" priority="3879" operator="containsText" id="{22F17236-B84A-4068-BF4C-8DE6EAFD4671}">
            <xm:f>NOT(ISERROR(SEARCH('Listados Datos'!$P$5,AR533)))</xm:f>
            <xm:f>'Listados Datos'!$P$5</xm:f>
            <x14:dxf>
              <fill>
                <patternFill>
                  <bgColor rgb="FFFFFF00"/>
                </patternFill>
              </fill>
            </x14:dxf>
          </x14:cfRule>
          <x14:cfRule type="containsText" priority="3880" operator="containsText" id="{63E8178E-84CF-4010-8083-744C37B3D5C7}">
            <xm:f>NOT(ISERROR(SEARCH('Listados Datos'!$P$6,AR533)))</xm:f>
            <xm:f>'Listados Datos'!$P$6</xm:f>
            <x14:dxf>
              <fill>
                <patternFill>
                  <bgColor rgb="FFFFC000"/>
                </patternFill>
              </fill>
            </x14:dxf>
          </x14:cfRule>
          <x14:cfRule type="containsText" priority="3881" operator="containsText" id="{D9CE529D-DC34-41BD-B840-C6891B688C8F}">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3859" operator="containsText" id="{70CE7196-6437-4BE7-B3EB-D06DE6E50028}">
            <xm:f>NOT(ISERROR(SEARCH('Listados Datos'!$T$3,AF534)))</xm:f>
            <xm:f>'Listados Datos'!$T$3</xm:f>
            <x14:dxf>
              <fill>
                <patternFill patternType="solid">
                  <bgColor rgb="FFC00000"/>
                </patternFill>
              </fill>
            </x14:dxf>
          </x14:cfRule>
          <x14:cfRule type="containsText" priority="3860" operator="containsText" id="{D871B8C1-702E-438E-9EBC-8FDFC0B014C8}">
            <xm:f>NOT(ISERROR(SEARCH('Listados Datos'!$T$4,AF534)))</xm:f>
            <xm:f>'Listados Datos'!$T$4</xm:f>
            <x14:dxf>
              <font>
                <b/>
                <i val="0"/>
                <color theme="0"/>
              </font>
              <fill>
                <patternFill>
                  <bgColor rgb="FFE26B0A"/>
                </patternFill>
              </fill>
            </x14:dxf>
          </x14:cfRule>
          <x14:cfRule type="containsText" priority="3861" operator="containsText" id="{2BE4DD31-F206-44DA-A9CD-E2EA7FA405CF}">
            <xm:f>NOT(ISERROR(SEARCH('Listados Datos'!$T$5,AF534)))</xm:f>
            <xm:f>'Listados Datos'!$T$5</xm:f>
            <x14:dxf>
              <font>
                <b/>
                <i val="0"/>
                <color auto="1"/>
              </font>
              <fill>
                <patternFill>
                  <bgColor rgb="FFFFFF00"/>
                </patternFill>
              </fill>
            </x14:dxf>
          </x14:cfRule>
          <x14:cfRule type="containsText" priority="3862" operator="containsText" id="{57840CB3-3D70-4A13-A745-7972A080123F}">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3855" operator="containsText" id="{7FA76593-4A4B-47F8-906E-C7C66165A758}">
            <xm:f>NOT(ISERROR(SEARCH('Listados Datos'!$T$3,AB534)))</xm:f>
            <xm:f>'Listados Datos'!$T$3</xm:f>
            <x14:dxf>
              <fill>
                <patternFill patternType="solid">
                  <bgColor rgb="FFC00000"/>
                </patternFill>
              </fill>
            </x14:dxf>
          </x14:cfRule>
          <x14:cfRule type="containsText" priority="3856" operator="containsText" id="{FC264CDE-0100-444A-B16E-258667C9C96E}">
            <xm:f>NOT(ISERROR(SEARCH('Listados Datos'!$T$4,AB534)))</xm:f>
            <xm:f>'Listados Datos'!$T$4</xm:f>
            <x14:dxf>
              <font>
                <b/>
                <i val="0"/>
                <color theme="0"/>
              </font>
              <fill>
                <patternFill>
                  <bgColor rgb="FFE26B0A"/>
                </patternFill>
              </fill>
            </x14:dxf>
          </x14:cfRule>
          <x14:cfRule type="containsText" priority="3857" operator="containsText" id="{35EA1F25-4A71-4511-9FA8-64C0C2C0BEBF}">
            <xm:f>NOT(ISERROR(SEARCH('Listados Datos'!$T$5,AB534)))</xm:f>
            <xm:f>'Listados Datos'!$T$5</xm:f>
            <x14:dxf>
              <font>
                <b/>
                <i val="0"/>
                <color auto="1"/>
              </font>
              <fill>
                <patternFill>
                  <bgColor rgb="FFFFFF00"/>
                </patternFill>
              </fill>
            </x14:dxf>
          </x14:cfRule>
          <x14:cfRule type="containsText" priority="3858" operator="containsText" id="{619746D7-C8CD-493B-B9A2-27EB1E47D9A2}">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3845" operator="containsText" id="{973E03B3-C206-42A5-B4F2-95D94549FB9A}">
            <xm:f>NOT(ISERROR(SEARCH('Listados Datos'!$P$3,Z534)))</xm:f>
            <xm:f>'Listados Datos'!$P$3</xm:f>
            <x14:dxf>
              <fill>
                <patternFill>
                  <bgColor rgb="FF99CC00"/>
                </patternFill>
              </fill>
            </x14:dxf>
          </x14:cfRule>
          <x14:cfRule type="containsText" priority="3846" operator="containsText" id="{8F9F66C4-F67E-4E08-A848-7A85C2780880}">
            <xm:f>NOT(ISERROR(SEARCH('Listados Datos'!$P$4,Z534)))</xm:f>
            <xm:f>'Listados Datos'!$P$4</xm:f>
            <x14:dxf>
              <fill>
                <patternFill>
                  <bgColor rgb="FF33CC33"/>
                </patternFill>
              </fill>
            </x14:dxf>
          </x14:cfRule>
          <x14:cfRule type="containsText" priority="3847" operator="containsText" id="{6C03F80A-1DC6-4AAE-BB20-61C884D522FE}">
            <xm:f>NOT(ISERROR(SEARCH('Listados Datos'!$P$5,Z534)))</xm:f>
            <xm:f>'Listados Datos'!$P$5</xm:f>
            <x14:dxf>
              <fill>
                <patternFill>
                  <bgColor rgb="FFFFFF00"/>
                </patternFill>
              </fill>
            </x14:dxf>
          </x14:cfRule>
          <x14:cfRule type="containsText" priority="3848" operator="containsText" id="{051D110E-E81F-4AE1-87DC-B18C3E1242A3}">
            <xm:f>NOT(ISERROR(SEARCH('Listados Datos'!$P$6,Z534)))</xm:f>
            <xm:f>'Listados Datos'!$P$6</xm:f>
            <x14:dxf>
              <fill>
                <patternFill>
                  <bgColor rgb="FFFFC000"/>
                </patternFill>
              </fill>
            </x14:dxf>
          </x14:cfRule>
          <x14:cfRule type="containsText" priority="3849" operator="containsText" id="{C10A5D46-9436-4ECC-94FD-A51A340D7C0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3817" operator="containsText" id="{60937BBB-5DD5-4ECE-9C0B-39A6D91D1D2D}">
            <xm:f>NOT(ISERROR(SEARCH('Listados Datos'!$T$3,AT535)))</xm:f>
            <xm:f>'Listados Datos'!$T$3</xm:f>
            <x14:dxf>
              <fill>
                <patternFill patternType="solid">
                  <bgColor rgb="FFC00000"/>
                </patternFill>
              </fill>
            </x14:dxf>
          </x14:cfRule>
          <x14:cfRule type="containsText" priority="3818" operator="containsText" id="{F58F266B-F8C1-43F3-96B9-AE8E3C3189E9}">
            <xm:f>NOT(ISERROR(SEARCH('Listados Datos'!$T$4,AT535)))</xm:f>
            <xm:f>'Listados Datos'!$T$4</xm:f>
            <x14:dxf>
              <font>
                <b/>
                <i val="0"/>
                <color theme="0"/>
              </font>
              <fill>
                <patternFill>
                  <bgColor rgb="FFE26B0A"/>
                </patternFill>
              </fill>
            </x14:dxf>
          </x14:cfRule>
          <x14:cfRule type="containsText" priority="3819" operator="containsText" id="{70E8E818-48B7-4795-A0F9-B8D63E88E0C7}">
            <xm:f>NOT(ISERROR(SEARCH('Listados Datos'!$T$5,AT535)))</xm:f>
            <xm:f>'Listados Datos'!$T$5</xm:f>
            <x14:dxf>
              <font>
                <b/>
                <i val="0"/>
                <color auto="1"/>
              </font>
              <fill>
                <patternFill>
                  <bgColor rgb="FFFFFF00"/>
                </patternFill>
              </fill>
            </x14:dxf>
          </x14:cfRule>
          <x14:cfRule type="containsText" priority="3820" operator="containsText" id="{CCD5DFDD-479D-4F79-9CB7-1B86C150425C}">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3737" operator="containsText" id="{FCEAEDA7-B47A-4B97-8E82-38A3397D02E9}">
            <xm:f>NOT(ISERROR(SEARCH('Listados Datos'!$T$3,AT531)))</xm:f>
            <xm:f>'Listados Datos'!$T$3</xm:f>
            <x14:dxf>
              <fill>
                <patternFill patternType="solid">
                  <bgColor rgb="FFC00000"/>
                </patternFill>
              </fill>
            </x14:dxf>
          </x14:cfRule>
          <x14:cfRule type="containsText" priority="3738" operator="containsText" id="{72FD5CAA-4E1C-4741-A04D-A0AED01C3843}">
            <xm:f>NOT(ISERROR(SEARCH('Listados Datos'!$T$4,AT531)))</xm:f>
            <xm:f>'Listados Datos'!$T$4</xm:f>
            <x14:dxf>
              <font>
                <b/>
                <i val="0"/>
                <color theme="0"/>
              </font>
              <fill>
                <patternFill>
                  <bgColor rgb="FFE26B0A"/>
                </patternFill>
              </fill>
            </x14:dxf>
          </x14:cfRule>
          <x14:cfRule type="containsText" priority="3739" operator="containsText" id="{DC58A83E-F530-4541-8D62-E1A1ED2F9A88}">
            <xm:f>NOT(ISERROR(SEARCH('Listados Datos'!$T$5,AT531)))</xm:f>
            <xm:f>'Listados Datos'!$T$5</xm:f>
            <x14:dxf>
              <font>
                <b/>
                <i val="0"/>
                <color auto="1"/>
              </font>
              <fill>
                <patternFill>
                  <bgColor rgb="FFFFFF00"/>
                </patternFill>
              </fill>
            </x14:dxf>
          </x14:cfRule>
          <x14:cfRule type="containsText" priority="3740" operator="containsText" id="{E5F26CBC-01A4-4750-A22B-719612F97718}">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27" operator="containsText" id="{076DA9B4-43DB-4457-9A16-2D6BB14A98B2}">
            <xm:f>NOT(ISERROR(SEARCH('Listados Datos'!$P$3,AR531)))</xm:f>
            <xm:f>'Listados Datos'!$P$3</xm:f>
            <x14:dxf>
              <fill>
                <patternFill>
                  <bgColor rgb="FF99CC00"/>
                </patternFill>
              </fill>
            </x14:dxf>
          </x14:cfRule>
          <x14:cfRule type="containsText" priority="3728" operator="containsText" id="{AAAA3C3B-8BF6-4827-BEFA-6C46FC745FFB}">
            <xm:f>NOT(ISERROR(SEARCH('Listados Datos'!$P$4,AR531)))</xm:f>
            <xm:f>'Listados Datos'!$P$4</xm:f>
            <x14:dxf>
              <fill>
                <patternFill>
                  <bgColor rgb="FF33CC33"/>
                </patternFill>
              </fill>
            </x14:dxf>
          </x14:cfRule>
          <x14:cfRule type="containsText" priority="3729" operator="containsText" id="{D515E24F-A53F-4AFC-8B73-2AC4D7DDA371}">
            <xm:f>NOT(ISERROR(SEARCH('Listados Datos'!$P$5,AR531)))</xm:f>
            <xm:f>'Listados Datos'!$P$5</xm:f>
            <x14:dxf>
              <fill>
                <patternFill>
                  <bgColor rgb="FFFFFF00"/>
                </patternFill>
              </fill>
            </x14:dxf>
          </x14:cfRule>
          <x14:cfRule type="containsText" priority="3730" operator="containsText" id="{52333E6A-3EA5-41D5-8FA6-CFDA4173BF4D}">
            <xm:f>NOT(ISERROR(SEARCH('Listados Datos'!$P$6,AR531)))</xm:f>
            <xm:f>'Listados Datos'!$P$6</xm:f>
            <x14:dxf>
              <fill>
                <patternFill>
                  <bgColor rgb="FFFFC000"/>
                </patternFill>
              </fill>
            </x14:dxf>
          </x14:cfRule>
          <x14:cfRule type="containsText" priority="3731" operator="containsText" id="{599F4C5F-D7F3-4A5C-95F9-C6CCB1B6D099}">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95" operator="containsText" id="{C1CE4F09-4205-44A8-B366-966D60CBE27E}">
            <xm:f>NOT(ISERROR(SEARCH('Listados Datos'!$T$3,AT528)))</xm:f>
            <xm:f>'Listados Datos'!$T$3</xm:f>
            <x14:dxf>
              <fill>
                <patternFill patternType="solid">
                  <bgColor rgb="FFC00000"/>
                </patternFill>
              </fill>
            </x14:dxf>
          </x14:cfRule>
          <x14:cfRule type="containsText" priority="3696" operator="containsText" id="{BADBF8A2-2A1F-4F5F-86AD-E2F715555A82}">
            <xm:f>NOT(ISERROR(SEARCH('Listados Datos'!$T$4,AT528)))</xm:f>
            <xm:f>'Listados Datos'!$T$4</xm:f>
            <x14:dxf>
              <font>
                <b/>
                <i val="0"/>
                <color theme="0"/>
              </font>
              <fill>
                <patternFill>
                  <bgColor rgb="FFE26B0A"/>
                </patternFill>
              </fill>
            </x14:dxf>
          </x14:cfRule>
          <x14:cfRule type="containsText" priority="3697" operator="containsText" id="{8269106F-9F30-4C7B-BE42-3168254969B5}">
            <xm:f>NOT(ISERROR(SEARCH('Listados Datos'!$T$5,AT528)))</xm:f>
            <xm:f>'Listados Datos'!$T$5</xm:f>
            <x14:dxf>
              <font>
                <b/>
                <i val="0"/>
                <color auto="1"/>
              </font>
              <fill>
                <patternFill>
                  <bgColor rgb="FFFFFF00"/>
                </patternFill>
              </fill>
            </x14:dxf>
          </x14:cfRule>
          <x14:cfRule type="containsText" priority="3698" operator="containsText" id="{5283F7E7-CFC6-42D5-9886-A87D997711DC}">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85" operator="containsText" id="{FF9DE810-1B9E-4A32-8229-D4E021AE0659}">
            <xm:f>NOT(ISERROR(SEARCH('Listados Datos'!$P$3,AR528)))</xm:f>
            <xm:f>'Listados Datos'!$P$3</xm:f>
            <x14:dxf>
              <fill>
                <patternFill>
                  <bgColor rgb="FF99CC00"/>
                </patternFill>
              </fill>
            </x14:dxf>
          </x14:cfRule>
          <x14:cfRule type="containsText" priority="3686" operator="containsText" id="{D07952F4-03B7-4DA3-9B53-0D621233B342}">
            <xm:f>NOT(ISERROR(SEARCH('Listados Datos'!$P$4,AR528)))</xm:f>
            <xm:f>'Listados Datos'!$P$4</xm:f>
            <x14:dxf>
              <fill>
                <patternFill>
                  <bgColor rgb="FF33CC33"/>
                </patternFill>
              </fill>
            </x14:dxf>
          </x14:cfRule>
          <x14:cfRule type="containsText" priority="3687" operator="containsText" id="{2B933F08-D135-426F-942A-D945D4FC6580}">
            <xm:f>NOT(ISERROR(SEARCH('Listados Datos'!$P$5,AR528)))</xm:f>
            <xm:f>'Listados Datos'!$P$5</xm:f>
            <x14:dxf>
              <fill>
                <patternFill>
                  <bgColor rgb="FFFFFF00"/>
                </patternFill>
              </fill>
            </x14:dxf>
          </x14:cfRule>
          <x14:cfRule type="containsText" priority="3688" operator="containsText" id="{D405D245-7327-4D03-ABFF-9095464E1DE2}">
            <xm:f>NOT(ISERROR(SEARCH('Listados Datos'!$P$6,AR528)))</xm:f>
            <xm:f>'Listados Datos'!$P$6</xm:f>
            <x14:dxf>
              <fill>
                <patternFill>
                  <bgColor rgb="FFFFC000"/>
                </patternFill>
              </fill>
            </x14:dxf>
          </x14:cfRule>
          <x14:cfRule type="containsText" priority="3689" operator="containsText" id="{FC3AB8B1-B411-4E0F-8EB8-DC186B24A420}">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671" operator="containsText" id="{F0361311-AA88-4C54-9B6F-9FC2FFB6AF47}">
            <xm:f>NOT(ISERROR(SEARCH('Listados Datos'!$P$3,AR529)))</xm:f>
            <xm:f>'Listados Datos'!$P$3</xm:f>
            <x14:dxf>
              <fill>
                <patternFill>
                  <bgColor rgb="FF99CC00"/>
                </patternFill>
              </fill>
            </x14:dxf>
          </x14:cfRule>
          <x14:cfRule type="containsText" priority="3672" operator="containsText" id="{7F391568-D1BA-4DB0-9F54-3710605423D4}">
            <xm:f>NOT(ISERROR(SEARCH('Listados Datos'!$P$4,AR529)))</xm:f>
            <xm:f>'Listados Datos'!$P$4</xm:f>
            <x14:dxf>
              <fill>
                <patternFill>
                  <bgColor rgb="FF33CC33"/>
                </patternFill>
              </fill>
            </x14:dxf>
          </x14:cfRule>
          <x14:cfRule type="containsText" priority="3673" operator="containsText" id="{9F257D77-4FBB-436F-B816-5657DBD3FF60}">
            <xm:f>NOT(ISERROR(SEARCH('Listados Datos'!$P$5,AR529)))</xm:f>
            <xm:f>'Listados Datos'!$P$5</xm:f>
            <x14:dxf>
              <fill>
                <patternFill>
                  <bgColor rgb="FFFFFF00"/>
                </patternFill>
              </fill>
            </x14:dxf>
          </x14:cfRule>
          <x14:cfRule type="containsText" priority="3674" operator="containsText" id="{4BE7C6D4-5C46-4494-BF02-66DF5DB8918F}">
            <xm:f>NOT(ISERROR(SEARCH('Listados Datos'!$P$6,AR529)))</xm:f>
            <xm:f>'Listados Datos'!$P$6</xm:f>
            <x14:dxf>
              <fill>
                <patternFill>
                  <bgColor rgb="FFFFC000"/>
                </patternFill>
              </fill>
            </x14:dxf>
          </x14:cfRule>
          <x14:cfRule type="containsText" priority="3675" operator="containsText" id="{7BB251D9-2135-42A4-A469-9F1D81086B4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3803" operator="containsText" id="{B92B6D58-53FA-4477-8DEF-650AE28C2221}">
            <xm:f>NOT(ISERROR(SEARCH('Listados Datos'!$T$3,AF526)))</xm:f>
            <xm:f>'Listados Datos'!$T$3</xm:f>
            <x14:dxf>
              <fill>
                <patternFill patternType="solid">
                  <bgColor rgb="FFC00000"/>
                </patternFill>
              </fill>
            </x14:dxf>
          </x14:cfRule>
          <x14:cfRule type="containsText" priority="3804" operator="containsText" id="{822AA1B1-55EB-4624-980F-B436619DB40D}">
            <xm:f>NOT(ISERROR(SEARCH('Listados Datos'!$T$4,AF526)))</xm:f>
            <xm:f>'Listados Datos'!$T$4</xm:f>
            <x14:dxf>
              <font>
                <b/>
                <i val="0"/>
                <color theme="0"/>
              </font>
              <fill>
                <patternFill>
                  <bgColor rgb="FFE26B0A"/>
                </patternFill>
              </fill>
            </x14:dxf>
          </x14:cfRule>
          <x14:cfRule type="containsText" priority="3805" operator="containsText" id="{4CCB5DC7-FFE8-4C6B-8E16-765845402648}">
            <xm:f>NOT(ISERROR(SEARCH('Listados Datos'!$T$5,AF526)))</xm:f>
            <xm:f>'Listados Datos'!$T$5</xm:f>
            <x14:dxf>
              <font>
                <b/>
                <i val="0"/>
                <color auto="1"/>
              </font>
              <fill>
                <patternFill>
                  <bgColor rgb="FFFFFF00"/>
                </patternFill>
              </fill>
            </x14:dxf>
          </x14:cfRule>
          <x14:cfRule type="containsText" priority="3806" operator="containsText" id="{5439AAFC-A60A-4FDF-8803-2FFBE0DB34A0}">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99" operator="containsText" id="{B9F57C4B-1F0A-4DAE-8DF3-DB2A341ED9C4}">
            <xm:f>NOT(ISERROR(SEARCH('Listados Datos'!$T$3,AB526)))</xm:f>
            <xm:f>'Listados Datos'!$T$3</xm:f>
            <x14:dxf>
              <fill>
                <patternFill patternType="solid">
                  <bgColor rgb="FFC00000"/>
                </patternFill>
              </fill>
            </x14:dxf>
          </x14:cfRule>
          <x14:cfRule type="containsText" priority="3800" operator="containsText" id="{1AAE432B-46AE-4CEF-BC57-6BBF833E0105}">
            <xm:f>NOT(ISERROR(SEARCH('Listados Datos'!$T$4,AB526)))</xm:f>
            <xm:f>'Listados Datos'!$T$4</xm:f>
            <x14:dxf>
              <font>
                <b/>
                <i val="0"/>
                <color theme="0"/>
              </font>
              <fill>
                <patternFill>
                  <bgColor rgb="FFE26B0A"/>
                </patternFill>
              </fill>
            </x14:dxf>
          </x14:cfRule>
          <x14:cfRule type="containsText" priority="3801" operator="containsText" id="{FECDFC82-C882-4AF9-8798-DA793CBDD02D}">
            <xm:f>NOT(ISERROR(SEARCH('Listados Datos'!$T$5,AB526)))</xm:f>
            <xm:f>'Listados Datos'!$T$5</xm:f>
            <x14:dxf>
              <font>
                <b/>
                <i val="0"/>
                <color auto="1"/>
              </font>
              <fill>
                <patternFill>
                  <bgColor rgb="FFFFFF00"/>
                </patternFill>
              </fill>
            </x14:dxf>
          </x14:cfRule>
          <x14:cfRule type="containsText" priority="3802" operator="containsText" id="{674498F9-04BF-46E0-AF6C-DA22CED468F7}">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89" operator="containsText" id="{8541AE7E-DE62-42AB-A79F-AF973FD02E2F}">
            <xm:f>NOT(ISERROR(SEARCH('Listados Datos'!$P$3,Z526)))</xm:f>
            <xm:f>'Listados Datos'!$P$3</xm:f>
            <x14:dxf>
              <fill>
                <patternFill>
                  <bgColor rgb="FF99CC00"/>
                </patternFill>
              </fill>
            </x14:dxf>
          </x14:cfRule>
          <x14:cfRule type="containsText" priority="3790" operator="containsText" id="{41BE4481-0A56-4AD5-829C-B72CFBE265D1}">
            <xm:f>NOT(ISERROR(SEARCH('Listados Datos'!$P$4,Z526)))</xm:f>
            <xm:f>'Listados Datos'!$P$4</xm:f>
            <x14:dxf>
              <fill>
                <patternFill>
                  <bgColor rgb="FF33CC33"/>
                </patternFill>
              </fill>
            </x14:dxf>
          </x14:cfRule>
          <x14:cfRule type="containsText" priority="3791" operator="containsText" id="{D3C4EFD3-3473-4DC3-B415-0A28C2028ED7}">
            <xm:f>NOT(ISERROR(SEARCH('Listados Datos'!$P$5,Z526)))</xm:f>
            <xm:f>'Listados Datos'!$P$5</xm:f>
            <x14:dxf>
              <fill>
                <patternFill>
                  <bgColor rgb="FFFFFF00"/>
                </patternFill>
              </fill>
            </x14:dxf>
          </x14:cfRule>
          <x14:cfRule type="containsText" priority="3792" operator="containsText" id="{54208A08-0393-4667-96D1-748CE62F9982}">
            <xm:f>NOT(ISERROR(SEARCH('Listados Datos'!$P$6,Z526)))</xm:f>
            <xm:f>'Listados Datos'!$P$6</xm:f>
            <x14:dxf>
              <fill>
                <patternFill>
                  <bgColor rgb="FFFFC000"/>
                </patternFill>
              </fill>
            </x14:dxf>
          </x14:cfRule>
          <x14:cfRule type="containsText" priority="3793" operator="containsText" id="{02AB2221-DCD0-4F6F-A40F-62F0F9C9AAEF}">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65" operator="containsText" id="{16ED5ACE-FEE9-4CDD-B1F5-EEEA8BF6182E}">
            <xm:f>NOT(ISERROR(SEARCH('Listados Datos'!$T$3,AT526)))</xm:f>
            <xm:f>'Listados Datos'!$T$3</xm:f>
            <x14:dxf>
              <fill>
                <patternFill patternType="solid">
                  <bgColor rgb="FFC00000"/>
                </patternFill>
              </fill>
            </x14:dxf>
          </x14:cfRule>
          <x14:cfRule type="containsText" priority="3766" operator="containsText" id="{2910790A-F559-41CE-A6E1-5522C29FF94C}">
            <xm:f>NOT(ISERROR(SEARCH('Listados Datos'!$T$4,AT526)))</xm:f>
            <xm:f>'Listados Datos'!$T$4</xm:f>
            <x14:dxf>
              <font>
                <b/>
                <i val="0"/>
                <color theme="0"/>
              </font>
              <fill>
                <patternFill>
                  <bgColor rgb="FFE26B0A"/>
                </patternFill>
              </fill>
            </x14:dxf>
          </x14:cfRule>
          <x14:cfRule type="containsText" priority="3767" operator="containsText" id="{AA578F65-AD01-4E71-98BE-38A97035586B}">
            <xm:f>NOT(ISERROR(SEARCH('Listados Datos'!$T$5,AT526)))</xm:f>
            <xm:f>'Listados Datos'!$T$5</xm:f>
            <x14:dxf>
              <font>
                <b/>
                <i val="0"/>
                <color auto="1"/>
              </font>
              <fill>
                <patternFill>
                  <bgColor rgb="FFFFFF00"/>
                </patternFill>
              </fill>
            </x14:dxf>
          </x14:cfRule>
          <x14:cfRule type="containsText" priority="3768" operator="containsText" id="{EFCDF208-ACCF-4CEA-936E-120D25B335BD}">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55" operator="containsText" id="{71974473-89C9-4CE5-BB0C-928157E09DE2}">
            <xm:f>NOT(ISERROR(SEARCH('Listados Datos'!$P$3,AR526)))</xm:f>
            <xm:f>'Listados Datos'!$P$3</xm:f>
            <x14:dxf>
              <fill>
                <patternFill>
                  <bgColor rgb="FF99CC00"/>
                </patternFill>
              </fill>
            </x14:dxf>
          </x14:cfRule>
          <x14:cfRule type="containsText" priority="3756" operator="containsText" id="{2B5094EF-AF52-4383-8998-4C3B1DDBCC7D}">
            <xm:f>NOT(ISERROR(SEARCH('Listados Datos'!$P$4,AR526)))</xm:f>
            <xm:f>'Listados Datos'!$P$4</xm:f>
            <x14:dxf>
              <fill>
                <patternFill>
                  <bgColor rgb="FF33CC33"/>
                </patternFill>
              </fill>
            </x14:dxf>
          </x14:cfRule>
          <x14:cfRule type="containsText" priority="3757" operator="containsText" id="{3EAB12C4-460C-4AC5-B88C-A405C0620AA9}">
            <xm:f>NOT(ISERROR(SEARCH('Listados Datos'!$P$5,AR526)))</xm:f>
            <xm:f>'Listados Datos'!$P$5</xm:f>
            <x14:dxf>
              <fill>
                <patternFill>
                  <bgColor rgb="FFFFFF00"/>
                </patternFill>
              </fill>
            </x14:dxf>
          </x14:cfRule>
          <x14:cfRule type="containsText" priority="3758" operator="containsText" id="{E74C0505-12A0-453E-9892-32C29F72C103}">
            <xm:f>NOT(ISERROR(SEARCH('Listados Datos'!$P$6,AR526)))</xm:f>
            <xm:f>'Listados Datos'!$P$6</xm:f>
            <x14:dxf>
              <fill>
                <patternFill>
                  <bgColor rgb="FFFFC000"/>
                </patternFill>
              </fill>
            </x14:dxf>
          </x14:cfRule>
          <x14:cfRule type="containsText" priority="3759" operator="containsText" id="{57B19927-09B0-4224-863B-2B123CEE3872}">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51" operator="containsText" id="{DB46A7D8-741B-4BD7-9BE0-7FD0D07E4F0F}">
            <xm:f>NOT(ISERROR(SEARCH('Listados Datos'!$T$3,AT527)))</xm:f>
            <xm:f>'Listados Datos'!$T$3</xm:f>
            <x14:dxf>
              <fill>
                <patternFill patternType="solid">
                  <bgColor rgb="FFC00000"/>
                </patternFill>
              </fill>
            </x14:dxf>
          </x14:cfRule>
          <x14:cfRule type="containsText" priority="3752" operator="containsText" id="{0D893F77-3959-4B67-8B56-403D8FFC47B4}">
            <xm:f>NOT(ISERROR(SEARCH('Listados Datos'!$T$4,AT527)))</xm:f>
            <xm:f>'Listados Datos'!$T$4</xm:f>
            <x14:dxf>
              <font>
                <b/>
                <i val="0"/>
                <color theme="0"/>
              </font>
              <fill>
                <patternFill>
                  <bgColor rgb="FFE26B0A"/>
                </patternFill>
              </fill>
            </x14:dxf>
          </x14:cfRule>
          <x14:cfRule type="containsText" priority="3753" operator="containsText" id="{0A984AAA-1040-4877-9B74-181C1BB38E0B}">
            <xm:f>NOT(ISERROR(SEARCH('Listados Datos'!$T$5,AT527)))</xm:f>
            <xm:f>'Listados Datos'!$T$5</xm:f>
            <x14:dxf>
              <font>
                <b/>
                <i val="0"/>
                <color auto="1"/>
              </font>
              <fill>
                <patternFill>
                  <bgColor rgb="FFFFFF00"/>
                </patternFill>
              </fill>
            </x14:dxf>
          </x14:cfRule>
          <x14:cfRule type="containsText" priority="3754" operator="containsText" id="{6EACA832-97C6-4F09-AEDA-5CAB60962D59}">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41" operator="containsText" id="{E496254D-B251-433B-A454-F692D8F25D98}">
            <xm:f>NOT(ISERROR(SEARCH('Listados Datos'!$P$3,AR527)))</xm:f>
            <xm:f>'Listados Datos'!$P$3</xm:f>
            <x14:dxf>
              <fill>
                <patternFill>
                  <bgColor rgb="FF99CC00"/>
                </patternFill>
              </fill>
            </x14:dxf>
          </x14:cfRule>
          <x14:cfRule type="containsText" priority="3742" operator="containsText" id="{7FF46C4E-08F5-4319-9D95-71374D7B8024}">
            <xm:f>NOT(ISERROR(SEARCH('Listados Datos'!$P$4,AR527)))</xm:f>
            <xm:f>'Listados Datos'!$P$4</xm:f>
            <x14:dxf>
              <fill>
                <patternFill>
                  <bgColor rgb="FF33CC33"/>
                </patternFill>
              </fill>
            </x14:dxf>
          </x14:cfRule>
          <x14:cfRule type="containsText" priority="3743" operator="containsText" id="{CADD1C11-C4E6-46DA-B5F7-A0481D669F86}">
            <xm:f>NOT(ISERROR(SEARCH('Listados Datos'!$P$5,AR527)))</xm:f>
            <xm:f>'Listados Datos'!$P$5</xm:f>
            <x14:dxf>
              <fill>
                <patternFill>
                  <bgColor rgb="FFFFFF00"/>
                </patternFill>
              </fill>
            </x14:dxf>
          </x14:cfRule>
          <x14:cfRule type="containsText" priority="3744" operator="containsText" id="{7F1FCE06-6A45-4409-945B-53353295FCCA}">
            <xm:f>NOT(ISERROR(SEARCH('Listados Datos'!$P$6,AR527)))</xm:f>
            <xm:f>'Listados Datos'!$P$6</xm:f>
            <x14:dxf>
              <fill>
                <patternFill>
                  <bgColor rgb="FFFFC000"/>
                </patternFill>
              </fill>
            </x14:dxf>
          </x14:cfRule>
          <x14:cfRule type="containsText" priority="3745" operator="containsText" id="{6A1D84D7-4525-4162-A788-20645DD287D8}">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723" operator="containsText" id="{759C5D3B-6710-4B2E-A349-D789206D9124}">
            <xm:f>NOT(ISERROR(SEARCH('Listados Datos'!$T$3,AF528)))</xm:f>
            <xm:f>'Listados Datos'!$T$3</xm:f>
            <x14:dxf>
              <fill>
                <patternFill patternType="solid">
                  <bgColor rgb="FFC00000"/>
                </patternFill>
              </fill>
            </x14:dxf>
          </x14:cfRule>
          <x14:cfRule type="containsText" priority="3724" operator="containsText" id="{AD90B7DC-D32B-49AE-9B15-8F89FE6B5354}">
            <xm:f>NOT(ISERROR(SEARCH('Listados Datos'!$T$4,AF528)))</xm:f>
            <xm:f>'Listados Datos'!$T$4</xm:f>
            <x14:dxf>
              <font>
                <b/>
                <i val="0"/>
                <color theme="0"/>
              </font>
              <fill>
                <patternFill>
                  <bgColor rgb="FFE26B0A"/>
                </patternFill>
              </fill>
            </x14:dxf>
          </x14:cfRule>
          <x14:cfRule type="containsText" priority="3725" operator="containsText" id="{E3014591-CADE-4938-9663-555F3A31E757}">
            <xm:f>NOT(ISERROR(SEARCH('Listados Datos'!$T$5,AF528)))</xm:f>
            <xm:f>'Listados Datos'!$T$5</xm:f>
            <x14:dxf>
              <font>
                <b/>
                <i val="0"/>
                <color auto="1"/>
              </font>
              <fill>
                <patternFill>
                  <bgColor rgb="FFFFFF00"/>
                </patternFill>
              </fill>
            </x14:dxf>
          </x14:cfRule>
          <x14:cfRule type="containsText" priority="3726" operator="containsText" id="{64F1DF55-9D12-4EA9-AED3-2D2BEAC9B673}">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719" operator="containsText" id="{B1D4041B-5830-4370-99FB-C0B874EDA9CD}">
            <xm:f>NOT(ISERROR(SEARCH('Listados Datos'!$T$3,AB528)))</xm:f>
            <xm:f>'Listados Datos'!$T$3</xm:f>
            <x14:dxf>
              <fill>
                <patternFill patternType="solid">
                  <bgColor rgb="FFC00000"/>
                </patternFill>
              </fill>
            </x14:dxf>
          </x14:cfRule>
          <x14:cfRule type="containsText" priority="3720" operator="containsText" id="{1CEC0E1E-64C2-45F2-A86A-76CB26EDB28B}">
            <xm:f>NOT(ISERROR(SEARCH('Listados Datos'!$T$4,AB528)))</xm:f>
            <xm:f>'Listados Datos'!$T$4</xm:f>
            <x14:dxf>
              <font>
                <b/>
                <i val="0"/>
                <color theme="0"/>
              </font>
              <fill>
                <patternFill>
                  <bgColor rgb="FFE26B0A"/>
                </patternFill>
              </fill>
            </x14:dxf>
          </x14:cfRule>
          <x14:cfRule type="containsText" priority="3721" operator="containsText" id="{8E8BC30B-BBA9-4389-89BF-C208D595DC9D}">
            <xm:f>NOT(ISERROR(SEARCH('Listados Datos'!$T$5,AB528)))</xm:f>
            <xm:f>'Listados Datos'!$T$5</xm:f>
            <x14:dxf>
              <font>
                <b/>
                <i val="0"/>
                <color auto="1"/>
              </font>
              <fill>
                <patternFill>
                  <bgColor rgb="FFFFFF00"/>
                </patternFill>
              </fill>
            </x14:dxf>
          </x14:cfRule>
          <x14:cfRule type="containsText" priority="3722" operator="containsText" id="{91E9333F-E5F2-40FC-8979-252456095E9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709" operator="containsText" id="{C8F0BDE3-2828-4434-BBFE-29583D26CB57}">
            <xm:f>NOT(ISERROR(SEARCH('Listados Datos'!$P$3,Z528)))</xm:f>
            <xm:f>'Listados Datos'!$P$3</xm:f>
            <x14:dxf>
              <fill>
                <patternFill>
                  <bgColor rgb="FF99CC00"/>
                </patternFill>
              </fill>
            </x14:dxf>
          </x14:cfRule>
          <x14:cfRule type="containsText" priority="3710" operator="containsText" id="{A86E7139-B2C3-4A24-B762-1304740587CC}">
            <xm:f>NOT(ISERROR(SEARCH('Listados Datos'!$P$4,Z528)))</xm:f>
            <xm:f>'Listados Datos'!$P$4</xm:f>
            <x14:dxf>
              <fill>
                <patternFill>
                  <bgColor rgb="FF33CC33"/>
                </patternFill>
              </fill>
            </x14:dxf>
          </x14:cfRule>
          <x14:cfRule type="containsText" priority="3711" operator="containsText" id="{AF51D06B-10B9-452E-96C9-EB14C1FCD5AC}">
            <xm:f>NOT(ISERROR(SEARCH('Listados Datos'!$P$5,Z528)))</xm:f>
            <xm:f>'Listados Datos'!$P$5</xm:f>
            <x14:dxf>
              <fill>
                <patternFill>
                  <bgColor rgb="FFFFFF00"/>
                </patternFill>
              </fill>
            </x14:dxf>
          </x14:cfRule>
          <x14:cfRule type="containsText" priority="3712" operator="containsText" id="{04E71EA0-1742-4B97-9869-1876C95BD33E}">
            <xm:f>NOT(ISERROR(SEARCH('Listados Datos'!$P$6,Z528)))</xm:f>
            <xm:f>'Listados Datos'!$P$6</xm:f>
            <x14:dxf>
              <fill>
                <patternFill>
                  <bgColor rgb="FFFFC000"/>
                </patternFill>
              </fill>
            </x14:dxf>
          </x14:cfRule>
          <x14:cfRule type="containsText" priority="3713" operator="containsText" id="{60CA3D52-2150-4C31-9FCD-65D331B3DC2E}">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81" operator="containsText" id="{BE26EEBC-5578-4134-8510-4308EEE86510}">
            <xm:f>NOT(ISERROR(SEARCH('Listados Datos'!$T$3,AT529)))</xm:f>
            <xm:f>'Listados Datos'!$T$3</xm:f>
            <x14:dxf>
              <fill>
                <patternFill patternType="solid">
                  <bgColor rgb="FFC00000"/>
                </patternFill>
              </fill>
            </x14:dxf>
          </x14:cfRule>
          <x14:cfRule type="containsText" priority="3682" operator="containsText" id="{623D2375-9BB0-4FD6-AAA5-D8A9342CFF5E}">
            <xm:f>NOT(ISERROR(SEARCH('Listados Datos'!$T$4,AT529)))</xm:f>
            <xm:f>'Listados Datos'!$T$4</xm:f>
            <x14:dxf>
              <font>
                <b/>
                <i val="0"/>
                <color theme="0"/>
              </font>
              <fill>
                <patternFill>
                  <bgColor rgb="FFE26B0A"/>
                </patternFill>
              </fill>
            </x14:dxf>
          </x14:cfRule>
          <x14:cfRule type="containsText" priority="3683" operator="containsText" id="{F913DB7E-38E9-4028-AA9E-48CC043BD280}">
            <xm:f>NOT(ISERROR(SEARCH('Listados Datos'!$T$5,AT529)))</xm:f>
            <xm:f>'Listados Datos'!$T$5</xm:f>
            <x14:dxf>
              <font>
                <b/>
                <i val="0"/>
                <color auto="1"/>
              </font>
              <fill>
                <patternFill>
                  <bgColor rgb="FFFFFF00"/>
                </patternFill>
              </fill>
            </x14:dxf>
          </x14:cfRule>
          <x14:cfRule type="containsText" priority="3684" operator="containsText" id="{E9638DA0-B8AA-492E-A488-3E983379392F}">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419" operator="containsText" id="{91B1B35A-82C6-40B0-AAC4-0F6FE30BB4C6}">
            <xm:f>NOT(ISERROR(SEARCH('Listados Datos'!$P$3,AR536)))</xm:f>
            <xm:f>'Listados Datos'!$P$3</xm:f>
            <x14:dxf>
              <fill>
                <patternFill>
                  <bgColor rgb="FF99CC00"/>
                </patternFill>
              </fill>
            </x14:dxf>
          </x14:cfRule>
          <x14:cfRule type="containsText" priority="3420" operator="containsText" id="{2907DE6A-A229-4980-AB4E-54C645C2A534}">
            <xm:f>NOT(ISERROR(SEARCH('Listados Datos'!$P$4,AR536)))</xm:f>
            <xm:f>'Listados Datos'!$P$4</xm:f>
            <x14:dxf>
              <fill>
                <patternFill>
                  <bgColor rgb="FF33CC33"/>
                </patternFill>
              </fill>
            </x14:dxf>
          </x14:cfRule>
          <x14:cfRule type="containsText" priority="3421" operator="containsText" id="{5F827674-07DD-4DED-8DC4-142BAB86474D}">
            <xm:f>NOT(ISERROR(SEARCH('Listados Datos'!$P$5,AR536)))</xm:f>
            <xm:f>'Listados Datos'!$P$5</xm:f>
            <x14:dxf>
              <fill>
                <patternFill>
                  <bgColor rgb="FFFFFF00"/>
                </patternFill>
              </fill>
            </x14:dxf>
          </x14:cfRule>
          <x14:cfRule type="containsText" priority="3422" operator="containsText" id="{6090716B-78E1-4650-9F15-874DEA0333BC}">
            <xm:f>NOT(ISERROR(SEARCH('Listados Datos'!$P$6,AR536)))</xm:f>
            <xm:f>'Listados Datos'!$P$6</xm:f>
            <x14:dxf>
              <fill>
                <patternFill>
                  <bgColor rgb="FFFFC000"/>
                </patternFill>
              </fill>
            </x14:dxf>
          </x14:cfRule>
          <x14:cfRule type="containsText" priority="3423" operator="containsText" id="{E1457DBE-99B7-4B3E-8F1B-8DB05E9E3C94}">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3667" operator="containsText" id="{7DF07C7F-E87D-4CBF-9865-DD12B1AE5903}">
            <xm:f>NOT(ISERROR(SEARCH('Listados Datos'!$T$3,AF506)))</xm:f>
            <xm:f>'Listados Datos'!$T$3</xm:f>
            <x14:dxf>
              <fill>
                <patternFill patternType="solid">
                  <bgColor rgb="FFC00000"/>
                </patternFill>
              </fill>
            </x14:dxf>
          </x14:cfRule>
          <x14:cfRule type="containsText" priority="3668" operator="containsText" id="{D33AD84F-CA10-480A-B366-44A65E779263}">
            <xm:f>NOT(ISERROR(SEARCH('Listados Datos'!$T$4,AF506)))</xm:f>
            <xm:f>'Listados Datos'!$T$4</xm:f>
            <x14:dxf>
              <font>
                <b/>
                <i val="0"/>
                <color theme="0"/>
              </font>
              <fill>
                <patternFill>
                  <bgColor rgb="FFE26B0A"/>
                </patternFill>
              </fill>
            </x14:dxf>
          </x14:cfRule>
          <x14:cfRule type="containsText" priority="3669" operator="containsText" id="{69B081B8-5231-4A8B-966B-CD2870EBBA7A}">
            <xm:f>NOT(ISERROR(SEARCH('Listados Datos'!$T$5,AF506)))</xm:f>
            <xm:f>'Listados Datos'!$T$5</xm:f>
            <x14:dxf>
              <font>
                <b/>
                <i val="0"/>
                <color auto="1"/>
              </font>
              <fill>
                <patternFill>
                  <bgColor rgb="FFFFFF00"/>
                </patternFill>
              </fill>
            </x14:dxf>
          </x14:cfRule>
          <x14:cfRule type="containsText" priority="3670" operator="containsText" id="{14152DFD-F90C-4402-9EAF-EC2A1A694B5F}">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663" operator="containsText" id="{6820F06F-5CE8-405D-AE6A-BB37EE4D4112}">
            <xm:f>NOT(ISERROR(SEARCH('Listados Datos'!$T$3,AB506)))</xm:f>
            <xm:f>'Listados Datos'!$T$3</xm:f>
            <x14:dxf>
              <fill>
                <patternFill patternType="solid">
                  <bgColor rgb="FFC00000"/>
                </patternFill>
              </fill>
            </x14:dxf>
          </x14:cfRule>
          <x14:cfRule type="containsText" priority="3664" operator="containsText" id="{5B5BB159-6073-49C9-A4D2-E91B8EC6D60A}">
            <xm:f>NOT(ISERROR(SEARCH('Listados Datos'!$T$4,AB506)))</xm:f>
            <xm:f>'Listados Datos'!$T$4</xm:f>
            <x14:dxf>
              <font>
                <b/>
                <i val="0"/>
                <color theme="0"/>
              </font>
              <fill>
                <patternFill>
                  <bgColor rgb="FFE26B0A"/>
                </patternFill>
              </fill>
            </x14:dxf>
          </x14:cfRule>
          <x14:cfRule type="containsText" priority="3665" operator="containsText" id="{ADD15869-2A12-4E95-AA01-45651EFE364E}">
            <xm:f>NOT(ISERROR(SEARCH('Listados Datos'!$T$5,AB506)))</xm:f>
            <xm:f>'Listados Datos'!$T$5</xm:f>
            <x14:dxf>
              <font>
                <b/>
                <i val="0"/>
                <color auto="1"/>
              </font>
              <fill>
                <patternFill>
                  <bgColor rgb="FFFFFF00"/>
                </patternFill>
              </fill>
            </x14:dxf>
          </x14:cfRule>
          <x14:cfRule type="containsText" priority="3666" operator="containsText" id="{E6D986B6-23B3-41FA-9AF8-0BC6653899DE}">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653" operator="containsText" id="{FA45F420-FFA9-424B-987E-796E2D9E7F78}">
            <xm:f>NOT(ISERROR(SEARCH('Listados Datos'!$P$3,Z506)))</xm:f>
            <xm:f>'Listados Datos'!$P$3</xm:f>
            <x14:dxf>
              <fill>
                <patternFill>
                  <bgColor rgb="FF99CC00"/>
                </patternFill>
              </fill>
            </x14:dxf>
          </x14:cfRule>
          <x14:cfRule type="containsText" priority="3654" operator="containsText" id="{11D72EB0-DAE2-4D54-A7FE-A439EFA71305}">
            <xm:f>NOT(ISERROR(SEARCH('Listados Datos'!$P$4,Z506)))</xm:f>
            <xm:f>'Listados Datos'!$P$4</xm:f>
            <x14:dxf>
              <fill>
                <patternFill>
                  <bgColor rgb="FF33CC33"/>
                </patternFill>
              </fill>
            </x14:dxf>
          </x14:cfRule>
          <x14:cfRule type="containsText" priority="3655" operator="containsText" id="{6FC5300A-4C6B-4122-94B1-8A1E47345E0F}">
            <xm:f>NOT(ISERROR(SEARCH('Listados Datos'!$P$5,Z506)))</xm:f>
            <xm:f>'Listados Datos'!$P$5</xm:f>
            <x14:dxf>
              <fill>
                <patternFill>
                  <bgColor rgb="FFFFFF00"/>
                </patternFill>
              </fill>
            </x14:dxf>
          </x14:cfRule>
          <x14:cfRule type="containsText" priority="3656" operator="containsText" id="{9435C4E8-8DAF-4FCD-91C0-C83130B8A8C9}">
            <xm:f>NOT(ISERROR(SEARCH('Listados Datos'!$P$6,Z506)))</xm:f>
            <xm:f>'Listados Datos'!$P$6</xm:f>
            <x14:dxf>
              <fill>
                <patternFill>
                  <bgColor rgb="FFFFC000"/>
                </patternFill>
              </fill>
            </x14:dxf>
          </x14:cfRule>
          <x14:cfRule type="containsText" priority="3657" operator="containsText" id="{86FD1DDB-0BB3-4525-BF4A-9E91B069B073}">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639" operator="containsText" id="{6870B6EB-9808-4682-8EE0-2A804BBE4086}">
            <xm:f>NOT(ISERROR(SEARCH('Listados Datos'!$T$3,AT506)))</xm:f>
            <xm:f>'Listados Datos'!$T$3</xm:f>
            <x14:dxf>
              <fill>
                <patternFill patternType="solid">
                  <bgColor rgb="FFC00000"/>
                </patternFill>
              </fill>
            </x14:dxf>
          </x14:cfRule>
          <x14:cfRule type="containsText" priority="3640" operator="containsText" id="{9C4A24BE-6106-464D-8535-DEB5E3258F91}">
            <xm:f>NOT(ISERROR(SEARCH('Listados Datos'!$T$4,AT506)))</xm:f>
            <xm:f>'Listados Datos'!$T$4</xm:f>
            <x14:dxf>
              <font>
                <b/>
                <i val="0"/>
                <color theme="0"/>
              </font>
              <fill>
                <patternFill>
                  <bgColor rgb="FFE26B0A"/>
                </patternFill>
              </fill>
            </x14:dxf>
          </x14:cfRule>
          <x14:cfRule type="containsText" priority="3641" operator="containsText" id="{8579CAA9-02AC-48AD-A64D-301A9EA24325}">
            <xm:f>NOT(ISERROR(SEARCH('Listados Datos'!$T$5,AT506)))</xm:f>
            <xm:f>'Listados Datos'!$T$5</xm:f>
            <x14:dxf>
              <font>
                <b/>
                <i val="0"/>
                <color auto="1"/>
              </font>
              <fill>
                <patternFill>
                  <bgColor rgb="FFFFFF00"/>
                </patternFill>
              </fill>
            </x14:dxf>
          </x14:cfRule>
          <x14:cfRule type="containsText" priority="3642" operator="containsText" id="{9CAFF6F3-8AD3-4C3C-BDD1-22D42A50535D}">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629" operator="containsText" id="{71FC614C-C495-41C7-BA11-6DAEAD532E7E}">
            <xm:f>NOT(ISERROR(SEARCH('Listados Datos'!$P$3,AR506)))</xm:f>
            <xm:f>'Listados Datos'!$P$3</xm:f>
            <x14:dxf>
              <fill>
                <patternFill>
                  <bgColor rgb="FF99CC00"/>
                </patternFill>
              </fill>
            </x14:dxf>
          </x14:cfRule>
          <x14:cfRule type="containsText" priority="3630" operator="containsText" id="{9EE16E19-C2A2-4352-8ACC-676040442CB7}">
            <xm:f>NOT(ISERROR(SEARCH('Listados Datos'!$P$4,AR506)))</xm:f>
            <xm:f>'Listados Datos'!$P$4</xm:f>
            <x14:dxf>
              <fill>
                <patternFill>
                  <bgColor rgb="FF33CC33"/>
                </patternFill>
              </fill>
            </x14:dxf>
          </x14:cfRule>
          <x14:cfRule type="containsText" priority="3631" operator="containsText" id="{5E3FB277-A6C5-41C4-89D7-AD87DE582AB3}">
            <xm:f>NOT(ISERROR(SEARCH('Listados Datos'!$P$5,AR506)))</xm:f>
            <xm:f>'Listados Datos'!$P$5</xm:f>
            <x14:dxf>
              <fill>
                <patternFill>
                  <bgColor rgb="FFFFFF00"/>
                </patternFill>
              </fill>
            </x14:dxf>
          </x14:cfRule>
          <x14:cfRule type="containsText" priority="3632" operator="containsText" id="{F9FA1D74-59B7-46C0-B592-0FB3CD7FDD46}">
            <xm:f>NOT(ISERROR(SEARCH('Listados Datos'!$P$6,AR506)))</xm:f>
            <xm:f>'Listados Datos'!$P$6</xm:f>
            <x14:dxf>
              <fill>
                <patternFill>
                  <bgColor rgb="FFFFC000"/>
                </patternFill>
              </fill>
            </x14:dxf>
          </x14:cfRule>
          <x14:cfRule type="containsText" priority="3633" operator="containsText" id="{214716AA-4305-4F29-9341-A2E27B7D719F}">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625" operator="containsText" id="{4244B5F0-F1EF-4352-AB3D-FFA0F3D7D7D6}">
            <xm:f>NOT(ISERROR(SEARCH('Listados Datos'!$T$3,AF512)))</xm:f>
            <xm:f>'Listados Datos'!$T$3</xm:f>
            <x14:dxf>
              <fill>
                <patternFill patternType="solid">
                  <bgColor rgb="FFC00000"/>
                </patternFill>
              </fill>
            </x14:dxf>
          </x14:cfRule>
          <x14:cfRule type="containsText" priority="3626" operator="containsText" id="{5E801F20-2B96-4A45-B6BB-C992B12DA927}">
            <xm:f>NOT(ISERROR(SEARCH('Listados Datos'!$T$4,AF512)))</xm:f>
            <xm:f>'Listados Datos'!$T$4</xm:f>
            <x14:dxf>
              <font>
                <b/>
                <i val="0"/>
                <color theme="0"/>
              </font>
              <fill>
                <patternFill>
                  <bgColor rgb="FFE26B0A"/>
                </patternFill>
              </fill>
            </x14:dxf>
          </x14:cfRule>
          <x14:cfRule type="containsText" priority="3627" operator="containsText" id="{C4B59105-9FDA-4BB5-86AB-A1226C607E82}">
            <xm:f>NOT(ISERROR(SEARCH('Listados Datos'!$T$5,AF512)))</xm:f>
            <xm:f>'Listados Datos'!$T$5</xm:f>
            <x14:dxf>
              <font>
                <b/>
                <i val="0"/>
                <color auto="1"/>
              </font>
              <fill>
                <patternFill>
                  <bgColor rgb="FFFFFF00"/>
                </patternFill>
              </fill>
            </x14:dxf>
          </x14:cfRule>
          <x14:cfRule type="containsText" priority="3628" operator="containsText" id="{24CD1115-A4B9-44DD-AF28-6089DB0EB1AC}">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621" operator="containsText" id="{6266B6D4-06F2-42B9-AFA6-7702F99881E1}">
            <xm:f>NOT(ISERROR(SEARCH('Listados Datos'!$T$3,AB512)))</xm:f>
            <xm:f>'Listados Datos'!$T$3</xm:f>
            <x14:dxf>
              <fill>
                <patternFill patternType="solid">
                  <bgColor rgb="FFC00000"/>
                </patternFill>
              </fill>
            </x14:dxf>
          </x14:cfRule>
          <x14:cfRule type="containsText" priority="3622" operator="containsText" id="{A63CAC64-150A-4987-B462-7C85340C6F50}">
            <xm:f>NOT(ISERROR(SEARCH('Listados Datos'!$T$4,AB512)))</xm:f>
            <xm:f>'Listados Datos'!$T$4</xm:f>
            <x14:dxf>
              <font>
                <b/>
                <i val="0"/>
                <color theme="0"/>
              </font>
              <fill>
                <patternFill>
                  <bgColor rgb="FFE26B0A"/>
                </patternFill>
              </fill>
            </x14:dxf>
          </x14:cfRule>
          <x14:cfRule type="containsText" priority="3623" operator="containsText" id="{FA0FFBB1-7AC0-4583-A790-DD1CC19C251A}">
            <xm:f>NOT(ISERROR(SEARCH('Listados Datos'!$T$5,AB512)))</xm:f>
            <xm:f>'Listados Datos'!$T$5</xm:f>
            <x14:dxf>
              <font>
                <b/>
                <i val="0"/>
                <color auto="1"/>
              </font>
              <fill>
                <patternFill>
                  <bgColor rgb="FFFFFF00"/>
                </patternFill>
              </fill>
            </x14:dxf>
          </x14:cfRule>
          <x14:cfRule type="containsText" priority="3624" operator="containsText" id="{94E7AC34-ED4E-422E-8B71-5B86C348E56D}">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611" operator="containsText" id="{A3B2A22E-D418-4898-B112-874A69696DB7}">
            <xm:f>NOT(ISERROR(SEARCH('Listados Datos'!$P$3,Z512)))</xm:f>
            <xm:f>'Listados Datos'!$P$3</xm:f>
            <x14:dxf>
              <fill>
                <patternFill>
                  <bgColor rgb="FF99CC00"/>
                </patternFill>
              </fill>
            </x14:dxf>
          </x14:cfRule>
          <x14:cfRule type="containsText" priority="3612" operator="containsText" id="{4C536680-988A-4E3B-B6A7-BFFECE3248A3}">
            <xm:f>NOT(ISERROR(SEARCH('Listados Datos'!$P$4,Z512)))</xm:f>
            <xm:f>'Listados Datos'!$P$4</xm:f>
            <x14:dxf>
              <fill>
                <patternFill>
                  <bgColor rgb="FF33CC33"/>
                </patternFill>
              </fill>
            </x14:dxf>
          </x14:cfRule>
          <x14:cfRule type="containsText" priority="3613" operator="containsText" id="{8E98DCC7-B037-49C6-B156-35281A98940C}">
            <xm:f>NOT(ISERROR(SEARCH('Listados Datos'!$P$5,Z512)))</xm:f>
            <xm:f>'Listados Datos'!$P$5</xm:f>
            <x14:dxf>
              <fill>
                <patternFill>
                  <bgColor rgb="FFFFFF00"/>
                </patternFill>
              </fill>
            </x14:dxf>
          </x14:cfRule>
          <x14:cfRule type="containsText" priority="3614" operator="containsText" id="{31E2F23B-E745-4447-A002-E085B15DD563}">
            <xm:f>NOT(ISERROR(SEARCH('Listados Datos'!$P$6,Z512)))</xm:f>
            <xm:f>'Listados Datos'!$P$6</xm:f>
            <x14:dxf>
              <fill>
                <patternFill>
                  <bgColor rgb="FFFFC000"/>
                </patternFill>
              </fill>
            </x14:dxf>
          </x14:cfRule>
          <x14:cfRule type="containsText" priority="3615" operator="containsText" id="{AD72691D-FB18-4A12-B957-DCA7469FBC05}">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597" operator="containsText" id="{F1F1544B-E01E-41E5-A0A1-6AAA858CA207}">
            <xm:f>NOT(ISERROR(SEARCH('Listados Datos'!$T$3,AT512)))</xm:f>
            <xm:f>'Listados Datos'!$T$3</xm:f>
            <x14:dxf>
              <fill>
                <patternFill patternType="solid">
                  <bgColor rgb="FFC00000"/>
                </patternFill>
              </fill>
            </x14:dxf>
          </x14:cfRule>
          <x14:cfRule type="containsText" priority="3598" operator="containsText" id="{35FA7B4B-3A5C-4F1C-85F5-DEB7AFD675AA}">
            <xm:f>NOT(ISERROR(SEARCH('Listados Datos'!$T$4,AT512)))</xm:f>
            <xm:f>'Listados Datos'!$T$4</xm:f>
            <x14:dxf>
              <font>
                <b/>
                <i val="0"/>
                <color theme="0"/>
              </font>
              <fill>
                <patternFill>
                  <bgColor rgb="FFE26B0A"/>
                </patternFill>
              </fill>
            </x14:dxf>
          </x14:cfRule>
          <x14:cfRule type="containsText" priority="3599" operator="containsText" id="{10145F1F-3F3F-4541-ABB2-F3EFEA30006E}">
            <xm:f>NOT(ISERROR(SEARCH('Listados Datos'!$T$5,AT512)))</xm:f>
            <xm:f>'Listados Datos'!$T$5</xm:f>
            <x14:dxf>
              <font>
                <b/>
                <i val="0"/>
                <color auto="1"/>
              </font>
              <fill>
                <patternFill>
                  <bgColor rgb="FFFFFF00"/>
                </patternFill>
              </fill>
            </x14:dxf>
          </x14:cfRule>
          <x14:cfRule type="containsText" priority="3600" operator="containsText" id="{BF4AF9E1-7789-4368-BD43-3E966482CB54}">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587" operator="containsText" id="{F79E2FBE-5563-4CBA-970C-82D837632270}">
            <xm:f>NOT(ISERROR(SEARCH('Listados Datos'!$P$3,AR512)))</xm:f>
            <xm:f>'Listados Datos'!$P$3</xm:f>
            <x14:dxf>
              <fill>
                <patternFill>
                  <bgColor rgb="FF99CC00"/>
                </patternFill>
              </fill>
            </x14:dxf>
          </x14:cfRule>
          <x14:cfRule type="containsText" priority="3588" operator="containsText" id="{EF95E70D-3109-4327-921B-9B80EC52528E}">
            <xm:f>NOT(ISERROR(SEARCH('Listados Datos'!$P$4,AR512)))</xm:f>
            <xm:f>'Listados Datos'!$P$4</xm:f>
            <x14:dxf>
              <fill>
                <patternFill>
                  <bgColor rgb="FF33CC33"/>
                </patternFill>
              </fill>
            </x14:dxf>
          </x14:cfRule>
          <x14:cfRule type="containsText" priority="3589" operator="containsText" id="{FE2A1E6E-A9D7-45A2-AFD8-0464EA6AA169}">
            <xm:f>NOT(ISERROR(SEARCH('Listados Datos'!$P$5,AR512)))</xm:f>
            <xm:f>'Listados Datos'!$P$5</xm:f>
            <x14:dxf>
              <fill>
                <patternFill>
                  <bgColor rgb="FFFFFF00"/>
                </patternFill>
              </fill>
            </x14:dxf>
          </x14:cfRule>
          <x14:cfRule type="containsText" priority="3590" operator="containsText" id="{2006418D-169D-4316-89B7-63CF66C6226D}">
            <xm:f>NOT(ISERROR(SEARCH('Listados Datos'!$P$6,AR512)))</xm:f>
            <xm:f>'Listados Datos'!$P$6</xm:f>
            <x14:dxf>
              <fill>
                <patternFill>
                  <bgColor rgb="FFFFC000"/>
                </patternFill>
              </fill>
            </x14:dxf>
          </x14:cfRule>
          <x14:cfRule type="containsText" priority="3591" operator="containsText" id="{FA09F936-AFB7-40C9-9D6E-C2DC378AA3B4}">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583" operator="containsText" id="{4F2C6F6D-C25B-4F13-A640-FE6847D7B9CD}">
            <xm:f>NOT(ISERROR(SEARCH('Listados Datos'!$T$3,AF518)))</xm:f>
            <xm:f>'Listados Datos'!$T$3</xm:f>
            <x14:dxf>
              <fill>
                <patternFill patternType="solid">
                  <bgColor rgb="FFC00000"/>
                </patternFill>
              </fill>
            </x14:dxf>
          </x14:cfRule>
          <x14:cfRule type="containsText" priority="3584" operator="containsText" id="{600585A5-CCA8-41D6-8109-9A0DE981618E}">
            <xm:f>NOT(ISERROR(SEARCH('Listados Datos'!$T$4,AF518)))</xm:f>
            <xm:f>'Listados Datos'!$T$4</xm:f>
            <x14:dxf>
              <font>
                <b/>
                <i val="0"/>
                <color theme="0"/>
              </font>
              <fill>
                <patternFill>
                  <bgColor rgb="FFE26B0A"/>
                </patternFill>
              </fill>
            </x14:dxf>
          </x14:cfRule>
          <x14:cfRule type="containsText" priority="3585" operator="containsText" id="{503EEE84-CD3F-4994-93EF-A2B8D457AB30}">
            <xm:f>NOT(ISERROR(SEARCH('Listados Datos'!$T$5,AF518)))</xm:f>
            <xm:f>'Listados Datos'!$T$5</xm:f>
            <x14:dxf>
              <font>
                <b/>
                <i val="0"/>
                <color auto="1"/>
              </font>
              <fill>
                <patternFill>
                  <bgColor rgb="FFFFFF00"/>
                </patternFill>
              </fill>
            </x14:dxf>
          </x14:cfRule>
          <x14:cfRule type="containsText" priority="3586" operator="containsText" id="{F62EE1C8-B939-4507-B77B-EEDAAE788629}">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579" operator="containsText" id="{7DBD4E6C-5B50-4089-A7CC-817571FE10D8}">
            <xm:f>NOT(ISERROR(SEARCH('Listados Datos'!$T$3,AB518)))</xm:f>
            <xm:f>'Listados Datos'!$T$3</xm:f>
            <x14:dxf>
              <fill>
                <patternFill patternType="solid">
                  <bgColor rgb="FFC00000"/>
                </patternFill>
              </fill>
            </x14:dxf>
          </x14:cfRule>
          <x14:cfRule type="containsText" priority="3580" operator="containsText" id="{8DAFBF67-FF7F-4A44-8151-BD6AE2956DA2}">
            <xm:f>NOT(ISERROR(SEARCH('Listados Datos'!$T$4,AB518)))</xm:f>
            <xm:f>'Listados Datos'!$T$4</xm:f>
            <x14:dxf>
              <font>
                <b/>
                <i val="0"/>
                <color theme="0"/>
              </font>
              <fill>
                <patternFill>
                  <bgColor rgb="FFE26B0A"/>
                </patternFill>
              </fill>
            </x14:dxf>
          </x14:cfRule>
          <x14:cfRule type="containsText" priority="3581" operator="containsText" id="{9860AC31-5DE6-4F7E-9D03-158D11AA14B0}">
            <xm:f>NOT(ISERROR(SEARCH('Listados Datos'!$T$5,AB518)))</xm:f>
            <xm:f>'Listados Datos'!$T$5</xm:f>
            <x14:dxf>
              <font>
                <b/>
                <i val="0"/>
                <color auto="1"/>
              </font>
              <fill>
                <patternFill>
                  <bgColor rgb="FFFFFF00"/>
                </patternFill>
              </fill>
            </x14:dxf>
          </x14:cfRule>
          <x14:cfRule type="containsText" priority="3582" operator="containsText" id="{3887372D-64B0-405D-B86A-D48FD90416BC}">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569" operator="containsText" id="{5B0A668C-7295-41CA-9CAD-E9145344083C}">
            <xm:f>NOT(ISERROR(SEARCH('Listados Datos'!$P$3,Z518)))</xm:f>
            <xm:f>'Listados Datos'!$P$3</xm:f>
            <x14:dxf>
              <fill>
                <patternFill>
                  <bgColor rgb="FF99CC00"/>
                </patternFill>
              </fill>
            </x14:dxf>
          </x14:cfRule>
          <x14:cfRule type="containsText" priority="3570" operator="containsText" id="{A2B911E9-44B1-470C-B673-E13E17AEDDEB}">
            <xm:f>NOT(ISERROR(SEARCH('Listados Datos'!$P$4,Z518)))</xm:f>
            <xm:f>'Listados Datos'!$P$4</xm:f>
            <x14:dxf>
              <fill>
                <patternFill>
                  <bgColor rgb="FF33CC33"/>
                </patternFill>
              </fill>
            </x14:dxf>
          </x14:cfRule>
          <x14:cfRule type="containsText" priority="3571" operator="containsText" id="{F57AA985-F68A-4F09-ACF2-4D7D2719498F}">
            <xm:f>NOT(ISERROR(SEARCH('Listados Datos'!$P$5,Z518)))</xm:f>
            <xm:f>'Listados Datos'!$P$5</xm:f>
            <x14:dxf>
              <fill>
                <patternFill>
                  <bgColor rgb="FFFFFF00"/>
                </patternFill>
              </fill>
            </x14:dxf>
          </x14:cfRule>
          <x14:cfRule type="containsText" priority="3572" operator="containsText" id="{E2D66BE5-B98D-415D-82BE-5CAF7CD0D981}">
            <xm:f>NOT(ISERROR(SEARCH('Listados Datos'!$P$6,Z518)))</xm:f>
            <xm:f>'Listados Datos'!$P$6</xm:f>
            <x14:dxf>
              <fill>
                <patternFill>
                  <bgColor rgb="FFFFC000"/>
                </patternFill>
              </fill>
            </x14:dxf>
          </x14:cfRule>
          <x14:cfRule type="containsText" priority="3573" operator="containsText" id="{B7D7B960-F403-41F1-AC00-6C56DADCB42E}">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555" operator="containsText" id="{40153012-7B77-418B-B1B1-8E561D0ECE32}">
            <xm:f>NOT(ISERROR(SEARCH('Listados Datos'!$T$3,AT518)))</xm:f>
            <xm:f>'Listados Datos'!$T$3</xm:f>
            <x14:dxf>
              <fill>
                <patternFill patternType="solid">
                  <bgColor rgb="FFC00000"/>
                </patternFill>
              </fill>
            </x14:dxf>
          </x14:cfRule>
          <x14:cfRule type="containsText" priority="3556" operator="containsText" id="{CBE7F689-170D-465A-9067-1617C6FA9844}">
            <xm:f>NOT(ISERROR(SEARCH('Listados Datos'!$T$4,AT518)))</xm:f>
            <xm:f>'Listados Datos'!$T$4</xm:f>
            <x14:dxf>
              <font>
                <b/>
                <i val="0"/>
                <color theme="0"/>
              </font>
              <fill>
                <patternFill>
                  <bgColor rgb="FFE26B0A"/>
                </patternFill>
              </fill>
            </x14:dxf>
          </x14:cfRule>
          <x14:cfRule type="containsText" priority="3557" operator="containsText" id="{B25A2601-F5A0-41F2-A7FC-31623A51D0E0}">
            <xm:f>NOT(ISERROR(SEARCH('Listados Datos'!$T$5,AT518)))</xm:f>
            <xm:f>'Listados Datos'!$T$5</xm:f>
            <x14:dxf>
              <font>
                <b/>
                <i val="0"/>
                <color auto="1"/>
              </font>
              <fill>
                <patternFill>
                  <bgColor rgb="FFFFFF00"/>
                </patternFill>
              </fill>
            </x14:dxf>
          </x14:cfRule>
          <x14:cfRule type="containsText" priority="3558" operator="containsText" id="{AF21DAD9-171E-43B0-946B-FB4CF1390378}">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545" operator="containsText" id="{C273EE28-D49D-456F-9EBC-21D08A46BC0A}">
            <xm:f>NOT(ISERROR(SEARCH('Listados Datos'!$P$3,AR518)))</xm:f>
            <xm:f>'Listados Datos'!$P$3</xm:f>
            <x14:dxf>
              <fill>
                <patternFill>
                  <bgColor rgb="FF99CC00"/>
                </patternFill>
              </fill>
            </x14:dxf>
          </x14:cfRule>
          <x14:cfRule type="containsText" priority="3546" operator="containsText" id="{7BF0B8D9-9548-47C6-A9A0-1B04A635A1D3}">
            <xm:f>NOT(ISERROR(SEARCH('Listados Datos'!$P$4,AR518)))</xm:f>
            <xm:f>'Listados Datos'!$P$4</xm:f>
            <x14:dxf>
              <fill>
                <patternFill>
                  <bgColor rgb="FF33CC33"/>
                </patternFill>
              </fill>
            </x14:dxf>
          </x14:cfRule>
          <x14:cfRule type="containsText" priority="3547" operator="containsText" id="{871F5DC4-4221-4B26-A8AF-62A9266CCB4A}">
            <xm:f>NOT(ISERROR(SEARCH('Listados Datos'!$P$5,AR518)))</xm:f>
            <xm:f>'Listados Datos'!$P$5</xm:f>
            <x14:dxf>
              <fill>
                <patternFill>
                  <bgColor rgb="FFFFFF00"/>
                </patternFill>
              </fill>
            </x14:dxf>
          </x14:cfRule>
          <x14:cfRule type="containsText" priority="3548" operator="containsText" id="{272EBD46-FB67-466E-9F20-C9E0195C656E}">
            <xm:f>NOT(ISERROR(SEARCH('Listados Datos'!$P$6,AR518)))</xm:f>
            <xm:f>'Listados Datos'!$P$6</xm:f>
            <x14:dxf>
              <fill>
                <patternFill>
                  <bgColor rgb="FFFFC000"/>
                </patternFill>
              </fill>
            </x14:dxf>
          </x14:cfRule>
          <x14:cfRule type="containsText" priority="3549" operator="containsText" id="{93BF556F-0B4D-4872-8EE7-B7594BEF4592}">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503" operator="containsText" id="{2E25EE96-BD10-4EB4-B522-1EC822FF6936}">
            <xm:f>NOT(ISERROR(SEARCH('Listados Datos'!$P$3,AR524)))</xm:f>
            <xm:f>'Listados Datos'!$P$3</xm:f>
            <x14:dxf>
              <fill>
                <patternFill>
                  <bgColor rgb="FF99CC00"/>
                </patternFill>
              </fill>
            </x14:dxf>
          </x14:cfRule>
          <x14:cfRule type="containsText" priority="3504" operator="containsText" id="{1E5657F6-0FA9-470E-AE0C-132A4C56535A}">
            <xm:f>NOT(ISERROR(SEARCH('Listados Datos'!$P$4,AR524)))</xm:f>
            <xm:f>'Listados Datos'!$P$4</xm:f>
            <x14:dxf>
              <fill>
                <patternFill>
                  <bgColor rgb="FF33CC33"/>
                </patternFill>
              </fill>
            </x14:dxf>
          </x14:cfRule>
          <x14:cfRule type="containsText" priority="3505" operator="containsText" id="{FC8BBE32-BD70-4EF7-8868-245C5591B6C8}">
            <xm:f>NOT(ISERROR(SEARCH('Listados Datos'!$P$5,AR524)))</xm:f>
            <xm:f>'Listados Datos'!$P$5</xm:f>
            <x14:dxf>
              <fill>
                <patternFill>
                  <bgColor rgb="FFFFFF00"/>
                </patternFill>
              </fill>
            </x14:dxf>
          </x14:cfRule>
          <x14:cfRule type="containsText" priority="3506" operator="containsText" id="{74013C15-14D3-4AA3-B027-075E382F1A3C}">
            <xm:f>NOT(ISERROR(SEARCH('Listados Datos'!$P$6,AR524)))</xm:f>
            <xm:f>'Listados Datos'!$P$6</xm:f>
            <x14:dxf>
              <fill>
                <patternFill>
                  <bgColor rgb="FFFFC000"/>
                </patternFill>
              </fill>
            </x14:dxf>
          </x14:cfRule>
          <x14:cfRule type="containsText" priority="3507" operator="containsText" id="{530CAFDD-BF60-443D-8E51-A2D2CE443CED}">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541" operator="containsText" id="{98C5C671-FB48-4413-8A47-E4B3EA0FF9FA}">
            <xm:f>NOT(ISERROR(SEARCH('Listados Datos'!$T$3,AF524)))</xm:f>
            <xm:f>'Listados Datos'!$T$3</xm:f>
            <x14:dxf>
              <fill>
                <patternFill patternType="solid">
                  <bgColor rgb="FFC00000"/>
                </patternFill>
              </fill>
            </x14:dxf>
          </x14:cfRule>
          <x14:cfRule type="containsText" priority="3542" operator="containsText" id="{FF58C5FE-575F-441E-9C55-486AF5A1D52B}">
            <xm:f>NOT(ISERROR(SEARCH('Listados Datos'!$T$4,AF524)))</xm:f>
            <xm:f>'Listados Datos'!$T$4</xm:f>
            <x14:dxf>
              <font>
                <b/>
                <i val="0"/>
                <color theme="0"/>
              </font>
              <fill>
                <patternFill>
                  <bgColor rgb="FFE26B0A"/>
                </patternFill>
              </fill>
            </x14:dxf>
          </x14:cfRule>
          <x14:cfRule type="containsText" priority="3543" operator="containsText" id="{98C1B10B-3D82-4F93-A6BF-2B7B6637845A}">
            <xm:f>NOT(ISERROR(SEARCH('Listados Datos'!$T$5,AF524)))</xm:f>
            <xm:f>'Listados Datos'!$T$5</xm:f>
            <x14:dxf>
              <font>
                <b/>
                <i val="0"/>
                <color auto="1"/>
              </font>
              <fill>
                <patternFill>
                  <bgColor rgb="FFFFFF00"/>
                </patternFill>
              </fill>
            </x14:dxf>
          </x14:cfRule>
          <x14:cfRule type="containsText" priority="3544" operator="containsText" id="{2E9B842C-9415-448A-A405-7F7C6688605C}">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537" operator="containsText" id="{DA8385AE-5113-4752-813C-49EA87B51EFC}">
            <xm:f>NOT(ISERROR(SEARCH('Listados Datos'!$T$3,AB524)))</xm:f>
            <xm:f>'Listados Datos'!$T$3</xm:f>
            <x14:dxf>
              <fill>
                <patternFill patternType="solid">
                  <bgColor rgb="FFC00000"/>
                </patternFill>
              </fill>
            </x14:dxf>
          </x14:cfRule>
          <x14:cfRule type="containsText" priority="3538" operator="containsText" id="{9959FD8B-280A-4B5C-870B-D7C4E880A14B}">
            <xm:f>NOT(ISERROR(SEARCH('Listados Datos'!$T$4,AB524)))</xm:f>
            <xm:f>'Listados Datos'!$T$4</xm:f>
            <x14:dxf>
              <font>
                <b/>
                <i val="0"/>
                <color theme="0"/>
              </font>
              <fill>
                <patternFill>
                  <bgColor rgb="FFE26B0A"/>
                </patternFill>
              </fill>
            </x14:dxf>
          </x14:cfRule>
          <x14:cfRule type="containsText" priority="3539" operator="containsText" id="{26558EB1-5183-47B6-B7EB-8F427A3DC300}">
            <xm:f>NOT(ISERROR(SEARCH('Listados Datos'!$T$5,AB524)))</xm:f>
            <xm:f>'Listados Datos'!$T$5</xm:f>
            <x14:dxf>
              <font>
                <b/>
                <i val="0"/>
                <color auto="1"/>
              </font>
              <fill>
                <patternFill>
                  <bgColor rgb="FFFFFF00"/>
                </patternFill>
              </fill>
            </x14:dxf>
          </x14:cfRule>
          <x14:cfRule type="containsText" priority="3540" operator="containsText" id="{9DB139DA-3A8C-4E6B-A0E8-D4A0894F38BE}">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527" operator="containsText" id="{E4106F24-632C-4568-B41B-97458C8B00F7}">
            <xm:f>NOT(ISERROR(SEARCH('Listados Datos'!$P$3,Z524)))</xm:f>
            <xm:f>'Listados Datos'!$P$3</xm:f>
            <x14:dxf>
              <fill>
                <patternFill>
                  <bgColor rgb="FF99CC00"/>
                </patternFill>
              </fill>
            </x14:dxf>
          </x14:cfRule>
          <x14:cfRule type="containsText" priority="3528" operator="containsText" id="{D2A58688-CCD7-4006-83F8-6564665379B6}">
            <xm:f>NOT(ISERROR(SEARCH('Listados Datos'!$P$4,Z524)))</xm:f>
            <xm:f>'Listados Datos'!$P$4</xm:f>
            <x14:dxf>
              <fill>
                <patternFill>
                  <bgColor rgb="FF33CC33"/>
                </patternFill>
              </fill>
            </x14:dxf>
          </x14:cfRule>
          <x14:cfRule type="containsText" priority="3529" operator="containsText" id="{4843DFC8-31D9-414B-906F-A23EFD5E5E50}">
            <xm:f>NOT(ISERROR(SEARCH('Listados Datos'!$P$5,Z524)))</xm:f>
            <xm:f>'Listados Datos'!$P$5</xm:f>
            <x14:dxf>
              <fill>
                <patternFill>
                  <bgColor rgb="FFFFFF00"/>
                </patternFill>
              </fill>
            </x14:dxf>
          </x14:cfRule>
          <x14:cfRule type="containsText" priority="3530" operator="containsText" id="{0B87E7C2-7AEB-4145-AA30-B6E8E728D3FA}">
            <xm:f>NOT(ISERROR(SEARCH('Listados Datos'!$P$6,Z524)))</xm:f>
            <xm:f>'Listados Datos'!$P$6</xm:f>
            <x14:dxf>
              <fill>
                <patternFill>
                  <bgColor rgb="FFFFC000"/>
                </patternFill>
              </fill>
            </x14:dxf>
          </x14:cfRule>
          <x14:cfRule type="containsText" priority="3531" operator="containsText" id="{4C0D84C8-EE5B-4D65-817F-D8BFA331B7B5}">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513" operator="containsText" id="{24C4229E-4545-4093-B286-A00CA4350E51}">
            <xm:f>NOT(ISERROR(SEARCH('Listados Datos'!$T$3,AT524)))</xm:f>
            <xm:f>'Listados Datos'!$T$3</xm:f>
            <x14:dxf>
              <fill>
                <patternFill patternType="solid">
                  <bgColor rgb="FFC00000"/>
                </patternFill>
              </fill>
            </x14:dxf>
          </x14:cfRule>
          <x14:cfRule type="containsText" priority="3514" operator="containsText" id="{A93C30F1-BF9F-48BD-BFB2-DC82154AD4D9}">
            <xm:f>NOT(ISERROR(SEARCH('Listados Datos'!$T$4,AT524)))</xm:f>
            <xm:f>'Listados Datos'!$T$4</xm:f>
            <x14:dxf>
              <font>
                <b/>
                <i val="0"/>
                <color theme="0"/>
              </font>
              <fill>
                <patternFill>
                  <bgColor rgb="FFE26B0A"/>
                </patternFill>
              </fill>
            </x14:dxf>
          </x14:cfRule>
          <x14:cfRule type="containsText" priority="3515" operator="containsText" id="{9BB83EBB-B83A-4A0E-95AB-E62B027B7148}">
            <xm:f>NOT(ISERROR(SEARCH('Listados Datos'!$T$5,AT524)))</xm:f>
            <xm:f>'Listados Datos'!$T$5</xm:f>
            <x14:dxf>
              <font>
                <b/>
                <i val="0"/>
                <color auto="1"/>
              </font>
              <fill>
                <patternFill>
                  <bgColor rgb="FFFFFF00"/>
                </patternFill>
              </fill>
            </x14:dxf>
          </x14:cfRule>
          <x14:cfRule type="containsText" priority="3516" operator="containsText" id="{7B5917C3-BDE5-489C-9BA9-421D82409FF4}">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461" operator="containsText" id="{D83BC78F-D09D-4741-9048-B34DF9578949}">
            <xm:f>NOT(ISERROR(SEARCH('Listados Datos'!$P$3,AR530)))</xm:f>
            <xm:f>'Listados Datos'!$P$3</xm:f>
            <x14:dxf>
              <fill>
                <patternFill>
                  <bgColor rgb="FF99CC00"/>
                </patternFill>
              </fill>
            </x14:dxf>
          </x14:cfRule>
          <x14:cfRule type="containsText" priority="3462" operator="containsText" id="{F1C81638-0C5F-4F84-87DE-931F01299469}">
            <xm:f>NOT(ISERROR(SEARCH('Listados Datos'!$P$4,AR530)))</xm:f>
            <xm:f>'Listados Datos'!$P$4</xm:f>
            <x14:dxf>
              <fill>
                <patternFill>
                  <bgColor rgb="FF33CC33"/>
                </patternFill>
              </fill>
            </x14:dxf>
          </x14:cfRule>
          <x14:cfRule type="containsText" priority="3463" operator="containsText" id="{EE939D1B-DA41-4E29-B57B-14C553DFC795}">
            <xm:f>NOT(ISERROR(SEARCH('Listados Datos'!$P$5,AR530)))</xm:f>
            <xm:f>'Listados Datos'!$P$5</xm:f>
            <x14:dxf>
              <fill>
                <patternFill>
                  <bgColor rgb="FFFFFF00"/>
                </patternFill>
              </fill>
            </x14:dxf>
          </x14:cfRule>
          <x14:cfRule type="containsText" priority="3464" operator="containsText" id="{5CDD4384-46EB-4840-92A4-3B06A6917B44}">
            <xm:f>NOT(ISERROR(SEARCH('Listados Datos'!$P$6,AR530)))</xm:f>
            <xm:f>'Listados Datos'!$P$6</xm:f>
            <x14:dxf>
              <fill>
                <patternFill>
                  <bgColor rgb="FFFFC000"/>
                </patternFill>
              </fill>
            </x14:dxf>
          </x14:cfRule>
          <x14:cfRule type="containsText" priority="3465" operator="containsText" id="{5D7376DF-E6AA-41AD-8299-D5B828292381}">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499" operator="containsText" id="{C491E689-C037-415D-A428-4E00D9B7DFAA}">
            <xm:f>NOT(ISERROR(SEARCH('Listados Datos'!$T$3,AF530)))</xm:f>
            <xm:f>'Listados Datos'!$T$3</xm:f>
            <x14:dxf>
              <fill>
                <patternFill patternType="solid">
                  <bgColor rgb="FFC00000"/>
                </patternFill>
              </fill>
            </x14:dxf>
          </x14:cfRule>
          <x14:cfRule type="containsText" priority="3500" operator="containsText" id="{A75865EC-986D-4010-A663-FAC43DE24DA7}">
            <xm:f>NOT(ISERROR(SEARCH('Listados Datos'!$T$4,AF530)))</xm:f>
            <xm:f>'Listados Datos'!$T$4</xm:f>
            <x14:dxf>
              <font>
                <b/>
                <i val="0"/>
                <color theme="0"/>
              </font>
              <fill>
                <patternFill>
                  <bgColor rgb="FFE26B0A"/>
                </patternFill>
              </fill>
            </x14:dxf>
          </x14:cfRule>
          <x14:cfRule type="containsText" priority="3501" operator="containsText" id="{79FEC0EA-E2F9-4B81-BA44-AA68F5D18B92}">
            <xm:f>NOT(ISERROR(SEARCH('Listados Datos'!$T$5,AF530)))</xm:f>
            <xm:f>'Listados Datos'!$T$5</xm:f>
            <x14:dxf>
              <font>
                <b/>
                <i val="0"/>
                <color auto="1"/>
              </font>
              <fill>
                <patternFill>
                  <bgColor rgb="FFFFFF00"/>
                </patternFill>
              </fill>
            </x14:dxf>
          </x14:cfRule>
          <x14:cfRule type="containsText" priority="3502" operator="containsText" id="{56F356BB-C76B-41B4-803F-6905F27AF07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495" operator="containsText" id="{D871FD4E-CAF6-4930-8AB1-DDBD3AC08A14}">
            <xm:f>NOT(ISERROR(SEARCH('Listados Datos'!$T$3,AB530)))</xm:f>
            <xm:f>'Listados Datos'!$T$3</xm:f>
            <x14:dxf>
              <fill>
                <patternFill patternType="solid">
                  <bgColor rgb="FFC00000"/>
                </patternFill>
              </fill>
            </x14:dxf>
          </x14:cfRule>
          <x14:cfRule type="containsText" priority="3496" operator="containsText" id="{FDECD28F-B1DF-474D-95B8-7DBA05D4D2F3}">
            <xm:f>NOT(ISERROR(SEARCH('Listados Datos'!$T$4,AB530)))</xm:f>
            <xm:f>'Listados Datos'!$T$4</xm:f>
            <x14:dxf>
              <font>
                <b/>
                <i val="0"/>
                <color theme="0"/>
              </font>
              <fill>
                <patternFill>
                  <bgColor rgb="FFE26B0A"/>
                </patternFill>
              </fill>
            </x14:dxf>
          </x14:cfRule>
          <x14:cfRule type="containsText" priority="3497" operator="containsText" id="{99BA3462-0107-4A71-844A-FB4E7AE34744}">
            <xm:f>NOT(ISERROR(SEARCH('Listados Datos'!$T$5,AB530)))</xm:f>
            <xm:f>'Listados Datos'!$T$5</xm:f>
            <x14:dxf>
              <font>
                <b/>
                <i val="0"/>
                <color auto="1"/>
              </font>
              <fill>
                <patternFill>
                  <bgColor rgb="FFFFFF00"/>
                </patternFill>
              </fill>
            </x14:dxf>
          </x14:cfRule>
          <x14:cfRule type="containsText" priority="3498" operator="containsText" id="{ECC6C46F-B48C-4C9E-83C8-94B2BCCEA1F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485" operator="containsText" id="{665A3808-F568-4B13-AC77-7AE55235A9E4}">
            <xm:f>NOT(ISERROR(SEARCH('Listados Datos'!$P$3,Z530)))</xm:f>
            <xm:f>'Listados Datos'!$P$3</xm:f>
            <x14:dxf>
              <fill>
                <patternFill>
                  <bgColor rgb="FF99CC00"/>
                </patternFill>
              </fill>
            </x14:dxf>
          </x14:cfRule>
          <x14:cfRule type="containsText" priority="3486" operator="containsText" id="{4823E6CF-A129-4079-BA0E-FAAEBC6D0C97}">
            <xm:f>NOT(ISERROR(SEARCH('Listados Datos'!$P$4,Z530)))</xm:f>
            <xm:f>'Listados Datos'!$P$4</xm:f>
            <x14:dxf>
              <fill>
                <patternFill>
                  <bgColor rgb="FF33CC33"/>
                </patternFill>
              </fill>
            </x14:dxf>
          </x14:cfRule>
          <x14:cfRule type="containsText" priority="3487" operator="containsText" id="{C69C3521-43E7-4899-978B-9A763E87EAD4}">
            <xm:f>NOT(ISERROR(SEARCH('Listados Datos'!$P$5,Z530)))</xm:f>
            <xm:f>'Listados Datos'!$P$5</xm:f>
            <x14:dxf>
              <fill>
                <patternFill>
                  <bgColor rgb="FFFFFF00"/>
                </patternFill>
              </fill>
            </x14:dxf>
          </x14:cfRule>
          <x14:cfRule type="containsText" priority="3488" operator="containsText" id="{8B4F05D8-0A74-441C-89E5-A896ECC12592}">
            <xm:f>NOT(ISERROR(SEARCH('Listados Datos'!$P$6,Z530)))</xm:f>
            <xm:f>'Listados Datos'!$P$6</xm:f>
            <x14:dxf>
              <fill>
                <patternFill>
                  <bgColor rgb="FFFFC000"/>
                </patternFill>
              </fill>
            </x14:dxf>
          </x14:cfRule>
          <x14:cfRule type="containsText" priority="3489" operator="containsText" id="{EFDBFD22-50EC-48AD-A009-136C4FEF6B6C}">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471" operator="containsText" id="{2B89FEAB-C85C-4659-8EF8-E43C2F70B3DB}">
            <xm:f>NOT(ISERROR(SEARCH('Listados Datos'!$T$3,AT530)))</xm:f>
            <xm:f>'Listados Datos'!$T$3</xm:f>
            <x14:dxf>
              <fill>
                <patternFill patternType="solid">
                  <bgColor rgb="FFC00000"/>
                </patternFill>
              </fill>
            </x14:dxf>
          </x14:cfRule>
          <x14:cfRule type="containsText" priority="3472" operator="containsText" id="{5D182A8E-9A32-49E6-A3B6-F41DCEAEF8A0}">
            <xm:f>NOT(ISERROR(SEARCH('Listados Datos'!$T$4,AT530)))</xm:f>
            <xm:f>'Listados Datos'!$T$4</xm:f>
            <x14:dxf>
              <font>
                <b/>
                <i val="0"/>
                <color theme="0"/>
              </font>
              <fill>
                <patternFill>
                  <bgColor rgb="FFE26B0A"/>
                </patternFill>
              </fill>
            </x14:dxf>
          </x14:cfRule>
          <x14:cfRule type="containsText" priority="3473" operator="containsText" id="{202E4020-6339-46E1-BB3B-50F8ADC177DA}">
            <xm:f>NOT(ISERROR(SEARCH('Listados Datos'!$T$5,AT530)))</xm:f>
            <xm:f>'Listados Datos'!$T$5</xm:f>
            <x14:dxf>
              <font>
                <b/>
                <i val="0"/>
                <color auto="1"/>
              </font>
              <fill>
                <patternFill>
                  <bgColor rgb="FFFFFF00"/>
                </patternFill>
              </fill>
            </x14:dxf>
          </x14:cfRule>
          <x14:cfRule type="containsText" priority="3474" operator="containsText" id="{F2872E6D-D2A6-4439-8410-1F69A3057EFB}">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457" operator="containsText" id="{288D11C7-537B-4210-A8B5-E21763076797}">
            <xm:f>NOT(ISERROR(SEARCH('Listados Datos'!$T$3,AF536)))</xm:f>
            <xm:f>'Listados Datos'!$T$3</xm:f>
            <x14:dxf>
              <fill>
                <patternFill patternType="solid">
                  <bgColor rgb="FFC00000"/>
                </patternFill>
              </fill>
            </x14:dxf>
          </x14:cfRule>
          <x14:cfRule type="containsText" priority="3458" operator="containsText" id="{A7D45701-914B-4477-8054-4B7BA15A75E8}">
            <xm:f>NOT(ISERROR(SEARCH('Listados Datos'!$T$4,AF536)))</xm:f>
            <xm:f>'Listados Datos'!$T$4</xm:f>
            <x14:dxf>
              <font>
                <b/>
                <i val="0"/>
                <color theme="0"/>
              </font>
              <fill>
                <patternFill>
                  <bgColor rgb="FFE26B0A"/>
                </patternFill>
              </fill>
            </x14:dxf>
          </x14:cfRule>
          <x14:cfRule type="containsText" priority="3459" operator="containsText" id="{237DAAA2-E6F4-416D-8758-E5BBDFDA7413}">
            <xm:f>NOT(ISERROR(SEARCH('Listados Datos'!$T$5,AF536)))</xm:f>
            <xm:f>'Listados Datos'!$T$5</xm:f>
            <x14:dxf>
              <font>
                <b/>
                <i val="0"/>
                <color auto="1"/>
              </font>
              <fill>
                <patternFill>
                  <bgColor rgb="FFFFFF00"/>
                </patternFill>
              </fill>
            </x14:dxf>
          </x14:cfRule>
          <x14:cfRule type="containsText" priority="3460" operator="containsText" id="{11B2D45A-B4A7-4C7C-B87A-B08DCDA11E56}">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3453" operator="containsText" id="{2CF9D4CD-194D-4728-A8CC-AF6B6A87D800}">
            <xm:f>NOT(ISERROR(SEARCH('Listados Datos'!$T$3,AB536)))</xm:f>
            <xm:f>'Listados Datos'!$T$3</xm:f>
            <x14:dxf>
              <fill>
                <patternFill patternType="solid">
                  <bgColor rgb="FFC00000"/>
                </patternFill>
              </fill>
            </x14:dxf>
          </x14:cfRule>
          <x14:cfRule type="containsText" priority="3454" operator="containsText" id="{10A405F3-714A-46F5-A97F-E16C320646F2}">
            <xm:f>NOT(ISERROR(SEARCH('Listados Datos'!$T$4,AB536)))</xm:f>
            <xm:f>'Listados Datos'!$T$4</xm:f>
            <x14:dxf>
              <font>
                <b/>
                <i val="0"/>
                <color theme="0"/>
              </font>
              <fill>
                <patternFill>
                  <bgColor rgb="FFE26B0A"/>
                </patternFill>
              </fill>
            </x14:dxf>
          </x14:cfRule>
          <x14:cfRule type="containsText" priority="3455" operator="containsText" id="{683E3E60-C4BE-4247-80F8-5F20425D18E4}">
            <xm:f>NOT(ISERROR(SEARCH('Listados Datos'!$T$5,AB536)))</xm:f>
            <xm:f>'Listados Datos'!$T$5</xm:f>
            <x14:dxf>
              <font>
                <b/>
                <i val="0"/>
                <color auto="1"/>
              </font>
              <fill>
                <patternFill>
                  <bgColor rgb="FFFFFF00"/>
                </patternFill>
              </fill>
            </x14:dxf>
          </x14:cfRule>
          <x14:cfRule type="containsText" priority="3456" operator="containsText" id="{1836C17C-2854-46BF-968F-66BCCD8B930A}">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3443" operator="containsText" id="{AE85ED6F-9201-4DA8-BB77-9A795EEF4AFD}">
            <xm:f>NOT(ISERROR(SEARCH('Listados Datos'!$P$3,Z536)))</xm:f>
            <xm:f>'Listados Datos'!$P$3</xm:f>
            <x14:dxf>
              <fill>
                <patternFill>
                  <bgColor rgb="FF99CC00"/>
                </patternFill>
              </fill>
            </x14:dxf>
          </x14:cfRule>
          <x14:cfRule type="containsText" priority="3444" operator="containsText" id="{A0526C41-8F96-4565-9109-1521FFA2A848}">
            <xm:f>NOT(ISERROR(SEARCH('Listados Datos'!$P$4,Z536)))</xm:f>
            <xm:f>'Listados Datos'!$P$4</xm:f>
            <x14:dxf>
              <fill>
                <patternFill>
                  <bgColor rgb="FF33CC33"/>
                </patternFill>
              </fill>
            </x14:dxf>
          </x14:cfRule>
          <x14:cfRule type="containsText" priority="3445" operator="containsText" id="{4ACC3811-ADC0-4936-8612-E69D160F69A3}">
            <xm:f>NOT(ISERROR(SEARCH('Listados Datos'!$P$5,Z536)))</xm:f>
            <xm:f>'Listados Datos'!$P$5</xm:f>
            <x14:dxf>
              <fill>
                <patternFill>
                  <bgColor rgb="FFFFFF00"/>
                </patternFill>
              </fill>
            </x14:dxf>
          </x14:cfRule>
          <x14:cfRule type="containsText" priority="3446" operator="containsText" id="{C29A429C-EF1E-4649-B58E-2BC2BA5E0E49}">
            <xm:f>NOT(ISERROR(SEARCH('Listados Datos'!$P$6,Z536)))</xm:f>
            <xm:f>'Listados Datos'!$P$6</xm:f>
            <x14:dxf>
              <fill>
                <patternFill>
                  <bgColor rgb="FFFFC000"/>
                </patternFill>
              </fill>
            </x14:dxf>
          </x14:cfRule>
          <x14:cfRule type="containsText" priority="3447" operator="containsText" id="{E944BCC5-E6A2-4E0F-9146-CCC9C09C3DA6}">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3429" operator="containsText" id="{44F61D20-04A0-4D54-AE51-2189B4C5944A}">
            <xm:f>NOT(ISERROR(SEARCH('Listados Datos'!$T$3,AT536)))</xm:f>
            <xm:f>'Listados Datos'!$T$3</xm:f>
            <x14:dxf>
              <fill>
                <patternFill patternType="solid">
                  <bgColor rgb="FFC00000"/>
                </patternFill>
              </fill>
            </x14:dxf>
          </x14:cfRule>
          <x14:cfRule type="containsText" priority="3430" operator="containsText" id="{4109749D-56CB-4F33-BCA5-95A12453E3B3}">
            <xm:f>NOT(ISERROR(SEARCH('Listados Datos'!$T$4,AT536)))</xm:f>
            <xm:f>'Listados Datos'!$T$4</xm:f>
            <x14:dxf>
              <font>
                <b/>
                <i val="0"/>
                <color theme="0"/>
              </font>
              <fill>
                <patternFill>
                  <bgColor rgb="FFE26B0A"/>
                </patternFill>
              </fill>
            </x14:dxf>
          </x14:cfRule>
          <x14:cfRule type="containsText" priority="3431" operator="containsText" id="{A38CBC51-B829-4B99-822C-4784CC9FE76F}">
            <xm:f>NOT(ISERROR(SEARCH('Listados Datos'!$T$5,AT536)))</xm:f>
            <xm:f>'Listados Datos'!$T$5</xm:f>
            <x14:dxf>
              <font>
                <b/>
                <i val="0"/>
                <color auto="1"/>
              </font>
              <fill>
                <patternFill>
                  <bgColor rgb="FFFFFF00"/>
                </patternFill>
              </fill>
            </x14:dxf>
          </x14:cfRule>
          <x14:cfRule type="containsText" priority="3432" operator="containsText" id="{A26AB367-B403-451A-88F5-E9608E2EEB7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3199" operator="containsText" id="{729CD66E-9411-49A8-A50C-08FEF8E51825}">
            <xm:f>NOT(ISERROR(SEARCH('Listados Datos'!$D$3,B544)))</xm:f>
            <xm:f>'Listados Datos'!$D$3</xm:f>
            <x14:dxf>
              <font>
                <b/>
                <i val="0"/>
                <color theme="0"/>
              </font>
              <fill>
                <patternFill>
                  <bgColor rgb="FFC00000"/>
                </patternFill>
              </fill>
            </x14:dxf>
          </x14:cfRule>
          <x14:cfRule type="containsText" priority="3200" operator="containsText" id="{D9DFD9A7-6727-4A7C-8C9A-86AFD61F773C}">
            <xm:f>NOT(ISERROR(SEARCH('Listados Datos'!$D$4,B544)))</xm:f>
            <xm:f>'Listados Datos'!$D$4</xm:f>
            <x14:dxf>
              <font>
                <b/>
                <i val="0"/>
                <color theme="0"/>
              </font>
              <fill>
                <patternFill>
                  <bgColor rgb="FFC00000"/>
                </patternFill>
              </fill>
            </x14:dxf>
          </x14:cfRule>
          <x14:cfRule type="containsText" priority="3201" operator="containsText" id="{772AF03E-E8C8-422B-9E56-2A95F8AC4037}">
            <xm:f>NOT(ISERROR(SEARCH('Listados Datos'!$D$5,B544)))</xm:f>
            <xm:f>'Listados Datos'!$D$5</xm:f>
            <x14:dxf>
              <font>
                <b/>
                <i val="0"/>
                <color theme="0"/>
              </font>
              <fill>
                <patternFill>
                  <bgColor rgb="FFC00000"/>
                </patternFill>
              </fill>
            </x14:dxf>
          </x14:cfRule>
          <x14:cfRule type="containsText" priority="3202" operator="containsText" id="{222509B5-C49B-4370-B9A5-584746A0C33D}">
            <xm:f>NOT(ISERROR(SEARCH('Listados Datos'!$D$6,B544)))</xm:f>
            <xm:f>'Listados Datos'!$D$6</xm:f>
            <x14:dxf>
              <font>
                <b/>
                <i val="0"/>
                <color theme="0"/>
              </font>
              <fill>
                <patternFill>
                  <bgColor rgb="FFE3351F"/>
                </patternFill>
              </fill>
            </x14:dxf>
          </x14:cfRule>
          <x14:cfRule type="containsText" priority="3203" operator="containsText" id="{F177AD8E-82FA-4F58-BE36-856787F7D551}">
            <xm:f>NOT(ISERROR(SEARCH('Listados Datos'!$D$7,B544)))</xm:f>
            <xm:f>'Listados Datos'!$D$7</xm:f>
            <x14:dxf>
              <font>
                <b/>
                <i val="0"/>
                <color theme="0"/>
              </font>
              <fill>
                <patternFill>
                  <bgColor rgb="FFE3351F"/>
                </patternFill>
              </fill>
            </x14:dxf>
          </x14:cfRule>
          <x14:cfRule type="containsText" priority="3204" operator="containsText" id="{ED018ACF-E012-4E3E-9D82-FB943827350A}">
            <xm:f>NOT(ISERROR(SEARCH('Listados Datos'!$D$8,B544)))</xm:f>
            <xm:f>'Listados Datos'!$D$8</xm:f>
            <x14:dxf>
              <font>
                <b/>
                <i val="0"/>
                <color theme="0"/>
              </font>
              <fill>
                <patternFill>
                  <bgColor rgb="FFE3351F"/>
                </patternFill>
              </fill>
            </x14:dxf>
          </x14:cfRule>
          <x14:cfRule type="containsText" priority="3205" operator="containsText" id="{8CC9EB2A-2E21-45BE-98C1-BF56A386C794}">
            <xm:f>NOT(ISERROR(SEARCH('Listados Datos'!$D$9,B544)))</xm:f>
            <xm:f>'Listados Datos'!$D$9</xm:f>
            <x14:dxf>
              <font>
                <b/>
                <i val="0"/>
                <color theme="0"/>
              </font>
              <fill>
                <patternFill>
                  <bgColor rgb="FFFFC000"/>
                </patternFill>
              </fill>
            </x14:dxf>
          </x14:cfRule>
          <x14:cfRule type="containsText" priority="3206" operator="containsText" id="{F1560452-21D0-4E75-8E42-B6448E602F4E}">
            <xm:f>NOT(ISERROR(SEARCH('Listados Datos'!$D$10,B544)))</xm:f>
            <xm:f>'Listados Datos'!$D$10</xm:f>
            <x14:dxf>
              <font>
                <b/>
                <i val="0"/>
                <color theme="0"/>
              </font>
              <fill>
                <patternFill>
                  <bgColor rgb="FFFFC000"/>
                </patternFill>
              </fill>
            </x14:dxf>
          </x14:cfRule>
          <x14:cfRule type="containsText" priority="3207" operator="containsText" id="{B9663F5C-A458-4CEC-B813-AC11BEDD7DA1}">
            <xm:f>NOT(ISERROR(SEARCH('Listados Datos'!$D$11,B544)))</xm:f>
            <xm:f>'Listados Datos'!$D$11</xm:f>
            <x14:dxf>
              <font>
                <b/>
                <i val="0"/>
                <color theme="0"/>
              </font>
              <fill>
                <patternFill>
                  <bgColor rgb="FFFFC000"/>
                </patternFill>
              </fill>
            </x14:dxf>
          </x14:cfRule>
          <x14:cfRule type="containsText" priority="3208" operator="containsText" id="{0FFBDBB1-9605-4E14-A93B-41DA989CA09A}">
            <xm:f>NOT(ISERROR(SEARCH('Listados Datos'!$D$12,B544)))</xm:f>
            <xm:f>'Listados Datos'!$D$12</xm:f>
            <x14:dxf>
              <font>
                <b/>
                <i val="0"/>
                <color theme="0"/>
              </font>
              <fill>
                <patternFill>
                  <bgColor rgb="FFFFC000"/>
                </patternFill>
              </fill>
            </x14:dxf>
          </x14:cfRule>
          <x14:cfRule type="containsText" priority="3209" operator="containsText" id="{CB963677-1621-40C7-9534-04BFE24FE0B3}">
            <xm:f>NOT(ISERROR(SEARCH('Listados Datos'!$D$13,B544)))</xm:f>
            <xm:f>'Listados Datos'!$D$13</xm:f>
            <x14:dxf>
              <font>
                <b/>
                <i val="0"/>
                <color theme="0"/>
              </font>
              <fill>
                <patternFill>
                  <bgColor rgb="FFFFC000"/>
                </patternFill>
              </fill>
            </x14:dxf>
          </x14:cfRule>
          <x14:cfRule type="containsText" priority="3210" operator="containsText" id="{B423F141-ECE0-4427-BBAE-733790C34FAB}">
            <xm:f>NOT(ISERROR(SEARCH('Listados Datos'!$D$14,B544)))</xm:f>
            <xm:f>'Listados Datos'!$D$14</xm:f>
            <x14:dxf>
              <font>
                <b/>
                <i val="0"/>
                <color theme="0"/>
              </font>
              <fill>
                <patternFill>
                  <bgColor rgb="FFFF0000"/>
                </patternFill>
              </fill>
            </x14:dxf>
          </x14:cfRule>
          <x14:cfRule type="containsText" priority="3211" operator="containsText" id="{2EF2D2DD-E3CF-42B8-A9E1-C9DD65F8823C}">
            <xm:f>NOT(ISERROR(SEARCH('Listados Datos'!$D$15,B544)))</xm:f>
            <xm:f>'Listados Datos'!$D$15</xm:f>
            <x14:dxf>
              <font>
                <b/>
                <i val="0"/>
                <color theme="0"/>
              </font>
              <fill>
                <patternFill>
                  <bgColor rgb="FFFF0000"/>
                </patternFill>
              </fill>
            </x14:dxf>
          </x14:cfRule>
          <x14:cfRule type="containsText" priority="3212" operator="containsText" id="{C2B1B65E-976B-4088-9915-705F079540ED}">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3255" operator="containsText" id="{6A2C40AB-6909-40A5-B027-7474A0B7079E}">
            <xm:f>NOT(ISERROR(SEARCH('Listados Datos'!$P$3,AR547)))</xm:f>
            <xm:f>'Listados Datos'!$P$3</xm:f>
            <x14:dxf>
              <fill>
                <patternFill>
                  <bgColor rgb="FF99CC00"/>
                </patternFill>
              </fill>
            </x14:dxf>
          </x14:cfRule>
          <x14:cfRule type="containsText" priority="3256" operator="containsText" id="{4FD2DE67-3CD1-47FC-8DB6-A49C8C137505}">
            <xm:f>NOT(ISERROR(SEARCH('Listados Datos'!$P$4,AR547)))</xm:f>
            <xm:f>'Listados Datos'!$P$4</xm:f>
            <x14:dxf>
              <fill>
                <patternFill>
                  <bgColor rgb="FF33CC33"/>
                </patternFill>
              </fill>
            </x14:dxf>
          </x14:cfRule>
          <x14:cfRule type="containsText" priority="3257" operator="containsText" id="{1F2085EE-45A8-4EF1-A45E-5D6E9DF701A7}">
            <xm:f>NOT(ISERROR(SEARCH('Listados Datos'!$P$5,AR547)))</xm:f>
            <xm:f>'Listados Datos'!$P$5</xm:f>
            <x14:dxf>
              <fill>
                <patternFill>
                  <bgColor rgb="FFFFFF00"/>
                </patternFill>
              </fill>
            </x14:dxf>
          </x14:cfRule>
          <x14:cfRule type="containsText" priority="3258" operator="containsText" id="{26C31BDE-D330-488A-89E0-D0FA709F4C56}">
            <xm:f>NOT(ISERROR(SEARCH('Listados Datos'!$P$6,AR547)))</xm:f>
            <xm:f>'Listados Datos'!$P$6</xm:f>
            <x14:dxf>
              <fill>
                <patternFill>
                  <bgColor rgb="FFFFC000"/>
                </patternFill>
              </fill>
            </x14:dxf>
          </x14:cfRule>
          <x14:cfRule type="containsText" priority="3259" operator="containsText" id="{FA966DCC-230F-49AD-8C4D-2FA16051904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3321" operator="containsText" id="{F1000BD6-0074-406B-B4FC-EA7F8E769EE2}">
            <xm:f>NOT(ISERROR(SEARCH('Listados Datos'!$T$3,AT549)))</xm:f>
            <xm:f>'Listados Datos'!$T$3</xm:f>
            <x14:dxf>
              <fill>
                <patternFill patternType="solid">
                  <bgColor rgb="FFC00000"/>
                </patternFill>
              </fill>
            </x14:dxf>
          </x14:cfRule>
          <x14:cfRule type="containsText" priority="3322" operator="containsText" id="{24B64594-46ED-4ACA-B7D2-1805129D5163}">
            <xm:f>NOT(ISERROR(SEARCH('Listados Datos'!$T$4,AT549)))</xm:f>
            <xm:f>'Listados Datos'!$T$4</xm:f>
            <x14:dxf>
              <font>
                <b/>
                <i val="0"/>
                <color theme="0"/>
              </font>
              <fill>
                <patternFill>
                  <bgColor rgb="FFE26B0A"/>
                </patternFill>
              </fill>
            </x14:dxf>
          </x14:cfRule>
          <x14:cfRule type="containsText" priority="3323" operator="containsText" id="{D7CF7B57-8642-4BDF-992F-FF91FA5729B8}">
            <xm:f>NOT(ISERROR(SEARCH('Listados Datos'!$T$5,AT549)))</xm:f>
            <xm:f>'Listados Datos'!$T$5</xm:f>
            <x14:dxf>
              <font>
                <b/>
                <i val="0"/>
                <color auto="1"/>
              </font>
              <fill>
                <patternFill>
                  <bgColor rgb="FFFFFF00"/>
                </patternFill>
              </fill>
            </x14:dxf>
          </x14:cfRule>
          <x14:cfRule type="containsText" priority="3324" operator="containsText" id="{3FC49904-0F94-45E0-B947-6035887E6642}">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3311" operator="containsText" id="{349F4AC3-AECD-4F75-828A-8157B284D388}">
            <xm:f>NOT(ISERROR(SEARCH('Listados Datos'!$P$3,AR549)))</xm:f>
            <xm:f>'Listados Datos'!$P$3</xm:f>
            <x14:dxf>
              <fill>
                <patternFill>
                  <bgColor rgb="FF99CC00"/>
                </patternFill>
              </fill>
            </x14:dxf>
          </x14:cfRule>
          <x14:cfRule type="containsText" priority="3312" operator="containsText" id="{FB64AF8B-E04C-4419-A5EF-9C91B4ECBC70}">
            <xm:f>NOT(ISERROR(SEARCH('Listados Datos'!$P$4,AR549)))</xm:f>
            <xm:f>'Listados Datos'!$P$4</xm:f>
            <x14:dxf>
              <fill>
                <patternFill>
                  <bgColor rgb="FF33CC33"/>
                </patternFill>
              </fill>
            </x14:dxf>
          </x14:cfRule>
          <x14:cfRule type="containsText" priority="3313" operator="containsText" id="{65871893-7DAD-465E-9C2F-E81BB79247A7}">
            <xm:f>NOT(ISERROR(SEARCH('Listados Datos'!$P$5,AR549)))</xm:f>
            <xm:f>'Listados Datos'!$P$5</xm:f>
            <x14:dxf>
              <fill>
                <patternFill>
                  <bgColor rgb="FFFFFF00"/>
                </patternFill>
              </fill>
            </x14:dxf>
          </x14:cfRule>
          <x14:cfRule type="containsText" priority="3314" operator="containsText" id="{751CC1A6-D340-492A-9C24-B6DCF5739F94}">
            <xm:f>NOT(ISERROR(SEARCH('Listados Datos'!$P$6,AR549)))</xm:f>
            <xm:f>'Listados Datos'!$P$6</xm:f>
            <x14:dxf>
              <fill>
                <patternFill>
                  <bgColor rgb="FFFFC000"/>
                </patternFill>
              </fill>
            </x14:dxf>
          </x14:cfRule>
          <x14:cfRule type="containsText" priority="3315" operator="containsText" id="{0858F6A9-5543-4564-A6D2-4C0D5EA91B8E}">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3279" operator="containsText" id="{83395A32-4DAF-4290-A759-177D9CB43D48}">
            <xm:f>NOT(ISERROR(SEARCH('Listados Datos'!$T$3,AT546)))</xm:f>
            <xm:f>'Listados Datos'!$T$3</xm:f>
            <x14:dxf>
              <fill>
                <patternFill patternType="solid">
                  <bgColor rgb="FFC00000"/>
                </patternFill>
              </fill>
            </x14:dxf>
          </x14:cfRule>
          <x14:cfRule type="containsText" priority="3280" operator="containsText" id="{D64C0A78-4523-4B48-BF58-0ACAAD7FE43B}">
            <xm:f>NOT(ISERROR(SEARCH('Listados Datos'!$T$4,AT546)))</xm:f>
            <xm:f>'Listados Datos'!$T$4</xm:f>
            <x14:dxf>
              <font>
                <b/>
                <i val="0"/>
                <color theme="0"/>
              </font>
              <fill>
                <patternFill>
                  <bgColor rgb="FFE26B0A"/>
                </patternFill>
              </fill>
            </x14:dxf>
          </x14:cfRule>
          <x14:cfRule type="containsText" priority="3281" operator="containsText" id="{ED4E35FF-8B13-4A06-A80E-F14B37154CBC}">
            <xm:f>NOT(ISERROR(SEARCH('Listados Datos'!$T$5,AT546)))</xm:f>
            <xm:f>'Listados Datos'!$T$5</xm:f>
            <x14:dxf>
              <font>
                <b/>
                <i val="0"/>
                <color auto="1"/>
              </font>
              <fill>
                <patternFill>
                  <bgColor rgb="FFFFFF00"/>
                </patternFill>
              </fill>
            </x14:dxf>
          </x14:cfRule>
          <x14:cfRule type="containsText" priority="3282" operator="containsText" id="{5C3C038D-C509-4A49-BE76-EEB49BE6ED01}">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3269" operator="containsText" id="{CD191BC2-B2AC-40FF-A843-ED66897F0B96}">
            <xm:f>NOT(ISERROR(SEARCH('Listados Datos'!$P$3,AR546)))</xm:f>
            <xm:f>'Listados Datos'!$P$3</xm:f>
            <x14:dxf>
              <fill>
                <patternFill>
                  <bgColor rgb="FF99CC00"/>
                </patternFill>
              </fill>
            </x14:dxf>
          </x14:cfRule>
          <x14:cfRule type="containsText" priority="3270" operator="containsText" id="{C4613D39-F167-4F9F-88A0-0C660DA27F05}">
            <xm:f>NOT(ISERROR(SEARCH('Listados Datos'!$P$4,AR546)))</xm:f>
            <xm:f>'Listados Datos'!$P$4</xm:f>
            <x14:dxf>
              <fill>
                <patternFill>
                  <bgColor rgb="FF33CC33"/>
                </patternFill>
              </fill>
            </x14:dxf>
          </x14:cfRule>
          <x14:cfRule type="containsText" priority="3271" operator="containsText" id="{77C93389-90C0-4E19-9AF3-BCB6877A61EA}">
            <xm:f>NOT(ISERROR(SEARCH('Listados Datos'!$P$5,AR546)))</xm:f>
            <xm:f>'Listados Datos'!$P$5</xm:f>
            <x14:dxf>
              <fill>
                <patternFill>
                  <bgColor rgb="FFFFFF00"/>
                </patternFill>
              </fill>
            </x14:dxf>
          </x14:cfRule>
          <x14:cfRule type="containsText" priority="3272" operator="containsText" id="{CE15A1FE-3D5E-4A91-B8D9-9A7E0AC0B9D9}">
            <xm:f>NOT(ISERROR(SEARCH('Listados Datos'!$P$6,AR546)))</xm:f>
            <xm:f>'Listados Datos'!$P$6</xm:f>
            <x14:dxf>
              <fill>
                <patternFill>
                  <bgColor rgb="FFFFC000"/>
                </patternFill>
              </fill>
            </x14:dxf>
          </x14:cfRule>
          <x14:cfRule type="containsText" priority="3273" operator="containsText" id="{80FEAFEA-23A1-40C9-A2ED-C9CF64F9EB9D}">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3387" operator="containsText" id="{3F8E316D-5B22-429E-8755-277C0E010E93}">
            <xm:f>NOT(ISERROR(SEARCH('Listados Datos'!$T$3,AF544)))</xm:f>
            <xm:f>'Listados Datos'!$T$3</xm:f>
            <x14:dxf>
              <fill>
                <patternFill patternType="solid">
                  <bgColor rgb="FFC00000"/>
                </patternFill>
              </fill>
            </x14:dxf>
          </x14:cfRule>
          <x14:cfRule type="containsText" priority="3388" operator="containsText" id="{6C15E069-5962-4B0F-82C7-772EA5A090BF}">
            <xm:f>NOT(ISERROR(SEARCH('Listados Datos'!$T$4,AF544)))</xm:f>
            <xm:f>'Listados Datos'!$T$4</xm:f>
            <x14:dxf>
              <font>
                <b/>
                <i val="0"/>
                <color theme="0"/>
              </font>
              <fill>
                <patternFill>
                  <bgColor rgb="FFE26B0A"/>
                </patternFill>
              </fill>
            </x14:dxf>
          </x14:cfRule>
          <x14:cfRule type="containsText" priority="3389" operator="containsText" id="{B29A6EDE-F379-4C3F-91F3-79A75D30D2A7}">
            <xm:f>NOT(ISERROR(SEARCH('Listados Datos'!$T$5,AF544)))</xm:f>
            <xm:f>'Listados Datos'!$T$5</xm:f>
            <x14:dxf>
              <font>
                <b/>
                <i val="0"/>
                <color auto="1"/>
              </font>
              <fill>
                <patternFill>
                  <bgColor rgb="FFFFFF00"/>
                </patternFill>
              </fill>
            </x14:dxf>
          </x14:cfRule>
          <x14:cfRule type="containsText" priority="3390" operator="containsText" id="{143C3571-CBCE-4B39-8CA4-024237BA2FD8}">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3383" operator="containsText" id="{4906AB5C-F0FF-4686-AE12-107C5EDA5273}">
            <xm:f>NOT(ISERROR(SEARCH('Listados Datos'!$T$3,AB544)))</xm:f>
            <xm:f>'Listados Datos'!$T$3</xm:f>
            <x14:dxf>
              <fill>
                <patternFill patternType="solid">
                  <bgColor rgb="FFC00000"/>
                </patternFill>
              </fill>
            </x14:dxf>
          </x14:cfRule>
          <x14:cfRule type="containsText" priority="3384" operator="containsText" id="{3495EFB4-0FF7-4F70-81BA-9D2FAD70AEFC}">
            <xm:f>NOT(ISERROR(SEARCH('Listados Datos'!$T$4,AB544)))</xm:f>
            <xm:f>'Listados Datos'!$T$4</xm:f>
            <x14:dxf>
              <font>
                <b/>
                <i val="0"/>
                <color theme="0"/>
              </font>
              <fill>
                <patternFill>
                  <bgColor rgb="FFE26B0A"/>
                </patternFill>
              </fill>
            </x14:dxf>
          </x14:cfRule>
          <x14:cfRule type="containsText" priority="3385" operator="containsText" id="{064D6E64-1B57-4530-9CD3-D11B252A3532}">
            <xm:f>NOT(ISERROR(SEARCH('Listados Datos'!$T$5,AB544)))</xm:f>
            <xm:f>'Listados Datos'!$T$5</xm:f>
            <x14:dxf>
              <font>
                <b/>
                <i val="0"/>
                <color auto="1"/>
              </font>
              <fill>
                <patternFill>
                  <bgColor rgb="FFFFFF00"/>
                </patternFill>
              </fill>
            </x14:dxf>
          </x14:cfRule>
          <x14:cfRule type="containsText" priority="3386" operator="containsText" id="{BB791556-0715-4BFB-AD01-74E307421D6B}">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3373" operator="containsText" id="{AD03D906-6598-4CB1-93A0-15769D380204}">
            <xm:f>NOT(ISERROR(SEARCH('Listados Datos'!$P$3,Z544)))</xm:f>
            <xm:f>'Listados Datos'!$P$3</xm:f>
            <x14:dxf>
              <fill>
                <patternFill>
                  <bgColor rgb="FF99CC00"/>
                </patternFill>
              </fill>
            </x14:dxf>
          </x14:cfRule>
          <x14:cfRule type="containsText" priority="3374" operator="containsText" id="{5751A33A-EACD-4C10-B9FB-B84E18CF30B5}">
            <xm:f>NOT(ISERROR(SEARCH('Listados Datos'!$P$4,Z544)))</xm:f>
            <xm:f>'Listados Datos'!$P$4</xm:f>
            <x14:dxf>
              <fill>
                <patternFill>
                  <bgColor rgb="FF33CC33"/>
                </patternFill>
              </fill>
            </x14:dxf>
          </x14:cfRule>
          <x14:cfRule type="containsText" priority="3375" operator="containsText" id="{DAB0037D-CD83-4BA6-A81E-B70DCF4E3CC5}">
            <xm:f>NOT(ISERROR(SEARCH('Listados Datos'!$P$5,Z544)))</xm:f>
            <xm:f>'Listados Datos'!$P$5</xm:f>
            <x14:dxf>
              <fill>
                <patternFill>
                  <bgColor rgb="FFFFFF00"/>
                </patternFill>
              </fill>
            </x14:dxf>
          </x14:cfRule>
          <x14:cfRule type="containsText" priority="3376" operator="containsText" id="{AD22135A-E365-434E-8AD8-E415714B64D7}">
            <xm:f>NOT(ISERROR(SEARCH('Listados Datos'!$P$6,Z544)))</xm:f>
            <xm:f>'Listados Datos'!$P$6</xm:f>
            <x14:dxf>
              <fill>
                <patternFill>
                  <bgColor rgb="FFFFC000"/>
                </patternFill>
              </fill>
            </x14:dxf>
          </x14:cfRule>
          <x14:cfRule type="containsText" priority="3377" operator="containsText" id="{D12B7B80-ABC9-459C-A1FC-0055B787437D}">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3349" operator="containsText" id="{2305A7FC-0DE4-4AB4-AC7D-DD4C4187A7FC}">
            <xm:f>NOT(ISERROR(SEARCH('Listados Datos'!$T$3,AT544)))</xm:f>
            <xm:f>'Listados Datos'!$T$3</xm:f>
            <x14:dxf>
              <fill>
                <patternFill patternType="solid">
                  <bgColor rgb="FFC00000"/>
                </patternFill>
              </fill>
            </x14:dxf>
          </x14:cfRule>
          <x14:cfRule type="containsText" priority="3350" operator="containsText" id="{26364DCF-0473-4705-B41D-8DAAF2E7C548}">
            <xm:f>NOT(ISERROR(SEARCH('Listados Datos'!$T$4,AT544)))</xm:f>
            <xm:f>'Listados Datos'!$T$4</xm:f>
            <x14:dxf>
              <font>
                <b/>
                <i val="0"/>
                <color theme="0"/>
              </font>
              <fill>
                <patternFill>
                  <bgColor rgb="FFE26B0A"/>
                </patternFill>
              </fill>
            </x14:dxf>
          </x14:cfRule>
          <x14:cfRule type="containsText" priority="3351" operator="containsText" id="{7B4D6253-9ED3-41E0-9B3A-2D81B2AAB839}">
            <xm:f>NOT(ISERROR(SEARCH('Listados Datos'!$T$5,AT544)))</xm:f>
            <xm:f>'Listados Datos'!$T$5</xm:f>
            <x14:dxf>
              <font>
                <b/>
                <i val="0"/>
                <color auto="1"/>
              </font>
              <fill>
                <patternFill>
                  <bgColor rgb="FFFFFF00"/>
                </patternFill>
              </fill>
            </x14:dxf>
          </x14:cfRule>
          <x14:cfRule type="containsText" priority="3352" operator="containsText" id="{6A342438-602A-4025-86B3-98C7EE7AC376}">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3339" operator="containsText" id="{2DAB1313-3B41-4E63-8664-572E424BD0A8}">
            <xm:f>NOT(ISERROR(SEARCH('Listados Datos'!$P$3,AR544)))</xm:f>
            <xm:f>'Listados Datos'!$P$3</xm:f>
            <x14:dxf>
              <fill>
                <patternFill>
                  <bgColor rgb="FF99CC00"/>
                </patternFill>
              </fill>
            </x14:dxf>
          </x14:cfRule>
          <x14:cfRule type="containsText" priority="3340" operator="containsText" id="{1DF0B58B-C305-45B8-BE85-0AF4374BA14F}">
            <xm:f>NOT(ISERROR(SEARCH('Listados Datos'!$P$4,AR544)))</xm:f>
            <xm:f>'Listados Datos'!$P$4</xm:f>
            <x14:dxf>
              <fill>
                <patternFill>
                  <bgColor rgb="FF33CC33"/>
                </patternFill>
              </fill>
            </x14:dxf>
          </x14:cfRule>
          <x14:cfRule type="containsText" priority="3341" operator="containsText" id="{4964A082-2243-40F4-9188-B84E369F6839}">
            <xm:f>NOT(ISERROR(SEARCH('Listados Datos'!$P$5,AR544)))</xm:f>
            <xm:f>'Listados Datos'!$P$5</xm:f>
            <x14:dxf>
              <fill>
                <patternFill>
                  <bgColor rgb="FFFFFF00"/>
                </patternFill>
              </fill>
            </x14:dxf>
          </x14:cfRule>
          <x14:cfRule type="containsText" priority="3342" operator="containsText" id="{D0C06446-7B1B-44A5-A421-006FC1CEEFC6}">
            <xm:f>NOT(ISERROR(SEARCH('Listados Datos'!$P$6,AR544)))</xm:f>
            <xm:f>'Listados Datos'!$P$6</xm:f>
            <x14:dxf>
              <fill>
                <patternFill>
                  <bgColor rgb="FFFFC000"/>
                </patternFill>
              </fill>
            </x14:dxf>
          </x14:cfRule>
          <x14:cfRule type="containsText" priority="3343" operator="containsText" id="{D2C7B637-5CF9-4A0E-94C9-4A245BF68DB4}">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3335" operator="containsText" id="{B3803FD4-82F2-4B8A-8336-9B1873C7513E}">
            <xm:f>NOT(ISERROR(SEARCH('Listados Datos'!$T$3,AT545)))</xm:f>
            <xm:f>'Listados Datos'!$T$3</xm:f>
            <x14:dxf>
              <fill>
                <patternFill patternType="solid">
                  <bgColor rgb="FFC00000"/>
                </patternFill>
              </fill>
            </x14:dxf>
          </x14:cfRule>
          <x14:cfRule type="containsText" priority="3336" operator="containsText" id="{1C837C75-DF8B-4025-9B7F-B051D1DE2060}">
            <xm:f>NOT(ISERROR(SEARCH('Listados Datos'!$T$4,AT545)))</xm:f>
            <xm:f>'Listados Datos'!$T$4</xm:f>
            <x14:dxf>
              <font>
                <b/>
                <i val="0"/>
                <color theme="0"/>
              </font>
              <fill>
                <patternFill>
                  <bgColor rgb="FFE26B0A"/>
                </patternFill>
              </fill>
            </x14:dxf>
          </x14:cfRule>
          <x14:cfRule type="containsText" priority="3337" operator="containsText" id="{5DBECEB1-C425-421D-AE61-1BA9FDC36102}">
            <xm:f>NOT(ISERROR(SEARCH('Listados Datos'!$T$5,AT545)))</xm:f>
            <xm:f>'Listados Datos'!$T$5</xm:f>
            <x14:dxf>
              <font>
                <b/>
                <i val="0"/>
                <color auto="1"/>
              </font>
              <fill>
                <patternFill>
                  <bgColor rgb="FFFFFF00"/>
                </patternFill>
              </fill>
            </x14:dxf>
          </x14:cfRule>
          <x14:cfRule type="containsText" priority="3338" operator="containsText" id="{3EFADA1A-056C-4E9A-876D-49364763CDC4}">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3325" operator="containsText" id="{946442F1-C41C-40E4-B262-70F81425881B}">
            <xm:f>NOT(ISERROR(SEARCH('Listados Datos'!$P$3,AR545)))</xm:f>
            <xm:f>'Listados Datos'!$P$3</xm:f>
            <x14:dxf>
              <fill>
                <patternFill>
                  <bgColor rgb="FF99CC00"/>
                </patternFill>
              </fill>
            </x14:dxf>
          </x14:cfRule>
          <x14:cfRule type="containsText" priority="3326" operator="containsText" id="{FA6D3B7A-84A0-498B-A26C-359FC600032A}">
            <xm:f>NOT(ISERROR(SEARCH('Listados Datos'!$P$4,AR545)))</xm:f>
            <xm:f>'Listados Datos'!$P$4</xm:f>
            <x14:dxf>
              <fill>
                <patternFill>
                  <bgColor rgb="FF33CC33"/>
                </patternFill>
              </fill>
            </x14:dxf>
          </x14:cfRule>
          <x14:cfRule type="containsText" priority="3327" operator="containsText" id="{893EFC51-4024-4B18-A423-49F105573491}">
            <xm:f>NOT(ISERROR(SEARCH('Listados Datos'!$P$5,AR545)))</xm:f>
            <xm:f>'Listados Datos'!$P$5</xm:f>
            <x14:dxf>
              <fill>
                <patternFill>
                  <bgColor rgb="FFFFFF00"/>
                </patternFill>
              </fill>
            </x14:dxf>
          </x14:cfRule>
          <x14:cfRule type="containsText" priority="3328" operator="containsText" id="{E49214A0-B6E5-4692-B5FC-FBC8AB2AB019}">
            <xm:f>NOT(ISERROR(SEARCH('Listados Datos'!$P$6,AR545)))</xm:f>
            <xm:f>'Listados Datos'!$P$6</xm:f>
            <x14:dxf>
              <fill>
                <patternFill>
                  <bgColor rgb="FFFFC000"/>
                </patternFill>
              </fill>
            </x14:dxf>
          </x14:cfRule>
          <x14:cfRule type="containsText" priority="3329" operator="containsText" id="{7408BD82-7263-4F03-8AB4-EC1A5E698E6A}">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3307" operator="containsText" id="{5A5418F4-707B-49F3-BC2E-187DA27C3FD0}">
            <xm:f>NOT(ISERROR(SEARCH('Listados Datos'!$T$3,AF546)))</xm:f>
            <xm:f>'Listados Datos'!$T$3</xm:f>
            <x14:dxf>
              <fill>
                <patternFill patternType="solid">
                  <bgColor rgb="FFC00000"/>
                </patternFill>
              </fill>
            </x14:dxf>
          </x14:cfRule>
          <x14:cfRule type="containsText" priority="3308" operator="containsText" id="{AA40780B-3674-4F26-801A-7810BFCE805C}">
            <xm:f>NOT(ISERROR(SEARCH('Listados Datos'!$T$4,AF546)))</xm:f>
            <xm:f>'Listados Datos'!$T$4</xm:f>
            <x14:dxf>
              <font>
                <b/>
                <i val="0"/>
                <color theme="0"/>
              </font>
              <fill>
                <patternFill>
                  <bgColor rgb="FFE26B0A"/>
                </patternFill>
              </fill>
            </x14:dxf>
          </x14:cfRule>
          <x14:cfRule type="containsText" priority="3309" operator="containsText" id="{A350B654-240D-4934-810B-FA1D6007D7F5}">
            <xm:f>NOT(ISERROR(SEARCH('Listados Datos'!$T$5,AF546)))</xm:f>
            <xm:f>'Listados Datos'!$T$5</xm:f>
            <x14:dxf>
              <font>
                <b/>
                <i val="0"/>
                <color auto="1"/>
              </font>
              <fill>
                <patternFill>
                  <bgColor rgb="FFFFFF00"/>
                </patternFill>
              </fill>
            </x14:dxf>
          </x14:cfRule>
          <x14:cfRule type="containsText" priority="3310" operator="containsText" id="{359847B9-9614-4BDF-9B2C-E0416FDA399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3303" operator="containsText" id="{77C809E9-839C-400C-BAE7-0C1B0FD27456}">
            <xm:f>NOT(ISERROR(SEARCH('Listados Datos'!$T$3,AB546)))</xm:f>
            <xm:f>'Listados Datos'!$T$3</xm:f>
            <x14:dxf>
              <fill>
                <patternFill patternType="solid">
                  <bgColor rgb="FFC00000"/>
                </patternFill>
              </fill>
            </x14:dxf>
          </x14:cfRule>
          <x14:cfRule type="containsText" priority="3304" operator="containsText" id="{54A5912C-3A6E-4BC9-ADE6-E3539EE1AC05}">
            <xm:f>NOT(ISERROR(SEARCH('Listados Datos'!$T$4,AB546)))</xm:f>
            <xm:f>'Listados Datos'!$T$4</xm:f>
            <x14:dxf>
              <font>
                <b/>
                <i val="0"/>
                <color theme="0"/>
              </font>
              <fill>
                <patternFill>
                  <bgColor rgb="FFE26B0A"/>
                </patternFill>
              </fill>
            </x14:dxf>
          </x14:cfRule>
          <x14:cfRule type="containsText" priority="3305" operator="containsText" id="{85D3763A-6327-4861-8871-ACF6B31418E1}">
            <xm:f>NOT(ISERROR(SEARCH('Listados Datos'!$T$5,AB546)))</xm:f>
            <xm:f>'Listados Datos'!$T$5</xm:f>
            <x14:dxf>
              <font>
                <b/>
                <i val="0"/>
                <color auto="1"/>
              </font>
              <fill>
                <patternFill>
                  <bgColor rgb="FFFFFF00"/>
                </patternFill>
              </fill>
            </x14:dxf>
          </x14:cfRule>
          <x14:cfRule type="containsText" priority="3306" operator="containsText" id="{33903712-E204-4E25-8417-7E827D59192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3293" operator="containsText" id="{36E154FE-3FC4-441D-9B6E-C3A53ACD8F15}">
            <xm:f>NOT(ISERROR(SEARCH('Listados Datos'!$P$3,Z546)))</xm:f>
            <xm:f>'Listados Datos'!$P$3</xm:f>
            <x14:dxf>
              <fill>
                <patternFill>
                  <bgColor rgb="FF99CC00"/>
                </patternFill>
              </fill>
            </x14:dxf>
          </x14:cfRule>
          <x14:cfRule type="containsText" priority="3294" operator="containsText" id="{3893F5DC-209B-474B-B0A1-6DD4BADB83D0}">
            <xm:f>NOT(ISERROR(SEARCH('Listados Datos'!$P$4,Z546)))</xm:f>
            <xm:f>'Listados Datos'!$P$4</xm:f>
            <x14:dxf>
              <fill>
                <patternFill>
                  <bgColor rgb="FF33CC33"/>
                </patternFill>
              </fill>
            </x14:dxf>
          </x14:cfRule>
          <x14:cfRule type="containsText" priority="3295" operator="containsText" id="{CC7AC222-036A-4C3E-90C7-8E9B953780A9}">
            <xm:f>NOT(ISERROR(SEARCH('Listados Datos'!$P$5,Z546)))</xm:f>
            <xm:f>'Listados Datos'!$P$5</xm:f>
            <x14:dxf>
              <fill>
                <patternFill>
                  <bgColor rgb="FFFFFF00"/>
                </patternFill>
              </fill>
            </x14:dxf>
          </x14:cfRule>
          <x14:cfRule type="containsText" priority="3296" operator="containsText" id="{E244DCF4-C742-4A09-978A-B9534A40FDAD}">
            <xm:f>NOT(ISERROR(SEARCH('Listados Datos'!$P$6,Z546)))</xm:f>
            <xm:f>'Listados Datos'!$P$6</xm:f>
            <x14:dxf>
              <fill>
                <patternFill>
                  <bgColor rgb="FFFFC000"/>
                </patternFill>
              </fill>
            </x14:dxf>
          </x14:cfRule>
          <x14:cfRule type="containsText" priority="3297" operator="containsText" id="{E7D1225F-7CAC-46B7-8800-AE3BCB0E6C46}">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3265" operator="containsText" id="{286B8AEE-37C1-4B7A-B01B-683D45D70AB2}">
            <xm:f>NOT(ISERROR(SEARCH('Listados Datos'!$T$3,AT547)))</xm:f>
            <xm:f>'Listados Datos'!$T$3</xm:f>
            <x14:dxf>
              <fill>
                <patternFill patternType="solid">
                  <bgColor rgb="FFC00000"/>
                </patternFill>
              </fill>
            </x14:dxf>
          </x14:cfRule>
          <x14:cfRule type="containsText" priority="3266" operator="containsText" id="{061652DF-668E-4CD9-80E6-55020FA780B4}">
            <xm:f>NOT(ISERROR(SEARCH('Listados Datos'!$T$4,AT547)))</xm:f>
            <xm:f>'Listados Datos'!$T$4</xm:f>
            <x14:dxf>
              <font>
                <b/>
                <i val="0"/>
                <color theme="0"/>
              </font>
              <fill>
                <patternFill>
                  <bgColor rgb="FFE26B0A"/>
                </patternFill>
              </fill>
            </x14:dxf>
          </x14:cfRule>
          <x14:cfRule type="containsText" priority="3267" operator="containsText" id="{1E5A728B-7E5F-47F6-A18F-AED9E9AD6F88}">
            <xm:f>NOT(ISERROR(SEARCH('Listados Datos'!$T$5,AT547)))</xm:f>
            <xm:f>'Listados Datos'!$T$5</xm:f>
            <x14:dxf>
              <font>
                <b/>
                <i val="0"/>
                <color auto="1"/>
              </font>
              <fill>
                <patternFill>
                  <bgColor rgb="FFFFFF00"/>
                </patternFill>
              </fill>
            </x14:dxf>
          </x14:cfRule>
          <x14:cfRule type="containsText" priority="3268" operator="containsText" id="{A9CC99E1-8AD3-433E-B38E-0A7A9ADBEB04}">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3213" operator="containsText" id="{3F6C8E8F-918E-467A-89B6-1B8EFC9BCA30}">
            <xm:f>NOT(ISERROR(SEARCH('Listados Datos'!$P$3,AR548)))</xm:f>
            <xm:f>'Listados Datos'!$P$3</xm:f>
            <x14:dxf>
              <fill>
                <patternFill>
                  <bgColor rgb="FF99CC00"/>
                </patternFill>
              </fill>
            </x14:dxf>
          </x14:cfRule>
          <x14:cfRule type="containsText" priority="3214" operator="containsText" id="{33ACCDBA-8A9B-4BBE-934D-9AC30E9AEF40}">
            <xm:f>NOT(ISERROR(SEARCH('Listados Datos'!$P$4,AR548)))</xm:f>
            <xm:f>'Listados Datos'!$P$4</xm:f>
            <x14:dxf>
              <fill>
                <patternFill>
                  <bgColor rgb="FF33CC33"/>
                </patternFill>
              </fill>
            </x14:dxf>
          </x14:cfRule>
          <x14:cfRule type="containsText" priority="3215" operator="containsText" id="{B8A9FAC3-C598-46B8-802D-3E820DB410F9}">
            <xm:f>NOT(ISERROR(SEARCH('Listados Datos'!$P$5,AR548)))</xm:f>
            <xm:f>'Listados Datos'!$P$5</xm:f>
            <x14:dxf>
              <fill>
                <patternFill>
                  <bgColor rgb="FFFFFF00"/>
                </patternFill>
              </fill>
            </x14:dxf>
          </x14:cfRule>
          <x14:cfRule type="containsText" priority="3216" operator="containsText" id="{3DBC8B06-8DCD-4C71-BB95-32ACF0DF6926}">
            <xm:f>NOT(ISERROR(SEARCH('Listados Datos'!$P$6,AR548)))</xm:f>
            <xm:f>'Listados Datos'!$P$6</xm:f>
            <x14:dxf>
              <fill>
                <patternFill>
                  <bgColor rgb="FFFFC000"/>
                </patternFill>
              </fill>
            </x14:dxf>
          </x14:cfRule>
          <x14:cfRule type="containsText" priority="3217" operator="containsText" id="{7EFEF5E2-CA6F-415F-B075-50596910A183}">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3251" operator="containsText" id="{0F2E2343-7A46-4DFD-B88B-1C9DF6222C42}">
            <xm:f>NOT(ISERROR(SEARCH('Listados Datos'!$T$3,AF548)))</xm:f>
            <xm:f>'Listados Datos'!$T$3</xm:f>
            <x14:dxf>
              <fill>
                <patternFill patternType="solid">
                  <bgColor rgb="FFC00000"/>
                </patternFill>
              </fill>
            </x14:dxf>
          </x14:cfRule>
          <x14:cfRule type="containsText" priority="3252" operator="containsText" id="{5E652B35-4821-4520-B83C-9E940703B1D8}">
            <xm:f>NOT(ISERROR(SEARCH('Listados Datos'!$T$4,AF548)))</xm:f>
            <xm:f>'Listados Datos'!$T$4</xm:f>
            <x14:dxf>
              <font>
                <b/>
                <i val="0"/>
                <color theme="0"/>
              </font>
              <fill>
                <patternFill>
                  <bgColor rgb="FFE26B0A"/>
                </patternFill>
              </fill>
            </x14:dxf>
          </x14:cfRule>
          <x14:cfRule type="containsText" priority="3253" operator="containsText" id="{A3D51B85-7111-4EC6-B0E1-EAE90710CAED}">
            <xm:f>NOT(ISERROR(SEARCH('Listados Datos'!$T$5,AF548)))</xm:f>
            <xm:f>'Listados Datos'!$T$5</xm:f>
            <x14:dxf>
              <font>
                <b/>
                <i val="0"/>
                <color auto="1"/>
              </font>
              <fill>
                <patternFill>
                  <bgColor rgb="FFFFFF00"/>
                </patternFill>
              </fill>
            </x14:dxf>
          </x14:cfRule>
          <x14:cfRule type="containsText" priority="3254" operator="containsText" id="{2CF60ABB-C63C-4A5B-883F-E9D5603664FF}">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3247" operator="containsText" id="{ADB1D91D-0557-43F6-9EAA-F07F5678DC49}">
            <xm:f>NOT(ISERROR(SEARCH('Listados Datos'!$T$3,AB548)))</xm:f>
            <xm:f>'Listados Datos'!$T$3</xm:f>
            <x14:dxf>
              <fill>
                <patternFill patternType="solid">
                  <bgColor rgb="FFC00000"/>
                </patternFill>
              </fill>
            </x14:dxf>
          </x14:cfRule>
          <x14:cfRule type="containsText" priority="3248" operator="containsText" id="{46075F34-8124-41A8-86C4-D34329CD2224}">
            <xm:f>NOT(ISERROR(SEARCH('Listados Datos'!$T$4,AB548)))</xm:f>
            <xm:f>'Listados Datos'!$T$4</xm:f>
            <x14:dxf>
              <font>
                <b/>
                <i val="0"/>
                <color theme="0"/>
              </font>
              <fill>
                <patternFill>
                  <bgColor rgb="FFE26B0A"/>
                </patternFill>
              </fill>
            </x14:dxf>
          </x14:cfRule>
          <x14:cfRule type="containsText" priority="3249" operator="containsText" id="{13E6F0E2-BAF0-473E-AB84-CFBA1FB6F7F1}">
            <xm:f>NOT(ISERROR(SEARCH('Listados Datos'!$T$5,AB548)))</xm:f>
            <xm:f>'Listados Datos'!$T$5</xm:f>
            <x14:dxf>
              <font>
                <b/>
                <i val="0"/>
                <color auto="1"/>
              </font>
              <fill>
                <patternFill>
                  <bgColor rgb="FFFFFF00"/>
                </patternFill>
              </fill>
            </x14:dxf>
          </x14:cfRule>
          <x14:cfRule type="containsText" priority="3250" operator="containsText" id="{B7BE2A44-C5A4-461D-B9B4-0F7273155BB6}">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3237" operator="containsText" id="{4F2AA84E-E120-4626-A820-C7C403BFB9A3}">
            <xm:f>NOT(ISERROR(SEARCH('Listados Datos'!$P$3,Z548)))</xm:f>
            <xm:f>'Listados Datos'!$P$3</xm:f>
            <x14:dxf>
              <fill>
                <patternFill>
                  <bgColor rgb="FF99CC00"/>
                </patternFill>
              </fill>
            </x14:dxf>
          </x14:cfRule>
          <x14:cfRule type="containsText" priority="3238" operator="containsText" id="{E2998B32-1EBD-4F6F-8BE9-42528B2E22D5}">
            <xm:f>NOT(ISERROR(SEARCH('Listados Datos'!$P$4,Z548)))</xm:f>
            <xm:f>'Listados Datos'!$P$4</xm:f>
            <x14:dxf>
              <fill>
                <patternFill>
                  <bgColor rgb="FF33CC33"/>
                </patternFill>
              </fill>
            </x14:dxf>
          </x14:cfRule>
          <x14:cfRule type="containsText" priority="3239" operator="containsText" id="{2D5FFF84-E571-45E6-8272-E3C60CC857F5}">
            <xm:f>NOT(ISERROR(SEARCH('Listados Datos'!$P$5,Z548)))</xm:f>
            <xm:f>'Listados Datos'!$P$5</xm:f>
            <x14:dxf>
              <fill>
                <patternFill>
                  <bgColor rgb="FFFFFF00"/>
                </patternFill>
              </fill>
            </x14:dxf>
          </x14:cfRule>
          <x14:cfRule type="containsText" priority="3240" operator="containsText" id="{83E078EA-0F8D-4FCE-99C9-A4CE02E6BCBC}">
            <xm:f>NOT(ISERROR(SEARCH('Listados Datos'!$P$6,Z548)))</xm:f>
            <xm:f>'Listados Datos'!$P$6</xm:f>
            <x14:dxf>
              <fill>
                <patternFill>
                  <bgColor rgb="FFFFC000"/>
                </patternFill>
              </fill>
            </x14:dxf>
          </x14:cfRule>
          <x14:cfRule type="containsText" priority="3241" operator="containsText" id="{20021FAD-C457-425B-B256-D7EDAB04D4A0}">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3223" operator="containsText" id="{040425B5-77AE-46B6-B1DB-5CD4A2F4ADAF}">
            <xm:f>NOT(ISERROR(SEARCH('Listados Datos'!$T$3,AT548)))</xm:f>
            <xm:f>'Listados Datos'!$T$3</xm:f>
            <x14:dxf>
              <fill>
                <patternFill patternType="solid">
                  <bgColor rgb="FFC00000"/>
                </patternFill>
              </fill>
            </x14:dxf>
          </x14:cfRule>
          <x14:cfRule type="containsText" priority="3224" operator="containsText" id="{17539503-3FE0-44EF-892E-7E7CB929F76A}">
            <xm:f>NOT(ISERROR(SEARCH('Listados Datos'!$T$4,AT548)))</xm:f>
            <xm:f>'Listados Datos'!$T$4</xm:f>
            <x14:dxf>
              <font>
                <b/>
                <i val="0"/>
                <color theme="0"/>
              </font>
              <fill>
                <patternFill>
                  <bgColor rgb="FFE26B0A"/>
                </patternFill>
              </fill>
            </x14:dxf>
          </x14:cfRule>
          <x14:cfRule type="containsText" priority="3225" operator="containsText" id="{EC240601-3215-41DD-9D17-D32E7B524885}">
            <xm:f>NOT(ISERROR(SEARCH('Listados Datos'!$T$5,AT548)))</xm:f>
            <xm:f>'Listados Datos'!$T$5</xm:f>
            <x14:dxf>
              <font>
                <b/>
                <i val="0"/>
                <color auto="1"/>
              </font>
              <fill>
                <patternFill>
                  <bgColor rgb="FFFFFF00"/>
                </patternFill>
              </fill>
            </x14:dxf>
          </x14:cfRule>
          <x14:cfRule type="containsText" priority="3226" operator="containsText" id="{4BFCA7DB-A59A-4492-845D-D7470BEF6696}">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815" operator="containsText" id="{EF3B9AFE-2702-4AC8-A242-42B0887A8609}">
            <xm:f>NOT(ISERROR(SEARCH('Listados Datos'!$D$3,B550)))</xm:f>
            <xm:f>'Listados Datos'!$D$3</xm:f>
            <x14:dxf>
              <font>
                <b/>
                <i val="0"/>
                <color theme="0"/>
              </font>
              <fill>
                <patternFill>
                  <bgColor rgb="FFC00000"/>
                </patternFill>
              </fill>
            </x14:dxf>
          </x14:cfRule>
          <x14:cfRule type="containsText" priority="2816" operator="containsText" id="{1D47CB56-8C22-4543-AAE9-424613F977B3}">
            <xm:f>NOT(ISERROR(SEARCH('Listados Datos'!$D$4,B550)))</xm:f>
            <xm:f>'Listados Datos'!$D$4</xm:f>
            <x14:dxf>
              <font>
                <b/>
                <i val="0"/>
                <color theme="0"/>
              </font>
              <fill>
                <patternFill>
                  <bgColor rgb="FFC00000"/>
                </patternFill>
              </fill>
            </x14:dxf>
          </x14:cfRule>
          <x14:cfRule type="containsText" priority="2817" operator="containsText" id="{EA9365B0-6BEB-46CA-A95F-2F0EA4575DE0}">
            <xm:f>NOT(ISERROR(SEARCH('Listados Datos'!$D$5,B550)))</xm:f>
            <xm:f>'Listados Datos'!$D$5</xm:f>
            <x14:dxf>
              <font>
                <b/>
                <i val="0"/>
                <color theme="0"/>
              </font>
              <fill>
                <patternFill>
                  <bgColor rgb="FFC00000"/>
                </patternFill>
              </fill>
            </x14:dxf>
          </x14:cfRule>
          <x14:cfRule type="containsText" priority="2818" operator="containsText" id="{1FF4ADFD-0395-4A4D-9E76-A7E3C76AACFE}">
            <xm:f>NOT(ISERROR(SEARCH('Listados Datos'!$D$6,B550)))</xm:f>
            <xm:f>'Listados Datos'!$D$6</xm:f>
            <x14:dxf>
              <font>
                <b/>
                <i val="0"/>
                <color theme="0"/>
              </font>
              <fill>
                <patternFill>
                  <bgColor rgb="FFE3351F"/>
                </patternFill>
              </fill>
            </x14:dxf>
          </x14:cfRule>
          <x14:cfRule type="containsText" priority="2819" operator="containsText" id="{BB73D4C4-5E21-4BF8-B288-B866CD596D3B}">
            <xm:f>NOT(ISERROR(SEARCH('Listados Datos'!$D$7,B550)))</xm:f>
            <xm:f>'Listados Datos'!$D$7</xm:f>
            <x14:dxf>
              <font>
                <b/>
                <i val="0"/>
                <color theme="0"/>
              </font>
              <fill>
                <patternFill>
                  <bgColor rgb="FFE3351F"/>
                </patternFill>
              </fill>
            </x14:dxf>
          </x14:cfRule>
          <x14:cfRule type="containsText" priority="2820" operator="containsText" id="{2F1F3D67-8993-4455-8713-AF1A278D20B9}">
            <xm:f>NOT(ISERROR(SEARCH('Listados Datos'!$D$8,B550)))</xm:f>
            <xm:f>'Listados Datos'!$D$8</xm:f>
            <x14:dxf>
              <font>
                <b/>
                <i val="0"/>
                <color theme="0"/>
              </font>
              <fill>
                <patternFill>
                  <bgColor rgb="FFE3351F"/>
                </patternFill>
              </fill>
            </x14:dxf>
          </x14:cfRule>
          <x14:cfRule type="containsText" priority="2821" operator="containsText" id="{A2D70FBF-28EA-4210-AF55-17F0BCC64155}">
            <xm:f>NOT(ISERROR(SEARCH('Listados Datos'!$D$9,B550)))</xm:f>
            <xm:f>'Listados Datos'!$D$9</xm:f>
            <x14:dxf>
              <font>
                <b/>
                <i val="0"/>
                <color theme="0"/>
              </font>
              <fill>
                <patternFill>
                  <bgColor rgb="FFFFC000"/>
                </patternFill>
              </fill>
            </x14:dxf>
          </x14:cfRule>
          <x14:cfRule type="containsText" priority="2822" operator="containsText" id="{14CE06CF-8852-405D-B688-7A9C54078264}">
            <xm:f>NOT(ISERROR(SEARCH('Listados Datos'!$D$10,B550)))</xm:f>
            <xm:f>'Listados Datos'!$D$10</xm:f>
            <x14:dxf>
              <font>
                <b/>
                <i val="0"/>
                <color theme="0"/>
              </font>
              <fill>
                <patternFill>
                  <bgColor rgb="FFFFC000"/>
                </patternFill>
              </fill>
            </x14:dxf>
          </x14:cfRule>
          <x14:cfRule type="containsText" priority="2823" operator="containsText" id="{F3AA20D4-176B-450B-936A-D602E51E117E}">
            <xm:f>NOT(ISERROR(SEARCH('Listados Datos'!$D$11,B550)))</xm:f>
            <xm:f>'Listados Datos'!$D$11</xm:f>
            <x14:dxf>
              <font>
                <b/>
                <i val="0"/>
                <color theme="0"/>
              </font>
              <fill>
                <patternFill>
                  <bgColor rgb="FFFFC000"/>
                </patternFill>
              </fill>
            </x14:dxf>
          </x14:cfRule>
          <x14:cfRule type="containsText" priority="2824" operator="containsText" id="{27C931C4-14A1-4330-AEBD-981A7EE68FE2}">
            <xm:f>NOT(ISERROR(SEARCH('Listados Datos'!$D$12,B550)))</xm:f>
            <xm:f>'Listados Datos'!$D$12</xm:f>
            <x14:dxf>
              <font>
                <b/>
                <i val="0"/>
                <color theme="0"/>
              </font>
              <fill>
                <patternFill>
                  <bgColor rgb="FFFFC000"/>
                </patternFill>
              </fill>
            </x14:dxf>
          </x14:cfRule>
          <x14:cfRule type="containsText" priority="2825" operator="containsText" id="{40E9C040-A4C1-4B4D-B0B2-E64BDB0E0587}">
            <xm:f>NOT(ISERROR(SEARCH('Listados Datos'!$D$13,B550)))</xm:f>
            <xm:f>'Listados Datos'!$D$13</xm:f>
            <x14:dxf>
              <font>
                <b/>
                <i val="0"/>
                <color theme="0"/>
              </font>
              <fill>
                <patternFill>
                  <bgColor rgb="FFFFC000"/>
                </patternFill>
              </fill>
            </x14:dxf>
          </x14:cfRule>
          <x14:cfRule type="containsText" priority="2826" operator="containsText" id="{9E72C955-EFBD-455D-A963-7B2A733282D1}">
            <xm:f>NOT(ISERROR(SEARCH('Listados Datos'!$D$14,B550)))</xm:f>
            <xm:f>'Listados Datos'!$D$14</xm:f>
            <x14:dxf>
              <font>
                <b/>
                <i val="0"/>
                <color theme="0"/>
              </font>
              <fill>
                <patternFill>
                  <bgColor rgb="FFFF0000"/>
                </patternFill>
              </fill>
            </x14:dxf>
          </x14:cfRule>
          <x14:cfRule type="containsText" priority="2827" operator="containsText" id="{02B7DD96-CEFF-4392-80C4-B5A91ABE7F15}">
            <xm:f>NOT(ISERROR(SEARCH('Listados Datos'!$D$15,B550)))</xm:f>
            <xm:f>'Listados Datos'!$D$15</xm:f>
            <x14:dxf>
              <font>
                <b/>
                <i val="0"/>
                <color theme="0"/>
              </font>
              <fill>
                <patternFill>
                  <bgColor rgb="FFFF0000"/>
                </patternFill>
              </fill>
            </x14:dxf>
          </x14:cfRule>
          <x14:cfRule type="containsText" priority="2828" operator="containsText" id="{8B6D9189-F029-455A-9834-B4CC98D3AA77}">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3063" operator="containsText" id="{5EC48565-999B-440F-A676-4178301D5BCB}">
            <xm:f>NOT(ISERROR(SEARCH('Listados Datos'!$P$3,AR541)))</xm:f>
            <xm:f>'Listados Datos'!$P$3</xm:f>
            <x14:dxf>
              <fill>
                <patternFill>
                  <bgColor rgb="FF99CC00"/>
                </patternFill>
              </fill>
            </x14:dxf>
          </x14:cfRule>
          <x14:cfRule type="containsText" priority="3064" operator="containsText" id="{AB6CAFF2-3C2D-45E7-9294-74C767C65A3B}">
            <xm:f>NOT(ISERROR(SEARCH('Listados Datos'!$P$4,AR541)))</xm:f>
            <xm:f>'Listados Datos'!$P$4</xm:f>
            <x14:dxf>
              <fill>
                <patternFill>
                  <bgColor rgb="FF33CC33"/>
                </patternFill>
              </fill>
            </x14:dxf>
          </x14:cfRule>
          <x14:cfRule type="containsText" priority="3065" operator="containsText" id="{F2DB3C0E-2304-4CD0-80CF-58FF9EFC7D69}">
            <xm:f>NOT(ISERROR(SEARCH('Listados Datos'!$P$5,AR541)))</xm:f>
            <xm:f>'Listados Datos'!$P$5</xm:f>
            <x14:dxf>
              <fill>
                <patternFill>
                  <bgColor rgb="FFFFFF00"/>
                </patternFill>
              </fill>
            </x14:dxf>
          </x14:cfRule>
          <x14:cfRule type="containsText" priority="3066" operator="containsText" id="{58E923B1-3B72-45A2-AC7C-9478247570E6}">
            <xm:f>NOT(ISERROR(SEARCH('Listados Datos'!$P$6,AR541)))</xm:f>
            <xm:f>'Listados Datos'!$P$6</xm:f>
            <x14:dxf>
              <fill>
                <patternFill>
                  <bgColor rgb="FFFFC000"/>
                </patternFill>
              </fill>
            </x14:dxf>
          </x14:cfRule>
          <x14:cfRule type="containsText" priority="3067" operator="containsText" id="{C4994203-A210-48E8-BDB8-8F58C2780E24}">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29" operator="containsText" id="{5C0DB360-2BED-4B88-9397-947C8F95A5BF}">
            <xm:f>NOT(ISERROR(SEARCH('Listados Datos'!$T$3,AT543)))</xm:f>
            <xm:f>'Listados Datos'!$T$3</xm:f>
            <x14:dxf>
              <fill>
                <patternFill patternType="solid">
                  <bgColor rgb="FFC00000"/>
                </patternFill>
              </fill>
            </x14:dxf>
          </x14:cfRule>
          <x14:cfRule type="containsText" priority="3130" operator="containsText" id="{BA496D25-66D8-4364-A51A-BC2643C2307F}">
            <xm:f>NOT(ISERROR(SEARCH('Listados Datos'!$T$4,AT543)))</xm:f>
            <xm:f>'Listados Datos'!$T$4</xm:f>
            <x14:dxf>
              <font>
                <b/>
                <i val="0"/>
                <color theme="0"/>
              </font>
              <fill>
                <patternFill>
                  <bgColor rgb="FFE26B0A"/>
                </patternFill>
              </fill>
            </x14:dxf>
          </x14:cfRule>
          <x14:cfRule type="containsText" priority="3131" operator="containsText" id="{5277B51B-94FB-4343-BA3D-DACBFDFD10B6}">
            <xm:f>NOT(ISERROR(SEARCH('Listados Datos'!$T$5,AT543)))</xm:f>
            <xm:f>'Listados Datos'!$T$5</xm:f>
            <x14:dxf>
              <font>
                <b/>
                <i val="0"/>
                <color auto="1"/>
              </font>
              <fill>
                <patternFill>
                  <bgColor rgb="FFFFFF00"/>
                </patternFill>
              </fill>
            </x14:dxf>
          </x14:cfRule>
          <x14:cfRule type="containsText" priority="3132" operator="containsText" id="{2F13842F-4F6E-4354-BE22-FC618A4A79D1}">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19" operator="containsText" id="{8CBC7275-B9A2-49DE-A3A7-2D5CA7859002}">
            <xm:f>NOT(ISERROR(SEARCH('Listados Datos'!$P$3,AR543)))</xm:f>
            <xm:f>'Listados Datos'!$P$3</xm:f>
            <x14:dxf>
              <fill>
                <patternFill>
                  <bgColor rgb="FF99CC00"/>
                </patternFill>
              </fill>
            </x14:dxf>
          </x14:cfRule>
          <x14:cfRule type="containsText" priority="3120" operator="containsText" id="{367C71BD-6154-409F-A687-D9B7C2CDC2B2}">
            <xm:f>NOT(ISERROR(SEARCH('Listados Datos'!$P$4,AR543)))</xm:f>
            <xm:f>'Listados Datos'!$P$4</xm:f>
            <x14:dxf>
              <fill>
                <patternFill>
                  <bgColor rgb="FF33CC33"/>
                </patternFill>
              </fill>
            </x14:dxf>
          </x14:cfRule>
          <x14:cfRule type="containsText" priority="3121" operator="containsText" id="{293D0F17-8B07-40D6-BBF9-611CD47B0989}">
            <xm:f>NOT(ISERROR(SEARCH('Listados Datos'!$P$5,AR543)))</xm:f>
            <xm:f>'Listados Datos'!$P$5</xm:f>
            <x14:dxf>
              <fill>
                <patternFill>
                  <bgColor rgb="FFFFFF00"/>
                </patternFill>
              </fill>
            </x14:dxf>
          </x14:cfRule>
          <x14:cfRule type="containsText" priority="3122" operator="containsText" id="{976FCAFA-C9F0-4E42-9E78-13D81D226CD9}">
            <xm:f>NOT(ISERROR(SEARCH('Listados Datos'!$P$6,AR543)))</xm:f>
            <xm:f>'Listados Datos'!$P$6</xm:f>
            <x14:dxf>
              <fill>
                <patternFill>
                  <bgColor rgb="FFFFC000"/>
                </patternFill>
              </fill>
            </x14:dxf>
          </x14:cfRule>
          <x14:cfRule type="containsText" priority="3123" operator="containsText" id="{A024BF33-7564-47DE-B111-BAB6E717C577}">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087" operator="containsText" id="{7A973AA5-D31C-4586-ACAF-09E3685DF46D}">
            <xm:f>NOT(ISERROR(SEARCH('Listados Datos'!$T$3,AT540)))</xm:f>
            <xm:f>'Listados Datos'!$T$3</xm:f>
            <x14:dxf>
              <fill>
                <patternFill patternType="solid">
                  <bgColor rgb="FFC00000"/>
                </patternFill>
              </fill>
            </x14:dxf>
          </x14:cfRule>
          <x14:cfRule type="containsText" priority="3088" operator="containsText" id="{E61C4124-F5FC-4005-B9EE-9F41AE2545D3}">
            <xm:f>NOT(ISERROR(SEARCH('Listados Datos'!$T$4,AT540)))</xm:f>
            <xm:f>'Listados Datos'!$T$4</xm:f>
            <x14:dxf>
              <font>
                <b/>
                <i val="0"/>
                <color theme="0"/>
              </font>
              <fill>
                <patternFill>
                  <bgColor rgb="FFE26B0A"/>
                </patternFill>
              </fill>
            </x14:dxf>
          </x14:cfRule>
          <x14:cfRule type="containsText" priority="3089" operator="containsText" id="{A9E27DFC-255E-4DEC-8A0F-97636335A67C}">
            <xm:f>NOT(ISERROR(SEARCH('Listados Datos'!$T$5,AT540)))</xm:f>
            <xm:f>'Listados Datos'!$T$5</xm:f>
            <x14:dxf>
              <font>
                <b/>
                <i val="0"/>
                <color auto="1"/>
              </font>
              <fill>
                <patternFill>
                  <bgColor rgb="FFFFFF00"/>
                </patternFill>
              </fill>
            </x14:dxf>
          </x14:cfRule>
          <x14:cfRule type="containsText" priority="3090" operator="containsText" id="{7E7EBAF4-1B64-426F-8C6D-B65C9E45DC7D}">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077" operator="containsText" id="{7C30E781-CC62-48C1-9A33-6AEF0D339BDB}">
            <xm:f>NOT(ISERROR(SEARCH('Listados Datos'!$P$3,AR540)))</xm:f>
            <xm:f>'Listados Datos'!$P$3</xm:f>
            <x14:dxf>
              <fill>
                <patternFill>
                  <bgColor rgb="FF99CC00"/>
                </patternFill>
              </fill>
            </x14:dxf>
          </x14:cfRule>
          <x14:cfRule type="containsText" priority="3078" operator="containsText" id="{B49FABAE-5039-4BB1-A9EF-67D1C669C1F7}">
            <xm:f>NOT(ISERROR(SEARCH('Listados Datos'!$P$4,AR540)))</xm:f>
            <xm:f>'Listados Datos'!$P$4</xm:f>
            <x14:dxf>
              <fill>
                <patternFill>
                  <bgColor rgb="FF33CC33"/>
                </patternFill>
              </fill>
            </x14:dxf>
          </x14:cfRule>
          <x14:cfRule type="containsText" priority="3079" operator="containsText" id="{1057D2E1-1B45-4A2F-AE19-37E68155E603}">
            <xm:f>NOT(ISERROR(SEARCH('Listados Datos'!$P$5,AR540)))</xm:f>
            <xm:f>'Listados Datos'!$P$5</xm:f>
            <x14:dxf>
              <fill>
                <patternFill>
                  <bgColor rgb="FFFFFF00"/>
                </patternFill>
              </fill>
            </x14:dxf>
          </x14:cfRule>
          <x14:cfRule type="containsText" priority="3080" operator="containsText" id="{10378251-7B10-4F27-9C60-398583BADFEB}">
            <xm:f>NOT(ISERROR(SEARCH('Listados Datos'!$P$6,AR540)))</xm:f>
            <xm:f>'Listados Datos'!$P$6</xm:f>
            <x14:dxf>
              <fill>
                <patternFill>
                  <bgColor rgb="FFFFC000"/>
                </patternFill>
              </fill>
            </x14:dxf>
          </x14:cfRule>
          <x14:cfRule type="containsText" priority="3081" operator="containsText" id="{6993091F-622A-498F-A295-03E1DAD954D2}">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195" operator="containsText" id="{9AB48E79-6420-4A4F-8669-5B8125480800}">
            <xm:f>NOT(ISERROR(SEARCH('Listados Datos'!$T$3,AF538)))</xm:f>
            <xm:f>'Listados Datos'!$T$3</xm:f>
            <x14:dxf>
              <fill>
                <patternFill patternType="solid">
                  <bgColor rgb="FFC00000"/>
                </patternFill>
              </fill>
            </x14:dxf>
          </x14:cfRule>
          <x14:cfRule type="containsText" priority="3196" operator="containsText" id="{5608FC9A-36BC-43F5-95E1-1C844704BFA7}">
            <xm:f>NOT(ISERROR(SEARCH('Listados Datos'!$T$4,AF538)))</xm:f>
            <xm:f>'Listados Datos'!$T$4</xm:f>
            <x14:dxf>
              <font>
                <b/>
                <i val="0"/>
                <color theme="0"/>
              </font>
              <fill>
                <patternFill>
                  <bgColor rgb="FFE26B0A"/>
                </patternFill>
              </fill>
            </x14:dxf>
          </x14:cfRule>
          <x14:cfRule type="containsText" priority="3197" operator="containsText" id="{EAC438F0-51C7-46EE-9AA7-460B9813E9BF}">
            <xm:f>NOT(ISERROR(SEARCH('Listados Datos'!$T$5,AF538)))</xm:f>
            <xm:f>'Listados Datos'!$T$5</xm:f>
            <x14:dxf>
              <font>
                <b/>
                <i val="0"/>
                <color auto="1"/>
              </font>
              <fill>
                <patternFill>
                  <bgColor rgb="FFFFFF00"/>
                </patternFill>
              </fill>
            </x14:dxf>
          </x14:cfRule>
          <x14:cfRule type="containsText" priority="3198" operator="containsText" id="{ADA99DCD-4C46-4BFA-9A92-BF012F265D10}">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191" operator="containsText" id="{76FBE3E3-A756-4243-A583-72FF3BE752C9}">
            <xm:f>NOT(ISERROR(SEARCH('Listados Datos'!$T$3,AB538)))</xm:f>
            <xm:f>'Listados Datos'!$T$3</xm:f>
            <x14:dxf>
              <fill>
                <patternFill patternType="solid">
                  <bgColor rgb="FFC00000"/>
                </patternFill>
              </fill>
            </x14:dxf>
          </x14:cfRule>
          <x14:cfRule type="containsText" priority="3192" operator="containsText" id="{364F7E0A-DF4A-457A-AA29-DA2BA786AE4B}">
            <xm:f>NOT(ISERROR(SEARCH('Listados Datos'!$T$4,AB538)))</xm:f>
            <xm:f>'Listados Datos'!$T$4</xm:f>
            <x14:dxf>
              <font>
                <b/>
                <i val="0"/>
                <color theme="0"/>
              </font>
              <fill>
                <patternFill>
                  <bgColor rgb="FFE26B0A"/>
                </patternFill>
              </fill>
            </x14:dxf>
          </x14:cfRule>
          <x14:cfRule type="containsText" priority="3193" operator="containsText" id="{2FC58CBA-4EBD-440D-8881-75865C2CC5B3}">
            <xm:f>NOT(ISERROR(SEARCH('Listados Datos'!$T$5,AB538)))</xm:f>
            <xm:f>'Listados Datos'!$T$5</xm:f>
            <x14:dxf>
              <font>
                <b/>
                <i val="0"/>
                <color auto="1"/>
              </font>
              <fill>
                <patternFill>
                  <bgColor rgb="FFFFFF00"/>
                </patternFill>
              </fill>
            </x14:dxf>
          </x14:cfRule>
          <x14:cfRule type="containsText" priority="3194" operator="containsText" id="{D2F67D7F-034F-4387-A233-1ED3A519F9B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181" operator="containsText" id="{B04F7B60-CC8D-4579-BF2D-D2A4A8C4619C}">
            <xm:f>NOT(ISERROR(SEARCH('Listados Datos'!$P$3,Z538)))</xm:f>
            <xm:f>'Listados Datos'!$P$3</xm:f>
            <x14:dxf>
              <fill>
                <patternFill>
                  <bgColor rgb="FF99CC00"/>
                </patternFill>
              </fill>
            </x14:dxf>
          </x14:cfRule>
          <x14:cfRule type="containsText" priority="3182" operator="containsText" id="{07391799-A6A7-4591-B82E-BDBC0FB50E49}">
            <xm:f>NOT(ISERROR(SEARCH('Listados Datos'!$P$4,Z538)))</xm:f>
            <xm:f>'Listados Datos'!$P$4</xm:f>
            <x14:dxf>
              <fill>
                <patternFill>
                  <bgColor rgb="FF33CC33"/>
                </patternFill>
              </fill>
            </x14:dxf>
          </x14:cfRule>
          <x14:cfRule type="containsText" priority="3183" operator="containsText" id="{E635CBB6-1FD4-4D3E-9961-BAD7884DD004}">
            <xm:f>NOT(ISERROR(SEARCH('Listados Datos'!$P$5,Z538)))</xm:f>
            <xm:f>'Listados Datos'!$P$5</xm:f>
            <x14:dxf>
              <fill>
                <patternFill>
                  <bgColor rgb="FFFFFF00"/>
                </patternFill>
              </fill>
            </x14:dxf>
          </x14:cfRule>
          <x14:cfRule type="containsText" priority="3184" operator="containsText" id="{CB3E88C3-E906-4A38-9675-3E988AD9B3D8}">
            <xm:f>NOT(ISERROR(SEARCH('Listados Datos'!$P$6,Z538)))</xm:f>
            <xm:f>'Listados Datos'!$P$6</xm:f>
            <x14:dxf>
              <fill>
                <patternFill>
                  <bgColor rgb="FFFFC000"/>
                </patternFill>
              </fill>
            </x14:dxf>
          </x14:cfRule>
          <x14:cfRule type="containsText" priority="3185" operator="containsText" id="{8A494863-0503-422C-A260-64DD4AFB56C0}">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57" operator="containsText" id="{F8732CB4-93BA-4C8C-BD33-239F125CB6A8}">
            <xm:f>NOT(ISERROR(SEARCH('Listados Datos'!$T$3,AT538)))</xm:f>
            <xm:f>'Listados Datos'!$T$3</xm:f>
            <x14:dxf>
              <fill>
                <patternFill patternType="solid">
                  <bgColor rgb="FFC00000"/>
                </patternFill>
              </fill>
            </x14:dxf>
          </x14:cfRule>
          <x14:cfRule type="containsText" priority="3158" operator="containsText" id="{18A7629E-E5DB-461C-9D10-3CA2596B7D08}">
            <xm:f>NOT(ISERROR(SEARCH('Listados Datos'!$T$4,AT538)))</xm:f>
            <xm:f>'Listados Datos'!$T$4</xm:f>
            <x14:dxf>
              <font>
                <b/>
                <i val="0"/>
                <color theme="0"/>
              </font>
              <fill>
                <patternFill>
                  <bgColor rgb="FFE26B0A"/>
                </patternFill>
              </fill>
            </x14:dxf>
          </x14:cfRule>
          <x14:cfRule type="containsText" priority="3159" operator="containsText" id="{CD120418-2D63-41AE-B204-81D6DEB5F350}">
            <xm:f>NOT(ISERROR(SEARCH('Listados Datos'!$T$5,AT538)))</xm:f>
            <xm:f>'Listados Datos'!$T$5</xm:f>
            <x14:dxf>
              <font>
                <b/>
                <i val="0"/>
                <color auto="1"/>
              </font>
              <fill>
                <patternFill>
                  <bgColor rgb="FFFFFF00"/>
                </patternFill>
              </fill>
            </x14:dxf>
          </x14:cfRule>
          <x14:cfRule type="containsText" priority="3160" operator="containsText" id="{A987A42B-3A5F-427D-88C7-24342077705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47" operator="containsText" id="{C23DFC2B-4E66-4D05-A907-F38F4406AAB2}">
            <xm:f>NOT(ISERROR(SEARCH('Listados Datos'!$P$3,AR538)))</xm:f>
            <xm:f>'Listados Datos'!$P$3</xm:f>
            <x14:dxf>
              <fill>
                <patternFill>
                  <bgColor rgb="FF99CC00"/>
                </patternFill>
              </fill>
            </x14:dxf>
          </x14:cfRule>
          <x14:cfRule type="containsText" priority="3148" operator="containsText" id="{9259D6E4-43C3-40FA-AD83-EB67489F469C}">
            <xm:f>NOT(ISERROR(SEARCH('Listados Datos'!$P$4,AR538)))</xm:f>
            <xm:f>'Listados Datos'!$P$4</xm:f>
            <x14:dxf>
              <fill>
                <patternFill>
                  <bgColor rgb="FF33CC33"/>
                </patternFill>
              </fill>
            </x14:dxf>
          </x14:cfRule>
          <x14:cfRule type="containsText" priority="3149" operator="containsText" id="{98F011C2-0B79-456E-B5C1-50B728E14DEF}">
            <xm:f>NOT(ISERROR(SEARCH('Listados Datos'!$P$5,AR538)))</xm:f>
            <xm:f>'Listados Datos'!$P$5</xm:f>
            <x14:dxf>
              <fill>
                <patternFill>
                  <bgColor rgb="FFFFFF00"/>
                </patternFill>
              </fill>
            </x14:dxf>
          </x14:cfRule>
          <x14:cfRule type="containsText" priority="3150" operator="containsText" id="{F28960DB-BE8A-4375-9759-03CACB610C21}">
            <xm:f>NOT(ISERROR(SEARCH('Listados Datos'!$P$6,AR538)))</xm:f>
            <xm:f>'Listados Datos'!$P$6</xm:f>
            <x14:dxf>
              <fill>
                <patternFill>
                  <bgColor rgb="FFFFC000"/>
                </patternFill>
              </fill>
            </x14:dxf>
          </x14:cfRule>
          <x14:cfRule type="containsText" priority="3151" operator="containsText" id="{2591276A-3F68-462E-BA3F-5FFE45430BC7}">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43" operator="containsText" id="{EBEDCEA6-5CBD-4E81-8A32-EE0782689236}">
            <xm:f>NOT(ISERROR(SEARCH('Listados Datos'!$T$3,AT539)))</xm:f>
            <xm:f>'Listados Datos'!$T$3</xm:f>
            <x14:dxf>
              <fill>
                <patternFill patternType="solid">
                  <bgColor rgb="FFC00000"/>
                </patternFill>
              </fill>
            </x14:dxf>
          </x14:cfRule>
          <x14:cfRule type="containsText" priority="3144" operator="containsText" id="{08C82853-87C7-4F8B-8D16-604BDDE94C64}">
            <xm:f>NOT(ISERROR(SEARCH('Listados Datos'!$T$4,AT539)))</xm:f>
            <xm:f>'Listados Datos'!$T$4</xm:f>
            <x14:dxf>
              <font>
                <b/>
                <i val="0"/>
                <color theme="0"/>
              </font>
              <fill>
                <patternFill>
                  <bgColor rgb="FFE26B0A"/>
                </patternFill>
              </fill>
            </x14:dxf>
          </x14:cfRule>
          <x14:cfRule type="containsText" priority="3145" operator="containsText" id="{85EDA54F-3B26-4C10-9977-6AE20CF4B39A}">
            <xm:f>NOT(ISERROR(SEARCH('Listados Datos'!$T$5,AT539)))</xm:f>
            <xm:f>'Listados Datos'!$T$5</xm:f>
            <x14:dxf>
              <font>
                <b/>
                <i val="0"/>
                <color auto="1"/>
              </font>
              <fill>
                <patternFill>
                  <bgColor rgb="FFFFFF00"/>
                </patternFill>
              </fill>
            </x14:dxf>
          </x14:cfRule>
          <x14:cfRule type="containsText" priority="3146" operator="containsText" id="{A5595C06-6FD5-4D70-8A06-4082318BB8A7}">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33" operator="containsText" id="{E16EF5DE-72C7-48DB-B3D7-B440DAF9202B}">
            <xm:f>NOT(ISERROR(SEARCH('Listados Datos'!$P$3,AR539)))</xm:f>
            <xm:f>'Listados Datos'!$P$3</xm:f>
            <x14:dxf>
              <fill>
                <patternFill>
                  <bgColor rgb="FF99CC00"/>
                </patternFill>
              </fill>
            </x14:dxf>
          </x14:cfRule>
          <x14:cfRule type="containsText" priority="3134" operator="containsText" id="{FC2D21EA-97DE-4EE4-874B-CD2343EEA88E}">
            <xm:f>NOT(ISERROR(SEARCH('Listados Datos'!$P$4,AR539)))</xm:f>
            <xm:f>'Listados Datos'!$P$4</xm:f>
            <x14:dxf>
              <fill>
                <patternFill>
                  <bgColor rgb="FF33CC33"/>
                </patternFill>
              </fill>
            </x14:dxf>
          </x14:cfRule>
          <x14:cfRule type="containsText" priority="3135" operator="containsText" id="{21D0B043-3C2B-4DB1-9859-0D67B54641CE}">
            <xm:f>NOT(ISERROR(SEARCH('Listados Datos'!$P$5,AR539)))</xm:f>
            <xm:f>'Listados Datos'!$P$5</xm:f>
            <x14:dxf>
              <fill>
                <patternFill>
                  <bgColor rgb="FFFFFF00"/>
                </patternFill>
              </fill>
            </x14:dxf>
          </x14:cfRule>
          <x14:cfRule type="containsText" priority="3136" operator="containsText" id="{C2663F0B-5ED8-431B-A690-4F82BF953999}">
            <xm:f>NOT(ISERROR(SEARCH('Listados Datos'!$P$6,AR539)))</xm:f>
            <xm:f>'Listados Datos'!$P$6</xm:f>
            <x14:dxf>
              <fill>
                <patternFill>
                  <bgColor rgb="FFFFC000"/>
                </patternFill>
              </fill>
            </x14:dxf>
          </x14:cfRule>
          <x14:cfRule type="containsText" priority="3137" operator="containsText" id="{B335D517-482C-4028-8229-05C6FE296805}">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15" operator="containsText" id="{8D1F4150-90D5-4B4F-A469-58B6207A882E}">
            <xm:f>NOT(ISERROR(SEARCH('Listados Datos'!$T$3,AF540)))</xm:f>
            <xm:f>'Listados Datos'!$T$3</xm:f>
            <x14:dxf>
              <fill>
                <patternFill patternType="solid">
                  <bgColor rgb="FFC00000"/>
                </patternFill>
              </fill>
            </x14:dxf>
          </x14:cfRule>
          <x14:cfRule type="containsText" priority="3116" operator="containsText" id="{017B0557-2BC8-447B-B761-1286CBC1F243}">
            <xm:f>NOT(ISERROR(SEARCH('Listados Datos'!$T$4,AF540)))</xm:f>
            <xm:f>'Listados Datos'!$T$4</xm:f>
            <x14:dxf>
              <font>
                <b/>
                <i val="0"/>
                <color theme="0"/>
              </font>
              <fill>
                <patternFill>
                  <bgColor rgb="FFE26B0A"/>
                </patternFill>
              </fill>
            </x14:dxf>
          </x14:cfRule>
          <x14:cfRule type="containsText" priority="3117" operator="containsText" id="{88AC499A-30A9-4E4A-894B-EF87207486F9}">
            <xm:f>NOT(ISERROR(SEARCH('Listados Datos'!$T$5,AF540)))</xm:f>
            <xm:f>'Listados Datos'!$T$5</xm:f>
            <x14:dxf>
              <font>
                <b/>
                <i val="0"/>
                <color auto="1"/>
              </font>
              <fill>
                <patternFill>
                  <bgColor rgb="FFFFFF00"/>
                </patternFill>
              </fill>
            </x14:dxf>
          </x14:cfRule>
          <x14:cfRule type="containsText" priority="3118" operator="containsText" id="{D16BD758-EABE-439A-B111-0F996F805F71}">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11" operator="containsText" id="{CE387F1E-C4F7-4928-B170-7EDB49B2B2AF}">
            <xm:f>NOT(ISERROR(SEARCH('Listados Datos'!$T$3,AB540)))</xm:f>
            <xm:f>'Listados Datos'!$T$3</xm:f>
            <x14:dxf>
              <fill>
                <patternFill patternType="solid">
                  <bgColor rgb="FFC00000"/>
                </patternFill>
              </fill>
            </x14:dxf>
          </x14:cfRule>
          <x14:cfRule type="containsText" priority="3112" operator="containsText" id="{94C4B288-8A08-4F7C-ABED-4C70431777B4}">
            <xm:f>NOT(ISERROR(SEARCH('Listados Datos'!$T$4,AB540)))</xm:f>
            <xm:f>'Listados Datos'!$T$4</xm:f>
            <x14:dxf>
              <font>
                <b/>
                <i val="0"/>
                <color theme="0"/>
              </font>
              <fill>
                <patternFill>
                  <bgColor rgb="FFE26B0A"/>
                </patternFill>
              </fill>
            </x14:dxf>
          </x14:cfRule>
          <x14:cfRule type="containsText" priority="3113" operator="containsText" id="{0FA9F564-F390-4B07-A3D8-8B95061AFD4E}">
            <xm:f>NOT(ISERROR(SEARCH('Listados Datos'!$T$5,AB540)))</xm:f>
            <xm:f>'Listados Datos'!$T$5</xm:f>
            <x14:dxf>
              <font>
                <b/>
                <i val="0"/>
                <color auto="1"/>
              </font>
              <fill>
                <patternFill>
                  <bgColor rgb="FFFFFF00"/>
                </patternFill>
              </fill>
            </x14:dxf>
          </x14:cfRule>
          <x14:cfRule type="containsText" priority="3114" operator="containsText" id="{E3A5BC9E-4412-4904-B936-C07110CDEB33}">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01" operator="containsText" id="{2A6D7730-DDD7-40D4-9880-268634FD6A8B}">
            <xm:f>NOT(ISERROR(SEARCH('Listados Datos'!$P$3,Z540)))</xm:f>
            <xm:f>'Listados Datos'!$P$3</xm:f>
            <x14:dxf>
              <fill>
                <patternFill>
                  <bgColor rgb="FF99CC00"/>
                </patternFill>
              </fill>
            </x14:dxf>
          </x14:cfRule>
          <x14:cfRule type="containsText" priority="3102" operator="containsText" id="{2CA54432-BFE4-4AF1-A6DB-04F548677C77}">
            <xm:f>NOT(ISERROR(SEARCH('Listados Datos'!$P$4,Z540)))</xm:f>
            <xm:f>'Listados Datos'!$P$4</xm:f>
            <x14:dxf>
              <fill>
                <patternFill>
                  <bgColor rgb="FF33CC33"/>
                </patternFill>
              </fill>
            </x14:dxf>
          </x14:cfRule>
          <x14:cfRule type="containsText" priority="3103" operator="containsText" id="{D6D02A26-CE6B-4313-89CA-D049F3927869}">
            <xm:f>NOT(ISERROR(SEARCH('Listados Datos'!$P$5,Z540)))</xm:f>
            <xm:f>'Listados Datos'!$P$5</xm:f>
            <x14:dxf>
              <fill>
                <patternFill>
                  <bgColor rgb="FFFFFF00"/>
                </patternFill>
              </fill>
            </x14:dxf>
          </x14:cfRule>
          <x14:cfRule type="containsText" priority="3104" operator="containsText" id="{668E8ED9-F83F-465D-9C2E-20CC663DC414}">
            <xm:f>NOT(ISERROR(SEARCH('Listados Datos'!$P$6,Z540)))</xm:f>
            <xm:f>'Listados Datos'!$P$6</xm:f>
            <x14:dxf>
              <fill>
                <patternFill>
                  <bgColor rgb="FFFFC000"/>
                </patternFill>
              </fill>
            </x14:dxf>
          </x14:cfRule>
          <x14:cfRule type="containsText" priority="3105" operator="containsText" id="{132065FB-4993-44AF-A74F-5EFCD8BD9BA7}">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073" operator="containsText" id="{E48A58CF-E187-45FB-BECE-0939E7C024EA}">
            <xm:f>NOT(ISERROR(SEARCH('Listados Datos'!$T$3,AT541)))</xm:f>
            <xm:f>'Listados Datos'!$T$3</xm:f>
            <x14:dxf>
              <fill>
                <patternFill patternType="solid">
                  <bgColor rgb="FFC00000"/>
                </patternFill>
              </fill>
            </x14:dxf>
          </x14:cfRule>
          <x14:cfRule type="containsText" priority="3074" operator="containsText" id="{9EFC2179-B453-4340-876F-E12FE9285B47}">
            <xm:f>NOT(ISERROR(SEARCH('Listados Datos'!$T$4,AT541)))</xm:f>
            <xm:f>'Listados Datos'!$T$4</xm:f>
            <x14:dxf>
              <font>
                <b/>
                <i val="0"/>
                <color theme="0"/>
              </font>
              <fill>
                <patternFill>
                  <bgColor rgb="FFE26B0A"/>
                </patternFill>
              </fill>
            </x14:dxf>
          </x14:cfRule>
          <x14:cfRule type="containsText" priority="3075" operator="containsText" id="{F9EC8D6E-95E2-4C1B-9E7A-1C28257CB514}">
            <xm:f>NOT(ISERROR(SEARCH('Listados Datos'!$T$5,AT541)))</xm:f>
            <xm:f>'Listados Datos'!$T$5</xm:f>
            <x14:dxf>
              <font>
                <b/>
                <i val="0"/>
                <color auto="1"/>
              </font>
              <fill>
                <patternFill>
                  <bgColor rgb="FFFFFF00"/>
                </patternFill>
              </fill>
            </x14:dxf>
          </x14:cfRule>
          <x14:cfRule type="containsText" priority="3076" operator="containsText" id="{EA9DA7F9-A261-4AD1-8C19-B706229EC8DA}">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21" operator="containsText" id="{3DFA6317-8D07-47F0-9684-FCDC3DA578C1}">
            <xm:f>NOT(ISERROR(SEARCH('Listados Datos'!$P$3,AR542)))</xm:f>
            <xm:f>'Listados Datos'!$P$3</xm:f>
            <x14:dxf>
              <fill>
                <patternFill>
                  <bgColor rgb="FF99CC00"/>
                </patternFill>
              </fill>
            </x14:dxf>
          </x14:cfRule>
          <x14:cfRule type="containsText" priority="3022" operator="containsText" id="{A7F65FF3-5EF1-46FC-B260-CD937C4A07A2}">
            <xm:f>NOT(ISERROR(SEARCH('Listados Datos'!$P$4,AR542)))</xm:f>
            <xm:f>'Listados Datos'!$P$4</xm:f>
            <x14:dxf>
              <fill>
                <patternFill>
                  <bgColor rgb="FF33CC33"/>
                </patternFill>
              </fill>
            </x14:dxf>
          </x14:cfRule>
          <x14:cfRule type="containsText" priority="3023" operator="containsText" id="{8BC98EA1-0FD2-4FBC-AC58-AA8B5B90596F}">
            <xm:f>NOT(ISERROR(SEARCH('Listados Datos'!$P$5,AR542)))</xm:f>
            <xm:f>'Listados Datos'!$P$5</xm:f>
            <x14:dxf>
              <fill>
                <patternFill>
                  <bgColor rgb="FFFFFF00"/>
                </patternFill>
              </fill>
            </x14:dxf>
          </x14:cfRule>
          <x14:cfRule type="containsText" priority="3024" operator="containsText" id="{AC13C294-D7D7-4C55-B710-92FFCD54A9DF}">
            <xm:f>NOT(ISERROR(SEARCH('Listados Datos'!$P$6,AR542)))</xm:f>
            <xm:f>'Listados Datos'!$P$6</xm:f>
            <x14:dxf>
              <fill>
                <patternFill>
                  <bgColor rgb="FFFFC000"/>
                </patternFill>
              </fill>
            </x14:dxf>
          </x14:cfRule>
          <x14:cfRule type="containsText" priority="3025" operator="containsText" id="{97203003-C088-4CB4-AAE9-8E239B69AB5D}">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59" operator="containsText" id="{D8ADAD9B-481E-4B4E-8CB5-88EB20906D31}">
            <xm:f>NOT(ISERROR(SEARCH('Listados Datos'!$T$3,AF542)))</xm:f>
            <xm:f>'Listados Datos'!$T$3</xm:f>
            <x14:dxf>
              <fill>
                <patternFill patternType="solid">
                  <bgColor rgb="FFC00000"/>
                </patternFill>
              </fill>
            </x14:dxf>
          </x14:cfRule>
          <x14:cfRule type="containsText" priority="3060" operator="containsText" id="{E18528F6-0C9C-4B96-B721-39C3FAC864F9}">
            <xm:f>NOT(ISERROR(SEARCH('Listados Datos'!$T$4,AF542)))</xm:f>
            <xm:f>'Listados Datos'!$T$4</xm:f>
            <x14:dxf>
              <font>
                <b/>
                <i val="0"/>
                <color theme="0"/>
              </font>
              <fill>
                <patternFill>
                  <bgColor rgb="FFE26B0A"/>
                </patternFill>
              </fill>
            </x14:dxf>
          </x14:cfRule>
          <x14:cfRule type="containsText" priority="3061" operator="containsText" id="{A062E608-E2C7-43E1-BE95-523BA8E6B81D}">
            <xm:f>NOT(ISERROR(SEARCH('Listados Datos'!$T$5,AF542)))</xm:f>
            <xm:f>'Listados Datos'!$T$5</xm:f>
            <x14:dxf>
              <font>
                <b/>
                <i val="0"/>
                <color auto="1"/>
              </font>
              <fill>
                <patternFill>
                  <bgColor rgb="FFFFFF00"/>
                </patternFill>
              </fill>
            </x14:dxf>
          </x14:cfRule>
          <x14:cfRule type="containsText" priority="3062" operator="containsText" id="{D8B63800-FD06-40DA-95A3-CCD96320530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55" operator="containsText" id="{C0FE702A-6D6D-4388-A742-854607F5596D}">
            <xm:f>NOT(ISERROR(SEARCH('Listados Datos'!$T$3,AB542)))</xm:f>
            <xm:f>'Listados Datos'!$T$3</xm:f>
            <x14:dxf>
              <fill>
                <patternFill patternType="solid">
                  <bgColor rgb="FFC00000"/>
                </patternFill>
              </fill>
            </x14:dxf>
          </x14:cfRule>
          <x14:cfRule type="containsText" priority="3056" operator="containsText" id="{FA2AF710-C067-49F0-9D0B-7AD69E4C8E82}">
            <xm:f>NOT(ISERROR(SEARCH('Listados Datos'!$T$4,AB542)))</xm:f>
            <xm:f>'Listados Datos'!$T$4</xm:f>
            <x14:dxf>
              <font>
                <b/>
                <i val="0"/>
                <color theme="0"/>
              </font>
              <fill>
                <patternFill>
                  <bgColor rgb="FFE26B0A"/>
                </patternFill>
              </fill>
            </x14:dxf>
          </x14:cfRule>
          <x14:cfRule type="containsText" priority="3057" operator="containsText" id="{E8EF2F8B-7180-4ADC-8691-63D6D7CC696B}">
            <xm:f>NOT(ISERROR(SEARCH('Listados Datos'!$T$5,AB542)))</xm:f>
            <xm:f>'Listados Datos'!$T$5</xm:f>
            <x14:dxf>
              <font>
                <b/>
                <i val="0"/>
                <color auto="1"/>
              </font>
              <fill>
                <patternFill>
                  <bgColor rgb="FFFFFF00"/>
                </patternFill>
              </fill>
            </x14:dxf>
          </x14:cfRule>
          <x14:cfRule type="containsText" priority="3058" operator="containsText" id="{0F1AD1AF-0E0B-428E-9DEA-77AC15DC8DC0}">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45" operator="containsText" id="{FB6DFAC3-DDF7-4C3F-99CE-385CEE7D8D67}">
            <xm:f>NOT(ISERROR(SEARCH('Listados Datos'!$P$3,Z542)))</xm:f>
            <xm:f>'Listados Datos'!$P$3</xm:f>
            <x14:dxf>
              <fill>
                <patternFill>
                  <bgColor rgb="FF99CC00"/>
                </patternFill>
              </fill>
            </x14:dxf>
          </x14:cfRule>
          <x14:cfRule type="containsText" priority="3046" operator="containsText" id="{1D562E90-2027-4F9B-99EB-A83DDEA444DA}">
            <xm:f>NOT(ISERROR(SEARCH('Listados Datos'!$P$4,Z542)))</xm:f>
            <xm:f>'Listados Datos'!$P$4</xm:f>
            <x14:dxf>
              <fill>
                <patternFill>
                  <bgColor rgb="FF33CC33"/>
                </patternFill>
              </fill>
            </x14:dxf>
          </x14:cfRule>
          <x14:cfRule type="containsText" priority="3047" operator="containsText" id="{44CCC995-BEE6-48CF-A792-5CDB33D333EC}">
            <xm:f>NOT(ISERROR(SEARCH('Listados Datos'!$P$5,Z542)))</xm:f>
            <xm:f>'Listados Datos'!$P$5</xm:f>
            <x14:dxf>
              <fill>
                <patternFill>
                  <bgColor rgb="FFFFFF00"/>
                </patternFill>
              </fill>
            </x14:dxf>
          </x14:cfRule>
          <x14:cfRule type="containsText" priority="3048" operator="containsText" id="{E2D7DE29-3CC7-4AE0-85AD-0638302AF1E1}">
            <xm:f>NOT(ISERROR(SEARCH('Listados Datos'!$P$6,Z542)))</xm:f>
            <xm:f>'Listados Datos'!$P$6</xm:f>
            <x14:dxf>
              <fill>
                <patternFill>
                  <bgColor rgb="FFFFC000"/>
                </patternFill>
              </fill>
            </x14:dxf>
          </x14:cfRule>
          <x14:cfRule type="containsText" priority="3049" operator="containsText" id="{AF4D40A4-700D-4128-A94D-453F6E9AC61A}">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31" operator="containsText" id="{2899DAD5-DE27-43D9-9D48-73BC4D887D31}">
            <xm:f>NOT(ISERROR(SEARCH('Listados Datos'!$T$3,AT542)))</xm:f>
            <xm:f>'Listados Datos'!$T$3</xm:f>
            <x14:dxf>
              <fill>
                <patternFill patternType="solid">
                  <bgColor rgb="FFC00000"/>
                </patternFill>
              </fill>
            </x14:dxf>
          </x14:cfRule>
          <x14:cfRule type="containsText" priority="3032" operator="containsText" id="{4A4BDF82-02ED-478E-B6C5-FB9B7679BB3B}">
            <xm:f>NOT(ISERROR(SEARCH('Listados Datos'!$T$4,AT542)))</xm:f>
            <xm:f>'Listados Datos'!$T$4</xm:f>
            <x14:dxf>
              <font>
                <b/>
                <i val="0"/>
                <color theme="0"/>
              </font>
              <fill>
                <patternFill>
                  <bgColor rgb="FFE26B0A"/>
                </patternFill>
              </fill>
            </x14:dxf>
          </x14:cfRule>
          <x14:cfRule type="containsText" priority="3033" operator="containsText" id="{5146B239-A5AA-454F-8F73-12B6C9A2D3B0}">
            <xm:f>NOT(ISERROR(SEARCH('Listados Datos'!$T$5,AT542)))</xm:f>
            <xm:f>'Listados Datos'!$T$5</xm:f>
            <x14:dxf>
              <font>
                <b/>
                <i val="0"/>
                <color auto="1"/>
              </font>
              <fill>
                <patternFill>
                  <bgColor rgb="FFFFFF00"/>
                </patternFill>
              </fill>
            </x14:dxf>
          </x14:cfRule>
          <x14:cfRule type="containsText" priority="3034" operator="containsText" id="{D01A169D-A502-45FE-BD3C-9375430CD355}">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871" operator="containsText" id="{4120BCE5-3B74-4790-B041-D62E83377D94}">
            <xm:f>NOT(ISERROR(SEARCH('Listados Datos'!$P$3,AR553)))</xm:f>
            <xm:f>'Listados Datos'!$P$3</xm:f>
            <x14:dxf>
              <fill>
                <patternFill>
                  <bgColor rgb="FF99CC00"/>
                </patternFill>
              </fill>
            </x14:dxf>
          </x14:cfRule>
          <x14:cfRule type="containsText" priority="2872" operator="containsText" id="{AE7AE3D8-D247-4C4D-A4E6-1059677BBB33}">
            <xm:f>NOT(ISERROR(SEARCH('Listados Datos'!$P$4,AR553)))</xm:f>
            <xm:f>'Listados Datos'!$P$4</xm:f>
            <x14:dxf>
              <fill>
                <patternFill>
                  <bgColor rgb="FF33CC33"/>
                </patternFill>
              </fill>
            </x14:dxf>
          </x14:cfRule>
          <x14:cfRule type="containsText" priority="2873" operator="containsText" id="{750CADF9-2787-4017-BE27-408F1E2496DC}">
            <xm:f>NOT(ISERROR(SEARCH('Listados Datos'!$P$5,AR553)))</xm:f>
            <xm:f>'Listados Datos'!$P$5</xm:f>
            <x14:dxf>
              <fill>
                <patternFill>
                  <bgColor rgb="FFFFFF00"/>
                </patternFill>
              </fill>
            </x14:dxf>
          </x14:cfRule>
          <x14:cfRule type="containsText" priority="2874" operator="containsText" id="{77D204D4-D431-41A3-8E05-DC963A16848F}">
            <xm:f>NOT(ISERROR(SEARCH('Listados Datos'!$P$6,AR553)))</xm:f>
            <xm:f>'Listados Datos'!$P$6</xm:f>
            <x14:dxf>
              <fill>
                <patternFill>
                  <bgColor rgb="FFFFC000"/>
                </patternFill>
              </fill>
            </x14:dxf>
          </x14:cfRule>
          <x14:cfRule type="containsText" priority="2875" operator="containsText" id="{C584CEBF-3E6B-4F15-8981-F0D119FEE770}">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937" operator="containsText" id="{C9E293D7-4468-4967-A1D5-002C9250A160}">
            <xm:f>NOT(ISERROR(SEARCH('Listados Datos'!$T$3,AT555)))</xm:f>
            <xm:f>'Listados Datos'!$T$3</xm:f>
            <x14:dxf>
              <fill>
                <patternFill patternType="solid">
                  <bgColor rgb="FFC00000"/>
                </patternFill>
              </fill>
            </x14:dxf>
          </x14:cfRule>
          <x14:cfRule type="containsText" priority="2938" operator="containsText" id="{38BB1B01-7864-4685-BFF3-BF2B90DA1044}">
            <xm:f>NOT(ISERROR(SEARCH('Listados Datos'!$T$4,AT555)))</xm:f>
            <xm:f>'Listados Datos'!$T$4</xm:f>
            <x14:dxf>
              <font>
                <b/>
                <i val="0"/>
                <color theme="0"/>
              </font>
              <fill>
                <patternFill>
                  <bgColor rgb="FFE26B0A"/>
                </patternFill>
              </fill>
            </x14:dxf>
          </x14:cfRule>
          <x14:cfRule type="containsText" priority="2939" operator="containsText" id="{6452F1E1-D7C3-43B9-8255-E313D572A03E}">
            <xm:f>NOT(ISERROR(SEARCH('Listados Datos'!$T$5,AT555)))</xm:f>
            <xm:f>'Listados Datos'!$T$5</xm:f>
            <x14:dxf>
              <font>
                <b/>
                <i val="0"/>
                <color auto="1"/>
              </font>
              <fill>
                <patternFill>
                  <bgColor rgb="FFFFFF00"/>
                </patternFill>
              </fill>
            </x14:dxf>
          </x14:cfRule>
          <x14:cfRule type="containsText" priority="2940" operator="containsText" id="{1AC1DC72-89D4-48BC-A8D7-CB8A2F7359C3}">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927" operator="containsText" id="{B98BCF3D-A823-43D0-8F84-D0EFAE81C41A}">
            <xm:f>NOT(ISERROR(SEARCH('Listados Datos'!$P$3,AR555)))</xm:f>
            <xm:f>'Listados Datos'!$P$3</xm:f>
            <x14:dxf>
              <fill>
                <patternFill>
                  <bgColor rgb="FF99CC00"/>
                </patternFill>
              </fill>
            </x14:dxf>
          </x14:cfRule>
          <x14:cfRule type="containsText" priority="2928" operator="containsText" id="{0CE12F45-948B-47E8-B5FE-D1E638EA4E5A}">
            <xm:f>NOT(ISERROR(SEARCH('Listados Datos'!$P$4,AR555)))</xm:f>
            <xm:f>'Listados Datos'!$P$4</xm:f>
            <x14:dxf>
              <fill>
                <patternFill>
                  <bgColor rgb="FF33CC33"/>
                </patternFill>
              </fill>
            </x14:dxf>
          </x14:cfRule>
          <x14:cfRule type="containsText" priority="2929" operator="containsText" id="{5D0032DE-A075-42D0-878F-C327A88E11D8}">
            <xm:f>NOT(ISERROR(SEARCH('Listados Datos'!$P$5,AR555)))</xm:f>
            <xm:f>'Listados Datos'!$P$5</xm:f>
            <x14:dxf>
              <fill>
                <patternFill>
                  <bgColor rgb="FFFFFF00"/>
                </patternFill>
              </fill>
            </x14:dxf>
          </x14:cfRule>
          <x14:cfRule type="containsText" priority="2930" operator="containsText" id="{D4BFC815-3880-4F23-ABDD-F421D3DD5277}">
            <xm:f>NOT(ISERROR(SEARCH('Listados Datos'!$P$6,AR555)))</xm:f>
            <xm:f>'Listados Datos'!$P$6</xm:f>
            <x14:dxf>
              <fill>
                <patternFill>
                  <bgColor rgb="FFFFC000"/>
                </patternFill>
              </fill>
            </x14:dxf>
          </x14:cfRule>
          <x14:cfRule type="containsText" priority="2931" operator="containsText" id="{8055A31E-DF38-47F8-8576-A45F0645AA05}">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895" operator="containsText" id="{9CFA8FE9-BB4C-437B-9168-E5BA8AFF7C3F}">
            <xm:f>NOT(ISERROR(SEARCH('Listados Datos'!$T$3,AT552)))</xm:f>
            <xm:f>'Listados Datos'!$T$3</xm:f>
            <x14:dxf>
              <fill>
                <patternFill patternType="solid">
                  <bgColor rgb="FFC00000"/>
                </patternFill>
              </fill>
            </x14:dxf>
          </x14:cfRule>
          <x14:cfRule type="containsText" priority="2896" operator="containsText" id="{B88F4F40-FC40-4155-9703-D0110ED4D40F}">
            <xm:f>NOT(ISERROR(SEARCH('Listados Datos'!$T$4,AT552)))</xm:f>
            <xm:f>'Listados Datos'!$T$4</xm:f>
            <x14:dxf>
              <font>
                <b/>
                <i val="0"/>
                <color theme="0"/>
              </font>
              <fill>
                <patternFill>
                  <bgColor rgb="FFE26B0A"/>
                </patternFill>
              </fill>
            </x14:dxf>
          </x14:cfRule>
          <x14:cfRule type="containsText" priority="2897" operator="containsText" id="{9D7392E4-D52C-4CAC-8592-CDA5C28A286E}">
            <xm:f>NOT(ISERROR(SEARCH('Listados Datos'!$T$5,AT552)))</xm:f>
            <xm:f>'Listados Datos'!$T$5</xm:f>
            <x14:dxf>
              <font>
                <b/>
                <i val="0"/>
                <color auto="1"/>
              </font>
              <fill>
                <patternFill>
                  <bgColor rgb="FFFFFF00"/>
                </patternFill>
              </fill>
            </x14:dxf>
          </x14:cfRule>
          <x14:cfRule type="containsText" priority="2898" operator="containsText" id="{48D44C2E-14A8-40E5-BC4A-FEA35C56B022}">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885" operator="containsText" id="{C503081D-AB14-44C0-92F4-F0016DD6719A}">
            <xm:f>NOT(ISERROR(SEARCH('Listados Datos'!$P$3,AR552)))</xm:f>
            <xm:f>'Listados Datos'!$P$3</xm:f>
            <x14:dxf>
              <fill>
                <patternFill>
                  <bgColor rgb="FF99CC00"/>
                </patternFill>
              </fill>
            </x14:dxf>
          </x14:cfRule>
          <x14:cfRule type="containsText" priority="2886" operator="containsText" id="{514D1B8E-193A-4E7F-BDA2-06857F093AF5}">
            <xm:f>NOT(ISERROR(SEARCH('Listados Datos'!$P$4,AR552)))</xm:f>
            <xm:f>'Listados Datos'!$P$4</xm:f>
            <x14:dxf>
              <fill>
                <patternFill>
                  <bgColor rgb="FF33CC33"/>
                </patternFill>
              </fill>
            </x14:dxf>
          </x14:cfRule>
          <x14:cfRule type="containsText" priority="2887" operator="containsText" id="{2AB9FEED-7066-4F90-B315-0F6D0E2A5809}">
            <xm:f>NOT(ISERROR(SEARCH('Listados Datos'!$P$5,AR552)))</xm:f>
            <xm:f>'Listados Datos'!$P$5</xm:f>
            <x14:dxf>
              <fill>
                <patternFill>
                  <bgColor rgb="FFFFFF00"/>
                </patternFill>
              </fill>
            </x14:dxf>
          </x14:cfRule>
          <x14:cfRule type="containsText" priority="2888" operator="containsText" id="{413E884D-94A2-425A-916F-A8EE4664C44D}">
            <xm:f>NOT(ISERROR(SEARCH('Listados Datos'!$P$6,AR552)))</xm:f>
            <xm:f>'Listados Datos'!$P$6</xm:f>
            <x14:dxf>
              <fill>
                <patternFill>
                  <bgColor rgb="FFFFC000"/>
                </patternFill>
              </fill>
            </x14:dxf>
          </x14:cfRule>
          <x14:cfRule type="containsText" priority="2889" operator="containsText" id="{503A4318-A02C-40AD-B32C-39861C7EAA81}">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3003" operator="containsText" id="{FDFA71A6-6C69-4263-B5DB-0BD7F47AE247}">
            <xm:f>NOT(ISERROR(SEARCH('Listados Datos'!$T$3,AF550)))</xm:f>
            <xm:f>'Listados Datos'!$T$3</xm:f>
            <x14:dxf>
              <fill>
                <patternFill patternType="solid">
                  <bgColor rgb="FFC00000"/>
                </patternFill>
              </fill>
            </x14:dxf>
          </x14:cfRule>
          <x14:cfRule type="containsText" priority="3004" operator="containsText" id="{7D7B06CE-B98F-4130-9CD8-66D8FF9ECAC8}">
            <xm:f>NOT(ISERROR(SEARCH('Listados Datos'!$T$4,AF550)))</xm:f>
            <xm:f>'Listados Datos'!$T$4</xm:f>
            <x14:dxf>
              <font>
                <b/>
                <i val="0"/>
                <color theme="0"/>
              </font>
              <fill>
                <patternFill>
                  <bgColor rgb="FFE26B0A"/>
                </patternFill>
              </fill>
            </x14:dxf>
          </x14:cfRule>
          <x14:cfRule type="containsText" priority="3005" operator="containsText" id="{DE69A1EC-B5BC-4580-B666-DB6D00FF8E09}">
            <xm:f>NOT(ISERROR(SEARCH('Listados Datos'!$T$5,AF550)))</xm:f>
            <xm:f>'Listados Datos'!$T$5</xm:f>
            <x14:dxf>
              <font>
                <b/>
                <i val="0"/>
                <color auto="1"/>
              </font>
              <fill>
                <patternFill>
                  <bgColor rgb="FFFFFF00"/>
                </patternFill>
              </fill>
            </x14:dxf>
          </x14:cfRule>
          <x14:cfRule type="containsText" priority="3006" operator="containsText" id="{6288F94C-2177-48C3-B22D-C8860490FADA}">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999" operator="containsText" id="{1338B326-9F34-4A76-AA9F-22608DD4A6E2}">
            <xm:f>NOT(ISERROR(SEARCH('Listados Datos'!$T$3,AB550)))</xm:f>
            <xm:f>'Listados Datos'!$T$3</xm:f>
            <x14:dxf>
              <fill>
                <patternFill patternType="solid">
                  <bgColor rgb="FFC00000"/>
                </patternFill>
              </fill>
            </x14:dxf>
          </x14:cfRule>
          <x14:cfRule type="containsText" priority="3000" operator="containsText" id="{6953E886-F0C5-4B66-9AF5-83B9CF1E4D5F}">
            <xm:f>NOT(ISERROR(SEARCH('Listados Datos'!$T$4,AB550)))</xm:f>
            <xm:f>'Listados Datos'!$T$4</xm:f>
            <x14:dxf>
              <font>
                <b/>
                <i val="0"/>
                <color theme="0"/>
              </font>
              <fill>
                <patternFill>
                  <bgColor rgb="FFE26B0A"/>
                </patternFill>
              </fill>
            </x14:dxf>
          </x14:cfRule>
          <x14:cfRule type="containsText" priority="3001" operator="containsText" id="{510D16E7-9CD3-4E67-AACF-B56ACB0163EC}">
            <xm:f>NOT(ISERROR(SEARCH('Listados Datos'!$T$5,AB550)))</xm:f>
            <xm:f>'Listados Datos'!$T$5</xm:f>
            <x14:dxf>
              <font>
                <b/>
                <i val="0"/>
                <color auto="1"/>
              </font>
              <fill>
                <patternFill>
                  <bgColor rgb="FFFFFF00"/>
                </patternFill>
              </fill>
            </x14:dxf>
          </x14:cfRule>
          <x14:cfRule type="containsText" priority="3002" operator="containsText" id="{69652209-4856-40B0-A5C6-9FC1C39743BE}">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989" operator="containsText" id="{B1024031-86A8-4BB0-8F71-A90F55EDC47F}">
            <xm:f>NOT(ISERROR(SEARCH('Listados Datos'!$P$3,Z550)))</xm:f>
            <xm:f>'Listados Datos'!$P$3</xm:f>
            <x14:dxf>
              <fill>
                <patternFill>
                  <bgColor rgb="FF99CC00"/>
                </patternFill>
              </fill>
            </x14:dxf>
          </x14:cfRule>
          <x14:cfRule type="containsText" priority="2990" operator="containsText" id="{7DCC7B2C-0B20-4B49-AF62-39CE20434DE7}">
            <xm:f>NOT(ISERROR(SEARCH('Listados Datos'!$P$4,Z550)))</xm:f>
            <xm:f>'Listados Datos'!$P$4</xm:f>
            <x14:dxf>
              <fill>
                <patternFill>
                  <bgColor rgb="FF33CC33"/>
                </patternFill>
              </fill>
            </x14:dxf>
          </x14:cfRule>
          <x14:cfRule type="containsText" priority="2991" operator="containsText" id="{4D4B28F2-2619-457E-B382-3385E370E61E}">
            <xm:f>NOT(ISERROR(SEARCH('Listados Datos'!$P$5,Z550)))</xm:f>
            <xm:f>'Listados Datos'!$P$5</xm:f>
            <x14:dxf>
              <fill>
                <patternFill>
                  <bgColor rgb="FFFFFF00"/>
                </patternFill>
              </fill>
            </x14:dxf>
          </x14:cfRule>
          <x14:cfRule type="containsText" priority="2992" operator="containsText" id="{70FACA78-8F8C-4788-BF68-E97D5BE24F22}">
            <xm:f>NOT(ISERROR(SEARCH('Listados Datos'!$P$6,Z550)))</xm:f>
            <xm:f>'Listados Datos'!$P$6</xm:f>
            <x14:dxf>
              <fill>
                <patternFill>
                  <bgColor rgb="FFFFC000"/>
                </patternFill>
              </fill>
            </x14:dxf>
          </x14:cfRule>
          <x14:cfRule type="containsText" priority="2993" operator="containsText" id="{43998B01-36DB-46AD-8CD8-D78EC3A392E0}">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965" operator="containsText" id="{CFF8D448-A3D1-4FDA-9023-E375CCFCBF67}">
            <xm:f>NOT(ISERROR(SEARCH('Listados Datos'!$T$3,AT550)))</xm:f>
            <xm:f>'Listados Datos'!$T$3</xm:f>
            <x14:dxf>
              <fill>
                <patternFill patternType="solid">
                  <bgColor rgb="FFC00000"/>
                </patternFill>
              </fill>
            </x14:dxf>
          </x14:cfRule>
          <x14:cfRule type="containsText" priority="2966" operator="containsText" id="{81F0EB83-C29C-44FC-8DD9-D31992BF299E}">
            <xm:f>NOT(ISERROR(SEARCH('Listados Datos'!$T$4,AT550)))</xm:f>
            <xm:f>'Listados Datos'!$T$4</xm:f>
            <x14:dxf>
              <font>
                <b/>
                <i val="0"/>
                <color theme="0"/>
              </font>
              <fill>
                <patternFill>
                  <bgColor rgb="FFE26B0A"/>
                </patternFill>
              </fill>
            </x14:dxf>
          </x14:cfRule>
          <x14:cfRule type="containsText" priority="2967" operator="containsText" id="{B59F90C7-B273-448A-816D-4DCF5AB42654}">
            <xm:f>NOT(ISERROR(SEARCH('Listados Datos'!$T$5,AT550)))</xm:f>
            <xm:f>'Listados Datos'!$T$5</xm:f>
            <x14:dxf>
              <font>
                <b/>
                <i val="0"/>
                <color auto="1"/>
              </font>
              <fill>
                <patternFill>
                  <bgColor rgb="FFFFFF00"/>
                </patternFill>
              </fill>
            </x14:dxf>
          </x14:cfRule>
          <x14:cfRule type="containsText" priority="2968" operator="containsText" id="{6849E672-1950-4360-9051-886711E4288E}">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955" operator="containsText" id="{C16BE046-E278-4FD7-9C91-F0FDA76144B5}">
            <xm:f>NOT(ISERROR(SEARCH('Listados Datos'!$P$3,AR550)))</xm:f>
            <xm:f>'Listados Datos'!$P$3</xm:f>
            <x14:dxf>
              <fill>
                <patternFill>
                  <bgColor rgb="FF99CC00"/>
                </patternFill>
              </fill>
            </x14:dxf>
          </x14:cfRule>
          <x14:cfRule type="containsText" priority="2956" operator="containsText" id="{A5610AC8-CD19-4203-9BAA-1F4178F5F13C}">
            <xm:f>NOT(ISERROR(SEARCH('Listados Datos'!$P$4,AR550)))</xm:f>
            <xm:f>'Listados Datos'!$P$4</xm:f>
            <x14:dxf>
              <fill>
                <patternFill>
                  <bgColor rgb="FF33CC33"/>
                </patternFill>
              </fill>
            </x14:dxf>
          </x14:cfRule>
          <x14:cfRule type="containsText" priority="2957" operator="containsText" id="{BF80062D-8030-4E1F-B8D5-FFBCC3D27D48}">
            <xm:f>NOT(ISERROR(SEARCH('Listados Datos'!$P$5,AR550)))</xm:f>
            <xm:f>'Listados Datos'!$P$5</xm:f>
            <x14:dxf>
              <fill>
                <patternFill>
                  <bgColor rgb="FFFFFF00"/>
                </patternFill>
              </fill>
            </x14:dxf>
          </x14:cfRule>
          <x14:cfRule type="containsText" priority="2958" operator="containsText" id="{1A8C782A-3FBC-4872-A496-F24F69AFDB73}">
            <xm:f>NOT(ISERROR(SEARCH('Listados Datos'!$P$6,AR550)))</xm:f>
            <xm:f>'Listados Datos'!$P$6</xm:f>
            <x14:dxf>
              <fill>
                <patternFill>
                  <bgColor rgb="FFFFC000"/>
                </patternFill>
              </fill>
            </x14:dxf>
          </x14:cfRule>
          <x14:cfRule type="containsText" priority="2959" operator="containsText" id="{6D6BFF5D-1590-4003-869A-AF159DE386E5}">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951" operator="containsText" id="{C6DB317F-C92D-4C51-BBBB-62F81C3CF9C1}">
            <xm:f>NOT(ISERROR(SEARCH('Listados Datos'!$T$3,AT551)))</xm:f>
            <xm:f>'Listados Datos'!$T$3</xm:f>
            <x14:dxf>
              <fill>
                <patternFill patternType="solid">
                  <bgColor rgb="FFC00000"/>
                </patternFill>
              </fill>
            </x14:dxf>
          </x14:cfRule>
          <x14:cfRule type="containsText" priority="2952" operator="containsText" id="{E11B78DC-6FBE-4680-9EB3-6124552BAFE7}">
            <xm:f>NOT(ISERROR(SEARCH('Listados Datos'!$T$4,AT551)))</xm:f>
            <xm:f>'Listados Datos'!$T$4</xm:f>
            <x14:dxf>
              <font>
                <b/>
                <i val="0"/>
                <color theme="0"/>
              </font>
              <fill>
                <patternFill>
                  <bgColor rgb="FFE26B0A"/>
                </patternFill>
              </fill>
            </x14:dxf>
          </x14:cfRule>
          <x14:cfRule type="containsText" priority="2953" operator="containsText" id="{4809A468-1742-4332-8197-24BA6FCC6672}">
            <xm:f>NOT(ISERROR(SEARCH('Listados Datos'!$T$5,AT551)))</xm:f>
            <xm:f>'Listados Datos'!$T$5</xm:f>
            <x14:dxf>
              <font>
                <b/>
                <i val="0"/>
                <color auto="1"/>
              </font>
              <fill>
                <patternFill>
                  <bgColor rgb="FFFFFF00"/>
                </patternFill>
              </fill>
            </x14:dxf>
          </x14:cfRule>
          <x14:cfRule type="containsText" priority="2954" operator="containsText" id="{7D184FDD-0C75-450F-9EBB-601E70A622EF}">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941" operator="containsText" id="{07B280F3-0663-4152-85DC-72F376752F7A}">
            <xm:f>NOT(ISERROR(SEARCH('Listados Datos'!$P$3,AR551)))</xm:f>
            <xm:f>'Listados Datos'!$P$3</xm:f>
            <x14:dxf>
              <fill>
                <patternFill>
                  <bgColor rgb="FF99CC00"/>
                </patternFill>
              </fill>
            </x14:dxf>
          </x14:cfRule>
          <x14:cfRule type="containsText" priority="2942" operator="containsText" id="{01E98BBB-298F-4FA1-B417-0069CDD5D363}">
            <xm:f>NOT(ISERROR(SEARCH('Listados Datos'!$P$4,AR551)))</xm:f>
            <xm:f>'Listados Datos'!$P$4</xm:f>
            <x14:dxf>
              <fill>
                <patternFill>
                  <bgColor rgb="FF33CC33"/>
                </patternFill>
              </fill>
            </x14:dxf>
          </x14:cfRule>
          <x14:cfRule type="containsText" priority="2943" operator="containsText" id="{9AB22D09-BD78-4FD5-8494-CB122CAB19A9}">
            <xm:f>NOT(ISERROR(SEARCH('Listados Datos'!$P$5,AR551)))</xm:f>
            <xm:f>'Listados Datos'!$P$5</xm:f>
            <x14:dxf>
              <fill>
                <patternFill>
                  <bgColor rgb="FFFFFF00"/>
                </patternFill>
              </fill>
            </x14:dxf>
          </x14:cfRule>
          <x14:cfRule type="containsText" priority="2944" operator="containsText" id="{68437369-2031-4C47-9D3B-DCE5805D149D}">
            <xm:f>NOT(ISERROR(SEARCH('Listados Datos'!$P$6,AR551)))</xm:f>
            <xm:f>'Listados Datos'!$P$6</xm:f>
            <x14:dxf>
              <fill>
                <patternFill>
                  <bgColor rgb="FFFFC000"/>
                </patternFill>
              </fill>
            </x14:dxf>
          </x14:cfRule>
          <x14:cfRule type="containsText" priority="2945" operator="containsText" id="{D18760F0-B491-4763-B3B7-157A80BA6A13}">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923" operator="containsText" id="{6D794C2C-C3A2-4400-BEDC-1D0552F70FCE}">
            <xm:f>NOT(ISERROR(SEARCH('Listados Datos'!$T$3,AF552)))</xm:f>
            <xm:f>'Listados Datos'!$T$3</xm:f>
            <x14:dxf>
              <fill>
                <patternFill patternType="solid">
                  <bgColor rgb="FFC00000"/>
                </patternFill>
              </fill>
            </x14:dxf>
          </x14:cfRule>
          <x14:cfRule type="containsText" priority="2924" operator="containsText" id="{326E617D-AB3D-4758-BD95-D6349DB9B949}">
            <xm:f>NOT(ISERROR(SEARCH('Listados Datos'!$T$4,AF552)))</xm:f>
            <xm:f>'Listados Datos'!$T$4</xm:f>
            <x14:dxf>
              <font>
                <b/>
                <i val="0"/>
                <color theme="0"/>
              </font>
              <fill>
                <patternFill>
                  <bgColor rgb="FFE26B0A"/>
                </patternFill>
              </fill>
            </x14:dxf>
          </x14:cfRule>
          <x14:cfRule type="containsText" priority="2925" operator="containsText" id="{6A5F75D1-9F84-4858-BB8D-BBEC94B25D49}">
            <xm:f>NOT(ISERROR(SEARCH('Listados Datos'!$T$5,AF552)))</xm:f>
            <xm:f>'Listados Datos'!$T$5</xm:f>
            <x14:dxf>
              <font>
                <b/>
                <i val="0"/>
                <color auto="1"/>
              </font>
              <fill>
                <patternFill>
                  <bgColor rgb="FFFFFF00"/>
                </patternFill>
              </fill>
            </x14:dxf>
          </x14:cfRule>
          <x14:cfRule type="containsText" priority="2926" operator="containsText" id="{550725F6-29B9-4DC4-B122-7C5BD508F37C}">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919" operator="containsText" id="{E18D0051-8860-49CA-BCA6-B8DB2D6214A5}">
            <xm:f>NOT(ISERROR(SEARCH('Listados Datos'!$T$3,AB552)))</xm:f>
            <xm:f>'Listados Datos'!$T$3</xm:f>
            <x14:dxf>
              <fill>
                <patternFill patternType="solid">
                  <bgColor rgb="FFC00000"/>
                </patternFill>
              </fill>
            </x14:dxf>
          </x14:cfRule>
          <x14:cfRule type="containsText" priority="2920" operator="containsText" id="{89F2D4EC-FFC3-4BED-860A-7789D336AEEC}">
            <xm:f>NOT(ISERROR(SEARCH('Listados Datos'!$T$4,AB552)))</xm:f>
            <xm:f>'Listados Datos'!$T$4</xm:f>
            <x14:dxf>
              <font>
                <b/>
                <i val="0"/>
                <color theme="0"/>
              </font>
              <fill>
                <patternFill>
                  <bgColor rgb="FFE26B0A"/>
                </patternFill>
              </fill>
            </x14:dxf>
          </x14:cfRule>
          <x14:cfRule type="containsText" priority="2921" operator="containsText" id="{D1050861-E185-456C-8EFB-E3264B0B1083}">
            <xm:f>NOT(ISERROR(SEARCH('Listados Datos'!$T$5,AB552)))</xm:f>
            <xm:f>'Listados Datos'!$T$5</xm:f>
            <x14:dxf>
              <font>
                <b/>
                <i val="0"/>
                <color auto="1"/>
              </font>
              <fill>
                <patternFill>
                  <bgColor rgb="FFFFFF00"/>
                </patternFill>
              </fill>
            </x14:dxf>
          </x14:cfRule>
          <x14:cfRule type="containsText" priority="2922" operator="containsText" id="{C4A26FA3-2B05-4C8B-B76A-F22190A69D70}">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909" operator="containsText" id="{FD26956E-DC24-42A3-86D7-8232FED844D1}">
            <xm:f>NOT(ISERROR(SEARCH('Listados Datos'!$P$3,Z552)))</xm:f>
            <xm:f>'Listados Datos'!$P$3</xm:f>
            <x14:dxf>
              <fill>
                <patternFill>
                  <bgColor rgb="FF99CC00"/>
                </patternFill>
              </fill>
            </x14:dxf>
          </x14:cfRule>
          <x14:cfRule type="containsText" priority="2910" operator="containsText" id="{BC113A5B-32B8-4451-A273-FC75BDB76BF6}">
            <xm:f>NOT(ISERROR(SEARCH('Listados Datos'!$P$4,Z552)))</xm:f>
            <xm:f>'Listados Datos'!$P$4</xm:f>
            <x14:dxf>
              <fill>
                <patternFill>
                  <bgColor rgb="FF33CC33"/>
                </patternFill>
              </fill>
            </x14:dxf>
          </x14:cfRule>
          <x14:cfRule type="containsText" priority="2911" operator="containsText" id="{B05B847A-0403-46A7-AFAB-B4725A2E7194}">
            <xm:f>NOT(ISERROR(SEARCH('Listados Datos'!$P$5,Z552)))</xm:f>
            <xm:f>'Listados Datos'!$P$5</xm:f>
            <x14:dxf>
              <fill>
                <patternFill>
                  <bgColor rgb="FFFFFF00"/>
                </patternFill>
              </fill>
            </x14:dxf>
          </x14:cfRule>
          <x14:cfRule type="containsText" priority="2912" operator="containsText" id="{EE658293-D461-4C25-B55F-D7FEFFA5C0E5}">
            <xm:f>NOT(ISERROR(SEARCH('Listados Datos'!$P$6,Z552)))</xm:f>
            <xm:f>'Listados Datos'!$P$6</xm:f>
            <x14:dxf>
              <fill>
                <patternFill>
                  <bgColor rgb="FFFFC000"/>
                </patternFill>
              </fill>
            </x14:dxf>
          </x14:cfRule>
          <x14:cfRule type="containsText" priority="2913" operator="containsText" id="{884807C6-CE6C-4866-B407-F09F1CC4A025}">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881" operator="containsText" id="{DD662DF5-68B9-465C-BF96-48BA32E7EA4D}">
            <xm:f>NOT(ISERROR(SEARCH('Listados Datos'!$T$3,AT553)))</xm:f>
            <xm:f>'Listados Datos'!$T$3</xm:f>
            <x14:dxf>
              <fill>
                <patternFill patternType="solid">
                  <bgColor rgb="FFC00000"/>
                </patternFill>
              </fill>
            </x14:dxf>
          </x14:cfRule>
          <x14:cfRule type="containsText" priority="2882" operator="containsText" id="{0D63349C-DA9D-477A-9B44-AE7EA1E30928}">
            <xm:f>NOT(ISERROR(SEARCH('Listados Datos'!$T$4,AT553)))</xm:f>
            <xm:f>'Listados Datos'!$T$4</xm:f>
            <x14:dxf>
              <font>
                <b/>
                <i val="0"/>
                <color theme="0"/>
              </font>
              <fill>
                <patternFill>
                  <bgColor rgb="FFE26B0A"/>
                </patternFill>
              </fill>
            </x14:dxf>
          </x14:cfRule>
          <x14:cfRule type="containsText" priority="2883" operator="containsText" id="{8E7D34E6-D347-4E1D-A68F-8AD0A8E3BE46}">
            <xm:f>NOT(ISERROR(SEARCH('Listados Datos'!$T$5,AT553)))</xm:f>
            <xm:f>'Listados Datos'!$T$5</xm:f>
            <x14:dxf>
              <font>
                <b/>
                <i val="0"/>
                <color auto="1"/>
              </font>
              <fill>
                <patternFill>
                  <bgColor rgb="FFFFFF00"/>
                </patternFill>
              </fill>
            </x14:dxf>
          </x14:cfRule>
          <x14:cfRule type="containsText" priority="2884" operator="containsText" id="{4D0BD2C1-3A35-4A48-9675-A1AE55747C2D}">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829" operator="containsText" id="{FCEDFA3C-30B0-49D6-A0A1-679C7936170F}">
            <xm:f>NOT(ISERROR(SEARCH('Listados Datos'!$P$3,AR554)))</xm:f>
            <xm:f>'Listados Datos'!$P$3</xm:f>
            <x14:dxf>
              <fill>
                <patternFill>
                  <bgColor rgb="FF99CC00"/>
                </patternFill>
              </fill>
            </x14:dxf>
          </x14:cfRule>
          <x14:cfRule type="containsText" priority="2830" operator="containsText" id="{D6FFE379-448E-4F1D-86FC-E001CF2D6D3F}">
            <xm:f>NOT(ISERROR(SEARCH('Listados Datos'!$P$4,AR554)))</xm:f>
            <xm:f>'Listados Datos'!$P$4</xm:f>
            <x14:dxf>
              <fill>
                <patternFill>
                  <bgColor rgb="FF33CC33"/>
                </patternFill>
              </fill>
            </x14:dxf>
          </x14:cfRule>
          <x14:cfRule type="containsText" priority="2831" operator="containsText" id="{0E6080BB-DB68-4681-8E0B-28EB015B493E}">
            <xm:f>NOT(ISERROR(SEARCH('Listados Datos'!$P$5,AR554)))</xm:f>
            <xm:f>'Listados Datos'!$P$5</xm:f>
            <x14:dxf>
              <fill>
                <patternFill>
                  <bgColor rgb="FFFFFF00"/>
                </patternFill>
              </fill>
            </x14:dxf>
          </x14:cfRule>
          <x14:cfRule type="containsText" priority="2832" operator="containsText" id="{3E57DF76-A28F-493D-BACF-BA0A713A34BA}">
            <xm:f>NOT(ISERROR(SEARCH('Listados Datos'!$P$6,AR554)))</xm:f>
            <xm:f>'Listados Datos'!$P$6</xm:f>
            <x14:dxf>
              <fill>
                <patternFill>
                  <bgColor rgb="FFFFC000"/>
                </patternFill>
              </fill>
            </x14:dxf>
          </x14:cfRule>
          <x14:cfRule type="containsText" priority="2833" operator="containsText" id="{3CD420EA-1433-40C9-B278-F3FBC569267D}">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867" operator="containsText" id="{D3E58E42-28FB-4589-978A-16C9603C3D54}">
            <xm:f>NOT(ISERROR(SEARCH('Listados Datos'!$T$3,AF554)))</xm:f>
            <xm:f>'Listados Datos'!$T$3</xm:f>
            <x14:dxf>
              <fill>
                <patternFill patternType="solid">
                  <bgColor rgb="FFC00000"/>
                </patternFill>
              </fill>
            </x14:dxf>
          </x14:cfRule>
          <x14:cfRule type="containsText" priority="2868" operator="containsText" id="{47E934EB-2918-453B-91D7-E1F1585FF62C}">
            <xm:f>NOT(ISERROR(SEARCH('Listados Datos'!$T$4,AF554)))</xm:f>
            <xm:f>'Listados Datos'!$T$4</xm:f>
            <x14:dxf>
              <font>
                <b/>
                <i val="0"/>
                <color theme="0"/>
              </font>
              <fill>
                <patternFill>
                  <bgColor rgb="FFE26B0A"/>
                </patternFill>
              </fill>
            </x14:dxf>
          </x14:cfRule>
          <x14:cfRule type="containsText" priority="2869" operator="containsText" id="{37CFC079-9791-41CC-AEF1-8F3C962A3B5E}">
            <xm:f>NOT(ISERROR(SEARCH('Listados Datos'!$T$5,AF554)))</xm:f>
            <xm:f>'Listados Datos'!$T$5</xm:f>
            <x14:dxf>
              <font>
                <b/>
                <i val="0"/>
                <color auto="1"/>
              </font>
              <fill>
                <patternFill>
                  <bgColor rgb="FFFFFF00"/>
                </patternFill>
              </fill>
            </x14:dxf>
          </x14:cfRule>
          <x14:cfRule type="containsText" priority="2870" operator="containsText" id="{D01BFF9D-B004-46D1-9F57-12800D87C234}">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863" operator="containsText" id="{E81471B2-A72C-4F07-A981-E95B38AE1502}">
            <xm:f>NOT(ISERROR(SEARCH('Listados Datos'!$T$3,AB554)))</xm:f>
            <xm:f>'Listados Datos'!$T$3</xm:f>
            <x14:dxf>
              <fill>
                <patternFill patternType="solid">
                  <bgColor rgb="FFC00000"/>
                </patternFill>
              </fill>
            </x14:dxf>
          </x14:cfRule>
          <x14:cfRule type="containsText" priority="2864" operator="containsText" id="{D9E579E9-F1BF-4FEF-8218-4C315029E9F0}">
            <xm:f>NOT(ISERROR(SEARCH('Listados Datos'!$T$4,AB554)))</xm:f>
            <xm:f>'Listados Datos'!$T$4</xm:f>
            <x14:dxf>
              <font>
                <b/>
                <i val="0"/>
                <color theme="0"/>
              </font>
              <fill>
                <patternFill>
                  <bgColor rgb="FFE26B0A"/>
                </patternFill>
              </fill>
            </x14:dxf>
          </x14:cfRule>
          <x14:cfRule type="containsText" priority="2865" operator="containsText" id="{1CB55429-628D-42E2-8A87-821AD7AC145E}">
            <xm:f>NOT(ISERROR(SEARCH('Listados Datos'!$T$5,AB554)))</xm:f>
            <xm:f>'Listados Datos'!$T$5</xm:f>
            <x14:dxf>
              <font>
                <b/>
                <i val="0"/>
                <color auto="1"/>
              </font>
              <fill>
                <patternFill>
                  <bgColor rgb="FFFFFF00"/>
                </patternFill>
              </fill>
            </x14:dxf>
          </x14:cfRule>
          <x14:cfRule type="containsText" priority="2866" operator="containsText" id="{2F81FA14-3542-45D3-A15F-97DB45E23BA2}">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853" operator="containsText" id="{69584ACB-25A1-42DF-8069-EF15CAA52B2C}">
            <xm:f>NOT(ISERROR(SEARCH('Listados Datos'!$P$3,Z554)))</xm:f>
            <xm:f>'Listados Datos'!$P$3</xm:f>
            <x14:dxf>
              <fill>
                <patternFill>
                  <bgColor rgb="FF99CC00"/>
                </patternFill>
              </fill>
            </x14:dxf>
          </x14:cfRule>
          <x14:cfRule type="containsText" priority="2854" operator="containsText" id="{F8923B1B-DA1B-4402-B9E8-F3DA63F58559}">
            <xm:f>NOT(ISERROR(SEARCH('Listados Datos'!$P$4,Z554)))</xm:f>
            <xm:f>'Listados Datos'!$P$4</xm:f>
            <x14:dxf>
              <fill>
                <patternFill>
                  <bgColor rgb="FF33CC33"/>
                </patternFill>
              </fill>
            </x14:dxf>
          </x14:cfRule>
          <x14:cfRule type="containsText" priority="2855" operator="containsText" id="{445CB845-5197-4CF4-AFD3-6D7EF975CD34}">
            <xm:f>NOT(ISERROR(SEARCH('Listados Datos'!$P$5,Z554)))</xm:f>
            <xm:f>'Listados Datos'!$P$5</xm:f>
            <x14:dxf>
              <fill>
                <patternFill>
                  <bgColor rgb="FFFFFF00"/>
                </patternFill>
              </fill>
            </x14:dxf>
          </x14:cfRule>
          <x14:cfRule type="containsText" priority="2856" operator="containsText" id="{DA7FF614-1579-4470-A4A1-213089970B6D}">
            <xm:f>NOT(ISERROR(SEARCH('Listados Datos'!$P$6,Z554)))</xm:f>
            <xm:f>'Listados Datos'!$P$6</xm:f>
            <x14:dxf>
              <fill>
                <patternFill>
                  <bgColor rgb="FFFFC000"/>
                </patternFill>
              </fill>
            </x14:dxf>
          </x14:cfRule>
          <x14:cfRule type="containsText" priority="2857" operator="containsText" id="{76CBC307-8A4F-4D47-9059-6B3695E2D13B}">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839" operator="containsText" id="{CA803A18-20A9-4A49-AD4D-D493C242F928}">
            <xm:f>NOT(ISERROR(SEARCH('Listados Datos'!$T$3,AT554)))</xm:f>
            <xm:f>'Listados Datos'!$T$3</xm:f>
            <x14:dxf>
              <fill>
                <patternFill patternType="solid">
                  <bgColor rgb="FFC00000"/>
                </patternFill>
              </fill>
            </x14:dxf>
          </x14:cfRule>
          <x14:cfRule type="containsText" priority="2840" operator="containsText" id="{9E162B8E-3CE7-4573-AECF-C435800DEE7A}">
            <xm:f>NOT(ISERROR(SEARCH('Listados Datos'!$T$4,AT554)))</xm:f>
            <xm:f>'Listados Datos'!$T$4</xm:f>
            <x14:dxf>
              <font>
                <b/>
                <i val="0"/>
                <color theme="0"/>
              </font>
              <fill>
                <patternFill>
                  <bgColor rgb="FFE26B0A"/>
                </patternFill>
              </fill>
            </x14:dxf>
          </x14:cfRule>
          <x14:cfRule type="containsText" priority="2841" operator="containsText" id="{0F4DF463-0612-4837-9370-815D749EC574}">
            <xm:f>NOT(ISERROR(SEARCH('Listados Datos'!$T$5,AT554)))</xm:f>
            <xm:f>'Listados Datos'!$T$5</xm:f>
            <x14:dxf>
              <font>
                <b/>
                <i val="0"/>
                <color auto="1"/>
              </font>
              <fill>
                <patternFill>
                  <bgColor rgb="FFFFFF00"/>
                </patternFill>
              </fill>
            </x14:dxf>
          </x14:cfRule>
          <x14:cfRule type="containsText" priority="2842" operator="containsText" id="{196C69B1-D8CE-46E3-9E69-C5C62404399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2679" operator="containsText" id="{AB8EE688-465A-4AA7-9DCD-40CB4E1B6F16}">
            <xm:f>NOT(ISERROR(SEARCH('Listados Datos'!$P$3,AR559)))</xm:f>
            <xm:f>'Listados Datos'!$P$3</xm:f>
            <x14:dxf>
              <fill>
                <patternFill>
                  <bgColor rgb="FF99CC00"/>
                </patternFill>
              </fill>
            </x14:dxf>
          </x14:cfRule>
          <x14:cfRule type="containsText" priority="2680" operator="containsText" id="{BA656585-F287-44CE-B29C-AC0E7BA763DC}">
            <xm:f>NOT(ISERROR(SEARCH('Listados Datos'!$P$4,AR559)))</xm:f>
            <xm:f>'Listados Datos'!$P$4</xm:f>
            <x14:dxf>
              <fill>
                <patternFill>
                  <bgColor rgb="FF33CC33"/>
                </patternFill>
              </fill>
            </x14:dxf>
          </x14:cfRule>
          <x14:cfRule type="containsText" priority="2681" operator="containsText" id="{86C761EC-09F0-4FE6-A85F-3C5CA288CB4B}">
            <xm:f>NOT(ISERROR(SEARCH('Listados Datos'!$P$5,AR559)))</xm:f>
            <xm:f>'Listados Datos'!$P$5</xm:f>
            <x14:dxf>
              <fill>
                <patternFill>
                  <bgColor rgb="FFFFFF00"/>
                </patternFill>
              </fill>
            </x14:dxf>
          </x14:cfRule>
          <x14:cfRule type="containsText" priority="2682" operator="containsText" id="{BA2B28A6-B7B0-4FAE-AD01-83B4F3D1405B}">
            <xm:f>NOT(ISERROR(SEARCH('Listados Datos'!$P$6,AR559)))</xm:f>
            <xm:f>'Listados Datos'!$P$6</xm:f>
            <x14:dxf>
              <fill>
                <patternFill>
                  <bgColor rgb="FFFFC000"/>
                </patternFill>
              </fill>
            </x14:dxf>
          </x14:cfRule>
          <x14:cfRule type="containsText" priority="2683" operator="containsText" id="{2F0AC084-05FE-4949-975A-B2E035F0A902}">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745" operator="containsText" id="{BB08DF00-ACEA-44B4-8391-5AF1DA3DF985}">
            <xm:f>NOT(ISERROR(SEARCH('Listados Datos'!$T$3,AT561)))</xm:f>
            <xm:f>'Listados Datos'!$T$3</xm:f>
            <x14:dxf>
              <fill>
                <patternFill patternType="solid">
                  <bgColor rgb="FFC00000"/>
                </patternFill>
              </fill>
            </x14:dxf>
          </x14:cfRule>
          <x14:cfRule type="containsText" priority="2746" operator="containsText" id="{F17F85DA-07D0-4389-979E-98C16786D570}">
            <xm:f>NOT(ISERROR(SEARCH('Listados Datos'!$T$4,AT561)))</xm:f>
            <xm:f>'Listados Datos'!$T$4</xm:f>
            <x14:dxf>
              <font>
                <b/>
                <i val="0"/>
                <color theme="0"/>
              </font>
              <fill>
                <patternFill>
                  <bgColor rgb="FFE26B0A"/>
                </patternFill>
              </fill>
            </x14:dxf>
          </x14:cfRule>
          <x14:cfRule type="containsText" priority="2747" operator="containsText" id="{C3399D28-DE10-4385-AE68-A109E795377C}">
            <xm:f>NOT(ISERROR(SEARCH('Listados Datos'!$T$5,AT561)))</xm:f>
            <xm:f>'Listados Datos'!$T$5</xm:f>
            <x14:dxf>
              <font>
                <b/>
                <i val="0"/>
                <color auto="1"/>
              </font>
              <fill>
                <patternFill>
                  <bgColor rgb="FFFFFF00"/>
                </patternFill>
              </fill>
            </x14:dxf>
          </x14:cfRule>
          <x14:cfRule type="containsText" priority="2748" operator="containsText" id="{6DDE8F85-A55F-418C-B479-BD18BB46F3CE}">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735" operator="containsText" id="{A0E3465F-C1D2-4BE8-8FA2-C8A60829F73C}">
            <xm:f>NOT(ISERROR(SEARCH('Listados Datos'!$P$3,AR561)))</xm:f>
            <xm:f>'Listados Datos'!$P$3</xm:f>
            <x14:dxf>
              <fill>
                <patternFill>
                  <bgColor rgb="FF99CC00"/>
                </patternFill>
              </fill>
            </x14:dxf>
          </x14:cfRule>
          <x14:cfRule type="containsText" priority="2736" operator="containsText" id="{F214211E-6106-4BED-8D89-1CF36C5DB157}">
            <xm:f>NOT(ISERROR(SEARCH('Listados Datos'!$P$4,AR561)))</xm:f>
            <xm:f>'Listados Datos'!$P$4</xm:f>
            <x14:dxf>
              <fill>
                <patternFill>
                  <bgColor rgb="FF33CC33"/>
                </patternFill>
              </fill>
            </x14:dxf>
          </x14:cfRule>
          <x14:cfRule type="containsText" priority="2737" operator="containsText" id="{0CB1D410-A621-4D6D-9C5F-EF7D9E2FA9B2}">
            <xm:f>NOT(ISERROR(SEARCH('Listados Datos'!$P$5,AR561)))</xm:f>
            <xm:f>'Listados Datos'!$P$5</xm:f>
            <x14:dxf>
              <fill>
                <patternFill>
                  <bgColor rgb="FFFFFF00"/>
                </patternFill>
              </fill>
            </x14:dxf>
          </x14:cfRule>
          <x14:cfRule type="containsText" priority="2738" operator="containsText" id="{9116ED5D-9325-4533-8E21-8878F8BD7A72}">
            <xm:f>NOT(ISERROR(SEARCH('Listados Datos'!$P$6,AR561)))</xm:f>
            <xm:f>'Listados Datos'!$P$6</xm:f>
            <x14:dxf>
              <fill>
                <patternFill>
                  <bgColor rgb="FFFFC000"/>
                </patternFill>
              </fill>
            </x14:dxf>
          </x14:cfRule>
          <x14:cfRule type="containsText" priority="2739" operator="containsText" id="{9F3E9695-A5C6-4E95-A0C2-34CCA96A5A99}">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703" operator="containsText" id="{685124A7-3C14-4DF9-BA6A-697E8A8E466B}">
            <xm:f>NOT(ISERROR(SEARCH('Listados Datos'!$T$3,AT558)))</xm:f>
            <xm:f>'Listados Datos'!$T$3</xm:f>
            <x14:dxf>
              <fill>
                <patternFill patternType="solid">
                  <bgColor rgb="FFC00000"/>
                </patternFill>
              </fill>
            </x14:dxf>
          </x14:cfRule>
          <x14:cfRule type="containsText" priority="2704" operator="containsText" id="{82BB119F-6352-47BF-A778-1F44ABA90F2F}">
            <xm:f>NOT(ISERROR(SEARCH('Listados Datos'!$T$4,AT558)))</xm:f>
            <xm:f>'Listados Datos'!$T$4</xm:f>
            <x14:dxf>
              <font>
                <b/>
                <i val="0"/>
                <color theme="0"/>
              </font>
              <fill>
                <patternFill>
                  <bgColor rgb="FFE26B0A"/>
                </patternFill>
              </fill>
            </x14:dxf>
          </x14:cfRule>
          <x14:cfRule type="containsText" priority="2705" operator="containsText" id="{92265BA9-3B48-4C3F-A5FF-F1FC3837301C}">
            <xm:f>NOT(ISERROR(SEARCH('Listados Datos'!$T$5,AT558)))</xm:f>
            <xm:f>'Listados Datos'!$T$5</xm:f>
            <x14:dxf>
              <font>
                <b/>
                <i val="0"/>
                <color auto="1"/>
              </font>
              <fill>
                <patternFill>
                  <bgColor rgb="FFFFFF00"/>
                </patternFill>
              </fill>
            </x14:dxf>
          </x14:cfRule>
          <x14:cfRule type="containsText" priority="2706" operator="containsText" id="{AEE8E414-39E2-4239-A294-C75C1F0E6403}">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693" operator="containsText" id="{CF71BEFC-6F8D-471E-9B52-B2681C84A994}">
            <xm:f>NOT(ISERROR(SEARCH('Listados Datos'!$P$3,AR558)))</xm:f>
            <xm:f>'Listados Datos'!$P$3</xm:f>
            <x14:dxf>
              <fill>
                <patternFill>
                  <bgColor rgb="FF99CC00"/>
                </patternFill>
              </fill>
            </x14:dxf>
          </x14:cfRule>
          <x14:cfRule type="containsText" priority="2694" operator="containsText" id="{EE5E42D2-A57D-4FF2-8CFD-9A47B5088639}">
            <xm:f>NOT(ISERROR(SEARCH('Listados Datos'!$P$4,AR558)))</xm:f>
            <xm:f>'Listados Datos'!$P$4</xm:f>
            <x14:dxf>
              <fill>
                <patternFill>
                  <bgColor rgb="FF33CC33"/>
                </patternFill>
              </fill>
            </x14:dxf>
          </x14:cfRule>
          <x14:cfRule type="containsText" priority="2695" operator="containsText" id="{85BF5552-0AF0-406B-84C9-C17C2734E21D}">
            <xm:f>NOT(ISERROR(SEARCH('Listados Datos'!$P$5,AR558)))</xm:f>
            <xm:f>'Listados Datos'!$P$5</xm:f>
            <x14:dxf>
              <fill>
                <patternFill>
                  <bgColor rgb="FFFFFF00"/>
                </patternFill>
              </fill>
            </x14:dxf>
          </x14:cfRule>
          <x14:cfRule type="containsText" priority="2696" operator="containsText" id="{08B4E2C6-8E21-44D5-B8BB-3DBE38A52A12}">
            <xm:f>NOT(ISERROR(SEARCH('Listados Datos'!$P$6,AR558)))</xm:f>
            <xm:f>'Listados Datos'!$P$6</xm:f>
            <x14:dxf>
              <fill>
                <patternFill>
                  <bgColor rgb="FFFFC000"/>
                </patternFill>
              </fill>
            </x14:dxf>
          </x14:cfRule>
          <x14:cfRule type="containsText" priority="2697" operator="containsText" id="{DE750324-59EC-4B7E-9278-2D014EA1EA3A}">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811" operator="containsText" id="{6FB1D691-2F15-485E-A936-D34F41D4F183}">
            <xm:f>NOT(ISERROR(SEARCH('Listados Datos'!$T$3,AF556)))</xm:f>
            <xm:f>'Listados Datos'!$T$3</xm:f>
            <x14:dxf>
              <fill>
                <patternFill patternType="solid">
                  <bgColor rgb="FFC00000"/>
                </patternFill>
              </fill>
            </x14:dxf>
          </x14:cfRule>
          <x14:cfRule type="containsText" priority="2812" operator="containsText" id="{4334F1DC-8EA4-4020-B61A-FF7E7BAE7AF5}">
            <xm:f>NOT(ISERROR(SEARCH('Listados Datos'!$T$4,AF556)))</xm:f>
            <xm:f>'Listados Datos'!$T$4</xm:f>
            <x14:dxf>
              <font>
                <b/>
                <i val="0"/>
                <color theme="0"/>
              </font>
              <fill>
                <patternFill>
                  <bgColor rgb="FFE26B0A"/>
                </patternFill>
              </fill>
            </x14:dxf>
          </x14:cfRule>
          <x14:cfRule type="containsText" priority="2813" operator="containsText" id="{F5741B21-5243-46BD-A664-3D88888FCE43}">
            <xm:f>NOT(ISERROR(SEARCH('Listados Datos'!$T$5,AF556)))</xm:f>
            <xm:f>'Listados Datos'!$T$5</xm:f>
            <x14:dxf>
              <font>
                <b/>
                <i val="0"/>
                <color auto="1"/>
              </font>
              <fill>
                <patternFill>
                  <bgColor rgb="FFFFFF00"/>
                </patternFill>
              </fill>
            </x14:dxf>
          </x14:cfRule>
          <x14:cfRule type="containsText" priority="2814" operator="containsText" id="{4C17E182-E5A1-445D-8133-E5D5050B0522}">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807" operator="containsText" id="{4C119BFB-3152-4E6D-853A-0D38DEB316B1}">
            <xm:f>NOT(ISERROR(SEARCH('Listados Datos'!$T$3,AB556)))</xm:f>
            <xm:f>'Listados Datos'!$T$3</xm:f>
            <x14:dxf>
              <fill>
                <patternFill patternType="solid">
                  <bgColor rgb="FFC00000"/>
                </patternFill>
              </fill>
            </x14:dxf>
          </x14:cfRule>
          <x14:cfRule type="containsText" priority="2808" operator="containsText" id="{A0E0C6B4-7EAC-4F62-99C9-9F24B3230C6C}">
            <xm:f>NOT(ISERROR(SEARCH('Listados Datos'!$T$4,AB556)))</xm:f>
            <xm:f>'Listados Datos'!$T$4</xm:f>
            <x14:dxf>
              <font>
                <b/>
                <i val="0"/>
                <color theme="0"/>
              </font>
              <fill>
                <patternFill>
                  <bgColor rgb="FFE26B0A"/>
                </patternFill>
              </fill>
            </x14:dxf>
          </x14:cfRule>
          <x14:cfRule type="containsText" priority="2809" operator="containsText" id="{DFF8B559-A641-45BB-9092-5E1BB334D337}">
            <xm:f>NOT(ISERROR(SEARCH('Listados Datos'!$T$5,AB556)))</xm:f>
            <xm:f>'Listados Datos'!$T$5</xm:f>
            <x14:dxf>
              <font>
                <b/>
                <i val="0"/>
                <color auto="1"/>
              </font>
              <fill>
                <patternFill>
                  <bgColor rgb="FFFFFF00"/>
                </patternFill>
              </fill>
            </x14:dxf>
          </x14:cfRule>
          <x14:cfRule type="containsText" priority="2810" operator="containsText" id="{78781060-88AE-48A1-BF33-DC995C992C40}">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797" operator="containsText" id="{B7E0E025-78BF-46DD-AD33-E44F64BB0058}">
            <xm:f>NOT(ISERROR(SEARCH('Listados Datos'!$P$3,Z556)))</xm:f>
            <xm:f>'Listados Datos'!$P$3</xm:f>
            <x14:dxf>
              <fill>
                <patternFill>
                  <bgColor rgb="FF99CC00"/>
                </patternFill>
              </fill>
            </x14:dxf>
          </x14:cfRule>
          <x14:cfRule type="containsText" priority="2798" operator="containsText" id="{EC7E1138-6266-46FB-9560-EF07D78FDDF5}">
            <xm:f>NOT(ISERROR(SEARCH('Listados Datos'!$P$4,Z556)))</xm:f>
            <xm:f>'Listados Datos'!$P$4</xm:f>
            <x14:dxf>
              <fill>
                <patternFill>
                  <bgColor rgb="FF33CC33"/>
                </patternFill>
              </fill>
            </x14:dxf>
          </x14:cfRule>
          <x14:cfRule type="containsText" priority="2799" operator="containsText" id="{E548D341-DBCE-4DF3-8D90-979F2069C9F6}">
            <xm:f>NOT(ISERROR(SEARCH('Listados Datos'!$P$5,Z556)))</xm:f>
            <xm:f>'Listados Datos'!$P$5</xm:f>
            <x14:dxf>
              <fill>
                <patternFill>
                  <bgColor rgb="FFFFFF00"/>
                </patternFill>
              </fill>
            </x14:dxf>
          </x14:cfRule>
          <x14:cfRule type="containsText" priority="2800" operator="containsText" id="{B9874F39-5897-4670-9444-AB4FD960E7D2}">
            <xm:f>NOT(ISERROR(SEARCH('Listados Datos'!$P$6,Z556)))</xm:f>
            <xm:f>'Listados Datos'!$P$6</xm:f>
            <x14:dxf>
              <fill>
                <patternFill>
                  <bgColor rgb="FFFFC000"/>
                </patternFill>
              </fill>
            </x14:dxf>
          </x14:cfRule>
          <x14:cfRule type="containsText" priority="2801" operator="containsText" id="{40330CE4-8053-4EC8-B6FA-E0849B0C31F4}">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773" operator="containsText" id="{C778268A-5662-48A4-B5CB-9935036EF91E}">
            <xm:f>NOT(ISERROR(SEARCH('Listados Datos'!$T$3,AT556)))</xm:f>
            <xm:f>'Listados Datos'!$T$3</xm:f>
            <x14:dxf>
              <fill>
                <patternFill patternType="solid">
                  <bgColor rgb="FFC00000"/>
                </patternFill>
              </fill>
            </x14:dxf>
          </x14:cfRule>
          <x14:cfRule type="containsText" priority="2774" operator="containsText" id="{19450593-98C3-47F0-A4A8-FA79E33F8A84}">
            <xm:f>NOT(ISERROR(SEARCH('Listados Datos'!$T$4,AT556)))</xm:f>
            <xm:f>'Listados Datos'!$T$4</xm:f>
            <x14:dxf>
              <font>
                <b/>
                <i val="0"/>
                <color theme="0"/>
              </font>
              <fill>
                <patternFill>
                  <bgColor rgb="FFE26B0A"/>
                </patternFill>
              </fill>
            </x14:dxf>
          </x14:cfRule>
          <x14:cfRule type="containsText" priority="2775" operator="containsText" id="{1FABC7D6-3FE1-4134-A8AF-EE9A83C77402}">
            <xm:f>NOT(ISERROR(SEARCH('Listados Datos'!$T$5,AT556)))</xm:f>
            <xm:f>'Listados Datos'!$T$5</xm:f>
            <x14:dxf>
              <font>
                <b/>
                <i val="0"/>
                <color auto="1"/>
              </font>
              <fill>
                <patternFill>
                  <bgColor rgb="FFFFFF00"/>
                </patternFill>
              </fill>
            </x14:dxf>
          </x14:cfRule>
          <x14:cfRule type="containsText" priority="2776" operator="containsText" id="{ECFAECD4-080E-438D-922C-67BA47988D78}">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763" operator="containsText" id="{3AB7CD5B-6AF1-4FA8-AEB4-5788A327B071}">
            <xm:f>NOT(ISERROR(SEARCH('Listados Datos'!$P$3,AR556)))</xm:f>
            <xm:f>'Listados Datos'!$P$3</xm:f>
            <x14:dxf>
              <fill>
                <patternFill>
                  <bgColor rgb="FF99CC00"/>
                </patternFill>
              </fill>
            </x14:dxf>
          </x14:cfRule>
          <x14:cfRule type="containsText" priority="2764" operator="containsText" id="{1EE5B89A-314D-4F78-BA44-CB2AA9E7A040}">
            <xm:f>NOT(ISERROR(SEARCH('Listados Datos'!$P$4,AR556)))</xm:f>
            <xm:f>'Listados Datos'!$P$4</xm:f>
            <x14:dxf>
              <fill>
                <patternFill>
                  <bgColor rgb="FF33CC33"/>
                </patternFill>
              </fill>
            </x14:dxf>
          </x14:cfRule>
          <x14:cfRule type="containsText" priority="2765" operator="containsText" id="{72A40BFB-1AA0-4524-A11F-9363430F7663}">
            <xm:f>NOT(ISERROR(SEARCH('Listados Datos'!$P$5,AR556)))</xm:f>
            <xm:f>'Listados Datos'!$P$5</xm:f>
            <x14:dxf>
              <fill>
                <patternFill>
                  <bgColor rgb="FFFFFF00"/>
                </patternFill>
              </fill>
            </x14:dxf>
          </x14:cfRule>
          <x14:cfRule type="containsText" priority="2766" operator="containsText" id="{26B0BD66-F510-4485-B3EF-807FA82F66B9}">
            <xm:f>NOT(ISERROR(SEARCH('Listados Datos'!$P$6,AR556)))</xm:f>
            <xm:f>'Listados Datos'!$P$6</xm:f>
            <x14:dxf>
              <fill>
                <patternFill>
                  <bgColor rgb="FFFFC000"/>
                </patternFill>
              </fill>
            </x14:dxf>
          </x14:cfRule>
          <x14:cfRule type="containsText" priority="2767" operator="containsText" id="{1EA1BD5C-FFA0-4021-8314-E59E24F142C7}">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759" operator="containsText" id="{07EED804-33FA-4860-B0FB-F6045B44AE79}">
            <xm:f>NOT(ISERROR(SEARCH('Listados Datos'!$T$3,AT557)))</xm:f>
            <xm:f>'Listados Datos'!$T$3</xm:f>
            <x14:dxf>
              <fill>
                <patternFill patternType="solid">
                  <bgColor rgb="FFC00000"/>
                </patternFill>
              </fill>
            </x14:dxf>
          </x14:cfRule>
          <x14:cfRule type="containsText" priority="2760" operator="containsText" id="{45953A1C-9579-4F87-BC03-C9046A2794F2}">
            <xm:f>NOT(ISERROR(SEARCH('Listados Datos'!$T$4,AT557)))</xm:f>
            <xm:f>'Listados Datos'!$T$4</xm:f>
            <x14:dxf>
              <font>
                <b/>
                <i val="0"/>
                <color theme="0"/>
              </font>
              <fill>
                <patternFill>
                  <bgColor rgb="FFE26B0A"/>
                </patternFill>
              </fill>
            </x14:dxf>
          </x14:cfRule>
          <x14:cfRule type="containsText" priority="2761" operator="containsText" id="{ACA97C10-4EC1-4C17-B179-EC05580D6222}">
            <xm:f>NOT(ISERROR(SEARCH('Listados Datos'!$T$5,AT557)))</xm:f>
            <xm:f>'Listados Datos'!$T$5</xm:f>
            <x14:dxf>
              <font>
                <b/>
                <i val="0"/>
                <color auto="1"/>
              </font>
              <fill>
                <patternFill>
                  <bgColor rgb="FFFFFF00"/>
                </patternFill>
              </fill>
            </x14:dxf>
          </x14:cfRule>
          <x14:cfRule type="containsText" priority="2762" operator="containsText" id="{9DC3A104-86DF-4F12-9342-2CD4981D1EE2}">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749" operator="containsText" id="{A660091C-50B5-4A03-9036-220B353ADBBC}">
            <xm:f>NOT(ISERROR(SEARCH('Listados Datos'!$P$3,AR557)))</xm:f>
            <xm:f>'Listados Datos'!$P$3</xm:f>
            <x14:dxf>
              <fill>
                <patternFill>
                  <bgColor rgb="FF99CC00"/>
                </patternFill>
              </fill>
            </x14:dxf>
          </x14:cfRule>
          <x14:cfRule type="containsText" priority="2750" operator="containsText" id="{E06F27A4-B3E1-49F6-86DC-F08C3518950D}">
            <xm:f>NOT(ISERROR(SEARCH('Listados Datos'!$P$4,AR557)))</xm:f>
            <xm:f>'Listados Datos'!$P$4</xm:f>
            <x14:dxf>
              <fill>
                <patternFill>
                  <bgColor rgb="FF33CC33"/>
                </patternFill>
              </fill>
            </x14:dxf>
          </x14:cfRule>
          <x14:cfRule type="containsText" priority="2751" operator="containsText" id="{443B68C0-E691-420B-8329-67A7FE63E6D3}">
            <xm:f>NOT(ISERROR(SEARCH('Listados Datos'!$P$5,AR557)))</xm:f>
            <xm:f>'Listados Datos'!$P$5</xm:f>
            <x14:dxf>
              <fill>
                <patternFill>
                  <bgColor rgb="FFFFFF00"/>
                </patternFill>
              </fill>
            </x14:dxf>
          </x14:cfRule>
          <x14:cfRule type="containsText" priority="2752" operator="containsText" id="{9E6EB563-9F75-4DF8-A93B-BB58B79F0B4A}">
            <xm:f>NOT(ISERROR(SEARCH('Listados Datos'!$P$6,AR557)))</xm:f>
            <xm:f>'Listados Datos'!$P$6</xm:f>
            <x14:dxf>
              <fill>
                <patternFill>
                  <bgColor rgb="FFFFC000"/>
                </patternFill>
              </fill>
            </x14:dxf>
          </x14:cfRule>
          <x14:cfRule type="containsText" priority="2753" operator="containsText" id="{B51673EF-25EC-4CE1-9818-5088733D195E}">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731" operator="containsText" id="{E156DF50-DA27-49CB-8210-F38D4C18021C}">
            <xm:f>NOT(ISERROR(SEARCH('Listados Datos'!$T$3,AF558)))</xm:f>
            <xm:f>'Listados Datos'!$T$3</xm:f>
            <x14:dxf>
              <fill>
                <patternFill patternType="solid">
                  <bgColor rgb="FFC00000"/>
                </patternFill>
              </fill>
            </x14:dxf>
          </x14:cfRule>
          <x14:cfRule type="containsText" priority="2732" operator="containsText" id="{91420222-CC0A-48D4-9F3B-4166723899E2}">
            <xm:f>NOT(ISERROR(SEARCH('Listados Datos'!$T$4,AF558)))</xm:f>
            <xm:f>'Listados Datos'!$T$4</xm:f>
            <x14:dxf>
              <font>
                <b/>
                <i val="0"/>
                <color theme="0"/>
              </font>
              <fill>
                <patternFill>
                  <bgColor rgb="FFE26B0A"/>
                </patternFill>
              </fill>
            </x14:dxf>
          </x14:cfRule>
          <x14:cfRule type="containsText" priority="2733" operator="containsText" id="{788606E1-2551-4EA7-928D-F2E6F3DE8755}">
            <xm:f>NOT(ISERROR(SEARCH('Listados Datos'!$T$5,AF558)))</xm:f>
            <xm:f>'Listados Datos'!$T$5</xm:f>
            <x14:dxf>
              <font>
                <b/>
                <i val="0"/>
                <color auto="1"/>
              </font>
              <fill>
                <patternFill>
                  <bgColor rgb="FFFFFF00"/>
                </patternFill>
              </fill>
            </x14:dxf>
          </x14:cfRule>
          <x14:cfRule type="containsText" priority="2734" operator="containsText" id="{349CA21C-B8C6-49BE-8212-FD545A0ED140}">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727" operator="containsText" id="{AB988372-751A-4DF9-A88B-5410911D9D1F}">
            <xm:f>NOT(ISERROR(SEARCH('Listados Datos'!$T$3,AB558)))</xm:f>
            <xm:f>'Listados Datos'!$T$3</xm:f>
            <x14:dxf>
              <fill>
                <patternFill patternType="solid">
                  <bgColor rgb="FFC00000"/>
                </patternFill>
              </fill>
            </x14:dxf>
          </x14:cfRule>
          <x14:cfRule type="containsText" priority="2728" operator="containsText" id="{8B24E005-1D3C-4E93-90F2-4E33ACBED13F}">
            <xm:f>NOT(ISERROR(SEARCH('Listados Datos'!$T$4,AB558)))</xm:f>
            <xm:f>'Listados Datos'!$T$4</xm:f>
            <x14:dxf>
              <font>
                <b/>
                <i val="0"/>
                <color theme="0"/>
              </font>
              <fill>
                <patternFill>
                  <bgColor rgb="FFE26B0A"/>
                </patternFill>
              </fill>
            </x14:dxf>
          </x14:cfRule>
          <x14:cfRule type="containsText" priority="2729" operator="containsText" id="{DDD0A5E3-57C8-421E-87B8-9F4B60A7E907}">
            <xm:f>NOT(ISERROR(SEARCH('Listados Datos'!$T$5,AB558)))</xm:f>
            <xm:f>'Listados Datos'!$T$5</xm:f>
            <x14:dxf>
              <font>
                <b/>
                <i val="0"/>
                <color auto="1"/>
              </font>
              <fill>
                <patternFill>
                  <bgColor rgb="FFFFFF00"/>
                </patternFill>
              </fill>
            </x14:dxf>
          </x14:cfRule>
          <x14:cfRule type="containsText" priority="2730" operator="containsText" id="{F6AA7098-7E3B-42F9-AB8C-A439A3098C9D}">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717" operator="containsText" id="{6BB4C9AB-108B-4210-AD5C-D2E2373478AE}">
            <xm:f>NOT(ISERROR(SEARCH('Listados Datos'!$P$3,Z558)))</xm:f>
            <xm:f>'Listados Datos'!$P$3</xm:f>
            <x14:dxf>
              <fill>
                <patternFill>
                  <bgColor rgb="FF99CC00"/>
                </patternFill>
              </fill>
            </x14:dxf>
          </x14:cfRule>
          <x14:cfRule type="containsText" priority="2718" operator="containsText" id="{DB9B0D15-FCE9-4816-A6FD-C2A4A9C57CBA}">
            <xm:f>NOT(ISERROR(SEARCH('Listados Datos'!$P$4,Z558)))</xm:f>
            <xm:f>'Listados Datos'!$P$4</xm:f>
            <x14:dxf>
              <fill>
                <patternFill>
                  <bgColor rgb="FF33CC33"/>
                </patternFill>
              </fill>
            </x14:dxf>
          </x14:cfRule>
          <x14:cfRule type="containsText" priority="2719" operator="containsText" id="{9D4CFB51-AE30-4786-92A2-DFE60C815A5E}">
            <xm:f>NOT(ISERROR(SEARCH('Listados Datos'!$P$5,Z558)))</xm:f>
            <xm:f>'Listados Datos'!$P$5</xm:f>
            <x14:dxf>
              <fill>
                <patternFill>
                  <bgColor rgb="FFFFFF00"/>
                </patternFill>
              </fill>
            </x14:dxf>
          </x14:cfRule>
          <x14:cfRule type="containsText" priority="2720" operator="containsText" id="{7076F279-23A5-4BF6-A676-D008566949E7}">
            <xm:f>NOT(ISERROR(SEARCH('Listados Datos'!$P$6,Z558)))</xm:f>
            <xm:f>'Listados Datos'!$P$6</xm:f>
            <x14:dxf>
              <fill>
                <patternFill>
                  <bgColor rgb="FFFFC000"/>
                </patternFill>
              </fill>
            </x14:dxf>
          </x14:cfRule>
          <x14:cfRule type="containsText" priority="2721" operator="containsText" id="{A7D416C3-6B5D-4AF3-92A6-EF3B46240C1E}">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689" operator="containsText" id="{EB43A4F6-A1FB-4E18-BDD6-E71896469352}">
            <xm:f>NOT(ISERROR(SEARCH('Listados Datos'!$T$3,AT559)))</xm:f>
            <xm:f>'Listados Datos'!$T$3</xm:f>
            <x14:dxf>
              <fill>
                <patternFill patternType="solid">
                  <bgColor rgb="FFC00000"/>
                </patternFill>
              </fill>
            </x14:dxf>
          </x14:cfRule>
          <x14:cfRule type="containsText" priority="2690" operator="containsText" id="{B5D06497-1902-47BD-8A07-C87E0D729B90}">
            <xm:f>NOT(ISERROR(SEARCH('Listados Datos'!$T$4,AT559)))</xm:f>
            <xm:f>'Listados Datos'!$T$4</xm:f>
            <x14:dxf>
              <font>
                <b/>
                <i val="0"/>
                <color theme="0"/>
              </font>
              <fill>
                <patternFill>
                  <bgColor rgb="FFE26B0A"/>
                </patternFill>
              </fill>
            </x14:dxf>
          </x14:cfRule>
          <x14:cfRule type="containsText" priority="2691" operator="containsText" id="{7DAAEA33-76C2-4EB6-931C-AC3DFAFC9F68}">
            <xm:f>NOT(ISERROR(SEARCH('Listados Datos'!$T$5,AT559)))</xm:f>
            <xm:f>'Listados Datos'!$T$5</xm:f>
            <x14:dxf>
              <font>
                <b/>
                <i val="0"/>
                <color auto="1"/>
              </font>
              <fill>
                <patternFill>
                  <bgColor rgb="FFFFFF00"/>
                </patternFill>
              </fill>
            </x14:dxf>
          </x14:cfRule>
          <x14:cfRule type="containsText" priority="2692" operator="containsText" id="{BB0321C0-EC2B-454C-A91D-A492DCD279C8}">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637" operator="containsText" id="{29B828F7-D95C-41C8-853B-8B8677462C02}">
            <xm:f>NOT(ISERROR(SEARCH('Listados Datos'!$P$3,AR560)))</xm:f>
            <xm:f>'Listados Datos'!$P$3</xm:f>
            <x14:dxf>
              <fill>
                <patternFill>
                  <bgColor rgb="FF99CC00"/>
                </patternFill>
              </fill>
            </x14:dxf>
          </x14:cfRule>
          <x14:cfRule type="containsText" priority="2638" operator="containsText" id="{0F735909-E078-4F7D-9D92-BA7D32DA8226}">
            <xm:f>NOT(ISERROR(SEARCH('Listados Datos'!$P$4,AR560)))</xm:f>
            <xm:f>'Listados Datos'!$P$4</xm:f>
            <x14:dxf>
              <fill>
                <patternFill>
                  <bgColor rgb="FF33CC33"/>
                </patternFill>
              </fill>
            </x14:dxf>
          </x14:cfRule>
          <x14:cfRule type="containsText" priority="2639" operator="containsText" id="{61C4541A-D8F6-4987-BAE1-A28DDF11FC78}">
            <xm:f>NOT(ISERROR(SEARCH('Listados Datos'!$P$5,AR560)))</xm:f>
            <xm:f>'Listados Datos'!$P$5</xm:f>
            <x14:dxf>
              <fill>
                <patternFill>
                  <bgColor rgb="FFFFFF00"/>
                </patternFill>
              </fill>
            </x14:dxf>
          </x14:cfRule>
          <x14:cfRule type="containsText" priority="2640" operator="containsText" id="{675FC040-6D57-4EB9-974F-FAACDDFDCC17}">
            <xm:f>NOT(ISERROR(SEARCH('Listados Datos'!$P$6,AR560)))</xm:f>
            <xm:f>'Listados Datos'!$P$6</xm:f>
            <x14:dxf>
              <fill>
                <patternFill>
                  <bgColor rgb="FFFFC000"/>
                </patternFill>
              </fill>
            </x14:dxf>
          </x14:cfRule>
          <x14:cfRule type="containsText" priority="2641" operator="containsText" id="{C33235A5-C35F-4ACA-9CA9-6189E22C4EC1}">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2675" operator="containsText" id="{8F12B446-6AC5-48CC-910F-87698B8B98DF}">
            <xm:f>NOT(ISERROR(SEARCH('Listados Datos'!$T$3,AF560)))</xm:f>
            <xm:f>'Listados Datos'!$T$3</xm:f>
            <x14:dxf>
              <fill>
                <patternFill patternType="solid">
                  <bgColor rgb="FFC00000"/>
                </patternFill>
              </fill>
            </x14:dxf>
          </x14:cfRule>
          <x14:cfRule type="containsText" priority="2676" operator="containsText" id="{1E7B84AC-0DBB-49F4-82EE-6719B73562CB}">
            <xm:f>NOT(ISERROR(SEARCH('Listados Datos'!$T$4,AF560)))</xm:f>
            <xm:f>'Listados Datos'!$T$4</xm:f>
            <x14:dxf>
              <font>
                <b/>
                <i val="0"/>
                <color theme="0"/>
              </font>
              <fill>
                <patternFill>
                  <bgColor rgb="FFE26B0A"/>
                </patternFill>
              </fill>
            </x14:dxf>
          </x14:cfRule>
          <x14:cfRule type="containsText" priority="2677" operator="containsText" id="{C699867D-5287-447D-8FB5-FF8D3FBC5011}">
            <xm:f>NOT(ISERROR(SEARCH('Listados Datos'!$T$5,AF560)))</xm:f>
            <xm:f>'Listados Datos'!$T$5</xm:f>
            <x14:dxf>
              <font>
                <b/>
                <i val="0"/>
                <color auto="1"/>
              </font>
              <fill>
                <patternFill>
                  <bgColor rgb="FFFFFF00"/>
                </patternFill>
              </fill>
            </x14:dxf>
          </x14:cfRule>
          <x14:cfRule type="containsText" priority="2678" operator="containsText" id="{B35FE175-E810-4BE3-B19D-4A038F558D9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2671" operator="containsText" id="{0A6847D1-4D89-4CCA-9EB4-86A410868B61}">
            <xm:f>NOT(ISERROR(SEARCH('Listados Datos'!$T$3,AB560)))</xm:f>
            <xm:f>'Listados Datos'!$T$3</xm:f>
            <x14:dxf>
              <fill>
                <patternFill patternType="solid">
                  <bgColor rgb="FFC00000"/>
                </patternFill>
              </fill>
            </x14:dxf>
          </x14:cfRule>
          <x14:cfRule type="containsText" priority="2672" operator="containsText" id="{05F27CEE-D17D-4511-A82E-DE4D94B3A857}">
            <xm:f>NOT(ISERROR(SEARCH('Listados Datos'!$T$4,AB560)))</xm:f>
            <xm:f>'Listados Datos'!$T$4</xm:f>
            <x14:dxf>
              <font>
                <b/>
                <i val="0"/>
                <color theme="0"/>
              </font>
              <fill>
                <patternFill>
                  <bgColor rgb="FFE26B0A"/>
                </patternFill>
              </fill>
            </x14:dxf>
          </x14:cfRule>
          <x14:cfRule type="containsText" priority="2673" operator="containsText" id="{55028CF9-D73E-4D8B-B404-F3C248FA6B1C}">
            <xm:f>NOT(ISERROR(SEARCH('Listados Datos'!$T$5,AB560)))</xm:f>
            <xm:f>'Listados Datos'!$T$5</xm:f>
            <x14:dxf>
              <font>
                <b/>
                <i val="0"/>
                <color auto="1"/>
              </font>
              <fill>
                <patternFill>
                  <bgColor rgb="FFFFFF00"/>
                </patternFill>
              </fill>
            </x14:dxf>
          </x14:cfRule>
          <x14:cfRule type="containsText" priority="2674" operator="containsText" id="{CFD2D695-08AF-4767-A377-9DB170715A4E}">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2661" operator="containsText" id="{4046E687-282B-4F54-86F6-2B3E061E1BD7}">
            <xm:f>NOT(ISERROR(SEARCH('Listados Datos'!$P$3,Z560)))</xm:f>
            <xm:f>'Listados Datos'!$P$3</xm:f>
            <x14:dxf>
              <fill>
                <patternFill>
                  <bgColor rgb="FF99CC00"/>
                </patternFill>
              </fill>
            </x14:dxf>
          </x14:cfRule>
          <x14:cfRule type="containsText" priority="2662" operator="containsText" id="{A259F938-8688-4A04-9D72-2F37BD14A96A}">
            <xm:f>NOT(ISERROR(SEARCH('Listados Datos'!$P$4,Z560)))</xm:f>
            <xm:f>'Listados Datos'!$P$4</xm:f>
            <x14:dxf>
              <fill>
                <patternFill>
                  <bgColor rgb="FF33CC33"/>
                </patternFill>
              </fill>
            </x14:dxf>
          </x14:cfRule>
          <x14:cfRule type="containsText" priority="2663" operator="containsText" id="{153FF426-5340-4A0F-B922-420C5950E042}">
            <xm:f>NOT(ISERROR(SEARCH('Listados Datos'!$P$5,Z560)))</xm:f>
            <xm:f>'Listados Datos'!$P$5</xm:f>
            <x14:dxf>
              <fill>
                <patternFill>
                  <bgColor rgb="FFFFFF00"/>
                </patternFill>
              </fill>
            </x14:dxf>
          </x14:cfRule>
          <x14:cfRule type="containsText" priority="2664" operator="containsText" id="{45B8FCA8-3E48-4BC6-83A2-CF0B49E831BA}">
            <xm:f>NOT(ISERROR(SEARCH('Listados Datos'!$P$6,Z560)))</xm:f>
            <xm:f>'Listados Datos'!$P$6</xm:f>
            <x14:dxf>
              <fill>
                <patternFill>
                  <bgColor rgb="FFFFC000"/>
                </patternFill>
              </fill>
            </x14:dxf>
          </x14:cfRule>
          <x14:cfRule type="containsText" priority="2665" operator="containsText" id="{C48A169D-08A1-471F-A31D-775397C56C15}">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2647" operator="containsText" id="{C3001FFC-548F-4DC7-8AA3-4EB13782E533}">
            <xm:f>NOT(ISERROR(SEARCH('Listados Datos'!$T$3,AT560)))</xm:f>
            <xm:f>'Listados Datos'!$T$3</xm:f>
            <x14:dxf>
              <fill>
                <patternFill patternType="solid">
                  <bgColor rgb="FFC00000"/>
                </patternFill>
              </fill>
            </x14:dxf>
          </x14:cfRule>
          <x14:cfRule type="containsText" priority="2648" operator="containsText" id="{489305D8-823A-4EFB-831D-BC2AE6069FA6}">
            <xm:f>NOT(ISERROR(SEARCH('Listados Datos'!$T$4,AT560)))</xm:f>
            <xm:f>'Listados Datos'!$T$4</xm:f>
            <x14:dxf>
              <font>
                <b/>
                <i val="0"/>
                <color theme="0"/>
              </font>
              <fill>
                <patternFill>
                  <bgColor rgb="FFE26B0A"/>
                </patternFill>
              </fill>
            </x14:dxf>
          </x14:cfRule>
          <x14:cfRule type="containsText" priority="2649" operator="containsText" id="{A2396696-7D76-4F06-B60C-395CFD77BB27}">
            <xm:f>NOT(ISERROR(SEARCH('Listados Datos'!$T$5,AT560)))</xm:f>
            <xm:f>'Listados Datos'!$T$5</xm:f>
            <x14:dxf>
              <font>
                <b/>
                <i val="0"/>
                <color auto="1"/>
              </font>
              <fill>
                <patternFill>
                  <bgColor rgb="FFFFFF00"/>
                </patternFill>
              </fill>
            </x14:dxf>
          </x14:cfRule>
          <x14:cfRule type="containsText" priority="2650" operator="containsText" id="{B528F641-019C-4E80-8F48-B1BD149A7E00}">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759" operator="containsText" id="{92CD38A7-6BDD-434F-B299-32DD5D7DF720}">
            <xm:f>NOT(ISERROR(SEARCH('Listados Datos'!$D$3,B616)))</xm:f>
            <xm:f>'Listados Datos'!$D$3</xm:f>
            <x14:dxf>
              <font>
                <b/>
                <i val="0"/>
                <color theme="0"/>
              </font>
              <fill>
                <patternFill>
                  <bgColor rgb="FFC00000"/>
                </patternFill>
              </fill>
            </x14:dxf>
          </x14:cfRule>
          <x14:cfRule type="containsText" priority="760" operator="containsText" id="{2067B25D-2DC3-4AD4-912B-B0D18D587D6D}">
            <xm:f>NOT(ISERROR(SEARCH('Listados Datos'!$D$4,B616)))</xm:f>
            <xm:f>'Listados Datos'!$D$4</xm:f>
            <x14:dxf>
              <font>
                <b/>
                <i val="0"/>
                <color theme="0"/>
              </font>
              <fill>
                <patternFill>
                  <bgColor rgb="FFC00000"/>
                </patternFill>
              </fill>
            </x14:dxf>
          </x14:cfRule>
          <x14:cfRule type="containsText" priority="761" operator="containsText" id="{CF95593D-160E-4E24-A21B-ABC85C28BF63}">
            <xm:f>NOT(ISERROR(SEARCH('Listados Datos'!$D$5,B616)))</xm:f>
            <xm:f>'Listados Datos'!$D$5</xm:f>
            <x14:dxf>
              <font>
                <b/>
                <i val="0"/>
                <color theme="0"/>
              </font>
              <fill>
                <patternFill>
                  <bgColor rgb="FFC00000"/>
                </patternFill>
              </fill>
            </x14:dxf>
          </x14:cfRule>
          <x14:cfRule type="containsText" priority="762" operator="containsText" id="{5BCF6F12-4903-4057-9FE4-7FBECBACEF30}">
            <xm:f>NOT(ISERROR(SEARCH('Listados Datos'!$D$6,B616)))</xm:f>
            <xm:f>'Listados Datos'!$D$6</xm:f>
            <x14:dxf>
              <font>
                <b/>
                <i val="0"/>
                <color theme="0"/>
              </font>
              <fill>
                <patternFill>
                  <bgColor rgb="FFE3351F"/>
                </patternFill>
              </fill>
            </x14:dxf>
          </x14:cfRule>
          <x14:cfRule type="containsText" priority="763" operator="containsText" id="{53A8AD45-D158-478E-A7EE-CD95084659B2}">
            <xm:f>NOT(ISERROR(SEARCH('Listados Datos'!$D$7,B616)))</xm:f>
            <xm:f>'Listados Datos'!$D$7</xm:f>
            <x14:dxf>
              <font>
                <b/>
                <i val="0"/>
                <color theme="0"/>
              </font>
              <fill>
                <patternFill>
                  <bgColor rgb="FFE3351F"/>
                </patternFill>
              </fill>
            </x14:dxf>
          </x14:cfRule>
          <x14:cfRule type="containsText" priority="764" operator="containsText" id="{2975F0BD-C249-4B6B-9E6E-C5827EADC147}">
            <xm:f>NOT(ISERROR(SEARCH('Listados Datos'!$D$8,B616)))</xm:f>
            <xm:f>'Listados Datos'!$D$8</xm:f>
            <x14:dxf>
              <font>
                <b/>
                <i val="0"/>
                <color theme="0"/>
              </font>
              <fill>
                <patternFill>
                  <bgColor rgb="FFE3351F"/>
                </patternFill>
              </fill>
            </x14:dxf>
          </x14:cfRule>
          <x14:cfRule type="containsText" priority="765" operator="containsText" id="{9C579E63-A6E6-4A37-BE7D-40027BAA39D5}">
            <xm:f>NOT(ISERROR(SEARCH('Listados Datos'!$D$9,B616)))</xm:f>
            <xm:f>'Listados Datos'!$D$9</xm:f>
            <x14:dxf>
              <font>
                <b/>
                <i val="0"/>
                <color theme="0"/>
              </font>
              <fill>
                <patternFill>
                  <bgColor rgb="FFFFC000"/>
                </patternFill>
              </fill>
            </x14:dxf>
          </x14:cfRule>
          <x14:cfRule type="containsText" priority="766" operator="containsText" id="{F71540E2-16B7-41BA-B49E-57CF6010555C}">
            <xm:f>NOT(ISERROR(SEARCH('Listados Datos'!$D$10,B616)))</xm:f>
            <xm:f>'Listados Datos'!$D$10</xm:f>
            <x14:dxf>
              <font>
                <b/>
                <i val="0"/>
                <color theme="0"/>
              </font>
              <fill>
                <patternFill>
                  <bgColor rgb="FFFFC000"/>
                </patternFill>
              </fill>
            </x14:dxf>
          </x14:cfRule>
          <x14:cfRule type="containsText" priority="767" operator="containsText" id="{D4E9E4A0-34A9-443D-95E5-F9D41B22C7B5}">
            <xm:f>NOT(ISERROR(SEARCH('Listados Datos'!$D$11,B616)))</xm:f>
            <xm:f>'Listados Datos'!$D$11</xm:f>
            <x14:dxf>
              <font>
                <b/>
                <i val="0"/>
                <color theme="0"/>
              </font>
              <fill>
                <patternFill>
                  <bgColor rgb="FFFFC000"/>
                </patternFill>
              </fill>
            </x14:dxf>
          </x14:cfRule>
          <x14:cfRule type="containsText" priority="768" operator="containsText" id="{2566C94F-AACB-4F9A-9661-6ECC1A9AF2CB}">
            <xm:f>NOT(ISERROR(SEARCH('Listados Datos'!$D$12,B616)))</xm:f>
            <xm:f>'Listados Datos'!$D$12</xm:f>
            <x14:dxf>
              <font>
                <b/>
                <i val="0"/>
                <color theme="0"/>
              </font>
              <fill>
                <patternFill>
                  <bgColor rgb="FFFFC000"/>
                </patternFill>
              </fill>
            </x14:dxf>
          </x14:cfRule>
          <x14:cfRule type="containsText" priority="769" operator="containsText" id="{EAB9B1FC-B332-43FC-A072-181E9094912E}">
            <xm:f>NOT(ISERROR(SEARCH('Listados Datos'!$D$13,B616)))</xm:f>
            <xm:f>'Listados Datos'!$D$13</xm:f>
            <x14:dxf>
              <font>
                <b/>
                <i val="0"/>
                <color theme="0"/>
              </font>
              <fill>
                <patternFill>
                  <bgColor rgb="FFFFC000"/>
                </patternFill>
              </fill>
            </x14:dxf>
          </x14:cfRule>
          <x14:cfRule type="containsText" priority="770" operator="containsText" id="{BE12ACB4-9390-4CD5-9CF1-F7594B56E69D}">
            <xm:f>NOT(ISERROR(SEARCH('Listados Datos'!$D$14,B616)))</xm:f>
            <xm:f>'Listados Datos'!$D$14</xm:f>
            <x14:dxf>
              <font>
                <b/>
                <i val="0"/>
                <color theme="0"/>
              </font>
              <fill>
                <patternFill>
                  <bgColor rgb="FFFF0000"/>
                </patternFill>
              </fill>
            </x14:dxf>
          </x14:cfRule>
          <x14:cfRule type="containsText" priority="771" operator="containsText" id="{BC2252C0-2FE6-405E-B3D5-C3174359278E}">
            <xm:f>NOT(ISERROR(SEARCH('Listados Datos'!$D$15,B616)))</xm:f>
            <xm:f>'Listados Datos'!$D$15</xm:f>
            <x14:dxf>
              <font>
                <b/>
                <i val="0"/>
                <color theme="0"/>
              </font>
              <fill>
                <patternFill>
                  <bgColor rgb="FFFF0000"/>
                </patternFill>
              </fill>
            </x14:dxf>
          </x14:cfRule>
          <x14:cfRule type="containsText" priority="772" operator="containsText" id="{66B7DE2E-B8B8-42D2-B304-CF30D8122398}">
            <xm:f>NOT(ISERROR(SEARCH('Listados Datos'!$D$16,B616)))</xm:f>
            <xm:f>'Listados Datos'!$D$16</xm:f>
            <x14:dxf>
              <font>
                <b/>
                <i val="0"/>
                <color theme="0"/>
              </font>
              <fill>
                <patternFill>
                  <bgColor rgb="FFFF0000"/>
                </patternFill>
              </fill>
            </x14:dxf>
          </x14:cfRule>
          <xm:sqref>B616:B617</xm:sqref>
        </x14:conditionalFormatting>
        <x14:conditionalFormatting xmlns:xm="http://schemas.microsoft.com/office/excel/2006/main">
          <x14:cfRule type="containsText" priority="2407" operator="containsText" id="{E058ED11-3F2A-4164-83B3-30F91ECC0DEB}">
            <xm:f>NOT(ISERROR(SEARCH('Listados Datos'!$P$3,AR573)))</xm:f>
            <xm:f>'Listados Datos'!$P$3</xm:f>
            <x14:dxf>
              <fill>
                <patternFill>
                  <bgColor rgb="FF99CC00"/>
                </patternFill>
              </fill>
            </x14:dxf>
          </x14:cfRule>
          <x14:cfRule type="containsText" priority="2408" operator="containsText" id="{2CD01742-4652-484E-BEA4-734DF35941F5}">
            <xm:f>NOT(ISERROR(SEARCH('Listados Datos'!$P$4,AR573)))</xm:f>
            <xm:f>'Listados Datos'!$P$4</xm:f>
            <x14:dxf>
              <fill>
                <patternFill>
                  <bgColor rgb="FF33CC33"/>
                </patternFill>
              </fill>
            </x14:dxf>
          </x14:cfRule>
          <x14:cfRule type="containsText" priority="2409" operator="containsText" id="{4F89813A-37DD-443D-ADE2-35C073E733AE}">
            <xm:f>NOT(ISERROR(SEARCH('Listados Datos'!$P$5,AR573)))</xm:f>
            <xm:f>'Listados Datos'!$P$5</xm:f>
            <x14:dxf>
              <fill>
                <patternFill>
                  <bgColor rgb="FFFFFF00"/>
                </patternFill>
              </fill>
            </x14:dxf>
          </x14:cfRule>
          <x14:cfRule type="containsText" priority="2410" operator="containsText" id="{D1BEA11C-8D7A-41E6-8FDD-A468848F958C}">
            <xm:f>NOT(ISERROR(SEARCH('Listados Datos'!$P$6,AR573)))</xm:f>
            <xm:f>'Listados Datos'!$P$6</xm:f>
            <x14:dxf>
              <fill>
                <patternFill>
                  <bgColor rgb="FFFFC000"/>
                </patternFill>
              </fill>
            </x14:dxf>
          </x14:cfRule>
          <x14:cfRule type="containsText" priority="2411" operator="containsText" id="{BA3C810E-4450-4455-A33B-3391C05D8C03}">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417" operator="containsText" id="{0F419A4B-249B-484B-BF53-3FB2FE91E205}">
            <xm:f>NOT(ISERROR(SEARCH('Listados Datos'!$T$3,AT573)))</xm:f>
            <xm:f>'Listados Datos'!$T$3</xm:f>
            <x14:dxf>
              <fill>
                <patternFill patternType="solid">
                  <bgColor rgb="FFC00000"/>
                </patternFill>
              </fill>
            </x14:dxf>
          </x14:cfRule>
          <x14:cfRule type="containsText" priority="2418" operator="containsText" id="{CECF03C7-DDBB-4017-9427-2DD9FDC7C1AC}">
            <xm:f>NOT(ISERROR(SEARCH('Listados Datos'!$T$4,AT573)))</xm:f>
            <xm:f>'Listados Datos'!$T$4</xm:f>
            <x14:dxf>
              <font>
                <b/>
                <i val="0"/>
                <color theme="0"/>
              </font>
              <fill>
                <patternFill>
                  <bgColor rgb="FFE26B0A"/>
                </patternFill>
              </fill>
            </x14:dxf>
          </x14:cfRule>
          <x14:cfRule type="containsText" priority="2419" operator="containsText" id="{9EEA1030-3C33-49BC-8A5C-FA7A0BC66B54}">
            <xm:f>NOT(ISERROR(SEARCH('Listados Datos'!$T$5,AT573)))</xm:f>
            <xm:f>'Listados Datos'!$T$5</xm:f>
            <x14:dxf>
              <font>
                <b/>
                <i val="0"/>
                <color auto="1"/>
              </font>
              <fill>
                <patternFill>
                  <bgColor rgb="FFFFFF00"/>
                </patternFill>
              </fill>
            </x14:dxf>
          </x14:cfRule>
          <x14:cfRule type="containsText" priority="2420" operator="containsText" id="{B470C802-E3CB-497A-91DC-AB935C204CD5}">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375" operator="containsText" id="{7BB2AA93-6DE2-4EF6-9EEB-11A73E05AC00}">
            <xm:f>NOT(ISERROR(SEARCH('Listados Datos'!$T$3,AT570)))</xm:f>
            <xm:f>'Listados Datos'!$T$3</xm:f>
            <x14:dxf>
              <fill>
                <patternFill patternType="solid">
                  <bgColor rgb="FFC00000"/>
                </patternFill>
              </fill>
            </x14:dxf>
          </x14:cfRule>
          <x14:cfRule type="containsText" priority="2376" operator="containsText" id="{B002D079-D3BA-4FE5-A330-4B4640EE838B}">
            <xm:f>NOT(ISERROR(SEARCH('Listados Datos'!$T$4,AT570)))</xm:f>
            <xm:f>'Listados Datos'!$T$4</xm:f>
            <x14:dxf>
              <font>
                <b/>
                <i val="0"/>
                <color theme="0"/>
              </font>
              <fill>
                <patternFill>
                  <bgColor rgb="FFE26B0A"/>
                </patternFill>
              </fill>
            </x14:dxf>
          </x14:cfRule>
          <x14:cfRule type="containsText" priority="2377" operator="containsText" id="{CC29DBD3-A6C3-4870-B367-D41C95B94BEC}">
            <xm:f>NOT(ISERROR(SEARCH('Listados Datos'!$T$5,AT570)))</xm:f>
            <xm:f>'Listados Datos'!$T$5</xm:f>
            <x14:dxf>
              <font>
                <b/>
                <i val="0"/>
                <color auto="1"/>
              </font>
              <fill>
                <patternFill>
                  <bgColor rgb="FFFFFF00"/>
                </patternFill>
              </fill>
            </x14:dxf>
          </x14:cfRule>
          <x14:cfRule type="containsText" priority="2378" operator="containsText" id="{0BA1EB81-0E05-4FF3-9079-1FD2A811CC21}">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365" operator="containsText" id="{D9B2CC2E-9B65-4B88-8156-B41DDFF6720C}">
            <xm:f>NOT(ISERROR(SEARCH('Listados Datos'!$P$3,AR570)))</xm:f>
            <xm:f>'Listados Datos'!$P$3</xm:f>
            <x14:dxf>
              <fill>
                <patternFill>
                  <bgColor rgb="FF99CC00"/>
                </patternFill>
              </fill>
            </x14:dxf>
          </x14:cfRule>
          <x14:cfRule type="containsText" priority="2366" operator="containsText" id="{5B8F7AE8-B985-4B11-955E-20B669329674}">
            <xm:f>NOT(ISERROR(SEARCH('Listados Datos'!$P$4,AR570)))</xm:f>
            <xm:f>'Listados Datos'!$P$4</xm:f>
            <x14:dxf>
              <fill>
                <patternFill>
                  <bgColor rgb="FF33CC33"/>
                </patternFill>
              </fill>
            </x14:dxf>
          </x14:cfRule>
          <x14:cfRule type="containsText" priority="2367" operator="containsText" id="{21C7D371-C171-49EB-AD67-68B0DDAA0DF7}">
            <xm:f>NOT(ISERROR(SEARCH('Listados Datos'!$P$5,AR570)))</xm:f>
            <xm:f>'Listados Datos'!$P$5</xm:f>
            <x14:dxf>
              <fill>
                <patternFill>
                  <bgColor rgb="FFFFFF00"/>
                </patternFill>
              </fill>
            </x14:dxf>
          </x14:cfRule>
          <x14:cfRule type="containsText" priority="2368" operator="containsText" id="{4EA90C22-78F7-4F71-AB90-467291934B95}">
            <xm:f>NOT(ISERROR(SEARCH('Listados Datos'!$P$6,AR570)))</xm:f>
            <xm:f>'Listados Datos'!$P$6</xm:f>
            <x14:dxf>
              <fill>
                <patternFill>
                  <bgColor rgb="FFFFC000"/>
                </patternFill>
              </fill>
            </x14:dxf>
          </x14:cfRule>
          <x14:cfRule type="containsText" priority="2369" operator="containsText" id="{79CE9ADA-0100-4103-9D08-BD6DCD2B90A1}">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483" operator="containsText" id="{A5831189-F7C8-45EA-A9B5-54BDC05ADFAA}">
            <xm:f>NOT(ISERROR(SEARCH('Listados Datos'!$T$3,AF568)))</xm:f>
            <xm:f>'Listados Datos'!$T$3</xm:f>
            <x14:dxf>
              <fill>
                <patternFill patternType="solid">
                  <bgColor rgb="FFC00000"/>
                </patternFill>
              </fill>
            </x14:dxf>
          </x14:cfRule>
          <x14:cfRule type="containsText" priority="2484" operator="containsText" id="{4AE6944C-6F7E-4F72-96A5-381FE46393B6}">
            <xm:f>NOT(ISERROR(SEARCH('Listados Datos'!$T$4,AF568)))</xm:f>
            <xm:f>'Listados Datos'!$T$4</xm:f>
            <x14:dxf>
              <font>
                <b/>
                <i val="0"/>
                <color theme="0"/>
              </font>
              <fill>
                <patternFill>
                  <bgColor rgb="FFE26B0A"/>
                </patternFill>
              </fill>
            </x14:dxf>
          </x14:cfRule>
          <x14:cfRule type="containsText" priority="2485" operator="containsText" id="{EF97128E-DE10-4D86-ACBF-31168AC00BBD}">
            <xm:f>NOT(ISERROR(SEARCH('Listados Datos'!$T$5,AF568)))</xm:f>
            <xm:f>'Listados Datos'!$T$5</xm:f>
            <x14:dxf>
              <font>
                <b/>
                <i val="0"/>
                <color auto="1"/>
              </font>
              <fill>
                <patternFill>
                  <bgColor rgb="FFFFFF00"/>
                </patternFill>
              </fill>
            </x14:dxf>
          </x14:cfRule>
          <x14:cfRule type="containsText" priority="2486" operator="containsText" id="{9C7B4CA4-DED1-44C7-A61C-E2D53FFA335F}">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479" operator="containsText" id="{FA00EF01-4176-4E5B-B627-2448073E31C7}">
            <xm:f>NOT(ISERROR(SEARCH('Listados Datos'!$T$3,AB568)))</xm:f>
            <xm:f>'Listados Datos'!$T$3</xm:f>
            <x14:dxf>
              <fill>
                <patternFill patternType="solid">
                  <bgColor rgb="FFC00000"/>
                </patternFill>
              </fill>
            </x14:dxf>
          </x14:cfRule>
          <x14:cfRule type="containsText" priority="2480" operator="containsText" id="{63D2781C-8F02-4F53-BF04-AAC402D8A32B}">
            <xm:f>NOT(ISERROR(SEARCH('Listados Datos'!$T$4,AB568)))</xm:f>
            <xm:f>'Listados Datos'!$T$4</xm:f>
            <x14:dxf>
              <font>
                <b/>
                <i val="0"/>
                <color theme="0"/>
              </font>
              <fill>
                <patternFill>
                  <bgColor rgb="FFE26B0A"/>
                </patternFill>
              </fill>
            </x14:dxf>
          </x14:cfRule>
          <x14:cfRule type="containsText" priority="2481" operator="containsText" id="{D76F4CF6-BC1C-4B03-A5A6-E4D5DDD0957D}">
            <xm:f>NOT(ISERROR(SEARCH('Listados Datos'!$T$5,AB568)))</xm:f>
            <xm:f>'Listados Datos'!$T$5</xm:f>
            <x14:dxf>
              <font>
                <b/>
                <i val="0"/>
                <color auto="1"/>
              </font>
              <fill>
                <patternFill>
                  <bgColor rgb="FFFFFF00"/>
                </patternFill>
              </fill>
            </x14:dxf>
          </x14:cfRule>
          <x14:cfRule type="containsText" priority="2482" operator="containsText" id="{B324A386-B3D8-491D-B0E5-DDB439F83A41}">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469" operator="containsText" id="{A82823E7-4B6D-43A1-AC77-6EEECD1B0291}">
            <xm:f>NOT(ISERROR(SEARCH('Listados Datos'!$P$3,Z568)))</xm:f>
            <xm:f>'Listados Datos'!$P$3</xm:f>
            <x14:dxf>
              <fill>
                <patternFill>
                  <bgColor rgb="FF99CC00"/>
                </patternFill>
              </fill>
            </x14:dxf>
          </x14:cfRule>
          <x14:cfRule type="containsText" priority="2470" operator="containsText" id="{88E7A5C1-F327-443F-9693-007394C62477}">
            <xm:f>NOT(ISERROR(SEARCH('Listados Datos'!$P$4,Z568)))</xm:f>
            <xm:f>'Listados Datos'!$P$4</xm:f>
            <x14:dxf>
              <fill>
                <patternFill>
                  <bgColor rgb="FF33CC33"/>
                </patternFill>
              </fill>
            </x14:dxf>
          </x14:cfRule>
          <x14:cfRule type="containsText" priority="2471" operator="containsText" id="{ED7F025E-7D8F-4B08-BA3C-8485DFD6A82F}">
            <xm:f>NOT(ISERROR(SEARCH('Listados Datos'!$P$5,Z568)))</xm:f>
            <xm:f>'Listados Datos'!$P$5</xm:f>
            <x14:dxf>
              <fill>
                <patternFill>
                  <bgColor rgb="FFFFFF00"/>
                </patternFill>
              </fill>
            </x14:dxf>
          </x14:cfRule>
          <x14:cfRule type="containsText" priority="2472" operator="containsText" id="{D469DCAC-9282-45E2-856E-699B4BF990CC}">
            <xm:f>NOT(ISERROR(SEARCH('Listados Datos'!$P$6,Z568)))</xm:f>
            <xm:f>'Listados Datos'!$P$6</xm:f>
            <x14:dxf>
              <fill>
                <patternFill>
                  <bgColor rgb="FFFFC000"/>
                </patternFill>
              </fill>
            </x14:dxf>
          </x14:cfRule>
          <x14:cfRule type="containsText" priority="2473" operator="containsText" id="{ADB4F5EA-EBE2-4018-B289-9D362A9686C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445" operator="containsText" id="{920A2A30-5957-4573-B01D-6B2FB97DEF4A}">
            <xm:f>NOT(ISERROR(SEARCH('Listados Datos'!$T$3,AT568)))</xm:f>
            <xm:f>'Listados Datos'!$T$3</xm:f>
            <x14:dxf>
              <fill>
                <patternFill patternType="solid">
                  <bgColor rgb="FFC00000"/>
                </patternFill>
              </fill>
            </x14:dxf>
          </x14:cfRule>
          <x14:cfRule type="containsText" priority="2446" operator="containsText" id="{0D5D29CF-1016-43B1-A32D-B0F456D61953}">
            <xm:f>NOT(ISERROR(SEARCH('Listados Datos'!$T$4,AT568)))</xm:f>
            <xm:f>'Listados Datos'!$T$4</xm:f>
            <x14:dxf>
              <font>
                <b/>
                <i val="0"/>
                <color theme="0"/>
              </font>
              <fill>
                <patternFill>
                  <bgColor rgb="FFE26B0A"/>
                </patternFill>
              </fill>
            </x14:dxf>
          </x14:cfRule>
          <x14:cfRule type="containsText" priority="2447" operator="containsText" id="{04A3EA65-5035-420A-907A-D614090E12BE}">
            <xm:f>NOT(ISERROR(SEARCH('Listados Datos'!$T$5,AT568)))</xm:f>
            <xm:f>'Listados Datos'!$T$5</xm:f>
            <x14:dxf>
              <font>
                <b/>
                <i val="0"/>
                <color auto="1"/>
              </font>
              <fill>
                <patternFill>
                  <bgColor rgb="FFFFFF00"/>
                </patternFill>
              </fill>
            </x14:dxf>
          </x14:cfRule>
          <x14:cfRule type="containsText" priority="2448" operator="containsText" id="{DF69399D-523A-4C33-8B2D-1F99C94F33F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435" operator="containsText" id="{AD9464B7-F2CC-4073-9F17-439FCC7AF72F}">
            <xm:f>NOT(ISERROR(SEARCH('Listados Datos'!$P$3,AR568)))</xm:f>
            <xm:f>'Listados Datos'!$P$3</xm:f>
            <x14:dxf>
              <fill>
                <patternFill>
                  <bgColor rgb="FF99CC00"/>
                </patternFill>
              </fill>
            </x14:dxf>
          </x14:cfRule>
          <x14:cfRule type="containsText" priority="2436" operator="containsText" id="{B37924BE-4C9E-474C-9D0C-F29D51A16B6B}">
            <xm:f>NOT(ISERROR(SEARCH('Listados Datos'!$P$4,AR568)))</xm:f>
            <xm:f>'Listados Datos'!$P$4</xm:f>
            <x14:dxf>
              <fill>
                <patternFill>
                  <bgColor rgb="FF33CC33"/>
                </patternFill>
              </fill>
            </x14:dxf>
          </x14:cfRule>
          <x14:cfRule type="containsText" priority="2437" operator="containsText" id="{61FB7B08-83AF-4BA3-9FCC-6AA7555076AC}">
            <xm:f>NOT(ISERROR(SEARCH('Listados Datos'!$P$5,AR568)))</xm:f>
            <xm:f>'Listados Datos'!$P$5</xm:f>
            <x14:dxf>
              <fill>
                <patternFill>
                  <bgColor rgb="FFFFFF00"/>
                </patternFill>
              </fill>
            </x14:dxf>
          </x14:cfRule>
          <x14:cfRule type="containsText" priority="2438" operator="containsText" id="{A78C23C0-F2F2-441F-8684-B6E1A0B89ACF}">
            <xm:f>NOT(ISERROR(SEARCH('Listados Datos'!$P$6,AR568)))</xm:f>
            <xm:f>'Listados Datos'!$P$6</xm:f>
            <x14:dxf>
              <fill>
                <patternFill>
                  <bgColor rgb="FFFFC000"/>
                </patternFill>
              </fill>
            </x14:dxf>
          </x14:cfRule>
          <x14:cfRule type="containsText" priority="2439" operator="containsText" id="{E4618CD9-A86B-4E3F-B786-64F5CB7CB3F9}">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431" operator="containsText" id="{6E21BF81-4398-425C-BE99-F3B4AB519595}">
            <xm:f>NOT(ISERROR(SEARCH('Listados Datos'!$T$3,AT569)))</xm:f>
            <xm:f>'Listados Datos'!$T$3</xm:f>
            <x14:dxf>
              <fill>
                <patternFill patternType="solid">
                  <bgColor rgb="FFC00000"/>
                </patternFill>
              </fill>
            </x14:dxf>
          </x14:cfRule>
          <x14:cfRule type="containsText" priority="2432" operator="containsText" id="{333FEFFD-6EA9-42B1-AFC7-5A5E05E18EC4}">
            <xm:f>NOT(ISERROR(SEARCH('Listados Datos'!$T$4,AT569)))</xm:f>
            <xm:f>'Listados Datos'!$T$4</xm:f>
            <x14:dxf>
              <font>
                <b/>
                <i val="0"/>
                <color theme="0"/>
              </font>
              <fill>
                <patternFill>
                  <bgColor rgb="FFE26B0A"/>
                </patternFill>
              </fill>
            </x14:dxf>
          </x14:cfRule>
          <x14:cfRule type="containsText" priority="2433" operator="containsText" id="{AB0BF482-DD18-4A51-B074-9B344CD175DC}">
            <xm:f>NOT(ISERROR(SEARCH('Listados Datos'!$T$5,AT569)))</xm:f>
            <xm:f>'Listados Datos'!$T$5</xm:f>
            <x14:dxf>
              <font>
                <b/>
                <i val="0"/>
                <color auto="1"/>
              </font>
              <fill>
                <patternFill>
                  <bgColor rgb="FFFFFF00"/>
                </patternFill>
              </fill>
            </x14:dxf>
          </x14:cfRule>
          <x14:cfRule type="containsText" priority="2434" operator="containsText" id="{10AC2BDF-DD1C-4B98-A1B8-0725C2324AB2}">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421" operator="containsText" id="{CBE0A80D-AD9A-43DD-A920-39B3F424BAE9}">
            <xm:f>NOT(ISERROR(SEARCH('Listados Datos'!$P$3,AR569)))</xm:f>
            <xm:f>'Listados Datos'!$P$3</xm:f>
            <x14:dxf>
              <fill>
                <patternFill>
                  <bgColor rgb="FF99CC00"/>
                </patternFill>
              </fill>
            </x14:dxf>
          </x14:cfRule>
          <x14:cfRule type="containsText" priority="2422" operator="containsText" id="{A0048D7E-406E-465A-B4AA-4C8685EC5664}">
            <xm:f>NOT(ISERROR(SEARCH('Listados Datos'!$P$4,AR569)))</xm:f>
            <xm:f>'Listados Datos'!$P$4</xm:f>
            <x14:dxf>
              <fill>
                <patternFill>
                  <bgColor rgb="FF33CC33"/>
                </patternFill>
              </fill>
            </x14:dxf>
          </x14:cfRule>
          <x14:cfRule type="containsText" priority="2423" operator="containsText" id="{40C182FA-48BC-4212-8FF1-FE6B396BDEAB}">
            <xm:f>NOT(ISERROR(SEARCH('Listados Datos'!$P$5,AR569)))</xm:f>
            <xm:f>'Listados Datos'!$P$5</xm:f>
            <x14:dxf>
              <fill>
                <patternFill>
                  <bgColor rgb="FFFFFF00"/>
                </patternFill>
              </fill>
            </x14:dxf>
          </x14:cfRule>
          <x14:cfRule type="containsText" priority="2424" operator="containsText" id="{DFEB01A8-B5B4-4501-8DD3-B1903C356D66}">
            <xm:f>NOT(ISERROR(SEARCH('Listados Datos'!$P$6,AR569)))</xm:f>
            <xm:f>'Listados Datos'!$P$6</xm:f>
            <x14:dxf>
              <fill>
                <patternFill>
                  <bgColor rgb="FFFFC000"/>
                </patternFill>
              </fill>
            </x14:dxf>
          </x14:cfRule>
          <x14:cfRule type="containsText" priority="2425" operator="containsText" id="{9D57889A-210D-41E1-B422-A0EA978EA85B}">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2281" operator="containsText" id="{F31BEAD7-164C-4533-9F4C-096DB57C6CEC}">
            <xm:f>NOT(ISERROR(SEARCH('Listados Datos'!$T$3,AT579)))</xm:f>
            <xm:f>'Listados Datos'!$T$3</xm:f>
            <x14:dxf>
              <fill>
                <patternFill patternType="solid">
                  <bgColor rgb="FFC00000"/>
                </patternFill>
              </fill>
            </x14:dxf>
          </x14:cfRule>
          <x14:cfRule type="containsText" priority="2282" operator="containsText" id="{C65D312A-B829-4B11-A545-B9E7926E2F4F}">
            <xm:f>NOT(ISERROR(SEARCH('Listados Datos'!$T$4,AT579)))</xm:f>
            <xm:f>'Listados Datos'!$T$4</xm:f>
            <x14:dxf>
              <font>
                <b/>
                <i val="0"/>
                <color theme="0"/>
              </font>
              <fill>
                <patternFill>
                  <bgColor rgb="FFE26B0A"/>
                </patternFill>
              </fill>
            </x14:dxf>
          </x14:cfRule>
          <x14:cfRule type="containsText" priority="2283" operator="containsText" id="{970821C7-EB4D-4F39-92B6-0D8C88CADB4C}">
            <xm:f>NOT(ISERROR(SEARCH('Listados Datos'!$T$5,AT579)))</xm:f>
            <xm:f>'Listados Datos'!$T$5</xm:f>
            <x14:dxf>
              <font>
                <b/>
                <i val="0"/>
                <color auto="1"/>
              </font>
              <fill>
                <patternFill>
                  <bgColor rgb="FFFFFF00"/>
                </patternFill>
              </fill>
            </x14:dxf>
          </x14:cfRule>
          <x14:cfRule type="containsText" priority="2284" operator="containsText" id="{E34F0CAB-DE6A-4B23-A777-59B85C8775EE}">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2271" operator="containsText" id="{04450F10-B5D6-4AB6-AEB8-19FE20DB1C1B}">
            <xm:f>NOT(ISERROR(SEARCH('Listados Datos'!$P$3,AR579)))</xm:f>
            <xm:f>'Listados Datos'!$P$3</xm:f>
            <x14:dxf>
              <fill>
                <patternFill>
                  <bgColor rgb="FF99CC00"/>
                </patternFill>
              </fill>
            </x14:dxf>
          </x14:cfRule>
          <x14:cfRule type="containsText" priority="2272" operator="containsText" id="{231DD7F5-F8A5-4AA2-8CFA-CBBEE43AED95}">
            <xm:f>NOT(ISERROR(SEARCH('Listados Datos'!$P$4,AR579)))</xm:f>
            <xm:f>'Listados Datos'!$P$4</xm:f>
            <x14:dxf>
              <fill>
                <patternFill>
                  <bgColor rgb="FF33CC33"/>
                </patternFill>
              </fill>
            </x14:dxf>
          </x14:cfRule>
          <x14:cfRule type="containsText" priority="2273" operator="containsText" id="{AB8D35EC-66C7-4C67-B842-B3BA7524988D}">
            <xm:f>NOT(ISERROR(SEARCH('Listados Datos'!$P$5,AR579)))</xm:f>
            <xm:f>'Listados Datos'!$P$5</xm:f>
            <x14:dxf>
              <fill>
                <patternFill>
                  <bgColor rgb="FFFFFF00"/>
                </patternFill>
              </fill>
            </x14:dxf>
          </x14:cfRule>
          <x14:cfRule type="containsText" priority="2274" operator="containsText" id="{6503B3B7-C80C-474B-B16F-08CE756FE561}">
            <xm:f>NOT(ISERROR(SEARCH('Listados Datos'!$P$6,AR579)))</xm:f>
            <xm:f>'Listados Datos'!$P$6</xm:f>
            <x14:dxf>
              <fill>
                <patternFill>
                  <bgColor rgb="FFFFC000"/>
                </patternFill>
              </fill>
            </x14:dxf>
          </x14:cfRule>
          <x14:cfRule type="containsText" priority="2275" operator="containsText" id="{581F4EDA-47FB-44B2-803C-2BC8E7CC3EF2}">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403" operator="containsText" id="{67BA67E8-F007-45D3-A6EC-EE3762E87701}">
            <xm:f>NOT(ISERROR(SEARCH('Listados Datos'!$T$3,AF570)))</xm:f>
            <xm:f>'Listados Datos'!$T$3</xm:f>
            <x14:dxf>
              <fill>
                <patternFill patternType="solid">
                  <bgColor rgb="FFC00000"/>
                </patternFill>
              </fill>
            </x14:dxf>
          </x14:cfRule>
          <x14:cfRule type="containsText" priority="2404" operator="containsText" id="{2C579DC7-0C00-4221-BDC4-BF95918B778C}">
            <xm:f>NOT(ISERROR(SEARCH('Listados Datos'!$T$4,AF570)))</xm:f>
            <xm:f>'Listados Datos'!$T$4</xm:f>
            <x14:dxf>
              <font>
                <b/>
                <i val="0"/>
                <color theme="0"/>
              </font>
              <fill>
                <patternFill>
                  <bgColor rgb="FFE26B0A"/>
                </patternFill>
              </fill>
            </x14:dxf>
          </x14:cfRule>
          <x14:cfRule type="containsText" priority="2405" operator="containsText" id="{D5932D25-6925-49CF-87E9-4D130ACE01FE}">
            <xm:f>NOT(ISERROR(SEARCH('Listados Datos'!$T$5,AF570)))</xm:f>
            <xm:f>'Listados Datos'!$T$5</xm:f>
            <x14:dxf>
              <font>
                <b/>
                <i val="0"/>
                <color auto="1"/>
              </font>
              <fill>
                <patternFill>
                  <bgColor rgb="FFFFFF00"/>
                </patternFill>
              </fill>
            </x14:dxf>
          </x14:cfRule>
          <x14:cfRule type="containsText" priority="2406" operator="containsText" id="{BDFA63FC-ED9B-4C16-805A-9E9DA3DC45B2}">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399" operator="containsText" id="{342671C8-87DA-4988-8DB0-1B4068133D74}">
            <xm:f>NOT(ISERROR(SEARCH('Listados Datos'!$T$3,AB570)))</xm:f>
            <xm:f>'Listados Datos'!$T$3</xm:f>
            <x14:dxf>
              <fill>
                <patternFill patternType="solid">
                  <bgColor rgb="FFC00000"/>
                </patternFill>
              </fill>
            </x14:dxf>
          </x14:cfRule>
          <x14:cfRule type="containsText" priority="2400" operator="containsText" id="{5F2391E1-FEDB-480F-8C29-BC7B76DEB393}">
            <xm:f>NOT(ISERROR(SEARCH('Listados Datos'!$T$4,AB570)))</xm:f>
            <xm:f>'Listados Datos'!$T$4</xm:f>
            <x14:dxf>
              <font>
                <b/>
                <i val="0"/>
                <color theme="0"/>
              </font>
              <fill>
                <patternFill>
                  <bgColor rgb="FFE26B0A"/>
                </patternFill>
              </fill>
            </x14:dxf>
          </x14:cfRule>
          <x14:cfRule type="containsText" priority="2401" operator="containsText" id="{F9392ADA-F850-4470-B8DC-EE69A9030259}">
            <xm:f>NOT(ISERROR(SEARCH('Listados Datos'!$T$5,AB570)))</xm:f>
            <xm:f>'Listados Datos'!$T$5</xm:f>
            <x14:dxf>
              <font>
                <b/>
                <i val="0"/>
                <color auto="1"/>
              </font>
              <fill>
                <patternFill>
                  <bgColor rgb="FFFFFF00"/>
                </patternFill>
              </fill>
            </x14:dxf>
          </x14:cfRule>
          <x14:cfRule type="containsText" priority="2402" operator="containsText" id="{4B67A4C4-C2B6-408D-AD16-4BD6FD9F8281}">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389" operator="containsText" id="{4C637651-064F-453D-8C25-74254EFE74E4}">
            <xm:f>NOT(ISERROR(SEARCH('Listados Datos'!$P$3,Z570)))</xm:f>
            <xm:f>'Listados Datos'!$P$3</xm:f>
            <x14:dxf>
              <fill>
                <patternFill>
                  <bgColor rgb="FF99CC00"/>
                </patternFill>
              </fill>
            </x14:dxf>
          </x14:cfRule>
          <x14:cfRule type="containsText" priority="2390" operator="containsText" id="{CDEE0CA0-A2F5-4982-8A16-963B1661BCDA}">
            <xm:f>NOT(ISERROR(SEARCH('Listados Datos'!$P$4,Z570)))</xm:f>
            <xm:f>'Listados Datos'!$P$4</xm:f>
            <x14:dxf>
              <fill>
                <patternFill>
                  <bgColor rgb="FF33CC33"/>
                </patternFill>
              </fill>
            </x14:dxf>
          </x14:cfRule>
          <x14:cfRule type="containsText" priority="2391" operator="containsText" id="{10AFA8F5-F444-4248-84E9-6D6A88E798A0}">
            <xm:f>NOT(ISERROR(SEARCH('Listados Datos'!$P$5,Z570)))</xm:f>
            <xm:f>'Listados Datos'!$P$5</xm:f>
            <x14:dxf>
              <fill>
                <patternFill>
                  <bgColor rgb="FFFFFF00"/>
                </patternFill>
              </fill>
            </x14:dxf>
          </x14:cfRule>
          <x14:cfRule type="containsText" priority="2392" operator="containsText" id="{44B3C559-D638-4E8B-9E69-B159FC837B71}">
            <xm:f>NOT(ISERROR(SEARCH('Listados Datos'!$P$6,Z570)))</xm:f>
            <xm:f>'Listados Datos'!$P$6</xm:f>
            <x14:dxf>
              <fill>
                <patternFill>
                  <bgColor rgb="FFFFC000"/>
                </patternFill>
              </fill>
            </x14:dxf>
          </x14:cfRule>
          <x14:cfRule type="containsText" priority="2393" operator="containsText" id="{5E4025C2-3E10-4FA2-8659-5425015203C1}">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2239" operator="containsText" id="{99E702C1-1B8F-4FA5-91FE-6CBC231765F0}">
            <xm:f>NOT(ISERROR(SEARCH('Listados Datos'!$T$3,AT576)))</xm:f>
            <xm:f>'Listados Datos'!$T$3</xm:f>
            <x14:dxf>
              <fill>
                <patternFill patternType="solid">
                  <bgColor rgb="FFC00000"/>
                </patternFill>
              </fill>
            </x14:dxf>
          </x14:cfRule>
          <x14:cfRule type="containsText" priority="2240" operator="containsText" id="{1FB3C3DC-E9BB-4351-BF2A-EF4B987880AE}">
            <xm:f>NOT(ISERROR(SEARCH('Listados Datos'!$T$4,AT576)))</xm:f>
            <xm:f>'Listados Datos'!$T$4</xm:f>
            <x14:dxf>
              <font>
                <b/>
                <i val="0"/>
                <color theme="0"/>
              </font>
              <fill>
                <patternFill>
                  <bgColor rgb="FFE26B0A"/>
                </patternFill>
              </fill>
            </x14:dxf>
          </x14:cfRule>
          <x14:cfRule type="containsText" priority="2241" operator="containsText" id="{C95FA6A0-C1C2-47EB-9325-B5006CDF7675}">
            <xm:f>NOT(ISERROR(SEARCH('Listados Datos'!$T$5,AT576)))</xm:f>
            <xm:f>'Listados Datos'!$T$5</xm:f>
            <x14:dxf>
              <font>
                <b/>
                <i val="0"/>
                <color auto="1"/>
              </font>
              <fill>
                <patternFill>
                  <bgColor rgb="FFFFFF00"/>
                </patternFill>
              </fill>
            </x14:dxf>
          </x14:cfRule>
          <x14:cfRule type="containsText" priority="2242" operator="containsText" id="{4D9EB287-0A64-4CEF-A5A1-9A5CB708F413}">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2229" operator="containsText" id="{8D05A40B-C6D1-463D-88ED-6B248697B25B}">
            <xm:f>NOT(ISERROR(SEARCH('Listados Datos'!$P$3,AR576)))</xm:f>
            <xm:f>'Listados Datos'!$P$3</xm:f>
            <x14:dxf>
              <fill>
                <patternFill>
                  <bgColor rgb="FF99CC00"/>
                </patternFill>
              </fill>
            </x14:dxf>
          </x14:cfRule>
          <x14:cfRule type="containsText" priority="2230" operator="containsText" id="{0C82E62A-EB5D-48F8-811A-0FBA7BA344F0}">
            <xm:f>NOT(ISERROR(SEARCH('Listados Datos'!$P$4,AR576)))</xm:f>
            <xm:f>'Listados Datos'!$P$4</xm:f>
            <x14:dxf>
              <fill>
                <patternFill>
                  <bgColor rgb="FF33CC33"/>
                </patternFill>
              </fill>
            </x14:dxf>
          </x14:cfRule>
          <x14:cfRule type="containsText" priority="2231" operator="containsText" id="{B22EFEA8-337E-4A4B-98C2-DF6C87904A26}">
            <xm:f>NOT(ISERROR(SEARCH('Listados Datos'!$P$5,AR576)))</xm:f>
            <xm:f>'Listados Datos'!$P$5</xm:f>
            <x14:dxf>
              <fill>
                <patternFill>
                  <bgColor rgb="FFFFFF00"/>
                </patternFill>
              </fill>
            </x14:dxf>
          </x14:cfRule>
          <x14:cfRule type="containsText" priority="2232" operator="containsText" id="{781B5271-E788-4316-AC13-C772E80D1D77}">
            <xm:f>NOT(ISERROR(SEARCH('Listados Datos'!$P$6,AR576)))</xm:f>
            <xm:f>'Listados Datos'!$P$6</xm:f>
            <x14:dxf>
              <fill>
                <patternFill>
                  <bgColor rgb="FFFFC000"/>
                </patternFill>
              </fill>
            </x14:dxf>
          </x14:cfRule>
          <x14:cfRule type="containsText" priority="2233" operator="containsText" id="{6C85A5DF-79A6-4F4F-8237-24971EC3CACD}">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361" operator="containsText" id="{C753130D-7F79-41CC-9CCC-B3BC43DFCD7B}">
            <xm:f>NOT(ISERROR(SEARCH('Listados Datos'!$T$3,AT571)))</xm:f>
            <xm:f>'Listados Datos'!$T$3</xm:f>
            <x14:dxf>
              <fill>
                <patternFill patternType="solid">
                  <bgColor rgb="FFC00000"/>
                </patternFill>
              </fill>
            </x14:dxf>
          </x14:cfRule>
          <x14:cfRule type="containsText" priority="2362" operator="containsText" id="{B0647E31-AB94-45E1-A148-8C6FE1220DD5}">
            <xm:f>NOT(ISERROR(SEARCH('Listados Datos'!$T$4,AT571)))</xm:f>
            <xm:f>'Listados Datos'!$T$4</xm:f>
            <x14:dxf>
              <font>
                <b/>
                <i val="0"/>
                <color theme="0"/>
              </font>
              <fill>
                <patternFill>
                  <bgColor rgb="FFE26B0A"/>
                </patternFill>
              </fill>
            </x14:dxf>
          </x14:cfRule>
          <x14:cfRule type="containsText" priority="2363" operator="containsText" id="{09807F7A-9839-4AD4-93AA-42CB6F0A79E7}">
            <xm:f>NOT(ISERROR(SEARCH('Listados Datos'!$T$5,AT571)))</xm:f>
            <xm:f>'Listados Datos'!$T$5</xm:f>
            <x14:dxf>
              <font>
                <b/>
                <i val="0"/>
                <color auto="1"/>
              </font>
              <fill>
                <patternFill>
                  <bgColor rgb="FFFFFF00"/>
                </patternFill>
              </fill>
            </x14:dxf>
          </x14:cfRule>
          <x14:cfRule type="containsText" priority="2364" operator="containsText" id="{C554388D-3BAF-488B-AFF0-1E5E35FAFA40}">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351" operator="containsText" id="{F453210A-1C67-4CD3-8B8A-5A61B85DBBA0}">
            <xm:f>NOT(ISERROR(SEARCH('Listados Datos'!$P$3,AR571)))</xm:f>
            <xm:f>'Listados Datos'!$P$3</xm:f>
            <x14:dxf>
              <fill>
                <patternFill>
                  <bgColor rgb="FF99CC00"/>
                </patternFill>
              </fill>
            </x14:dxf>
          </x14:cfRule>
          <x14:cfRule type="containsText" priority="2352" operator="containsText" id="{E2B3E8C5-7123-4AAF-AB92-FEBE5B836A62}">
            <xm:f>NOT(ISERROR(SEARCH('Listados Datos'!$P$4,AR571)))</xm:f>
            <xm:f>'Listados Datos'!$P$4</xm:f>
            <x14:dxf>
              <fill>
                <patternFill>
                  <bgColor rgb="FF33CC33"/>
                </patternFill>
              </fill>
            </x14:dxf>
          </x14:cfRule>
          <x14:cfRule type="containsText" priority="2353" operator="containsText" id="{1264C5E3-6384-4E58-B586-12A626E66CF4}">
            <xm:f>NOT(ISERROR(SEARCH('Listados Datos'!$P$5,AR571)))</xm:f>
            <xm:f>'Listados Datos'!$P$5</xm:f>
            <x14:dxf>
              <fill>
                <patternFill>
                  <bgColor rgb="FFFFFF00"/>
                </patternFill>
              </fill>
            </x14:dxf>
          </x14:cfRule>
          <x14:cfRule type="containsText" priority="2354" operator="containsText" id="{1AA6998A-FF4E-4D5F-9A44-71C8BC4C92D4}">
            <xm:f>NOT(ISERROR(SEARCH('Listados Datos'!$P$6,AR571)))</xm:f>
            <xm:f>'Listados Datos'!$P$6</xm:f>
            <x14:dxf>
              <fill>
                <patternFill>
                  <bgColor rgb="FFFFC000"/>
                </patternFill>
              </fill>
            </x14:dxf>
          </x14:cfRule>
          <x14:cfRule type="containsText" priority="2355" operator="containsText" id="{1B5DA3A2-4419-4AC4-85E7-1D4D6BCE82CC}">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2347" operator="containsText" id="{F03E8325-5B9D-4C16-8935-5E90249EF442}">
            <xm:f>NOT(ISERROR(SEARCH('Listados Datos'!$T$3,AF574)))</xm:f>
            <xm:f>'Listados Datos'!$T$3</xm:f>
            <x14:dxf>
              <fill>
                <patternFill patternType="solid">
                  <bgColor rgb="FFC00000"/>
                </patternFill>
              </fill>
            </x14:dxf>
          </x14:cfRule>
          <x14:cfRule type="containsText" priority="2348" operator="containsText" id="{3C68B3CA-CAF0-41AF-A4AF-003B14623609}">
            <xm:f>NOT(ISERROR(SEARCH('Listados Datos'!$T$4,AF574)))</xm:f>
            <xm:f>'Listados Datos'!$T$4</xm:f>
            <x14:dxf>
              <font>
                <b/>
                <i val="0"/>
                <color theme="0"/>
              </font>
              <fill>
                <patternFill>
                  <bgColor rgb="FFE26B0A"/>
                </patternFill>
              </fill>
            </x14:dxf>
          </x14:cfRule>
          <x14:cfRule type="containsText" priority="2349" operator="containsText" id="{71635CBE-D228-484B-B151-5AD690EFBAA0}">
            <xm:f>NOT(ISERROR(SEARCH('Listados Datos'!$T$5,AF574)))</xm:f>
            <xm:f>'Listados Datos'!$T$5</xm:f>
            <x14:dxf>
              <font>
                <b/>
                <i val="0"/>
                <color auto="1"/>
              </font>
              <fill>
                <patternFill>
                  <bgColor rgb="FFFFFF00"/>
                </patternFill>
              </fill>
            </x14:dxf>
          </x14:cfRule>
          <x14:cfRule type="containsText" priority="2350" operator="containsText" id="{42F4495F-F412-4E86-AEDF-95666D05F945}">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343" operator="containsText" id="{9D2AB059-841B-433B-81DB-CAA9DCD48FB0}">
            <xm:f>NOT(ISERROR(SEARCH('Listados Datos'!$T$3,AB574)))</xm:f>
            <xm:f>'Listados Datos'!$T$3</xm:f>
            <x14:dxf>
              <fill>
                <patternFill patternType="solid">
                  <bgColor rgb="FFC00000"/>
                </patternFill>
              </fill>
            </x14:dxf>
          </x14:cfRule>
          <x14:cfRule type="containsText" priority="2344" operator="containsText" id="{EF0445ED-858C-4952-BCBA-D913B7D4822A}">
            <xm:f>NOT(ISERROR(SEARCH('Listados Datos'!$T$4,AB574)))</xm:f>
            <xm:f>'Listados Datos'!$T$4</xm:f>
            <x14:dxf>
              <font>
                <b/>
                <i val="0"/>
                <color theme="0"/>
              </font>
              <fill>
                <patternFill>
                  <bgColor rgb="FFE26B0A"/>
                </patternFill>
              </fill>
            </x14:dxf>
          </x14:cfRule>
          <x14:cfRule type="containsText" priority="2345" operator="containsText" id="{2F7EEE7B-1C2F-4DF0-8592-DD8E1CB15804}">
            <xm:f>NOT(ISERROR(SEARCH('Listados Datos'!$T$5,AB574)))</xm:f>
            <xm:f>'Listados Datos'!$T$5</xm:f>
            <x14:dxf>
              <font>
                <b/>
                <i val="0"/>
                <color auto="1"/>
              </font>
              <fill>
                <patternFill>
                  <bgColor rgb="FFFFFF00"/>
                </patternFill>
              </fill>
            </x14:dxf>
          </x14:cfRule>
          <x14:cfRule type="containsText" priority="2346" operator="containsText" id="{9893DBD5-278E-49E2-9387-B622498D5568}">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333" operator="containsText" id="{1618C6CC-5F89-4377-9D82-ED1314ED0123}">
            <xm:f>NOT(ISERROR(SEARCH('Listados Datos'!$P$3,Z574)))</xm:f>
            <xm:f>'Listados Datos'!$P$3</xm:f>
            <x14:dxf>
              <fill>
                <patternFill>
                  <bgColor rgb="FF99CC00"/>
                </patternFill>
              </fill>
            </x14:dxf>
          </x14:cfRule>
          <x14:cfRule type="containsText" priority="2334" operator="containsText" id="{52A7263F-6F5E-4546-8A21-5AD060F7D066}">
            <xm:f>NOT(ISERROR(SEARCH('Listados Datos'!$P$4,Z574)))</xm:f>
            <xm:f>'Listados Datos'!$P$4</xm:f>
            <x14:dxf>
              <fill>
                <patternFill>
                  <bgColor rgb="FF33CC33"/>
                </patternFill>
              </fill>
            </x14:dxf>
          </x14:cfRule>
          <x14:cfRule type="containsText" priority="2335" operator="containsText" id="{AFA3A8D2-C13E-4B1D-AA41-83CDB8CB4598}">
            <xm:f>NOT(ISERROR(SEARCH('Listados Datos'!$P$5,Z574)))</xm:f>
            <xm:f>'Listados Datos'!$P$5</xm:f>
            <x14:dxf>
              <fill>
                <patternFill>
                  <bgColor rgb="FFFFFF00"/>
                </patternFill>
              </fill>
            </x14:dxf>
          </x14:cfRule>
          <x14:cfRule type="containsText" priority="2336" operator="containsText" id="{387B5F5C-042E-4829-8065-B09AD3AC9059}">
            <xm:f>NOT(ISERROR(SEARCH('Listados Datos'!$P$6,Z574)))</xm:f>
            <xm:f>'Listados Datos'!$P$6</xm:f>
            <x14:dxf>
              <fill>
                <patternFill>
                  <bgColor rgb="FFFFC000"/>
                </patternFill>
              </fill>
            </x14:dxf>
          </x14:cfRule>
          <x14:cfRule type="containsText" priority="2337" operator="containsText" id="{2112A793-9CA0-4C15-9720-C12A897E81ED}">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309" operator="containsText" id="{CDEFEA52-2D4F-42E7-A4FD-8314BAE849CC}">
            <xm:f>NOT(ISERROR(SEARCH('Listados Datos'!$T$3,AT574)))</xm:f>
            <xm:f>'Listados Datos'!$T$3</xm:f>
            <x14:dxf>
              <fill>
                <patternFill patternType="solid">
                  <bgColor rgb="FFC00000"/>
                </patternFill>
              </fill>
            </x14:dxf>
          </x14:cfRule>
          <x14:cfRule type="containsText" priority="2310" operator="containsText" id="{0E392305-48A6-4446-8D2F-ADAA744C36EA}">
            <xm:f>NOT(ISERROR(SEARCH('Listados Datos'!$T$4,AT574)))</xm:f>
            <xm:f>'Listados Datos'!$T$4</xm:f>
            <x14:dxf>
              <font>
                <b/>
                <i val="0"/>
                <color theme="0"/>
              </font>
              <fill>
                <patternFill>
                  <bgColor rgb="FFE26B0A"/>
                </patternFill>
              </fill>
            </x14:dxf>
          </x14:cfRule>
          <x14:cfRule type="containsText" priority="2311" operator="containsText" id="{F8285C4F-9F0A-4CC3-9A56-786FA6DA3F85}">
            <xm:f>NOT(ISERROR(SEARCH('Listados Datos'!$T$5,AT574)))</xm:f>
            <xm:f>'Listados Datos'!$T$5</xm:f>
            <x14:dxf>
              <font>
                <b/>
                <i val="0"/>
                <color auto="1"/>
              </font>
              <fill>
                <patternFill>
                  <bgColor rgb="FFFFFF00"/>
                </patternFill>
              </fill>
            </x14:dxf>
          </x14:cfRule>
          <x14:cfRule type="containsText" priority="2312" operator="containsText" id="{CB0B1A0F-A2EB-439E-8FC8-38EE399E5A8D}">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299" operator="containsText" id="{3D115881-FB0C-4011-A229-66573502C92A}">
            <xm:f>NOT(ISERROR(SEARCH('Listados Datos'!$P$3,AR574)))</xm:f>
            <xm:f>'Listados Datos'!$P$3</xm:f>
            <x14:dxf>
              <fill>
                <patternFill>
                  <bgColor rgb="FF99CC00"/>
                </patternFill>
              </fill>
            </x14:dxf>
          </x14:cfRule>
          <x14:cfRule type="containsText" priority="2300" operator="containsText" id="{D76F061D-67C8-4CFF-AD9B-870DC3501040}">
            <xm:f>NOT(ISERROR(SEARCH('Listados Datos'!$P$4,AR574)))</xm:f>
            <xm:f>'Listados Datos'!$P$4</xm:f>
            <x14:dxf>
              <fill>
                <patternFill>
                  <bgColor rgb="FF33CC33"/>
                </patternFill>
              </fill>
            </x14:dxf>
          </x14:cfRule>
          <x14:cfRule type="containsText" priority="2301" operator="containsText" id="{74AC2171-C0B0-48AC-932E-BE5C436728AD}">
            <xm:f>NOT(ISERROR(SEARCH('Listados Datos'!$P$5,AR574)))</xm:f>
            <xm:f>'Listados Datos'!$P$5</xm:f>
            <x14:dxf>
              <fill>
                <patternFill>
                  <bgColor rgb="FFFFFF00"/>
                </patternFill>
              </fill>
            </x14:dxf>
          </x14:cfRule>
          <x14:cfRule type="containsText" priority="2302" operator="containsText" id="{4C262FE8-EF77-4F67-8F6D-B6206143D96E}">
            <xm:f>NOT(ISERROR(SEARCH('Listados Datos'!$P$6,AR574)))</xm:f>
            <xm:f>'Listados Datos'!$P$6</xm:f>
            <x14:dxf>
              <fill>
                <patternFill>
                  <bgColor rgb="FFFFC000"/>
                </patternFill>
              </fill>
            </x14:dxf>
          </x14:cfRule>
          <x14:cfRule type="containsText" priority="2303" operator="containsText" id="{EE3993D1-5782-44C1-9E0A-50763EBF303D}">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2295" operator="containsText" id="{FFF42300-6963-4E14-9476-7873111207C6}">
            <xm:f>NOT(ISERROR(SEARCH('Listados Datos'!$T$3,AT575)))</xm:f>
            <xm:f>'Listados Datos'!$T$3</xm:f>
            <x14:dxf>
              <fill>
                <patternFill patternType="solid">
                  <bgColor rgb="FFC00000"/>
                </patternFill>
              </fill>
            </x14:dxf>
          </x14:cfRule>
          <x14:cfRule type="containsText" priority="2296" operator="containsText" id="{B45F5094-CDFC-48D1-9441-584DC8763FA7}">
            <xm:f>NOT(ISERROR(SEARCH('Listados Datos'!$T$4,AT575)))</xm:f>
            <xm:f>'Listados Datos'!$T$4</xm:f>
            <x14:dxf>
              <font>
                <b/>
                <i val="0"/>
                <color theme="0"/>
              </font>
              <fill>
                <patternFill>
                  <bgColor rgb="FFE26B0A"/>
                </patternFill>
              </fill>
            </x14:dxf>
          </x14:cfRule>
          <x14:cfRule type="containsText" priority="2297" operator="containsText" id="{B230C242-0F93-4562-9E41-F499BE3BAA67}">
            <xm:f>NOT(ISERROR(SEARCH('Listados Datos'!$T$5,AT575)))</xm:f>
            <xm:f>'Listados Datos'!$T$5</xm:f>
            <x14:dxf>
              <font>
                <b/>
                <i val="0"/>
                <color auto="1"/>
              </font>
              <fill>
                <patternFill>
                  <bgColor rgb="FFFFFF00"/>
                </patternFill>
              </fill>
            </x14:dxf>
          </x14:cfRule>
          <x14:cfRule type="containsText" priority="2298" operator="containsText" id="{AECC72C3-7193-4BE9-A6CE-43BE42BFC5DF}">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2285" operator="containsText" id="{AEEADBE4-4205-4352-87AA-EA6503549B4A}">
            <xm:f>NOT(ISERROR(SEARCH('Listados Datos'!$P$3,AR575)))</xm:f>
            <xm:f>'Listados Datos'!$P$3</xm:f>
            <x14:dxf>
              <fill>
                <patternFill>
                  <bgColor rgb="FF99CC00"/>
                </patternFill>
              </fill>
            </x14:dxf>
          </x14:cfRule>
          <x14:cfRule type="containsText" priority="2286" operator="containsText" id="{D50C5790-55F0-4A45-B3D3-3257B8D8241E}">
            <xm:f>NOT(ISERROR(SEARCH('Listados Datos'!$P$4,AR575)))</xm:f>
            <xm:f>'Listados Datos'!$P$4</xm:f>
            <x14:dxf>
              <fill>
                <patternFill>
                  <bgColor rgb="FF33CC33"/>
                </patternFill>
              </fill>
            </x14:dxf>
          </x14:cfRule>
          <x14:cfRule type="containsText" priority="2287" operator="containsText" id="{5022102D-7CCE-4BAA-9C77-68D7EA1B8B59}">
            <xm:f>NOT(ISERROR(SEARCH('Listados Datos'!$P$5,AR575)))</xm:f>
            <xm:f>'Listados Datos'!$P$5</xm:f>
            <x14:dxf>
              <fill>
                <patternFill>
                  <bgColor rgb="FFFFFF00"/>
                </patternFill>
              </fill>
            </x14:dxf>
          </x14:cfRule>
          <x14:cfRule type="containsText" priority="2288" operator="containsText" id="{103802C8-E3E1-40D1-AE37-D2E6874C6316}">
            <xm:f>NOT(ISERROR(SEARCH('Listados Datos'!$P$6,AR575)))</xm:f>
            <xm:f>'Listados Datos'!$P$6</xm:f>
            <x14:dxf>
              <fill>
                <patternFill>
                  <bgColor rgb="FFFFC000"/>
                </patternFill>
              </fill>
            </x14:dxf>
          </x14:cfRule>
          <x14:cfRule type="containsText" priority="2289" operator="containsText" id="{4C910B17-F150-450C-A238-AE8109E165E3}">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2145" operator="containsText" id="{513C0FD5-497D-41AF-85B3-75A95187DF7C}">
            <xm:f>NOT(ISERROR(SEARCH('Listados Datos'!$T$3,AT585)))</xm:f>
            <xm:f>'Listados Datos'!$T$3</xm:f>
            <x14:dxf>
              <fill>
                <patternFill patternType="solid">
                  <bgColor rgb="FFC00000"/>
                </patternFill>
              </fill>
            </x14:dxf>
          </x14:cfRule>
          <x14:cfRule type="containsText" priority="2146" operator="containsText" id="{E0201F17-FDCD-44A6-BD01-30D4B74ABA71}">
            <xm:f>NOT(ISERROR(SEARCH('Listados Datos'!$T$4,AT585)))</xm:f>
            <xm:f>'Listados Datos'!$T$4</xm:f>
            <x14:dxf>
              <font>
                <b/>
                <i val="0"/>
                <color theme="0"/>
              </font>
              <fill>
                <patternFill>
                  <bgColor rgb="FFE26B0A"/>
                </patternFill>
              </fill>
            </x14:dxf>
          </x14:cfRule>
          <x14:cfRule type="containsText" priority="2147" operator="containsText" id="{6B92BE03-EA1D-4B12-89BF-BB2EB0835479}">
            <xm:f>NOT(ISERROR(SEARCH('Listados Datos'!$T$5,AT585)))</xm:f>
            <xm:f>'Listados Datos'!$T$5</xm:f>
            <x14:dxf>
              <font>
                <b/>
                <i val="0"/>
                <color auto="1"/>
              </font>
              <fill>
                <patternFill>
                  <bgColor rgb="FFFFFF00"/>
                </patternFill>
              </fill>
            </x14:dxf>
          </x14:cfRule>
          <x14:cfRule type="containsText" priority="2148" operator="containsText" id="{E2FB5BEB-02A6-48F4-8CDD-463DDA621418}">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2135" operator="containsText" id="{07DC94B7-848D-4C0F-BDA4-5D78E5915E9D}">
            <xm:f>NOT(ISERROR(SEARCH('Listados Datos'!$P$3,AR585)))</xm:f>
            <xm:f>'Listados Datos'!$P$3</xm:f>
            <x14:dxf>
              <fill>
                <patternFill>
                  <bgColor rgb="FF99CC00"/>
                </patternFill>
              </fill>
            </x14:dxf>
          </x14:cfRule>
          <x14:cfRule type="containsText" priority="2136" operator="containsText" id="{D61AC14B-7474-4AB9-8630-7F7F971C4853}">
            <xm:f>NOT(ISERROR(SEARCH('Listados Datos'!$P$4,AR585)))</xm:f>
            <xm:f>'Listados Datos'!$P$4</xm:f>
            <x14:dxf>
              <fill>
                <patternFill>
                  <bgColor rgb="FF33CC33"/>
                </patternFill>
              </fill>
            </x14:dxf>
          </x14:cfRule>
          <x14:cfRule type="containsText" priority="2137" operator="containsText" id="{E1ECE690-69B6-4843-AB03-A425833E34AB}">
            <xm:f>NOT(ISERROR(SEARCH('Listados Datos'!$P$5,AR585)))</xm:f>
            <xm:f>'Listados Datos'!$P$5</xm:f>
            <x14:dxf>
              <fill>
                <patternFill>
                  <bgColor rgb="FFFFFF00"/>
                </patternFill>
              </fill>
            </x14:dxf>
          </x14:cfRule>
          <x14:cfRule type="containsText" priority="2138" operator="containsText" id="{BC57538F-8368-4966-91A4-0DD5A0489442}">
            <xm:f>NOT(ISERROR(SEARCH('Listados Datos'!$P$6,AR585)))</xm:f>
            <xm:f>'Listados Datos'!$P$6</xm:f>
            <x14:dxf>
              <fill>
                <patternFill>
                  <bgColor rgb="FFFFC000"/>
                </patternFill>
              </fill>
            </x14:dxf>
          </x14:cfRule>
          <x14:cfRule type="containsText" priority="2139" operator="containsText" id="{9437FC0E-19AF-4D2F-A17E-A25E4F9E94E4}">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2267" operator="containsText" id="{22DE41DD-DBF0-4BBF-9BAC-506D3B258A10}">
            <xm:f>NOT(ISERROR(SEARCH('Listados Datos'!$T$3,AF576)))</xm:f>
            <xm:f>'Listados Datos'!$T$3</xm:f>
            <x14:dxf>
              <fill>
                <patternFill patternType="solid">
                  <bgColor rgb="FFC00000"/>
                </patternFill>
              </fill>
            </x14:dxf>
          </x14:cfRule>
          <x14:cfRule type="containsText" priority="2268" operator="containsText" id="{817B3380-293A-4C84-A05D-345F4C5888CB}">
            <xm:f>NOT(ISERROR(SEARCH('Listados Datos'!$T$4,AF576)))</xm:f>
            <xm:f>'Listados Datos'!$T$4</xm:f>
            <x14:dxf>
              <font>
                <b/>
                <i val="0"/>
                <color theme="0"/>
              </font>
              <fill>
                <patternFill>
                  <bgColor rgb="FFE26B0A"/>
                </patternFill>
              </fill>
            </x14:dxf>
          </x14:cfRule>
          <x14:cfRule type="containsText" priority="2269" operator="containsText" id="{4697C9BA-33E8-4BDF-8B4C-1780CC9EC4F7}">
            <xm:f>NOT(ISERROR(SEARCH('Listados Datos'!$T$5,AF576)))</xm:f>
            <xm:f>'Listados Datos'!$T$5</xm:f>
            <x14:dxf>
              <font>
                <b/>
                <i val="0"/>
                <color auto="1"/>
              </font>
              <fill>
                <patternFill>
                  <bgColor rgb="FFFFFF00"/>
                </patternFill>
              </fill>
            </x14:dxf>
          </x14:cfRule>
          <x14:cfRule type="containsText" priority="2270" operator="containsText" id="{6C38FA60-799B-459D-A385-3E7E7E16AEC1}">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2263" operator="containsText" id="{C3A0AE3A-126A-445A-A3E9-EB4796A84FD7}">
            <xm:f>NOT(ISERROR(SEARCH('Listados Datos'!$T$3,AB576)))</xm:f>
            <xm:f>'Listados Datos'!$T$3</xm:f>
            <x14:dxf>
              <fill>
                <patternFill patternType="solid">
                  <bgColor rgb="FFC00000"/>
                </patternFill>
              </fill>
            </x14:dxf>
          </x14:cfRule>
          <x14:cfRule type="containsText" priority="2264" operator="containsText" id="{11E1934E-5F15-4BE0-A7D4-35CBA9752B0D}">
            <xm:f>NOT(ISERROR(SEARCH('Listados Datos'!$T$4,AB576)))</xm:f>
            <xm:f>'Listados Datos'!$T$4</xm:f>
            <x14:dxf>
              <font>
                <b/>
                <i val="0"/>
                <color theme="0"/>
              </font>
              <fill>
                <patternFill>
                  <bgColor rgb="FFE26B0A"/>
                </patternFill>
              </fill>
            </x14:dxf>
          </x14:cfRule>
          <x14:cfRule type="containsText" priority="2265" operator="containsText" id="{1E9C066A-6BF4-4D27-A09D-8AC7335AC8FC}">
            <xm:f>NOT(ISERROR(SEARCH('Listados Datos'!$T$5,AB576)))</xm:f>
            <xm:f>'Listados Datos'!$T$5</xm:f>
            <x14:dxf>
              <font>
                <b/>
                <i val="0"/>
                <color auto="1"/>
              </font>
              <fill>
                <patternFill>
                  <bgColor rgb="FFFFFF00"/>
                </patternFill>
              </fill>
            </x14:dxf>
          </x14:cfRule>
          <x14:cfRule type="containsText" priority="2266" operator="containsText" id="{1035C9DD-94EE-4891-B97E-AAAD8EEEFCCD}">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2253" operator="containsText" id="{3CCFAB22-8A75-42BF-AC26-BDC44C4A7D35}">
            <xm:f>NOT(ISERROR(SEARCH('Listados Datos'!$P$3,Z576)))</xm:f>
            <xm:f>'Listados Datos'!$P$3</xm:f>
            <x14:dxf>
              <fill>
                <patternFill>
                  <bgColor rgb="FF99CC00"/>
                </patternFill>
              </fill>
            </x14:dxf>
          </x14:cfRule>
          <x14:cfRule type="containsText" priority="2254" operator="containsText" id="{7459DE32-6DED-43F7-BB9D-DC18250E3103}">
            <xm:f>NOT(ISERROR(SEARCH('Listados Datos'!$P$4,Z576)))</xm:f>
            <xm:f>'Listados Datos'!$P$4</xm:f>
            <x14:dxf>
              <fill>
                <patternFill>
                  <bgColor rgb="FF33CC33"/>
                </patternFill>
              </fill>
            </x14:dxf>
          </x14:cfRule>
          <x14:cfRule type="containsText" priority="2255" operator="containsText" id="{904608CE-E6AA-45B6-9399-216B834AF1FB}">
            <xm:f>NOT(ISERROR(SEARCH('Listados Datos'!$P$5,Z576)))</xm:f>
            <xm:f>'Listados Datos'!$P$5</xm:f>
            <x14:dxf>
              <fill>
                <patternFill>
                  <bgColor rgb="FFFFFF00"/>
                </patternFill>
              </fill>
            </x14:dxf>
          </x14:cfRule>
          <x14:cfRule type="containsText" priority="2256" operator="containsText" id="{7F2A8E3B-3BCB-4C59-8B3F-5E9A77067ED9}">
            <xm:f>NOT(ISERROR(SEARCH('Listados Datos'!$P$6,Z576)))</xm:f>
            <xm:f>'Listados Datos'!$P$6</xm:f>
            <x14:dxf>
              <fill>
                <patternFill>
                  <bgColor rgb="FFFFC000"/>
                </patternFill>
              </fill>
            </x14:dxf>
          </x14:cfRule>
          <x14:cfRule type="containsText" priority="2257" operator="containsText" id="{B344BA46-1E0C-4CA4-922A-404E00B45DCE}">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2103" operator="containsText" id="{CC5497ED-3049-48C7-83D1-3E43A6280B1C}">
            <xm:f>NOT(ISERROR(SEARCH('Listados Datos'!$T$3,AT582)))</xm:f>
            <xm:f>'Listados Datos'!$T$3</xm:f>
            <x14:dxf>
              <fill>
                <patternFill patternType="solid">
                  <bgColor rgb="FFC00000"/>
                </patternFill>
              </fill>
            </x14:dxf>
          </x14:cfRule>
          <x14:cfRule type="containsText" priority="2104" operator="containsText" id="{F3DC4BEA-B6BC-44D1-B0CF-BC489D16FBEE}">
            <xm:f>NOT(ISERROR(SEARCH('Listados Datos'!$T$4,AT582)))</xm:f>
            <xm:f>'Listados Datos'!$T$4</xm:f>
            <x14:dxf>
              <font>
                <b/>
                <i val="0"/>
                <color theme="0"/>
              </font>
              <fill>
                <patternFill>
                  <bgColor rgb="FFE26B0A"/>
                </patternFill>
              </fill>
            </x14:dxf>
          </x14:cfRule>
          <x14:cfRule type="containsText" priority="2105" operator="containsText" id="{FF7EA5A7-319D-4605-91D6-DBB3AF7A55CB}">
            <xm:f>NOT(ISERROR(SEARCH('Listados Datos'!$T$5,AT582)))</xm:f>
            <xm:f>'Listados Datos'!$T$5</xm:f>
            <x14:dxf>
              <font>
                <b/>
                <i val="0"/>
                <color auto="1"/>
              </font>
              <fill>
                <patternFill>
                  <bgColor rgb="FFFFFF00"/>
                </patternFill>
              </fill>
            </x14:dxf>
          </x14:cfRule>
          <x14:cfRule type="containsText" priority="2106" operator="containsText" id="{637E3472-58A0-47C2-8F5C-08BF36A4E8D1}">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2093" operator="containsText" id="{82709511-980D-49E3-8C0F-F652312F3101}">
            <xm:f>NOT(ISERROR(SEARCH('Listados Datos'!$P$3,AR582)))</xm:f>
            <xm:f>'Listados Datos'!$P$3</xm:f>
            <x14:dxf>
              <fill>
                <patternFill>
                  <bgColor rgb="FF99CC00"/>
                </patternFill>
              </fill>
            </x14:dxf>
          </x14:cfRule>
          <x14:cfRule type="containsText" priority="2094" operator="containsText" id="{33210411-7423-48AD-B3B1-6A545CC0AC4E}">
            <xm:f>NOT(ISERROR(SEARCH('Listados Datos'!$P$4,AR582)))</xm:f>
            <xm:f>'Listados Datos'!$P$4</xm:f>
            <x14:dxf>
              <fill>
                <patternFill>
                  <bgColor rgb="FF33CC33"/>
                </patternFill>
              </fill>
            </x14:dxf>
          </x14:cfRule>
          <x14:cfRule type="containsText" priority="2095" operator="containsText" id="{9FDD6FD6-0369-4396-8784-46E78EF8CB70}">
            <xm:f>NOT(ISERROR(SEARCH('Listados Datos'!$P$5,AR582)))</xm:f>
            <xm:f>'Listados Datos'!$P$5</xm:f>
            <x14:dxf>
              <fill>
                <patternFill>
                  <bgColor rgb="FFFFFF00"/>
                </patternFill>
              </fill>
            </x14:dxf>
          </x14:cfRule>
          <x14:cfRule type="containsText" priority="2096" operator="containsText" id="{79A6164D-76DC-448E-951F-DF1FB306E758}">
            <xm:f>NOT(ISERROR(SEARCH('Listados Datos'!$P$6,AR582)))</xm:f>
            <xm:f>'Listados Datos'!$P$6</xm:f>
            <x14:dxf>
              <fill>
                <patternFill>
                  <bgColor rgb="FFFFC000"/>
                </patternFill>
              </fill>
            </x14:dxf>
          </x14:cfRule>
          <x14:cfRule type="containsText" priority="2097" operator="containsText" id="{D0CC2518-A37C-4A21-B526-0D46F818DCB9}">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2225" operator="containsText" id="{1BA3A3AB-C0F9-413A-A9A3-9B5949A583CC}">
            <xm:f>NOT(ISERROR(SEARCH('Listados Datos'!$T$3,AT577)))</xm:f>
            <xm:f>'Listados Datos'!$T$3</xm:f>
            <x14:dxf>
              <fill>
                <patternFill patternType="solid">
                  <bgColor rgb="FFC00000"/>
                </patternFill>
              </fill>
            </x14:dxf>
          </x14:cfRule>
          <x14:cfRule type="containsText" priority="2226" operator="containsText" id="{FD52DDBC-94E7-4C1C-B2FD-3864EA47B573}">
            <xm:f>NOT(ISERROR(SEARCH('Listados Datos'!$T$4,AT577)))</xm:f>
            <xm:f>'Listados Datos'!$T$4</xm:f>
            <x14:dxf>
              <font>
                <b/>
                <i val="0"/>
                <color theme="0"/>
              </font>
              <fill>
                <patternFill>
                  <bgColor rgb="FFE26B0A"/>
                </patternFill>
              </fill>
            </x14:dxf>
          </x14:cfRule>
          <x14:cfRule type="containsText" priority="2227" operator="containsText" id="{C91D0A22-1082-4B0F-966A-03787B539FB9}">
            <xm:f>NOT(ISERROR(SEARCH('Listados Datos'!$T$5,AT577)))</xm:f>
            <xm:f>'Listados Datos'!$T$5</xm:f>
            <x14:dxf>
              <font>
                <b/>
                <i val="0"/>
                <color auto="1"/>
              </font>
              <fill>
                <patternFill>
                  <bgColor rgb="FFFFFF00"/>
                </patternFill>
              </fill>
            </x14:dxf>
          </x14:cfRule>
          <x14:cfRule type="containsText" priority="2228" operator="containsText" id="{19779FCD-9FCC-408D-A45D-51271F7CA29E}">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2215" operator="containsText" id="{6B2CDEC0-F114-472F-ABF1-FFFA1FC8277E}">
            <xm:f>NOT(ISERROR(SEARCH('Listados Datos'!$P$3,AR577)))</xm:f>
            <xm:f>'Listados Datos'!$P$3</xm:f>
            <x14:dxf>
              <fill>
                <patternFill>
                  <bgColor rgb="FF99CC00"/>
                </patternFill>
              </fill>
            </x14:dxf>
          </x14:cfRule>
          <x14:cfRule type="containsText" priority="2216" operator="containsText" id="{A3175748-13DB-4DEE-BD17-9809671668C3}">
            <xm:f>NOT(ISERROR(SEARCH('Listados Datos'!$P$4,AR577)))</xm:f>
            <xm:f>'Listados Datos'!$P$4</xm:f>
            <x14:dxf>
              <fill>
                <patternFill>
                  <bgColor rgb="FF33CC33"/>
                </patternFill>
              </fill>
            </x14:dxf>
          </x14:cfRule>
          <x14:cfRule type="containsText" priority="2217" operator="containsText" id="{24ADFF81-B6AD-4E44-8354-240FAD10A0C7}">
            <xm:f>NOT(ISERROR(SEARCH('Listados Datos'!$P$5,AR577)))</xm:f>
            <xm:f>'Listados Datos'!$P$5</xm:f>
            <x14:dxf>
              <fill>
                <patternFill>
                  <bgColor rgb="FFFFFF00"/>
                </patternFill>
              </fill>
            </x14:dxf>
          </x14:cfRule>
          <x14:cfRule type="containsText" priority="2218" operator="containsText" id="{551914F4-CDFA-4DB7-A24E-D4FA80D8FA02}">
            <xm:f>NOT(ISERROR(SEARCH('Listados Datos'!$P$6,AR577)))</xm:f>
            <xm:f>'Listados Datos'!$P$6</xm:f>
            <x14:dxf>
              <fill>
                <patternFill>
                  <bgColor rgb="FFFFC000"/>
                </patternFill>
              </fill>
            </x14:dxf>
          </x14:cfRule>
          <x14:cfRule type="containsText" priority="2219" operator="containsText" id="{8D37964D-3EF9-4CD0-848A-01E9CC1A3032}">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2079" operator="containsText" id="{8BCE3991-9495-43EC-909B-52FA6BFEC7B5}">
            <xm:f>NOT(ISERROR(SEARCH('Listados Datos'!$P$3,AR583)))</xm:f>
            <xm:f>'Listados Datos'!$P$3</xm:f>
            <x14:dxf>
              <fill>
                <patternFill>
                  <bgColor rgb="FF99CC00"/>
                </patternFill>
              </fill>
            </x14:dxf>
          </x14:cfRule>
          <x14:cfRule type="containsText" priority="2080" operator="containsText" id="{C54360BC-9C54-4214-9804-58900B4F185F}">
            <xm:f>NOT(ISERROR(SEARCH('Listados Datos'!$P$4,AR583)))</xm:f>
            <xm:f>'Listados Datos'!$P$4</xm:f>
            <x14:dxf>
              <fill>
                <patternFill>
                  <bgColor rgb="FF33CC33"/>
                </patternFill>
              </fill>
            </x14:dxf>
          </x14:cfRule>
          <x14:cfRule type="containsText" priority="2081" operator="containsText" id="{BB8D4701-43A3-4BAF-AB83-6CD6D9A11B81}">
            <xm:f>NOT(ISERROR(SEARCH('Listados Datos'!$P$5,AR583)))</xm:f>
            <xm:f>'Listados Datos'!$P$5</xm:f>
            <x14:dxf>
              <fill>
                <patternFill>
                  <bgColor rgb="FFFFFF00"/>
                </patternFill>
              </fill>
            </x14:dxf>
          </x14:cfRule>
          <x14:cfRule type="containsText" priority="2082" operator="containsText" id="{DFD31518-81D5-490E-9E46-999F921471A8}">
            <xm:f>NOT(ISERROR(SEARCH('Listados Datos'!$P$6,AR583)))</xm:f>
            <xm:f>'Listados Datos'!$P$6</xm:f>
            <x14:dxf>
              <fill>
                <patternFill>
                  <bgColor rgb="FFFFC000"/>
                </patternFill>
              </fill>
            </x14:dxf>
          </x14:cfRule>
          <x14:cfRule type="containsText" priority="2083" operator="containsText" id="{5B505EC4-603D-4BB6-AA12-9FA94B34D98D}">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943" operator="containsText" id="{DB3DD21F-3030-4904-A4F0-F04931D4FCC0}">
            <xm:f>NOT(ISERROR(SEARCH('Listados Datos'!$P$3,AR595)))</xm:f>
            <xm:f>'Listados Datos'!$P$3</xm:f>
            <x14:dxf>
              <fill>
                <patternFill>
                  <bgColor rgb="FF99CC00"/>
                </patternFill>
              </fill>
            </x14:dxf>
          </x14:cfRule>
          <x14:cfRule type="containsText" priority="1944" operator="containsText" id="{4DD9D0AD-FFA8-4201-892B-FD95FAA83778}">
            <xm:f>NOT(ISERROR(SEARCH('Listados Datos'!$P$4,AR595)))</xm:f>
            <xm:f>'Listados Datos'!$P$4</xm:f>
            <x14:dxf>
              <fill>
                <patternFill>
                  <bgColor rgb="FF33CC33"/>
                </patternFill>
              </fill>
            </x14:dxf>
          </x14:cfRule>
          <x14:cfRule type="containsText" priority="1945" operator="containsText" id="{2A201BBB-ADA6-483D-B5D7-2998464D7AE1}">
            <xm:f>NOT(ISERROR(SEARCH('Listados Datos'!$P$5,AR595)))</xm:f>
            <xm:f>'Listados Datos'!$P$5</xm:f>
            <x14:dxf>
              <fill>
                <patternFill>
                  <bgColor rgb="FFFFFF00"/>
                </patternFill>
              </fill>
            </x14:dxf>
          </x14:cfRule>
          <x14:cfRule type="containsText" priority="1946" operator="containsText" id="{5791310C-6F07-4BFD-ABF0-44E5925C4109}">
            <xm:f>NOT(ISERROR(SEARCH('Listados Datos'!$P$6,AR595)))</xm:f>
            <xm:f>'Listados Datos'!$P$6</xm:f>
            <x14:dxf>
              <fill>
                <patternFill>
                  <bgColor rgb="FFFFC000"/>
                </patternFill>
              </fill>
            </x14:dxf>
          </x14:cfRule>
          <x14:cfRule type="containsText" priority="1947" operator="containsText" id="{905708FF-8073-40C5-A2F0-C2D17E024139}">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2619" operator="containsText" id="{47E92BAF-F645-4821-8F9D-0335A9F020C3}">
            <xm:f>NOT(ISERROR(SEARCH('Listados Datos'!$T$3,AF562)))</xm:f>
            <xm:f>'Listados Datos'!$T$3</xm:f>
            <x14:dxf>
              <fill>
                <patternFill patternType="solid">
                  <bgColor rgb="FFC00000"/>
                </patternFill>
              </fill>
            </x14:dxf>
          </x14:cfRule>
          <x14:cfRule type="containsText" priority="2620" operator="containsText" id="{8F3605FF-C47F-403E-8656-E7A18056B35C}">
            <xm:f>NOT(ISERROR(SEARCH('Listados Datos'!$T$4,AF562)))</xm:f>
            <xm:f>'Listados Datos'!$T$4</xm:f>
            <x14:dxf>
              <font>
                <b/>
                <i val="0"/>
                <color theme="0"/>
              </font>
              <fill>
                <patternFill>
                  <bgColor rgb="FFE26B0A"/>
                </patternFill>
              </fill>
            </x14:dxf>
          </x14:cfRule>
          <x14:cfRule type="containsText" priority="2621" operator="containsText" id="{BDB1E46E-E5C6-4C4F-90BA-9A00A9271448}">
            <xm:f>NOT(ISERROR(SEARCH('Listados Datos'!$T$5,AF562)))</xm:f>
            <xm:f>'Listados Datos'!$T$5</xm:f>
            <x14:dxf>
              <font>
                <b/>
                <i val="0"/>
                <color auto="1"/>
              </font>
              <fill>
                <patternFill>
                  <bgColor rgb="FFFFFF00"/>
                </patternFill>
              </fill>
            </x14:dxf>
          </x14:cfRule>
          <x14:cfRule type="containsText" priority="2622" operator="containsText" id="{1D838035-068E-4C47-AD4E-F6CC2CF945C9}">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615" operator="containsText" id="{A268C73C-1C75-45B3-AB2D-4D64170F38AA}">
            <xm:f>NOT(ISERROR(SEARCH('Listados Datos'!$T$3,AB562)))</xm:f>
            <xm:f>'Listados Datos'!$T$3</xm:f>
            <x14:dxf>
              <fill>
                <patternFill patternType="solid">
                  <bgColor rgb="FFC00000"/>
                </patternFill>
              </fill>
            </x14:dxf>
          </x14:cfRule>
          <x14:cfRule type="containsText" priority="2616" operator="containsText" id="{002339F8-7415-43CD-853A-821369C5824C}">
            <xm:f>NOT(ISERROR(SEARCH('Listados Datos'!$T$4,AB562)))</xm:f>
            <xm:f>'Listados Datos'!$T$4</xm:f>
            <x14:dxf>
              <font>
                <b/>
                <i val="0"/>
                <color theme="0"/>
              </font>
              <fill>
                <patternFill>
                  <bgColor rgb="FFE26B0A"/>
                </patternFill>
              </fill>
            </x14:dxf>
          </x14:cfRule>
          <x14:cfRule type="containsText" priority="2617" operator="containsText" id="{492ECA96-B70E-4E94-A197-F96DF97FC586}">
            <xm:f>NOT(ISERROR(SEARCH('Listados Datos'!$T$5,AB562)))</xm:f>
            <xm:f>'Listados Datos'!$T$5</xm:f>
            <x14:dxf>
              <font>
                <b/>
                <i val="0"/>
                <color auto="1"/>
              </font>
              <fill>
                <patternFill>
                  <bgColor rgb="FFFFFF00"/>
                </patternFill>
              </fill>
            </x14:dxf>
          </x14:cfRule>
          <x14:cfRule type="containsText" priority="2618" operator="containsText" id="{DBABDFE8-A301-4CAB-B42C-B6371AF61EDC}">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605" operator="containsText" id="{707773D2-9FC7-497E-AF3B-986A9973BB46}">
            <xm:f>NOT(ISERROR(SEARCH('Listados Datos'!$P$3,Z562)))</xm:f>
            <xm:f>'Listados Datos'!$P$3</xm:f>
            <x14:dxf>
              <fill>
                <patternFill>
                  <bgColor rgb="FF99CC00"/>
                </patternFill>
              </fill>
            </x14:dxf>
          </x14:cfRule>
          <x14:cfRule type="containsText" priority="2606" operator="containsText" id="{A16D562B-A5B1-4713-AFEE-7C6ED7F0EE41}">
            <xm:f>NOT(ISERROR(SEARCH('Listados Datos'!$P$4,Z562)))</xm:f>
            <xm:f>'Listados Datos'!$P$4</xm:f>
            <x14:dxf>
              <fill>
                <patternFill>
                  <bgColor rgb="FF33CC33"/>
                </patternFill>
              </fill>
            </x14:dxf>
          </x14:cfRule>
          <x14:cfRule type="containsText" priority="2607" operator="containsText" id="{47E5AEBF-213E-4FDD-B5E8-773A64DB16A4}">
            <xm:f>NOT(ISERROR(SEARCH('Listados Datos'!$P$5,Z562)))</xm:f>
            <xm:f>'Listados Datos'!$P$5</xm:f>
            <x14:dxf>
              <fill>
                <patternFill>
                  <bgColor rgb="FFFFFF00"/>
                </patternFill>
              </fill>
            </x14:dxf>
          </x14:cfRule>
          <x14:cfRule type="containsText" priority="2608" operator="containsText" id="{A534D22C-30F8-400C-A1A1-A650D4EAFB65}">
            <xm:f>NOT(ISERROR(SEARCH('Listados Datos'!$P$6,Z562)))</xm:f>
            <xm:f>'Listados Datos'!$P$6</xm:f>
            <x14:dxf>
              <fill>
                <patternFill>
                  <bgColor rgb="FFFFC000"/>
                </patternFill>
              </fill>
            </x14:dxf>
          </x14:cfRule>
          <x14:cfRule type="containsText" priority="2609" operator="containsText" id="{AC1EFA11-7450-47CD-850A-B65C6B54FDA1}">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581" operator="containsText" id="{FB5D6852-CB70-49E3-9F8B-ED528DFDC691}">
            <xm:f>NOT(ISERROR(SEARCH('Listados Datos'!$T$3,AT562)))</xm:f>
            <xm:f>'Listados Datos'!$T$3</xm:f>
            <x14:dxf>
              <fill>
                <patternFill patternType="solid">
                  <bgColor rgb="FFC00000"/>
                </patternFill>
              </fill>
            </x14:dxf>
          </x14:cfRule>
          <x14:cfRule type="containsText" priority="2582" operator="containsText" id="{D6CEDCA6-EC29-4959-8B9C-9D0945818585}">
            <xm:f>NOT(ISERROR(SEARCH('Listados Datos'!$T$4,AT562)))</xm:f>
            <xm:f>'Listados Datos'!$T$4</xm:f>
            <x14:dxf>
              <font>
                <b/>
                <i val="0"/>
                <color theme="0"/>
              </font>
              <fill>
                <patternFill>
                  <bgColor rgb="FFE26B0A"/>
                </patternFill>
              </fill>
            </x14:dxf>
          </x14:cfRule>
          <x14:cfRule type="containsText" priority="2583" operator="containsText" id="{EDAA2636-AC93-4B29-A5E8-7B5F2D238091}">
            <xm:f>NOT(ISERROR(SEARCH('Listados Datos'!$T$5,AT562)))</xm:f>
            <xm:f>'Listados Datos'!$T$5</xm:f>
            <x14:dxf>
              <font>
                <b/>
                <i val="0"/>
                <color auto="1"/>
              </font>
              <fill>
                <patternFill>
                  <bgColor rgb="FFFFFF00"/>
                </patternFill>
              </fill>
            </x14:dxf>
          </x14:cfRule>
          <x14:cfRule type="containsText" priority="2584" operator="containsText" id="{84065B7F-49FC-4417-BDE5-E9BACE354155}">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571" operator="containsText" id="{D2E54F65-98C0-419F-86EF-5F16E8DA3409}">
            <xm:f>NOT(ISERROR(SEARCH('Listados Datos'!$P$3,AR562)))</xm:f>
            <xm:f>'Listados Datos'!$P$3</xm:f>
            <x14:dxf>
              <fill>
                <patternFill>
                  <bgColor rgb="FF99CC00"/>
                </patternFill>
              </fill>
            </x14:dxf>
          </x14:cfRule>
          <x14:cfRule type="containsText" priority="2572" operator="containsText" id="{9866C2B0-D9BE-475C-8319-B0681F140E71}">
            <xm:f>NOT(ISERROR(SEARCH('Listados Datos'!$P$4,AR562)))</xm:f>
            <xm:f>'Listados Datos'!$P$4</xm:f>
            <x14:dxf>
              <fill>
                <patternFill>
                  <bgColor rgb="FF33CC33"/>
                </patternFill>
              </fill>
            </x14:dxf>
          </x14:cfRule>
          <x14:cfRule type="containsText" priority="2573" operator="containsText" id="{AB117B83-8993-4D93-9D0F-228AAF7E0957}">
            <xm:f>NOT(ISERROR(SEARCH('Listados Datos'!$P$5,AR562)))</xm:f>
            <xm:f>'Listados Datos'!$P$5</xm:f>
            <x14:dxf>
              <fill>
                <patternFill>
                  <bgColor rgb="FFFFFF00"/>
                </patternFill>
              </fill>
            </x14:dxf>
          </x14:cfRule>
          <x14:cfRule type="containsText" priority="2574" operator="containsText" id="{5367E2BE-B7EF-44E7-AE5D-9C94F93D32B7}">
            <xm:f>NOT(ISERROR(SEARCH('Listados Datos'!$P$6,AR562)))</xm:f>
            <xm:f>'Listados Datos'!$P$6</xm:f>
            <x14:dxf>
              <fill>
                <patternFill>
                  <bgColor rgb="FFFFC000"/>
                </patternFill>
              </fill>
            </x14:dxf>
          </x14:cfRule>
          <x14:cfRule type="containsText" priority="2575" operator="containsText" id="{41477FC2-96D6-4CEC-926B-DE7E1509798C}">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567" operator="containsText" id="{85727C42-1151-495D-9DD6-F1ED66BB5795}">
            <xm:f>NOT(ISERROR(SEARCH('Listados Datos'!$T$3,AT563)))</xm:f>
            <xm:f>'Listados Datos'!$T$3</xm:f>
            <x14:dxf>
              <fill>
                <patternFill patternType="solid">
                  <bgColor rgb="FFC00000"/>
                </patternFill>
              </fill>
            </x14:dxf>
          </x14:cfRule>
          <x14:cfRule type="containsText" priority="2568" operator="containsText" id="{CAFF7C72-4BD9-4622-B678-1A9FD38DB70D}">
            <xm:f>NOT(ISERROR(SEARCH('Listados Datos'!$T$4,AT563)))</xm:f>
            <xm:f>'Listados Datos'!$T$4</xm:f>
            <x14:dxf>
              <font>
                <b/>
                <i val="0"/>
                <color theme="0"/>
              </font>
              <fill>
                <patternFill>
                  <bgColor rgb="FFE26B0A"/>
                </patternFill>
              </fill>
            </x14:dxf>
          </x14:cfRule>
          <x14:cfRule type="containsText" priority="2569" operator="containsText" id="{0490C1BD-AB7A-42CB-862B-0A372F9D969E}">
            <xm:f>NOT(ISERROR(SEARCH('Listados Datos'!$T$5,AT563)))</xm:f>
            <xm:f>'Listados Datos'!$T$5</xm:f>
            <x14:dxf>
              <font>
                <b/>
                <i val="0"/>
                <color auto="1"/>
              </font>
              <fill>
                <patternFill>
                  <bgColor rgb="FFFFFF00"/>
                </patternFill>
              </fill>
            </x14:dxf>
          </x14:cfRule>
          <x14:cfRule type="containsText" priority="2570" operator="containsText" id="{4B8B75E5-A912-4DB6-A980-5A08499C2228}">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557" operator="containsText" id="{51369015-966C-47C2-8900-E042281F8E37}">
            <xm:f>NOT(ISERROR(SEARCH('Listados Datos'!$P$3,AR563)))</xm:f>
            <xm:f>'Listados Datos'!$P$3</xm:f>
            <x14:dxf>
              <fill>
                <patternFill>
                  <bgColor rgb="FF99CC00"/>
                </patternFill>
              </fill>
            </x14:dxf>
          </x14:cfRule>
          <x14:cfRule type="containsText" priority="2558" operator="containsText" id="{3ABB1673-8576-4B7E-9DEC-C8F55DBF8A74}">
            <xm:f>NOT(ISERROR(SEARCH('Listados Datos'!$P$4,AR563)))</xm:f>
            <xm:f>'Listados Datos'!$P$4</xm:f>
            <x14:dxf>
              <fill>
                <patternFill>
                  <bgColor rgb="FF33CC33"/>
                </patternFill>
              </fill>
            </x14:dxf>
          </x14:cfRule>
          <x14:cfRule type="containsText" priority="2559" operator="containsText" id="{1FD35EEC-2F39-4806-A4DB-8643C0EB3E4A}">
            <xm:f>NOT(ISERROR(SEARCH('Listados Datos'!$P$5,AR563)))</xm:f>
            <xm:f>'Listados Datos'!$P$5</xm:f>
            <x14:dxf>
              <fill>
                <patternFill>
                  <bgColor rgb="FFFFFF00"/>
                </patternFill>
              </fill>
            </x14:dxf>
          </x14:cfRule>
          <x14:cfRule type="containsText" priority="2560" operator="containsText" id="{EDC74637-0476-477E-8B3C-EA34204A0C29}">
            <xm:f>NOT(ISERROR(SEARCH('Listados Datos'!$P$6,AR563)))</xm:f>
            <xm:f>'Listados Datos'!$P$6</xm:f>
            <x14:dxf>
              <fill>
                <patternFill>
                  <bgColor rgb="FFFFC000"/>
                </patternFill>
              </fill>
            </x14:dxf>
          </x14:cfRule>
          <x14:cfRule type="containsText" priority="2561" operator="containsText" id="{262BC07D-A4E6-4ECD-818F-4826C6E2B959}">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553" operator="containsText" id="{BB865C77-AB94-4758-B229-50CE466641FC}">
            <xm:f>NOT(ISERROR(SEARCH('Listados Datos'!$T$3,AT567)))</xm:f>
            <xm:f>'Listados Datos'!$T$3</xm:f>
            <x14:dxf>
              <fill>
                <patternFill patternType="solid">
                  <bgColor rgb="FFC00000"/>
                </patternFill>
              </fill>
            </x14:dxf>
          </x14:cfRule>
          <x14:cfRule type="containsText" priority="2554" operator="containsText" id="{236875CA-DEE4-4124-BAC0-F074B4DF49B5}">
            <xm:f>NOT(ISERROR(SEARCH('Listados Datos'!$T$4,AT567)))</xm:f>
            <xm:f>'Listados Datos'!$T$4</xm:f>
            <x14:dxf>
              <font>
                <b/>
                <i val="0"/>
                <color theme="0"/>
              </font>
              <fill>
                <patternFill>
                  <bgColor rgb="FFE26B0A"/>
                </patternFill>
              </fill>
            </x14:dxf>
          </x14:cfRule>
          <x14:cfRule type="containsText" priority="2555" operator="containsText" id="{9751A9DF-A490-4BDE-9950-16CD324E9E96}">
            <xm:f>NOT(ISERROR(SEARCH('Listados Datos'!$T$5,AT567)))</xm:f>
            <xm:f>'Listados Datos'!$T$5</xm:f>
            <x14:dxf>
              <font>
                <b/>
                <i val="0"/>
                <color auto="1"/>
              </font>
              <fill>
                <patternFill>
                  <bgColor rgb="FFFFFF00"/>
                </patternFill>
              </fill>
            </x14:dxf>
          </x14:cfRule>
          <x14:cfRule type="containsText" priority="2556" operator="containsText" id="{6D9BBACD-8284-45DA-A871-9D5538156AED}">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543" operator="containsText" id="{E0E3763A-7C1E-4383-9629-0A7BBE17E9AF}">
            <xm:f>NOT(ISERROR(SEARCH('Listados Datos'!$P$3,AR567)))</xm:f>
            <xm:f>'Listados Datos'!$P$3</xm:f>
            <x14:dxf>
              <fill>
                <patternFill>
                  <bgColor rgb="FF99CC00"/>
                </patternFill>
              </fill>
            </x14:dxf>
          </x14:cfRule>
          <x14:cfRule type="containsText" priority="2544" operator="containsText" id="{DC9E8DE1-7FBF-4E54-A640-EF0E19C28296}">
            <xm:f>NOT(ISERROR(SEARCH('Listados Datos'!$P$4,AR567)))</xm:f>
            <xm:f>'Listados Datos'!$P$4</xm:f>
            <x14:dxf>
              <fill>
                <patternFill>
                  <bgColor rgb="FF33CC33"/>
                </patternFill>
              </fill>
            </x14:dxf>
          </x14:cfRule>
          <x14:cfRule type="containsText" priority="2545" operator="containsText" id="{0404F024-021D-47E6-B722-6F68688A3D32}">
            <xm:f>NOT(ISERROR(SEARCH('Listados Datos'!$P$5,AR567)))</xm:f>
            <xm:f>'Listados Datos'!$P$5</xm:f>
            <x14:dxf>
              <fill>
                <patternFill>
                  <bgColor rgb="FFFFFF00"/>
                </patternFill>
              </fill>
            </x14:dxf>
          </x14:cfRule>
          <x14:cfRule type="containsText" priority="2546" operator="containsText" id="{3AE18954-5867-4530-A6DB-20957C2DA783}">
            <xm:f>NOT(ISERROR(SEARCH('Listados Datos'!$P$6,AR567)))</xm:f>
            <xm:f>'Listados Datos'!$P$6</xm:f>
            <x14:dxf>
              <fill>
                <patternFill>
                  <bgColor rgb="FFFFC000"/>
                </patternFill>
              </fill>
            </x14:dxf>
          </x14:cfRule>
          <x14:cfRule type="containsText" priority="2547" operator="containsText" id="{699F2C61-2F4D-4395-8DDF-D038DFF0F575}">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539" operator="containsText" id="{D0D857EF-1033-4E90-92B8-94BFFDF25807}">
            <xm:f>NOT(ISERROR(SEARCH('Listados Datos'!$T$3,AF564)))</xm:f>
            <xm:f>'Listados Datos'!$T$3</xm:f>
            <x14:dxf>
              <fill>
                <patternFill patternType="solid">
                  <bgColor rgb="FFC00000"/>
                </patternFill>
              </fill>
            </x14:dxf>
          </x14:cfRule>
          <x14:cfRule type="containsText" priority="2540" operator="containsText" id="{95263D05-1651-488F-9326-27E412B376E6}">
            <xm:f>NOT(ISERROR(SEARCH('Listados Datos'!$T$4,AF564)))</xm:f>
            <xm:f>'Listados Datos'!$T$4</xm:f>
            <x14:dxf>
              <font>
                <b/>
                <i val="0"/>
                <color theme="0"/>
              </font>
              <fill>
                <patternFill>
                  <bgColor rgb="FFE26B0A"/>
                </patternFill>
              </fill>
            </x14:dxf>
          </x14:cfRule>
          <x14:cfRule type="containsText" priority="2541" operator="containsText" id="{D5A05954-DDFE-499A-A8D1-A4EBAAFFA31A}">
            <xm:f>NOT(ISERROR(SEARCH('Listados Datos'!$T$5,AF564)))</xm:f>
            <xm:f>'Listados Datos'!$T$5</xm:f>
            <x14:dxf>
              <font>
                <b/>
                <i val="0"/>
                <color auto="1"/>
              </font>
              <fill>
                <patternFill>
                  <bgColor rgb="FFFFFF00"/>
                </patternFill>
              </fill>
            </x14:dxf>
          </x14:cfRule>
          <x14:cfRule type="containsText" priority="2542" operator="containsText" id="{CB8C0900-197B-466B-A999-1F0DB94EA537}">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535" operator="containsText" id="{427B2A90-2876-4DD6-AF27-58D053C30D72}">
            <xm:f>NOT(ISERROR(SEARCH('Listados Datos'!$T$3,AB564)))</xm:f>
            <xm:f>'Listados Datos'!$T$3</xm:f>
            <x14:dxf>
              <fill>
                <patternFill patternType="solid">
                  <bgColor rgb="FFC00000"/>
                </patternFill>
              </fill>
            </x14:dxf>
          </x14:cfRule>
          <x14:cfRule type="containsText" priority="2536" operator="containsText" id="{EEEDB586-5C4A-4B17-BB9B-762F55A778FA}">
            <xm:f>NOT(ISERROR(SEARCH('Listados Datos'!$T$4,AB564)))</xm:f>
            <xm:f>'Listados Datos'!$T$4</xm:f>
            <x14:dxf>
              <font>
                <b/>
                <i val="0"/>
                <color theme="0"/>
              </font>
              <fill>
                <patternFill>
                  <bgColor rgb="FFE26B0A"/>
                </patternFill>
              </fill>
            </x14:dxf>
          </x14:cfRule>
          <x14:cfRule type="containsText" priority="2537" operator="containsText" id="{43C8BB92-9207-49C8-86D7-FBDD65D25658}">
            <xm:f>NOT(ISERROR(SEARCH('Listados Datos'!$T$5,AB564)))</xm:f>
            <xm:f>'Listados Datos'!$T$5</xm:f>
            <x14:dxf>
              <font>
                <b/>
                <i val="0"/>
                <color auto="1"/>
              </font>
              <fill>
                <patternFill>
                  <bgColor rgb="FFFFFF00"/>
                </patternFill>
              </fill>
            </x14:dxf>
          </x14:cfRule>
          <x14:cfRule type="containsText" priority="2538" operator="containsText" id="{7FAAAE63-4561-4C80-8FB5-324510A58B89}">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525" operator="containsText" id="{D0551E0D-85D9-4B0A-832B-5A6518FA2F70}">
            <xm:f>NOT(ISERROR(SEARCH('Listados Datos'!$P$3,Z564)))</xm:f>
            <xm:f>'Listados Datos'!$P$3</xm:f>
            <x14:dxf>
              <fill>
                <patternFill>
                  <bgColor rgb="FF99CC00"/>
                </patternFill>
              </fill>
            </x14:dxf>
          </x14:cfRule>
          <x14:cfRule type="containsText" priority="2526" operator="containsText" id="{3CE0745C-FD52-42CE-91BB-8C58D74FEB81}">
            <xm:f>NOT(ISERROR(SEARCH('Listados Datos'!$P$4,Z564)))</xm:f>
            <xm:f>'Listados Datos'!$P$4</xm:f>
            <x14:dxf>
              <fill>
                <patternFill>
                  <bgColor rgb="FF33CC33"/>
                </patternFill>
              </fill>
            </x14:dxf>
          </x14:cfRule>
          <x14:cfRule type="containsText" priority="2527" operator="containsText" id="{5B300B16-FC48-4B02-83B3-1587B4A6ABF5}">
            <xm:f>NOT(ISERROR(SEARCH('Listados Datos'!$P$5,Z564)))</xm:f>
            <xm:f>'Listados Datos'!$P$5</xm:f>
            <x14:dxf>
              <fill>
                <patternFill>
                  <bgColor rgb="FFFFFF00"/>
                </patternFill>
              </fill>
            </x14:dxf>
          </x14:cfRule>
          <x14:cfRule type="containsText" priority="2528" operator="containsText" id="{E06207A4-DEBF-4433-BB32-7F96EDCC71BA}">
            <xm:f>NOT(ISERROR(SEARCH('Listados Datos'!$P$6,Z564)))</xm:f>
            <xm:f>'Listados Datos'!$P$6</xm:f>
            <x14:dxf>
              <fill>
                <patternFill>
                  <bgColor rgb="FFFFC000"/>
                </patternFill>
              </fill>
            </x14:dxf>
          </x14:cfRule>
          <x14:cfRule type="containsText" priority="2529" operator="containsText" id="{C7DBF8F3-239B-474F-A259-26A94C8B4AA3}">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511" operator="containsText" id="{F458A61C-F898-4443-A890-127BB54BAE63}">
            <xm:f>NOT(ISERROR(SEARCH('Listados Datos'!$T$3,AT564)))</xm:f>
            <xm:f>'Listados Datos'!$T$3</xm:f>
            <x14:dxf>
              <fill>
                <patternFill patternType="solid">
                  <bgColor rgb="FFC00000"/>
                </patternFill>
              </fill>
            </x14:dxf>
          </x14:cfRule>
          <x14:cfRule type="containsText" priority="2512" operator="containsText" id="{ED20B447-73C6-47FD-8340-827BC8258C3E}">
            <xm:f>NOT(ISERROR(SEARCH('Listados Datos'!$T$4,AT564)))</xm:f>
            <xm:f>'Listados Datos'!$T$4</xm:f>
            <x14:dxf>
              <font>
                <b/>
                <i val="0"/>
                <color theme="0"/>
              </font>
              <fill>
                <patternFill>
                  <bgColor rgb="FFE26B0A"/>
                </patternFill>
              </fill>
            </x14:dxf>
          </x14:cfRule>
          <x14:cfRule type="containsText" priority="2513" operator="containsText" id="{ADDAFED4-5816-4891-82FA-FAC54D3F534D}">
            <xm:f>NOT(ISERROR(SEARCH('Listados Datos'!$T$5,AT564)))</xm:f>
            <xm:f>'Listados Datos'!$T$5</xm:f>
            <x14:dxf>
              <font>
                <b/>
                <i val="0"/>
                <color auto="1"/>
              </font>
              <fill>
                <patternFill>
                  <bgColor rgb="FFFFFF00"/>
                </patternFill>
              </fill>
            </x14:dxf>
          </x14:cfRule>
          <x14:cfRule type="containsText" priority="2514" operator="containsText" id="{4E6C4D94-9CC4-4454-89B3-AFC8DA2DAF8A}">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501" operator="containsText" id="{6ACF5C17-59F8-4615-8EDD-BC21974D8FE3}">
            <xm:f>NOT(ISERROR(SEARCH('Listados Datos'!$P$3,AR564)))</xm:f>
            <xm:f>'Listados Datos'!$P$3</xm:f>
            <x14:dxf>
              <fill>
                <patternFill>
                  <bgColor rgb="FF99CC00"/>
                </patternFill>
              </fill>
            </x14:dxf>
          </x14:cfRule>
          <x14:cfRule type="containsText" priority="2502" operator="containsText" id="{96745A68-721C-4A48-BF5A-22124016096F}">
            <xm:f>NOT(ISERROR(SEARCH('Listados Datos'!$P$4,AR564)))</xm:f>
            <xm:f>'Listados Datos'!$P$4</xm:f>
            <x14:dxf>
              <fill>
                <patternFill>
                  <bgColor rgb="FF33CC33"/>
                </patternFill>
              </fill>
            </x14:dxf>
          </x14:cfRule>
          <x14:cfRule type="containsText" priority="2503" operator="containsText" id="{0159591A-B05D-4E28-BDFF-4A7CACED39BE}">
            <xm:f>NOT(ISERROR(SEARCH('Listados Datos'!$P$5,AR564)))</xm:f>
            <xm:f>'Listados Datos'!$P$5</xm:f>
            <x14:dxf>
              <fill>
                <patternFill>
                  <bgColor rgb="FFFFFF00"/>
                </patternFill>
              </fill>
            </x14:dxf>
          </x14:cfRule>
          <x14:cfRule type="containsText" priority="2504" operator="containsText" id="{23A3378A-7C39-4413-BDA1-E67F250E1635}">
            <xm:f>NOT(ISERROR(SEARCH('Listados Datos'!$P$6,AR564)))</xm:f>
            <xm:f>'Listados Datos'!$P$6</xm:f>
            <x14:dxf>
              <fill>
                <patternFill>
                  <bgColor rgb="FFFFC000"/>
                </patternFill>
              </fill>
            </x14:dxf>
          </x14:cfRule>
          <x14:cfRule type="containsText" priority="2505" operator="containsText" id="{3D66EDD1-63F8-4935-9157-F0770620F234}">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497" operator="containsText" id="{DC3AAEB6-7FC7-440E-A443-ECF923085E18}">
            <xm:f>NOT(ISERROR(SEARCH('Listados Datos'!$T$3,AT565)))</xm:f>
            <xm:f>'Listados Datos'!$T$3</xm:f>
            <x14:dxf>
              <fill>
                <patternFill patternType="solid">
                  <bgColor rgb="FFC00000"/>
                </patternFill>
              </fill>
            </x14:dxf>
          </x14:cfRule>
          <x14:cfRule type="containsText" priority="2498" operator="containsText" id="{044D49D2-C203-4576-A688-10B0BFC5F80D}">
            <xm:f>NOT(ISERROR(SEARCH('Listados Datos'!$T$4,AT565)))</xm:f>
            <xm:f>'Listados Datos'!$T$4</xm:f>
            <x14:dxf>
              <font>
                <b/>
                <i val="0"/>
                <color theme="0"/>
              </font>
              <fill>
                <patternFill>
                  <bgColor rgb="FFE26B0A"/>
                </patternFill>
              </fill>
            </x14:dxf>
          </x14:cfRule>
          <x14:cfRule type="containsText" priority="2499" operator="containsText" id="{0F61EC52-078F-453F-BB72-DA449EDC5F8F}">
            <xm:f>NOT(ISERROR(SEARCH('Listados Datos'!$T$5,AT565)))</xm:f>
            <xm:f>'Listados Datos'!$T$5</xm:f>
            <x14:dxf>
              <font>
                <b/>
                <i val="0"/>
                <color auto="1"/>
              </font>
              <fill>
                <patternFill>
                  <bgColor rgb="FFFFFF00"/>
                </patternFill>
              </fill>
            </x14:dxf>
          </x14:cfRule>
          <x14:cfRule type="containsText" priority="2500" operator="containsText" id="{43326959-0EFA-4C3A-AF07-9023EC00C836}">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487" operator="containsText" id="{F557F640-88CA-4722-97E7-2E6A9992C346}">
            <xm:f>NOT(ISERROR(SEARCH('Listados Datos'!$P$3,AR565)))</xm:f>
            <xm:f>'Listados Datos'!$P$3</xm:f>
            <x14:dxf>
              <fill>
                <patternFill>
                  <bgColor rgb="FF99CC00"/>
                </patternFill>
              </fill>
            </x14:dxf>
          </x14:cfRule>
          <x14:cfRule type="containsText" priority="2488" operator="containsText" id="{CB8A22B7-E604-41A7-83B3-45D24D340E14}">
            <xm:f>NOT(ISERROR(SEARCH('Listados Datos'!$P$4,AR565)))</xm:f>
            <xm:f>'Listados Datos'!$P$4</xm:f>
            <x14:dxf>
              <fill>
                <patternFill>
                  <bgColor rgb="FF33CC33"/>
                </patternFill>
              </fill>
            </x14:dxf>
          </x14:cfRule>
          <x14:cfRule type="containsText" priority="2489" operator="containsText" id="{AA792DC0-B6E6-450F-A805-A9A4EFB8572D}">
            <xm:f>NOT(ISERROR(SEARCH('Listados Datos'!$P$5,AR565)))</xm:f>
            <xm:f>'Listados Datos'!$P$5</xm:f>
            <x14:dxf>
              <fill>
                <patternFill>
                  <bgColor rgb="FFFFFF00"/>
                </patternFill>
              </fill>
            </x14:dxf>
          </x14:cfRule>
          <x14:cfRule type="containsText" priority="2490" operator="containsText" id="{62BEE471-C7C2-4896-B9AD-D42B637012C9}">
            <xm:f>NOT(ISERROR(SEARCH('Listados Datos'!$P$6,AR565)))</xm:f>
            <xm:f>'Listados Datos'!$P$6</xm:f>
            <x14:dxf>
              <fill>
                <patternFill>
                  <bgColor rgb="FFFFC000"/>
                </patternFill>
              </fill>
            </x14:dxf>
          </x14:cfRule>
          <x14:cfRule type="containsText" priority="2491" operator="containsText" id="{23DDD46D-F7D8-4028-B978-5AB4F960DFE8}">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211" operator="containsText" id="{CF8D861A-338C-4C87-97A6-20018E237C51}">
            <xm:f>NOT(ISERROR(SEARCH('Listados Datos'!$T$3,AF580)))</xm:f>
            <xm:f>'Listados Datos'!$T$3</xm:f>
            <x14:dxf>
              <fill>
                <patternFill patternType="solid">
                  <bgColor rgb="FFC00000"/>
                </patternFill>
              </fill>
            </x14:dxf>
          </x14:cfRule>
          <x14:cfRule type="containsText" priority="2212" operator="containsText" id="{5AB9896D-13D6-4585-9C98-4388D9FDE600}">
            <xm:f>NOT(ISERROR(SEARCH('Listados Datos'!$T$4,AF580)))</xm:f>
            <xm:f>'Listados Datos'!$T$4</xm:f>
            <x14:dxf>
              <font>
                <b/>
                <i val="0"/>
                <color theme="0"/>
              </font>
              <fill>
                <patternFill>
                  <bgColor rgb="FFE26B0A"/>
                </patternFill>
              </fill>
            </x14:dxf>
          </x14:cfRule>
          <x14:cfRule type="containsText" priority="2213" operator="containsText" id="{CF90EB1A-A92D-4E83-AE24-AD815E4009F7}">
            <xm:f>NOT(ISERROR(SEARCH('Listados Datos'!$T$5,AF580)))</xm:f>
            <xm:f>'Listados Datos'!$T$5</xm:f>
            <x14:dxf>
              <font>
                <b/>
                <i val="0"/>
                <color auto="1"/>
              </font>
              <fill>
                <patternFill>
                  <bgColor rgb="FFFFFF00"/>
                </patternFill>
              </fill>
            </x14:dxf>
          </x14:cfRule>
          <x14:cfRule type="containsText" priority="2214" operator="containsText" id="{AE897E78-3023-4EA8-A917-4259FE1789C2}">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2207" operator="containsText" id="{92A2C499-1955-4A4E-AFF1-1B96E34FF8B7}">
            <xm:f>NOT(ISERROR(SEARCH('Listados Datos'!$T$3,AB580)))</xm:f>
            <xm:f>'Listados Datos'!$T$3</xm:f>
            <x14:dxf>
              <fill>
                <patternFill patternType="solid">
                  <bgColor rgb="FFC00000"/>
                </patternFill>
              </fill>
            </x14:dxf>
          </x14:cfRule>
          <x14:cfRule type="containsText" priority="2208" operator="containsText" id="{0352A24C-CE9B-4D8E-AA7F-B06AA6A52DE6}">
            <xm:f>NOT(ISERROR(SEARCH('Listados Datos'!$T$4,AB580)))</xm:f>
            <xm:f>'Listados Datos'!$T$4</xm:f>
            <x14:dxf>
              <font>
                <b/>
                <i val="0"/>
                <color theme="0"/>
              </font>
              <fill>
                <patternFill>
                  <bgColor rgb="FFE26B0A"/>
                </patternFill>
              </fill>
            </x14:dxf>
          </x14:cfRule>
          <x14:cfRule type="containsText" priority="2209" operator="containsText" id="{5F39EF79-01F2-4C15-BE41-1371F5AA0A1C}">
            <xm:f>NOT(ISERROR(SEARCH('Listados Datos'!$T$5,AB580)))</xm:f>
            <xm:f>'Listados Datos'!$T$5</xm:f>
            <x14:dxf>
              <font>
                <b/>
                <i val="0"/>
                <color auto="1"/>
              </font>
              <fill>
                <patternFill>
                  <bgColor rgb="FFFFFF00"/>
                </patternFill>
              </fill>
            </x14:dxf>
          </x14:cfRule>
          <x14:cfRule type="containsText" priority="2210" operator="containsText" id="{D7B83255-273E-44B4-85DE-648F6402C32E}">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2197" operator="containsText" id="{C3B37492-9464-4993-86B2-580AC748FD60}">
            <xm:f>NOT(ISERROR(SEARCH('Listados Datos'!$P$3,Z580)))</xm:f>
            <xm:f>'Listados Datos'!$P$3</xm:f>
            <x14:dxf>
              <fill>
                <patternFill>
                  <bgColor rgb="FF99CC00"/>
                </patternFill>
              </fill>
            </x14:dxf>
          </x14:cfRule>
          <x14:cfRule type="containsText" priority="2198" operator="containsText" id="{6A9AF173-7872-4409-8550-1A5A97AAFE3B}">
            <xm:f>NOT(ISERROR(SEARCH('Listados Datos'!$P$4,Z580)))</xm:f>
            <xm:f>'Listados Datos'!$P$4</xm:f>
            <x14:dxf>
              <fill>
                <patternFill>
                  <bgColor rgb="FF33CC33"/>
                </patternFill>
              </fill>
            </x14:dxf>
          </x14:cfRule>
          <x14:cfRule type="containsText" priority="2199" operator="containsText" id="{CD08C172-D8A4-47E9-9EB2-5603AC520CD4}">
            <xm:f>NOT(ISERROR(SEARCH('Listados Datos'!$P$5,Z580)))</xm:f>
            <xm:f>'Listados Datos'!$P$5</xm:f>
            <x14:dxf>
              <fill>
                <patternFill>
                  <bgColor rgb="FFFFFF00"/>
                </patternFill>
              </fill>
            </x14:dxf>
          </x14:cfRule>
          <x14:cfRule type="containsText" priority="2200" operator="containsText" id="{4AAE0D54-0F27-45B7-B2BC-B50D2BEC563B}">
            <xm:f>NOT(ISERROR(SEARCH('Listados Datos'!$P$6,Z580)))</xm:f>
            <xm:f>'Listados Datos'!$P$6</xm:f>
            <x14:dxf>
              <fill>
                <patternFill>
                  <bgColor rgb="FFFFC000"/>
                </patternFill>
              </fill>
            </x14:dxf>
          </x14:cfRule>
          <x14:cfRule type="containsText" priority="2201" operator="containsText" id="{D759FF05-838C-4402-BA20-75E437617625}">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2173" operator="containsText" id="{150C28AB-68BC-4EB5-A143-7A928F3A4DC0}">
            <xm:f>NOT(ISERROR(SEARCH('Listados Datos'!$T$3,AT580)))</xm:f>
            <xm:f>'Listados Datos'!$T$3</xm:f>
            <x14:dxf>
              <fill>
                <patternFill patternType="solid">
                  <bgColor rgb="FFC00000"/>
                </patternFill>
              </fill>
            </x14:dxf>
          </x14:cfRule>
          <x14:cfRule type="containsText" priority="2174" operator="containsText" id="{F81C6D3E-E16B-46CB-9C02-B3BC91A1A608}">
            <xm:f>NOT(ISERROR(SEARCH('Listados Datos'!$T$4,AT580)))</xm:f>
            <xm:f>'Listados Datos'!$T$4</xm:f>
            <x14:dxf>
              <font>
                <b/>
                <i val="0"/>
                <color theme="0"/>
              </font>
              <fill>
                <patternFill>
                  <bgColor rgb="FFE26B0A"/>
                </patternFill>
              </fill>
            </x14:dxf>
          </x14:cfRule>
          <x14:cfRule type="containsText" priority="2175" operator="containsText" id="{F0EA7FBF-6DA7-4966-9791-D6C8E477FE58}">
            <xm:f>NOT(ISERROR(SEARCH('Listados Datos'!$T$5,AT580)))</xm:f>
            <xm:f>'Listados Datos'!$T$5</xm:f>
            <x14:dxf>
              <font>
                <b/>
                <i val="0"/>
                <color auto="1"/>
              </font>
              <fill>
                <patternFill>
                  <bgColor rgb="FFFFFF00"/>
                </patternFill>
              </fill>
            </x14:dxf>
          </x14:cfRule>
          <x14:cfRule type="containsText" priority="2176" operator="containsText" id="{CFA96B3E-64B2-4BB0-9A0F-996926433C47}">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2163" operator="containsText" id="{794AA0AF-B910-46CA-B7D2-7BE40E0F4BF7}">
            <xm:f>NOT(ISERROR(SEARCH('Listados Datos'!$P$3,AR580)))</xm:f>
            <xm:f>'Listados Datos'!$P$3</xm:f>
            <x14:dxf>
              <fill>
                <patternFill>
                  <bgColor rgb="FF99CC00"/>
                </patternFill>
              </fill>
            </x14:dxf>
          </x14:cfRule>
          <x14:cfRule type="containsText" priority="2164" operator="containsText" id="{A4C961F5-5627-4D77-B6B5-BA7D7147787A}">
            <xm:f>NOT(ISERROR(SEARCH('Listados Datos'!$P$4,AR580)))</xm:f>
            <xm:f>'Listados Datos'!$P$4</xm:f>
            <x14:dxf>
              <fill>
                <patternFill>
                  <bgColor rgb="FF33CC33"/>
                </patternFill>
              </fill>
            </x14:dxf>
          </x14:cfRule>
          <x14:cfRule type="containsText" priority="2165" operator="containsText" id="{C68B94D9-6A63-46EE-808F-3D9BBA020067}">
            <xm:f>NOT(ISERROR(SEARCH('Listados Datos'!$P$5,AR580)))</xm:f>
            <xm:f>'Listados Datos'!$P$5</xm:f>
            <x14:dxf>
              <fill>
                <patternFill>
                  <bgColor rgb="FFFFFF00"/>
                </patternFill>
              </fill>
            </x14:dxf>
          </x14:cfRule>
          <x14:cfRule type="containsText" priority="2166" operator="containsText" id="{1CEC34D1-58D4-4270-B98A-968D6D0421BE}">
            <xm:f>NOT(ISERROR(SEARCH('Listados Datos'!$P$6,AR580)))</xm:f>
            <xm:f>'Listados Datos'!$P$6</xm:f>
            <x14:dxf>
              <fill>
                <patternFill>
                  <bgColor rgb="FFFFC000"/>
                </patternFill>
              </fill>
            </x14:dxf>
          </x14:cfRule>
          <x14:cfRule type="containsText" priority="2167" operator="containsText" id="{12CAB0E5-9811-4CAF-84E4-2FFA67559718}">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2159" operator="containsText" id="{78D707AC-44C7-4A4E-86E4-BE0C5B4737A5}">
            <xm:f>NOT(ISERROR(SEARCH('Listados Datos'!$T$3,AT581)))</xm:f>
            <xm:f>'Listados Datos'!$T$3</xm:f>
            <x14:dxf>
              <fill>
                <patternFill patternType="solid">
                  <bgColor rgb="FFC00000"/>
                </patternFill>
              </fill>
            </x14:dxf>
          </x14:cfRule>
          <x14:cfRule type="containsText" priority="2160" operator="containsText" id="{6D5F1B49-544E-45F8-965D-20A50C3B2BCF}">
            <xm:f>NOT(ISERROR(SEARCH('Listados Datos'!$T$4,AT581)))</xm:f>
            <xm:f>'Listados Datos'!$T$4</xm:f>
            <x14:dxf>
              <font>
                <b/>
                <i val="0"/>
                <color theme="0"/>
              </font>
              <fill>
                <patternFill>
                  <bgColor rgb="FFE26B0A"/>
                </patternFill>
              </fill>
            </x14:dxf>
          </x14:cfRule>
          <x14:cfRule type="containsText" priority="2161" operator="containsText" id="{7AF41B86-A482-4B10-B575-333FB1666198}">
            <xm:f>NOT(ISERROR(SEARCH('Listados Datos'!$T$5,AT581)))</xm:f>
            <xm:f>'Listados Datos'!$T$5</xm:f>
            <x14:dxf>
              <font>
                <b/>
                <i val="0"/>
                <color auto="1"/>
              </font>
              <fill>
                <patternFill>
                  <bgColor rgb="FFFFFF00"/>
                </patternFill>
              </fill>
            </x14:dxf>
          </x14:cfRule>
          <x14:cfRule type="containsText" priority="2162" operator="containsText" id="{BAC7D3C9-D4B7-447D-B854-2B1773DBDF07}">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2149" operator="containsText" id="{96F3B161-BCD3-44FB-869E-A75999341599}">
            <xm:f>NOT(ISERROR(SEARCH('Listados Datos'!$P$3,AR581)))</xm:f>
            <xm:f>'Listados Datos'!$P$3</xm:f>
            <x14:dxf>
              <fill>
                <patternFill>
                  <bgColor rgb="FF99CC00"/>
                </patternFill>
              </fill>
            </x14:dxf>
          </x14:cfRule>
          <x14:cfRule type="containsText" priority="2150" operator="containsText" id="{256F44F5-9C65-4685-9BC4-855E0084DF37}">
            <xm:f>NOT(ISERROR(SEARCH('Listados Datos'!$P$4,AR581)))</xm:f>
            <xm:f>'Listados Datos'!$P$4</xm:f>
            <x14:dxf>
              <fill>
                <patternFill>
                  <bgColor rgb="FF33CC33"/>
                </patternFill>
              </fill>
            </x14:dxf>
          </x14:cfRule>
          <x14:cfRule type="containsText" priority="2151" operator="containsText" id="{CB2C912C-EDB7-4BCE-AC7C-5D7DA8D9FB9D}">
            <xm:f>NOT(ISERROR(SEARCH('Listados Datos'!$P$5,AR581)))</xm:f>
            <xm:f>'Listados Datos'!$P$5</xm:f>
            <x14:dxf>
              <fill>
                <patternFill>
                  <bgColor rgb="FFFFFF00"/>
                </patternFill>
              </fill>
            </x14:dxf>
          </x14:cfRule>
          <x14:cfRule type="containsText" priority="2152" operator="containsText" id="{44F4BD67-0259-408E-B662-1DBBB360A525}">
            <xm:f>NOT(ISERROR(SEARCH('Listados Datos'!$P$6,AR581)))</xm:f>
            <xm:f>'Listados Datos'!$P$6</xm:f>
            <x14:dxf>
              <fill>
                <patternFill>
                  <bgColor rgb="FFFFC000"/>
                </patternFill>
              </fill>
            </x14:dxf>
          </x14:cfRule>
          <x14:cfRule type="containsText" priority="2153" operator="containsText" id="{19D6077B-6DE4-4383-BFA6-486C9792B828}">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2131" operator="containsText" id="{65F2C07D-218F-4753-B9EA-EBA11A6A617C}">
            <xm:f>NOT(ISERROR(SEARCH('Listados Datos'!$T$3,AF582)))</xm:f>
            <xm:f>'Listados Datos'!$T$3</xm:f>
            <x14:dxf>
              <fill>
                <patternFill patternType="solid">
                  <bgColor rgb="FFC00000"/>
                </patternFill>
              </fill>
            </x14:dxf>
          </x14:cfRule>
          <x14:cfRule type="containsText" priority="2132" operator="containsText" id="{709986E3-340D-4465-BEF9-F7E274A92DAA}">
            <xm:f>NOT(ISERROR(SEARCH('Listados Datos'!$T$4,AF582)))</xm:f>
            <xm:f>'Listados Datos'!$T$4</xm:f>
            <x14:dxf>
              <font>
                <b/>
                <i val="0"/>
                <color theme="0"/>
              </font>
              <fill>
                <patternFill>
                  <bgColor rgb="FFE26B0A"/>
                </patternFill>
              </fill>
            </x14:dxf>
          </x14:cfRule>
          <x14:cfRule type="containsText" priority="2133" operator="containsText" id="{3FE65641-CD65-4B14-BA02-10717DBD9BF4}">
            <xm:f>NOT(ISERROR(SEARCH('Listados Datos'!$T$5,AF582)))</xm:f>
            <xm:f>'Listados Datos'!$T$5</xm:f>
            <x14:dxf>
              <font>
                <b/>
                <i val="0"/>
                <color auto="1"/>
              </font>
              <fill>
                <patternFill>
                  <bgColor rgb="FFFFFF00"/>
                </patternFill>
              </fill>
            </x14:dxf>
          </x14:cfRule>
          <x14:cfRule type="containsText" priority="2134" operator="containsText" id="{B48C670E-3F89-4AA6-A51C-1A2DAA9E92F3}">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2127" operator="containsText" id="{50940A53-2594-4C6D-9F16-BA779176E682}">
            <xm:f>NOT(ISERROR(SEARCH('Listados Datos'!$T$3,AB582)))</xm:f>
            <xm:f>'Listados Datos'!$T$3</xm:f>
            <x14:dxf>
              <fill>
                <patternFill patternType="solid">
                  <bgColor rgb="FFC00000"/>
                </patternFill>
              </fill>
            </x14:dxf>
          </x14:cfRule>
          <x14:cfRule type="containsText" priority="2128" operator="containsText" id="{105DB54C-7620-4D0A-87D6-EC11F3552C78}">
            <xm:f>NOT(ISERROR(SEARCH('Listados Datos'!$T$4,AB582)))</xm:f>
            <xm:f>'Listados Datos'!$T$4</xm:f>
            <x14:dxf>
              <font>
                <b/>
                <i val="0"/>
                <color theme="0"/>
              </font>
              <fill>
                <patternFill>
                  <bgColor rgb="FFE26B0A"/>
                </patternFill>
              </fill>
            </x14:dxf>
          </x14:cfRule>
          <x14:cfRule type="containsText" priority="2129" operator="containsText" id="{F3C211D0-E350-4878-BAE8-E37A3BCA47C0}">
            <xm:f>NOT(ISERROR(SEARCH('Listados Datos'!$T$5,AB582)))</xm:f>
            <xm:f>'Listados Datos'!$T$5</xm:f>
            <x14:dxf>
              <font>
                <b/>
                <i val="0"/>
                <color auto="1"/>
              </font>
              <fill>
                <patternFill>
                  <bgColor rgb="FFFFFF00"/>
                </patternFill>
              </fill>
            </x14:dxf>
          </x14:cfRule>
          <x14:cfRule type="containsText" priority="2130" operator="containsText" id="{91BE2AAD-0196-4486-A463-F7E6893EEF64}">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2117" operator="containsText" id="{6D445F54-EF40-44D6-AC19-9EE5E34CEE3A}">
            <xm:f>NOT(ISERROR(SEARCH('Listados Datos'!$P$3,Z582)))</xm:f>
            <xm:f>'Listados Datos'!$P$3</xm:f>
            <x14:dxf>
              <fill>
                <patternFill>
                  <bgColor rgb="FF99CC00"/>
                </patternFill>
              </fill>
            </x14:dxf>
          </x14:cfRule>
          <x14:cfRule type="containsText" priority="2118" operator="containsText" id="{01B2CD94-A498-4353-955D-CC049D4A4D33}">
            <xm:f>NOT(ISERROR(SEARCH('Listados Datos'!$P$4,Z582)))</xm:f>
            <xm:f>'Listados Datos'!$P$4</xm:f>
            <x14:dxf>
              <fill>
                <patternFill>
                  <bgColor rgb="FF33CC33"/>
                </patternFill>
              </fill>
            </x14:dxf>
          </x14:cfRule>
          <x14:cfRule type="containsText" priority="2119" operator="containsText" id="{B1F48013-62F1-41B7-9750-D7D3D5875126}">
            <xm:f>NOT(ISERROR(SEARCH('Listados Datos'!$P$5,Z582)))</xm:f>
            <xm:f>'Listados Datos'!$P$5</xm:f>
            <x14:dxf>
              <fill>
                <patternFill>
                  <bgColor rgb="FFFFFF00"/>
                </patternFill>
              </fill>
            </x14:dxf>
          </x14:cfRule>
          <x14:cfRule type="containsText" priority="2120" operator="containsText" id="{42AF1E86-E11E-4D31-9E5A-868694CAE503}">
            <xm:f>NOT(ISERROR(SEARCH('Listados Datos'!$P$6,Z582)))</xm:f>
            <xm:f>'Listados Datos'!$P$6</xm:f>
            <x14:dxf>
              <fill>
                <patternFill>
                  <bgColor rgb="FFFFC000"/>
                </patternFill>
              </fill>
            </x14:dxf>
          </x14:cfRule>
          <x14:cfRule type="containsText" priority="2121" operator="containsText" id="{4DB17084-D8B1-4ACF-83F0-3481E14052E3}">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2089" operator="containsText" id="{C58BCEC6-C01F-467A-A233-FA555A5C9237}">
            <xm:f>NOT(ISERROR(SEARCH('Listados Datos'!$T$3,AT583)))</xm:f>
            <xm:f>'Listados Datos'!$T$3</xm:f>
            <x14:dxf>
              <fill>
                <patternFill patternType="solid">
                  <bgColor rgb="FFC00000"/>
                </patternFill>
              </fill>
            </x14:dxf>
          </x14:cfRule>
          <x14:cfRule type="containsText" priority="2090" operator="containsText" id="{66A53B06-FB95-4355-91F3-C213E77C840D}">
            <xm:f>NOT(ISERROR(SEARCH('Listados Datos'!$T$4,AT583)))</xm:f>
            <xm:f>'Listados Datos'!$T$4</xm:f>
            <x14:dxf>
              <font>
                <b/>
                <i val="0"/>
                <color theme="0"/>
              </font>
              <fill>
                <patternFill>
                  <bgColor rgb="FFE26B0A"/>
                </patternFill>
              </fill>
            </x14:dxf>
          </x14:cfRule>
          <x14:cfRule type="containsText" priority="2091" operator="containsText" id="{4766B70F-9936-46BA-A02E-D40745180EF0}">
            <xm:f>NOT(ISERROR(SEARCH('Listados Datos'!$T$5,AT583)))</xm:f>
            <xm:f>'Listados Datos'!$T$5</xm:f>
            <x14:dxf>
              <font>
                <b/>
                <i val="0"/>
                <color auto="1"/>
              </font>
              <fill>
                <patternFill>
                  <bgColor rgb="FFFFFF00"/>
                </patternFill>
              </fill>
            </x14:dxf>
          </x14:cfRule>
          <x14:cfRule type="containsText" priority="2092" operator="containsText" id="{65EF426F-E727-4D62-BCCF-5F51735A47DF}">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2009" operator="containsText" id="{D862F405-1726-4EF7-993A-4224538F2B44}">
            <xm:f>NOT(ISERROR(SEARCH('Listados Datos'!$T$3,AT597)))</xm:f>
            <xm:f>'Listados Datos'!$T$3</xm:f>
            <x14:dxf>
              <fill>
                <patternFill patternType="solid">
                  <bgColor rgb="FFC00000"/>
                </patternFill>
              </fill>
            </x14:dxf>
          </x14:cfRule>
          <x14:cfRule type="containsText" priority="2010" operator="containsText" id="{2CC32B02-95B8-4B75-9037-5003350923D4}">
            <xm:f>NOT(ISERROR(SEARCH('Listados Datos'!$T$4,AT597)))</xm:f>
            <xm:f>'Listados Datos'!$T$4</xm:f>
            <x14:dxf>
              <font>
                <b/>
                <i val="0"/>
                <color theme="0"/>
              </font>
              <fill>
                <patternFill>
                  <bgColor rgb="FFE26B0A"/>
                </patternFill>
              </fill>
            </x14:dxf>
          </x14:cfRule>
          <x14:cfRule type="containsText" priority="2011" operator="containsText" id="{46E3E1E4-7065-48BA-AC85-6F900CB43233}">
            <xm:f>NOT(ISERROR(SEARCH('Listados Datos'!$T$5,AT597)))</xm:f>
            <xm:f>'Listados Datos'!$T$5</xm:f>
            <x14:dxf>
              <font>
                <b/>
                <i val="0"/>
                <color auto="1"/>
              </font>
              <fill>
                <patternFill>
                  <bgColor rgb="FFFFFF00"/>
                </patternFill>
              </fill>
            </x14:dxf>
          </x14:cfRule>
          <x14:cfRule type="containsText" priority="2012" operator="containsText" id="{A620DE48-A940-4631-A463-CA5FDC72D1E0}">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999" operator="containsText" id="{6E09E500-3405-4C4B-BB2D-649564F35667}">
            <xm:f>NOT(ISERROR(SEARCH('Listados Datos'!$P$3,AR597)))</xm:f>
            <xm:f>'Listados Datos'!$P$3</xm:f>
            <x14:dxf>
              <fill>
                <patternFill>
                  <bgColor rgb="FF99CC00"/>
                </patternFill>
              </fill>
            </x14:dxf>
          </x14:cfRule>
          <x14:cfRule type="containsText" priority="2000" operator="containsText" id="{B8D08DC9-CBCE-4585-B384-1A894FB228D5}">
            <xm:f>NOT(ISERROR(SEARCH('Listados Datos'!$P$4,AR597)))</xm:f>
            <xm:f>'Listados Datos'!$P$4</xm:f>
            <x14:dxf>
              <fill>
                <patternFill>
                  <bgColor rgb="FF33CC33"/>
                </patternFill>
              </fill>
            </x14:dxf>
          </x14:cfRule>
          <x14:cfRule type="containsText" priority="2001" operator="containsText" id="{BCCD509E-E092-483B-BB4E-3F3577FC8EBA}">
            <xm:f>NOT(ISERROR(SEARCH('Listados Datos'!$P$5,AR597)))</xm:f>
            <xm:f>'Listados Datos'!$P$5</xm:f>
            <x14:dxf>
              <fill>
                <patternFill>
                  <bgColor rgb="FFFFFF00"/>
                </patternFill>
              </fill>
            </x14:dxf>
          </x14:cfRule>
          <x14:cfRule type="containsText" priority="2002" operator="containsText" id="{C2D461F0-131F-441A-9C03-CDD5089B3C97}">
            <xm:f>NOT(ISERROR(SEARCH('Listados Datos'!$P$6,AR597)))</xm:f>
            <xm:f>'Listados Datos'!$P$6</xm:f>
            <x14:dxf>
              <fill>
                <patternFill>
                  <bgColor rgb="FFFFC000"/>
                </patternFill>
              </fill>
            </x14:dxf>
          </x14:cfRule>
          <x14:cfRule type="containsText" priority="2003" operator="containsText" id="{A39AFC82-97DD-400D-B003-FD3DD2FAB35C}">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967" operator="containsText" id="{7DBCA9EB-BEF9-418F-B878-A1A6551CE519}">
            <xm:f>NOT(ISERROR(SEARCH('Listados Datos'!$T$3,AT594)))</xm:f>
            <xm:f>'Listados Datos'!$T$3</xm:f>
            <x14:dxf>
              <fill>
                <patternFill patternType="solid">
                  <bgColor rgb="FFC00000"/>
                </patternFill>
              </fill>
            </x14:dxf>
          </x14:cfRule>
          <x14:cfRule type="containsText" priority="1968" operator="containsText" id="{57F434E1-ADDA-4A87-979A-37023CBB6557}">
            <xm:f>NOT(ISERROR(SEARCH('Listados Datos'!$T$4,AT594)))</xm:f>
            <xm:f>'Listados Datos'!$T$4</xm:f>
            <x14:dxf>
              <font>
                <b/>
                <i val="0"/>
                <color theme="0"/>
              </font>
              <fill>
                <patternFill>
                  <bgColor rgb="FFE26B0A"/>
                </patternFill>
              </fill>
            </x14:dxf>
          </x14:cfRule>
          <x14:cfRule type="containsText" priority="1969" operator="containsText" id="{E1527BD5-F3D0-400C-ACCC-B55590235A30}">
            <xm:f>NOT(ISERROR(SEARCH('Listados Datos'!$T$5,AT594)))</xm:f>
            <xm:f>'Listados Datos'!$T$5</xm:f>
            <x14:dxf>
              <font>
                <b/>
                <i val="0"/>
                <color auto="1"/>
              </font>
              <fill>
                <patternFill>
                  <bgColor rgb="FFFFFF00"/>
                </patternFill>
              </fill>
            </x14:dxf>
          </x14:cfRule>
          <x14:cfRule type="containsText" priority="1970" operator="containsText" id="{78E31376-6849-44FA-AF00-1DA28173427D}">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957" operator="containsText" id="{A4B6C721-4EDF-4BB4-A7BD-573FC7B55B07}">
            <xm:f>NOT(ISERROR(SEARCH('Listados Datos'!$P$3,AR594)))</xm:f>
            <xm:f>'Listados Datos'!$P$3</xm:f>
            <x14:dxf>
              <fill>
                <patternFill>
                  <bgColor rgb="FF99CC00"/>
                </patternFill>
              </fill>
            </x14:dxf>
          </x14:cfRule>
          <x14:cfRule type="containsText" priority="1958" operator="containsText" id="{FDA759F0-7C11-4334-9213-E804E6BCD763}">
            <xm:f>NOT(ISERROR(SEARCH('Listados Datos'!$P$4,AR594)))</xm:f>
            <xm:f>'Listados Datos'!$P$4</xm:f>
            <x14:dxf>
              <fill>
                <patternFill>
                  <bgColor rgb="FF33CC33"/>
                </patternFill>
              </fill>
            </x14:dxf>
          </x14:cfRule>
          <x14:cfRule type="containsText" priority="1959" operator="containsText" id="{42008C93-6316-4546-897C-BA165707CE53}">
            <xm:f>NOT(ISERROR(SEARCH('Listados Datos'!$P$5,AR594)))</xm:f>
            <xm:f>'Listados Datos'!$P$5</xm:f>
            <x14:dxf>
              <fill>
                <patternFill>
                  <bgColor rgb="FFFFFF00"/>
                </patternFill>
              </fill>
            </x14:dxf>
          </x14:cfRule>
          <x14:cfRule type="containsText" priority="1960" operator="containsText" id="{9AE7BA34-4844-4D21-A308-96BADCA3B3E4}">
            <xm:f>NOT(ISERROR(SEARCH('Listados Datos'!$P$6,AR594)))</xm:f>
            <xm:f>'Listados Datos'!$P$6</xm:f>
            <x14:dxf>
              <fill>
                <patternFill>
                  <bgColor rgb="FFFFC000"/>
                </patternFill>
              </fill>
            </x14:dxf>
          </x14:cfRule>
          <x14:cfRule type="containsText" priority="1961" operator="containsText" id="{754A8D96-9ADA-412E-BC24-1C10B1B012A6}">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2075" operator="containsText" id="{779A4319-470E-4010-8A2E-94A667FF3D20}">
            <xm:f>NOT(ISERROR(SEARCH('Listados Datos'!$T$3,AF592)))</xm:f>
            <xm:f>'Listados Datos'!$T$3</xm:f>
            <x14:dxf>
              <fill>
                <patternFill patternType="solid">
                  <bgColor rgb="FFC00000"/>
                </patternFill>
              </fill>
            </x14:dxf>
          </x14:cfRule>
          <x14:cfRule type="containsText" priority="2076" operator="containsText" id="{ED5656FC-9FB7-4F22-AE05-1D70D59EF166}">
            <xm:f>NOT(ISERROR(SEARCH('Listados Datos'!$T$4,AF592)))</xm:f>
            <xm:f>'Listados Datos'!$T$4</xm:f>
            <x14:dxf>
              <font>
                <b/>
                <i val="0"/>
                <color theme="0"/>
              </font>
              <fill>
                <patternFill>
                  <bgColor rgb="FFE26B0A"/>
                </patternFill>
              </fill>
            </x14:dxf>
          </x14:cfRule>
          <x14:cfRule type="containsText" priority="2077" operator="containsText" id="{5CCF9DFF-C1E3-420A-A6DC-C2CED12F0590}">
            <xm:f>NOT(ISERROR(SEARCH('Listados Datos'!$T$5,AF592)))</xm:f>
            <xm:f>'Listados Datos'!$T$5</xm:f>
            <x14:dxf>
              <font>
                <b/>
                <i val="0"/>
                <color auto="1"/>
              </font>
              <fill>
                <patternFill>
                  <bgColor rgb="FFFFFF00"/>
                </patternFill>
              </fill>
            </x14:dxf>
          </x14:cfRule>
          <x14:cfRule type="containsText" priority="2078" operator="containsText" id="{4DF3FF34-78A6-4EEE-9775-445B6B0BA35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2071" operator="containsText" id="{86161DFA-0D28-4036-A5EA-DE8A3CE5F669}">
            <xm:f>NOT(ISERROR(SEARCH('Listados Datos'!$T$3,AB592)))</xm:f>
            <xm:f>'Listados Datos'!$T$3</xm:f>
            <x14:dxf>
              <fill>
                <patternFill patternType="solid">
                  <bgColor rgb="FFC00000"/>
                </patternFill>
              </fill>
            </x14:dxf>
          </x14:cfRule>
          <x14:cfRule type="containsText" priority="2072" operator="containsText" id="{8EC9CA43-5691-45C5-A54C-85C334BCB778}">
            <xm:f>NOT(ISERROR(SEARCH('Listados Datos'!$T$4,AB592)))</xm:f>
            <xm:f>'Listados Datos'!$T$4</xm:f>
            <x14:dxf>
              <font>
                <b/>
                <i val="0"/>
                <color theme="0"/>
              </font>
              <fill>
                <patternFill>
                  <bgColor rgb="FFE26B0A"/>
                </patternFill>
              </fill>
            </x14:dxf>
          </x14:cfRule>
          <x14:cfRule type="containsText" priority="2073" operator="containsText" id="{F5089BBF-4252-4132-A009-1A8F067E3E7F}">
            <xm:f>NOT(ISERROR(SEARCH('Listados Datos'!$T$5,AB592)))</xm:f>
            <xm:f>'Listados Datos'!$T$5</xm:f>
            <x14:dxf>
              <font>
                <b/>
                <i val="0"/>
                <color auto="1"/>
              </font>
              <fill>
                <patternFill>
                  <bgColor rgb="FFFFFF00"/>
                </patternFill>
              </fill>
            </x14:dxf>
          </x14:cfRule>
          <x14:cfRule type="containsText" priority="2074" operator="containsText" id="{C8C415E3-2564-4CFF-99A3-1B0EBBDE1322}">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2061" operator="containsText" id="{88FC90EE-6261-4566-ACB0-3001365EDBF1}">
            <xm:f>NOT(ISERROR(SEARCH('Listados Datos'!$P$3,Z592)))</xm:f>
            <xm:f>'Listados Datos'!$P$3</xm:f>
            <x14:dxf>
              <fill>
                <patternFill>
                  <bgColor rgb="FF99CC00"/>
                </patternFill>
              </fill>
            </x14:dxf>
          </x14:cfRule>
          <x14:cfRule type="containsText" priority="2062" operator="containsText" id="{D4F7AF1F-2D72-4B7A-8DDD-DF9F1F6D6634}">
            <xm:f>NOT(ISERROR(SEARCH('Listados Datos'!$P$4,Z592)))</xm:f>
            <xm:f>'Listados Datos'!$P$4</xm:f>
            <x14:dxf>
              <fill>
                <patternFill>
                  <bgColor rgb="FF33CC33"/>
                </patternFill>
              </fill>
            </x14:dxf>
          </x14:cfRule>
          <x14:cfRule type="containsText" priority="2063" operator="containsText" id="{5F9C8637-DCC9-44CC-B3B4-D298CC77BD30}">
            <xm:f>NOT(ISERROR(SEARCH('Listados Datos'!$P$5,Z592)))</xm:f>
            <xm:f>'Listados Datos'!$P$5</xm:f>
            <x14:dxf>
              <fill>
                <patternFill>
                  <bgColor rgb="FFFFFF00"/>
                </patternFill>
              </fill>
            </x14:dxf>
          </x14:cfRule>
          <x14:cfRule type="containsText" priority="2064" operator="containsText" id="{14824D78-E158-414A-8F69-7AE6EDB50558}">
            <xm:f>NOT(ISERROR(SEARCH('Listados Datos'!$P$6,Z592)))</xm:f>
            <xm:f>'Listados Datos'!$P$6</xm:f>
            <x14:dxf>
              <fill>
                <patternFill>
                  <bgColor rgb="FFFFC000"/>
                </patternFill>
              </fill>
            </x14:dxf>
          </x14:cfRule>
          <x14:cfRule type="containsText" priority="2065" operator="containsText" id="{D1F6FC57-46FA-44AF-BDE7-A460EF3E6288}">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2037" operator="containsText" id="{AECED114-6067-40F5-9476-CA0FA533B357}">
            <xm:f>NOT(ISERROR(SEARCH('Listados Datos'!$T$3,AT592)))</xm:f>
            <xm:f>'Listados Datos'!$T$3</xm:f>
            <x14:dxf>
              <fill>
                <patternFill patternType="solid">
                  <bgColor rgb="FFC00000"/>
                </patternFill>
              </fill>
            </x14:dxf>
          </x14:cfRule>
          <x14:cfRule type="containsText" priority="2038" operator="containsText" id="{9F67A422-4AB8-4678-9BA9-2C94184E6A23}">
            <xm:f>NOT(ISERROR(SEARCH('Listados Datos'!$T$4,AT592)))</xm:f>
            <xm:f>'Listados Datos'!$T$4</xm:f>
            <x14:dxf>
              <font>
                <b/>
                <i val="0"/>
                <color theme="0"/>
              </font>
              <fill>
                <patternFill>
                  <bgColor rgb="FFE26B0A"/>
                </patternFill>
              </fill>
            </x14:dxf>
          </x14:cfRule>
          <x14:cfRule type="containsText" priority="2039" operator="containsText" id="{74A238A9-83F4-4954-8320-7610109F684C}">
            <xm:f>NOT(ISERROR(SEARCH('Listados Datos'!$T$5,AT592)))</xm:f>
            <xm:f>'Listados Datos'!$T$5</xm:f>
            <x14:dxf>
              <font>
                <b/>
                <i val="0"/>
                <color auto="1"/>
              </font>
              <fill>
                <patternFill>
                  <bgColor rgb="FFFFFF00"/>
                </patternFill>
              </fill>
            </x14:dxf>
          </x14:cfRule>
          <x14:cfRule type="containsText" priority="2040" operator="containsText" id="{23201D78-F2F1-434B-85AA-54E957CEBF8E}">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2027" operator="containsText" id="{34D67550-49EA-4662-8B5E-298909150934}">
            <xm:f>NOT(ISERROR(SEARCH('Listados Datos'!$P$3,AR592)))</xm:f>
            <xm:f>'Listados Datos'!$P$3</xm:f>
            <x14:dxf>
              <fill>
                <patternFill>
                  <bgColor rgb="FF99CC00"/>
                </patternFill>
              </fill>
            </x14:dxf>
          </x14:cfRule>
          <x14:cfRule type="containsText" priority="2028" operator="containsText" id="{CA848BD6-290F-49AB-B42D-E0873A04D420}">
            <xm:f>NOT(ISERROR(SEARCH('Listados Datos'!$P$4,AR592)))</xm:f>
            <xm:f>'Listados Datos'!$P$4</xm:f>
            <x14:dxf>
              <fill>
                <patternFill>
                  <bgColor rgb="FF33CC33"/>
                </patternFill>
              </fill>
            </x14:dxf>
          </x14:cfRule>
          <x14:cfRule type="containsText" priority="2029" operator="containsText" id="{7E5E423B-8513-4520-A754-F1322229F655}">
            <xm:f>NOT(ISERROR(SEARCH('Listados Datos'!$P$5,AR592)))</xm:f>
            <xm:f>'Listados Datos'!$P$5</xm:f>
            <x14:dxf>
              <fill>
                <patternFill>
                  <bgColor rgb="FFFFFF00"/>
                </patternFill>
              </fill>
            </x14:dxf>
          </x14:cfRule>
          <x14:cfRule type="containsText" priority="2030" operator="containsText" id="{637B6858-7CF4-4341-8499-8BDA7871232B}">
            <xm:f>NOT(ISERROR(SEARCH('Listados Datos'!$P$6,AR592)))</xm:f>
            <xm:f>'Listados Datos'!$P$6</xm:f>
            <x14:dxf>
              <fill>
                <patternFill>
                  <bgColor rgb="FFFFC000"/>
                </patternFill>
              </fill>
            </x14:dxf>
          </x14:cfRule>
          <x14:cfRule type="containsText" priority="2031" operator="containsText" id="{F137D581-2899-42E0-9443-0124B23E2653}">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2023" operator="containsText" id="{0F13B23C-5BF8-4FDC-BA3E-92B232633861}">
            <xm:f>NOT(ISERROR(SEARCH('Listados Datos'!$T$3,AT593)))</xm:f>
            <xm:f>'Listados Datos'!$T$3</xm:f>
            <x14:dxf>
              <fill>
                <patternFill patternType="solid">
                  <bgColor rgb="FFC00000"/>
                </patternFill>
              </fill>
            </x14:dxf>
          </x14:cfRule>
          <x14:cfRule type="containsText" priority="2024" operator="containsText" id="{64D46F61-04C7-4220-B52F-C855DC7ED483}">
            <xm:f>NOT(ISERROR(SEARCH('Listados Datos'!$T$4,AT593)))</xm:f>
            <xm:f>'Listados Datos'!$T$4</xm:f>
            <x14:dxf>
              <font>
                <b/>
                <i val="0"/>
                <color theme="0"/>
              </font>
              <fill>
                <patternFill>
                  <bgColor rgb="FFE26B0A"/>
                </patternFill>
              </fill>
            </x14:dxf>
          </x14:cfRule>
          <x14:cfRule type="containsText" priority="2025" operator="containsText" id="{60BCA60A-483C-479E-BAE3-BD387E13AB24}">
            <xm:f>NOT(ISERROR(SEARCH('Listados Datos'!$T$5,AT593)))</xm:f>
            <xm:f>'Listados Datos'!$T$5</xm:f>
            <x14:dxf>
              <font>
                <b/>
                <i val="0"/>
                <color auto="1"/>
              </font>
              <fill>
                <patternFill>
                  <bgColor rgb="FFFFFF00"/>
                </patternFill>
              </fill>
            </x14:dxf>
          </x14:cfRule>
          <x14:cfRule type="containsText" priority="2026" operator="containsText" id="{5B0276B5-65EC-4C2B-B960-9B662475AF67}">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2013" operator="containsText" id="{36BAA953-75B2-4578-8778-02844C0AE9ED}">
            <xm:f>NOT(ISERROR(SEARCH('Listados Datos'!$P$3,AR593)))</xm:f>
            <xm:f>'Listados Datos'!$P$3</xm:f>
            <x14:dxf>
              <fill>
                <patternFill>
                  <bgColor rgb="FF99CC00"/>
                </patternFill>
              </fill>
            </x14:dxf>
          </x14:cfRule>
          <x14:cfRule type="containsText" priority="2014" operator="containsText" id="{221B25C5-3778-4517-833B-8C5A20457A38}">
            <xm:f>NOT(ISERROR(SEARCH('Listados Datos'!$P$4,AR593)))</xm:f>
            <xm:f>'Listados Datos'!$P$4</xm:f>
            <x14:dxf>
              <fill>
                <patternFill>
                  <bgColor rgb="FF33CC33"/>
                </patternFill>
              </fill>
            </x14:dxf>
          </x14:cfRule>
          <x14:cfRule type="containsText" priority="2015" operator="containsText" id="{6D4DFE59-EBAB-43DF-AAEA-1B587B93E027}">
            <xm:f>NOT(ISERROR(SEARCH('Listados Datos'!$P$5,AR593)))</xm:f>
            <xm:f>'Listados Datos'!$P$5</xm:f>
            <x14:dxf>
              <fill>
                <patternFill>
                  <bgColor rgb="FFFFFF00"/>
                </patternFill>
              </fill>
            </x14:dxf>
          </x14:cfRule>
          <x14:cfRule type="containsText" priority="2016" operator="containsText" id="{8180C0E2-04B0-4B56-A931-881BCEE31A2F}">
            <xm:f>NOT(ISERROR(SEARCH('Listados Datos'!$P$6,AR593)))</xm:f>
            <xm:f>'Listados Datos'!$P$6</xm:f>
            <x14:dxf>
              <fill>
                <patternFill>
                  <bgColor rgb="FFFFC000"/>
                </patternFill>
              </fill>
            </x14:dxf>
          </x14:cfRule>
          <x14:cfRule type="containsText" priority="2017" operator="containsText" id="{502F0D61-874F-4268-9049-41208429AB0E}">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995" operator="containsText" id="{30769AC4-B772-4434-89F6-C3A783BB5135}">
            <xm:f>NOT(ISERROR(SEARCH('Listados Datos'!$T$3,AF594)))</xm:f>
            <xm:f>'Listados Datos'!$T$3</xm:f>
            <x14:dxf>
              <fill>
                <patternFill patternType="solid">
                  <bgColor rgb="FFC00000"/>
                </patternFill>
              </fill>
            </x14:dxf>
          </x14:cfRule>
          <x14:cfRule type="containsText" priority="1996" operator="containsText" id="{C429F025-FCF1-4810-BCD9-801DADA76EDC}">
            <xm:f>NOT(ISERROR(SEARCH('Listados Datos'!$T$4,AF594)))</xm:f>
            <xm:f>'Listados Datos'!$T$4</xm:f>
            <x14:dxf>
              <font>
                <b/>
                <i val="0"/>
                <color theme="0"/>
              </font>
              <fill>
                <patternFill>
                  <bgColor rgb="FFE26B0A"/>
                </patternFill>
              </fill>
            </x14:dxf>
          </x14:cfRule>
          <x14:cfRule type="containsText" priority="1997" operator="containsText" id="{5E52F2AF-F9B8-47CA-80DD-DDCDF7B606BD}">
            <xm:f>NOT(ISERROR(SEARCH('Listados Datos'!$T$5,AF594)))</xm:f>
            <xm:f>'Listados Datos'!$T$5</xm:f>
            <x14:dxf>
              <font>
                <b/>
                <i val="0"/>
                <color auto="1"/>
              </font>
              <fill>
                <patternFill>
                  <bgColor rgb="FFFFFF00"/>
                </patternFill>
              </fill>
            </x14:dxf>
          </x14:cfRule>
          <x14:cfRule type="containsText" priority="1998" operator="containsText" id="{30411454-43AA-443F-BA90-F0FD1FC0D9E1}">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991" operator="containsText" id="{A69D2A38-1172-4ADA-B47E-64A316E14D02}">
            <xm:f>NOT(ISERROR(SEARCH('Listados Datos'!$T$3,AB594)))</xm:f>
            <xm:f>'Listados Datos'!$T$3</xm:f>
            <x14:dxf>
              <fill>
                <patternFill patternType="solid">
                  <bgColor rgb="FFC00000"/>
                </patternFill>
              </fill>
            </x14:dxf>
          </x14:cfRule>
          <x14:cfRule type="containsText" priority="1992" operator="containsText" id="{034F9565-4F41-4CA7-998A-EC9029F66ED0}">
            <xm:f>NOT(ISERROR(SEARCH('Listados Datos'!$T$4,AB594)))</xm:f>
            <xm:f>'Listados Datos'!$T$4</xm:f>
            <x14:dxf>
              <font>
                <b/>
                <i val="0"/>
                <color theme="0"/>
              </font>
              <fill>
                <patternFill>
                  <bgColor rgb="FFE26B0A"/>
                </patternFill>
              </fill>
            </x14:dxf>
          </x14:cfRule>
          <x14:cfRule type="containsText" priority="1993" operator="containsText" id="{E1E57278-ACA7-4585-B3A2-B71AB8159046}">
            <xm:f>NOT(ISERROR(SEARCH('Listados Datos'!$T$5,AB594)))</xm:f>
            <xm:f>'Listados Datos'!$T$5</xm:f>
            <x14:dxf>
              <font>
                <b/>
                <i val="0"/>
                <color auto="1"/>
              </font>
              <fill>
                <patternFill>
                  <bgColor rgb="FFFFFF00"/>
                </patternFill>
              </fill>
            </x14:dxf>
          </x14:cfRule>
          <x14:cfRule type="containsText" priority="1994" operator="containsText" id="{78A8B10B-D78B-49ED-AE6D-8B99615A4B02}">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981" operator="containsText" id="{07D75234-ACBF-4AAD-BB89-D2EF58A0B971}">
            <xm:f>NOT(ISERROR(SEARCH('Listados Datos'!$P$3,Z594)))</xm:f>
            <xm:f>'Listados Datos'!$P$3</xm:f>
            <x14:dxf>
              <fill>
                <patternFill>
                  <bgColor rgb="FF99CC00"/>
                </patternFill>
              </fill>
            </x14:dxf>
          </x14:cfRule>
          <x14:cfRule type="containsText" priority="1982" operator="containsText" id="{2065E400-CB96-435B-BC57-ED4D3E9D3008}">
            <xm:f>NOT(ISERROR(SEARCH('Listados Datos'!$P$4,Z594)))</xm:f>
            <xm:f>'Listados Datos'!$P$4</xm:f>
            <x14:dxf>
              <fill>
                <patternFill>
                  <bgColor rgb="FF33CC33"/>
                </patternFill>
              </fill>
            </x14:dxf>
          </x14:cfRule>
          <x14:cfRule type="containsText" priority="1983" operator="containsText" id="{5B5D2B0F-FED3-4F33-A5EB-FFC1B0552380}">
            <xm:f>NOT(ISERROR(SEARCH('Listados Datos'!$P$5,Z594)))</xm:f>
            <xm:f>'Listados Datos'!$P$5</xm:f>
            <x14:dxf>
              <fill>
                <patternFill>
                  <bgColor rgb="FFFFFF00"/>
                </patternFill>
              </fill>
            </x14:dxf>
          </x14:cfRule>
          <x14:cfRule type="containsText" priority="1984" operator="containsText" id="{A33BAD9C-DE78-4C30-8BF6-B5C950EC26B4}">
            <xm:f>NOT(ISERROR(SEARCH('Listados Datos'!$P$6,Z594)))</xm:f>
            <xm:f>'Listados Datos'!$P$6</xm:f>
            <x14:dxf>
              <fill>
                <patternFill>
                  <bgColor rgb="FFFFC000"/>
                </patternFill>
              </fill>
            </x14:dxf>
          </x14:cfRule>
          <x14:cfRule type="containsText" priority="1985" operator="containsText" id="{45AC2555-E4B2-4641-9BF1-AC760FE3F4ED}">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953" operator="containsText" id="{3D380D47-DF25-47DF-8A18-6FB3F7E31138}">
            <xm:f>NOT(ISERROR(SEARCH('Listados Datos'!$T$3,AT595)))</xm:f>
            <xm:f>'Listados Datos'!$T$3</xm:f>
            <x14:dxf>
              <fill>
                <patternFill patternType="solid">
                  <bgColor rgb="FFC00000"/>
                </patternFill>
              </fill>
            </x14:dxf>
          </x14:cfRule>
          <x14:cfRule type="containsText" priority="1954" operator="containsText" id="{86AECAA7-02C3-48CE-973A-6956560F3A41}">
            <xm:f>NOT(ISERROR(SEARCH('Listados Datos'!$T$4,AT595)))</xm:f>
            <xm:f>'Listados Datos'!$T$4</xm:f>
            <x14:dxf>
              <font>
                <b/>
                <i val="0"/>
                <color theme="0"/>
              </font>
              <fill>
                <patternFill>
                  <bgColor rgb="FFE26B0A"/>
                </patternFill>
              </fill>
            </x14:dxf>
          </x14:cfRule>
          <x14:cfRule type="containsText" priority="1955" operator="containsText" id="{CC23662E-A8D2-4B9D-8629-97A8D6768320}">
            <xm:f>NOT(ISERROR(SEARCH('Listados Datos'!$T$5,AT595)))</xm:f>
            <xm:f>'Listados Datos'!$T$5</xm:f>
            <x14:dxf>
              <font>
                <b/>
                <i val="0"/>
                <color auto="1"/>
              </font>
              <fill>
                <patternFill>
                  <bgColor rgb="FFFFFF00"/>
                </patternFill>
              </fill>
            </x14:dxf>
          </x14:cfRule>
          <x14:cfRule type="containsText" priority="1956" operator="containsText" id="{B1B436F6-2B3D-40DF-BC49-81D28FC836ED}">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1873" operator="containsText" id="{7E357026-8099-4163-A95A-56BDCE6139B2}">
            <xm:f>NOT(ISERROR(SEARCH('Listados Datos'!$T$3,AT591)))</xm:f>
            <xm:f>'Listados Datos'!$T$3</xm:f>
            <x14:dxf>
              <fill>
                <patternFill patternType="solid">
                  <bgColor rgb="FFC00000"/>
                </patternFill>
              </fill>
            </x14:dxf>
          </x14:cfRule>
          <x14:cfRule type="containsText" priority="1874" operator="containsText" id="{7DB99B14-5DEF-4334-8121-D46550A5C05C}">
            <xm:f>NOT(ISERROR(SEARCH('Listados Datos'!$T$4,AT591)))</xm:f>
            <xm:f>'Listados Datos'!$T$4</xm:f>
            <x14:dxf>
              <font>
                <b/>
                <i val="0"/>
                <color theme="0"/>
              </font>
              <fill>
                <patternFill>
                  <bgColor rgb="FFE26B0A"/>
                </patternFill>
              </fill>
            </x14:dxf>
          </x14:cfRule>
          <x14:cfRule type="containsText" priority="1875" operator="containsText" id="{1B02ACB4-660C-4731-884C-579F9743ACD2}">
            <xm:f>NOT(ISERROR(SEARCH('Listados Datos'!$T$5,AT591)))</xm:f>
            <xm:f>'Listados Datos'!$T$5</xm:f>
            <x14:dxf>
              <font>
                <b/>
                <i val="0"/>
                <color auto="1"/>
              </font>
              <fill>
                <patternFill>
                  <bgColor rgb="FFFFFF00"/>
                </patternFill>
              </fill>
            </x14:dxf>
          </x14:cfRule>
          <x14:cfRule type="containsText" priority="1876" operator="containsText" id="{E84E672C-E8B2-4ABC-BE78-7467069659E7}">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63" operator="containsText" id="{3C8FE03C-9A31-4540-9431-672289353114}">
            <xm:f>NOT(ISERROR(SEARCH('Listados Datos'!$P$3,AR591)))</xm:f>
            <xm:f>'Listados Datos'!$P$3</xm:f>
            <x14:dxf>
              <fill>
                <patternFill>
                  <bgColor rgb="FF99CC00"/>
                </patternFill>
              </fill>
            </x14:dxf>
          </x14:cfRule>
          <x14:cfRule type="containsText" priority="1864" operator="containsText" id="{B0C7D88A-CAB6-42D3-8C1F-B729103CFDB5}">
            <xm:f>NOT(ISERROR(SEARCH('Listados Datos'!$P$4,AR591)))</xm:f>
            <xm:f>'Listados Datos'!$P$4</xm:f>
            <x14:dxf>
              <fill>
                <patternFill>
                  <bgColor rgb="FF33CC33"/>
                </patternFill>
              </fill>
            </x14:dxf>
          </x14:cfRule>
          <x14:cfRule type="containsText" priority="1865" operator="containsText" id="{CDB554EF-94F3-45D7-B46F-B1C019481E6F}">
            <xm:f>NOT(ISERROR(SEARCH('Listados Datos'!$P$5,AR591)))</xm:f>
            <xm:f>'Listados Datos'!$P$5</xm:f>
            <x14:dxf>
              <fill>
                <patternFill>
                  <bgColor rgb="FFFFFF00"/>
                </patternFill>
              </fill>
            </x14:dxf>
          </x14:cfRule>
          <x14:cfRule type="containsText" priority="1866" operator="containsText" id="{B4A8FE40-4339-413C-83E6-157C3C8A9B68}">
            <xm:f>NOT(ISERROR(SEARCH('Listados Datos'!$P$6,AR591)))</xm:f>
            <xm:f>'Listados Datos'!$P$6</xm:f>
            <x14:dxf>
              <fill>
                <patternFill>
                  <bgColor rgb="FFFFC000"/>
                </patternFill>
              </fill>
            </x14:dxf>
          </x14:cfRule>
          <x14:cfRule type="containsText" priority="1867" operator="containsText" id="{16471651-9029-4649-85A1-ACA3743FE978}">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31" operator="containsText" id="{03EFA323-965E-4B34-BCDC-48F5D9D91C3A}">
            <xm:f>NOT(ISERROR(SEARCH('Listados Datos'!$T$3,AT588)))</xm:f>
            <xm:f>'Listados Datos'!$T$3</xm:f>
            <x14:dxf>
              <fill>
                <patternFill patternType="solid">
                  <bgColor rgb="FFC00000"/>
                </patternFill>
              </fill>
            </x14:dxf>
          </x14:cfRule>
          <x14:cfRule type="containsText" priority="1832" operator="containsText" id="{2A308F2F-DEF4-4677-BED5-79A51E0EE149}">
            <xm:f>NOT(ISERROR(SEARCH('Listados Datos'!$T$4,AT588)))</xm:f>
            <xm:f>'Listados Datos'!$T$4</xm:f>
            <x14:dxf>
              <font>
                <b/>
                <i val="0"/>
                <color theme="0"/>
              </font>
              <fill>
                <patternFill>
                  <bgColor rgb="FFE26B0A"/>
                </patternFill>
              </fill>
            </x14:dxf>
          </x14:cfRule>
          <x14:cfRule type="containsText" priority="1833" operator="containsText" id="{6D15B542-E7DA-46CB-8516-623C55B902F9}">
            <xm:f>NOT(ISERROR(SEARCH('Listados Datos'!$T$5,AT588)))</xm:f>
            <xm:f>'Listados Datos'!$T$5</xm:f>
            <x14:dxf>
              <font>
                <b/>
                <i val="0"/>
                <color auto="1"/>
              </font>
              <fill>
                <patternFill>
                  <bgColor rgb="FFFFFF00"/>
                </patternFill>
              </fill>
            </x14:dxf>
          </x14:cfRule>
          <x14:cfRule type="containsText" priority="1834" operator="containsText" id="{A85BFF94-0C62-42B3-A95D-6FF6658710DF}">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821" operator="containsText" id="{6D02C9B8-5F75-4B4A-AE7A-E9C64F1831DC}">
            <xm:f>NOT(ISERROR(SEARCH('Listados Datos'!$P$3,AR588)))</xm:f>
            <xm:f>'Listados Datos'!$P$3</xm:f>
            <x14:dxf>
              <fill>
                <patternFill>
                  <bgColor rgb="FF99CC00"/>
                </patternFill>
              </fill>
            </x14:dxf>
          </x14:cfRule>
          <x14:cfRule type="containsText" priority="1822" operator="containsText" id="{3525856C-4CC6-45DC-A058-019F2C529995}">
            <xm:f>NOT(ISERROR(SEARCH('Listados Datos'!$P$4,AR588)))</xm:f>
            <xm:f>'Listados Datos'!$P$4</xm:f>
            <x14:dxf>
              <fill>
                <patternFill>
                  <bgColor rgb="FF33CC33"/>
                </patternFill>
              </fill>
            </x14:dxf>
          </x14:cfRule>
          <x14:cfRule type="containsText" priority="1823" operator="containsText" id="{809203E1-089C-438E-B393-8EF9EE134A01}">
            <xm:f>NOT(ISERROR(SEARCH('Listados Datos'!$P$5,AR588)))</xm:f>
            <xm:f>'Listados Datos'!$P$5</xm:f>
            <x14:dxf>
              <fill>
                <patternFill>
                  <bgColor rgb="FFFFFF00"/>
                </patternFill>
              </fill>
            </x14:dxf>
          </x14:cfRule>
          <x14:cfRule type="containsText" priority="1824" operator="containsText" id="{B1FD8DA6-3780-41B6-A97A-9A9371B4B413}">
            <xm:f>NOT(ISERROR(SEARCH('Listados Datos'!$P$6,AR588)))</xm:f>
            <xm:f>'Listados Datos'!$P$6</xm:f>
            <x14:dxf>
              <fill>
                <patternFill>
                  <bgColor rgb="FFFFC000"/>
                </patternFill>
              </fill>
            </x14:dxf>
          </x14:cfRule>
          <x14:cfRule type="containsText" priority="1825" operator="containsText" id="{40FFD20B-B503-4A3D-A4A5-1B4386B20561}">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807" operator="containsText" id="{54669701-AD2E-47F9-A97C-F46E2178425A}">
            <xm:f>NOT(ISERROR(SEARCH('Listados Datos'!$P$3,AR589)))</xm:f>
            <xm:f>'Listados Datos'!$P$3</xm:f>
            <x14:dxf>
              <fill>
                <patternFill>
                  <bgColor rgb="FF99CC00"/>
                </patternFill>
              </fill>
            </x14:dxf>
          </x14:cfRule>
          <x14:cfRule type="containsText" priority="1808" operator="containsText" id="{84D69D7A-2845-4EF8-AF74-04CB23B147F4}">
            <xm:f>NOT(ISERROR(SEARCH('Listados Datos'!$P$4,AR589)))</xm:f>
            <xm:f>'Listados Datos'!$P$4</xm:f>
            <x14:dxf>
              <fill>
                <patternFill>
                  <bgColor rgb="FF33CC33"/>
                </patternFill>
              </fill>
            </x14:dxf>
          </x14:cfRule>
          <x14:cfRule type="containsText" priority="1809" operator="containsText" id="{3AAE3D77-6C40-4AD8-ADC5-D81887091D89}">
            <xm:f>NOT(ISERROR(SEARCH('Listados Datos'!$P$5,AR589)))</xm:f>
            <xm:f>'Listados Datos'!$P$5</xm:f>
            <x14:dxf>
              <fill>
                <patternFill>
                  <bgColor rgb="FFFFFF00"/>
                </patternFill>
              </fill>
            </x14:dxf>
          </x14:cfRule>
          <x14:cfRule type="containsText" priority="1810" operator="containsText" id="{6F82975C-D4BB-468B-8823-9A638549B8C8}">
            <xm:f>NOT(ISERROR(SEARCH('Listados Datos'!$P$6,AR589)))</xm:f>
            <xm:f>'Listados Datos'!$P$6</xm:f>
            <x14:dxf>
              <fill>
                <patternFill>
                  <bgColor rgb="FFFFC000"/>
                </patternFill>
              </fill>
            </x14:dxf>
          </x14:cfRule>
          <x14:cfRule type="containsText" priority="1811" operator="containsText" id="{FF45DF8A-5AD9-4D0E-BE05-1A8468F7E110}">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1939" operator="containsText" id="{72687EA2-9FBD-427A-A447-8D332193D760}">
            <xm:f>NOT(ISERROR(SEARCH('Listados Datos'!$T$3,AF586)))</xm:f>
            <xm:f>'Listados Datos'!$T$3</xm:f>
            <x14:dxf>
              <fill>
                <patternFill patternType="solid">
                  <bgColor rgb="FFC00000"/>
                </patternFill>
              </fill>
            </x14:dxf>
          </x14:cfRule>
          <x14:cfRule type="containsText" priority="1940" operator="containsText" id="{DAE563B0-F284-41F7-BC5D-D3EB4407E820}">
            <xm:f>NOT(ISERROR(SEARCH('Listados Datos'!$T$4,AF586)))</xm:f>
            <xm:f>'Listados Datos'!$T$4</xm:f>
            <x14:dxf>
              <font>
                <b/>
                <i val="0"/>
                <color theme="0"/>
              </font>
              <fill>
                <patternFill>
                  <bgColor rgb="FFE26B0A"/>
                </patternFill>
              </fill>
            </x14:dxf>
          </x14:cfRule>
          <x14:cfRule type="containsText" priority="1941" operator="containsText" id="{BC3BEA96-16CC-4794-A98F-BE174BF5AAC7}">
            <xm:f>NOT(ISERROR(SEARCH('Listados Datos'!$T$5,AF586)))</xm:f>
            <xm:f>'Listados Datos'!$T$5</xm:f>
            <x14:dxf>
              <font>
                <b/>
                <i val="0"/>
                <color auto="1"/>
              </font>
              <fill>
                <patternFill>
                  <bgColor rgb="FFFFFF00"/>
                </patternFill>
              </fill>
            </x14:dxf>
          </x14:cfRule>
          <x14:cfRule type="containsText" priority="1942" operator="containsText" id="{7CEB7146-70FC-44A1-AF6E-4AB12ED22A0D}">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35" operator="containsText" id="{C05793CE-FF35-4B2B-ADD5-3F0A13EB20F6}">
            <xm:f>NOT(ISERROR(SEARCH('Listados Datos'!$T$3,AB586)))</xm:f>
            <xm:f>'Listados Datos'!$T$3</xm:f>
            <x14:dxf>
              <fill>
                <patternFill patternType="solid">
                  <bgColor rgb="FFC00000"/>
                </patternFill>
              </fill>
            </x14:dxf>
          </x14:cfRule>
          <x14:cfRule type="containsText" priority="1936" operator="containsText" id="{924741B2-B81A-4E55-89E9-AC4CD9722FFF}">
            <xm:f>NOT(ISERROR(SEARCH('Listados Datos'!$T$4,AB586)))</xm:f>
            <xm:f>'Listados Datos'!$T$4</xm:f>
            <x14:dxf>
              <font>
                <b/>
                <i val="0"/>
                <color theme="0"/>
              </font>
              <fill>
                <patternFill>
                  <bgColor rgb="FFE26B0A"/>
                </patternFill>
              </fill>
            </x14:dxf>
          </x14:cfRule>
          <x14:cfRule type="containsText" priority="1937" operator="containsText" id="{3DB54A4B-823D-4993-86A9-7CD2021E22B9}">
            <xm:f>NOT(ISERROR(SEARCH('Listados Datos'!$T$5,AB586)))</xm:f>
            <xm:f>'Listados Datos'!$T$5</xm:f>
            <x14:dxf>
              <font>
                <b/>
                <i val="0"/>
                <color auto="1"/>
              </font>
              <fill>
                <patternFill>
                  <bgColor rgb="FFFFFF00"/>
                </patternFill>
              </fill>
            </x14:dxf>
          </x14:cfRule>
          <x14:cfRule type="containsText" priority="1938" operator="containsText" id="{073C762D-3F0D-482D-B033-F4DFCA0B293D}">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25" operator="containsText" id="{F663DE29-D2F2-412B-ACB4-8B27AD4321BF}">
            <xm:f>NOT(ISERROR(SEARCH('Listados Datos'!$P$3,Z586)))</xm:f>
            <xm:f>'Listados Datos'!$P$3</xm:f>
            <x14:dxf>
              <fill>
                <patternFill>
                  <bgColor rgb="FF99CC00"/>
                </patternFill>
              </fill>
            </x14:dxf>
          </x14:cfRule>
          <x14:cfRule type="containsText" priority="1926" operator="containsText" id="{2AA3D931-A994-463F-803F-5FD239AD8E30}">
            <xm:f>NOT(ISERROR(SEARCH('Listados Datos'!$P$4,Z586)))</xm:f>
            <xm:f>'Listados Datos'!$P$4</xm:f>
            <x14:dxf>
              <fill>
                <patternFill>
                  <bgColor rgb="FF33CC33"/>
                </patternFill>
              </fill>
            </x14:dxf>
          </x14:cfRule>
          <x14:cfRule type="containsText" priority="1927" operator="containsText" id="{5E00308C-80CD-411C-9832-A6E3C1E4D48C}">
            <xm:f>NOT(ISERROR(SEARCH('Listados Datos'!$P$5,Z586)))</xm:f>
            <xm:f>'Listados Datos'!$P$5</xm:f>
            <x14:dxf>
              <fill>
                <patternFill>
                  <bgColor rgb="FFFFFF00"/>
                </patternFill>
              </fill>
            </x14:dxf>
          </x14:cfRule>
          <x14:cfRule type="containsText" priority="1928" operator="containsText" id="{8EADB80C-42E9-406A-9B31-A362750D9866}">
            <xm:f>NOT(ISERROR(SEARCH('Listados Datos'!$P$6,Z586)))</xm:f>
            <xm:f>'Listados Datos'!$P$6</xm:f>
            <x14:dxf>
              <fill>
                <patternFill>
                  <bgColor rgb="FFFFC000"/>
                </patternFill>
              </fill>
            </x14:dxf>
          </x14:cfRule>
          <x14:cfRule type="containsText" priority="1929" operator="containsText" id="{059DFED3-334A-4D67-BC39-64038C87BC7C}">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901" operator="containsText" id="{2F5D9EB8-61A6-4B59-8C16-74B97CEF93D4}">
            <xm:f>NOT(ISERROR(SEARCH('Listados Datos'!$T$3,AT586)))</xm:f>
            <xm:f>'Listados Datos'!$T$3</xm:f>
            <x14:dxf>
              <fill>
                <patternFill patternType="solid">
                  <bgColor rgb="FFC00000"/>
                </patternFill>
              </fill>
            </x14:dxf>
          </x14:cfRule>
          <x14:cfRule type="containsText" priority="1902" operator="containsText" id="{014255E8-DCCB-445E-B5C5-E0B666771FAC}">
            <xm:f>NOT(ISERROR(SEARCH('Listados Datos'!$T$4,AT586)))</xm:f>
            <xm:f>'Listados Datos'!$T$4</xm:f>
            <x14:dxf>
              <font>
                <b/>
                <i val="0"/>
                <color theme="0"/>
              </font>
              <fill>
                <patternFill>
                  <bgColor rgb="FFE26B0A"/>
                </patternFill>
              </fill>
            </x14:dxf>
          </x14:cfRule>
          <x14:cfRule type="containsText" priority="1903" operator="containsText" id="{55F70611-07C3-45C2-8B8D-5B61F881B2CF}">
            <xm:f>NOT(ISERROR(SEARCH('Listados Datos'!$T$5,AT586)))</xm:f>
            <xm:f>'Listados Datos'!$T$5</xm:f>
            <x14:dxf>
              <font>
                <b/>
                <i val="0"/>
                <color auto="1"/>
              </font>
              <fill>
                <patternFill>
                  <bgColor rgb="FFFFFF00"/>
                </patternFill>
              </fill>
            </x14:dxf>
          </x14:cfRule>
          <x14:cfRule type="containsText" priority="1904" operator="containsText" id="{CC838BB1-4660-4ABD-B18E-DB887F7AEA89}">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91" operator="containsText" id="{8838B6F0-4913-4B6E-8EC1-52A484B0CF0F}">
            <xm:f>NOT(ISERROR(SEARCH('Listados Datos'!$P$3,AR586)))</xm:f>
            <xm:f>'Listados Datos'!$P$3</xm:f>
            <x14:dxf>
              <fill>
                <patternFill>
                  <bgColor rgb="FF99CC00"/>
                </patternFill>
              </fill>
            </x14:dxf>
          </x14:cfRule>
          <x14:cfRule type="containsText" priority="1892" operator="containsText" id="{F4C7EDF9-888F-467E-BCB9-C39EE909AC9E}">
            <xm:f>NOT(ISERROR(SEARCH('Listados Datos'!$P$4,AR586)))</xm:f>
            <xm:f>'Listados Datos'!$P$4</xm:f>
            <x14:dxf>
              <fill>
                <patternFill>
                  <bgColor rgb="FF33CC33"/>
                </patternFill>
              </fill>
            </x14:dxf>
          </x14:cfRule>
          <x14:cfRule type="containsText" priority="1893" operator="containsText" id="{BC4262B3-530B-49E8-9226-B82BEC2F5074}">
            <xm:f>NOT(ISERROR(SEARCH('Listados Datos'!$P$5,AR586)))</xm:f>
            <xm:f>'Listados Datos'!$P$5</xm:f>
            <x14:dxf>
              <fill>
                <patternFill>
                  <bgColor rgb="FFFFFF00"/>
                </patternFill>
              </fill>
            </x14:dxf>
          </x14:cfRule>
          <x14:cfRule type="containsText" priority="1894" operator="containsText" id="{78462902-AF3C-486F-8906-1421AB4D477B}">
            <xm:f>NOT(ISERROR(SEARCH('Listados Datos'!$P$6,AR586)))</xm:f>
            <xm:f>'Listados Datos'!$P$6</xm:f>
            <x14:dxf>
              <fill>
                <patternFill>
                  <bgColor rgb="FFFFC000"/>
                </patternFill>
              </fill>
            </x14:dxf>
          </x14:cfRule>
          <x14:cfRule type="containsText" priority="1895" operator="containsText" id="{73B6DE3E-58D7-4218-9AAA-AE787D76C0E7}">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87" operator="containsText" id="{889F197A-A1A1-47BA-8450-F1D942EEFEF5}">
            <xm:f>NOT(ISERROR(SEARCH('Listados Datos'!$T$3,AT587)))</xm:f>
            <xm:f>'Listados Datos'!$T$3</xm:f>
            <x14:dxf>
              <fill>
                <patternFill patternType="solid">
                  <bgColor rgb="FFC00000"/>
                </patternFill>
              </fill>
            </x14:dxf>
          </x14:cfRule>
          <x14:cfRule type="containsText" priority="1888" operator="containsText" id="{D09B37D9-58D6-4547-B7B7-8168EEF715C1}">
            <xm:f>NOT(ISERROR(SEARCH('Listados Datos'!$T$4,AT587)))</xm:f>
            <xm:f>'Listados Datos'!$T$4</xm:f>
            <x14:dxf>
              <font>
                <b/>
                <i val="0"/>
                <color theme="0"/>
              </font>
              <fill>
                <patternFill>
                  <bgColor rgb="FFE26B0A"/>
                </patternFill>
              </fill>
            </x14:dxf>
          </x14:cfRule>
          <x14:cfRule type="containsText" priority="1889" operator="containsText" id="{230009E9-18F7-4190-B384-4CDEDD20A309}">
            <xm:f>NOT(ISERROR(SEARCH('Listados Datos'!$T$5,AT587)))</xm:f>
            <xm:f>'Listados Datos'!$T$5</xm:f>
            <x14:dxf>
              <font>
                <b/>
                <i val="0"/>
                <color auto="1"/>
              </font>
              <fill>
                <patternFill>
                  <bgColor rgb="FFFFFF00"/>
                </patternFill>
              </fill>
            </x14:dxf>
          </x14:cfRule>
          <x14:cfRule type="containsText" priority="1890" operator="containsText" id="{F7782B0D-5BC9-489F-AC3D-B139B39BFAA8}">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77" operator="containsText" id="{9D24CF55-E827-42FC-8097-0CD40F4BEDE1}">
            <xm:f>NOT(ISERROR(SEARCH('Listados Datos'!$P$3,AR587)))</xm:f>
            <xm:f>'Listados Datos'!$P$3</xm:f>
            <x14:dxf>
              <fill>
                <patternFill>
                  <bgColor rgb="FF99CC00"/>
                </patternFill>
              </fill>
            </x14:dxf>
          </x14:cfRule>
          <x14:cfRule type="containsText" priority="1878" operator="containsText" id="{3B125E4D-DCFE-49B6-82EB-229EDF859B53}">
            <xm:f>NOT(ISERROR(SEARCH('Listados Datos'!$P$4,AR587)))</xm:f>
            <xm:f>'Listados Datos'!$P$4</xm:f>
            <x14:dxf>
              <fill>
                <patternFill>
                  <bgColor rgb="FF33CC33"/>
                </patternFill>
              </fill>
            </x14:dxf>
          </x14:cfRule>
          <x14:cfRule type="containsText" priority="1879" operator="containsText" id="{499CA302-EBEA-488E-8631-F273BB1B971D}">
            <xm:f>NOT(ISERROR(SEARCH('Listados Datos'!$P$5,AR587)))</xm:f>
            <xm:f>'Listados Datos'!$P$5</xm:f>
            <x14:dxf>
              <fill>
                <patternFill>
                  <bgColor rgb="FFFFFF00"/>
                </patternFill>
              </fill>
            </x14:dxf>
          </x14:cfRule>
          <x14:cfRule type="containsText" priority="1880" operator="containsText" id="{A92F3EF1-D56F-4662-85DC-D1A6923FC6F0}">
            <xm:f>NOT(ISERROR(SEARCH('Listados Datos'!$P$6,AR587)))</xm:f>
            <xm:f>'Listados Datos'!$P$6</xm:f>
            <x14:dxf>
              <fill>
                <patternFill>
                  <bgColor rgb="FFFFC000"/>
                </patternFill>
              </fill>
            </x14:dxf>
          </x14:cfRule>
          <x14:cfRule type="containsText" priority="1881" operator="containsText" id="{DCD343B5-95C2-4242-8E6F-CB5C7FF9B3A4}">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59" operator="containsText" id="{AA775066-C494-4481-BE3E-6F6627C87678}">
            <xm:f>NOT(ISERROR(SEARCH('Listados Datos'!$T$3,AF588)))</xm:f>
            <xm:f>'Listados Datos'!$T$3</xm:f>
            <x14:dxf>
              <fill>
                <patternFill patternType="solid">
                  <bgColor rgb="FFC00000"/>
                </patternFill>
              </fill>
            </x14:dxf>
          </x14:cfRule>
          <x14:cfRule type="containsText" priority="1860" operator="containsText" id="{F1EA32B8-0EC7-4A9B-93F6-EE36C48FC3A2}">
            <xm:f>NOT(ISERROR(SEARCH('Listados Datos'!$T$4,AF588)))</xm:f>
            <xm:f>'Listados Datos'!$T$4</xm:f>
            <x14:dxf>
              <font>
                <b/>
                <i val="0"/>
                <color theme="0"/>
              </font>
              <fill>
                <patternFill>
                  <bgColor rgb="FFE26B0A"/>
                </patternFill>
              </fill>
            </x14:dxf>
          </x14:cfRule>
          <x14:cfRule type="containsText" priority="1861" operator="containsText" id="{7E1EE3B4-525D-4132-A7C0-C6FCA19A2D6A}">
            <xm:f>NOT(ISERROR(SEARCH('Listados Datos'!$T$5,AF588)))</xm:f>
            <xm:f>'Listados Datos'!$T$5</xm:f>
            <x14:dxf>
              <font>
                <b/>
                <i val="0"/>
                <color auto="1"/>
              </font>
              <fill>
                <patternFill>
                  <bgColor rgb="FFFFFF00"/>
                </patternFill>
              </fill>
            </x14:dxf>
          </x14:cfRule>
          <x14:cfRule type="containsText" priority="1862" operator="containsText" id="{45B52FF6-E1D5-4A39-90E0-5A37B369D860}">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55" operator="containsText" id="{8D0E8CED-5A7C-4BCF-BF02-79BD0BE49EA5}">
            <xm:f>NOT(ISERROR(SEARCH('Listados Datos'!$T$3,AB588)))</xm:f>
            <xm:f>'Listados Datos'!$T$3</xm:f>
            <x14:dxf>
              <fill>
                <patternFill patternType="solid">
                  <bgColor rgb="FFC00000"/>
                </patternFill>
              </fill>
            </x14:dxf>
          </x14:cfRule>
          <x14:cfRule type="containsText" priority="1856" operator="containsText" id="{75284713-1A38-4EE0-B155-89C8AF7ABC48}">
            <xm:f>NOT(ISERROR(SEARCH('Listados Datos'!$T$4,AB588)))</xm:f>
            <xm:f>'Listados Datos'!$T$4</xm:f>
            <x14:dxf>
              <font>
                <b/>
                <i val="0"/>
                <color theme="0"/>
              </font>
              <fill>
                <patternFill>
                  <bgColor rgb="FFE26B0A"/>
                </patternFill>
              </fill>
            </x14:dxf>
          </x14:cfRule>
          <x14:cfRule type="containsText" priority="1857" operator="containsText" id="{3C464448-632E-496A-8664-0423C2938360}">
            <xm:f>NOT(ISERROR(SEARCH('Listados Datos'!$T$5,AB588)))</xm:f>
            <xm:f>'Listados Datos'!$T$5</xm:f>
            <x14:dxf>
              <font>
                <b/>
                <i val="0"/>
                <color auto="1"/>
              </font>
              <fill>
                <patternFill>
                  <bgColor rgb="FFFFFF00"/>
                </patternFill>
              </fill>
            </x14:dxf>
          </x14:cfRule>
          <x14:cfRule type="containsText" priority="1858" operator="containsText" id="{FD2EC5A8-2D03-4B54-9D67-1131705FA9EB}">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45" operator="containsText" id="{A89F21EF-97BB-4302-9B9A-53939AF5F3D4}">
            <xm:f>NOT(ISERROR(SEARCH('Listados Datos'!$P$3,Z588)))</xm:f>
            <xm:f>'Listados Datos'!$P$3</xm:f>
            <x14:dxf>
              <fill>
                <patternFill>
                  <bgColor rgb="FF99CC00"/>
                </patternFill>
              </fill>
            </x14:dxf>
          </x14:cfRule>
          <x14:cfRule type="containsText" priority="1846" operator="containsText" id="{22CF3E57-4BDB-4688-B174-EC524C6AA27B}">
            <xm:f>NOT(ISERROR(SEARCH('Listados Datos'!$P$4,Z588)))</xm:f>
            <xm:f>'Listados Datos'!$P$4</xm:f>
            <x14:dxf>
              <fill>
                <patternFill>
                  <bgColor rgb="FF33CC33"/>
                </patternFill>
              </fill>
            </x14:dxf>
          </x14:cfRule>
          <x14:cfRule type="containsText" priority="1847" operator="containsText" id="{62A958AA-690A-43E6-BC14-6D29B9F18E08}">
            <xm:f>NOT(ISERROR(SEARCH('Listados Datos'!$P$5,Z588)))</xm:f>
            <xm:f>'Listados Datos'!$P$5</xm:f>
            <x14:dxf>
              <fill>
                <patternFill>
                  <bgColor rgb="FFFFFF00"/>
                </patternFill>
              </fill>
            </x14:dxf>
          </x14:cfRule>
          <x14:cfRule type="containsText" priority="1848" operator="containsText" id="{BF088731-C97B-4EF4-B472-5BB1DBF7B497}">
            <xm:f>NOT(ISERROR(SEARCH('Listados Datos'!$P$6,Z588)))</xm:f>
            <xm:f>'Listados Datos'!$P$6</xm:f>
            <x14:dxf>
              <fill>
                <patternFill>
                  <bgColor rgb="FFFFC000"/>
                </patternFill>
              </fill>
            </x14:dxf>
          </x14:cfRule>
          <x14:cfRule type="containsText" priority="1849" operator="containsText" id="{9A6EA5B0-09B2-41C0-870C-C4D00F85D4EF}">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817" operator="containsText" id="{E59D7BEF-56A9-4422-84E5-2E0EFBF43016}">
            <xm:f>NOT(ISERROR(SEARCH('Listados Datos'!$T$3,AT589)))</xm:f>
            <xm:f>'Listados Datos'!$T$3</xm:f>
            <x14:dxf>
              <fill>
                <patternFill patternType="solid">
                  <bgColor rgb="FFC00000"/>
                </patternFill>
              </fill>
            </x14:dxf>
          </x14:cfRule>
          <x14:cfRule type="containsText" priority="1818" operator="containsText" id="{212D1365-2BBA-4060-AE19-CC0780DC9B24}">
            <xm:f>NOT(ISERROR(SEARCH('Listados Datos'!$T$4,AT589)))</xm:f>
            <xm:f>'Listados Datos'!$T$4</xm:f>
            <x14:dxf>
              <font>
                <b/>
                <i val="0"/>
                <color theme="0"/>
              </font>
              <fill>
                <patternFill>
                  <bgColor rgb="FFE26B0A"/>
                </patternFill>
              </fill>
            </x14:dxf>
          </x14:cfRule>
          <x14:cfRule type="containsText" priority="1819" operator="containsText" id="{458EEB92-B68A-4926-A84C-7EA1D9F37A39}">
            <xm:f>NOT(ISERROR(SEARCH('Listados Datos'!$T$5,AT589)))</xm:f>
            <xm:f>'Listados Datos'!$T$5</xm:f>
            <x14:dxf>
              <font>
                <b/>
                <i val="0"/>
                <color auto="1"/>
              </font>
              <fill>
                <patternFill>
                  <bgColor rgb="FFFFFF00"/>
                </patternFill>
              </fill>
            </x14:dxf>
          </x14:cfRule>
          <x14:cfRule type="containsText" priority="1820" operator="containsText" id="{99593EC6-41EF-4B0B-A785-60ABA399C9D0}">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555" operator="containsText" id="{4D0BEBE8-AA58-4CB4-B0E5-BCBC10B77AD8}">
            <xm:f>NOT(ISERROR(SEARCH('Listados Datos'!$P$3,AR596)))</xm:f>
            <xm:f>'Listados Datos'!$P$3</xm:f>
            <x14:dxf>
              <fill>
                <patternFill>
                  <bgColor rgb="FF99CC00"/>
                </patternFill>
              </fill>
            </x14:dxf>
          </x14:cfRule>
          <x14:cfRule type="containsText" priority="1556" operator="containsText" id="{F227760E-B86A-45F7-AF40-0CA2B90891F7}">
            <xm:f>NOT(ISERROR(SEARCH('Listados Datos'!$P$4,AR596)))</xm:f>
            <xm:f>'Listados Datos'!$P$4</xm:f>
            <x14:dxf>
              <fill>
                <patternFill>
                  <bgColor rgb="FF33CC33"/>
                </patternFill>
              </fill>
            </x14:dxf>
          </x14:cfRule>
          <x14:cfRule type="containsText" priority="1557" operator="containsText" id="{14816439-D121-4FB0-B375-B4D1445A62AD}">
            <xm:f>NOT(ISERROR(SEARCH('Listados Datos'!$P$5,AR596)))</xm:f>
            <xm:f>'Listados Datos'!$P$5</xm:f>
            <x14:dxf>
              <fill>
                <patternFill>
                  <bgColor rgb="FFFFFF00"/>
                </patternFill>
              </fill>
            </x14:dxf>
          </x14:cfRule>
          <x14:cfRule type="containsText" priority="1558" operator="containsText" id="{B07ED3D7-1EF8-4E32-86C9-DAD01833DC36}">
            <xm:f>NOT(ISERROR(SEARCH('Listados Datos'!$P$6,AR596)))</xm:f>
            <xm:f>'Listados Datos'!$P$6</xm:f>
            <x14:dxf>
              <fill>
                <patternFill>
                  <bgColor rgb="FFFFC000"/>
                </patternFill>
              </fill>
            </x14:dxf>
          </x14:cfRule>
          <x14:cfRule type="containsText" priority="1559" operator="containsText" id="{2334A4E1-8BDA-4466-8C47-04EBB88AD966}">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803" operator="containsText" id="{7A828CBE-EE60-49EE-AEFC-6DBBBC8D97DC}">
            <xm:f>NOT(ISERROR(SEARCH('Listados Datos'!$T$3,AF566)))</xm:f>
            <xm:f>'Listados Datos'!$T$3</xm:f>
            <x14:dxf>
              <fill>
                <patternFill patternType="solid">
                  <bgColor rgb="FFC00000"/>
                </patternFill>
              </fill>
            </x14:dxf>
          </x14:cfRule>
          <x14:cfRule type="containsText" priority="1804" operator="containsText" id="{4B1B70F8-96E0-460B-8689-A0F2E9EA3CFF}">
            <xm:f>NOT(ISERROR(SEARCH('Listados Datos'!$T$4,AF566)))</xm:f>
            <xm:f>'Listados Datos'!$T$4</xm:f>
            <x14:dxf>
              <font>
                <b/>
                <i val="0"/>
                <color theme="0"/>
              </font>
              <fill>
                <patternFill>
                  <bgColor rgb="FFE26B0A"/>
                </patternFill>
              </fill>
            </x14:dxf>
          </x14:cfRule>
          <x14:cfRule type="containsText" priority="1805" operator="containsText" id="{6CBC5A07-5213-4FEF-A402-345EBF85F9CF}">
            <xm:f>NOT(ISERROR(SEARCH('Listados Datos'!$T$5,AF566)))</xm:f>
            <xm:f>'Listados Datos'!$T$5</xm:f>
            <x14:dxf>
              <font>
                <b/>
                <i val="0"/>
                <color auto="1"/>
              </font>
              <fill>
                <patternFill>
                  <bgColor rgb="FFFFFF00"/>
                </patternFill>
              </fill>
            </x14:dxf>
          </x14:cfRule>
          <x14:cfRule type="containsText" priority="1806" operator="containsText" id="{22F89D9F-42AE-4030-996C-0AD0AC52F25A}">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799" operator="containsText" id="{367AED38-1387-4640-802F-7E2492BB0D11}">
            <xm:f>NOT(ISERROR(SEARCH('Listados Datos'!$T$3,AB566)))</xm:f>
            <xm:f>'Listados Datos'!$T$3</xm:f>
            <x14:dxf>
              <fill>
                <patternFill patternType="solid">
                  <bgColor rgb="FFC00000"/>
                </patternFill>
              </fill>
            </x14:dxf>
          </x14:cfRule>
          <x14:cfRule type="containsText" priority="1800" operator="containsText" id="{B2F39971-0785-4E2E-84BA-1DB6BF940BD3}">
            <xm:f>NOT(ISERROR(SEARCH('Listados Datos'!$T$4,AB566)))</xm:f>
            <xm:f>'Listados Datos'!$T$4</xm:f>
            <x14:dxf>
              <font>
                <b/>
                <i val="0"/>
                <color theme="0"/>
              </font>
              <fill>
                <patternFill>
                  <bgColor rgb="FFE26B0A"/>
                </patternFill>
              </fill>
            </x14:dxf>
          </x14:cfRule>
          <x14:cfRule type="containsText" priority="1801" operator="containsText" id="{5AE8FB41-5277-4536-99BF-FCC16ECF5642}">
            <xm:f>NOT(ISERROR(SEARCH('Listados Datos'!$T$5,AB566)))</xm:f>
            <xm:f>'Listados Datos'!$T$5</xm:f>
            <x14:dxf>
              <font>
                <b/>
                <i val="0"/>
                <color auto="1"/>
              </font>
              <fill>
                <patternFill>
                  <bgColor rgb="FFFFFF00"/>
                </patternFill>
              </fill>
            </x14:dxf>
          </x14:cfRule>
          <x14:cfRule type="containsText" priority="1802" operator="containsText" id="{4AF7D170-CE1C-4950-944A-DE28F78C79B0}">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789" operator="containsText" id="{83629B17-F12B-4DC0-9A57-EC2067FECE70}">
            <xm:f>NOT(ISERROR(SEARCH('Listados Datos'!$P$3,Z566)))</xm:f>
            <xm:f>'Listados Datos'!$P$3</xm:f>
            <x14:dxf>
              <fill>
                <patternFill>
                  <bgColor rgb="FF99CC00"/>
                </patternFill>
              </fill>
            </x14:dxf>
          </x14:cfRule>
          <x14:cfRule type="containsText" priority="1790" operator="containsText" id="{1974750C-9E0A-44A0-A135-C591C0C4F83C}">
            <xm:f>NOT(ISERROR(SEARCH('Listados Datos'!$P$4,Z566)))</xm:f>
            <xm:f>'Listados Datos'!$P$4</xm:f>
            <x14:dxf>
              <fill>
                <patternFill>
                  <bgColor rgb="FF33CC33"/>
                </patternFill>
              </fill>
            </x14:dxf>
          </x14:cfRule>
          <x14:cfRule type="containsText" priority="1791" operator="containsText" id="{1F62FF70-CB57-4D4E-9AEA-9B2D69A4F553}">
            <xm:f>NOT(ISERROR(SEARCH('Listados Datos'!$P$5,Z566)))</xm:f>
            <xm:f>'Listados Datos'!$P$5</xm:f>
            <x14:dxf>
              <fill>
                <patternFill>
                  <bgColor rgb="FFFFFF00"/>
                </patternFill>
              </fill>
            </x14:dxf>
          </x14:cfRule>
          <x14:cfRule type="containsText" priority="1792" operator="containsText" id="{78EE820E-8885-4B4B-8331-5581CC2F8A01}">
            <xm:f>NOT(ISERROR(SEARCH('Listados Datos'!$P$6,Z566)))</xm:f>
            <xm:f>'Listados Datos'!$P$6</xm:f>
            <x14:dxf>
              <fill>
                <patternFill>
                  <bgColor rgb="FFFFC000"/>
                </patternFill>
              </fill>
            </x14:dxf>
          </x14:cfRule>
          <x14:cfRule type="containsText" priority="1793" operator="containsText" id="{3664732D-40E2-45E1-A1D4-2D7764CAD452}">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775" operator="containsText" id="{1F444B14-AB44-4A4E-A759-88B36B8651F6}">
            <xm:f>NOT(ISERROR(SEARCH('Listados Datos'!$T$3,AT566)))</xm:f>
            <xm:f>'Listados Datos'!$T$3</xm:f>
            <x14:dxf>
              <fill>
                <patternFill patternType="solid">
                  <bgColor rgb="FFC00000"/>
                </patternFill>
              </fill>
            </x14:dxf>
          </x14:cfRule>
          <x14:cfRule type="containsText" priority="1776" operator="containsText" id="{7A082F6B-5748-4174-80C5-E11DE1235BF7}">
            <xm:f>NOT(ISERROR(SEARCH('Listados Datos'!$T$4,AT566)))</xm:f>
            <xm:f>'Listados Datos'!$T$4</xm:f>
            <x14:dxf>
              <font>
                <b/>
                <i val="0"/>
                <color theme="0"/>
              </font>
              <fill>
                <patternFill>
                  <bgColor rgb="FFE26B0A"/>
                </patternFill>
              </fill>
            </x14:dxf>
          </x14:cfRule>
          <x14:cfRule type="containsText" priority="1777" operator="containsText" id="{C3974C50-9AC1-4A86-83D3-983FB54FC323}">
            <xm:f>NOT(ISERROR(SEARCH('Listados Datos'!$T$5,AT566)))</xm:f>
            <xm:f>'Listados Datos'!$T$5</xm:f>
            <x14:dxf>
              <font>
                <b/>
                <i val="0"/>
                <color auto="1"/>
              </font>
              <fill>
                <patternFill>
                  <bgColor rgb="FFFFFF00"/>
                </patternFill>
              </fill>
            </x14:dxf>
          </x14:cfRule>
          <x14:cfRule type="containsText" priority="1778" operator="containsText" id="{886A9DA4-498E-4C4F-AC49-504580DE03EA}">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765" operator="containsText" id="{88846464-E91A-4DDD-B562-DA06E0AF2BD8}">
            <xm:f>NOT(ISERROR(SEARCH('Listados Datos'!$P$3,AR566)))</xm:f>
            <xm:f>'Listados Datos'!$P$3</xm:f>
            <x14:dxf>
              <fill>
                <patternFill>
                  <bgColor rgb="FF99CC00"/>
                </patternFill>
              </fill>
            </x14:dxf>
          </x14:cfRule>
          <x14:cfRule type="containsText" priority="1766" operator="containsText" id="{999BD663-1CAF-4090-84B9-B508FEE2C149}">
            <xm:f>NOT(ISERROR(SEARCH('Listados Datos'!$P$4,AR566)))</xm:f>
            <xm:f>'Listados Datos'!$P$4</xm:f>
            <x14:dxf>
              <fill>
                <patternFill>
                  <bgColor rgb="FF33CC33"/>
                </patternFill>
              </fill>
            </x14:dxf>
          </x14:cfRule>
          <x14:cfRule type="containsText" priority="1767" operator="containsText" id="{6A0F4EFA-359F-4BE1-B4B1-2DD3CB0732BB}">
            <xm:f>NOT(ISERROR(SEARCH('Listados Datos'!$P$5,AR566)))</xm:f>
            <xm:f>'Listados Datos'!$P$5</xm:f>
            <x14:dxf>
              <fill>
                <patternFill>
                  <bgColor rgb="FFFFFF00"/>
                </patternFill>
              </fill>
            </x14:dxf>
          </x14:cfRule>
          <x14:cfRule type="containsText" priority="1768" operator="containsText" id="{5236424D-0676-4F85-A8BA-E2931ACA4DC7}">
            <xm:f>NOT(ISERROR(SEARCH('Listados Datos'!$P$6,AR566)))</xm:f>
            <xm:f>'Listados Datos'!$P$6</xm:f>
            <x14:dxf>
              <fill>
                <patternFill>
                  <bgColor rgb="FFFFC000"/>
                </patternFill>
              </fill>
            </x14:dxf>
          </x14:cfRule>
          <x14:cfRule type="containsText" priority="1769" operator="containsText" id="{FFC215B4-A4EF-46EA-AC7D-D9705BB7C0E0}">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761" operator="containsText" id="{7487B0DF-1F32-4C06-9CDA-CA89E6CC6A78}">
            <xm:f>NOT(ISERROR(SEARCH('Listados Datos'!$T$3,AF572)))</xm:f>
            <xm:f>'Listados Datos'!$T$3</xm:f>
            <x14:dxf>
              <fill>
                <patternFill patternType="solid">
                  <bgColor rgb="FFC00000"/>
                </patternFill>
              </fill>
            </x14:dxf>
          </x14:cfRule>
          <x14:cfRule type="containsText" priority="1762" operator="containsText" id="{651B160A-0730-440E-A36F-4D4E8A9BEE0C}">
            <xm:f>NOT(ISERROR(SEARCH('Listados Datos'!$T$4,AF572)))</xm:f>
            <xm:f>'Listados Datos'!$T$4</xm:f>
            <x14:dxf>
              <font>
                <b/>
                <i val="0"/>
                <color theme="0"/>
              </font>
              <fill>
                <patternFill>
                  <bgColor rgb="FFE26B0A"/>
                </patternFill>
              </fill>
            </x14:dxf>
          </x14:cfRule>
          <x14:cfRule type="containsText" priority="1763" operator="containsText" id="{74F5E412-51E4-4FDB-8EE6-235D3E67A80C}">
            <xm:f>NOT(ISERROR(SEARCH('Listados Datos'!$T$5,AF572)))</xm:f>
            <xm:f>'Listados Datos'!$T$5</xm:f>
            <x14:dxf>
              <font>
                <b/>
                <i val="0"/>
                <color auto="1"/>
              </font>
              <fill>
                <patternFill>
                  <bgColor rgb="FFFFFF00"/>
                </patternFill>
              </fill>
            </x14:dxf>
          </x14:cfRule>
          <x14:cfRule type="containsText" priority="1764" operator="containsText" id="{69557E27-B9F3-4CFE-9B55-2DBAF06CBFEE}">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757" operator="containsText" id="{5A5E6E1A-4AC1-49DA-B21D-51D2E0013265}">
            <xm:f>NOT(ISERROR(SEARCH('Listados Datos'!$T$3,AB572)))</xm:f>
            <xm:f>'Listados Datos'!$T$3</xm:f>
            <x14:dxf>
              <fill>
                <patternFill patternType="solid">
                  <bgColor rgb="FFC00000"/>
                </patternFill>
              </fill>
            </x14:dxf>
          </x14:cfRule>
          <x14:cfRule type="containsText" priority="1758" operator="containsText" id="{E06059B4-6218-4AF1-939C-FF3B46BB4B7F}">
            <xm:f>NOT(ISERROR(SEARCH('Listados Datos'!$T$4,AB572)))</xm:f>
            <xm:f>'Listados Datos'!$T$4</xm:f>
            <x14:dxf>
              <font>
                <b/>
                <i val="0"/>
                <color theme="0"/>
              </font>
              <fill>
                <patternFill>
                  <bgColor rgb="FFE26B0A"/>
                </patternFill>
              </fill>
            </x14:dxf>
          </x14:cfRule>
          <x14:cfRule type="containsText" priority="1759" operator="containsText" id="{6662CDE6-0E1C-4E2A-A97C-13F3D3A9B704}">
            <xm:f>NOT(ISERROR(SEARCH('Listados Datos'!$T$5,AB572)))</xm:f>
            <xm:f>'Listados Datos'!$T$5</xm:f>
            <x14:dxf>
              <font>
                <b/>
                <i val="0"/>
                <color auto="1"/>
              </font>
              <fill>
                <patternFill>
                  <bgColor rgb="FFFFFF00"/>
                </patternFill>
              </fill>
            </x14:dxf>
          </x14:cfRule>
          <x14:cfRule type="containsText" priority="1760" operator="containsText" id="{CD6642AB-50FB-4913-8D59-06549575593E}">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747" operator="containsText" id="{DE8109A8-EF99-48B7-AB37-076A8C54D268}">
            <xm:f>NOT(ISERROR(SEARCH('Listados Datos'!$P$3,Z572)))</xm:f>
            <xm:f>'Listados Datos'!$P$3</xm:f>
            <x14:dxf>
              <fill>
                <patternFill>
                  <bgColor rgb="FF99CC00"/>
                </patternFill>
              </fill>
            </x14:dxf>
          </x14:cfRule>
          <x14:cfRule type="containsText" priority="1748" operator="containsText" id="{B715FD1B-DD2D-418F-84A1-5BEDB58EB35C}">
            <xm:f>NOT(ISERROR(SEARCH('Listados Datos'!$P$4,Z572)))</xm:f>
            <xm:f>'Listados Datos'!$P$4</xm:f>
            <x14:dxf>
              <fill>
                <patternFill>
                  <bgColor rgb="FF33CC33"/>
                </patternFill>
              </fill>
            </x14:dxf>
          </x14:cfRule>
          <x14:cfRule type="containsText" priority="1749" operator="containsText" id="{9F744873-D8D8-4DA4-9616-E8875453E2C4}">
            <xm:f>NOT(ISERROR(SEARCH('Listados Datos'!$P$5,Z572)))</xm:f>
            <xm:f>'Listados Datos'!$P$5</xm:f>
            <x14:dxf>
              <fill>
                <patternFill>
                  <bgColor rgb="FFFFFF00"/>
                </patternFill>
              </fill>
            </x14:dxf>
          </x14:cfRule>
          <x14:cfRule type="containsText" priority="1750" operator="containsText" id="{60459060-422C-4338-BCA5-0BCCF418E431}">
            <xm:f>NOT(ISERROR(SEARCH('Listados Datos'!$P$6,Z572)))</xm:f>
            <xm:f>'Listados Datos'!$P$6</xm:f>
            <x14:dxf>
              <fill>
                <patternFill>
                  <bgColor rgb="FFFFC000"/>
                </patternFill>
              </fill>
            </x14:dxf>
          </x14:cfRule>
          <x14:cfRule type="containsText" priority="1751" operator="containsText" id="{547198AF-7B4E-46E6-BFE8-BE398C80842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733" operator="containsText" id="{894E4846-8C86-4E9F-A2A5-8480E4CAD0D4}">
            <xm:f>NOT(ISERROR(SEARCH('Listados Datos'!$T$3,AT572)))</xm:f>
            <xm:f>'Listados Datos'!$T$3</xm:f>
            <x14:dxf>
              <fill>
                <patternFill patternType="solid">
                  <bgColor rgb="FFC00000"/>
                </patternFill>
              </fill>
            </x14:dxf>
          </x14:cfRule>
          <x14:cfRule type="containsText" priority="1734" operator="containsText" id="{1919E5CA-7B56-4E22-A79D-8E688F3B4C6C}">
            <xm:f>NOT(ISERROR(SEARCH('Listados Datos'!$T$4,AT572)))</xm:f>
            <xm:f>'Listados Datos'!$T$4</xm:f>
            <x14:dxf>
              <font>
                <b/>
                <i val="0"/>
                <color theme="0"/>
              </font>
              <fill>
                <patternFill>
                  <bgColor rgb="FFE26B0A"/>
                </patternFill>
              </fill>
            </x14:dxf>
          </x14:cfRule>
          <x14:cfRule type="containsText" priority="1735" operator="containsText" id="{668A07DA-B2A8-4386-9019-6E395F8CF997}">
            <xm:f>NOT(ISERROR(SEARCH('Listados Datos'!$T$5,AT572)))</xm:f>
            <xm:f>'Listados Datos'!$T$5</xm:f>
            <x14:dxf>
              <font>
                <b/>
                <i val="0"/>
                <color auto="1"/>
              </font>
              <fill>
                <patternFill>
                  <bgColor rgb="FFFFFF00"/>
                </patternFill>
              </fill>
            </x14:dxf>
          </x14:cfRule>
          <x14:cfRule type="containsText" priority="1736" operator="containsText" id="{7E8AEF08-23F7-4859-B2DA-52E8C139F7A2}">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723" operator="containsText" id="{DFD84E90-2D7B-41CC-AF21-729D7EA7A130}">
            <xm:f>NOT(ISERROR(SEARCH('Listados Datos'!$P$3,AR572)))</xm:f>
            <xm:f>'Listados Datos'!$P$3</xm:f>
            <x14:dxf>
              <fill>
                <patternFill>
                  <bgColor rgb="FF99CC00"/>
                </patternFill>
              </fill>
            </x14:dxf>
          </x14:cfRule>
          <x14:cfRule type="containsText" priority="1724" operator="containsText" id="{68D41ECC-DC1A-410C-AF8E-42A0AB396FD6}">
            <xm:f>NOT(ISERROR(SEARCH('Listados Datos'!$P$4,AR572)))</xm:f>
            <xm:f>'Listados Datos'!$P$4</xm:f>
            <x14:dxf>
              <fill>
                <patternFill>
                  <bgColor rgb="FF33CC33"/>
                </patternFill>
              </fill>
            </x14:dxf>
          </x14:cfRule>
          <x14:cfRule type="containsText" priority="1725" operator="containsText" id="{7F274B22-9CAA-46DD-977A-A0BC264483C3}">
            <xm:f>NOT(ISERROR(SEARCH('Listados Datos'!$P$5,AR572)))</xm:f>
            <xm:f>'Listados Datos'!$P$5</xm:f>
            <x14:dxf>
              <fill>
                <patternFill>
                  <bgColor rgb="FFFFFF00"/>
                </patternFill>
              </fill>
            </x14:dxf>
          </x14:cfRule>
          <x14:cfRule type="containsText" priority="1726" operator="containsText" id="{C3892D84-00EB-454E-A72E-962A890A7540}">
            <xm:f>NOT(ISERROR(SEARCH('Listados Datos'!$P$6,AR572)))</xm:f>
            <xm:f>'Listados Datos'!$P$6</xm:f>
            <x14:dxf>
              <fill>
                <patternFill>
                  <bgColor rgb="FFFFC000"/>
                </patternFill>
              </fill>
            </x14:dxf>
          </x14:cfRule>
          <x14:cfRule type="containsText" priority="1727" operator="containsText" id="{9F4A575F-ACB4-4E34-960F-D3F9CB36C1E1}">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719" operator="containsText" id="{A90362EA-EE35-4893-A323-9AB2C0A4B779}">
            <xm:f>NOT(ISERROR(SEARCH('Listados Datos'!$T$3,AF578)))</xm:f>
            <xm:f>'Listados Datos'!$T$3</xm:f>
            <x14:dxf>
              <fill>
                <patternFill patternType="solid">
                  <bgColor rgb="FFC00000"/>
                </patternFill>
              </fill>
            </x14:dxf>
          </x14:cfRule>
          <x14:cfRule type="containsText" priority="1720" operator="containsText" id="{904E1B43-5872-44B1-BC0B-8CFBBCEDAA42}">
            <xm:f>NOT(ISERROR(SEARCH('Listados Datos'!$T$4,AF578)))</xm:f>
            <xm:f>'Listados Datos'!$T$4</xm:f>
            <x14:dxf>
              <font>
                <b/>
                <i val="0"/>
                <color theme="0"/>
              </font>
              <fill>
                <patternFill>
                  <bgColor rgb="FFE26B0A"/>
                </patternFill>
              </fill>
            </x14:dxf>
          </x14:cfRule>
          <x14:cfRule type="containsText" priority="1721" operator="containsText" id="{2B74BCD3-8279-4D33-9C45-20B0415E9109}">
            <xm:f>NOT(ISERROR(SEARCH('Listados Datos'!$T$5,AF578)))</xm:f>
            <xm:f>'Listados Datos'!$T$5</xm:f>
            <x14:dxf>
              <font>
                <b/>
                <i val="0"/>
                <color auto="1"/>
              </font>
              <fill>
                <patternFill>
                  <bgColor rgb="FFFFFF00"/>
                </patternFill>
              </fill>
            </x14:dxf>
          </x14:cfRule>
          <x14:cfRule type="containsText" priority="1722" operator="containsText" id="{AF44BBF6-F8A3-4872-8B7C-BB91D8CB65FA}">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715" operator="containsText" id="{06F671B5-E288-4E76-87D5-2B1E350E643C}">
            <xm:f>NOT(ISERROR(SEARCH('Listados Datos'!$T$3,AB578)))</xm:f>
            <xm:f>'Listados Datos'!$T$3</xm:f>
            <x14:dxf>
              <fill>
                <patternFill patternType="solid">
                  <bgColor rgb="FFC00000"/>
                </patternFill>
              </fill>
            </x14:dxf>
          </x14:cfRule>
          <x14:cfRule type="containsText" priority="1716" operator="containsText" id="{4B82470C-100A-4FA5-8483-24AF0949BB0F}">
            <xm:f>NOT(ISERROR(SEARCH('Listados Datos'!$T$4,AB578)))</xm:f>
            <xm:f>'Listados Datos'!$T$4</xm:f>
            <x14:dxf>
              <font>
                <b/>
                <i val="0"/>
                <color theme="0"/>
              </font>
              <fill>
                <patternFill>
                  <bgColor rgb="FFE26B0A"/>
                </patternFill>
              </fill>
            </x14:dxf>
          </x14:cfRule>
          <x14:cfRule type="containsText" priority="1717" operator="containsText" id="{27A3EADD-7D49-43D5-A62C-477FB408F163}">
            <xm:f>NOT(ISERROR(SEARCH('Listados Datos'!$T$5,AB578)))</xm:f>
            <xm:f>'Listados Datos'!$T$5</xm:f>
            <x14:dxf>
              <font>
                <b/>
                <i val="0"/>
                <color auto="1"/>
              </font>
              <fill>
                <patternFill>
                  <bgColor rgb="FFFFFF00"/>
                </patternFill>
              </fill>
            </x14:dxf>
          </x14:cfRule>
          <x14:cfRule type="containsText" priority="1718" operator="containsText" id="{8F8821C6-6BA9-4E3A-B1E5-4F0EDA4AB615}">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705" operator="containsText" id="{15C79247-BC2E-4DFA-AF50-0CF859EC9200}">
            <xm:f>NOT(ISERROR(SEARCH('Listados Datos'!$P$3,Z578)))</xm:f>
            <xm:f>'Listados Datos'!$P$3</xm:f>
            <x14:dxf>
              <fill>
                <patternFill>
                  <bgColor rgb="FF99CC00"/>
                </patternFill>
              </fill>
            </x14:dxf>
          </x14:cfRule>
          <x14:cfRule type="containsText" priority="1706" operator="containsText" id="{3FDF19F4-4275-4859-8FF4-F8E5686729E3}">
            <xm:f>NOT(ISERROR(SEARCH('Listados Datos'!$P$4,Z578)))</xm:f>
            <xm:f>'Listados Datos'!$P$4</xm:f>
            <x14:dxf>
              <fill>
                <patternFill>
                  <bgColor rgb="FF33CC33"/>
                </patternFill>
              </fill>
            </x14:dxf>
          </x14:cfRule>
          <x14:cfRule type="containsText" priority="1707" operator="containsText" id="{476580AA-EAC5-40FE-B7C1-11DC80FBC3CF}">
            <xm:f>NOT(ISERROR(SEARCH('Listados Datos'!$P$5,Z578)))</xm:f>
            <xm:f>'Listados Datos'!$P$5</xm:f>
            <x14:dxf>
              <fill>
                <patternFill>
                  <bgColor rgb="FFFFFF00"/>
                </patternFill>
              </fill>
            </x14:dxf>
          </x14:cfRule>
          <x14:cfRule type="containsText" priority="1708" operator="containsText" id="{E01DC5C1-F903-430D-A5B6-964EACFB80DD}">
            <xm:f>NOT(ISERROR(SEARCH('Listados Datos'!$P$6,Z578)))</xm:f>
            <xm:f>'Listados Datos'!$P$6</xm:f>
            <x14:dxf>
              <fill>
                <patternFill>
                  <bgColor rgb="FFFFC000"/>
                </patternFill>
              </fill>
            </x14:dxf>
          </x14:cfRule>
          <x14:cfRule type="containsText" priority="1709" operator="containsText" id="{FCD058A6-3518-45E2-85E0-2355BD048E64}">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691" operator="containsText" id="{461BEEF6-E3A1-4AA5-9903-CFCE6A5AE319}">
            <xm:f>NOT(ISERROR(SEARCH('Listados Datos'!$T$3,AT578)))</xm:f>
            <xm:f>'Listados Datos'!$T$3</xm:f>
            <x14:dxf>
              <fill>
                <patternFill patternType="solid">
                  <bgColor rgb="FFC00000"/>
                </patternFill>
              </fill>
            </x14:dxf>
          </x14:cfRule>
          <x14:cfRule type="containsText" priority="1692" operator="containsText" id="{4E1C9799-DE90-432F-BAE4-4123B8F59CD7}">
            <xm:f>NOT(ISERROR(SEARCH('Listados Datos'!$T$4,AT578)))</xm:f>
            <xm:f>'Listados Datos'!$T$4</xm:f>
            <x14:dxf>
              <font>
                <b/>
                <i val="0"/>
                <color theme="0"/>
              </font>
              <fill>
                <patternFill>
                  <bgColor rgb="FFE26B0A"/>
                </patternFill>
              </fill>
            </x14:dxf>
          </x14:cfRule>
          <x14:cfRule type="containsText" priority="1693" operator="containsText" id="{B3257D00-E1C7-46F8-8A16-45414408BF11}">
            <xm:f>NOT(ISERROR(SEARCH('Listados Datos'!$T$5,AT578)))</xm:f>
            <xm:f>'Listados Datos'!$T$5</xm:f>
            <x14:dxf>
              <font>
                <b/>
                <i val="0"/>
                <color auto="1"/>
              </font>
              <fill>
                <patternFill>
                  <bgColor rgb="FFFFFF00"/>
                </patternFill>
              </fill>
            </x14:dxf>
          </x14:cfRule>
          <x14:cfRule type="containsText" priority="1694" operator="containsText" id="{E3E5BB58-F3CF-49E1-8AC4-9D523DECA89E}">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681" operator="containsText" id="{867EF192-EA22-4C25-8007-C630054A67A9}">
            <xm:f>NOT(ISERROR(SEARCH('Listados Datos'!$P$3,AR578)))</xm:f>
            <xm:f>'Listados Datos'!$P$3</xm:f>
            <x14:dxf>
              <fill>
                <patternFill>
                  <bgColor rgb="FF99CC00"/>
                </patternFill>
              </fill>
            </x14:dxf>
          </x14:cfRule>
          <x14:cfRule type="containsText" priority="1682" operator="containsText" id="{3665556E-E97F-4291-8F1D-37EFAC6E4910}">
            <xm:f>NOT(ISERROR(SEARCH('Listados Datos'!$P$4,AR578)))</xm:f>
            <xm:f>'Listados Datos'!$P$4</xm:f>
            <x14:dxf>
              <fill>
                <patternFill>
                  <bgColor rgb="FF33CC33"/>
                </patternFill>
              </fill>
            </x14:dxf>
          </x14:cfRule>
          <x14:cfRule type="containsText" priority="1683" operator="containsText" id="{D7FA62B9-C554-4491-B33E-FCE241D223B8}">
            <xm:f>NOT(ISERROR(SEARCH('Listados Datos'!$P$5,AR578)))</xm:f>
            <xm:f>'Listados Datos'!$P$5</xm:f>
            <x14:dxf>
              <fill>
                <patternFill>
                  <bgColor rgb="FFFFFF00"/>
                </patternFill>
              </fill>
            </x14:dxf>
          </x14:cfRule>
          <x14:cfRule type="containsText" priority="1684" operator="containsText" id="{65E6D2EC-85D6-49C0-A1FC-5A8C0CF440A7}">
            <xm:f>NOT(ISERROR(SEARCH('Listados Datos'!$P$6,AR578)))</xm:f>
            <xm:f>'Listados Datos'!$P$6</xm:f>
            <x14:dxf>
              <fill>
                <patternFill>
                  <bgColor rgb="FFFFC000"/>
                </patternFill>
              </fill>
            </x14:dxf>
          </x14:cfRule>
          <x14:cfRule type="containsText" priority="1685" operator="containsText" id="{B8FCDEB1-5EF5-4323-8E25-09AB488F5F0F}">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639" operator="containsText" id="{69CDA32B-6E9E-4257-B0CF-F886ECE018C3}">
            <xm:f>NOT(ISERROR(SEARCH('Listados Datos'!$P$3,AR584)))</xm:f>
            <xm:f>'Listados Datos'!$P$3</xm:f>
            <x14:dxf>
              <fill>
                <patternFill>
                  <bgColor rgb="FF99CC00"/>
                </patternFill>
              </fill>
            </x14:dxf>
          </x14:cfRule>
          <x14:cfRule type="containsText" priority="1640" operator="containsText" id="{01F5C004-D48D-4590-9B9E-623775AB37AB}">
            <xm:f>NOT(ISERROR(SEARCH('Listados Datos'!$P$4,AR584)))</xm:f>
            <xm:f>'Listados Datos'!$P$4</xm:f>
            <x14:dxf>
              <fill>
                <patternFill>
                  <bgColor rgb="FF33CC33"/>
                </patternFill>
              </fill>
            </x14:dxf>
          </x14:cfRule>
          <x14:cfRule type="containsText" priority="1641" operator="containsText" id="{84D6D9DF-1B2D-4D92-A1DB-672ACADB971B}">
            <xm:f>NOT(ISERROR(SEARCH('Listados Datos'!$P$5,AR584)))</xm:f>
            <xm:f>'Listados Datos'!$P$5</xm:f>
            <x14:dxf>
              <fill>
                <patternFill>
                  <bgColor rgb="FFFFFF00"/>
                </patternFill>
              </fill>
            </x14:dxf>
          </x14:cfRule>
          <x14:cfRule type="containsText" priority="1642" operator="containsText" id="{7C4F5162-8F2C-4960-9CEB-DC789F02C57F}">
            <xm:f>NOT(ISERROR(SEARCH('Listados Datos'!$P$6,AR584)))</xm:f>
            <xm:f>'Listados Datos'!$P$6</xm:f>
            <x14:dxf>
              <fill>
                <patternFill>
                  <bgColor rgb="FFFFC000"/>
                </patternFill>
              </fill>
            </x14:dxf>
          </x14:cfRule>
          <x14:cfRule type="containsText" priority="1643" operator="containsText" id="{822E0E31-4C65-4ACF-9295-F68196B665AB}">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677" operator="containsText" id="{74182935-8461-4328-9231-2770CC8F8008}">
            <xm:f>NOT(ISERROR(SEARCH('Listados Datos'!$T$3,AF584)))</xm:f>
            <xm:f>'Listados Datos'!$T$3</xm:f>
            <x14:dxf>
              <fill>
                <patternFill patternType="solid">
                  <bgColor rgb="FFC00000"/>
                </patternFill>
              </fill>
            </x14:dxf>
          </x14:cfRule>
          <x14:cfRule type="containsText" priority="1678" operator="containsText" id="{07289CFF-7C3F-46BF-A1CC-D341F1F537A1}">
            <xm:f>NOT(ISERROR(SEARCH('Listados Datos'!$T$4,AF584)))</xm:f>
            <xm:f>'Listados Datos'!$T$4</xm:f>
            <x14:dxf>
              <font>
                <b/>
                <i val="0"/>
                <color theme="0"/>
              </font>
              <fill>
                <patternFill>
                  <bgColor rgb="FFE26B0A"/>
                </patternFill>
              </fill>
            </x14:dxf>
          </x14:cfRule>
          <x14:cfRule type="containsText" priority="1679" operator="containsText" id="{8E2B0658-FE60-43B6-BBF6-EFFA9043A9E8}">
            <xm:f>NOT(ISERROR(SEARCH('Listados Datos'!$T$5,AF584)))</xm:f>
            <xm:f>'Listados Datos'!$T$5</xm:f>
            <x14:dxf>
              <font>
                <b/>
                <i val="0"/>
                <color auto="1"/>
              </font>
              <fill>
                <patternFill>
                  <bgColor rgb="FFFFFF00"/>
                </patternFill>
              </fill>
            </x14:dxf>
          </x14:cfRule>
          <x14:cfRule type="containsText" priority="1680" operator="containsText" id="{3F9B82A0-87B4-46AD-AA28-75997C0079FC}">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673" operator="containsText" id="{1971A3BE-C2E6-40A3-BD3B-FA39505C662F}">
            <xm:f>NOT(ISERROR(SEARCH('Listados Datos'!$T$3,AB584)))</xm:f>
            <xm:f>'Listados Datos'!$T$3</xm:f>
            <x14:dxf>
              <fill>
                <patternFill patternType="solid">
                  <bgColor rgb="FFC00000"/>
                </patternFill>
              </fill>
            </x14:dxf>
          </x14:cfRule>
          <x14:cfRule type="containsText" priority="1674" operator="containsText" id="{2611441B-016E-47C3-A84B-A3DB6ED8B46D}">
            <xm:f>NOT(ISERROR(SEARCH('Listados Datos'!$T$4,AB584)))</xm:f>
            <xm:f>'Listados Datos'!$T$4</xm:f>
            <x14:dxf>
              <font>
                <b/>
                <i val="0"/>
                <color theme="0"/>
              </font>
              <fill>
                <patternFill>
                  <bgColor rgb="FFE26B0A"/>
                </patternFill>
              </fill>
            </x14:dxf>
          </x14:cfRule>
          <x14:cfRule type="containsText" priority="1675" operator="containsText" id="{975ACE35-7502-46A1-BB4A-D7F1EE4BCC03}">
            <xm:f>NOT(ISERROR(SEARCH('Listados Datos'!$T$5,AB584)))</xm:f>
            <xm:f>'Listados Datos'!$T$5</xm:f>
            <x14:dxf>
              <font>
                <b/>
                <i val="0"/>
                <color auto="1"/>
              </font>
              <fill>
                <patternFill>
                  <bgColor rgb="FFFFFF00"/>
                </patternFill>
              </fill>
            </x14:dxf>
          </x14:cfRule>
          <x14:cfRule type="containsText" priority="1676" operator="containsText" id="{249EA234-9404-4ED9-97C5-A29B8AB036B8}">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663" operator="containsText" id="{14081091-9E9D-449A-85DB-AEC28C4799E7}">
            <xm:f>NOT(ISERROR(SEARCH('Listados Datos'!$P$3,Z584)))</xm:f>
            <xm:f>'Listados Datos'!$P$3</xm:f>
            <x14:dxf>
              <fill>
                <patternFill>
                  <bgColor rgb="FF99CC00"/>
                </patternFill>
              </fill>
            </x14:dxf>
          </x14:cfRule>
          <x14:cfRule type="containsText" priority="1664" operator="containsText" id="{22527B77-5567-45CC-A38E-910B29C1987D}">
            <xm:f>NOT(ISERROR(SEARCH('Listados Datos'!$P$4,Z584)))</xm:f>
            <xm:f>'Listados Datos'!$P$4</xm:f>
            <x14:dxf>
              <fill>
                <patternFill>
                  <bgColor rgb="FF33CC33"/>
                </patternFill>
              </fill>
            </x14:dxf>
          </x14:cfRule>
          <x14:cfRule type="containsText" priority="1665" operator="containsText" id="{8DDCF360-6399-41BC-98C5-7BA78AB09B3A}">
            <xm:f>NOT(ISERROR(SEARCH('Listados Datos'!$P$5,Z584)))</xm:f>
            <xm:f>'Listados Datos'!$P$5</xm:f>
            <x14:dxf>
              <fill>
                <patternFill>
                  <bgColor rgb="FFFFFF00"/>
                </patternFill>
              </fill>
            </x14:dxf>
          </x14:cfRule>
          <x14:cfRule type="containsText" priority="1666" operator="containsText" id="{F4ED0028-ECAC-41F5-871B-D5C1B66EC325}">
            <xm:f>NOT(ISERROR(SEARCH('Listados Datos'!$P$6,Z584)))</xm:f>
            <xm:f>'Listados Datos'!$P$6</xm:f>
            <x14:dxf>
              <fill>
                <patternFill>
                  <bgColor rgb="FFFFC000"/>
                </patternFill>
              </fill>
            </x14:dxf>
          </x14:cfRule>
          <x14:cfRule type="containsText" priority="1667" operator="containsText" id="{2EEA06E6-2725-427F-8667-5B665A3115F2}">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649" operator="containsText" id="{7C276D3E-D868-4B5B-B72A-08505E6A8297}">
            <xm:f>NOT(ISERROR(SEARCH('Listados Datos'!$T$3,AT584)))</xm:f>
            <xm:f>'Listados Datos'!$T$3</xm:f>
            <x14:dxf>
              <fill>
                <patternFill patternType="solid">
                  <bgColor rgb="FFC00000"/>
                </patternFill>
              </fill>
            </x14:dxf>
          </x14:cfRule>
          <x14:cfRule type="containsText" priority="1650" operator="containsText" id="{92430F94-D606-4790-A653-64A7BC7EB931}">
            <xm:f>NOT(ISERROR(SEARCH('Listados Datos'!$T$4,AT584)))</xm:f>
            <xm:f>'Listados Datos'!$T$4</xm:f>
            <x14:dxf>
              <font>
                <b/>
                <i val="0"/>
                <color theme="0"/>
              </font>
              <fill>
                <patternFill>
                  <bgColor rgb="FFE26B0A"/>
                </patternFill>
              </fill>
            </x14:dxf>
          </x14:cfRule>
          <x14:cfRule type="containsText" priority="1651" operator="containsText" id="{7D3340EE-162F-4ED8-A0FF-D80D9ADEB11E}">
            <xm:f>NOT(ISERROR(SEARCH('Listados Datos'!$T$5,AT584)))</xm:f>
            <xm:f>'Listados Datos'!$T$5</xm:f>
            <x14:dxf>
              <font>
                <b/>
                <i val="0"/>
                <color auto="1"/>
              </font>
              <fill>
                <patternFill>
                  <bgColor rgb="FFFFFF00"/>
                </patternFill>
              </fill>
            </x14:dxf>
          </x14:cfRule>
          <x14:cfRule type="containsText" priority="1652" operator="containsText" id="{CC751D11-F061-4DE5-99C8-839643D305B6}">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597" operator="containsText" id="{D25BDE9A-D000-4990-8B06-0C289EECCC06}">
            <xm:f>NOT(ISERROR(SEARCH('Listados Datos'!$P$3,AR590)))</xm:f>
            <xm:f>'Listados Datos'!$P$3</xm:f>
            <x14:dxf>
              <fill>
                <patternFill>
                  <bgColor rgb="FF99CC00"/>
                </patternFill>
              </fill>
            </x14:dxf>
          </x14:cfRule>
          <x14:cfRule type="containsText" priority="1598" operator="containsText" id="{4E2BA756-82D5-412D-A1A0-F4C8211D984A}">
            <xm:f>NOT(ISERROR(SEARCH('Listados Datos'!$P$4,AR590)))</xm:f>
            <xm:f>'Listados Datos'!$P$4</xm:f>
            <x14:dxf>
              <fill>
                <patternFill>
                  <bgColor rgb="FF33CC33"/>
                </patternFill>
              </fill>
            </x14:dxf>
          </x14:cfRule>
          <x14:cfRule type="containsText" priority="1599" operator="containsText" id="{4FC93D9C-B211-42B3-88FC-C16E8481AF19}">
            <xm:f>NOT(ISERROR(SEARCH('Listados Datos'!$P$5,AR590)))</xm:f>
            <xm:f>'Listados Datos'!$P$5</xm:f>
            <x14:dxf>
              <fill>
                <patternFill>
                  <bgColor rgb="FFFFFF00"/>
                </patternFill>
              </fill>
            </x14:dxf>
          </x14:cfRule>
          <x14:cfRule type="containsText" priority="1600" operator="containsText" id="{6AA5E4B4-6846-4C80-8882-434622699267}">
            <xm:f>NOT(ISERROR(SEARCH('Listados Datos'!$P$6,AR590)))</xm:f>
            <xm:f>'Listados Datos'!$P$6</xm:f>
            <x14:dxf>
              <fill>
                <patternFill>
                  <bgColor rgb="FFFFC000"/>
                </patternFill>
              </fill>
            </x14:dxf>
          </x14:cfRule>
          <x14:cfRule type="containsText" priority="1601" operator="containsText" id="{A534BE4A-2118-4FB7-8093-4397D9871D1D}">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35" operator="containsText" id="{CE24D441-FC94-41B2-B98F-7E00BF5FC49F}">
            <xm:f>NOT(ISERROR(SEARCH('Listados Datos'!$T$3,AF590)))</xm:f>
            <xm:f>'Listados Datos'!$T$3</xm:f>
            <x14:dxf>
              <fill>
                <patternFill patternType="solid">
                  <bgColor rgb="FFC00000"/>
                </patternFill>
              </fill>
            </x14:dxf>
          </x14:cfRule>
          <x14:cfRule type="containsText" priority="1636" operator="containsText" id="{CE039332-8F5C-4AF0-AB1C-BB750AE8B199}">
            <xm:f>NOT(ISERROR(SEARCH('Listados Datos'!$T$4,AF590)))</xm:f>
            <xm:f>'Listados Datos'!$T$4</xm:f>
            <x14:dxf>
              <font>
                <b/>
                <i val="0"/>
                <color theme="0"/>
              </font>
              <fill>
                <patternFill>
                  <bgColor rgb="FFE26B0A"/>
                </patternFill>
              </fill>
            </x14:dxf>
          </x14:cfRule>
          <x14:cfRule type="containsText" priority="1637" operator="containsText" id="{DD0709C1-AFD0-4AC8-8C85-D6EA72370EB3}">
            <xm:f>NOT(ISERROR(SEARCH('Listados Datos'!$T$5,AF590)))</xm:f>
            <xm:f>'Listados Datos'!$T$5</xm:f>
            <x14:dxf>
              <font>
                <b/>
                <i val="0"/>
                <color auto="1"/>
              </font>
              <fill>
                <patternFill>
                  <bgColor rgb="FFFFFF00"/>
                </patternFill>
              </fill>
            </x14:dxf>
          </x14:cfRule>
          <x14:cfRule type="containsText" priority="1638" operator="containsText" id="{16D8EDA7-3EAD-4D39-9430-B23CABA116BD}">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631" operator="containsText" id="{4FE0FFAA-AFD8-4A55-9405-BB4410B04290}">
            <xm:f>NOT(ISERROR(SEARCH('Listados Datos'!$T$3,AB590)))</xm:f>
            <xm:f>'Listados Datos'!$T$3</xm:f>
            <x14:dxf>
              <fill>
                <patternFill patternType="solid">
                  <bgColor rgb="FFC00000"/>
                </patternFill>
              </fill>
            </x14:dxf>
          </x14:cfRule>
          <x14:cfRule type="containsText" priority="1632" operator="containsText" id="{C7711710-3CF9-4C94-9BAD-ECE228D460AA}">
            <xm:f>NOT(ISERROR(SEARCH('Listados Datos'!$T$4,AB590)))</xm:f>
            <xm:f>'Listados Datos'!$T$4</xm:f>
            <x14:dxf>
              <font>
                <b/>
                <i val="0"/>
                <color theme="0"/>
              </font>
              <fill>
                <patternFill>
                  <bgColor rgb="FFE26B0A"/>
                </patternFill>
              </fill>
            </x14:dxf>
          </x14:cfRule>
          <x14:cfRule type="containsText" priority="1633" operator="containsText" id="{13A82D16-F638-4F35-88D7-67517C3FC134}">
            <xm:f>NOT(ISERROR(SEARCH('Listados Datos'!$T$5,AB590)))</xm:f>
            <xm:f>'Listados Datos'!$T$5</xm:f>
            <x14:dxf>
              <font>
                <b/>
                <i val="0"/>
                <color auto="1"/>
              </font>
              <fill>
                <patternFill>
                  <bgColor rgb="FFFFFF00"/>
                </patternFill>
              </fill>
            </x14:dxf>
          </x14:cfRule>
          <x14:cfRule type="containsText" priority="1634" operator="containsText" id="{59A7C492-7381-46C9-A785-7867BA1CD303}">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621" operator="containsText" id="{16F390D4-3AF0-44BB-8072-6BCF77208ACC}">
            <xm:f>NOT(ISERROR(SEARCH('Listados Datos'!$P$3,Z590)))</xm:f>
            <xm:f>'Listados Datos'!$P$3</xm:f>
            <x14:dxf>
              <fill>
                <patternFill>
                  <bgColor rgb="FF99CC00"/>
                </patternFill>
              </fill>
            </x14:dxf>
          </x14:cfRule>
          <x14:cfRule type="containsText" priority="1622" operator="containsText" id="{792E5344-1DAE-40CC-9D13-B1784894706D}">
            <xm:f>NOT(ISERROR(SEARCH('Listados Datos'!$P$4,Z590)))</xm:f>
            <xm:f>'Listados Datos'!$P$4</xm:f>
            <x14:dxf>
              <fill>
                <patternFill>
                  <bgColor rgb="FF33CC33"/>
                </patternFill>
              </fill>
            </x14:dxf>
          </x14:cfRule>
          <x14:cfRule type="containsText" priority="1623" operator="containsText" id="{A247025B-53B3-4722-A92E-DD39F40EE154}">
            <xm:f>NOT(ISERROR(SEARCH('Listados Datos'!$P$5,Z590)))</xm:f>
            <xm:f>'Listados Datos'!$P$5</xm:f>
            <x14:dxf>
              <fill>
                <patternFill>
                  <bgColor rgb="FFFFFF00"/>
                </patternFill>
              </fill>
            </x14:dxf>
          </x14:cfRule>
          <x14:cfRule type="containsText" priority="1624" operator="containsText" id="{8D2BF12B-8CB8-417A-A71F-C573C37884DE}">
            <xm:f>NOT(ISERROR(SEARCH('Listados Datos'!$P$6,Z590)))</xm:f>
            <xm:f>'Listados Datos'!$P$6</xm:f>
            <x14:dxf>
              <fill>
                <patternFill>
                  <bgColor rgb="FFFFC000"/>
                </patternFill>
              </fill>
            </x14:dxf>
          </x14:cfRule>
          <x14:cfRule type="containsText" priority="1625" operator="containsText" id="{6FA9111F-5B93-4A9C-9B92-1A6B5BEE2DFA}">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607" operator="containsText" id="{BD7BC084-B5A2-4853-937F-7BDA6CAAE6CC}">
            <xm:f>NOT(ISERROR(SEARCH('Listados Datos'!$T$3,AT590)))</xm:f>
            <xm:f>'Listados Datos'!$T$3</xm:f>
            <x14:dxf>
              <fill>
                <patternFill patternType="solid">
                  <bgColor rgb="FFC00000"/>
                </patternFill>
              </fill>
            </x14:dxf>
          </x14:cfRule>
          <x14:cfRule type="containsText" priority="1608" operator="containsText" id="{C45C4B40-8658-446A-9189-7A1264B7E62A}">
            <xm:f>NOT(ISERROR(SEARCH('Listados Datos'!$T$4,AT590)))</xm:f>
            <xm:f>'Listados Datos'!$T$4</xm:f>
            <x14:dxf>
              <font>
                <b/>
                <i val="0"/>
                <color theme="0"/>
              </font>
              <fill>
                <patternFill>
                  <bgColor rgb="FFE26B0A"/>
                </patternFill>
              </fill>
            </x14:dxf>
          </x14:cfRule>
          <x14:cfRule type="containsText" priority="1609" operator="containsText" id="{04664546-B12C-4DD5-9810-CBAA23A43289}">
            <xm:f>NOT(ISERROR(SEARCH('Listados Datos'!$T$5,AT590)))</xm:f>
            <xm:f>'Listados Datos'!$T$5</xm:f>
            <x14:dxf>
              <font>
                <b/>
                <i val="0"/>
                <color auto="1"/>
              </font>
              <fill>
                <patternFill>
                  <bgColor rgb="FFFFFF00"/>
                </patternFill>
              </fill>
            </x14:dxf>
          </x14:cfRule>
          <x14:cfRule type="containsText" priority="1610" operator="containsText" id="{21B7691F-7870-4FDC-87E0-5B6518ACF26D}">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593" operator="containsText" id="{5BF1C5A3-188A-4B18-9E14-2EBFCCE8B027}">
            <xm:f>NOT(ISERROR(SEARCH('Listados Datos'!$T$3,AF596)))</xm:f>
            <xm:f>'Listados Datos'!$T$3</xm:f>
            <x14:dxf>
              <fill>
                <patternFill patternType="solid">
                  <bgColor rgb="FFC00000"/>
                </patternFill>
              </fill>
            </x14:dxf>
          </x14:cfRule>
          <x14:cfRule type="containsText" priority="1594" operator="containsText" id="{661DB805-1011-4280-B13A-95220F616D7C}">
            <xm:f>NOT(ISERROR(SEARCH('Listados Datos'!$T$4,AF596)))</xm:f>
            <xm:f>'Listados Datos'!$T$4</xm:f>
            <x14:dxf>
              <font>
                <b/>
                <i val="0"/>
                <color theme="0"/>
              </font>
              <fill>
                <patternFill>
                  <bgColor rgb="FFE26B0A"/>
                </patternFill>
              </fill>
            </x14:dxf>
          </x14:cfRule>
          <x14:cfRule type="containsText" priority="1595" operator="containsText" id="{66F6B5AC-761A-4462-83B5-1B8C76D32539}">
            <xm:f>NOT(ISERROR(SEARCH('Listados Datos'!$T$5,AF596)))</xm:f>
            <xm:f>'Listados Datos'!$T$5</xm:f>
            <x14:dxf>
              <font>
                <b/>
                <i val="0"/>
                <color auto="1"/>
              </font>
              <fill>
                <patternFill>
                  <bgColor rgb="FFFFFF00"/>
                </patternFill>
              </fill>
            </x14:dxf>
          </x14:cfRule>
          <x14:cfRule type="containsText" priority="1596" operator="containsText" id="{212CE776-A076-48DB-9941-C51C4BB9ABC8}">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589" operator="containsText" id="{BD05395F-819A-481E-9450-2CCA3C1E93EB}">
            <xm:f>NOT(ISERROR(SEARCH('Listados Datos'!$T$3,AB596)))</xm:f>
            <xm:f>'Listados Datos'!$T$3</xm:f>
            <x14:dxf>
              <fill>
                <patternFill patternType="solid">
                  <bgColor rgb="FFC00000"/>
                </patternFill>
              </fill>
            </x14:dxf>
          </x14:cfRule>
          <x14:cfRule type="containsText" priority="1590" operator="containsText" id="{721D402E-4C27-408A-889F-BAAF4A892B66}">
            <xm:f>NOT(ISERROR(SEARCH('Listados Datos'!$T$4,AB596)))</xm:f>
            <xm:f>'Listados Datos'!$T$4</xm:f>
            <x14:dxf>
              <font>
                <b/>
                <i val="0"/>
                <color theme="0"/>
              </font>
              <fill>
                <patternFill>
                  <bgColor rgb="FFE26B0A"/>
                </patternFill>
              </fill>
            </x14:dxf>
          </x14:cfRule>
          <x14:cfRule type="containsText" priority="1591" operator="containsText" id="{83188C45-0176-44F0-AC04-6B5DE2F37CEE}">
            <xm:f>NOT(ISERROR(SEARCH('Listados Datos'!$T$5,AB596)))</xm:f>
            <xm:f>'Listados Datos'!$T$5</xm:f>
            <x14:dxf>
              <font>
                <b/>
                <i val="0"/>
                <color auto="1"/>
              </font>
              <fill>
                <patternFill>
                  <bgColor rgb="FFFFFF00"/>
                </patternFill>
              </fill>
            </x14:dxf>
          </x14:cfRule>
          <x14:cfRule type="containsText" priority="1592" operator="containsText" id="{6E3BDBE0-9E35-4665-A261-B47CD982303B}">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579" operator="containsText" id="{52111DEE-A6BF-47BF-B2EA-D402AAE795CA}">
            <xm:f>NOT(ISERROR(SEARCH('Listados Datos'!$P$3,Z596)))</xm:f>
            <xm:f>'Listados Datos'!$P$3</xm:f>
            <x14:dxf>
              <fill>
                <patternFill>
                  <bgColor rgb="FF99CC00"/>
                </patternFill>
              </fill>
            </x14:dxf>
          </x14:cfRule>
          <x14:cfRule type="containsText" priority="1580" operator="containsText" id="{7381FFAA-D41C-4DD2-9DD1-DED360B30D18}">
            <xm:f>NOT(ISERROR(SEARCH('Listados Datos'!$P$4,Z596)))</xm:f>
            <xm:f>'Listados Datos'!$P$4</xm:f>
            <x14:dxf>
              <fill>
                <patternFill>
                  <bgColor rgb="FF33CC33"/>
                </patternFill>
              </fill>
            </x14:dxf>
          </x14:cfRule>
          <x14:cfRule type="containsText" priority="1581" operator="containsText" id="{8D44B16B-86E7-4991-BFB0-8ED5604DE313}">
            <xm:f>NOT(ISERROR(SEARCH('Listados Datos'!$P$5,Z596)))</xm:f>
            <xm:f>'Listados Datos'!$P$5</xm:f>
            <x14:dxf>
              <fill>
                <patternFill>
                  <bgColor rgb="FFFFFF00"/>
                </patternFill>
              </fill>
            </x14:dxf>
          </x14:cfRule>
          <x14:cfRule type="containsText" priority="1582" operator="containsText" id="{B046AB84-CDAF-4B0E-9AC2-3F0011330BEB}">
            <xm:f>NOT(ISERROR(SEARCH('Listados Datos'!$P$6,Z596)))</xm:f>
            <xm:f>'Listados Datos'!$P$6</xm:f>
            <x14:dxf>
              <fill>
                <patternFill>
                  <bgColor rgb="FFFFC000"/>
                </patternFill>
              </fill>
            </x14:dxf>
          </x14:cfRule>
          <x14:cfRule type="containsText" priority="1583" operator="containsText" id="{F9E04576-BFD6-40E1-8044-CF40D2664051}">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565" operator="containsText" id="{22EB58C5-CAE4-47DD-94CB-ACEFB98287D2}">
            <xm:f>NOT(ISERROR(SEARCH('Listados Datos'!$T$3,AT596)))</xm:f>
            <xm:f>'Listados Datos'!$T$3</xm:f>
            <x14:dxf>
              <fill>
                <patternFill patternType="solid">
                  <bgColor rgb="FFC00000"/>
                </patternFill>
              </fill>
            </x14:dxf>
          </x14:cfRule>
          <x14:cfRule type="containsText" priority="1566" operator="containsText" id="{CDE4ABBB-3E69-4727-B799-ED72C6AE60B6}">
            <xm:f>NOT(ISERROR(SEARCH('Listados Datos'!$T$4,AT596)))</xm:f>
            <xm:f>'Listados Datos'!$T$4</xm:f>
            <x14:dxf>
              <font>
                <b/>
                <i val="0"/>
                <color theme="0"/>
              </font>
              <fill>
                <patternFill>
                  <bgColor rgb="FFE26B0A"/>
                </patternFill>
              </fill>
            </x14:dxf>
          </x14:cfRule>
          <x14:cfRule type="containsText" priority="1567" operator="containsText" id="{4A7012B0-95E0-4AD5-A888-790281BE8438}">
            <xm:f>NOT(ISERROR(SEARCH('Listados Datos'!$T$5,AT596)))</xm:f>
            <xm:f>'Listados Datos'!$T$5</xm:f>
            <x14:dxf>
              <font>
                <b/>
                <i val="0"/>
                <color auto="1"/>
              </font>
              <fill>
                <patternFill>
                  <bgColor rgb="FFFFFF00"/>
                </patternFill>
              </fill>
            </x14:dxf>
          </x14:cfRule>
          <x14:cfRule type="containsText" priority="1568" operator="containsText" id="{0DD8C9D8-502C-4BE0-991A-6A3CA480CD9C}">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1527" operator="containsText" id="{3808C315-9CCF-4938-BB78-BFDD2366A24C}">
            <xm:f>NOT(ISERROR(SEARCH('Listados Datos'!$D$3,B562)))</xm:f>
            <xm:f>'Listados Datos'!$D$3</xm:f>
            <x14:dxf>
              <font>
                <b/>
                <i val="0"/>
                <color theme="0"/>
              </font>
              <fill>
                <patternFill>
                  <bgColor rgb="FFC00000"/>
                </patternFill>
              </fill>
            </x14:dxf>
          </x14:cfRule>
          <x14:cfRule type="containsText" priority="1528" operator="containsText" id="{6B3851C5-2F1D-4F5A-8827-C6790F4C0D9C}">
            <xm:f>NOT(ISERROR(SEARCH('Listados Datos'!$D$4,B562)))</xm:f>
            <xm:f>'Listados Datos'!$D$4</xm:f>
            <x14:dxf>
              <font>
                <b/>
                <i val="0"/>
                <color theme="0"/>
              </font>
              <fill>
                <patternFill>
                  <bgColor rgb="FFC00000"/>
                </patternFill>
              </fill>
            </x14:dxf>
          </x14:cfRule>
          <x14:cfRule type="containsText" priority="1529" operator="containsText" id="{F5459D91-C77D-42CC-AC74-11CB026BF884}">
            <xm:f>NOT(ISERROR(SEARCH('Listados Datos'!$D$5,B562)))</xm:f>
            <xm:f>'Listados Datos'!$D$5</xm:f>
            <x14:dxf>
              <font>
                <b/>
                <i val="0"/>
                <color theme="0"/>
              </font>
              <fill>
                <patternFill>
                  <bgColor rgb="FFC00000"/>
                </patternFill>
              </fill>
            </x14:dxf>
          </x14:cfRule>
          <x14:cfRule type="containsText" priority="1530" operator="containsText" id="{CA03F9CD-ACDA-46F9-AD1F-B3D2F2868C61}">
            <xm:f>NOT(ISERROR(SEARCH('Listados Datos'!$D$6,B562)))</xm:f>
            <xm:f>'Listados Datos'!$D$6</xm:f>
            <x14:dxf>
              <font>
                <b/>
                <i val="0"/>
                <color theme="0"/>
              </font>
              <fill>
                <patternFill>
                  <bgColor rgb="FFE3351F"/>
                </patternFill>
              </fill>
            </x14:dxf>
          </x14:cfRule>
          <x14:cfRule type="containsText" priority="1531" operator="containsText" id="{CA78221D-5962-4F82-A6BA-CA15EED79B85}">
            <xm:f>NOT(ISERROR(SEARCH('Listados Datos'!$D$7,B562)))</xm:f>
            <xm:f>'Listados Datos'!$D$7</xm:f>
            <x14:dxf>
              <font>
                <b/>
                <i val="0"/>
                <color theme="0"/>
              </font>
              <fill>
                <patternFill>
                  <bgColor rgb="FFE3351F"/>
                </patternFill>
              </fill>
            </x14:dxf>
          </x14:cfRule>
          <x14:cfRule type="containsText" priority="1532" operator="containsText" id="{A9683EF2-9E27-47FB-BAA9-11F3CB29C108}">
            <xm:f>NOT(ISERROR(SEARCH('Listados Datos'!$D$8,B562)))</xm:f>
            <xm:f>'Listados Datos'!$D$8</xm:f>
            <x14:dxf>
              <font>
                <b/>
                <i val="0"/>
                <color theme="0"/>
              </font>
              <fill>
                <patternFill>
                  <bgColor rgb="FFE3351F"/>
                </patternFill>
              </fill>
            </x14:dxf>
          </x14:cfRule>
          <x14:cfRule type="containsText" priority="1533" operator="containsText" id="{BF36345D-3EFE-46F0-852F-D2FDF9960573}">
            <xm:f>NOT(ISERROR(SEARCH('Listados Datos'!$D$9,B562)))</xm:f>
            <xm:f>'Listados Datos'!$D$9</xm:f>
            <x14:dxf>
              <font>
                <b/>
                <i val="0"/>
                <color theme="0"/>
              </font>
              <fill>
                <patternFill>
                  <bgColor rgb="FFFFC000"/>
                </patternFill>
              </fill>
            </x14:dxf>
          </x14:cfRule>
          <x14:cfRule type="containsText" priority="1534" operator="containsText" id="{A8C7087D-BE51-4FF4-823B-C71407BB9CFE}">
            <xm:f>NOT(ISERROR(SEARCH('Listados Datos'!$D$10,B562)))</xm:f>
            <xm:f>'Listados Datos'!$D$10</xm:f>
            <x14:dxf>
              <font>
                <b/>
                <i val="0"/>
                <color theme="0"/>
              </font>
              <fill>
                <patternFill>
                  <bgColor rgb="FFFFC000"/>
                </patternFill>
              </fill>
            </x14:dxf>
          </x14:cfRule>
          <x14:cfRule type="containsText" priority="1535" operator="containsText" id="{C777B009-3432-4B84-933A-61474C1150C5}">
            <xm:f>NOT(ISERROR(SEARCH('Listados Datos'!$D$11,B562)))</xm:f>
            <xm:f>'Listados Datos'!$D$11</xm:f>
            <x14:dxf>
              <font>
                <b/>
                <i val="0"/>
                <color theme="0"/>
              </font>
              <fill>
                <patternFill>
                  <bgColor rgb="FFFFC000"/>
                </patternFill>
              </fill>
            </x14:dxf>
          </x14:cfRule>
          <x14:cfRule type="containsText" priority="1536" operator="containsText" id="{258FAC8B-FC89-4F2D-817D-EA021D6631C1}">
            <xm:f>NOT(ISERROR(SEARCH('Listados Datos'!$D$12,B562)))</xm:f>
            <xm:f>'Listados Datos'!$D$12</xm:f>
            <x14:dxf>
              <font>
                <b/>
                <i val="0"/>
                <color theme="0"/>
              </font>
              <fill>
                <patternFill>
                  <bgColor rgb="FFFFC000"/>
                </patternFill>
              </fill>
            </x14:dxf>
          </x14:cfRule>
          <x14:cfRule type="containsText" priority="1537" operator="containsText" id="{D7277FF8-C1BE-4971-83EB-70819D4C9B66}">
            <xm:f>NOT(ISERROR(SEARCH('Listados Datos'!$D$13,B562)))</xm:f>
            <xm:f>'Listados Datos'!$D$13</xm:f>
            <x14:dxf>
              <font>
                <b/>
                <i val="0"/>
                <color theme="0"/>
              </font>
              <fill>
                <patternFill>
                  <bgColor rgb="FFFFC000"/>
                </patternFill>
              </fill>
            </x14:dxf>
          </x14:cfRule>
          <x14:cfRule type="containsText" priority="1538" operator="containsText" id="{31830F52-9B59-4E10-BF19-D0CBC7857B3E}">
            <xm:f>NOT(ISERROR(SEARCH('Listados Datos'!$D$14,B562)))</xm:f>
            <xm:f>'Listados Datos'!$D$14</xm:f>
            <x14:dxf>
              <font>
                <b/>
                <i val="0"/>
                <color theme="0"/>
              </font>
              <fill>
                <patternFill>
                  <bgColor rgb="FFFF0000"/>
                </patternFill>
              </fill>
            </x14:dxf>
          </x14:cfRule>
          <x14:cfRule type="containsText" priority="1539" operator="containsText" id="{C957A326-2B22-48B6-970F-42BF5BC30F61}">
            <xm:f>NOT(ISERROR(SEARCH('Listados Datos'!$D$15,B562)))</xm:f>
            <xm:f>'Listados Datos'!$D$15</xm:f>
            <x14:dxf>
              <font>
                <b/>
                <i val="0"/>
                <color theme="0"/>
              </font>
              <fill>
                <patternFill>
                  <bgColor rgb="FFFF0000"/>
                </patternFill>
              </fill>
            </x14:dxf>
          </x14:cfRule>
          <x14:cfRule type="containsText" priority="1540" operator="containsText" id="{7846A49B-CBA6-4E36-A7B4-4936BAA76408}">
            <xm:f>NOT(ISERROR(SEARCH('Listados Datos'!$D$16,B562)))</xm:f>
            <xm:f>'Listados Datos'!$D$16</xm:f>
            <x14:dxf>
              <font>
                <b/>
                <i val="0"/>
                <color theme="0"/>
              </font>
              <fill>
                <patternFill>
                  <bgColor rgb="FFFF0000"/>
                </patternFill>
              </fill>
            </x14:dxf>
          </x14:cfRule>
          <xm:sqref>B562:B563</xm:sqref>
        </x14:conditionalFormatting>
        <x14:conditionalFormatting xmlns:xm="http://schemas.microsoft.com/office/excel/2006/main">
          <x14:cfRule type="containsText" priority="1541" operator="containsText" id="{9853EE77-9DD1-4F04-BEEB-AA047D823DB8}">
            <xm:f>NOT(ISERROR(SEARCH('Listados Datos'!$D$3,B568)))</xm:f>
            <xm:f>'Listados Datos'!$D$3</xm:f>
            <x14:dxf>
              <font>
                <b/>
                <i val="0"/>
                <color theme="0"/>
              </font>
              <fill>
                <patternFill>
                  <bgColor rgb="FFC00000"/>
                </patternFill>
              </fill>
            </x14:dxf>
          </x14:cfRule>
          <x14:cfRule type="containsText" priority="1542" operator="containsText" id="{7E01CE05-CF9B-42DD-A7B5-CFBCCDF6EF6C}">
            <xm:f>NOT(ISERROR(SEARCH('Listados Datos'!$D$4,B568)))</xm:f>
            <xm:f>'Listados Datos'!$D$4</xm:f>
            <x14:dxf>
              <font>
                <b/>
                <i val="0"/>
                <color theme="0"/>
              </font>
              <fill>
                <patternFill>
                  <bgColor rgb="FFC00000"/>
                </patternFill>
              </fill>
            </x14:dxf>
          </x14:cfRule>
          <x14:cfRule type="containsText" priority="1543" operator="containsText" id="{865EC3D4-755A-4493-8D58-9A11088356DA}">
            <xm:f>NOT(ISERROR(SEARCH('Listados Datos'!$D$5,B568)))</xm:f>
            <xm:f>'Listados Datos'!$D$5</xm:f>
            <x14:dxf>
              <font>
                <b/>
                <i val="0"/>
                <color theme="0"/>
              </font>
              <fill>
                <patternFill>
                  <bgColor rgb="FFC00000"/>
                </patternFill>
              </fill>
            </x14:dxf>
          </x14:cfRule>
          <x14:cfRule type="containsText" priority="1544" operator="containsText" id="{94B8A090-7A20-4C12-A3A1-868046014023}">
            <xm:f>NOT(ISERROR(SEARCH('Listados Datos'!$D$6,B568)))</xm:f>
            <xm:f>'Listados Datos'!$D$6</xm:f>
            <x14:dxf>
              <font>
                <b/>
                <i val="0"/>
                <color theme="0"/>
              </font>
              <fill>
                <patternFill>
                  <bgColor rgb="FFE3351F"/>
                </patternFill>
              </fill>
            </x14:dxf>
          </x14:cfRule>
          <x14:cfRule type="containsText" priority="1545" operator="containsText" id="{A664C740-34F8-40A8-B843-7E4EC632C497}">
            <xm:f>NOT(ISERROR(SEARCH('Listados Datos'!$D$7,B568)))</xm:f>
            <xm:f>'Listados Datos'!$D$7</xm:f>
            <x14:dxf>
              <font>
                <b/>
                <i val="0"/>
                <color theme="0"/>
              </font>
              <fill>
                <patternFill>
                  <bgColor rgb="FFE3351F"/>
                </patternFill>
              </fill>
            </x14:dxf>
          </x14:cfRule>
          <x14:cfRule type="containsText" priority="1546" operator="containsText" id="{CEFC99CC-90F5-4CE5-8AE3-75C0B0CFDF54}">
            <xm:f>NOT(ISERROR(SEARCH('Listados Datos'!$D$8,B568)))</xm:f>
            <xm:f>'Listados Datos'!$D$8</xm:f>
            <x14:dxf>
              <font>
                <b/>
                <i val="0"/>
                <color theme="0"/>
              </font>
              <fill>
                <patternFill>
                  <bgColor rgb="FFE3351F"/>
                </patternFill>
              </fill>
            </x14:dxf>
          </x14:cfRule>
          <x14:cfRule type="containsText" priority="1547" operator="containsText" id="{91055092-55EA-47CE-A91C-EC75D1384396}">
            <xm:f>NOT(ISERROR(SEARCH('Listados Datos'!$D$9,B568)))</xm:f>
            <xm:f>'Listados Datos'!$D$9</xm:f>
            <x14:dxf>
              <font>
                <b/>
                <i val="0"/>
                <color theme="0"/>
              </font>
              <fill>
                <patternFill>
                  <bgColor rgb="FFFFC000"/>
                </patternFill>
              </fill>
            </x14:dxf>
          </x14:cfRule>
          <x14:cfRule type="containsText" priority="1548" operator="containsText" id="{0E3E59E7-E21D-4013-9DFB-CF08B4DF12A5}">
            <xm:f>NOT(ISERROR(SEARCH('Listados Datos'!$D$10,B568)))</xm:f>
            <xm:f>'Listados Datos'!$D$10</xm:f>
            <x14:dxf>
              <font>
                <b/>
                <i val="0"/>
                <color theme="0"/>
              </font>
              <fill>
                <patternFill>
                  <bgColor rgb="FFFFC000"/>
                </patternFill>
              </fill>
            </x14:dxf>
          </x14:cfRule>
          <x14:cfRule type="containsText" priority="1549" operator="containsText" id="{ACCB0D86-10CA-4C28-A612-C652B833A054}">
            <xm:f>NOT(ISERROR(SEARCH('Listados Datos'!$D$11,B568)))</xm:f>
            <xm:f>'Listados Datos'!$D$11</xm:f>
            <x14:dxf>
              <font>
                <b/>
                <i val="0"/>
                <color theme="0"/>
              </font>
              <fill>
                <patternFill>
                  <bgColor rgb="FFFFC000"/>
                </patternFill>
              </fill>
            </x14:dxf>
          </x14:cfRule>
          <x14:cfRule type="containsText" priority="1550" operator="containsText" id="{B3C0974A-A1CD-45A2-8F5D-682D2339E57A}">
            <xm:f>NOT(ISERROR(SEARCH('Listados Datos'!$D$12,B568)))</xm:f>
            <xm:f>'Listados Datos'!$D$12</xm:f>
            <x14:dxf>
              <font>
                <b/>
                <i val="0"/>
                <color theme="0"/>
              </font>
              <fill>
                <patternFill>
                  <bgColor rgb="FFFFC000"/>
                </patternFill>
              </fill>
            </x14:dxf>
          </x14:cfRule>
          <x14:cfRule type="containsText" priority="1551" operator="containsText" id="{654CAE3B-135C-4B0C-B942-117A81ABF57D}">
            <xm:f>NOT(ISERROR(SEARCH('Listados Datos'!$D$13,B568)))</xm:f>
            <xm:f>'Listados Datos'!$D$13</xm:f>
            <x14:dxf>
              <font>
                <b/>
                <i val="0"/>
                <color theme="0"/>
              </font>
              <fill>
                <patternFill>
                  <bgColor rgb="FFFFC000"/>
                </patternFill>
              </fill>
            </x14:dxf>
          </x14:cfRule>
          <x14:cfRule type="containsText" priority="1552" operator="containsText" id="{3B73356F-B5FD-47ED-AF6D-84BFC3EDBEF5}">
            <xm:f>NOT(ISERROR(SEARCH('Listados Datos'!$D$14,B568)))</xm:f>
            <xm:f>'Listados Datos'!$D$14</xm:f>
            <x14:dxf>
              <font>
                <b/>
                <i val="0"/>
                <color theme="0"/>
              </font>
              <fill>
                <patternFill>
                  <bgColor rgb="FFFF0000"/>
                </patternFill>
              </fill>
            </x14:dxf>
          </x14:cfRule>
          <x14:cfRule type="containsText" priority="1553" operator="containsText" id="{6027AF69-368A-4E9D-9AA9-76E59E78AB3D}">
            <xm:f>NOT(ISERROR(SEARCH('Listados Datos'!$D$15,B568)))</xm:f>
            <xm:f>'Listados Datos'!$D$15</xm:f>
            <x14:dxf>
              <font>
                <b/>
                <i val="0"/>
                <color theme="0"/>
              </font>
              <fill>
                <patternFill>
                  <bgColor rgb="FFFF0000"/>
                </patternFill>
              </fill>
            </x14:dxf>
          </x14:cfRule>
          <x14:cfRule type="containsText" priority="1554" operator="containsText" id="{31BB5399-4BCD-46FE-94C8-76B0008E3823}">
            <xm:f>NOT(ISERROR(SEARCH('Listados Datos'!$D$16,B568)))</xm:f>
            <xm:f>'Listados Datos'!$D$16</xm:f>
            <x14:dxf>
              <font>
                <b/>
                <i val="0"/>
                <color theme="0"/>
              </font>
              <fill>
                <patternFill>
                  <bgColor rgb="FFFF0000"/>
                </patternFill>
              </fill>
            </x14:dxf>
          </x14:cfRule>
          <xm:sqref>B568:B569 B574:B575 B580:B581 B586:B587 B592:B593</xm:sqref>
        </x14:conditionalFormatting>
        <x14:conditionalFormatting xmlns:xm="http://schemas.microsoft.com/office/excel/2006/main">
          <x14:cfRule type="containsText" priority="1335" operator="containsText" id="{2F8846AA-B55D-4E54-824C-10D67F2128DF}">
            <xm:f>NOT(ISERROR(SEARCH('Listados Datos'!$D$3,B604)))</xm:f>
            <xm:f>'Listados Datos'!$D$3</xm:f>
            <x14:dxf>
              <font>
                <b/>
                <i val="0"/>
                <color theme="0"/>
              </font>
              <fill>
                <patternFill>
                  <bgColor rgb="FFC00000"/>
                </patternFill>
              </fill>
            </x14:dxf>
          </x14:cfRule>
          <x14:cfRule type="containsText" priority="1336" operator="containsText" id="{9A679934-D33E-476D-9F5F-62A745BD2E57}">
            <xm:f>NOT(ISERROR(SEARCH('Listados Datos'!$D$4,B604)))</xm:f>
            <xm:f>'Listados Datos'!$D$4</xm:f>
            <x14:dxf>
              <font>
                <b/>
                <i val="0"/>
                <color theme="0"/>
              </font>
              <fill>
                <patternFill>
                  <bgColor rgb="FFC00000"/>
                </patternFill>
              </fill>
            </x14:dxf>
          </x14:cfRule>
          <x14:cfRule type="containsText" priority="1337" operator="containsText" id="{981D7497-BF0B-4B54-8F8D-9094F7EE36C4}">
            <xm:f>NOT(ISERROR(SEARCH('Listados Datos'!$D$5,B604)))</xm:f>
            <xm:f>'Listados Datos'!$D$5</xm:f>
            <x14:dxf>
              <font>
                <b/>
                <i val="0"/>
                <color theme="0"/>
              </font>
              <fill>
                <patternFill>
                  <bgColor rgb="FFC00000"/>
                </patternFill>
              </fill>
            </x14:dxf>
          </x14:cfRule>
          <x14:cfRule type="containsText" priority="1338" operator="containsText" id="{9FA8E00C-6486-463A-B0B3-37317001BE73}">
            <xm:f>NOT(ISERROR(SEARCH('Listados Datos'!$D$6,B604)))</xm:f>
            <xm:f>'Listados Datos'!$D$6</xm:f>
            <x14:dxf>
              <font>
                <b/>
                <i val="0"/>
                <color theme="0"/>
              </font>
              <fill>
                <patternFill>
                  <bgColor rgb="FFE3351F"/>
                </patternFill>
              </fill>
            </x14:dxf>
          </x14:cfRule>
          <x14:cfRule type="containsText" priority="1339" operator="containsText" id="{1CB67583-6841-4330-A167-B2848AC0AB02}">
            <xm:f>NOT(ISERROR(SEARCH('Listados Datos'!$D$7,B604)))</xm:f>
            <xm:f>'Listados Datos'!$D$7</xm:f>
            <x14:dxf>
              <font>
                <b/>
                <i val="0"/>
                <color theme="0"/>
              </font>
              <fill>
                <patternFill>
                  <bgColor rgb="FFE3351F"/>
                </patternFill>
              </fill>
            </x14:dxf>
          </x14:cfRule>
          <x14:cfRule type="containsText" priority="1340" operator="containsText" id="{7DE62013-7435-4148-A1C9-E8DF351B34A1}">
            <xm:f>NOT(ISERROR(SEARCH('Listados Datos'!$D$8,B604)))</xm:f>
            <xm:f>'Listados Datos'!$D$8</xm:f>
            <x14:dxf>
              <font>
                <b/>
                <i val="0"/>
                <color theme="0"/>
              </font>
              <fill>
                <patternFill>
                  <bgColor rgb="FFE3351F"/>
                </patternFill>
              </fill>
            </x14:dxf>
          </x14:cfRule>
          <x14:cfRule type="containsText" priority="1341" operator="containsText" id="{8E97B0C9-507C-4ACE-B123-1A4E4686829F}">
            <xm:f>NOT(ISERROR(SEARCH('Listados Datos'!$D$9,B604)))</xm:f>
            <xm:f>'Listados Datos'!$D$9</xm:f>
            <x14:dxf>
              <font>
                <b/>
                <i val="0"/>
                <color theme="0"/>
              </font>
              <fill>
                <patternFill>
                  <bgColor rgb="FFFFC000"/>
                </patternFill>
              </fill>
            </x14:dxf>
          </x14:cfRule>
          <x14:cfRule type="containsText" priority="1342" operator="containsText" id="{EFD6444C-C075-4280-BED1-56E48B466D2C}">
            <xm:f>NOT(ISERROR(SEARCH('Listados Datos'!$D$10,B604)))</xm:f>
            <xm:f>'Listados Datos'!$D$10</xm:f>
            <x14:dxf>
              <font>
                <b/>
                <i val="0"/>
                <color theme="0"/>
              </font>
              <fill>
                <patternFill>
                  <bgColor rgb="FFFFC000"/>
                </patternFill>
              </fill>
            </x14:dxf>
          </x14:cfRule>
          <x14:cfRule type="containsText" priority="1343" operator="containsText" id="{A2A41502-CA83-4CB0-B30F-C1A7D1E6DD2E}">
            <xm:f>NOT(ISERROR(SEARCH('Listados Datos'!$D$11,B604)))</xm:f>
            <xm:f>'Listados Datos'!$D$11</xm:f>
            <x14:dxf>
              <font>
                <b/>
                <i val="0"/>
                <color theme="0"/>
              </font>
              <fill>
                <patternFill>
                  <bgColor rgb="FFFFC000"/>
                </patternFill>
              </fill>
            </x14:dxf>
          </x14:cfRule>
          <x14:cfRule type="containsText" priority="1344" operator="containsText" id="{71E91881-53FE-4462-BDEE-A293772420B8}">
            <xm:f>NOT(ISERROR(SEARCH('Listados Datos'!$D$12,B604)))</xm:f>
            <xm:f>'Listados Datos'!$D$12</xm:f>
            <x14:dxf>
              <font>
                <b/>
                <i val="0"/>
                <color theme="0"/>
              </font>
              <fill>
                <patternFill>
                  <bgColor rgb="FFFFC000"/>
                </patternFill>
              </fill>
            </x14:dxf>
          </x14:cfRule>
          <x14:cfRule type="containsText" priority="1345" operator="containsText" id="{1959C028-29C4-4655-84C1-CCB77125D7BA}">
            <xm:f>NOT(ISERROR(SEARCH('Listados Datos'!$D$13,B604)))</xm:f>
            <xm:f>'Listados Datos'!$D$13</xm:f>
            <x14:dxf>
              <font>
                <b/>
                <i val="0"/>
                <color theme="0"/>
              </font>
              <fill>
                <patternFill>
                  <bgColor rgb="FFFFC000"/>
                </patternFill>
              </fill>
            </x14:dxf>
          </x14:cfRule>
          <x14:cfRule type="containsText" priority="1346" operator="containsText" id="{B1313513-014E-4685-AE4E-6367BE13D804}">
            <xm:f>NOT(ISERROR(SEARCH('Listados Datos'!$D$14,B604)))</xm:f>
            <xm:f>'Listados Datos'!$D$14</xm:f>
            <x14:dxf>
              <font>
                <b/>
                <i val="0"/>
                <color theme="0"/>
              </font>
              <fill>
                <patternFill>
                  <bgColor rgb="FFFF0000"/>
                </patternFill>
              </fill>
            </x14:dxf>
          </x14:cfRule>
          <x14:cfRule type="containsText" priority="1347" operator="containsText" id="{047EB7A1-36BD-4BAD-A5B1-6E6203920098}">
            <xm:f>NOT(ISERROR(SEARCH('Listados Datos'!$D$15,B604)))</xm:f>
            <xm:f>'Listados Datos'!$D$15</xm:f>
            <x14:dxf>
              <font>
                <b/>
                <i val="0"/>
                <color theme="0"/>
              </font>
              <fill>
                <patternFill>
                  <bgColor rgb="FFFF0000"/>
                </patternFill>
              </fill>
            </x14:dxf>
          </x14:cfRule>
          <x14:cfRule type="containsText" priority="1348" operator="containsText" id="{3AE84D0F-CE77-4991-8F90-49C2FCC12B91}">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391" operator="containsText" id="{C5045A1F-2370-4B26-8A0F-4D4096B68515}">
            <xm:f>NOT(ISERROR(SEARCH('Listados Datos'!$P$3,AR607)))</xm:f>
            <xm:f>'Listados Datos'!$P$3</xm:f>
            <x14:dxf>
              <fill>
                <patternFill>
                  <bgColor rgb="FF99CC00"/>
                </patternFill>
              </fill>
            </x14:dxf>
          </x14:cfRule>
          <x14:cfRule type="containsText" priority="1392" operator="containsText" id="{D0611685-4C9E-4D8D-9EE5-FF68BC15CE0F}">
            <xm:f>NOT(ISERROR(SEARCH('Listados Datos'!$P$4,AR607)))</xm:f>
            <xm:f>'Listados Datos'!$P$4</xm:f>
            <x14:dxf>
              <fill>
                <patternFill>
                  <bgColor rgb="FF33CC33"/>
                </patternFill>
              </fill>
            </x14:dxf>
          </x14:cfRule>
          <x14:cfRule type="containsText" priority="1393" operator="containsText" id="{28FDD9B5-BD25-4EB1-A4D0-D2ADEE5A7A2E}">
            <xm:f>NOT(ISERROR(SEARCH('Listados Datos'!$P$5,AR607)))</xm:f>
            <xm:f>'Listados Datos'!$P$5</xm:f>
            <x14:dxf>
              <fill>
                <patternFill>
                  <bgColor rgb="FFFFFF00"/>
                </patternFill>
              </fill>
            </x14:dxf>
          </x14:cfRule>
          <x14:cfRule type="containsText" priority="1394" operator="containsText" id="{B236B0D2-2B40-43EC-83BD-982131B28C56}">
            <xm:f>NOT(ISERROR(SEARCH('Listados Datos'!$P$6,AR607)))</xm:f>
            <xm:f>'Listados Datos'!$P$6</xm:f>
            <x14:dxf>
              <fill>
                <patternFill>
                  <bgColor rgb="FFFFC000"/>
                </patternFill>
              </fill>
            </x14:dxf>
          </x14:cfRule>
          <x14:cfRule type="containsText" priority="1395" operator="containsText" id="{83C1A3BF-44A8-496D-97CC-7314E358FA24}">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1457" operator="containsText" id="{DA090750-22A0-4F4C-BB8E-AD0BC5000CB7}">
            <xm:f>NOT(ISERROR(SEARCH('Listados Datos'!$T$3,AT609)))</xm:f>
            <xm:f>'Listados Datos'!$T$3</xm:f>
            <x14:dxf>
              <fill>
                <patternFill patternType="solid">
                  <bgColor rgb="FFC00000"/>
                </patternFill>
              </fill>
            </x14:dxf>
          </x14:cfRule>
          <x14:cfRule type="containsText" priority="1458" operator="containsText" id="{F502C792-3168-44FB-B5C2-E90E66EA0AA9}">
            <xm:f>NOT(ISERROR(SEARCH('Listados Datos'!$T$4,AT609)))</xm:f>
            <xm:f>'Listados Datos'!$T$4</xm:f>
            <x14:dxf>
              <font>
                <b/>
                <i val="0"/>
                <color theme="0"/>
              </font>
              <fill>
                <patternFill>
                  <bgColor rgb="FFE26B0A"/>
                </patternFill>
              </fill>
            </x14:dxf>
          </x14:cfRule>
          <x14:cfRule type="containsText" priority="1459" operator="containsText" id="{0AC82E18-13F8-4472-B495-7B3DCEE4C239}">
            <xm:f>NOT(ISERROR(SEARCH('Listados Datos'!$T$5,AT609)))</xm:f>
            <xm:f>'Listados Datos'!$T$5</xm:f>
            <x14:dxf>
              <font>
                <b/>
                <i val="0"/>
                <color auto="1"/>
              </font>
              <fill>
                <patternFill>
                  <bgColor rgb="FFFFFF00"/>
                </patternFill>
              </fill>
            </x14:dxf>
          </x14:cfRule>
          <x14:cfRule type="containsText" priority="1460" operator="containsText" id="{EA479226-217E-4B74-B5DA-FFF24D8D674A}">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1447" operator="containsText" id="{8E062F0D-86A1-4905-BC9C-2B247F667092}">
            <xm:f>NOT(ISERROR(SEARCH('Listados Datos'!$P$3,AR609)))</xm:f>
            <xm:f>'Listados Datos'!$P$3</xm:f>
            <x14:dxf>
              <fill>
                <patternFill>
                  <bgColor rgb="FF99CC00"/>
                </patternFill>
              </fill>
            </x14:dxf>
          </x14:cfRule>
          <x14:cfRule type="containsText" priority="1448" operator="containsText" id="{F675AAD2-F2E4-4D25-A111-A9F30C803082}">
            <xm:f>NOT(ISERROR(SEARCH('Listados Datos'!$P$4,AR609)))</xm:f>
            <xm:f>'Listados Datos'!$P$4</xm:f>
            <x14:dxf>
              <fill>
                <patternFill>
                  <bgColor rgb="FF33CC33"/>
                </patternFill>
              </fill>
            </x14:dxf>
          </x14:cfRule>
          <x14:cfRule type="containsText" priority="1449" operator="containsText" id="{06D1D418-35B9-4005-8C35-FAEA6F7DC108}">
            <xm:f>NOT(ISERROR(SEARCH('Listados Datos'!$P$5,AR609)))</xm:f>
            <xm:f>'Listados Datos'!$P$5</xm:f>
            <x14:dxf>
              <fill>
                <patternFill>
                  <bgColor rgb="FFFFFF00"/>
                </patternFill>
              </fill>
            </x14:dxf>
          </x14:cfRule>
          <x14:cfRule type="containsText" priority="1450" operator="containsText" id="{E56BC1D6-D063-4FCD-AA17-3F820B5D5249}">
            <xm:f>NOT(ISERROR(SEARCH('Listados Datos'!$P$6,AR609)))</xm:f>
            <xm:f>'Listados Datos'!$P$6</xm:f>
            <x14:dxf>
              <fill>
                <patternFill>
                  <bgColor rgb="FFFFC000"/>
                </patternFill>
              </fill>
            </x14:dxf>
          </x14:cfRule>
          <x14:cfRule type="containsText" priority="1451" operator="containsText" id="{AC9C79C7-3A7E-4556-AA81-F8EB511134D1}">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1415" operator="containsText" id="{3817F228-B14B-4D49-9F99-F2312787123C}">
            <xm:f>NOT(ISERROR(SEARCH('Listados Datos'!$T$3,AT606)))</xm:f>
            <xm:f>'Listados Datos'!$T$3</xm:f>
            <x14:dxf>
              <fill>
                <patternFill patternType="solid">
                  <bgColor rgb="FFC00000"/>
                </patternFill>
              </fill>
            </x14:dxf>
          </x14:cfRule>
          <x14:cfRule type="containsText" priority="1416" operator="containsText" id="{17F5EA68-4ED2-4B85-8212-6268331C3D24}">
            <xm:f>NOT(ISERROR(SEARCH('Listados Datos'!$T$4,AT606)))</xm:f>
            <xm:f>'Listados Datos'!$T$4</xm:f>
            <x14:dxf>
              <font>
                <b/>
                <i val="0"/>
                <color theme="0"/>
              </font>
              <fill>
                <patternFill>
                  <bgColor rgb="FFE26B0A"/>
                </patternFill>
              </fill>
            </x14:dxf>
          </x14:cfRule>
          <x14:cfRule type="containsText" priority="1417" operator="containsText" id="{39BD515D-E6DE-4B9B-B769-64A184320EEC}">
            <xm:f>NOT(ISERROR(SEARCH('Listados Datos'!$T$5,AT606)))</xm:f>
            <xm:f>'Listados Datos'!$T$5</xm:f>
            <x14:dxf>
              <font>
                <b/>
                <i val="0"/>
                <color auto="1"/>
              </font>
              <fill>
                <patternFill>
                  <bgColor rgb="FFFFFF00"/>
                </patternFill>
              </fill>
            </x14:dxf>
          </x14:cfRule>
          <x14:cfRule type="containsText" priority="1418" operator="containsText" id="{3D2AAF3C-DE04-4F81-8C0E-74330790F94D}">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1405" operator="containsText" id="{0CF001F4-8E13-4AAF-8651-6D314F79B9C7}">
            <xm:f>NOT(ISERROR(SEARCH('Listados Datos'!$P$3,AR606)))</xm:f>
            <xm:f>'Listados Datos'!$P$3</xm:f>
            <x14:dxf>
              <fill>
                <patternFill>
                  <bgColor rgb="FF99CC00"/>
                </patternFill>
              </fill>
            </x14:dxf>
          </x14:cfRule>
          <x14:cfRule type="containsText" priority="1406" operator="containsText" id="{28405A8B-408E-4112-82D8-743F242A2C3D}">
            <xm:f>NOT(ISERROR(SEARCH('Listados Datos'!$P$4,AR606)))</xm:f>
            <xm:f>'Listados Datos'!$P$4</xm:f>
            <x14:dxf>
              <fill>
                <patternFill>
                  <bgColor rgb="FF33CC33"/>
                </patternFill>
              </fill>
            </x14:dxf>
          </x14:cfRule>
          <x14:cfRule type="containsText" priority="1407" operator="containsText" id="{C5C7D63C-A55F-4517-9165-7AFB0682BC4D}">
            <xm:f>NOT(ISERROR(SEARCH('Listados Datos'!$P$5,AR606)))</xm:f>
            <xm:f>'Listados Datos'!$P$5</xm:f>
            <x14:dxf>
              <fill>
                <patternFill>
                  <bgColor rgb="FFFFFF00"/>
                </patternFill>
              </fill>
            </x14:dxf>
          </x14:cfRule>
          <x14:cfRule type="containsText" priority="1408" operator="containsText" id="{8530C536-EF5E-4949-9697-53694C3E96A8}">
            <xm:f>NOT(ISERROR(SEARCH('Listados Datos'!$P$6,AR606)))</xm:f>
            <xm:f>'Listados Datos'!$P$6</xm:f>
            <x14:dxf>
              <fill>
                <patternFill>
                  <bgColor rgb="FFFFC000"/>
                </patternFill>
              </fill>
            </x14:dxf>
          </x14:cfRule>
          <x14:cfRule type="containsText" priority="1409" operator="containsText" id="{86F11DE6-745E-4781-8CA2-9508DB6A4C9E}">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1523" operator="containsText" id="{E9927796-1990-474E-975D-DDFA20411AE2}">
            <xm:f>NOT(ISERROR(SEARCH('Listados Datos'!$T$3,AF604)))</xm:f>
            <xm:f>'Listados Datos'!$T$3</xm:f>
            <x14:dxf>
              <fill>
                <patternFill patternType="solid">
                  <bgColor rgb="FFC00000"/>
                </patternFill>
              </fill>
            </x14:dxf>
          </x14:cfRule>
          <x14:cfRule type="containsText" priority="1524" operator="containsText" id="{7830BD6A-173B-4720-90CE-056D8454BEA0}">
            <xm:f>NOT(ISERROR(SEARCH('Listados Datos'!$T$4,AF604)))</xm:f>
            <xm:f>'Listados Datos'!$T$4</xm:f>
            <x14:dxf>
              <font>
                <b/>
                <i val="0"/>
                <color theme="0"/>
              </font>
              <fill>
                <patternFill>
                  <bgColor rgb="FFE26B0A"/>
                </patternFill>
              </fill>
            </x14:dxf>
          </x14:cfRule>
          <x14:cfRule type="containsText" priority="1525" operator="containsText" id="{424E5DEC-ACBF-496C-9E88-FFAEF861B1A1}">
            <xm:f>NOT(ISERROR(SEARCH('Listados Datos'!$T$5,AF604)))</xm:f>
            <xm:f>'Listados Datos'!$T$5</xm:f>
            <x14:dxf>
              <font>
                <b/>
                <i val="0"/>
                <color auto="1"/>
              </font>
              <fill>
                <patternFill>
                  <bgColor rgb="FFFFFF00"/>
                </patternFill>
              </fill>
            </x14:dxf>
          </x14:cfRule>
          <x14:cfRule type="containsText" priority="1526" operator="containsText" id="{C4AF0353-E378-4838-AA84-0C1941D200BD}">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1519" operator="containsText" id="{421E3CDF-EB46-4527-B878-8B878FAC8932}">
            <xm:f>NOT(ISERROR(SEARCH('Listados Datos'!$T$3,AB604)))</xm:f>
            <xm:f>'Listados Datos'!$T$3</xm:f>
            <x14:dxf>
              <fill>
                <patternFill patternType="solid">
                  <bgColor rgb="FFC00000"/>
                </patternFill>
              </fill>
            </x14:dxf>
          </x14:cfRule>
          <x14:cfRule type="containsText" priority="1520" operator="containsText" id="{D4FE2BF4-F882-4380-B28D-E38DFBA9569C}">
            <xm:f>NOT(ISERROR(SEARCH('Listados Datos'!$T$4,AB604)))</xm:f>
            <xm:f>'Listados Datos'!$T$4</xm:f>
            <x14:dxf>
              <font>
                <b/>
                <i val="0"/>
                <color theme="0"/>
              </font>
              <fill>
                <patternFill>
                  <bgColor rgb="FFE26B0A"/>
                </patternFill>
              </fill>
            </x14:dxf>
          </x14:cfRule>
          <x14:cfRule type="containsText" priority="1521" operator="containsText" id="{E1B60191-8BFF-4BF5-B4A8-7495C4B4DEDC}">
            <xm:f>NOT(ISERROR(SEARCH('Listados Datos'!$T$5,AB604)))</xm:f>
            <xm:f>'Listados Datos'!$T$5</xm:f>
            <x14:dxf>
              <font>
                <b/>
                <i val="0"/>
                <color auto="1"/>
              </font>
              <fill>
                <patternFill>
                  <bgColor rgb="FFFFFF00"/>
                </patternFill>
              </fill>
            </x14:dxf>
          </x14:cfRule>
          <x14:cfRule type="containsText" priority="1522" operator="containsText" id="{0B2CB787-0874-4AB9-98BB-07DCD7E12E03}">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1509" operator="containsText" id="{D1B83659-9351-44F3-88DE-D19A2344B40D}">
            <xm:f>NOT(ISERROR(SEARCH('Listados Datos'!$P$3,Z604)))</xm:f>
            <xm:f>'Listados Datos'!$P$3</xm:f>
            <x14:dxf>
              <fill>
                <patternFill>
                  <bgColor rgb="FF99CC00"/>
                </patternFill>
              </fill>
            </x14:dxf>
          </x14:cfRule>
          <x14:cfRule type="containsText" priority="1510" operator="containsText" id="{FF85D798-F6A3-4387-9F17-6F4CD2EC15DA}">
            <xm:f>NOT(ISERROR(SEARCH('Listados Datos'!$P$4,Z604)))</xm:f>
            <xm:f>'Listados Datos'!$P$4</xm:f>
            <x14:dxf>
              <fill>
                <patternFill>
                  <bgColor rgb="FF33CC33"/>
                </patternFill>
              </fill>
            </x14:dxf>
          </x14:cfRule>
          <x14:cfRule type="containsText" priority="1511" operator="containsText" id="{4FAEC644-419C-46C0-82DD-7015AC523FDF}">
            <xm:f>NOT(ISERROR(SEARCH('Listados Datos'!$P$5,Z604)))</xm:f>
            <xm:f>'Listados Datos'!$P$5</xm:f>
            <x14:dxf>
              <fill>
                <patternFill>
                  <bgColor rgb="FFFFFF00"/>
                </patternFill>
              </fill>
            </x14:dxf>
          </x14:cfRule>
          <x14:cfRule type="containsText" priority="1512" operator="containsText" id="{AD1C767E-F8C1-405C-B73B-6B8F5CB53AB6}">
            <xm:f>NOT(ISERROR(SEARCH('Listados Datos'!$P$6,Z604)))</xm:f>
            <xm:f>'Listados Datos'!$P$6</xm:f>
            <x14:dxf>
              <fill>
                <patternFill>
                  <bgColor rgb="FFFFC000"/>
                </patternFill>
              </fill>
            </x14:dxf>
          </x14:cfRule>
          <x14:cfRule type="containsText" priority="1513" operator="containsText" id="{1600095D-8B70-428B-85DA-946ED74AD43A}">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1485" operator="containsText" id="{90CD43FC-7373-464F-8301-0EAEC68C798A}">
            <xm:f>NOT(ISERROR(SEARCH('Listados Datos'!$T$3,AT604)))</xm:f>
            <xm:f>'Listados Datos'!$T$3</xm:f>
            <x14:dxf>
              <fill>
                <patternFill patternType="solid">
                  <bgColor rgb="FFC00000"/>
                </patternFill>
              </fill>
            </x14:dxf>
          </x14:cfRule>
          <x14:cfRule type="containsText" priority="1486" operator="containsText" id="{0BBB3786-4D9B-47DB-9351-FAC5B718EF31}">
            <xm:f>NOT(ISERROR(SEARCH('Listados Datos'!$T$4,AT604)))</xm:f>
            <xm:f>'Listados Datos'!$T$4</xm:f>
            <x14:dxf>
              <font>
                <b/>
                <i val="0"/>
                <color theme="0"/>
              </font>
              <fill>
                <patternFill>
                  <bgColor rgb="FFE26B0A"/>
                </patternFill>
              </fill>
            </x14:dxf>
          </x14:cfRule>
          <x14:cfRule type="containsText" priority="1487" operator="containsText" id="{06FA7ECD-B581-41D3-B45B-7D86C3AF90F5}">
            <xm:f>NOT(ISERROR(SEARCH('Listados Datos'!$T$5,AT604)))</xm:f>
            <xm:f>'Listados Datos'!$T$5</xm:f>
            <x14:dxf>
              <font>
                <b/>
                <i val="0"/>
                <color auto="1"/>
              </font>
              <fill>
                <patternFill>
                  <bgColor rgb="FFFFFF00"/>
                </patternFill>
              </fill>
            </x14:dxf>
          </x14:cfRule>
          <x14:cfRule type="containsText" priority="1488" operator="containsText" id="{8A2AF150-D91A-44D0-92CC-00013D781E43}">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1475" operator="containsText" id="{3F8D8F76-69F2-4B42-BA19-74BC366F1D76}">
            <xm:f>NOT(ISERROR(SEARCH('Listados Datos'!$P$3,AR604)))</xm:f>
            <xm:f>'Listados Datos'!$P$3</xm:f>
            <x14:dxf>
              <fill>
                <patternFill>
                  <bgColor rgb="FF99CC00"/>
                </patternFill>
              </fill>
            </x14:dxf>
          </x14:cfRule>
          <x14:cfRule type="containsText" priority="1476" operator="containsText" id="{392E7847-8B60-4F89-8839-C211CC84378A}">
            <xm:f>NOT(ISERROR(SEARCH('Listados Datos'!$P$4,AR604)))</xm:f>
            <xm:f>'Listados Datos'!$P$4</xm:f>
            <x14:dxf>
              <fill>
                <patternFill>
                  <bgColor rgb="FF33CC33"/>
                </patternFill>
              </fill>
            </x14:dxf>
          </x14:cfRule>
          <x14:cfRule type="containsText" priority="1477" operator="containsText" id="{A520C8B5-2E39-41B0-91B9-EB3D61EB87AF}">
            <xm:f>NOT(ISERROR(SEARCH('Listados Datos'!$P$5,AR604)))</xm:f>
            <xm:f>'Listados Datos'!$P$5</xm:f>
            <x14:dxf>
              <fill>
                <patternFill>
                  <bgColor rgb="FFFFFF00"/>
                </patternFill>
              </fill>
            </x14:dxf>
          </x14:cfRule>
          <x14:cfRule type="containsText" priority="1478" operator="containsText" id="{96693073-2E89-44BE-988B-353997A74F36}">
            <xm:f>NOT(ISERROR(SEARCH('Listados Datos'!$P$6,AR604)))</xm:f>
            <xm:f>'Listados Datos'!$P$6</xm:f>
            <x14:dxf>
              <fill>
                <patternFill>
                  <bgColor rgb="FFFFC000"/>
                </patternFill>
              </fill>
            </x14:dxf>
          </x14:cfRule>
          <x14:cfRule type="containsText" priority="1479" operator="containsText" id="{1896B8E7-0A70-422B-9E43-730E312A2DF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1471" operator="containsText" id="{23A8FD98-B4D4-48D6-A312-92D72E6A6607}">
            <xm:f>NOT(ISERROR(SEARCH('Listados Datos'!$T$3,AT605)))</xm:f>
            <xm:f>'Listados Datos'!$T$3</xm:f>
            <x14:dxf>
              <fill>
                <patternFill patternType="solid">
                  <bgColor rgb="FFC00000"/>
                </patternFill>
              </fill>
            </x14:dxf>
          </x14:cfRule>
          <x14:cfRule type="containsText" priority="1472" operator="containsText" id="{F8F8BB31-AD6D-43A1-AFE3-F30857D9E57B}">
            <xm:f>NOT(ISERROR(SEARCH('Listados Datos'!$T$4,AT605)))</xm:f>
            <xm:f>'Listados Datos'!$T$4</xm:f>
            <x14:dxf>
              <font>
                <b/>
                <i val="0"/>
                <color theme="0"/>
              </font>
              <fill>
                <patternFill>
                  <bgColor rgb="FFE26B0A"/>
                </patternFill>
              </fill>
            </x14:dxf>
          </x14:cfRule>
          <x14:cfRule type="containsText" priority="1473" operator="containsText" id="{A70E4F18-2744-49ED-8554-3AAF0A4014B3}">
            <xm:f>NOT(ISERROR(SEARCH('Listados Datos'!$T$5,AT605)))</xm:f>
            <xm:f>'Listados Datos'!$T$5</xm:f>
            <x14:dxf>
              <font>
                <b/>
                <i val="0"/>
                <color auto="1"/>
              </font>
              <fill>
                <patternFill>
                  <bgColor rgb="FFFFFF00"/>
                </patternFill>
              </fill>
            </x14:dxf>
          </x14:cfRule>
          <x14:cfRule type="containsText" priority="1474" operator="containsText" id="{B9E5F42C-0301-4C69-8862-0134065F3A05}">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1461" operator="containsText" id="{14EA5E18-FF8C-4642-9C26-85D2777EB4C1}">
            <xm:f>NOT(ISERROR(SEARCH('Listados Datos'!$P$3,AR605)))</xm:f>
            <xm:f>'Listados Datos'!$P$3</xm:f>
            <x14:dxf>
              <fill>
                <patternFill>
                  <bgColor rgb="FF99CC00"/>
                </patternFill>
              </fill>
            </x14:dxf>
          </x14:cfRule>
          <x14:cfRule type="containsText" priority="1462" operator="containsText" id="{C7F064C2-9F69-43CD-A711-EBD77F15B161}">
            <xm:f>NOT(ISERROR(SEARCH('Listados Datos'!$P$4,AR605)))</xm:f>
            <xm:f>'Listados Datos'!$P$4</xm:f>
            <x14:dxf>
              <fill>
                <patternFill>
                  <bgColor rgb="FF33CC33"/>
                </patternFill>
              </fill>
            </x14:dxf>
          </x14:cfRule>
          <x14:cfRule type="containsText" priority="1463" operator="containsText" id="{DCABAD08-83B8-46FB-B973-4EBAB96C881F}">
            <xm:f>NOT(ISERROR(SEARCH('Listados Datos'!$P$5,AR605)))</xm:f>
            <xm:f>'Listados Datos'!$P$5</xm:f>
            <x14:dxf>
              <fill>
                <patternFill>
                  <bgColor rgb="FFFFFF00"/>
                </patternFill>
              </fill>
            </x14:dxf>
          </x14:cfRule>
          <x14:cfRule type="containsText" priority="1464" operator="containsText" id="{642E3F71-9658-47FC-948D-06A685C40C0B}">
            <xm:f>NOT(ISERROR(SEARCH('Listados Datos'!$P$6,AR605)))</xm:f>
            <xm:f>'Listados Datos'!$P$6</xm:f>
            <x14:dxf>
              <fill>
                <patternFill>
                  <bgColor rgb="FFFFC000"/>
                </patternFill>
              </fill>
            </x14:dxf>
          </x14:cfRule>
          <x14:cfRule type="containsText" priority="1465" operator="containsText" id="{95469533-D06C-451B-A568-B018B3D2C9BF}">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1443" operator="containsText" id="{5A2EC1FC-C63D-4498-900B-DEA79C152A1B}">
            <xm:f>NOT(ISERROR(SEARCH('Listados Datos'!$T$3,AF606)))</xm:f>
            <xm:f>'Listados Datos'!$T$3</xm:f>
            <x14:dxf>
              <fill>
                <patternFill patternType="solid">
                  <bgColor rgb="FFC00000"/>
                </patternFill>
              </fill>
            </x14:dxf>
          </x14:cfRule>
          <x14:cfRule type="containsText" priority="1444" operator="containsText" id="{9B20FC47-5878-411E-8A9D-C3242DC0D6DC}">
            <xm:f>NOT(ISERROR(SEARCH('Listados Datos'!$T$4,AF606)))</xm:f>
            <xm:f>'Listados Datos'!$T$4</xm:f>
            <x14:dxf>
              <font>
                <b/>
                <i val="0"/>
                <color theme="0"/>
              </font>
              <fill>
                <patternFill>
                  <bgColor rgb="FFE26B0A"/>
                </patternFill>
              </fill>
            </x14:dxf>
          </x14:cfRule>
          <x14:cfRule type="containsText" priority="1445" operator="containsText" id="{6F6FB733-0601-4D63-8FB9-3F106F778A36}">
            <xm:f>NOT(ISERROR(SEARCH('Listados Datos'!$T$5,AF606)))</xm:f>
            <xm:f>'Listados Datos'!$T$5</xm:f>
            <x14:dxf>
              <font>
                <b/>
                <i val="0"/>
                <color auto="1"/>
              </font>
              <fill>
                <patternFill>
                  <bgColor rgb="FFFFFF00"/>
                </patternFill>
              </fill>
            </x14:dxf>
          </x14:cfRule>
          <x14:cfRule type="containsText" priority="1446" operator="containsText" id="{3F65D85B-F626-4E5C-909D-5D11BA537D33}">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1439" operator="containsText" id="{050829A9-EF11-4EFD-B8E2-75843F878E3F}">
            <xm:f>NOT(ISERROR(SEARCH('Listados Datos'!$T$3,AB606)))</xm:f>
            <xm:f>'Listados Datos'!$T$3</xm:f>
            <x14:dxf>
              <fill>
                <patternFill patternType="solid">
                  <bgColor rgb="FFC00000"/>
                </patternFill>
              </fill>
            </x14:dxf>
          </x14:cfRule>
          <x14:cfRule type="containsText" priority="1440" operator="containsText" id="{FCC38415-A531-4A81-AD96-709906380426}">
            <xm:f>NOT(ISERROR(SEARCH('Listados Datos'!$T$4,AB606)))</xm:f>
            <xm:f>'Listados Datos'!$T$4</xm:f>
            <x14:dxf>
              <font>
                <b/>
                <i val="0"/>
                <color theme="0"/>
              </font>
              <fill>
                <patternFill>
                  <bgColor rgb="FFE26B0A"/>
                </patternFill>
              </fill>
            </x14:dxf>
          </x14:cfRule>
          <x14:cfRule type="containsText" priority="1441" operator="containsText" id="{67052FBA-5796-4FC5-B940-CA01B377BCB8}">
            <xm:f>NOT(ISERROR(SEARCH('Listados Datos'!$T$5,AB606)))</xm:f>
            <xm:f>'Listados Datos'!$T$5</xm:f>
            <x14:dxf>
              <font>
                <b/>
                <i val="0"/>
                <color auto="1"/>
              </font>
              <fill>
                <patternFill>
                  <bgColor rgb="FFFFFF00"/>
                </patternFill>
              </fill>
            </x14:dxf>
          </x14:cfRule>
          <x14:cfRule type="containsText" priority="1442" operator="containsText" id="{3BF57070-BC7E-4222-9C4B-4BFFADCF0A33}">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1429" operator="containsText" id="{829D56D2-A495-4E27-B019-728D44DEEDA4}">
            <xm:f>NOT(ISERROR(SEARCH('Listados Datos'!$P$3,Z606)))</xm:f>
            <xm:f>'Listados Datos'!$P$3</xm:f>
            <x14:dxf>
              <fill>
                <patternFill>
                  <bgColor rgb="FF99CC00"/>
                </patternFill>
              </fill>
            </x14:dxf>
          </x14:cfRule>
          <x14:cfRule type="containsText" priority="1430" operator="containsText" id="{6F76593A-FC39-45DC-87C8-CF720C567488}">
            <xm:f>NOT(ISERROR(SEARCH('Listados Datos'!$P$4,Z606)))</xm:f>
            <xm:f>'Listados Datos'!$P$4</xm:f>
            <x14:dxf>
              <fill>
                <patternFill>
                  <bgColor rgb="FF33CC33"/>
                </patternFill>
              </fill>
            </x14:dxf>
          </x14:cfRule>
          <x14:cfRule type="containsText" priority="1431" operator="containsText" id="{D2E0B535-3670-46D7-BFE9-5C31DB294CA3}">
            <xm:f>NOT(ISERROR(SEARCH('Listados Datos'!$P$5,Z606)))</xm:f>
            <xm:f>'Listados Datos'!$P$5</xm:f>
            <x14:dxf>
              <fill>
                <patternFill>
                  <bgColor rgb="FFFFFF00"/>
                </patternFill>
              </fill>
            </x14:dxf>
          </x14:cfRule>
          <x14:cfRule type="containsText" priority="1432" operator="containsText" id="{C51EDBCA-A828-411D-85CC-4FB05C88FFEC}">
            <xm:f>NOT(ISERROR(SEARCH('Listados Datos'!$P$6,Z606)))</xm:f>
            <xm:f>'Listados Datos'!$P$6</xm:f>
            <x14:dxf>
              <fill>
                <patternFill>
                  <bgColor rgb="FFFFC000"/>
                </patternFill>
              </fill>
            </x14:dxf>
          </x14:cfRule>
          <x14:cfRule type="containsText" priority="1433" operator="containsText" id="{DEF91266-1894-4973-9192-0A347FA7B98D}">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1401" operator="containsText" id="{DC2F6ECD-B66D-4EA5-B586-08E8240F7D66}">
            <xm:f>NOT(ISERROR(SEARCH('Listados Datos'!$T$3,AT607)))</xm:f>
            <xm:f>'Listados Datos'!$T$3</xm:f>
            <x14:dxf>
              <fill>
                <patternFill patternType="solid">
                  <bgColor rgb="FFC00000"/>
                </patternFill>
              </fill>
            </x14:dxf>
          </x14:cfRule>
          <x14:cfRule type="containsText" priority="1402" operator="containsText" id="{B9FA35C3-F0FC-4631-9031-F4BA904CA6E7}">
            <xm:f>NOT(ISERROR(SEARCH('Listados Datos'!$T$4,AT607)))</xm:f>
            <xm:f>'Listados Datos'!$T$4</xm:f>
            <x14:dxf>
              <font>
                <b/>
                <i val="0"/>
                <color theme="0"/>
              </font>
              <fill>
                <patternFill>
                  <bgColor rgb="FFE26B0A"/>
                </patternFill>
              </fill>
            </x14:dxf>
          </x14:cfRule>
          <x14:cfRule type="containsText" priority="1403" operator="containsText" id="{5FC6EE83-A86A-41DA-A3BA-A23420DCBC67}">
            <xm:f>NOT(ISERROR(SEARCH('Listados Datos'!$T$5,AT607)))</xm:f>
            <xm:f>'Listados Datos'!$T$5</xm:f>
            <x14:dxf>
              <font>
                <b/>
                <i val="0"/>
                <color auto="1"/>
              </font>
              <fill>
                <patternFill>
                  <bgColor rgb="FFFFFF00"/>
                </patternFill>
              </fill>
            </x14:dxf>
          </x14:cfRule>
          <x14:cfRule type="containsText" priority="1404" operator="containsText" id="{4F1DDDB5-F444-46A3-947B-422B179F4C7E}">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1349" operator="containsText" id="{EC135418-181B-4F1D-8AFF-9BA2CC542645}">
            <xm:f>NOT(ISERROR(SEARCH('Listados Datos'!$P$3,AR608)))</xm:f>
            <xm:f>'Listados Datos'!$P$3</xm:f>
            <x14:dxf>
              <fill>
                <patternFill>
                  <bgColor rgb="FF99CC00"/>
                </patternFill>
              </fill>
            </x14:dxf>
          </x14:cfRule>
          <x14:cfRule type="containsText" priority="1350" operator="containsText" id="{9D8786A6-CB69-4DB9-AAD4-8804B34ED077}">
            <xm:f>NOT(ISERROR(SEARCH('Listados Datos'!$P$4,AR608)))</xm:f>
            <xm:f>'Listados Datos'!$P$4</xm:f>
            <x14:dxf>
              <fill>
                <patternFill>
                  <bgColor rgb="FF33CC33"/>
                </patternFill>
              </fill>
            </x14:dxf>
          </x14:cfRule>
          <x14:cfRule type="containsText" priority="1351" operator="containsText" id="{786F0807-2AAE-4FE6-94E5-AE40E53D2619}">
            <xm:f>NOT(ISERROR(SEARCH('Listados Datos'!$P$5,AR608)))</xm:f>
            <xm:f>'Listados Datos'!$P$5</xm:f>
            <x14:dxf>
              <fill>
                <patternFill>
                  <bgColor rgb="FFFFFF00"/>
                </patternFill>
              </fill>
            </x14:dxf>
          </x14:cfRule>
          <x14:cfRule type="containsText" priority="1352" operator="containsText" id="{CEFF9CDB-D629-4156-9B9C-7B1198D8ED65}">
            <xm:f>NOT(ISERROR(SEARCH('Listados Datos'!$P$6,AR608)))</xm:f>
            <xm:f>'Listados Datos'!$P$6</xm:f>
            <x14:dxf>
              <fill>
                <patternFill>
                  <bgColor rgb="FFFFC000"/>
                </patternFill>
              </fill>
            </x14:dxf>
          </x14:cfRule>
          <x14:cfRule type="containsText" priority="1353" operator="containsText" id="{79BFB79F-295C-403F-BF71-C29AD690D7EF}">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1387" operator="containsText" id="{A2A9A84C-87BC-426E-9585-95DA88E1BA9D}">
            <xm:f>NOT(ISERROR(SEARCH('Listados Datos'!$T$3,AF608)))</xm:f>
            <xm:f>'Listados Datos'!$T$3</xm:f>
            <x14:dxf>
              <fill>
                <patternFill patternType="solid">
                  <bgColor rgb="FFC00000"/>
                </patternFill>
              </fill>
            </x14:dxf>
          </x14:cfRule>
          <x14:cfRule type="containsText" priority="1388" operator="containsText" id="{5D003D29-E210-4BFC-B7F3-6DD7BA9A2F94}">
            <xm:f>NOT(ISERROR(SEARCH('Listados Datos'!$T$4,AF608)))</xm:f>
            <xm:f>'Listados Datos'!$T$4</xm:f>
            <x14:dxf>
              <font>
                <b/>
                <i val="0"/>
                <color theme="0"/>
              </font>
              <fill>
                <patternFill>
                  <bgColor rgb="FFE26B0A"/>
                </patternFill>
              </fill>
            </x14:dxf>
          </x14:cfRule>
          <x14:cfRule type="containsText" priority="1389" operator="containsText" id="{1027BFA5-4249-4BFA-B756-1C740DDC1881}">
            <xm:f>NOT(ISERROR(SEARCH('Listados Datos'!$T$5,AF608)))</xm:f>
            <xm:f>'Listados Datos'!$T$5</xm:f>
            <x14:dxf>
              <font>
                <b/>
                <i val="0"/>
                <color auto="1"/>
              </font>
              <fill>
                <patternFill>
                  <bgColor rgb="FFFFFF00"/>
                </patternFill>
              </fill>
            </x14:dxf>
          </x14:cfRule>
          <x14:cfRule type="containsText" priority="1390" operator="containsText" id="{D42F0125-7E93-49F1-A36E-6A6AB142B997}">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1383" operator="containsText" id="{CE413DB3-5D97-4BEA-B896-7BD234B984DF}">
            <xm:f>NOT(ISERROR(SEARCH('Listados Datos'!$T$3,AB608)))</xm:f>
            <xm:f>'Listados Datos'!$T$3</xm:f>
            <x14:dxf>
              <fill>
                <patternFill patternType="solid">
                  <bgColor rgb="FFC00000"/>
                </patternFill>
              </fill>
            </x14:dxf>
          </x14:cfRule>
          <x14:cfRule type="containsText" priority="1384" operator="containsText" id="{CD0925F8-AC6C-4731-BF8D-96EEB621A5BB}">
            <xm:f>NOT(ISERROR(SEARCH('Listados Datos'!$T$4,AB608)))</xm:f>
            <xm:f>'Listados Datos'!$T$4</xm:f>
            <x14:dxf>
              <font>
                <b/>
                <i val="0"/>
                <color theme="0"/>
              </font>
              <fill>
                <patternFill>
                  <bgColor rgb="FFE26B0A"/>
                </patternFill>
              </fill>
            </x14:dxf>
          </x14:cfRule>
          <x14:cfRule type="containsText" priority="1385" operator="containsText" id="{CFA5BDD5-D79C-412C-A723-278D934D5E2B}">
            <xm:f>NOT(ISERROR(SEARCH('Listados Datos'!$T$5,AB608)))</xm:f>
            <xm:f>'Listados Datos'!$T$5</xm:f>
            <x14:dxf>
              <font>
                <b/>
                <i val="0"/>
                <color auto="1"/>
              </font>
              <fill>
                <patternFill>
                  <bgColor rgb="FFFFFF00"/>
                </patternFill>
              </fill>
            </x14:dxf>
          </x14:cfRule>
          <x14:cfRule type="containsText" priority="1386" operator="containsText" id="{5EB4EC95-3A4E-460E-A31A-66DF1AE4531E}">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1373" operator="containsText" id="{9369B158-5CEF-4A82-964D-C1CC769CB476}">
            <xm:f>NOT(ISERROR(SEARCH('Listados Datos'!$P$3,Z608)))</xm:f>
            <xm:f>'Listados Datos'!$P$3</xm:f>
            <x14:dxf>
              <fill>
                <patternFill>
                  <bgColor rgb="FF99CC00"/>
                </patternFill>
              </fill>
            </x14:dxf>
          </x14:cfRule>
          <x14:cfRule type="containsText" priority="1374" operator="containsText" id="{DF794C5C-E85A-4933-B783-D765890C351E}">
            <xm:f>NOT(ISERROR(SEARCH('Listados Datos'!$P$4,Z608)))</xm:f>
            <xm:f>'Listados Datos'!$P$4</xm:f>
            <x14:dxf>
              <fill>
                <patternFill>
                  <bgColor rgb="FF33CC33"/>
                </patternFill>
              </fill>
            </x14:dxf>
          </x14:cfRule>
          <x14:cfRule type="containsText" priority="1375" operator="containsText" id="{5AF66EAC-2A9F-4920-875D-DF5ACFB004A2}">
            <xm:f>NOT(ISERROR(SEARCH('Listados Datos'!$P$5,Z608)))</xm:f>
            <xm:f>'Listados Datos'!$P$5</xm:f>
            <x14:dxf>
              <fill>
                <patternFill>
                  <bgColor rgb="FFFFFF00"/>
                </patternFill>
              </fill>
            </x14:dxf>
          </x14:cfRule>
          <x14:cfRule type="containsText" priority="1376" operator="containsText" id="{4BC70A73-CA03-4E5C-A988-AF41FD33F0FD}">
            <xm:f>NOT(ISERROR(SEARCH('Listados Datos'!$P$6,Z608)))</xm:f>
            <xm:f>'Listados Datos'!$P$6</xm:f>
            <x14:dxf>
              <fill>
                <patternFill>
                  <bgColor rgb="FFFFC000"/>
                </patternFill>
              </fill>
            </x14:dxf>
          </x14:cfRule>
          <x14:cfRule type="containsText" priority="1377" operator="containsText" id="{3578DA46-232C-4033-97E0-60AB58A9214A}">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1359" operator="containsText" id="{822F8AE5-52AC-42A8-A0AF-008A42D92571}">
            <xm:f>NOT(ISERROR(SEARCH('Listados Datos'!$T$3,AT608)))</xm:f>
            <xm:f>'Listados Datos'!$T$3</xm:f>
            <x14:dxf>
              <fill>
                <patternFill patternType="solid">
                  <bgColor rgb="FFC00000"/>
                </patternFill>
              </fill>
            </x14:dxf>
          </x14:cfRule>
          <x14:cfRule type="containsText" priority="1360" operator="containsText" id="{AF10895E-8400-489F-81F1-5D9E667A306D}">
            <xm:f>NOT(ISERROR(SEARCH('Listados Datos'!$T$4,AT608)))</xm:f>
            <xm:f>'Listados Datos'!$T$4</xm:f>
            <x14:dxf>
              <font>
                <b/>
                <i val="0"/>
                <color theme="0"/>
              </font>
              <fill>
                <patternFill>
                  <bgColor rgb="FFE26B0A"/>
                </patternFill>
              </fill>
            </x14:dxf>
          </x14:cfRule>
          <x14:cfRule type="containsText" priority="1361" operator="containsText" id="{7F1E5AA3-E889-48F0-B8D7-88FA313B1D55}">
            <xm:f>NOT(ISERROR(SEARCH('Listados Datos'!$T$5,AT608)))</xm:f>
            <xm:f>'Listados Datos'!$T$5</xm:f>
            <x14:dxf>
              <font>
                <b/>
                <i val="0"/>
                <color auto="1"/>
              </font>
              <fill>
                <patternFill>
                  <bgColor rgb="FFFFFF00"/>
                </patternFill>
              </fill>
            </x14:dxf>
          </x14:cfRule>
          <x14:cfRule type="containsText" priority="1362" operator="containsText" id="{518BDC72-AD54-4D9F-BBDA-E1010CCE8452}">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1143" operator="containsText" id="{569CE86C-008C-43A8-AD72-0E34361A4AA8}">
            <xm:f>NOT(ISERROR(SEARCH('Listados Datos'!$D$3,B598)))</xm:f>
            <xm:f>'Listados Datos'!$D$3</xm:f>
            <x14:dxf>
              <font>
                <b/>
                <i val="0"/>
                <color theme="0"/>
              </font>
              <fill>
                <patternFill>
                  <bgColor rgb="FFC00000"/>
                </patternFill>
              </fill>
            </x14:dxf>
          </x14:cfRule>
          <x14:cfRule type="containsText" priority="1144" operator="containsText" id="{A2A43E70-2C59-48E7-9BC9-13CC884094B2}">
            <xm:f>NOT(ISERROR(SEARCH('Listados Datos'!$D$4,B598)))</xm:f>
            <xm:f>'Listados Datos'!$D$4</xm:f>
            <x14:dxf>
              <font>
                <b/>
                <i val="0"/>
                <color theme="0"/>
              </font>
              <fill>
                <patternFill>
                  <bgColor rgb="FFC00000"/>
                </patternFill>
              </fill>
            </x14:dxf>
          </x14:cfRule>
          <x14:cfRule type="containsText" priority="1145" operator="containsText" id="{A2830B5B-776D-496F-8237-51B40DF27D78}">
            <xm:f>NOT(ISERROR(SEARCH('Listados Datos'!$D$5,B598)))</xm:f>
            <xm:f>'Listados Datos'!$D$5</xm:f>
            <x14:dxf>
              <font>
                <b/>
                <i val="0"/>
                <color theme="0"/>
              </font>
              <fill>
                <patternFill>
                  <bgColor rgb="FFC00000"/>
                </patternFill>
              </fill>
            </x14:dxf>
          </x14:cfRule>
          <x14:cfRule type="containsText" priority="1146" operator="containsText" id="{D9F12C96-D171-4AA2-A9B3-FC398E9BC83A}">
            <xm:f>NOT(ISERROR(SEARCH('Listados Datos'!$D$6,B598)))</xm:f>
            <xm:f>'Listados Datos'!$D$6</xm:f>
            <x14:dxf>
              <font>
                <b/>
                <i val="0"/>
                <color theme="0"/>
              </font>
              <fill>
                <patternFill>
                  <bgColor rgb="FFE3351F"/>
                </patternFill>
              </fill>
            </x14:dxf>
          </x14:cfRule>
          <x14:cfRule type="containsText" priority="1147" operator="containsText" id="{E21B0E10-8835-4E55-9812-9AD82F82D016}">
            <xm:f>NOT(ISERROR(SEARCH('Listados Datos'!$D$7,B598)))</xm:f>
            <xm:f>'Listados Datos'!$D$7</xm:f>
            <x14:dxf>
              <font>
                <b/>
                <i val="0"/>
                <color theme="0"/>
              </font>
              <fill>
                <patternFill>
                  <bgColor rgb="FFE3351F"/>
                </patternFill>
              </fill>
            </x14:dxf>
          </x14:cfRule>
          <x14:cfRule type="containsText" priority="1148" operator="containsText" id="{F14E4477-02BE-4C19-B491-B0884CD93B9F}">
            <xm:f>NOT(ISERROR(SEARCH('Listados Datos'!$D$8,B598)))</xm:f>
            <xm:f>'Listados Datos'!$D$8</xm:f>
            <x14:dxf>
              <font>
                <b/>
                <i val="0"/>
                <color theme="0"/>
              </font>
              <fill>
                <patternFill>
                  <bgColor rgb="FFE3351F"/>
                </patternFill>
              </fill>
            </x14:dxf>
          </x14:cfRule>
          <x14:cfRule type="containsText" priority="1149" operator="containsText" id="{89CB377E-A0F8-472F-89A4-9641A6A725AC}">
            <xm:f>NOT(ISERROR(SEARCH('Listados Datos'!$D$9,B598)))</xm:f>
            <xm:f>'Listados Datos'!$D$9</xm:f>
            <x14:dxf>
              <font>
                <b/>
                <i val="0"/>
                <color theme="0"/>
              </font>
              <fill>
                <patternFill>
                  <bgColor rgb="FFFFC000"/>
                </patternFill>
              </fill>
            </x14:dxf>
          </x14:cfRule>
          <x14:cfRule type="containsText" priority="1150" operator="containsText" id="{D51A1E9A-C297-41BF-B677-D6A93CA73535}">
            <xm:f>NOT(ISERROR(SEARCH('Listados Datos'!$D$10,B598)))</xm:f>
            <xm:f>'Listados Datos'!$D$10</xm:f>
            <x14:dxf>
              <font>
                <b/>
                <i val="0"/>
                <color theme="0"/>
              </font>
              <fill>
                <patternFill>
                  <bgColor rgb="FFFFC000"/>
                </patternFill>
              </fill>
            </x14:dxf>
          </x14:cfRule>
          <x14:cfRule type="containsText" priority="1151" operator="containsText" id="{DF5E9CBA-ACBD-4CF3-9B03-FD3A7953DA77}">
            <xm:f>NOT(ISERROR(SEARCH('Listados Datos'!$D$11,B598)))</xm:f>
            <xm:f>'Listados Datos'!$D$11</xm:f>
            <x14:dxf>
              <font>
                <b/>
                <i val="0"/>
                <color theme="0"/>
              </font>
              <fill>
                <patternFill>
                  <bgColor rgb="FFFFC000"/>
                </patternFill>
              </fill>
            </x14:dxf>
          </x14:cfRule>
          <x14:cfRule type="containsText" priority="1152" operator="containsText" id="{7D383D72-9E19-4CB9-90F7-89E9F91EDBFE}">
            <xm:f>NOT(ISERROR(SEARCH('Listados Datos'!$D$12,B598)))</xm:f>
            <xm:f>'Listados Datos'!$D$12</xm:f>
            <x14:dxf>
              <font>
                <b/>
                <i val="0"/>
                <color theme="0"/>
              </font>
              <fill>
                <patternFill>
                  <bgColor rgb="FFFFC000"/>
                </patternFill>
              </fill>
            </x14:dxf>
          </x14:cfRule>
          <x14:cfRule type="containsText" priority="1153" operator="containsText" id="{72CCF54B-1156-4219-8903-622F1B1CAEC1}">
            <xm:f>NOT(ISERROR(SEARCH('Listados Datos'!$D$13,B598)))</xm:f>
            <xm:f>'Listados Datos'!$D$13</xm:f>
            <x14:dxf>
              <font>
                <b/>
                <i val="0"/>
                <color theme="0"/>
              </font>
              <fill>
                <patternFill>
                  <bgColor rgb="FFFFC000"/>
                </patternFill>
              </fill>
            </x14:dxf>
          </x14:cfRule>
          <x14:cfRule type="containsText" priority="1154" operator="containsText" id="{4A3FC916-7A2F-4EDC-A144-A14EB890F48B}">
            <xm:f>NOT(ISERROR(SEARCH('Listados Datos'!$D$14,B598)))</xm:f>
            <xm:f>'Listados Datos'!$D$14</xm:f>
            <x14:dxf>
              <font>
                <b/>
                <i val="0"/>
                <color theme="0"/>
              </font>
              <fill>
                <patternFill>
                  <bgColor rgb="FFFF0000"/>
                </patternFill>
              </fill>
            </x14:dxf>
          </x14:cfRule>
          <x14:cfRule type="containsText" priority="1155" operator="containsText" id="{905CB251-2371-4FE2-840A-8199B2807022}">
            <xm:f>NOT(ISERROR(SEARCH('Listados Datos'!$D$15,B598)))</xm:f>
            <xm:f>'Listados Datos'!$D$15</xm:f>
            <x14:dxf>
              <font>
                <b/>
                <i val="0"/>
                <color theme="0"/>
              </font>
              <fill>
                <patternFill>
                  <bgColor rgb="FFFF0000"/>
                </patternFill>
              </fill>
            </x14:dxf>
          </x14:cfRule>
          <x14:cfRule type="containsText" priority="1156" operator="containsText" id="{C8D63BB2-A94F-415D-A2F5-129444D0F1D6}">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951" operator="containsText" id="{4E436057-6CB5-4DFA-9AB5-FC8D79A5C5FB}">
            <xm:f>NOT(ISERROR(SEARCH('Listados Datos'!$D$3,B610)))</xm:f>
            <xm:f>'Listados Datos'!$D$3</xm:f>
            <x14:dxf>
              <font>
                <b/>
                <i val="0"/>
                <color theme="0"/>
              </font>
              <fill>
                <patternFill>
                  <bgColor rgb="FFC00000"/>
                </patternFill>
              </fill>
            </x14:dxf>
          </x14:cfRule>
          <x14:cfRule type="containsText" priority="952" operator="containsText" id="{35EC05B2-E1CF-4E1B-9037-17FC9849426B}">
            <xm:f>NOT(ISERROR(SEARCH('Listados Datos'!$D$4,B610)))</xm:f>
            <xm:f>'Listados Datos'!$D$4</xm:f>
            <x14:dxf>
              <font>
                <b/>
                <i val="0"/>
                <color theme="0"/>
              </font>
              <fill>
                <patternFill>
                  <bgColor rgb="FFC00000"/>
                </patternFill>
              </fill>
            </x14:dxf>
          </x14:cfRule>
          <x14:cfRule type="containsText" priority="953" operator="containsText" id="{9F3636DC-2FF3-4026-A455-EA6247C27E72}">
            <xm:f>NOT(ISERROR(SEARCH('Listados Datos'!$D$5,B610)))</xm:f>
            <xm:f>'Listados Datos'!$D$5</xm:f>
            <x14:dxf>
              <font>
                <b/>
                <i val="0"/>
                <color theme="0"/>
              </font>
              <fill>
                <patternFill>
                  <bgColor rgb="FFC00000"/>
                </patternFill>
              </fill>
            </x14:dxf>
          </x14:cfRule>
          <x14:cfRule type="containsText" priority="954" operator="containsText" id="{41199A54-E358-4BDC-AEA0-2E56881F0605}">
            <xm:f>NOT(ISERROR(SEARCH('Listados Datos'!$D$6,B610)))</xm:f>
            <xm:f>'Listados Datos'!$D$6</xm:f>
            <x14:dxf>
              <font>
                <b/>
                <i val="0"/>
                <color theme="0"/>
              </font>
              <fill>
                <patternFill>
                  <bgColor rgb="FFE3351F"/>
                </patternFill>
              </fill>
            </x14:dxf>
          </x14:cfRule>
          <x14:cfRule type="containsText" priority="955" operator="containsText" id="{75FB7A69-7367-40DC-93DC-9D0E6388C3D4}">
            <xm:f>NOT(ISERROR(SEARCH('Listados Datos'!$D$7,B610)))</xm:f>
            <xm:f>'Listados Datos'!$D$7</xm:f>
            <x14:dxf>
              <font>
                <b/>
                <i val="0"/>
                <color theme="0"/>
              </font>
              <fill>
                <patternFill>
                  <bgColor rgb="FFE3351F"/>
                </patternFill>
              </fill>
            </x14:dxf>
          </x14:cfRule>
          <x14:cfRule type="containsText" priority="956" operator="containsText" id="{563BFF0D-9892-431D-BEA3-9DD861E02099}">
            <xm:f>NOT(ISERROR(SEARCH('Listados Datos'!$D$8,B610)))</xm:f>
            <xm:f>'Listados Datos'!$D$8</xm:f>
            <x14:dxf>
              <font>
                <b/>
                <i val="0"/>
                <color theme="0"/>
              </font>
              <fill>
                <patternFill>
                  <bgColor rgb="FFE3351F"/>
                </patternFill>
              </fill>
            </x14:dxf>
          </x14:cfRule>
          <x14:cfRule type="containsText" priority="957" operator="containsText" id="{6DA7B8E7-8EB8-4F46-907C-E1CD2ED7E63F}">
            <xm:f>NOT(ISERROR(SEARCH('Listados Datos'!$D$9,B610)))</xm:f>
            <xm:f>'Listados Datos'!$D$9</xm:f>
            <x14:dxf>
              <font>
                <b/>
                <i val="0"/>
                <color theme="0"/>
              </font>
              <fill>
                <patternFill>
                  <bgColor rgb="FFFFC000"/>
                </patternFill>
              </fill>
            </x14:dxf>
          </x14:cfRule>
          <x14:cfRule type="containsText" priority="958" operator="containsText" id="{08675E0C-AC62-4F71-8D0B-901E367F5BC7}">
            <xm:f>NOT(ISERROR(SEARCH('Listados Datos'!$D$10,B610)))</xm:f>
            <xm:f>'Listados Datos'!$D$10</xm:f>
            <x14:dxf>
              <font>
                <b/>
                <i val="0"/>
                <color theme="0"/>
              </font>
              <fill>
                <patternFill>
                  <bgColor rgb="FFFFC000"/>
                </patternFill>
              </fill>
            </x14:dxf>
          </x14:cfRule>
          <x14:cfRule type="containsText" priority="959" operator="containsText" id="{C1F34838-B69D-4A34-99AF-23FCE64BF85C}">
            <xm:f>NOT(ISERROR(SEARCH('Listados Datos'!$D$11,B610)))</xm:f>
            <xm:f>'Listados Datos'!$D$11</xm:f>
            <x14:dxf>
              <font>
                <b/>
                <i val="0"/>
                <color theme="0"/>
              </font>
              <fill>
                <patternFill>
                  <bgColor rgb="FFFFC000"/>
                </patternFill>
              </fill>
            </x14:dxf>
          </x14:cfRule>
          <x14:cfRule type="containsText" priority="960" operator="containsText" id="{BD9D9DD0-779A-42C0-9492-F047D929E5D9}">
            <xm:f>NOT(ISERROR(SEARCH('Listados Datos'!$D$12,B610)))</xm:f>
            <xm:f>'Listados Datos'!$D$12</xm:f>
            <x14:dxf>
              <font>
                <b/>
                <i val="0"/>
                <color theme="0"/>
              </font>
              <fill>
                <patternFill>
                  <bgColor rgb="FFFFC000"/>
                </patternFill>
              </fill>
            </x14:dxf>
          </x14:cfRule>
          <x14:cfRule type="containsText" priority="961" operator="containsText" id="{6E51670E-3096-4359-81A1-8B2956599B3F}">
            <xm:f>NOT(ISERROR(SEARCH('Listados Datos'!$D$13,B610)))</xm:f>
            <xm:f>'Listados Datos'!$D$13</xm:f>
            <x14:dxf>
              <font>
                <b/>
                <i val="0"/>
                <color theme="0"/>
              </font>
              <fill>
                <patternFill>
                  <bgColor rgb="FFFFC000"/>
                </patternFill>
              </fill>
            </x14:dxf>
          </x14:cfRule>
          <x14:cfRule type="containsText" priority="962" operator="containsText" id="{7E8F8B06-C2B4-4133-A3AB-65AB304C04E3}">
            <xm:f>NOT(ISERROR(SEARCH('Listados Datos'!$D$14,B610)))</xm:f>
            <xm:f>'Listados Datos'!$D$14</xm:f>
            <x14:dxf>
              <font>
                <b/>
                <i val="0"/>
                <color theme="0"/>
              </font>
              <fill>
                <patternFill>
                  <bgColor rgb="FFFF0000"/>
                </patternFill>
              </fill>
            </x14:dxf>
          </x14:cfRule>
          <x14:cfRule type="containsText" priority="963" operator="containsText" id="{796B4949-0639-48EE-A9A2-08C58589A217}">
            <xm:f>NOT(ISERROR(SEARCH('Listados Datos'!$D$15,B610)))</xm:f>
            <xm:f>'Listados Datos'!$D$15</xm:f>
            <x14:dxf>
              <font>
                <b/>
                <i val="0"/>
                <color theme="0"/>
              </font>
              <fill>
                <patternFill>
                  <bgColor rgb="FFFF0000"/>
                </patternFill>
              </fill>
            </x14:dxf>
          </x14:cfRule>
          <x14:cfRule type="containsText" priority="964" operator="containsText" id="{4EDE4894-E48A-4465-8AB6-187B3AFDDB5E}">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1199" operator="containsText" id="{2D28F321-9776-4D76-B5ED-58526578E06A}">
            <xm:f>NOT(ISERROR(SEARCH('Listados Datos'!$P$3,AR601)))</xm:f>
            <xm:f>'Listados Datos'!$P$3</xm:f>
            <x14:dxf>
              <fill>
                <patternFill>
                  <bgColor rgb="FF99CC00"/>
                </patternFill>
              </fill>
            </x14:dxf>
          </x14:cfRule>
          <x14:cfRule type="containsText" priority="1200" operator="containsText" id="{CBDE4BF4-1598-4D41-ABF7-9AC7A2562C5A}">
            <xm:f>NOT(ISERROR(SEARCH('Listados Datos'!$P$4,AR601)))</xm:f>
            <xm:f>'Listados Datos'!$P$4</xm:f>
            <x14:dxf>
              <fill>
                <patternFill>
                  <bgColor rgb="FF33CC33"/>
                </patternFill>
              </fill>
            </x14:dxf>
          </x14:cfRule>
          <x14:cfRule type="containsText" priority="1201" operator="containsText" id="{9841DA85-6106-40FD-A068-D5DBE2786039}">
            <xm:f>NOT(ISERROR(SEARCH('Listados Datos'!$P$5,AR601)))</xm:f>
            <xm:f>'Listados Datos'!$P$5</xm:f>
            <x14:dxf>
              <fill>
                <patternFill>
                  <bgColor rgb="FFFFFF00"/>
                </patternFill>
              </fill>
            </x14:dxf>
          </x14:cfRule>
          <x14:cfRule type="containsText" priority="1202" operator="containsText" id="{3FD76597-D45F-4896-AE3C-A6AF8315B34A}">
            <xm:f>NOT(ISERROR(SEARCH('Listados Datos'!$P$6,AR601)))</xm:f>
            <xm:f>'Listados Datos'!$P$6</xm:f>
            <x14:dxf>
              <fill>
                <patternFill>
                  <bgColor rgb="FFFFC000"/>
                </patternFill>
              </fill>
            </x14:dxf>
          </x14:cfRule>
          <x14:cfRule type="containsText" priority="1203" operator="containsText" id="{1F61D9EC-2216-4142-A0C5-E0BD1CB8C0FB}">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65" operator="containsText" id="{DB3FDA95-98F6-4BB7-82C4-EDC039A0B658}">
            <xm:f>NOT(ISERROR(SEARCH('Listados Datos'!$T$3,AT603)))</xm:f>
            <xm:f>'Listados Datos'!$T$3</xm:f>
            <x14:dxf>
              <fill>
                <patternFill patternType="solid">
                  <bgColor rgb="FFC00000"/>
                </patternFill>
              </fill>
            </x14:dxf>
          </x14:cfRule>
          <x14:cfRule type="containsText" priority="1266" operator="containsText" id="{C9D847CE-A173-4253-9600-521AA5DF5A01}">
            <xm:f>NOT(ISERROR(SEARCH('Listados Datos'!$T$4,AT603)))</xm:f>
            <xm:f>'Listados Datos'!$T$4</xm:f>
            <x14:dxf>
              <font>
                <b/>
                <i val="0"/>
                <color theme="0"/>
              </font>
              <fill>
                <patternFill>
                  <bgColor rgb="FFE26B0A"/>
                </patternFill>
              </fill>
            </x14:dxf>
          </x14:cfRule>
          <x14:cfRule type="containsText" priority="1267" operator="containsText" id="{6B80E1D9-A9BB-4AF1-B240-B122E66E92D0}">
            <xm:f>NOT(ISERROR(SEARCH('Listados Datos'!$T$5,AT603)))</xm:f>
            <xm:f>'Listados Datos'!$T$5</xm:f>
            <x14:dxf>
              <font>
                <b/>
                <i val="0"/>
                <color auto="1"/>
              </font>
              <fill>
                <patternFill>
                  <bgColor rgb="FFFFFF00"/>
                </patternFill>
              </fill>
            </x14:dxf>
          </x14:cfRule>
          <x14:cfRule type="containsText" priority="1268" operator="containsText" id="{AC88680D-D353-42A8-9A9D-C0770AAB022C}">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55" operator="containsText" id="{32ACE8C1-64AD-4A4E-87F0-9D744154FEED}">
            <xm:f>NOT(ISERROR(SEARCH('Listados Datos'!$P$3,AR603)))</xm:f>
            <xm:f>'Listados Datos'!$P$3</xm:f>
            <x14:dxf>
              <fill>
                <patternFill>
                  <bgColor rgb="FF99CC00"/>
                </patternFill>
              </fill>
            </x14:dxf>
          </x14:cfRule>
          <x14:cfRule type="containsText" priority="1256" operator="containsText" id="{BAF15688-62AC-4BBE-A5FD-6BAEE18E200D}">
            <xm:f>NOT(ISERROR(SEARCH('Listados Datos'!$P$4,AR603)))</xm:f>
            <xm:f>'Listados Datos'!$P$4</xm:f>
            <x14:dxf>
              <fill>
                <patternFill>
                  <bgColor rgb="FF33CC33"/>
                </patternFill>
              </fill>
            </x14:dxf>
          </x14:cfRule>
          <x14:cfRule type="containsText" priority="1257" operator="containsText" id="{FE65991F-0DE6-4857-A1DA-B30065A305A9}">
            <xm:f>NOT(ISERROR(SEARCH('Listados Datos'!$P$5,AR603)))</xm:f>
            <xm:f>'Listados Datos'!$P$5</xm:f>
            <x14:dxf>
              <fill>
                <patternFill>
                  <bgColor rgb="FFFFFF00"/>
                </patternFill>
              </fill>
            </x14:dxf>
          </x14:cfRule>
          <x14:cfRule type="containsText" priority="1258" operator="containsText" id="{6BAFEA8C-4907-4A63-BB6B-FC2FD30C5D20}">
            <xm:f>NOT(ISERROR(SEARCH('Listados Datos'!$P$6,AR603)))</xm:f>
            <xm:f>'Listados Datos'!$P$6</xm:f>
            <x14:dxf>
              <fill>
                <patternFill>
                  <bgColor rgb="FFFFC000"/>
                </patternFill>
              </fill>
            </x14:dxf>
          </x14:cfRule>
          <x14:cfRule type="containsText" priority="1259" operator="containsText" id="{7069FBB4-B16E-4894-BFA4-85417AF07BC7}">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23" operator="containsText" id="{574D266C-1AA5-4648-ACE5-D4BEF3EB1522}">
            <xm:f>NOT(ISERROR(SEARCH('Listados Datos'!$T$3,AT600)))</xm:f>
            <xm:f>'Listados Datos'!$T$3</xm:f>
            <x14:dxf>
              <fill>
                <patternFill patternType="solid">
                  <bgColor rgb="FFC00000"/>
                </patternFill>
              </fill>
            </x14:dxf>
          </x14:cfRule>
          <x14:cfRule type="containsText" priority="1224" operator="containsText" id="{BE359E5F-E7D9-4C14-9B3A-B816A844E466}">
            <xm:f>NOT(ISERROR(SEARCH('Listados Datos'!$T$4,AT600)))</xm:f>
            <xm:f>'Listados Datos'!$T$4</xm:f>
            <x14:dxf>
              <font>
                <b/>
                <i val="0"/>
                <color theme="0"/>
              </font>
              <fill>
                <patternFill>
                  <bgColor rgb="FFE26B0A"/>
                </patternFill>
              </fill>
            </x14:dxf>
          </x14:cfRule>
          <x14:cfRule type="containsText" priority="1225" operator="containsText" id="{40B117B1-FF91-4B71-8971-F267F83C3AA4}">
            <xm:f>NOT(ISERROR(SEARCH('Listados Datos'!$T$5,AT600)))</xm:f>
            <xm:f>'Listados Datos'!$T$5</xm:f>
            <x14:dxf>
              <font>
                <b/>
                <i val="0"/>
                <color auto="1"/>
              </font>
              <fill>
                <patternFill>
                  <bgColor rgb="FFFFFF00"/>
                </patternFill>
              </fill>
            </x14:dxf>
          </x14:cfRule>
          <x14:cfRule type="containsText" priority="1226" operator="containsText" id="{E98FAE93-9659-4F42-9344-036080FF299A}">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13" operator="containsText" id="{EF776DE7-0D3B-4B73-B577-92F20755C752}">
            <xm:f>NOT(ISERROR(SEARCH('Listados Datos'!$P$3,AR600)))</xm:f>
            <xm:f>'Listados Datos'!$P$3</xm:f>
            <x14:dxf>
              <fill>
                <patternFill>
                  <bgColor rgb="FF99CC00"/>
                </patternFill>
              </fill>
            </x14:dxf>
          </x14:cfRule>
          <x14:cfRule type="containsText" priority="1214" operator="containsText" id="{CCAA5FBD-D5CF-4777-A901-11709FC3FFCD}">
            <xm:f>NOT(ISERROR(SEARCH('Listados Datos'!$P$4,AR600)))</xm:f>
            <xm:f>'Listados Datos'!$P$4</xm:f>
            <x14:dxf>
              <fill>
                <patternFill>
                  <bgColor rgb="FF33CC33"/>
                </patternFill>
              </fill>
            </x14:dxf>
          </x14:cfRule>
          <x14:cfRule type="containsText" priority="1215" operator="containsText" id="{A9FA82DA-DEBB-4273-BAF0-C332D921A6FE}">
            <xm:f>NOT(ISERROR(SEARCH('Listados Datos'!$P$5,AR600)))</xm:f>
            <xm:f>'Listados Datos'!$P$5</xm:f>
            <x14:dxf>
              <fill>
                <patternFill>
                  <bgColor rgb="FFFFFF00"/>
                </patternFill>
              </fill>
            </x14:dxf>
          </x14:cfRule>
          <x14:cfRule type="containsText" priority="1216" operator="containsText" id="{A3E4AE65-EAFF-4BC9-AAB1-A3376DB9EB36}">
            <xm:f>NOT(ISERROR(SEARCH('Listados Datos'!$P$6,AR600)))</xm:f>
            <xm:f>'Listados Datos'!$P$6</xm:f>
            <x14:dxf>
              <fill>
                <patternFill>
                  <bgColor rgb="FFFFC000"/>
                </patternFill>
              </fill>
            </x14:dxf>
          </x14:cfRule>
          <x14:cfRule type="containsText" priority="1217" operator="containsText" id="{2F3EC521-E98E-4030-856A-F853D932BBC0}">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31" operator="containsText" id="{3E746297-A54A-470D-A10E-383A02690BEE}">
            <xm:f>NOT(ISERROR(SEARCH('Listados Datos'!$T$3,AF598)))</xm:f>
            <xm:f>'Listados Datos'!$T$3</xm:f>
            <x14:dxf>
              <fill>
                <patternFill patternType="solid">
                  <bgColor rgb="FFC00000"/>
                </patternFill>
              </fill>
            </x14:dxf>
          </x14:cfRule>
          <x14:cfRule type="containsText" priority="1332" operator="containsText" id="{43E777A7-C84C-414F-BC06-F0DD22E5B5C6}">
            <xm:f>NOT(ISERROR(SEARCH('Listados Datos'!$T$4,AF598)))</xm:f>
            <xm:f>'Listados Datos'!$T$4</xm:f>
            <x14:dxf>
              <font>
                <b/>
                <i val="0"/>
                <color theme="0"/>
              </font>
              <fill>
                <patternFill>
                  <bgColor rgb="FFE26B0A"/>
                </patternFill>
              </fill>
            </x14:dxf>
          </x14:cfRule>
          <x14:cfRule type="containsText" priority="1333" operator="containsText" id="{F660909D-2D04-4F76-A877-5E35887C06C8}">
            <xm:f>NOT(ISERROR(SEARCH('Listados Datos'!$T$5,AF598)))</xm:f>
            <xm:f>'Listados Datos'!$T$5</xm:f>
            <x14:dxf>
              <font>
                <b/>
                <i val="0"/>
                <color auto="1"/>
              </font>
              <fill>
                <patternFill>
                  <bgColor rgb="FFFFFF00"/>
                </patternFill>
              </fill>
            </x14:dxf>
          </x14:cfRule>
          <x14:cfRule type="containsText" priority="1334" operator="containsText" id="{886E3C5C-E895-436A-B500-48720CE73096}">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27" operator="containsText" id="{F3DCB0C5-FC0F-4FA9-ACCB-2A24DFDB6EE0}">
            <xm:f>NOT(ISERROR(SEARCH('Listados Datos'!$T$3,AB598)))</xm:f>
            <xm:f>'Listados Datos'!$T$3</xm:f>
            <x14:dxf>
              <fill>
                <patternFill patternType="solid">
                  <bgColor rgb="FFC00000"/>
                </patternFill>
              </fill>
            </x14:dxf>
          </x14:cfRule>
          <x14:cfRule type="containsText" priority="1328" operator="containsText" id="{377F1887-069A-4B2B-9706-B3FE4ECF4B88}">
            <xm:f>NOT(ISERROR(SEARCH('Listados Datos'!$T$4,AB598)))</xm:f>
            <xm:f>'Listados Datos'!$T$4</xm:f>
            <x14:dxf>
              <font>
                <b/>
                <i val="0"/>
                <color theme="0"/>
              </font>
              <fill>
                <patternFill>
                  <bgColor rgb="FFE26B0A"/>
                </patternFill>
              </fill>
            </x14:dxf>
          </x14:cfRule>
          <x14:cfRule type="containsText" priority="1329" operator="containsText" id="{2B0E84F8-EA3F-48B5-B158-DCAF076A330F}">
            <xm:f>NOT(ISERROR(SEARCH('Listados Datos'!$T$5,AB598)))</xm:f>
            <xm:f>'Listados Datos'!$T$5</xm:f>
            <x14:dxf>
              <font>
                <b/>
                <i val="0"/>
                <color auto="1"/>
              </font>
              <fill>
                <patternFill>
                  <bgColor rgb="FFFFFF00"/>
                </patternFill>
              </fill>
            </x14:dxf>
          </x14:cfRule>
          <x14:cfRule type="containsText" priority="1330" operator="containsText" id="{96C66141-3834-4A4F-99E8-907958EA027F}">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17" operator="containsText" id="{7B42107F-D7B7-4A3A-87C1-3936AADCCA40}">
            <xm:f>NOT(ISERROR(SEARCH('Listados Datos'!$P$3,Z598)))</xm:f>
            <xm:f>'Listados Datos'!$P$3</xm:f>
            <x14:dxf>
              <fill>
                <patternFill>
                  <bgColor rgb="FF99CC00"/>
                </patternFill>
              </fill>
            </x14:dxf>
          </x14:cfRule>
          <x14:cfRule type="containsText" priority="1318" operator="containsText" id="{34860B61-19F9-429F-8E0C-AE3B74534DEA}">
            <xm:f>NOT(ISERROR(SEARCH('Listados Datos'!$P$4,Z598)))</xm:f>
            <xm:f>'Listados Datos'!$P$4</xm:f>
            <x14:dxf>
              <fill>
                <patternFill>
                  <bgColor rgb="FF33CC33"/>
                </patternFill>
              </fill>
            </x14:dxf>
          </x14:cfRule>
          <x14:cfRule type="containsText" priority="1319" operator="containsText" id="{41B18156-3A60-4EA4-B40B-09E09D821943}">
            <xm:f>NOT(ISERROR(SEARCH('Listados Datos'!$P$5,Z598)))</xm:f>
            <xm:f>'Listados Datos'!$P$5</xm:f>
            <x14:dxf>
              <fill>
                <patternFill>
                  <bgColor rgb="FFFFFF00"/>
                </patternFill>
              </fill>
            </x14:dxf>
          </x14:cfRule>
          <x14:cfRule type="containsText" priority="1320" operator="containsText" id="{B01542CB-7AF7-48B7-AA9B-CC6BA1D8A235}">
            <xm:f>NOT(ISERROR(SEARCH('Listados Datos'!$P$6,Z598)))</xm:f>
            <xm:f>'Listados Datos'!$P$6</xm:f>
            <x14:dxf>
              <fill>
                <patternFill>
                  <bgColor rgb="FFFFC000"/>
                </patternFill>
              </fill>
            </x14:dxf>
          </x14:cfRule>
          <x14:cfRule type="containsText" priority="1321" operator="containsText" id="{16754B53-3B1C-4B2E-8E02-1AAB76F5110D}">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293" operator="containsText" id="{B51BC236-EC21-4057-9AF0-A2FAA09DF120}">
            <xm:f>NOT(ISERROR(SEARCH('Listados Datos'!$T$3,AT598)))</xm:f>
            <xm:f>'Listados Datos'!$T$3</xm:f>
            <x14:dxf>
              <fill>
                <patternFill patternType="solid">
                  <bgColor rgb="FFC00000"/>
                </patternFill>
              </fill>
            </x14:dxf>
          </x14:cfRule>
          <x14:cfRule type="containsText" priority="1294" operator="containsText" id="{DB94AFCF-E237-4DE6-84CC-818C50AF4BD2}">
            <xm:f>NOT(ISERROR(SEARCH('Listados Datos'!$T$4,AT598)))</xm:f>
            <xm:f>'Listados Datos'!$T$4</xm:f>
            <x14:dxf>
              <font>
                <b/>
                <i val="0"/>
                <color theme="0"/>
              </font>
              <fill>
                <patternFill>
                  <bgColor rgb="FFE26B0A"/>
                </patternFill>
              </fill>
            </x14:dxf>
          </x14:cfRule>
          <x14:cfRule type="containsText" priority="1295" operator="containsText" id="{CD62D997-61C4-41B4-869B-64B897FFC7C2}">
            <xm:f>NOT(ISERROR(SEARCH('Listados Datos'!$T$5,AT598)))</xm:f>
            <xm:f>'Listados Datos'!$T$5</xm:f>
            <x14:dxf>
              <font>
                <b/>
                <i val="0"/>
                <color auto="1"/>
              </font>
              <fill>
                <patternFill>
                  <bgColor rgb="FFFFFF00"/>
                </patternFill>
              </fill>
            </x14:dxf>
          </x14:cfRule>
          <x14:cfRule type="containsText" priority="1296" operator="containsText" id="{35FCCBD4-D246-40DA-A9CD-3C2C24E972BB}">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283" operator="containsText" id="{A4F16A98-71CD-48EE-95E4-7D62A49D9713}">
            <xm:f>NOT(ISERROR(SEARCH('Listados Datos'!$P$3,AR598)))</xm:f>
            <xm:f>'Listados Datos'!$P$3</xm:f>
            <x14:dxf>
              <fill>
                <patternFill>
                  <bgColor rgb="FF99CC00"/>
                </patternFill>
              </fill>
            </x14:dxf>
          </x14:cfRule>
          <x14:cfRule type="containsText" priority="1284" operator="containsText" id="{4F465E01-FFE4-4554-8578-7ECFCE2EF8AE}">
            <xm:f>NOT(ISERROR(SEARCH('Listados Datos'!$P$4,AR598)))</xm:f>
            <xm:f>'Listados Datos'!$P$4</xm:f>
            <x14:dxf>
              <fill>
                <patternFill>
                  <bgColor rgb="FF33CC33"/>
                </patternFill>
              </fill>
            </x14:dxf>
          </x14:cfRule>
          <x14:cfRule type="containsText" priority="1285" operator="containsText" id="{EDDD301A-F5E7-49A9-89BB-74048F932F58}">
            <xm:f>NOT(ISERROR(SEARCH('Listados Datos'!$P$5,AR598)))</xm:f>
            <xm:f>'Listados Datos'!$P$5</xm:f>
            <x14:dxf>
              <fill>
                <patternFill>
                  <bgColor rgb="FFFFFF00"/>
                </patternFill>
              </fill>
            </x14:dxf>
          </x14:cfRule>
          <x14:cfRule type="containsText" priority="1286" operator="containsText" id="{4362CECB-1CDA-4C84-8B0B-F63141F80F71}">
            <xm:f>NOT(ISERROR(SEARCH('Listados Datos'!$P$6,AR598)))</xm:f>
            <xm:f>'Listados Datos'!$P$6</xm:f>
            <x14:dxf>
              <fill>
                <patternFill>
                  <bgColor rgb="FFFFC000"/>
                </patternFill>
              </fill>
            </x14:dxf>
          </x14:cfRule>
          <x14:cfRule type="containsText" priority="1287" operator="containsText" id="{796BD822-AC04-4485-8AA7-ACF31814BD3B}">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279" operator="containsText" id="{2C8F9F6F-AF86-402A-9AAA-776AAD1CCEF6}">
            <xm:f>NOT(ISERROR(SEARCH('Listados Datos'!$T$3,AT599)))</xm:f>
            <xm:f>'Listados Datos'!$T$3</xm:f>
            <x14:dxf>
              <fill>
                <patternFill patternType="solid">
                  <bgColor rgb="FFC00000"/>
                </patternFill>
              </fill>
            </x14:dxf>
          </x14:cfRule>
          <x14:cfRule type="containsText" priority="1280" operator="containsText" id="{06D93276-BA2D-4B53-ADBE-5A595D744B9A}">
            <xm:f>NOT(ISERROR(SEARCH('Listados Datos'!$T$4,AT599)))</xm:f>
            <xm:f>'Listados Datos'!$T$4</xm:f>
            <x14:dxf>
              <font>
                <b/>
                <i val="0"/>
                <color theme="0"/>
              </font>
              <fill>
                <patternFill>
                  <bgColor rgb="FFE26B0A"/>
                </patternFill>
              </fill>
            </x14:dxf>
          </x14:cfRule>
          <x14:cfRule type="containsText" priority="1281" operator="containsText" id="{989F0AB9-575B-4573-8110-71A41D1F91F3}">
            <xm:f>NOT(ISERROR(SEARCH('Listados Datos'!$T$5,AT599)))</xm:f>
            <xm:f>'Listados Datos'!$T$5</xm:f>
            <x14:dxf>
              <font>
                <b/>
                <i val="0"/>
                <color auto="1"/>
              </font>
              <fill>
                <patternFill>
                  <bgColor rgb="FFFFFF00"/>
                </patternFill>
              </fill>
            </x14:dxf>
          </x14:cfRule>
          <x14:cfRule type="containsText" priority="1282" operator="containsText" id="{5D39D3D3-0DC0-4D82-91D6-93D1EF82F863}">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269" operator="containsText" id="{0BD83C8A-0000-4969-AF7C-3683770ADFA4}">
            <xm:f>NOT(ISERROR(SEARCH('Listados Datos'!$P$3,AR599)))</xm:f>
            <xm:f>'Listados Datos'!$P$3</xm:f>
            <x14:dxf>
              <fill>
                <patternFill>
                  <bgColor rgb="FF99CC00"/>
                </patternFill>
              </fill>
            </x14:dxf>
          </x14:cfRule>
          <x14:cfRule type="containsText" priority="1270" operator="containsText" id="{4AF321A0-5C88-4277-BC4B-7E808B932943}">
            <xm:f>NOT(ISERROR(SEARCH('Listados Datos'!$P$4,AR599)))</xm:f>
            <xm:f>'Listados Datos'!$P$4</xm:f>
            <x14:dxf>
              <fill>
                <patternFill>
                  <bgColor rgb="FF33CC33"/>
                </patternFill>
              </fill>
            </x14:dxf>
          </x14:cfRule>
          <x14:cfRule type="containsText" priority="1271" operator="containsText" id="{EE320DBC-CDC9-4DB4-B445-CB96926606DF}">
            <xm:f>NOT(ISERROR(SEARCH('Listados Datos'!$P$5,AR599)))</xm:f>
            <xm:f>'Listados Datos'!$P$5</xm:f>
            <x14:dxf>
              <fill>
                <patternFill>
                  <bgColor rgb="FFFFFF00"/>
                </patternFill>
              </fill>
            </x14:dxf>
          </x14:cfRule>
          <x14:cfRule type="containsText" priority="1272" operator="containsText" id="{A66F5494-CEB3-487D-88DF-2860AC0ADCCB}">
            <xm:f>NOT(ISERROR(SEARCH('Listados Datos'!$P$6,AR599)))</xm:f>
            <xm:f>'Listados Datos'!$P$6</xm:f>
            <x14:dxf>
              <fill>
                <patternFill>
                  <bgColor rgb="FFFFC000"/>
                </patternFill>
              </fill>
            </x14:dxf>
          </x14:cfRule>
          <x14:cfRule type="containsText" priority="1273" operator="containsText" id="{8FF42111-242B-453B-A011-D4704E9DA5FB}">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51" operator="containsText" id="{4DF4EE58-525C-4D7A-B890-76D785B6E8C8}">
            <xm:f>NOT(ISERROR(SEARCH('Listados Datos'!$T$3,AF600)))</xm:f>
            <xm:f>'Listados Datos'!$T$3</xm:f>
            <x14:dxf>
              <fill>
                <patternFill patternType="solid">
                  <bgColor rgb="FFC00000"/>
                </patternFill>
              </fill>
            </x14:dxf>
          </x14:cfRule>
          <x14:cfRule type="containsText" priority="1252" operator="containsText" id="{1133D259-3C6D-42A2-9F66-163B78FE7EEB}">
            <xm:f>NOT(ISERROR(SEARCH('Listados Datos'!$T$4,AF600)))</xm:f>
            <xm:f>'Listados Datos'!$T$4</xm:f>
            <x14:dxf>
              <font>
                <b/>
                <i val="0"/>
                <color theme="0"/>
              </font>
              <fill>
                <patternFill>
                  <bgColor rgb="FFE26B0A"/>
                </patternFill>
              </fill>
            </x14:dxf>
          </x14:cfRule>
          <x14:cfRule type="containsText" priority="1253" operator="containsText" id="{32D63494-D083-4BC0-B7A4-72AAFE9201DD}">
            <xm:f>NOT(ISERROR(SEARCH('Listados Datos'!$T$5,AF600)))</xm:f>
            <xm:f>'Listados Datos'!$T$5</xm:f>
            <x14:dxf>
              <font>
                <b/>
                <i val="0"/>
                <color auto="1"/>
              </font>
              <fill>
                <patternFill>
                  <bgColor rgb="FFFFFF00"/>
                </patternFill>
              </fill>
            </x14:dxf>
          </x14:cfRule>
          <x14:cfRule type="containsText" priority="1254" operator="containsText" id="{C7328597-4113-4CB5-B282-73A12C5567F7}">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47" operator="containsText" id="{134F6B6C-3519-435D-AFA1-1ADFB8421D72}">
            <xm:f>NOT(ISERROR(SEARCH('Listados Datos'!$T$3,AB600)))</xm:f>
            <xm:f>'Listados Datos'!$T$3</xm:f>
            <x14:dxf>
              <fill>
                <patternFill patternType="solid">
                  <bgColor rgb="FFC00000"/>
                </patternFill>
              </fill>
            </x14:dxf>
          </x14:cfRule>
          <x14:cfRule type="containsText" priority="1248" operator="containsText" id="{4193585D-CCE7-4FBA-A43F-62182CA251CF}">
            <xm:f>NOT(ISERROR(SEARCH('Listados Datos'!$T$4,AB600)))</xm:f>
            <xm:f>'Listados Datos'!$T$4</xm:f>
            <x14:dxf>
              <font>
                <b/>
                <i val="0"/>
                <color theme="0"/>
              </font>
              <fill>
                <patternFill>
                  <bgColor rgb="FFE26B0A"/>
                </patternFill>
              </fill>
            </x14:dxf>
          </x14:cfRule>
          <x14:cfRule type="containsText" priority="1249" operator="containsText" id="{1A97F6DF-D982-4CAF-AC90-992DAD6F1A7A}">
            <xm:f>NOT(ISERROR(SEARCH('Listados Datos'!$T$5,AB600)))</xm:f>
            <xm:f>'Listados Datos'!$T$5</xm:f>
            <x14:dxf>
              <font>
                <b/>
                <i val="0"/>
                <color auto="1"/>
              </font>
              <fill>
                <patternFill>
                  <bgColor rgb="FFFFFF00"/>
                </patternFill>
              </fill>
            </x14:dxf>
          </x14:cfRule>
          <x14:cfRule type="containsText" priority="1250" operator="containsText" id="{3E67B349-CBB1-45DF-9362-72F12FD0F979}">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37" operator="containsText" id="{DF588EC5-20B6-40AE-A1BA-8A69EA5BC2A4}">
            <xm:f>NOT(ISERROR(SEARCH('Listados Datos'!$P$3,Z600)))</xm:f>
            <xm:f>'Listados Datos'!$P$3</xm:f>
            <x14:dxf>
              <fill>
                <patternFill>
                  <bgColor rgb="FF99CC00"/>
                </patternFill>
              </fill>
            </x14:dxf>
          </x14:cfRule>
          <x14:cfRule type="containsText" priority="1238" operator="containsText" id="{F311B9CA-E3BA-4A1A-BF7C-7C5C2756C660}">
            <xm:f>NOT(ISERROR(SEARCH('Listados Datos'!$P$4,Z600)))</xm:f>
            <xm:f>'Listados Datos'!$P$4</xm:f>
            <x14:dxf>
              <fill>
                <patternFill>
                  <bgColor rgb="FF33CC33"/>
                </patternFill>
              </fill>
            </x14:dxf>
          </x14:cfRule>
          <x14:cfRule type="containsText" priority="1239" operator="containsText" id="{CE852440-860A-49D9-9CBE-153B8F731161}">
            <xm:f>NOT(ISERROR(SEARCH('Listados Datos'!$P$5,Z600)))</xm:f>
            <xm:f>'Listados Datos'!$P$5</xm:f>
            <x14:dxf>
              <fill>
                <patternFill>
                  <bgColor rgb="FFFFFF00"/>
                </patternFill>
              </fill>
            </x14:dxf>
          </x14:cfRule>
          <x14:cfRule type="containsText" priority="1240" operator="containsText" id="{1785E4D1-FA45-42C9-B412-518234F8B97E}">
            <xm:f>NOT(ISERROR(SEARCH('Listados Datos'!$P$6,Z600)))</xm:f>
            <xm:f>'Listados Datos'!$P$6</xm:f>
            <x14:dxf>
              <fill>
                <patternFill>
                  <bgColor rgb="FFFFC000"/>
                </patternFill>
              </fill>
            </x14:dxf>
          </x14:cfRule>
          <x14:cfRule type="containsText" priority="1241" operator="containsText" id="{0C1A175E-41D5-4574-A79D-37B5DBA4CEE4}">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09" operator="containsText" id="{72770E8F-70AF-48B0-B410-332447EF2FDA}">
            <xm:f>NOT(ISERROR(SEARCH('Listados Datos'!$T$3,AT601)))</xm:f>
            <xm:f>'Listados Datos'!$T$3</xm:f>
            <x14:dxf>
              <fill>
                <patternFill patternType="solid">
                  <bgColor rgb="FFC00000"/>
                </patternFill>
              </fill>
            </x14:dxf>
          </x14:cfRule>
          <x14:cfRule type="containsText" priority="1210" operator="containsText" id="{8739FFA9-8D0F-4E5C-AF24-718A2AB720F7}">
            <xm:f>NOT(ISERROR(SEARCH('Listados Datos'!$T$4,AT601)))</xm:f>
            <xm:f>'Listados Datos'!$T$4</xm:f>
            <x14:dxf>
              <font>
                <b/>
                <i val="0"/>
                <color theme="0"/>
              </font>
              <fill>
                <patternFill>
                  <bgColor rgb="FFE26B0A"/>
                </patternFill>
              </fill>
            </x14:dxf>
          </x14:cfRule>
          <x14:cfRule type="containsText" priority="1211" operator="containsText" id="{783F5369-2701-4D65-9ED3-597838E5BF9A}">
            <xm:f>NOT(ISERROR(SEARCH('Listados Datos'!$T$5,AT601)))</xm:f>
            <xm:f>'Listados Datos'!$T$5</xm:f>
            <x14:dxf>
              <font>
                <b/>
                <i val="0"/>
                <color auto="1"/>
              </font>
              <fill>
                <patternFill>
                  <bgColor rgb="FFFFFF00"/>
                </patternFill>
              </fill>
            </x14:dxf>
          </x14:cfRule>
          <x14:cfRule type="containsText" priority="1212" operator="containsText" id="{1A2F0562-F078-4F9C-845A-A7567AFEE555}">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57" operator="containsText" id="{9D3B7905-8339-4BB6-8463-BD180020B53D}">
            <xm:f>NOT(ISERROR(SEARCH('Listados Datos'!$P$3,AR602)))</xm:f>
            <xm:f>'Listados Datos'!$P$3</xm:f>
            <x14:dxf>
              <fill>
                <patternFill>
                  <bgColor rgb="FF99CC00"/>
                </patternFill>
              </fill>
            </x14:dxf>
          </x14:cfRule>
          <x14:cfRule type="containsText" priority="1158" operator="containsText" id="{EDAF4703-0D75-45CA-8E2A-80C736EB0E2D}">
            <xm:f>NOT(ISERROR(SEARCH('Listados Datos'!$P$4,AR602)))</xm:f>
            <xm:f>'Listados Datos'!$P$4</xm:f>
            <x14:dxf>
              <fill>
                <patternFill>
                  <bgColor rgb="FF33CC33"/>
                </patternFill>
              </fill>
            </x14:dxf>
          </x14:cfRule>
          <x14:cfRule type="containsText" priority="1159" operator="containsText" id="{69C36854-E032-4035-904F-11E4902917A7}">
            <xm:f>NOT(ISERROR(SEARCH('Listados Datos'!$P$5,AR602)))</xm:f>
            <xm:f>'Listados Datos'!$P$5</xm:f>
            <x14:dxf>
              <fill>
                <patternFill>
                  <bgColor rgb="FFFFFF00"/>
                </patternFill>
              </fill>
            </x14:dxf>
          </x14:cfRule>
          <x14:cfRule type="containsText" priority="1160" operator="containsText" id="{74279B78-ACFA-41C1-8207-706511BD2E20}">
            <xm:f>NOT(ISERROR(SEARCH('Listados Datos'!$P$6,AR602)))</xm:f>
            <xm:f>'Listados Datos'!$P$6</xm:f>
            <x14:dxf>
              <fill>
                <patternFill>
                  <bgColor rgb="FFFFC000"/>
                </patternFill>
              </fill>
            </x14:dxf>
          </x14:cfRule>
          <x14:cfRule type="containsText" priority="1161" operator="containsText" id="{1738DC2D-A0A2-4A6B-8D0F-2B6BA31AEEB2}">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195" operator="containsText" id="{D7B5196D-A912-42B0-AB54-7A8B9DA06675}">
            <xm:f>NOT(ISERROR(SEARCH('Listados Datos'!$T$3,AF602)))</xm:f>
            <xm:f>'Listados Datos'!$T$3</xm:f>
            <x14:dxf>
              <fill>
                <patternFill patternType="solid">
                  <bgColor rgb="FFC00000"/>
                </patternFill>
              </fill>
            </x14:dxf>
          </x14:cfRule>
          <x14:cfRule type="containsText" priority="1196" operator="containsText" id="{547475CE-4C67-4928-B09F-97EE29C71C15}">
            <xm:f>NOT(ISERROR(SEARCH('Listados Datos'!$T$4,AF602)))</xm:f>
            <xm:f>'Listados Datos'!$T$4</xm:f>
            <x14:dxf>
              <font>
                <b/>
                <i val="0"/>
                <color theme="0"/>
              </font>
              <fill>
                <patternFill>
                  <bgColor rgb="FFE26B0A"/>
                </patternFill>
              </fill>
            </x14:dxf>
          </x14:cfRule>
          <x14:cfRule type="containsText" priority="1197" operator="containsText" id="{BC54D8E9-6B5D-4A16-8092-019024D36512}">
            <xm:f>NOT(ISERROR(SEARCH('Listados Datos'!$T$5,AF602)))</xm:f>
            <xm:f>'Listados Datos'!$T$5</xm:f>
            <x14:dxf>
              <font>
                <b/>
                <i val="0"/>
                <color auto="1"/>
              </font>
              <fill>
                <patternFill>
                  <bgColor rgb="FFFFFF00"/>
                </patternFill>
              </fill>
            </x14:dxf>
          </x14:cfRule>
          <x14:cfRule type="containsText" priority="1198" operator="containsText" id="{9F167AFB-ECE0-4FEF-94CD-0A2B56B1CD79}">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191" operator="containsText" id="{62653896-C162-499B-8872-AE0E7F56E2A4}">
            <xm:f>NOT(ISERROR(SEARCH('Listados Datos'!$T$3,AB602)))</xm:f>
            <xm:f>'Listados Datos'!$T$3</xm:f>
            <x14:dxf>
              <fill>
                <patternFill patternType="solid">
                  <bgColor rgb="FFC00000"/>
                </patternFill>
              </fill>
            </x14:dxf>
          </x14:cfRule>
          <x14:cfRule type="containsText" priority="1192" operator="containsText" id="{689432B1-2093-4FDE-85A3-2B2CD6B3E504}">
            <xm:f>NOT(ISERROR(SEARCH('Listados Datos'!$T$4,AB602)))</xm:f>
            <xm:f>'Listados Datos'!$T$4</xm:f>
            <x14:dxf>
              <font>
                <b/>
                <i val="0"/>
                <color theme="0"/>
              </font>
              <fill>
                <patternFill>
                  <bgColor rgb="FFE26B0A"/>
                </patternFill>
              </fill>
            </x14:dxf>
          </x14:cfRule>
          <x14:cfRule type="containsText" priority="1193" operator="containsText" id="{31D1946C-CEDB-4795-9F0E-07D68A660A1D}">
            <xm:f>NOT(ISERROR(SEARCH('Listados Datos'!$T$5,AB602)))</xm:f>
            <xm:f>'Listados Datos'!$T$5</xm:f>
            <x14:dxf>
              <font>
                <b/>
                <i val="0"/>
                <color auto="1"/>
              </font>
              <fill>
                <patternFill>
                  <bgColor rgb="FFFFFF00"/>
                </patternFill>
              </fill>
            </x14:dxf>
          </x14:cfRule>
          <x14:cfRule type="containsText" priority="1194" operator="containsText" id="{891A42B0-29CF-4E8E-8424-2DED77879DD7}">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181" operator="containsText" id="{B1A648A7-3116-458D-ACC4-154812F6F42E}">
            <xm:f>NOT(ISERROR(SEARCH('Listados Datos'!$P$3,Z602)))</xm:f>
            <xm:f>'Listados Datos'!$P$3</xm:f>
            <x14:dxf>
              <fill>
                <patternFill>
                  <bgColor rgb="FF99CC00"/>
                </patternFill>
              </fill>
            </x14:dxf>
          </x14:cfRule>
          <x14:cfRule type="containsText" priority="1182" operator="containsText" id="{C6E968C1-74FD-4829-A4E7-F5D8A931E2C5}">
            <xm:f>NOT(ISERROR(SEARCH('Listados Datos'!$P$4,Z602)))</xm:f>
            <xm:f>'Listados Datos'!$P$4</xm:f>
            <x14:dxf>
              <fill>
                <patternFill>
                  <bgColor rgb="FF33CC33"/>
                </patternFill>
              </fill>
            </x14:dxf>
          </x14:cfRule>
          <x14:cfRule type="containsText" priority="1183" operator="containsText" id="{AE79DEBF-9C5D-4422-9FB6-09328A27B022}">
            <xm:f>NOT(ISERROR(SEARCH('Listados Datos'!$P$5,Z602)))</xm:f>
            <xm:f>'Listados Datos'!$P$5</xm:f>
            <x14:dxf>
              <fill>
                <patternFill>
                  <bgColor rgb="FFFFFF00"/>
                </patternFill>
              </fill>
            </x14:dxf>
          </x14:cfRule>
          <x14:cfRule type="containsText" priority="1184" operator="containsText" id="{71CA6B23-342C-4648-841D-EB916AD1E404}">
            <xm:f>NOT(ISERROR(SEARCH('Listados Datos'!$P$6,Z602)))</xm:f>
            <xm:f>'Listados Datos'!$P$6</xm:f>
            <x14:dxf>
              <fill>
                <patternFill>
                  <bgColor rgb="FFFFC000"/>
                </patternFill>
              </fill>
            </x14:dxf>
          </x14:cfRule>
          <x14:cfRule type="containsText" priority="1185" operator="containsText" id="{7CFC864C-5973-4BFF-9210-6064A62241B5}">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67" operator="containsText" id="{4FFF4240-FFC6-4C8C-98B9-69F9B2F422EC}">
            <xm:f>NOT(ISERROR(SEARCH('Listados Datos'!$T$3,AT602)))</xm:f>
            <xm:f>'Listados Datos'!$T$3</xm:f>
            <x14:dxf>
              <fill>
                <patternFill patternType="solid">
                  <bgColor rgb="FFC00000"/>
                </patternFill>
              </fill>
            </x14:dxf>
          </x14:cfRule>
          <x14:cfRule type="containsText" priority="1168" operator="containsText" id="{2660F2BB-E15C-4DF5-8695-290A777ECD53}">
            <xm:f>NOT(ISERROR(SEARCH('Listados Datos'!$T$4,AT602)))</xm:f>
            <xm:f>'Listados Datos'!$T$4</xm:f>
            <x14:dxf>
              <font>
                <b/>
                <i val="0"/>
                <color theme="0"/>
              </font>
              <fill>
                <patternFill>
                  <bgColor rgb="FFE26B0A"/>
                </patternFill>
              </fill>
            </x14:dxf>
          </x14:cfRule>
          <x14:cfRule type="containsText" priority="1169" operator="containsText" id="{94D990D9-CFF9-4E07-9013-258C6C331621}">
            <xm:f>NOT(ISERROR(SEARCH('Listados Datos'!$T$5,AT602)))</xm:f>
            <xm:f>'Listados Datos'!$T$5</xm:f>
            <x14:dxf>
              <font>
                <b/>
                <i val="0"/>
                <color auto="1"/>
              </font>
              <fill>
                <patternFill>
                  <bgColor rgb="FFFFFF00"/>
                </patternFill>
              </fill>
            </x14:dxf>
          </x14:cfRule>
          <x14:cfRule type="containsText" priority="1170" operator="containsText" id="{A2FC6A64-8B83-4461-A2AF-337344126ECE}">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1007" operator="containsText" id="{D611A8F8-C13B-46B7-837D-12D12DB5481F}">
            <xm:f>NOT(ISERROR(SEARCH('Listados Datos'!$P$3,AR613)))</xm:f>
            <xm:f>'Listados Datos'!$P$3</xm:f>
            <x14:dxf>
              <fill>
                <patternFill>
                  <bgColor rgb="FF99CC00"/>
                </patternFill>
              </fill>
            </x14:dxf>
          </x14:cfRule>
          <x14:cfRule type="containsText" priority="1008" operator="containsText" id="{121CD0E6-AB6F-4954-A88B-5F720F8548A6}">
            <xm:f>NOT(ISERROR(SEARCH('Listados Datos'!$P$4,AR613)))</xm:f>
            <xm:f>'Listados Datos'!$P$4</xm:f>
            <x14:dxf>
              <fill>
                <patternFill>
                  <bgColor rgb="FF33CC33"/>
                </patternFill>
              </fill>
            </x14:dxf>
          </x14:cfRule>
          <x14:cfRule type="containsText" priority="1009" operator="containsText" id="{3024BFF9-99E2-46D3-91A9-C629A920AD18}">
            <xm:f>NOT(ISERROR(SEARCH('Listados Datos'!$P$5,AR613)))</xm:f>
            <xm:f>'Listados Datos'!$P$5</xm:f>
            <x14:dxf>
              <fill>
                <patternFill>
                  <bgColor rgb="FFFFFF00"/>
                </patternFill>
              </fill>
            </x14:dxf>
          </x14:cfRule>
          <x14:cfRule type="containsText" priority="1010" operator="containsText" id="{1B263425-1774-4DB0-AC9A-089ECBB432A3}">
            <xm:f>NOT(ISERROR(SEARCH('Listados Datos'!$P$6,AR613)))</xm:f>
            <xm:f>'Listados Datos'!$P$6</xm:f>
            <x14:dxf>
              <fill>
                <patternFill>
                  <bgColor rgb="FFFFC000"/>
                </patternFill>
              </fill>
            </x14:dxf>
          </x14:cfRule>
          <x14:cfRule type="containsText" priority="1011" operator="containsText" id="{C1F433B4-2AB2-4513-9303-7AF019AE9879}">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1073" operator="containsText" id="{4EC1C675-6EC1-48BC-8270-C29AADA2C9A6}">
            <xm:f>NOT(ISERROR(SEARCH('Listados Datos'!$T$3,AT615)))</xm:f>
            <xm:f>'Listados Datos'!$T$3</xm:f>
            <x14:dxf>
              <fill>
                <patternFill patternType="solid">
                  <bgColor rgb="FFC00000"/>
                </patternFill>
              </fill>
            </x14:dxf>
          </x14:cfRule>
          <x14:cfRule type="containsText" priority="1074" operator="containsText" id="{A4965A7D-0F2F-4081-B12D-5D89716144D0}">
            <xm:f>NOT(ISERROR(SEARCH('Listados Datos'!$T$4,AT615)))</xm:f>
            <xm:f>'Listados Datos'!$T$4</xm:f>
            <x14:dxf>
              <font>
                <b/>
                <i val="0"/>
                <color theme="0"/>
              </font>
              <fill>
                <patternFill>
                  <bgColor rgb="FFE26B0A"/>
                </patternFill>
              </fill>
            </x14:dxf>
          </x14:cfRule>
          <x14:cfRule type="containsText" priority="1075" operator="containsText" id="{608BA686-89C7-4A6B-84E5-FCB672AA674E}">
            <xm:f>NOT(ISERROR(SEARCH('Listados Datos'!$T$5,AT615)))</xm:f>
            <xm:f>'Listados Datos'!$T$5</xm:f>
            <x14:dxf>
              <font>
                <b/>
                <i val="0"/>
                <color auto="1"/>
              </font>
              <fill>
                <patternFill>
                  <bgColor rgb="FFFFFF00"/>
                </patternFill>
              </fill>
            </x14:dxf>
          </x14:cfRule>
          <x14:cfRule type="containsText" priority="1076" operator="containsText" id="{7F19878D-9ADE-4033-B308-BEFAA1A41806}">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1063" operator="containsText" id="{D0C01F2A-44C9-46DA-83F4-0D81F5D0C24D}">
            <xm:f>NOT(ISERROR(SEARCH('Listados Datos'!$P$3,AR615)))</xm:f>
            <xm:f>'Listados Datos'!$P$3</xm:f>
            <x14:dxf>
              <fill>
                <patternFill>
                  <bgColor rgb="FF99CC00"/>
                </patternFill>
              </fill>
            </x14:dxf>
          </x14:cfRule>
          <x14:cfRule type="containsText" priority="1064" operator="containsText" id="{C9192645-0750-4D75-8396-6AAD94C1667F}">
            <xm:f>NOT(ISERROR(SEARCH('Listados Datos'!$P$4,AR615)))</xm:f>
            <xm:f>'Listados Datos'!$P$4</xm:f>
            <x14:dxf>
              <fill>
                <patternFill>
                  <bgColor rgb="FF33CC33"/>
                </patternFill>
              </fill>
            </x14:dxf>
          </x14:cfRule>
          <x14:cfRule type="containsText" priority="1065" operator="containsText" id="{5C382CF4-886E-4D80-919A-B389473CD271}">
            <xm:f>NOT(ISERROR(SEARCH('Listados Datos'!$P$5,AR615)))</xm:f>
            <xm:f>'Listados Datos'!$P$5</xm:f>
            <x14:dxf>
              <fill>
                <patternFill>
                  <bgColor rgb="FFFFFF00"/>
                </patternFill>
              </fill>
            </x14:dxf>
          </x14:cfRule>
          <x14:cfRule type="containsText" priority="1066" operator="containsText" id="{0F371081-F46F-45B8-A59A-38D280EC55E6}">
            <xm:f>NOT(ISERROR(SEARCH('Listados Datos'!$P$6,AR615)))</xm:f>
            <xm:f>'Listados Datos'!$P$6</xm:f>
            <x14:dxf>
              <fill>
                <patternFill>
                  <bgColor rgb="FFFFC000"/>
                </patternFill>
              </fill>
            </x14:dxf>
          </x14:cfRule>
          <x14:cfRule type="containsText" priority="1067" operator="containsText" id="{C36A59F4-E937-4FBC-918F-81127B425325}">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1031" operator="containsText" id="{8FD47F3A-4CFF-4116-9C8D-3F34FBEFEBDD}">
            <xm:f>NOT(ISERROR(SEARCH('Listados Datos'!$T$3,AT612)))</xm:f>
            <xm:f>'Listados Datos'!$T$3</xm:f>
            <x14:dxf>
              <fill>
                <patternFill patternType="solid">
                  <bgColor rgb="FFC00000"/>
                </patternFill>
              </fill>
            </x14:dxf>
          </x14:cfRule>
          <x14:cfRule type="containsText" priority="1032" operator="containsText" id="{DFF64188-C1DB-4F30-9A4D-08506BF4DB32}">
            <xm:f>NOT(ISERROR(SEARCH('Listados Datos'!$T$4,AT612)))</xm:f>
            <xm:f>'Listados Datos'!$T$4</xm:f>
            <x14:dxf>
              <font>
                <b/>
                <i val="0"/>
                <color theme="0"/>
              </font>
              <fill>
                <patternFill>
                  <bgColor rgb="FFE26B0A"/>
                </patternFill>
              </fill>
            </x14:dxf>
          </x14:cfRule>
          <x14:cfRule type="containsText" priority="1033" operator="containsText" id="{CE686288-B72A-4017-A9F1-A9F107F05168}">
            <xm:f>NOT(ISERROR(SEARCH('Listados Datos'!$T$5,AT612)))</xm:f>
            <xm:f>'Listados Datos'!$T$5</xm:f>
            <x14:dxf>
              <font>
                <b/>
                <i val="0"/>
                <color auto="1"/>
              </font>
              <fill>
                <patternFill>
                  <bgColor rgb="FFFFFF00"/>
                </patternFill>
              </fill>
            </x14:dxf>
          </x14:cfRule>
          <x14:cfRule type="containsText" priority="1034" operator="containsText" id="{0DA38BC2-4B90-4487-8ABF-254C0DCA2B5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1021" operator="containsText" id="{DB5F8D38-318A-4416-B1EB-5BFE71DEC569}">
            <xm:f>NOT(ISERROR(SEARCH('Listados Datos'!$P$3,AR612)))</xm:f>
            <xm:f>'Listados Datos'!$P$3</xm:f>
            <x14:dxf>
              <fill>
                <patternFill>
                  <bgColor rgb="FF99CC00"/>
                </patternFill>
              </fill>
            </x14:dxf>
          </x14:cfRule>
          <x14:cfRule type="containsText" priority="1022" operator="containsText" id="{60670F18-FA31-48D5-A009-61103F0CA22E}">
            <xm:f>NOT(ISERROR(SEARCH('Listados Datos'!$P$4,AR612)))</xm:f>
            <xm:f>'Listados Datos'!$P$4</xm:f>
            <x14:dxf>
              <fill>
                <patternFill>
                  <bgColor rgb="FF33CC33"/>
                </patternFill>
              </fill>
            </x14:dxf>
          </x14:cfRule>
          <x14:cfRule type="containsText" priority="1023" operator="containsText" id="{0E324994-0AB9-4188-B793-2D1EF4A40D2D}">
            <xm:f>NOT(ISERROR(SEARCH('Listados Datos'!$P$5,AR612)))</xm:f>
            <xm:f>'Listados Datos'!$P$5</xm:f>
            <x14:dxf>
              <fill>
                <patternFill>
                  <bgColor rgb="FFFFFF00"/>
                </patternFill>
              </fill>
            </x14:dxf>
          </x14:cfRule>
          <x14:cfRule type="containsText" priority="1024" operator="containsText" id="{9F5EEE02-3EAD-435D-8E70-7CE5174B481B}">
            <xm:f>NOT(ISERROR(SEARCH('Listados Datos'!$P$6,AR612)))</xm:f>
            <xm:f>'Listados Datos'!$P$6</xm:f>
            <x14:dxf>
              <fill>
                <patternFill>
                  <bgColor rgb="FFFFC000"/>
                </patternFill>
              </fill>
            </x14:dxf>
          </x14:cfRule>
          <x14:cfRule type="containsText" priority="1025" operator="containsText" id="{7F10CD46-1C63-49C6-BEA4-D26B2CF429F5}">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1139" operator="containsText" id="{DA9D8E8A-6EB5-45BF-A719-9E39AF1FD8F1}">
            <xm:f>NOT(ISERROR(SEARCH('Listados Datos'!$T$3,AF610)))</xm:f>
            <xm:f>'Listados Datos'!$T$3</xm:f>
            <x14:dxf>
              <fill>
                <patternFill patternType="solid">
                  <bgColor rgb="FFC00000"/>
                </patternFill>
              </fill>
            </x14:dxf>
          </x14:cfRule>
          <x14:cfRule type="containsText" priority="1140" operator="containsText" id="{6C7497CD-7ED1-4C6B-9A3D-AC0D708E5C68}">
            <xm:f>NOT(ISERROR(SEARCH('Listados Datos'!$T$4,AF610)))</xm:f>
            <xm:f>'Listados Datos'!$T$4</xm:f>
            <x14:dxf>
              <font>
                <b/>
                <i val="0"/>
                <color theme="0"/>
              </font>
              <fill>
                <patternFill>
                  <bgColor rgb="FFE26B0A"/>
                </patternFill>
              </fill>
            </x14:dxf>
          </x14:cfRule>
          <x14:cfRule type="containsText" priority="1141" operator="containsText" id="{7D779B99-C28D-449C-88B8-B6106E0FE384}">
            <xm:f>NOT(ISERROR(SEARCH('Listados Datos'!$T$5,AF610)))</xm:f>
            <xm:f>'Listados Datos'!$T$5</xm:f>
            <x14:dxf>
              <font>
                <b/>
                <i val="0"/>
                <color auto="1"/>
              </font>
              <fill>
                <patternFill>
                  <bgColor rgb="FFFFFF00"/>
                </patternFill>
              </fill>
            </x14:dxf>
          </x14:cfRule>
          <x14:cfRule type="containsText" priority="1142" operator="containsText" id="{83035FBB-0BE8-4917-9558-27353CFFC10C}">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1135" operator="containsText" id="{FCEED7D5-B499-4C2A-AC76-D2C3F0C497E3}">
            <xm:f>NOT(ISERROR(SEARCH('Listados Datos'!$T$3,AB610)))</xm:f>
            <xm:f>'Listados Datos'!$T$3</xm:f>
            <x14:dxf>
              <fill>
                <patternFill patternType="solid">
                  <bgColor rgb="FFC00000"/>
                </patternFill>
              </fill>
            </x14:dxf>
          </x14:cfRule>
          <x14:cfRule type="containsText" priority="1136" operator="containsText" id="{48FB936E-5825-40EE-BCD1-4B74F5210EC4}">
            <xm:f>NOT(ISERROR(SEARCH('Listados Datos'!$T$4,AB610)))</xm:f>
            <xm:f>'Listados Datos'!$T$4</xm:f>
            <x14:dxf>
              <font>
                <b/>
                <i val="0"/>
                <color theme="0"/>
              </font>
              <fill>
                <patternFill>
                  <bgColor rgb="FFE26B0A"/>
                </patternFill>
              </fill>
            </x14:dxf>
          </x14:cfRule>
          <x14:cfRule type="containsText" priority="1137" operator="containsText" id="{F679DA59-3367-43F5-9C12-D97C15CD6CE7}">
            <xm:f>NOT(ISERROR(SEARCH('Listados Datos'!$T$5,AB610)))</xm:f>
            <xm:f>'Listados Datos'!$T$5</xm:f>
            <x14:dxf>
              <font>
                <b/>
                <i val="0"/>
                <color auto="1"/>
              </font>
              <fill>
                <patternFill>
                  <bgColor rgb="FFFFFF00"/>
                </patternFill>
              </fill>
            </x14:dxf>
          </x14:cfRule>
          <x14:cfRule type="containsText" priority="1138" operator="containsText" id="{118AA135-CA54-4ACE-A61C-D51A49499500}">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1125" operator="containsText" id="{BB6CB36C-9643-4D36-88DA-3195B72F5E64}">
            <xm:f>NOT(ISERROR(SEARCH('Listados Datos'!$P$3,Z610)))</xm:f>
            <xm:f>'Listados Datos'!$P$3</xm:f>
            <x14:dxf>
              <fill>
                <patternFill>
                  <bgColor rgb="FF99CC00"/>
                </patternFill>
              </fill>
            </x14:dxf>
          </x14:cfRule>
          <x14:cfRule type="containsText" priority="1126" operator="containsText" id="{322BDF4A-67A5-4928-88C4-0A15CB71644D}">
            <xm:f>NOT(ISERROR(SEARCH('Listados Datos'!$P$4,Z610)))</xm:f>
            <xm:f>'Listados Datos'!$P$4</xm:f>
            <x14:dxf>
              <fill>
                <patternFill>
                  <bgColor rgb="FF33CC33"/>
                </patternFill>
              </fill>
            </x14:dxf>
          </x14:cfRule>
          <x14:cfRule type="containsText" priority="1127" operator="containsText" id="{1E7CF4B7-C68E-4668-98F7-85B024BDA7C3}">
            <xm:f>NOT(ISERROR(SEARCH('Listados Datos'!$P$5,Z610)))</xm:f>
            <xm:f>'Listados Datos'!$P$5</xm:f>
            <x14:dxf>
              <fill>
                <patternFill>
                  <bgColor rgb="FFFFFF00"/>
                </patternFill>
              </fill>
            </x14:dxf>
          </x14:cfRule>
          <x14:cfRule type="containsText" priority="1128" operator="containsText" id="{63533B93-9AED-4AF2-B355-712A96B93DD2}">
            <xm:f>NOT(ISERROR(SEARCH('Listados Datos'!$P$6,Z610)))</xm:f>
            <xm:f>'Listados Datos'!$P$6</xm:f>
            <x14:dxf>
              <fill>
                <patternFill>
                  <bgColor rgb="FFFFC000"/>
                </patternFill>
              </fill>
            </x14:dxf>
          </x14:cfRule>
          <x14:cfRule type="containsText" priority="1129" operator="containsText" id="{9771496C-4618-45DD-9DBB-C80C7250BF9E}">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1101" operator="containsText" id="{86D03118-7487-4504-8C7C-B83E779CAD30}">
            <xm:f>NOT(ISERROR(SEARCH('Listados Datos'!$T$3,AT610)))</xm:f>
            <xm:f>'Listados Datos'!$T$3</xm:f>
            <x14:dxf>
              <fill>
                <patternFill patternType="solid">
                  <bgColor rgb="FFC00000"/>
                </patternFill>
              </fill>
            </x14:dxf>
          </x14:cfRule>
          <x14:cfRule type="containsText" priority="1102" operator="containsText" id="{F373506E-B9A2-40B0-805E-D5292A862D1F}">
            <xm:f>NOT(ISERROR(SEARCH('Listados Datos'!$T$4,AT610)))</xm:f>
            <xm:f>'Listados Datos'!$T$4</xm:f>
            <x14:dxf>
              <font>
                <b/>
                <i val="0"/>
                <color theme="0"/>
              </font>
              <fill>
                <patternFill>
                  <bgColor rgb="FFE26B0A"/>
                </patternFill>
              </fill>
            </x14:dxf>
          </x14:cfRule>
          <x14:cfRule type="containsText" priority="1103" operator="containsText" id="{8B676739-27A4-446C-9FBC-74292B3A6D90}">
            <xm:f>NOT(ISERROR(SEARCH('Listados Datos'!$T$5,AT610)))</xm:f>
            <xm:f>'Listados Datos'!$T$5</xm:f>
            <x14:dxf>
              <font>
                <b/>
                <i val="0"/>
                <color auto="1"/>
              </font>
              <fill>
                <patternFill>
                  <bgColor rgb="FFFFFF00"/>
                </patternFill>
              </fill>
            </x14:dxf>
          </x14:cfRule>
          <x14:cfRule type="containsText" priority="1104" operator="containsText" id="{79F9F7D7-E93E-491D-BE8E-C6A09FFB1AEA}">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1091" operator="containsText" id="{173E09DA-9467-438A-A1E6-9EB8F30932B7}">
            <xm:f>NOT(ISERROR(SEARCH('Listados Datos'!$P$3,AR610)))</xm:f>
            <xm:f>'Listados Datos'!$P$3</xm:f>
            <x14:dxf>
              <fill>
                <patternFill>
                  <bgColor rgb="FF99CC00"/>
                </patternFill>
              </fill>
            </x14:dxf>
          </x14:cfRule>
          <x14:cfRule type="containsText" priority="1092" operator="containsText" id="{71434932-571F-44AE-B780-9EFD85DF3474}">
            <xm:f>NOT(ISERROR(SEARCH('Listados Datos'!$P$4,AR610)))</xm:f>
            <xm:f>'Listados Datos'!$P$4</xm:f>
            <x14:dxf>
              <fill>
                <patternFill>
                  <bgColor rgb="FF33CC33"/>
                </patternFill>
              </fill>
            </x14:dxf>
          </x14:cfRule>
          <x14:cfRule type="containsText" priority="1093" operator="containsText" id="{A720FB80-B4B3-4E0C-9ACA-E8ADFA8E92E2}">
            <xm:f>NOT(ISERROR(SEARCH('Listados Datos'!$P$5,AR610)))</xm:f>
            <xm:f>'Listados Datos'!$P$5</xm:f>
            <x14:dxf>
              <fill>
                <patternFill>
                  <bgColor rgb="FFFFFF00"/>
                </patternFill>
              </fill>
            </x14:dxf>
          </x14:cfRule>
          <x14:cfRule type="containsText" priority="1094" operator="containsText" id="{78733A81-4384-4883-9F41-43334681FC8D}">
            <xm:f>NOT(ISERROR(SEARCH('Listados Datos'!$P$6,AR610)))</xm:f>
            <xm:f>'Listados Datos'!$P$6</xm:f>
            <x14:dxf>
              <fill>
                <patternFill>
                  <bgColor rgb="FFFFC000"/>
                </patternFill>
              </fill>
            </x14:dxf>
          </x14:cfRule>
          <x14:cfRule type="containsText" priority="1095" operator="containsText" id="{32CB1753-3ACE-41B0-BBFC-D6C172C7656D}">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1087" operator="containsText" id="{B9D5F037-FC71-4915-AA8F-8A2CE5BDC97A}">
            <xm:f>NOT(ISERROR(SEARCH('Listados Datos'!$T$3,AT611)))</xm:f>
            <xm:f>'Listados Datos'!$T$3</xm:f>
            <x14:dxf>
              <fill>
                <patternFill patternType="solid">
                  <bgColor rgb="FFC00000"/>
                </patternFill>
              </fill>
            </x14:dxf>
          </x14:cfRule>
          <x14:cfRule type="containsText" priority="1088" operator="containsText" id="{E19383CA-93BB-4B2B-9EAF-DC649D549327}">
            <xm:f>NOT(ISERROR(SEARCH('Listados Datos'!$T$4,AT611)))</xm:f>
            <xm:f>'Listados Datos'!$T$4</xm:f>
            <x14:dxf>
              <font>
                <b/>
                <i val="0"/>
                <color theme="0"/>
              </font>
              <fill>
                <patternFill>
                  <bgColor rgb="FFE26B0A"/>
                </patternFill>
              </fill>
            </x14:dxf>
          </x14:cfRule>
          <x14:cfRule type="containsText" priority="1089" operator="containsText" id="{54F36399-7A85-4084-99F4-1AD0589EFD36}">
            <xm:f>NOT(ISERROR(SEARCH('Listados Datos'!$T$5,AT611)))</xm:f>
            <xm:f>'Listados Datos'!$T$5</xm:f>
            <x14:dxf>
              <font>
                <b/>
                <i val="0"/>
                <color auto="1"/>
              </font>
              <fill>
                <patternFill>
                  <bgColor rgb="FFFFFF00"/>
                </patternFill>
              </fill>
            </x14:dxf>
          </x14:cfRule>
          <x14:cfRule type="containsText" priority="1090" operator="containsText" id="{AD326BA4-F4B1-48F1-B9E4-F13D2C33288B}">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1077" operator="containsText" id="{EEF6366E-DBFA-4C52-A727-0BE824B3C5A7}">
            <xm:f>NOT(ISERROR(SEARCH('Listados Datos'!$P$3,AR611)))</xm:f>
            <xm:f>'Listados Datos'!$P$3</xm:f>
            <x14:dxf>
              <fill>
                <patternFill>
                  <bgColor rgb="FF99CC00"/>
                </patternFill>
              </fill>
            </x14:dxf>
          </x14:cfRule>
          <x14:cfRule type="containsText" priority="1078" operator="containsText" id="{B2729B6D-9EB3-457B-BC1F-2911100F5E13}">
            <xm:f>NOT(ISERROR(SEARCH('Listados Datos'!$P$4,AR611)))</xm:f>
            <xm:f>'Listados Datos'!$P$4</xm:f>
            <x14:dxf>
              <fill>
                <patternFill>
                  <bgColor rgb="FF33CC33"/>
                </patternFill>
              </fill>
            </x14:dxf>
          </x14:cfRule>
          <x14:cfRule type="containsText" priority="1079" operator="containsText" id="{C2F4A4D3-10E9-4282-85F6-4C665796BBB5}">
            <xm:f>NOT(ISERROR(SEARCH('Listados Datos'!$P$5,AR611)))</xm:f>
            <xm:f>'Listados Datos'!$P$5</xm:f>
            <x14:dxf>
              <fill>
                <patternFill>
                  <bgColor rgb="FFFFFF00"/>
                </patternFill>
              </fill>
            </x14:dxf>
          </x14:cfRule>
          <x14:cfRule type="containsText" priority="1080" operator="containsText" id="{4759C8D9-3FC9-4D9E-B9DD-B266C3F833FC}">
            <xm:f>NOT(ISERROR(SEARCH('Listados Datos'!$P$6,AR611)))</xm:f>
            <xm:f>'Listados Datos'!$P$6</xm:f>
            <x14:dxf>
              <fill>
                <patternFill>
                  <bgColor rgb="FFFFC000"/>
                </patternFill>
              </fill>
            </x14:dxf>
          </x14:cfRule>
          <x14:cfRule type="containsText" priority="1081" operator="containsText" id="{D6B44317-36EB-4FD1-A10C-D878AB064C46}">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1059" operator="containsText" id="{BDC2824C-A52E-4EEE-8A48-C8542C3E73B5}">
            <xm:f>NOT(ISERROR(SEARCH('Listados Datos'!$T$3,AF612)))</xm:f>
            <xm:f>'Listados Datos'!$T$3</xm:f>
            <x14:dxf>
              <fill>
                <patternFill patternType="solid">
                  <bgColor rgb="FFC00000"/>
                </patternFill>
              </fill>
            </x14:dxf>
          </x14:cfRule>
          <x14:cfRule type="containsText" priority="1060" operator="containsText" id="{4AC36657-D236-44A3-AAC0-13F3A80447C5}">
            <xm:f>NOT(ISERROR(SEARCH('Listados Datos'!$T$4,AF612)))</xm:f>
            <xm:f>'Listados Datos'!$T$4</xm:f>
            <x14:dxf>
              <font>
                <b/>
                <i val="0"/>
                <color theme="0"/>
              </font>
              <fill>
                <patternFill>
                  <bgColor rgb="FFE26B0A"/>
                </patternFill>
              </fill>
            </x14:dxf>
          </x14:cfRule>
          <x14:cfRule type="containsText" priority="1061" operator="containsText" id="{675640C6-03D5-4DEF-930D-9486E5A381AB}">
            <xm:f>NOT(ISERROR(SEARCH('Listados Datos'!$T$5,AF612)))</xm:f>
            <xm:f>'Listados Datos'!$T$5</xm:f>
            <x14:dxf>
              <font>
                <b/>
                <i val="0"/>
                <color auto="1"/>
              </font>
              <fill>
                <patternFill>
                  <bgColor rgb="FFFFFF00"/>
                </patternFill>
              </fill>
            </x14:dxf>
          </x14:cfRule>
          <x14:cfRule type="containsText" priority="1062" operator="containsText" id="{8A0FE3C6-8338-452A-940F-E77458E718A6}">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1055" operator="containsText" id="{137EBC31-263F-4992-B40E-46369D5BF41B}">
            <xm:f>NOT(ISERROR(SEARCH('Listados Datos'!$T$3,AB612)))</xm:f>
            <xm:f>'Listados Datos'!$T$3</xm:f>
            <x14:dxf>
              <fill>
                <patternFill patternType="solid">
                  <bgColor rgb="FFC00000"/>
                </patternFill>
              </fill>
            </x14:dxf>
          </x14:cfRule>
          <x14:cfRule type="containsText" priority="1056" operator="containsText" id="{25B87CAB-61CB-4873-9672-171EE955F820}">
            <xm:f>NOT(ISERROR(SEARCH('Listados Datos'!$T$4,AB612)))</xm:f>
            <xm:f>'Listados Datos'!$T$4</xm:f>
            <x14:dxf>
              <font>
                <b/>
                <i val="0"/>
                <color theme="0"/>
              </font>
              <fill>
                <patternFill>
                  <bgColor rgb="FFE26B0A"/>
                </patternFill>
              </fill>
            </x14:dxf>
          </x14:cfRule>
          <x14:cfRule type="containsText" priority="1057" operator="containsText" id="{DB0BFEC5-89E1-430C-BC92-6BC06EC52493}">
            <xm:f>NOT(ISERROR(SEARCH('Listados Datos'!$T$5,AB612)))</xm:f>
            <xm:f>'Listados Datos'!$T$5</xm:f>
            <x14:dxf>
              <font>
                <b/>
                <i val="0"/>
                <color auto="1"/>
              </font>
              <fill>
                <patternFill>
                  <bgColor rgb="FFFFFF00"/>
                </patternFill>
              </fill>
            </x14:dxf>
          </x14:cfRule>
          <x14:cfRule type="containsText" priority="1058" operator="containsText" id="{7022B4FE-44D3-4E74-8751-5C7BDA9C3EE9}">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1045" operator="containsText" id="{CDFAFF3D-0781-4F4D-8FF5-A72C7F84F4D0}">
            <xm:f>NOT(ISERROR(SEARCH('Listados Datos'!$P$3,Z612)))</xm:f>
            <xm:f>'Listados Datos'!$P$3</xm:f>
            <x14:dxf>
              <fill>
                <patternFill>
                  <bgColor rgb="FF99CC00"/>
                </patternFill>
              </fill>
            </x14:dxf>
          </x14:cfRule>
          <x14:cfRule type="containsText" priority="1046" operator="containsText" id="{DFF83235-C53E-45D1-8BC5-604B3997711B}">
            <xm:f>NOT(ISERROR(SEARCH('Listados Datos'!$P$4,Z612)))</xm:f>
            <xm:f>'Listados Datos'!$P$4</xm:f>
            <x14:dxf>
              <fill>
                <patternFill>
                  <bgColor rgb="FF33CC33"/>
                </patternFill>
              </fill>
            </x14:dxf>
          </x14:cfRule>
          <x14:cfRule type="containsText" priority="1047" operator="containsText" id="{6721855A-9ED7-4C44-B2DF-27BDF35B7B1A}">
            <xm:f>NOT(ISERROR(SEARCH('Listados Datos'!$P$5,Z612)))</xm:f>
            <xm:f>'Listados Datos'!$P$5</xm:f>
            <x14:dxf>
              <fill>
                <patternFill>
                  <bgColor rgb="FFFFFF00"/>
                </patternFill>
              </fill>
            </x14:dxf>
          </x14:cfRule>
          <x14:cfRule type="containsText" priority="1048" operator="containsText" id="{9055BD48-D7DF-4200-95FF-E5D0A5784660}">
            <xm:f>NOT(ISERROR(SEARCH('Listados Datos'!$P$6,Z612)))</xm:f>
            <xm:f>'Listados Datos'!$P$6</xm:f>
            <x14:dxf>
              <fill>
                <patternFill>
                  <bgColor rgb="FFFFC000"/>
                </patternFill>
              </fill>
            </x14:dxf>
          </x14:cfRule>
          <x14:cfRule type="containsText" priority="1049" operator="containsText" id="{998A773E-616E-43DF-8D2F-377C034DCD27}">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1017" operator="containsText" id="{EF80960A-9EFB-4001-8790-F49C4C065658}">
            <xm:f>NOT(ISERROR(SEARCH('Listados Datos'!$T$3,AT613)))</xm:f>
            <xm:f>'Listados Datos'!$T$3</xm:f>
            <x14:dxf>
              <fill>
                <patternFill patternType="solid">
                  <bgColor rgb="FFC00000"/>
                </patternFill>
              </fill>
            </x14:dxf>
          </x14:cfRule>
          <x14:cfRule type="containsText" priority="1018" operator="containsText" id="{3C9C14F9-5EFE-4CE4-B850-72873D5C3E6F}">
            <xm:f>NOT(ISERROR(SEARCH('Listados Datos'!$T$4,AT613)))</xm:f>
            <xm:f>'Listados Datos'!$T$4</xm:f>
            <x14:dxf>
              <font>
                <b/>
                <i val="0"/>
                <color theme="0"/>
              </font>
              <fill>
                <patternFill>
                  <bgColor rgb="FFE26B0A"/>
                </patternFill>
              </fill>
            </x14:dxf>
          </x14:cfRule>
          <x14:cfRule type="containsText" priority="1019" operator="containsText" id="{E9C11CD4-3947-4669-9CD9-6B75BFC505D9}">
            <xm:f>NOT(ISERROR(SEARCH('Listados Datos'!$T$5,AT613)))</xm:f>
            <xm:f>'Listados Datos'!$T$5</xm:f>
            <x14:dxf>
              <font>
                <b/>
                <i val="0"/>
                <color auto="1"/>
              </font>
              <fill>
                <patternFill>
                  <bgColor rgb="FFFFFF00"/>
                </patternFill>
              </fill>
            </x14:dxf>
          </x14:cfRule>
          <x14:cfRule type="containsText" priority="1020" operator="containsText" id="{B75FA70E-0BB4-4C3C-AFE2-62389D454F22}">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965" operator="containsText" id="{3F379997-26EB-4D11-9085-0456A26D80DF}">
            <xm:f>NOT(ISERROR(SEARCH('Listados Datos'!$P$3,AR614)))</xm:f>
            <xm:f>'Listados Datos'!$P$3</xm:f>
            <x14:dxf>
              <fill>
                <patternFill>
                  <bgColor rgb="FF99CC00"/>
                </patternFill>
              </fill>
            </x14:dxf>
          </x14:cfRule>
          <x14:cfRule type="containsText" priority="966" operator="containsText" id="{4E37C0F3-7930-419D-81F4-26D0F9F42F89}">
            <xm:f>NOT(ISERROR(SEARCH('Listados Datos'!$P$4,AR614)))</xm:f>
            <xm:f>'Listados Datos'!$P$4</xm:f>
            <x14:dxf>
              <fill>
                <patternFill>
                  <bgColor rgb="FF33CC33"/>
                </patternFill>
              </fill>
            </x14:dxf>
          </x14:cfRule>
          <x14:cfRule type="containsText" priority="967" operator="containsText" id="{D49B734D-6B32-4901-AAF6-1E4CE4ADEC70}">
            <xm:f>NOT(ISERROR(SEARCH('Listados Datos'!$P$5,AR614)))</xm:f>
            <xm:f>'Listados Datos'!$P$5</xm:f>
            <x14:dxf>
              <fill>
                <patternFill>
                  <bgColor rgb="FFFFFF00"/>
                </patternFill>
              </fill>
            </x14:dxf>
          </x14:cfRule>
          <x14:cfRule type="containsText" priority="968" operator="containsText" id="{7B6298C7-3784-456E-AD8B-2B5A2C3E0D8C}">
            <xm:f>NOT(ISERROR(SEARCH('Listados Datos'!$P$6,AR614)))</xm:f>
            <xm:f>'Listados Datos'!$P$6</xm:f>
            <x14:dxf>
              <fill>
                <patternFill>
                  <bgColor rgb="FFFFC000"/>
                </patternFill>
              </fill>
            </x14:dxf>
          </x14:cfRule>
          <x14:cfRule type="containsText" priority="969" operator="containsText" id="{6ACBC633-6D4C-4ABD-96B6-83A6D6568E81}">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1003" operator="containsText" id="{48CE063D-8683-40DF-B50E-43DB40AC5C4D}">
            <xm:f>NOT(ISERROR(SEARCH('Listados Datos'!$T$3,AF614)))</xm:f>
            <xm:f>'Listados Datos'!$T$3</xm:f>
            <x14:dxf>
              <fill>
                <patternFill patternType="solid">
                  <bgColor rgb="FFC00000"/>
                </patternFill>
              </fill>
            </x14:dxf>
          </x14:cfRule>
          <x14:cfRule type="containsText" priority="1004" operator="containsText" id="{1E3E7F06-9DAA-49C6-826B-5BF5A77D0B70}">
            <xm:f>NOT(ISERROR(SEARCH('Listados Datos'!$T$4,AF614)))</xm:f>
            <xm:f>'Listados Datos'!$T$4</xm:f>
            <x14:dxf>
              <font>
                <b/>
                <i val="0"/>
                <color theme="0"/>
              </font>
              <fill>
                <patternFill>
                  <bgColor rgb="FFE26B0A"/>
                </patternFill>
              </fill>
            </x14:dxf>
          </x14:cfRule>
          <x14:cfRule type="containsText" priority="1005" operator="containsText" id="{0ACAEF7A-8AE9-4466-B88F-A15FF7B54B1B}">
            <xm:f>NOT(ISERROR(SEARCH('Listados Datos'!$T$5,AF614)))</xm:f>
            <xm:f>'Listados Datos'!$T$5</xm:f>
            <x14:dxf>
              <font>
                <b/>
                <i val="0"/>
                <color auto="1"/>
              </font>
              <fill>
                <patternFill>
                  <bgColor rgb="FFFFFF00"/>
                </patternFill>
              </fill>
            </x14:dxf>
          </x14:cfRule>
          <x14:cfRule type="containsText" priority="1006" operator="containsText" id="{BEE62A5C-C038-4300-992D-B1084B657F6D}">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999" operator="containsText" id="{C1A044DE-0ED0-492F-8590-7B75BC9D0D65}">
            <xm:f>NOT(ISERROR(SEARCH('Listados Datos'!$T$3,AB614)))</xm:f>
            <xm:f>'Listados Datos'!$T$3</xm:f>
            <x14:dxf>
              <fill>
                <patternFill patternType="solid">
                  <bgColor rgb="FFC00000"/>
                </patternFill>
              </fill>
            </x14:dxf>
          </x14:cfRule>
          <x14:cfRule type="containsText" priority="1000" operator="containsText" id="{07E3D933-53A7-469C-86BD-F12F6990EAE7}">
            <xm:f>NOT(ISERROR(SEARCH('Listados Datos'!$T$4,AB614)))</xm:f>
            <xm:f>'Listados Datos'!$T$4</xm:f>
            <x14:dxf>
              <font>
                <b/>
                <i val="0"/>
                <color theme="0"/>
              </font>
              <fill>
                <patternFill>
                  <bgColor rgb="FFE26B0A"/>
                </patternFill>
              </fill>
            </x14:dxf>
          </x14:cfRule>
          <x14:cfRule type="containsText" priority="1001" operator="containsText" id="{A655ECE4-78D4-49CB-9B1B-B0B8FC35B699}">
            <xm:f>NOT(ISERROR(SEARCH('Listados Datos'!$T$5,AB614)))</xm:f>
            <xm:f>'Listados Datos'!$T$5</xm:f>
            <x14:dxf>
              <font>
                <b/>
                <i val="0"/>
                <color auto="1"/>
              </font>
              <fill>
                <patternFill>
                  <bgColor rgb="FFFFFF00"/>
                </patternFill>
              </fill>
            </x14:dxf>
          </x14:cfRule>
          <x14:cfRule type="containsText" priority="1002" operator="containsText" id="{59C006F0-4179-490B-9B1F-17BC1813BB2B}">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989" operator="containsText" id="{9E3E431A-9FA2-4DEB-8A65-02415B1687D7}">
            <xm:f>NOT(ISERROR(SEARCH('Listados Datos'!$P$3,Z614)))</xm:f>
            <xm:f>'Listados Datos'!$P$3</xm:f>
            <x14:dxf>
              <fill>
                <patternFill>
                  <bgColor rgb="FF99CC00"/>
                </patternFill>
              </fill>
            </x14:dxf>
          </x14:cfRule>
          <x14:cfRule type="containsText" priority="990" operator="containsText" id="{5BBA6DE0-0218-4F0A-A205-D73E54D1B522}">
            <xm:f>NOT(ISERROR(SEARCH('Listados Datos'!$P$4,Z614)))</xm:f>
            <xm:f>'Listados Datos'!$P$4</xm:f>
            <x14:dxf>
              <fill>
                <patternFill>
                  <bgColor rgb="FF33CC33"/>
                </patternFill>
              </fill>
            </x14:dxf>
          </x14:cfRule>
          <x14:cfRule type="containsText" priority="991" operator="containsText" id="{E0429C54-1377-4C76-9A62-F6AA9790D9FC}">
            <xm:f>NOT(ISERROR(SEARCH('Listados Datos'!$P$5,Z614)))</xm:f>
            <xm:f>'Listados Datos'!$P$5</xm:f>
            <x14:dxf>
              <fill>
                <patternFill>
                  <bgColor rgb="FFFFFF00"/>
                </patternFill>
              </fill>
            </x14:dxf>
          </x14:cfRule>
          <x14:cfRule type="containsText" priority="992" operator="containsText" id="{542E8AF8-9E0D-48FA-8FA2-13AA60C3EC37}">
            <xm:f>NOT(ISERROR(SEARCH('Listados Datos'!$P$6,Z614)))</xm:f>
            <xm:f>'Listados Datos'!$P$6</xm:f>
            <x14:dxf>
              <fill>
                <patternFill>
                  <bgColor rgb="FFFFC000"/>
                </patternFill>
              </fill>
            </x14:dxf>
          </x14:cfRule>
          <x14:cfRule type="containsText" priority="993" operator="containsText" id="{D1E188D6-404E-4009-AE56-8BC7A0945682}">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975" operator="containsText" id="{96A39F01-2250-47B3-8534-06303FBBE809}">
            <xm:f>NOT(ISERROR(SEARCH('Listados Datos'!$T$3,AT614)))</xm:f>
            <xm:f>'Listados Datos'!$T$3</xm:f>
            <x14:dxf>
              <fill>
                <patternFill patternType="solid">
                  <bgColor rgb="FFC00000"/>
                </patternFill>
              </fill>
            </x14:dxf>
          </x14:cfRule>
          <x14:cfRule type="containsText" priority="976" operator="containsText" id="{794412BF-A21F-404B-9106-ED7C5BEDB04B}">
            <xm:f>NOT(ISERROR(SEARCH('Listados Datos'!$T$4,AT614)))</xm:f>
            <xm:f>'Listados Datos'!$T$4</xm:f>
            <x14:dxf>
              <font>
                <b/>
                <i val="0"/>
                <color theme="0"/>
              </font>
              <fill>
                <patternFill>
                  <bgColor rgb="FFE26B0A"/>
                </patternFill>
              </fill>
            </x14:dxf>
          </x14:cfRule>
          <x14:cfRule type="containsText" priority="977" operator="containsText" id="{0D59FE01-F0C4-4098-9199-260BEEAC8EC8}">
            <xm:f>NOT(ISERROR(SEARCH('Listados Datos'!$T$5,AT614)))</xm:f>
            <xm:f>'Listados Datos'!$T$5</xm:f>
            <x14:dxf>
              <font>
                <b/>
                <i val="0"/>
                <color auto="1"/>
              </font>
              <fill>
                <patternFill>
                  <bgColor rgb="FFFFFF00"/>
                </patternFill>
              </fill>
            </x14:dxf>
          </x14:cfRule>
          <x14:cfRule type="containsText" priority="978" operator="containsText" id="{D066B420-839B-4197-9BA5-359342DA0A5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815" operator="containsText" id="{6140F64C-6957-4F03-8653-6EC508B4D3AA}">
            <xm:f>NOT(ISERROR(SEARCH('Listados Datos'!$P$3,AR619)))</xm:f>
            <xm:f>'Listados Datos'!$P$3</xm:f>
            <x14:dxf>
              <fill>
                <patternFill>
                  <bgColor rgb="FF99CC00"/>
                </patternFill>
              </fill>
            </x14:dxf>
          </x14:cfRule>
          <x14:cfRule type="containsText" priority="816" operator="containsText" id="{87FE2F56-2A42-412B-B27F-C87BB98A6E3A}">
            <xm:f>NOT(ISERROR(SEARCH('Listados Datos'!$P$4,AR619)))</xm:f>
            <xm:f>'Listados Datos'!$P$4</xm:f>
            <x14:dxf>
              <fill>
                <patternFill>
                  <bgColor rgb="FF33CC33"/>
                </patternFill>
              </fill>
            </x14:dxf>
          </x14:cfRule>
          <x14:cfRule type="containsText" priority="817" operator="containsText" id="{862AC0C3-B498-477E-BDC8-D241EBDAF5AF}">
            <xm:f>NOT(ISERROR(SEARCH('Listados Datos'!$P$5,AR619)))</xm:f>
            <xm:f>'Listados Datos'!$P$5</xm:f>
            <x14:dxf>
              <fill>
                <patternFill>
                  <bgColor rgb="FFFFFF00"/>
                </patternFill>
              </fill>
            </x14:dxf>
          </x14:cfRule>
          <x14:cfRule type="containsText" priority="818" operator="containsText" id="{8256C739-13C5-4E84-835E-EAB16E0D4A21}">
            <xm:f>NOT(ISERROR(SEARCH('Listados Datos'!$P$6,AR619)))</xm:f>
            <xm:f>'Listados Datos'!$P$6</xm:f>
            <x14:dxf>
              <fill>
                <patternFill>
                  <bgColor rgb="FFFFC000"/>
                </patternFill>
              </fill>
            </x14:dxf>
          </x14:cfRule>
          <x14:cfRule type="containsText" priority="819" operator="containsText" id="{F8A5BF1A-8EEE-44A7-B677-E6A3999394B8}">
            <xm:f>NOT(ISERROR(SEARCH('Listados Datos'!$P$7,AR619)))</xm:f>
            <xm:f>'Listados Datos'!$P$7</xm:f>
            <x14:dxf>
              <fill>
                <patternFill>
                  <bgColor rgb="FFFF0000"/>
                </patternFill>
              </fill>
            </x14:dxf>
          </x14:cfRule>
          <xm:sqref>AR619</xm:sqref>
        </x14:conditionalFormatting>
        <x14:conditionalFormatting xmlns:xm="http://schemas.microsoft.com/office/excel/2006/main">
          <x14:cfRule type="containsText" priority="881" operator="containsText" id="{35C40663-08BD-465C-A19A-9A8DC436D8AA}">
            <xm:f>NOT(ISERROR(SEARCH('Listados Datos'!$T$3,AT621)))</xm:f>
            <xm:f>'Listados Datos'!$T$3</xm:f>
            <x14:dxf>
              <fill>
                <patternFill patternType="solid">
                  <bgColor rgb="FFC00000"/>
                </patternFill>
              </fill>
            </x14:dxf>
          </x14:cfRule>
          <x14:cfRule type="containsText" priority="882" operator="containsText" id="{62020F2D-0459-43AB-B21A-46876734D1E4}">
            <xm:f>NOT(ISERROR(SEARCH('Listados Datos'!$T$4,AT621)))</xm:f>
            <xm:f>'Listados Datos'!$T$4</xm:f>
            <x14:dxf>
              <font>
                <b/>
                <i val="0"/>
                <color theme="0"/>
              </font>
              <fill>
                <patternFill>
                  <bgColor rgb="FFE26B0A"/>
                </patternFill>
              </fill>
            </x14:dxf>
          </x14:cfRule>
          <x14:cfRule type="containsText" priority="883" operator="containsText" id="{450F1C97-C95A-4A91-8B3D-90EF8396A28E}">
            <xm:f>NOT(ISERROR(SEARCH('Listados Datos'!$T$5,AT621)))</xm:f>
            <xm:f>'Listados Datos'!$T$5</xm:f>
            <x14:dxf>
              <font>
                <b/>
                <i val="0"/>
                <color auto="1"/>
              </font>
              <fill>
                <patternFill>
                  <bgColor rgb="FFFFFF00"/>
                </patternFill>
              </fill>
            </x14:dxf>
          </x14:cfRule>
          <x14:cfRule type="containsText" priority="884" operator="containsText" id="{6FB00488-BE02-4F66-AD62-FC9EB6B377E1}">
            <xm:f>NOT(ISERROR(SEARCH('Listados Datos'!$T$6,AT621)))</xm:f>
            <xm:f>'Listados Datos'!$T$6</xm:f>
            <x14:dxf>
              <font>
                <b/>
                <i val="0"/>
              </font>
              <fill>
                <patternFill>
                  <bgColor rgb="FF92D050"/>
                </patternFill>
              </fill>
            </x14:dxf>
          </x14:cfRule>
          <xm:sqref>AT621</xm:sqref>
        </x14:conditionalFormatting>
        <x14:conditionalFormatting xmlns:xm="http://schemas.microsoft.com/office/excel/2006/main">
          <x14:cfRule type="containsText" priority="871" operator="containsText" id="{9CA57DD0-EF11-4894-9CA9-1AF7513D9BDC}">
            <xm:f>NOT(ISERROR(SEARCH('Listados Datos'!$P$3,AR621)))</xm:f>
            <xm:f>'Listados Datos'!$P$3</xm:f>
            <x14:dxf>
              <fill>
                <patternFill>
                  <bgColor rgb="FF99CC00"/>
                </patternFill>
              </fill>
            </x14:dxf>
          </x14:cfRule>
          <x14:cfRule type="containsText" priority="872" operator="containsText" id="{848723FA-A41C-4953-8A03-781045DAA704}">
            <xm:f>NOT(ISERROR(SEARCH('Listados Datos'!$P$4,AR621)))</xm:f>
            <xm:f>'Listados Datos'!$P$4</xm:f>
            <x14:dxf>
              <fill>
                <patternFill>
                  <bgColor rgb="FF33CC33"/>
                </patternFill>
              </fill>
            </x14:dxf>
          </x14:cfRule>
          <x14:cfRule type="containsText" priority="873" operator="containsText" id="{582304C5-5947-414D-91E2-F0E404CC0A0F}">
            <xm:f>NOT(ISERROR(SEARCH('Listados Datos'!$P$5,AR621)))</xm:f>
            <xm:f>'Listados Datos'!$P$5</xm:f>
            <x14:dxf>
              <fill>
                <patternFill>
                  <bgColor rgb="FFFFFF00"/>
                </patternFill>
              </fill>
            </x14:dxf>
          </x14:cfRule>
          <x14:cfRule type="containsText" priority="874" operator="containsText" id="{3D95BC87-663C-4C80-A8D7-4D2ABA147A6E}">
            <xm:f>NOT(ISERROR(SEARCH('Listados Datos'!$P$6,AR621)))</xm:f>
            <xm:f>'Listados Datos'!$P$6</xm:f>
            <x14:dxf>
              <fill>
                <patternFill>
                  <bgColor rgb="FFFFC000"/>
                </patternFill>
              </fill>
            </x14:dxf>
          </x14:cfRule>
          <x14:cfRule type="containsText" priority="875" operator="containsText" id="{4D2F079D-1B50-4F1A-BB77-913A7625AD1D}">
            <xm:f>NOT(ISERROR(SEARCH('Listados Datos'!$P$7,AR621)))</xm:f>
            <xm:f>'Listados Datos'!$P$7</xm:f>
            <x14:dxf>
              <fill>
                <patternFill>
                  <bgColor rgb="FFFF0000"/>
                </patternFill>
              </fill>
            </x14:dxf>
          </x14:cfRule>
          <xm:sqref>AR621</xm:sqref>
        </x14:conditionalFormatting>
        <x14:conditionalFormatting xmlns:xm="http://schemas.microsoft.com/office/excel/2006/main">
          <x14:cfRule type="containsText" priority="839" operator="containsText" id="{E84C8D0B-FC4A-4751-8FB0-2332AC4C7E40}">
            <xm:f>NOT(ISERROR(SEARCH('Listados Datos'!$T$3,AT618)))</xm:f>
            <xm:f>'Listados Datos'!$T$3</xm:f>
            <x14:dxf>
              <fill>
                <patternFill patternType="solid">
                  <bgColor rgb="FFC00000"/>
                </patternFill>
              </fill>
            </x14:dxf>
          </x14:cfRule>
          <x14:cfRule type="containsText" priority="840" operator="containsText" id="{7D0AE7E7-3479-4532-BCFF-ED956A7AD1FF}">
            <xm:f>NOT(ISERROR(SEARCH('Listados Datos'!$T$4,AT618)))</xm:f>
            <xm:f>'Listados Datos'!$T$4</xm:f>
            <x14:dxf>
              <font>
                <b/>
                <i val="0"/>
                <color theme="0"/>
              </font>
              <fill>
                <patternFill>
                  <bgColor rgb="FFE26B0A"/>
                </patternFill>
              </fill>
            </x14:dxf>
          </x14:cfRule>
          <x14:cfRule type="containsText" priority="841" operator="containsText" id="{B0765539-9A47-44CA-A358-5F4C919D0D6A}">
            <xm:f>NOT(ISERROR(SEARCH('Listados Datos'!$T$5,AT618)))</xm:f>
            <xm:f>'Listados Datos'!$T$5</xm:f>
            <x14:dxf>
              <font>
                <b/>
                <i val="0"/>
                <color auto="1"/>
              </font>
              <fill>
                <patternFill>
                  <bgColor rgb="FFFFFF00"/>
                </patternFill>
              </fill>
            </x14:dxf>
          </x14:cfRule>
          <x14:cfRule type="containsText" priority="842" operator="containsText" id="{919D977D-0582-4A99-9B9C-D68930B5A926}">
            <xm:f>NOT(ISERROR(SEARCH('Listados Datos'!$T$6,AT618)))</xm:f>
            <xm:f>'Listados Datos'!$T$6</xm:f>
            <x14:dxf>
              <font>
                <b/>
                <i val="0"/>
              </font>
              <fill>
                <patternFill>
                  <bgColor rgb="FF92D050"/>
                </patternFill>
              </fill>
            </x14:dxf>
          </x14:cfRule>
          <xm:sqref>AT618</xm:sqref>
        </x14:conditionalFormatting>
        <x14:conditionalFormatting xmlns:xm="http://schemas.microsoft.com/office/excel/2006/main">
          <x14:cfRule type="containsText" priority="829" operator="containsText" id="{C3CF35DA-5638-495B-8B76-B96542BA2F1A}">
            <xm:f>NOT(ISERROR(SEARCH('Listados Datos'!$P$3,AR618)))</xm:f>
            <xm:f>'Listados Datos'!$P$3</xm:f>
            <x14:dxf>
              <fill>
                <patternFill>
                  <bgColor rgb="FF99CC00"/>
                </patternFill>
              </fill>
            </x14:dxf>
          </x14:cfRule>
          <x14:cfRule type="containsText" priority="830" operator="containsText" id="{AF09A5B9-947B-458B-9D38-550F9ACF8BA7}">
            <xm:f>NOT(ISERROR(SEARCH('Listados Datos'!$P$4,AR618)))</xm:f>
            <xm:f>'Listados Datos'!$P$4</xm:f>
            <x14:dxf>
              <fill>
                <patternFill>
                  <bgColor rgb="FF33CC33"/>
                </patternFill>
              </fill>
            </x14:dxf>
          </x14:cfRule>
          <x14:cfRule type="containsText" priority="831" operator="containsText" id="{06B5626B-9D5C-41B8-98D0-6F0527FF4EF5}">
            <xm:f>NOT(ISERROR(SEARCH('Listados Datos'!$P$5,AR618)))</xm:f>
            <xm:f>'Listados Datos'!$P$5</xm:f>
            <x14:dxf>
              <fill>
                <patternFill>
                  <bgColor rgb="FFFFFF00"/>
                </patternFill>
              </fill>
            </x14:dxf>
          </x14:cfRule>
          <x14:cfRule type="containsText" priority="832" operator="containsText" id="{92A0F039-AEBF-417B-878F-5C4A8D30A92B}">
            <xm:f>NOT(ISERROR(SEARCH('Listados Datos'!$P$6,AR618)))</xm:f>
            <xm:f>'Listados Datos'!$P$6</xm:f>
            <x14:dxf>
              <fill>
                <patternFill>
                  <bgColor rgb="FFFFC000"/>
                </patternFill>
              </fill>
            </x14:dxf>
          </x14:cfRule>
          <x14:cfRule type="containsText" priority="833" operator="containsText" id="{81616B66-D0F5-4E64-B364-8A079602ED84}">
            <xm:f>NOT(ISERROR(SEARCH('Listados Datos'!$P$7,AR618)))</xm:f>
            <xm:f>'Listados Datos'!$P$7</xm:f>
            <x14:dxf>
              <fill>
                <patternFill>
                  <bgColor rgb="FFFF0000"/>
                </patternFill>
              </fill>
            </x14:dxf>
          </x14:cfRule>
          <xm:sqref>AR618</xm:sqref>
        </x14:conditionalFormatting>
        <x14:conditionalFormatting xmlns:xm="http://schemas.microsoft.com/office/excel/2006/main">
          <x14:cfRule type="containsText" priority="947" operator="containsText" id="{8350A178-4634-4AC7-8A18-DC4E35B5D441}">
            <xm:f>NOT(ISERROR(SEARCH('Listados Datos'!$T$3,AF616)))</xm:f>
            <xm:f>'Listados Datos'!$T$3</xm:f>
            <x14:dxf>
              <fill>
                <patternFill patternType="solid">
                  <bgColor rgb="FFC00000"/>
                </patternFill>
              </fill>
            </x14:dxf>
          </x14:cfRule>
          <x14:cfRule type="containsText" priority="948" operator="containsText" id="{0042D843-DFBF-4E88-A53B-47B68B6885F1}">
            <xm:f>NOT(ISERROR(SEARCH('Listados Datos'!$T$4,AF616)))</xm:f>
            <xm:f>'Listados Datos'!$T$4</xm:f>
            <x14:dxf>
              <font>
                <b/>
                <i val="0"/>
                <color theme="0"/>
              </font>
              <fill>
                <patternFill>
                  <bgColor rgb="FFE26B0A"/>
                </patternFill>
              </fill>
            </x14:dxf>
          </x14:cfRule>
          <x14:cfRule type="containsText" priority="949" operator="containsText" id="{E603C671-DB50-4F77-9591-576C2A09AF44}">
            <xm:f>NOT(ISERROR(SEARCH('Listados Datos'!$T$5,AF616)))</xm:f>
            <xm:f>'Listados Datos'!$T$5</xm:f>
            <x14:dxf>
              <font>
                <b/>
                <i val="0"/>
                <color auto="1"/>
              </font>
              <fill>
                <patternFill>
                  <bgColor rgb="FFFFFF00"/>
                </patternFill>
              </fill>
            </x14:dxf>
          </x14:cfRule>
          <x14:cfRule type="containsText" priority="950" operator="containsText" id="{CFC76240-061A-413F-B138-F526003A212A}">
            <xm:f>NOT(ISERROR(SEARCH('Listados Datos'!$T$6,AF616)))</xm:f>
            <xm:f>'Listados Datos'!$T$6</xm:f>
            <x14:dxf>
              <font>
                <b/>
                <i val="0"/>
              </font>
              <fill>
                <patternFill>
                  <bgColor rgb="FF92D050"/>
                </patternFill>
              </fill>
            </x14:dxf>
          </x14:cfRule>
          <xm:sqref>AF616:AF617 AF621</xm:sqref>
        </x14:conditionalFormatting>
        <x14:conditionalFormatting xmlns:xm="http://schemas.microsoft.com/office/excel/2006/main">
          <x14:cfRule type="containsText" priority="943" operator="containsText" id="{FB78A588-D0E2-4C8A-9E03-BED91B6E6A38}">
            <xm:f>NOT(ISERROR(SEARCH('Listados Datos'!$T$3,AB616)))</xm:f>
            <xm:f>'Listados Datos'!$T$3</xm:f>
            <x14:dxf>
              <fill>
                <patternFill patternType="solid">
                  <bgColor rgb="FFC00000"/>
                </patternFill>
              </fill>
            </x14:dxf>
          </x14:cfRule>
          <x14:cfRule type="containsText" priority="944" operator="containsText" id="{36D7F7D1-795C-4A2D-B998-5C5E69F04DEE}">
            <xm:f>NOT(ISERROR(SEARCH('Listados Datos'!$T$4,AB616)))</xm:f>
            <xm:f>'Listados Datos'!$T$4</xm:f>
            <x14:dxf>
              <font>
                <b/>
                <i val="0"/>
                <color theme="0"/>
              </font>
              <fill>
                <patternFill>
                  <bgColor rgb="FFE26B0A"/>
                </patternFill>
              </fill>
            </x14:dxf>
          </x14:cfRule>
          <x14:cfRule type="containsText" priority="945" operator="containsText" id="{702FEB0B-C281-4097-9E24-148C176DCBD4}">
            <xm:f>NOT(ISERROR(SEARCH('Listados Datos'!$T$5,AB616)))</xm:f>
            <xm:f>'Listados Datos'!$T$5</xm:f>
            <x14:dxf>
              <font>
                <b/>
                <i val="0"/>
                <color auto="1"/>
              </font>
              <fill>
                <patternFill>
                  <bgColor rgb="FFFFFF00"/>
                </patternFill>
              </fill>
            </x14:dxf>
          </x14:cfRule>
          <x14:cfRule type="containsText" priority="946" operator="containsText" id="{138BB5E7-6CBB-4919-8568-A73FFD5E96EE}">
            <xm:f>NOT(ISERROR(SEARCH('Listados Datos'!$T$6,AB616)))</xm:f>
            <xm:f>'Listados Datos'!$T$6</xm:f>
            <x14:dxf>
              <font>
                <b/>
                <i val="0"/>
              </font>
              <fill>
                <patternFill>
                  <bgColor rgb="FF92D050"/>
                </patternFill>
              </fill>
            </x14:dxf>
          </x14:cfRule>
          <xm:sqref>AB616:AB617</xm:sqref>
        </x14:conditionalFormatting>
        <x14:conditionalFormatting xmlns:xm="http://schemas.microsoft.com/office/excel/2006/main">
          <x14:cfRule type="containsText" priority="933" operator="containsText" id="{B5F2E334-8D04-408E-8F29-CF3CFBC3C01B}">
            <xm:f>NOT(ISERROR(SEARCH('Listados Datos'!$P$3,Z616)))</xm:f>
            <xm:f>'Listados Datos'!$P$3</xm:f>
            <x14:dxf>
              <fill>
                <patternFill>
                  <bgColor rgb="FF99CC00"/>
                </patternFill>
              </fill>
            </x14:dxf>
          </x14:cfRule>
          <x14:cfRule type="containsText" priority="934" operator="containsText" id="{084E2E48-C5F2-4013-BC1E-EE69B6355328}">
            <xm:f>NOT(ISERROR(SEARCH('Listados Datos'!$P$4,Z616)))</xm:f>
            <xm:f>'Listados Datos'!$P$4</xm:f>
            <x14:dxf>
              <fill>
                <patternFill>
                  <bgColor rgb="FF33CC33"/>
                </patternFill>
              </fill>
            </x14:dxf>
          </x14:cfRule>
          <x14:cfRule type="containsText" priority="935" operator="containsText" id="{A93BA26F-33C2-49FA-879C-1CD67E5C74BC}">
            <xm:f>NOT(ISERROR(SEARCH('Listados Datos'!$P$5,Z616)))</xm:f>
            <xm:f>'Listados Datos'!$P$5</xm:f>
            <x14:dxf>
              <fill>
                <patternFill>
                  <bgColor rgb="FFFFFF00"/>
                </patternFill>
              </fill>
            </x14:dxf>
          </x14:cfRule>
          <x14:cfRule type="containsText" priority="936" operator="containsText" id="{FE411612-B5E9-41D7-9863-06A71C2E48A4}">
            <xm:f>NOT(ISERROR(SEARCH('Listados Datos'!$P$6,Z616)))</xm:f>
            <xm:f>'Listados Datos'!$P$6</xm:f>
            <x14:dxf>
              <fill>
                <patternFill>
                  <bgColor rgb="FFFFC000"/>
                </patternFill>
              </fill>
            </x14:dxf>
          </x14:cfRule>
          <x14:cfRule type="containsText" priority="937" operator="containsText" id="{27015CD8-3794-40BE-8DF7-A53BB1F89819}">
            <xm:f>NOT(ISERROR(SEARCH('Listados Datos'!$P$7,Z616)))</xm:f>
            <xm:f>'Listados Datos'!$P$7</xm:f>
            <x14:dxf>
              <fill>
                <patternFill>
                  <bgColor rgb="FFFF0000"/>
                </patternFill>
              </fill>
            </x14:dxf>
          </x14:cfRule>
          <xm:sqref>Z616:Z617</xm:sqref>
        </x14:conditionalFormatting>
        <x14:conditionalFormatting xmlns:xm="http://schemas.microsoft.com/office/excel/2006/main">
          <x14:cfRule type="containsText" priority="909" operator="containsText" id="{3A0D2259-4726-4B1A-80FF-A0CD7C1F9C8C}">
            <xm:f>NOT(ISERROR(SEARCH('Listados Datos'!$T$3,AT616)))</xm:f>
            <xm:f>'Listados Datos'!$T$3</xm:f>
            <x14:dxf>
              <fill>
                <patternFill patternType="solid">
                  <bgColor rgb="FFC00000"/>
                </patternFill>
              </fill>
            </x14:dxf>
          </x14:cfRule>
          <x14:cfRule type="containsText" priority="910" operator="containsText" id="{8F64D3C2-C55C-49FE-8ABF-845E9DEACBE9}">
            <xm:f>NOT(ISERROR(SEARCH('Listados Datos'!$T$4,AT616)))</xm:f>
            <xm:f>'Listados Datos'!$T$4</xm:f>
            <x14:dxf>
              <font>
                <b/>
                <i val="0"/>
                <color theme="0"/>
              </font>
              <fill>
                <patternFill>
                  <bgColor rgb="FFE26B0A"/>
                </patternFill>
              </fill>
            </x14:dxf>
          </x14:cfRule>
          <x14:cfRule type="containsText" priority="911" operator="containsText" id="{84EB7C05-B689-4546-8173-0BD0C0CA8044}">
            <xm:f>NOT(ISERROR(SEARCH('Listados Datos'!$T$5,AT616)))</xm:f>
            <xm:f>'Listados Datos'!$T$5</xm:f>
            <x14:dxf>
              <font>
                <b/>
                <i val="0"/>
                <color auto="1"/>
              </font>
              <fill>
                <patternFill>
                  <bgColor rgb="FFFFFF00"/>
                </patternFill>
              </fill>
            </x14:dxf>
          </x14:cfRule>
          <x14:cfRule type="containsText" priority="912" operator="containsText" id="{5F6C31C2-E024-40C4-ACC4-31050085C4DC}">
            <xm:f>NOT(ISERROR(SEARCH('Listados Datos'!$T$6,AT616)))</xm:f>
            <xm:f>'Listados Datos'!$T$6</xm:f>
            <x14:dxf>
              <font>
                <b/>
                <i val="0"/>
              </font>
              <fill>
                <patternFill>
                  <bgColor rgb="FF92D050"/>
                </patternFill>
              </fill>
            </x14:dxf>
          </x14:cfRule>
          <xm:sqref>AT616</xm:sqref>
        </x14:conditionalFormatting>
        <x14:conditionalFormatting xmlns:xm="http://schemas.microsoft.com/office/excel/2006/main">
          <x14:cfRule type="containsText" priority="899" operator="containsText" id="{DF838700-FCE9-4A76-9390-80E2FB4C487F}">
            <xm:f>NOT(ISERROR(SEARCH('Listados Datos'!$P$3,AR616)))</xm:f>
            <xm:f>'Listados Datos'!$P$3</xm:f>
            <x14:dxf>
              <fill>
                <patternFill>
                  <bgColor rgb="FF99CC00"/>
                </patternFill>
              </fill>
            </x14:dxf>
          </x14:cfRule>
          <x14:cfRule type="containsText" priority="900" operator="containsText" id="{429CE026-F371-4201-9ADF-F8B4973B0CD5}">
            <xm:f>NOT(ISERROR(SEARCH('Listados Datos'!$P$4,AR616)))</xm:f>
            <xm:f>'Listados Datos'!$P$4</xm:f>
            <x14:dxf>
              <fill>
                <patternFill>
                  <bgColor rgb="FF33CC33"/>
                </patternFill>
              </fill>
            </x14:dxf>
          </x14:cfRule>
          <x14:cfRule type="containsText" priority="901" operator="containsText" id="{4B0C87EC-27E1-4F3E-9805-40507BCE4E5A}">
            <xm:f>NOT(ISERROR(SEARCH('Listados Datos'!$P$5,AR616)))</xm:f>
            <xm:f>'Listados Datos'!$P$5</xm:f>
            <x14:dxf>
              <fill>
                <patternFill>
                  <bgColor rgb="FFFFFF00"/>
                </patternFill>
              </fill>
            </x14:dxf>
          </x14:cfRule>
          <x14:cfRule type="containsText" priority="902" operator="containsText" id="{B41146C1-6C7A-4721-83E6-AF6CDDB24E6C}">
            <xm:f>NOT(ISERROR(SEARCH('Listados Datos'!$P$6,AR616)))</xm:f>
            <xm:f>'Listados Datos'!$P$6</xm:f>
            <x14:dxf>
              <fill>
                <patternFill>
                  <bgColor rgb="FFFFC000"/>
                </patternFill>
              </fill>
            </x14:dxf>
          </x14:cfRule>
          <x14:cfRule type="containsText" priority="903" operator="containsText" id="{C451BB2C-962D-498C-8B48-A10F076461A4}">
            <xm:f>NOT(ISERROR(SEARCH('Listados Datos'!$P$7,AR616)))</xm:f>
            <xm:f>'Listados Datos'!$P$7</xm:f>
            <x14:dxf>
              <fill>
                <patternFill>
                  <bgColor rgb="FFFF0000"/>
                </patternFill>
              </fill>
            </x14:dxf>
          </x14:cfRule>
          <xm:sqref>AR616</xm:sqref>
        </x14:conditionalFormatting>
        <x14:conditionalFormatting xmlns:xm="http://schemas.microsoft.com/office/excel/2006/main">
          <x14:cfRule type="containsText" priority="895" operator="containsText" id="{5897E0EB-AB61-45D7-89D8-F1126EC814D7}">
            <xm:f>NOT(ISERROR(SEARCH('Listados Datos'!$T$3,AT617)))</xm:f>
            <xm:f>'Listados Datos'!$T$3</xm:f>
            <x14:dxf>
              <fill>
                <patternFill patternType="solid">
                  <bgColor rgb="FFC00000"/>
                </patternFill>
              </fill>
            </x14:dxf>
          </x14:cfRule>
          <x14:cfRule type="containsText" priority="896" operator="containsText" id="{AB241C6D-C10A-4CE5-BCDE-589DD7BEA38C}">
            <xm:f>NOT(ISERROR(SEARCH('Listados Datos'!$T$4,AT617)))</xm:f>
            <xm:f>'Listados Datos'!$T$4</xm:f>
            <x14:dxf>
              <font>
                <b/>
                <i val="0"/>
                <color theme="0"/>
              </font>
              <fill>
                <patternFill>
                  <bgColor rgb="FFE26B0A"/>
                </patternFill>
              </fill>
            </x14:dxf>
          </x14:cfRule>
          <x14:cfRule type="containsText" priority="897" operator="containsText" id="{4133D354-6BB4-4393-AB17-2446212E4188}">
            <xm:f>NOT(ISERROR(SEARCH('Listados Datos'!$T$5,AT617)))</xm:f>
            <xm:f>'Listados Datos'!$T$5</xm:f>
            <x14:dxf>
              <font>
                <b/>
                <i val="0"/>
                <color auto="1"/>
              </font>
              <fill>
                <patternFill>
                  <bgColor rgb="FFFFFF00"/>
                </patternFill>
              </fill>
            </x14:dxf>
          </x14:cfRule>
          <x14:cfRule type="containsText" priority="898" operator="containsText" id="{F996B1F5-72F8-411C-A5C9-7F61715E33C4}">
            <xm:f>NOT(ISERROR(SEARCH('Listados Datos'!$T$6,AT617)))</xm:f>
            <xm:f>'Listados Datos'!$T$6</xm:f>
            <x14:dxf>
              <font>
                <b/>
                <i val="0"/>
              </font>
              <fill>
                <patternFill>
                  <bgColor rgb="FF92D050"/>
                </patternFill>
              </fill>
            </x14:dxf>
          </x14:cfRule>
          <xm:sqref>AT617</xm:sqref>
        </x14:conditionalFormatting>
        <x14:conditionalFormatting xmlns:xm="http://schemas.microsoft.com/office/excel/2006/main">
          <x14:cfRule type="containsText" priority="885" operator="containsText" id="{900D8DB4-A817-40B9-AE0E-A3B4F21EF762}">
            <xm:f>NOT(ISERROR(SEARCH('Listados Datos'!$P$3,AR617)))</xm:f>
            <xm:f>'Listados Datos'!$P$3</xm:f>
            <x14:dxf>
              <fill>
                <patternFill>
                  <bgColor rgb="FF99CC00"/>
                </patternFill>
              </fill>
            </x14:dxf>
          </x14:cfRule>
          <x14:cfRule type="containsText" priority="886" operator="containsText" id="{83D01E96-AABD-4F14-AD5E-F6A49F3A1DCE}">
            <xm:f>NOT(ISERROR(SEARCH('Listados Datos'!$P$4,AR617)))</xm:f>
            <xm:f>'Listados Datos'!$P$4</xm:f>
            <x14:dxf>
              <fill>
                <patternFill>
                  <bgColor rgb="FF33CC33"/>
                </patternFill>
              </fill>
            </x14:dxf>
          </x14:cfRule>
          <x14:cfRule type="containsText" priority="887" operator="containsText" id="{2F873465-0911-4BCC-85E5-07723F513A43}">
            <xm:f>NOT(ISERROR(SEARCH('Listados Datos'!$P$5,AR617)))</xm:f>
            <xm:f>'Listados Datos'!$P$5</xm:f>
            <x14:dxf>
              <fill>
                <patternFill>
                  <bgColor rgb="FFFFFF00"/>
                </patternFill>
              </fill>
            </x14:dxf>
          </x14:cfRule>
          <x14:cfRule type="containsText" priority="888" operator="containsText" id="{2AE30AA1-0FC5-4869-B280-9EA7180ABA41}">
            <xm:f>NOT(ISERROR(SEARCH('Listados Datos'!$P$6,AR617)))</xm:f>
            <xm:f>'Listados Datos'!$P$6</xm:f>
            <x14:dxf>
              <fill>
                <patternFill>
                  <bgColor rgb="FFFFC000"/>
                </patternFill>
              </fill>
            </x14:dxf>
          </x14:cfRule>
          <x14:cfRule type="containsText" priority="889" operator="containsText" id="{E67E58F0-DE92-4FE3-931B-3673115146D0}">
            <xm:f>NOT(ISERROR(SEARCH('Listados Datos'!$P$7,AR617)))</xm:f>
            <xm:f>'Listados Datos'!$P$7</xm:f>
            <x14:dxf>
              <fill>
                <patternFill>
                  <bgColor rgb="FFFF0000"/>
                </patternFill>
              </fill>
            </x14:dxf>
          </x14:cfRule>
          <xm:sqref>AR617</xm:sqref>
        </x14:conditionalFormatting>
        <x14:conditionalFormatting xmlns:xm="http://schemas.microsoft.com/office/excel/2006/main">
          <x14:cfRule type="containsText" priority="867" operator="containsText" id="{AA2156CA-A757-48CA-9058-697553FA6C1C}">
            <xm:f>NOT(ISERROR(SEARCH('Listados Datos'!$T$3,AF618)))</xm:f>
            <xm:f>'Listados Datos'!$T$3</xm:f>
            <x14:dxf>
              <fill>
                <patternFill patternType="solid">
                  <bgColor rgb="FFC00000"/>
                </patternFill>
              </fill>
            </x14:dxf>
          </x14:cfRule>
          <x14:cfRule type="containsText" priority="868" operator="containsText" id="{548CE39F-B118-4424-9039-7DE525FDD179}">
            <xm:f>NOT(ISERROR(SEARCH('Listados Datos'!$T$4,AF618)))</xm:f>
            <xm:f>'Listados Datos'!$T$4</xm:f>
            <x14:dxf>
              <font>
                <b/>
                <i val="0"/>
                <color theme="0"/>
              </font>
              <fill>
                <patternFill>
                  <bgColor rgb="FFE26B0A"/>
                </patternFill>
              </fill>
            </x14:dxf>
          </x14:cfRule>
          <x14:cfRule type="containsText" priority="869" operator="containsText" id="{068D88C7-A160-4843-9FFD-F2D715AFE848}">
            <xm:f>NOT(ISERROR(SEARCH('Listados Datos'!$T$5,AF618)))</xm:f>
            <xm:f>'Listados Datos'!$T$5</xm:f>
            <x14:dxf>
              <font>
                <b/>
                <i val="0"/>
                <color auto="1"/>
              </font>
              <fill>
                <patternFill>
                  <bgColor rgb="FFFFFF00"/>
                </patternFill>
              </fill>
            </x14:dxf>
          </x14:cfRule>
          <x14:cfRule type="containsText" priority="870" operator="containsText" id="{B9D58290-330E-4A8E-8EEF-670EA7DE7ABD}">
            <xm:f>NOT(ISERROR(SEARCH('Listados Datos'!$T$6,AF618)))</xm:f>
            <xm:f>'Listados Datos'!$T$6</xm:f>
            <x14:dxf>
              <font>
                <b/>
                <i val="0"/>
              </font>
              <fill>
                <patternFill>
                  <bgColor rgb="FF92D050"/>
                </patternFill>
              </fill>
            </x14:dxf>
          </x14:cfRule>
          <xm:sqref>AF618:AF619</xm:sqref>
        </x14:conditionalFormatting>
        <x14:conditionalFormatting xmlns:xm="http://schemas.microsoft.com/office/excel/2006/main">
          <x14:cfRule type="containsText" priority="863" operator="containsText" id="{E31651EA-675E-413C-B2F4-34FB148AD998}">
            <xm:f>NOT(ISERROR(SEARCH('Listados Datos'!$T$3,AB618)))</xm:f>
            <xm:f>'Listados Datos'!$T$3</xm:f>
            <x14:dxf>
              <fill>
                <patternFill patternType="solid">
                  <bgColor rgb="FFC00000"/>
                </patternFill>
              </fill>
            </x14:dxf>
          </x14:cfRule>
          <x14:cfRule type="containsText" priority="864" operator="containsText" id="{76F3D2E1-21C1-4E7D-B5C2-FFF2870B2A25}">
            <xm:f>NOT(ISERROR(SEARCH('Listados Datos'!$T$4,AB618)))</xm:f>
            <xm:f>'Listados Datos'!$T$4</xm:f>
            <x14:dxf>
              <font>
                <b/>
                <i val="0"/>
                <color theme="0"/>
              </font>
              <fill>
                <patternFill>
                  <bgColor rgb="FFE26B0A"/>
                </patternFill>
              </fill>
            </x14:dxf>
          </x14:cfRule>
          <x14:cfRule type="containsText" priority="865" operator="containsText" id="{F33E3D16-DFDB-4C9C-A4D5-7C6FE1D653A2}">
            <xm:f>NOT(ISERROR(SEARCH('Listados Datos'!$T$5,AB618)))</xm:f>
            <xm:f>'Listados Datos'!$T$5</xm:f>
            <x14:dxf>
              <font>
                <b/>
                <i val="0"/>
                <color auto="1"/>
              </font>
              <fill>
                <patternFill>
                  <bgColor rgb="FFFFFF00"/>
                </patternFill>
              </fill>
            </x14:dxf>
          </x14:cfRule>
          <x14:cfRule type="containsText" priority="866" operator="containsText" id="{9EB91DB1-07F7-4AFB-B6AE-43E3E582955B}">
            <xm:f>NOT(ISERROR(SEARCH('Listados Datos'!$T$6,AB618)))</xm:f>
            <xm:f>'Listados Datos'!$T$6</xm:f>
            <x14:dxf>
              <font>
                <b/>
                <i val="0"/>
              </font>
              <fill>
                <patternFill>
                  <bgColor rgb="FF92D050"/>
                </patternFill>
              </fill>
            </x14:dxf>
          </x14:cfRule>
          <xm:sqref>AB618:AB619</xm:sqref>
        </x14:conditionalFormatting>
        <x14:conditionalFormatting xmlns:xm="http://schemas.microsoft.com/office/excel/2006/main">
          <x14:cfRule type="containsText" priority="853" operator="containsText" id="{F0106594-759F-4DD9-B1DB-BB2F4B036E07}">
            <xm:f>NOT(ISERROR(SEARCH('Listados Datos'!$P$3,Z618)))</xm:f>
            <xm:f>'Listados Datos'!$P$3</xm:f>
            <x14:dxf>
              <fill>
                <patternFill>
                  <bgColor rgb="FF99CC00"/>
                </patternFill>
              </fill>
            </x14:dxf>
          </x14:cfRule>
          <x14:cfRule type="containsText" priority="854" operator="containsText" id="{FFC8D2E0-3523-4C98-A868-7C72699BB56C}">
            <xm:f>NOT(ISERROR(SEARCH('Listados Datos'!$P$4,Z618)))</xm:f>
            <xm:f>'Listados Datos'!$P$4</xm:f>
            <x14:dxf>
              <fill>
                <patternFill>
                  <bgColor rgb="FF33CC33"/>
                </patternFill>
              </fill>
            </x14:dxf>
          </x14:cfRule>
          <x14:cfRule type="containsText" priority="855" operator="containsText" id="{7CF24048-BBC5-41BB-B463-BDF33BD8649D}">
            <xm:f>NOT(ISERROR(SEARCH('Listados Datos'!$P$5,Z618)))</xm:f>
            <xm:f>'Listados Datos'!$P$5</xm:f>
            <x14:dxf>
              <fill>
                <patternFill>
                  <bgColor rgb="FFFFFF00"/>
                </patternFill>
              </fill>
            </x14:dxf>
          </x14:cfRule>
          <x14:cfRule type="containsText" priority="856" operator="containsText" id="{0E216628-98C3-4DC9-8130-09EE96B19F48}">
            <xm:f>NOT(ISERROR(SEARCH('Listados Datos'!$P$6,Z618)))</xm:f>
            <xm:f>'Listados Datos'!$P$6</xm:f>
            <x14:dxf>
              <fill>
                <patternFill>
                  <bgColor rgb="FFFFC000"/>
                </patternFill>
              </fill>
            </x14:dxf>
          </x14:cfRule>
          <x14:cfRule type="containsText" priority="857" operator="containsText" id="{34A08DD7-7052-4026-8E47-4CDAC1EA9741}">
            <xm:f>NOT(ISERROR(SEARCH('Listados Datos'!$P$7,Z618)))</xm:f>
            <xm:f>'Listados Datos'!$P$7</xm:f>
            <x14:dxf>
              <fill>
                <patternFill>
                  <bgColor rgb="FFFF0000"/>
                </patternFill>
              </fill>
            </x14:dxf>
          </x14:cfRule>
          <xm:sqref>Z618:Z619</xm:sqref>
        </x14:conditionalFormatting>
        <x14:conditionalFormatting xmlns:xm="http://schemas.microsoft.com/office/excel/2006/main">
          <x14:cfRule type="containsText" priority="825" operator="containsText" id="{98D3C2A3-177D-4DF8-8930-3B8B804752AD}">
            <xm:f>NOT(ISERROR(SEARCH('Listados Datos'!$T$3,AT619)))</xm:f>
            <xm:f>'Listados Datos'!$T$3</xm:f>
            <x14:dxf>
              <fill>
                <patternFill patternType="solid">
                  <bgColor rgb="FFC00000"/>
                </patternFill>
              </fill>
            </x14:dxf>
          </x14:cfRule>
          <x14:cfRule type="containsText" priority="826" operator="containsText" id="{4DE335F7-74CA-472B-B377-DC2D200B19FB}">
            <xm:f>NOT(ISERROR(SEARCH('Listados Datos'!$T$4,AT619)))</xm:f>
            <xm:f>'Listados Datos'!$T$4</xm:f>
            <x14:dxf>
              <font>
                <b/>
                <i val="0"/>
                <color theme="0"/>
              </font>
              <fill>
                <patternFill>
                  <bgColor rgb="FFE26B0A"/>
                </patternFill>
              </fill>
            </x14:dxf>
          </x14:cfRule>
          <x14:cfRule type="containsText" priority="827" operator="containsText" id="{8DD6BEA2-EEE5-48B5-8400-82BF4DD13AB1}">
            <xm:f>NOT(ISERROR(SEARCH('Listados Datos'!$T$5,AT619)))</xm:f>
            <xm:f>'Listados Datos'!$T$5</xm:f>
            <x14:dxf>
              <font>
                <b/>
                <i val="0"/>
                <color auto="1"/>
              </font>
              <fill>
                <patternFill>
                  <bgColor rgb="FFFFFF00"/>
                </patternFill>
              </fill>
            </x14:dxf>
          </x14:cfRule>
          <x14:cfRule type="containsText" priority="828" operator="containsText" id="{A9D2DE99-A582-4036-9394-421B9D05A0D7}">
            <xm:f>NOT(ISERROR(SEARCH('Listados Datos'!$T$6,AT619)))</xm:f>
            <xm:f>'Listados Datos'!$T$6</xm:f>
            <x14:dxf>
              <font>
                <b/>
                <i val="0"/>
              </font>
              <fill>
                <patternFill>
                  <bgColor rgb="FF92D050"/>
                </patternFill>
              </fill>
            </x14:dxf>
          </x14:cfRule>
          <xm:sqref>AT619</xm:sqref>
        </x14:conditionalFormatting>
        <x14:conditionalFormatting xmlns:xm="http://schemas.microsoft.com/office/excel/2006/main">
          <x14:cfRule type="containsText" priority="773" operator="containsText" id="{7BC78BA0-2CC5-444E-9AD3-518825839FA4}">
            <xm:f>NOT(ISERROR(SEARCH('Listados Datos'!$P$3,AR620)))</xm:f>
            <xm:f>'Listados Datos'!$P$3</xm:f>
            <x14:dxf>
              <fill>
                <patternFill>
                  <bgColor rgb="FF99CC00"/>
                </patternFill>
              </fill>
            </x14:dxf>
          </x14:cfRule>
          <x14:cfRule type="containsText" priority="774" operator="containsText" id="{D2354D1A-E022-45F6-907B-08B7219B91B7}">
            <xm:f>NOT(ISERROR(SEARCH('Listados Datos'!$P$4,AR620)))</xm:f>
            <xm:f>'Listados Datos'!$P$4</xm:f>
            <x14:dxf>
              <fill>
                <patternFill>
                  <bgColor rgb="FF33CC33"/>
                </patternFill>
              </fill>
            </x14:dxf>
          </x14:cfRule>
          <x14:cfRule type="containsText" priority="775" operator="containsText" id="{09DDD77E-23D3-4EA5-BD7F-7D454F8B2B56}">
            <xm:f>NOT(ISERROR(SEARCH('Listados Datos'!$P$5,AR620)))</xm:f>
            <xm:f>'Listados Datos'!$P$5</xm:f>
            <x14:dxf>
              <fill>
                <patternFill>
                  <bgColor rgb="FFFFFF00"/>
                </patternFill>
              </fill>
            </x14:dxf>
          </x14:cfRule>
          <x14:cfRule type="containsText" priority="776" operator="containsText" id="{3586C411-7930-41D7-948F-CFEFEEBFA358}">
            <xm:f>NOT(ISERROR(SEARCH('Listados Datos'!$P$6,AR620)))</xm:f>
            <xm:f>'Listados Datos'!$P$6</xm:f>
            <x14:dxf>
              <fill>
                <patternFill>
                  <bgColor rgb="FFFFC000"/>
                </patternFill>
              </fill>
            </x14:dxf>
          </x14:cfRule>
          <x14:cfRule type="containsText" priority="777" operator="containsText" id="{AB28A304-40F8-4C91-BF40-012E3C4352C2}">
            <xm:f>NOT(ISERROR(SEARCH('Listados Datos'!$P$7,AR620)))</xm:f>
            <xm:f>'Listados Datos'!$P$7</xm:f>
            <x14:dxf>
              <fill>
                <patternFill>
                  <bgColor rgb="FFFF0000"/>
                </patternFill>
              </fill>
            </x14:dxf>
          </x14:cfRule>
          <xm:sqref>AR620</xm:sqref>
        </x14:conditionalFormatting>
        <x14:conditionalFormatting xmlns:xm="http://schemas.microsoft.com/office/excel/2006/main">
          <x14:cfRule type="containsText" priority="811" operator="containsText" id="{2D26E875-7BDC-40A8-A22C-CF3B690385B1}">
            <xm:f>NOT(ISERROR(SEARCH('Listados Datos'!$T$3,AF620)))</xm:f>
            <xm:f>'Listados Datos'!$T$3</xm:f>
            <x14:dxf>
              <fill>
                <patternFill patternType="solid">
                  <bgColor rgb="FFC00000"/>
                </patternFill>
              </fill>
            </x14:dxf>
          </x14:cfRule>
          <x14:cfRule type="containsText" priority="812" operator="containsText" id="{266951D7-5930-490D-A1DE-851161AE6AEB}">
            <xm:f>NOT(ISERROR(SEARCH('Listados Datos'!$T$4,AF620)))</xm:f>
            <xm:f>'Listados Datos'!$T$4</xm:f>
            <x14:dxf>
              <font>
                <b/>
                <i val="0"/>
                <color theme="0"/>
              </font>
              <fill>
                <patternFill>
                  <bgColor rgb="FFE26B0A"/>
                </patternFill>
              </fill>
            </x14:dxf>
          </x14:cfRule>
          <x14:cfRule type="containsText" priority="813" operator="containsText" id="{3D1400E5-7C10-4D21-9288-2FCA958E6F5D}">
            <xm:f>NOT(ISERROR(SEARCH('Listados Datos'!$T$5,AF620)))</xm:f>
            <xm:f>'Listados Datos'!$T$5</xm:f>
            <x14:dxf>
              <font>
                <b/>
                <i val="0"/>
                <color auto="1"/>
              </font>
              <fill>
                <patternFill>
                  <bgColor rgb="FFFFFF00"/>
                </patternFill>
              </fill>
            </x14:dxf>
          </x14:cfRule>
          <x14:cfRule type="containsText" priority="814" operator="containsText" id="{A79C11E1-D3DB-402C-BADD-897132219A68}">
            <xm:f>NOT(ISERROR(SEARCH('Listados Datos'!$T$6,AF620)))</xm:f>
            <xm:f>'Listados Datos'!$T$6</xm:f>
            <x14:dxf>
              <font>
                <b/>
                <i val="0"/>
              </font>
              <fill>
                <patternFill>
                  <bgColor rgb="FF92D050"/>
                </patternFill>
              </fill>
            </x14:dxf>
          </x14:cfRule>
          <xm:sqref>AF620</xm:sqref>
        </x14:conditionalFormatting>
        <x14:conditionalFormatting xmlns:xm="http://schemas.microsoft.com/office/excel/2006/main">
          <x14:cfRule type="containsText" priority="807" operator="containsText" id="{040EC522-BC09-46FE-9149-F4B4DEA54957}">
            <xm:f>NOT(ISERROR(SEARCH('Listados Datos'!$T$3,AB620)))</xm:f>
            <xm:f>'Listados Datos'!$T$3</xm:f>
            <x14:dxf>
              <fill>
                <patternFill patternType="solid">
                  <bgColor rgb="FFC00000"/>
                </patternFill>
              </fill>
            </x14:dxf>
          </x14:cfRule>
          <x14:cfRule type="containsText" priority="808" operator="containsText" id="{41B651EA-1B3D-4123-A802-954FD28A86ED}">
            <xm:f>NOT(ISERROR(SEARCH('Listados Datos'!$T$4,AB620)))</xm:f>
            <xm:f>'Listados Datos'!$T$4</xm:f>
            <x14:dxf>
              <font>
                <b/>
                <i val="0"/>
                <color theme="0"/>
              </font>
              <fill>
                <patternFill>
                  <bgColor rgb="FFE26B0A"/>
                </patternFill>
              </fill>
            </x14:dxf>
          </x14:cfRule>
          <x14:cfRule type="containsText" priority="809" operator="containsText" id="{F0941B33-2FA1-436D-990B-6F0F262FDEAF}">
            <xm:f>NOT(ISERROR(SEARCH('Listados Datos'!$T$5,AB620)))</xm:f>
            <xm:f>'Listados Datos'!$T$5</xm:f>
            <x14:dxf>
              <font>
                <b/>
                <i val="0"/>
                <color auto="1"/>
              </font>
              <fill>
                <patternFill>
                  <bgColor rgb="FFFFFF00"/>
                </patternFill>
              </fill>
            </x14:dxf>
          </x14:cfRule>
          <x14:cfRule type="containsText" priority="810" operator="containsText" id="{DE2BD47A-1CA4-4D0E-B348-711F11AF1214}">
            <xm:f>NOT(ISERROR(SEARCH('Listados Datos'!$T$6,AB620)))</xm:f>
            <xm:f>'Listados Datos'!$T$6</xm:f>
            <x14:dxf>
              <font>
                <b/>
                <i val="0"/>
              </font>
              <fill>
                <patternFill>
                  <bgColor rgb="FF92D050"/>
                </patternFill>
              </fill>
            </x14:dxf>
          </x14:cfRule>
          <xm:sqref>AB620</xm:sqref>
        </x14:conditionalFormatting>
        <x14:conditionalFormatting xmlns:xm="http://schemas.microsoft.com/office/excel/2006/main">
          <x14:cfRule type="containsText" priority="797" operator="containsText" id="{26541652-6DAF-4845-B4B6-BA8E6F12B49A}">
            <xm:f>NOT(ISERROR(SEARCH('Listados Datos'!$P$3,Z620)))</xm:f>
            <xm:f>'Listados Datos'!$P$3</xm:f>
            <x14:dxf>
              <fill>
                <patternFill>
                  <bgColor rgb="FF99CC00"/>
                </patternFill>
              </fill>
            </x14:dxf>
          </x14:cfRule>
          <x14:cfRule type="containsText" priority="798" operator="containsText" id="{51BF6CEE-6772-42D9-9541-91A3E1F5428B}">
            <xm:f>NOT(ISERROR(SEARCH('Listados Datos'!$P$4,Z620)))</xm:f>
            <xm:f>'Listados Datos'!$P$4</xm:f>
            <x14:dxf>
              <fill>
                <patternFill>
                  <bgColor rgb="FF33CC33"/>
                </patternFill>
              </fill>
            </x14:dxf>
          </x14:cfRule>
          <x14:cfRule type="containsText" priority="799" operator="containsText" id="{DFA0212F-69C9-4EBD-B9E6-4C8CA83538AE}">
            <xm:f>NOT(ISERROR(SEARCH('Listados Datos'!$P$5,Z620)))</xm:f>
            <xm:f>'Listados Datos'!$P$5</xm:f>
            <x14:dxf>
              <fill>
                <patternFill>
                  <bgColor rgb="FFFFFF00"/>
                </patternFill>
              </fill>
            </x14:dxf>
          </x14:cfRule>
          <x14:cfRule type="containsText" priority="800" operator="containsText" id="{368310F6-D4B3-4D48-9827-03D09B76D702}">
            <xm:f>NOT(ISERROR(SEARCH('Listados Datos'!$P$6,Z620)))</xm:f>
            <xm:f>'Listados Datos'!$P$6</xm:f>
            <x14:dxf>
              <fill>
                <patternFill>
                  <bgColor rgb="FFFFC000"/>
                </patternFill>
              </fill>
            </x14:dxf>
          </x14:cfRule>
          <x14:cfRule type="containsText" priority="801" operator="containsText" id="{D55B44B8-1D42-47E8-B8DB-F8B5C9706A29}">
            <xm:f>NOT(ISERROR(SEARCH('Listados Datos'!$P$7,Z620)))</xm:f>
            <xm:f>'Listados Datos'!$P$7</xm:f>
            <x14:dxf>
              <fill>
                <patternFill>
                  <bgColor rgb="FFFF0000"/>
                </patternFill>
              </fill>
            </x14:dxf>
          </x14:cfRule>
          <xm:sqref>Z620</xm:sqref>
        </x14:conditionalFormatting>
        <x14:conditionalFormatting xmlns:xm="http://schemas.microsoft.com/office/excel/2006/main">
          <x14:cfRule type="containsText" priority="783" operator="containsText" id="{C954E76C-863C-4E73-95CB-54F23287C3F7}">
            <xm:f>NOT(ISERROR(SEARCH('Listados Datos'!$T$3,AT620)))</xm:f>
            <xm:f>'Listados Datos'!$T$3</xm:f>
            <x14:dxf>
              <fill>
                <patternFill patternType="solid">
                  <bgColor rgb="FFC00000"/>
                </patternFill>
              </fill>
            </x14:dxf>
          </x14:cfRule>
          <x14:cfRule type="containsText" priority="784" operator="containsText" id="{404709D3-1036-4AB9-B19D-27004F74B58E}">
            <xm:f>NOT(ISERROR(SEARCH('Listados Datos'!$T$4,AT620)))</xm:f>
            <xm:f>'Listados Datos'!$T$4</xm:f>
            <x14:dxf>
              <font>
                <b/>
                <i val="0"/>
                <color theme="0"/>
              </font>
              <fill>
                <patternFill>
                  <bgColor rgb="FFE26B0A"/>
                </patternFill>
              </fill>
            </x14:dxf>
          </x14:cfRule>
          <x14:cfRule type="containsText" priority="785" operator="containsText" id="{B3237CC6-2431-4D9A-84CE-D1C2ACBA18D4}">
            <xm:f>NOT(ISERROR(SEARCH('Listados Datos'!$T$5,AT620)))</xm:f>
            <xm:f>'Listados Datos'!$T$5</xm:f>
            <x14:dxf>
              <font>
                <b/>
                <i val="0"/>
                <color auto="1"/>
              </font>
              <fill>
                <patternFill>
                  <bgColor rgb="FFFFFF00"/>
                </patternFill>
              </fill>
            </x14:dxf>
          </x14:cfRule>
          <x14:cfRule type="containsText" priority="786" operator="containsText" id="{3D02FB64-51A2-4830-909E-CEBF242380F0}">
            <xm:f>NOT(ISERROR(SEARCH('Listados Datos'!$T$6,AT620)))</xm:f>
            <xm:f>'Listados Datos'!$T$6</xm:f>
            <x14:dxf>
              <font>
                <b/>
                <i val="0"/>
              </font>
              <fill>
                <patternFill>
                  <bgColor rgb="FF92D050"/>
                </patternFill>
              </fill>
            </x14:dxf>
          </x14:cfRule>
          <xm:sqref>AT620</xm:sqref>
        </x14:conditionalFormatting>
        <x14:conditionalFormatting xmlns:xm="http://schemas.microsoft.com/office/excel/2006/main">
          <x14:cfRule type="containsText" priority="353" operator="containsText" id="{F25CABE1-5856-42D1-887D-24E28BDD2945}">
            <xm:f>NOT(ISERROR(SEARCH('Listados Datos'!$D$3,B142)))</xm:f>
            <xm:f>'Listados Datos'!$D$3</xm:f>
            <x14:dxf>
              <font>
                <b/>
                <i val="0"/>
                <color theme="0"/>
              </font>
              <fill>
                <patternFill>
                  <bgColor rgb="FFC00000"/>
                </patternFill>
              </fill>
            </x14:dxf>
          </x14:cfRule>
          <x14:cfRule type="containsText" priority="354" operator="containsText" id="{AB8EB6AD-21AF-4E43-9B72-FE996A6E6AB5}">
            <xm:f>NOT(ISERROR(SEARCH('Listados Datos'!$D$4,B142)))</xm:f>
            <xm:f>'Listados Datos'!$D$4</xm:f>
            <x14:dxf>
              <font>
                <b/>
                <i val="0"/>
                <color theme="0"/>
              </font>
              <fill>
                <patternFill>
                  <bgColor rgb="FFC00000"/>
                </patternFill>
              </fill>
            </x14:dxf>
          </x14:cfRule>
          <x14:cfRule type="containsText" priority="355" operator="containsText" id="{8B134B48-FE99-4300-9141-9238D7B9440C}">
            <xm:f>NOT(ISERROR(SEARCH('Listados Datos'!$D$5,B142)))</xm:f>
            <xm:f>'Listados Datos'!$D$5</xm:f>
            <x14:dxf>
              <font>
                <b/>
                <i val="0"/>
                <color theme="0"/>
              </font>
              <fill>
                <patternFill>
                  <bgColor rgb="FFC00000"/>
                </patternFill>
              </fill>
            </x14:dxf>
          </x14:cfRule>
          <x14:cfRule type="containsText" priority="356" operator="containsText" id="{8FADE1B9-0331-477E-9D7B-A345BF9C943D}">
            <xm:f>NOT(ISERROR(SEARCH('Listados Datos'!$D$6,B142)))</xm:f>
            <xm:f>'Listados Datos'!$D$6</xm:f>
            <x14:dxf>
              <font>
                <b/>
                <i val="0"/>
                <color theme="0"/>
              </font>
              <fill>
                <patternFill>
                  <bgColor rgb="FFE3351F"/>
                </patternFill>
              </fill>
            </x14:dxf>
          </x14:cfRule>
          <x14:cfRule type="containsText" priority="357" operator="containsText" id="{A94452E8-C5A4-4363-8BFF-D362377830CE}">
            <xm:f>NOT(ISERROR(SEARCH('Listados Datos'!$D$7,B142)))</xm:f>
            <xm:f>'Listados Datos'!$D$7</xm:f>
            <x14:dxf>
              <font>
                <b/>
                <i val="0"/>
                <color theme="0"/>
              </font>
              <fill>
                <patternFill>
                  <bgColor rgb="FFE3351F"/>
                </patternFill>
              </fill>
            </x14:dxf>
          </x14:cfRule>
          <x14:cfRule type="containsText" priority="358" operator="containsText" id="{E51D09F2-3CD9-4E48-9909-2712B9EFEEE6}">
            <xm:f>NOT(ISERROR(SEARCH('Listados Datos'!$D$8,B142)))</xm:f>
            <xm:f>'Listados Datos'!$D$8</xm:f>
            <x14:dxf>
              <font>
                <b/>
                <i val="0"/>
                <color theme="0"/>
              </font>
              <fill>
                <patternFill>
                  <bgColor rgb="FFE3351F"/>
                </patternFill>
              </fill>
            </x14:dxf>
          </x14:cfRule>
          <x14:cfRule type="containsText" priority="359" operator="containsText" id="{89872EE1-DD70-420B-A81F-6C13C7157509}">
            <xm:f>NOT(ISERROR(SEARCH('Listados Datos'!$D$9,B142)))</xm:f>
            <xm:f>'Listados Datos'!$D$9</xm:f>
            <x14:dxf>
              <font>
                <b/>
                <i val="0"/>
                <color theme="0"/>
              </font>
              <fill>
                <patternFill>
                  <bgColor rgb="FFFFC000"/>
                </patternFill>
              </fill>
            </x14:dxf>
          </x14:cfRule>
          <x14:cfRule type="containsText" priority="360" operator="containsText" id="{8ECAC2B0-533D-4316-9631-7CAC72ED8B2E}">
            <xm:f>NOT(ISERROR(SEARCH('Listados Datos'!$D$10,B142)))</xm:f>
            <xm:f>'Listados Datos'!$D$10</xm:f>
            <x14:dxf>
              <font>
                <b/>
                <i val="0"/>
                <color theme="0"/>
              </font>
              <fill>
                <patternFill>
                  <bgColor rgb="FFFFC000"/>
                </patternFill>
              </fill>
            </x14:dxf>
          </x14:cfRule>
          <x14:cfRule type="containsText" priority="361" operator="containsText" id="{B6ED755D-B657-4CB4-B8E1-D8F1B29DB582}">
            <xm:f>NOT(ISERROR(SEARCH('Listados Datos'!$D$11,B142)))</xm:f>
            <xm:f>'Listados Datos'!$D$11</xm:f>
            <x14:dxf>
              <font>
                <b/>
                <i val="0"/>
                <color theme="0"/>
              </font>
              <fill>
                <patternFill>
                  <bgColor rgb="FFFFC000"/>
                </patternFill>
              </fill>
            </x14:dxf>
          </x14:cfRule>
          <x14:cfRule type="containsText" priority="362" operator="containsText" id="{76E1F0AF-46B7-414F-8C68-136DF8F09469}">
            <xm:f>NOT(ISERROR(SEARCH('Listados Datos'!$D$12,B142)))</xm:f>
            <xm:f>'Listados Datos'!$D$12</xm:f>
            <x14:dxf>
              <font>
                <b/>
                <i val="0"/>
                <color theme="0"/>
              </font>
              <fill>
                <patternFill>
                  <bgColor rgb="FFFFC000"/>
                </patternFill>
              </fill>
            </x14:dxf>
          </x14:cfRule>
          <x14:cfRule type="containsText" priority="363" operator="containsText" id="{5D642ADF-0695-4D87-A2BB-B0CD8CEFFDB5}">
            <xm:f>NOT(ISERROR(SEARCH('Listados Datos'!$D$13,B142)))</xm:f>
            <xm:f>'Listados Datos'!$D$13</xm:f>
            <x14:dxf>
              <font>
                <b/>
                <i val="0"/>
                <color theme="0"/>
              </font>
              <fill>
                <patternFill>
                  <bgColor rgb="FFFFC000"/>
                </patternFill>
              </fill>
            </x14:dxf>
          </x14:cfRule>
          <x14:cfRule type="containsText" priority="364" operator="containsText" id="{99617D29-4E88-443C-A1A1-114DC218DBF7}">
            <xm:f>NOT(ISERROR(SEARCH('Listados Datos'!$D$14,B142)))</xm:f>
            <xm:f>'Listados Datos'!$D$14</xm:f>
            <x14:dxf>
              <font>
                <b/>
                <i val="0"/>
                <color theme="0"/>
              </font>
              <fill>
                <patternFill>
                  <bgColor rgb="FFFF0000"/>
                </patternFill>
              </fill>
            </x14:dxf>
          </x14:cfRule>
          <x14:cfRule type="containsText" priority="365" operator="containsText" id="{A2B2DA2A-6227-4C08-85E7-552FF70D9721}">
            <xm:f>NOT(ISERROR(SEARCH('Listados Datos'!$D$15,B142)))</xm:f>
            <xm:f>'Listados Datos'!$D$15</xm:f>
            <x14:dxf>
              <font>
                <b/>
                <i val="0"/>
                <color theme="0"/>
              </font>
              <fill>
                <patternFill>
                  <bgColor rgb="FFFF0000"/>
                </patternFill>
              </fill>
            </x14:dxf>
          </x14:cfRule>
          <x14:cfRule type="containsText" priority="36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339" operator="containsText" id="{79F9FF85-FB22-410D-A488-F8DA76BA2A17}">
            <xm:f>NOT(ISERROR(SEARCH('Listados Datos'!$D$3,B190)))</xm:f>
            <xm:f>'Listados Datos'!$D$3</xm:f>
            <x14:dxf>
              <font>
                <b/>
                <i val="0"/>
                <color theme="0"/>
              </font>
              <fill>
                <patternFill>
                  <bgColor rgb="FFC00000"/>
                </patternFill>
              </fill>
            </x14:dxf>
          </x14:cfRule>
          <x14:cfRule type="containsText" priority="340" operator="containsText" id="{C71A1533-7323-4526-9099-8B59D562E411}">
            <xm:f>NOT(ISERROR(SEARCH('Listados Datos'!$D$4,B190)))</xm:f>
            <xm:f>'Listados Datos'!$D$4</xm:f>
            <x14:dxf>
              <font>
                <b/>
                <i val="0"/>
                <color theme="0"/>
              </font>
              <fill>
                <patternFill>
                  <bgColor rgb="FFC00000"/>
                </patternFill>
              </fill>
            </x14:dxf>
          </x14:cfRule>
          <x14:cfRule type="containsText" priority="341" operator="containsText" id="{D6A458C5-089E-40C9-A535-1B785ADB3961}">
            <xm:f>NOT(ISERROR(SEARCH('Listados Datos'!$D$5,B190)))</xm:f>
            <xm:f>'Listados Datos'!$D$5</xm:f>
            <x14:dxf>
              <font>
                <b/>
                <i val="0"/>
                <color theme="0"/>
              </font>
              <fill>
                <patternFill>
                  <bgColor rgb="FFC00000"/>
                </patternFill>
              </fill>
            </x14:dxf>
          </x14:cfRule>
          <x14:cfRule type="containsText" priority="342" operator="containsText" id="{2F76D759-830C-4321-8492-9D9AC61B73E1}">
            <xm:f>NOT(ISERROR(SEARCH('Listados Datos'!$D$6,B190)))</xm:f>
            <xm:f>'Listados Datos'!$D$6</xm:f>
            <x14:dxf>
              <font>
                <b/>
                <i val="0"/>
                <color theme="0"/>
              </font>
              <fill>
                <patternFill>
                  <bgColor rgb="FFE3351F"/>
                </patternFill>
              </fill>
            </x14:dxf>
          </x14:cfRule>
          <x14:cfRule type="containsText" priority="343" operator="containsText" id="{EE84C0CD-8638-43B4-965E-26A852DE0669}">
            <xm:f>NOT(ISERROR(SEARCH('Listados Datos'!$D$7,B190)))</xm:f>
            <xm:f>'Listados Datos'!$D$7</xm:f>
            <x14:dxf>
              <font>
                <b/>
                <i val="0"/>
                <color theme="0"/>
              </font>
              <fill>
                <patternFill>
                  <bgColor rgb="FFE3351F"/>
                </patternFill>
              </fill>
            </x14:dxf>
          </x14:cfRule>
          <x14:cfRule type="containsText" priority="344" operator="containsText" id="{7BE246CB-7B37-4984-B317-688EAAA8582C}">
            <xm:f>NOT(ISERROR(SEARCH('Listados Datos'!$D$8,B190)))</xm:f>
            <xm:f>'Listados Datos'!$D$8</xm:f>
            <x14:dxf>
              <font>
                <b/>
                <i val="0"/>
                <color theme="0"/>
              </font>
              <fill>
                <patternFill>
                  <bgColor rgb="FFE3351F"/>
                </patternFill>
              </fill>
            </x14:dxf>
          </x14:cfRule>
          <x14:cfRule type="containsText" priority="345" operator="containsText" id="{76E4DF3E-5FF5-4A0D-A076-9F00268CDF6C}">
            <xm:f>NOT(ISERROR(SEARCH('Listados Datos'!$D$9,B190)))</xm:f>
            <xm:f>'Listados Datos'!$D$9</xm:f>
            <x14:dxf>
              <font>
                <b/>
                <i val="0"/>
                <color theme="0"/>
              </font>
              <fill>
                <patternFill>
                  <bgColor rgb="FFFFC000"/>
                </patternFill>
              </fill>
            </x14:dxf>
          </x14:cfRule>
          <x14:cfRule type="containsText" priority="346" operator="containsText" id="{8B07A8B0-EDE2-4B56-8823-C66EC7704F48}">
            <xm:f>NOT(ISERROR(SEARCH('Listados Datos'!$D$10,B190)))</xm:f>
            <xm:f>'Listados Datos'!$D$10</xm:f>
            <x14:dxf>
              <font>
                <b/>
                <i val="0"/>
                <color theme="0"/>
              </font>
              <fill>
                <patternFill>
                  <bgColor rgb="FFFFC000"/>
                </patternFill>
              </fill>
            </x14:dxf>
          </x14:cfRule>
          <x14:cfRule type="containsText" priority="347" operator="containsText" id="{6A81971F-ECA5-477C-86B5-2F14FCC6329A}">
            <xm:f>NOT(ISERROR(SEARCH('Listados Datos'!$D$11,B190)))</xm:f>
            <xm:f>'Listados Datos'!$D$11</xm:f>
            <x14:dxf>
              <font>
                <b/>
                <i val="0"/>
                <color theme="0"/>
              </font>
              <fill>
                <patternFill>
                  <bgColor rgb="FFFFC000"/>
                </patternFill>
              </fill>
            </x14:dxf>
          </x14:cfRule>
          <x14:cfRule type="containsText" priority="348" operator="containsText" id="{4A7E3548-09BB-46F6-AA8E-DFDFC3124308}">
            <xm:f>NOT(ISERROR(SEARCH('Listados Datos'!$D$12,B190)))</xm:f>
            <xm:f>'Listados Datos'!$D$12</xm:f>
            <x14:dxf>
              <font>
                <b/>
                <i val="0"/>
                <color theme="0"/>
              </font>
              <fill>
                <patternFill>
                  <bgColor rgb="FFFFC000"/>
                </patternFill>
              </fill>
            </x14:dxf>
          </x14:cfRule>
          <x14:cfRule type="containsText" priority="349" operator="containsText" id="{893FD713-7AC8-4CE3-BDA0-0DA5B485E374}">
            <xm:f>NOT(ISERROR(SEARCH('Listados Datos'!$D$13,B190)))</xm:f>
            <xm:f>'Listados Datos'!$D$13</xm:f>
            <x14:dxf>
              <font>
                <b/>
                <i val="0"/>
                <color theme="0"/>
              </font>
              <fill>
                <patternFill>
                  <bgColor rgb="FFFFC000"/>
                </patternFill>
              </fill>
            </x14:dxf>
          </x14:cfRule>
          <x14:cfRule type="containsText" priority="350" operator="containsText" id="{E2C04C28-6101-44AF-8EDC-E3FC11496E99}">
            <xm:f>NOT(ISERROR(SEARCH('Listados Datos'!$D$14,B190)))</xm:f>
            <xm:f>'Listados Datos'!$D$14</xm:f>
            <x14:dxf>
              <font>
                <b/>
                <i val="0"/>
                <color theme="0"/>
              </font>
              <fill>
                <patternFill>
                  <bgColor rgb="FFFF0000"/>
                </patternFill>
              </fill>
            </x14:dxf>
          </x14:cfRule>
          <x14:cfRule type="containsText" priority="351" operator="containsText" id="{35E8DCD2-9FBA-4397-AD37-C5FEFFCF97ED}">
            <xm:f>NOT(ISERROR(SEARCH('Listados Datos'!$D$15,B190)))</xm:f>
            <xm:f>'Listados Datos'!$D$15</xm:f>
            <x14:dxf>
              <font>
                <b/>
                <i val="0"/>
                <color theme="0"/>
              </font>
              <fill>
                <patternFill>
                  <bgColor rgb="FFFF0000"/>
                </patternFill>
              </fill>
            </x14:dxf>
          </x14:cfRule>
          <x14:cfRule type="containsText" priority="35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335" operator="containsText" id="{4C004DF1-27C7-4C32-BC4B-EDC80110B5B0}">
            <xm:f>NOT(ISERROR(SEARCH('Listados Datos'!$T$3,AF130)))</xm:f>
            <xm:f>'Listados Datos'!$T$3</xm:f>
            <x14:dxf>
              <fill>
                <patternFill patternType="solid">
                  <bgColor rgb="FFC00000"/>
                </patternFill>
              </fill>
            </x14:dxf>
          </x14:cfRule>
          <x14:cfRule type="containsText" priority="336" operator="containsText" id="{53B27EA5-5300-427C-8278-FACAD0714732}">
            <xm:f>NOT(ISERROR(SEARCH('Listados Datos'!$T$4,AF130)))</xm:f>
            <xm:f>'Listados Datos'!$T$4</xm:f>
            <x14:dxf>
              <font>
                <b/>
                <i val="0"/>
                <color theme="0"/>
              </font>
              <fill>
                <patternFill>
                  <bgColor rgb="FFE26B0A"/>
                </patternFill>
              </fill>
            </x14:dxf>
          </x14:cfRule>
          <x14:cfRule type="containsText" priority="337" operator="containsText" id="{D5E2A4F4-F596-4422-9ED8-22621093A5F3}">
            <xm:f>NOT(ISERROR(SEARCH('Listados Datos'!$T$5,AF130)))</xm:f>
            <xm:f>'Listados Datos'!$T$5</xm:f>
            <x14:dxf>
              <font>
                <b/>
                <i val="0"/>
                <color auto="1"/>
              </font>
              <fill>
                <patternFill>
                  <bgColor rgb="FFFFFF00"/>
                </patternFill>
              </fill>
            </x14:dxf>
          </x14:cfRule>
          <x14:cfRule type="containsText" priority="33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331" operator="containsText" id="{87843ECF-2EF7-4EB5-8CB0-D8EDB89A733B}">
            <xm:f>NOT(ISERROR(SEARCH('Listados Datos'!$T$3,AB130)))</xm:f>
            <xm:f>'Listados Datos'!$T$3</xm:f>
            <x14:dxf>
              <fill>
                <patternFill patternType="solid">
                  <bgColor rgb="FFC00000"/>
                </patternFill>
              </fill>
            </x14:dxf>
          </x14:cfRule>
          <x14:cfRule type="containsText" priority="332" operator="containsText" id="{DE71A750-E73E-4FC0-A736-683AC2E88660}">
            <xm:f>NOT(ISERROR(SEARCH('Listados Datos'!$T$4,AB130)))</xm:f>
            <xm:f>'Listados Datos'!$T$4</xm:f>
            <x14:dxf>
              <font>
                <b/>
                <i val="0"/>
                <color theme="0"/>
              </font>
              <fill>
                <patternFill>
                  <bgColor rgb="FFE26B0A"/>
                </patternFill>
              </fill>
            </x14:dxf>
          </x14:cfRule>
          <x14:cfRule type="containsText" priority="333" operator="containsText" id="{004A02B6-3ADB-44B0-B3EC-D8765106497E}">
            <xm:f>NOT(ISERROR(SEARCH('Listados Datos'!$T$5,AB130)))</xm:f>
            <xm:f>'Listados Datos'!$T$5</xm:f>
            <x14:dxf>
              <font>
                <b/>
                <i val="0"/>
                <color auto="1"/>
              </font>
              <fill>
                <patternFill>
                  <bgColor rgb="FFFFFF00"/>
                </patternFill>
              </fill>
            </x14:dxf>
          </x14:cfRule>
          <x14:cfRule type="containsText" priority="33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321" operator="containsText" id="{658C5725-CD42-44CE-A9AC-23C1EA5A3DEC}">
            <xm:f>NOT(ISERROR(SEARCH('Listados Datos'!$P$3,Z130)))</xm:f>
            <xm:f>'Listados Datos'!$P$3</xm:f>
            <x14:dxf>
              <fill>
                <patternFill>
                  <bgColor rgb="FF99CC00"/>
                </patternFill>
              </fill>
            </x14:dxf>
          </x14:cfRule>
          <x14:cfRule type="containsText" priority="322" operator="containsText" id="{7BC210D5-0163-49AD-BAD4-57F830FA7F51}">
            <xm:f>NOT(ISERROR(SEARCH('Listados Datos'!$P$4,Z130)))</xm:f>
            <xm:f>'Listados Datos'!$P$4</xm:f>
            <x14:dxf>
              <fill>
                <patternFill>
                  <bgColor rgb="FF33CC33"/>
                </patternFill>
              </fill>
            </x14:dxf>
          </x14:cfRule>
          <x14:cfRule type="containsText" priority="323" operator="containsText" id="{64DFD87E-C3A5-47FB-B5FB-6879954470B2}">
            <xm:f>NOT(ISERROR(SEARCH('Listados Datos'!$P$5,Z130)))</xm:f>
            <xm:f>'Listados Datos'!$P$5</xm:f>
            <x14:dxf>
              <fill>
                <patternFill>
                  <bgColor rgb="FFFFFF00"/>
                </patternFill>
              </fill>
            </x14:dxf>
          </x14:cfRule>
          <x14:cfRule type="containsText" priority="324" operator="containsText" id="{E85603D5-DFC8-426B-8312-D7E29F24A63C}">
            <xm:f>NOT(ISERROR(SEARCH('Listados Datos'!$P$6,Z130)))</xm:f>
            <xm:f>'Listados Datos'!$P$6</xm:f>
            <x14:dxf>
              <fill>
                <patternFill>
                  <bgColor rgb="FFFFC000"/>
                </patternFill>
              </fill>
            </x14:dxf>
          </x14:cfRule>
          <x14:cfRule type="containsText" priority="32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297" operator="containsText" id="{77A70695-6874-4120-93FC-E6445B6FC577}">
            <xm:f>NOT(ISERROR(SEARCH('Listados Datos'!$T$3,AT130)))</xm:f>
            <xm:f>'Listados Datos'!$T$3</xm:f>
            <x14:dxf>
              <fill>
                <patternFill patternType="solid">
                  <bgColor rgb="FFC00000"/>
                </patternFill>
              </fill>
            </x14:dxf>
          </x14:cfRule>
          <x14:cfRule type="containsText" priority="298" operator="containsText" id="{C1EF7BDC-BA2E-4312-ABD7-7544158E350D}">
            <xm:f>NOT(ISERROR(SEARCH('Listados Datos'!$T$4,AT130)))</xm:f>
            <xm:f>'Listados Datos'!$T$4</xm:f>
            <x14:dxf>
              <font>
                <b/>
                <i val="0"/>
                <color theme="0"/>
              </font>
              <fill>
                <patternFill>
                  <bgColor rgb="FFE26B0A"/>
                </patternFill>
              </fill>
            </x14:dxf>
          </x14:cfRule>
          <x14:cfRule type="containsText" priority="299" operator="containsText" id="{DB9970A8-A79F-4840-BD83-724F4353B29E}">
            <xm:f>NOT(ISERROR(SEARCH('Listados Datos'!$T$5,AT130)))</xm:f>
            <xm:f>'Listados Datos'!$T$5</xm:f>
            <x14:dxf>
              <font>
                <b/>
                <i val="0"/>
                <color auto="1"/>
              </font>
              <fill>
                <patternFill>
                  <bgColor rgb="FFFFFF00"/>
                </patternFill>
              </fill>
            </x14:dxf>
          </x14:cfRule>
          <x14:cfRule type="containsText" priority="30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287" operator="containsText" id="{C08BFE56-D0A8-4A75-A6EC-4F31CDC0BD9E}">
            <xm:f>NOT(ISERROR(SEARCH('Listados Datos'!$P$3,AR130)))</xm:f>
            <xm:f>'Listados Datos'!$P$3</xm:f>
            <x14:dxf>
              <fill>
                <patternFill>
                  <bgColor rgb="FF99CC00"/>
                </patternFill>
              </fill>
            </x14:dxf>
          </x14:cfRule>
          <x14:cfRule type="containsText" priority="288" operator="containsText" id="{5DFBAD42-E7AD-4E2B-9E2F-96D3DE007775}">
            <xm:f>NOT(ISERROR(SEARCH('Listados Datos'!$P$4,AR130)))</xm:f>
            <xm:f>'Listados Datos'!$P$4</xm:f>
            <x14:dxf>
              <fill>
                <patternFill>
                  <bgColor rgb="FF33CC33"/>
                </patternFill>
              </fill>
            </x14:dxf>
          </x14:cfRule>
          <x14:cfRule type="containsText" priority="289" operator="containsText" id="{8954AADE-DA80-40DA-B5BF-B767583737C5}">
            <xm:f>NOT(ISERROR(SEARCH('Listados Datos'!$P$5,AR130)))</xm:f>
            <xm:f>'Listados Datos'!$P$5</xm:f>
            <x14:dxf>
              <fill>
                <patternFill>
                  <bgColor rgb="FFFFFF00"/>
                </patternFill>
              </fill>
            </x14:dxf>
          </x14:cfRule>
          <x14:cfRule type="containsText" priority="290" operator="containsText" id="{324B629E-E8C5-4B15-B406-3D240A42D6D3}">
            <xm:f>NOT(ISERROR(SEARCH('Listados Datos'!$P$6,AR130)))</xm:f>
            <xm:f>'Listados Datos'!$P$6</xm:f>
            <x14:dxf>
              <fill>
                <patternFill>
                  <bgColor rgb="FFFFC000"/>
                </patternFill>
              </fill>
            </x14:dxf>
          </x14:cfRule>
          <x14:cfRule type="containsText" priority="29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283" operator="containsText" id="{4B64FCD0-BCA8-44A7-9E3D-F45E926A3AB6}">
            <xm:f>NOT(ISERROR(SEARCH('Listados Datos'!$T$3,AT131)))</xm:f>
            <xm:f>'Listados Datos'!$T$3</xm:f>
            <x14:dxf>
              <fill>
                <patternFill patternType="solid">
                  <bgColor rgb="FFC00000"/>
                </patternFill>
              </fill>
            </x14:dxf>
          </x14:cfRule>
          <x14:cfRule type="containsText" priority="284" operator="containsText" id="{779889D1-1BA9-46CB-B18C-DB10D707905F}">
            <xm:f>NOT(ISERROR(SEARCH('Listados Datos'!$T$4,AT131)))</xm:f>
            <xm:f>'Listados Datos'!$T$4</xm:f>
            <x14:dxf>
              <font>
                <b/>
                <i val="0"/>
                <color theme="0"/>
              </font>
              <fill>
                <patternFill>
                  <bgColor rgb="FFE26B0A"/>
                </patternFill>
              </fill>
            </x14:dxf>
          </x14:cfRule>
          <x14:cfRule type="containsText" priority="285" operator="containsText" id="{97E41556-3DAD-4082-931A-577526AD590F}">
            <xm:f>NOT(ISERROR(SEARCH('Listados Datos'!$T$5,AT131)))</xm:f>
            <xm:f>'Listados Datos'!$T$5</xm:f>
            <x14:dxf>
              <font>
                <b/>
                <i val="0"/>
                <color auto="1"/>
              </font>
              <fill>
                <patternFill>
                  <bgColor rgb="FFFFFF00"/>
                </patternFill>
              </fill>
            </x14:dxf>
          </x14:cfRule>
          <x14:cfRule type="containsText" priority="28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273" operator="containsText" id="{18354E4F-6344-4348-822C-B4CB389569F0}">
            <xm:f>NOT(ISERROR(SEARCH('Listados Datos'!$P$3,AR131)))</xm:f>
            <xm:f>'Listados Datos'!$P$3</xm:f>
            <x14:dxf>
              <fill>
                <patternFill>
                  <bgColor rgb="FF99CC00"/>
                </patternFill>
              </fill>
            </x14:dxf>
          </x14:cfRule>
          <x14:cfRule type="containsText" priority="274" operator="containsText" id="{5FD19150-1E4A-46BE-91AF-404816D06928}">
            <xm:f>NOT(ISERROR(SEARCH('Listados Datos'!$P$4,AR131)))</xm:f>
            <xm:f>'Listados Datos'!$P$4</xm:f>
            <x14:dxf>
              <fill>
                <patternFill>
                  <bgColor rgb="FF33CC33"/>
                </patternFill>
              </fill>
            </x14:dxf>
          </x14:cfRule>
          <x14:cfRule type="containsText" priority="275" operator="containsText" id="{D34FCB20-D1C4-4AE8-89BC-8003BDACC4B7}">
            <xm:f>NOT(ISERROR(SEARCH('Listados Datos'!$P$5,AR131)))</xm:f>
            <xm:f>'Listados Datos'!$P$5</xm:f>
            <x14:dxf>
              <fill>
                <patternFill>
                  <bgColor rgb="FFFFFF00"/>
                </patternFill>
              </fill>
            </x14:dxf>
          </x14:cfRule>
          <x14:cfRule type="containsText" priority="276" operator="containsText" id="{876B4DC0-A3C2-4D13-A1A8-98FF89B6C15E}">
            <xm:f>NOT(ISERROR(SEARCH('Listados Datos'!$P$6,AR131)))</xm:f>
            <xm:f>'Listados Datos'!$P$6</xm:f>
            <x14:dxf>
              <fill>
                <patternFill>
                  <bgColor rgb="FFFFC000"/>
                </patternFill>
              </fill>
            </x14:dxf>
          </x14:cfRule>
          <x14:cfRule type="containsText" priority="27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269" operator="containsText" id="{AE597E42-2EE1-4B78-B139-1F7EACC1E3FB}">
            <xm:f>NOT(ISERROR(SEARCH('Listados Datos'!$T$3,AT135)))</xm:f>
            <xm:f>'Listados Datos'!$T$3</xm:f>
            <x14:dxf>
              <fill>
                <patternFill patternType="solid">
                  <bgColor rgb="FFC00000"/>
                </patternFill>
              </fill>
            </x14:dxf>
          </x14:cfRule>
          <x14:cfRule type="containsText" priority="270" operator="containsText" id="{270E1A11-3D4A-47F6-9A19-AC9DB0280C7B}">
            <xm:f>NOT(ISERROR(SEARCH('Listados Datos'!$T$4,AT135)))</xm:f>
            <xm:f>'Listados Datos'!$T$4</xm:f>
            <x14:dxf>
              <font>
                <b/>
                <i val="0"/>
                <color theme="0"/>
              </font>
              <fill>
                <patternFill>
                  <bgColor rgb="FFE26B0A"/>
                </patternFill>
              </fill>
            </x14:dxf>
          </x14:cfRule>
          <x14:cfRule type="containsText" priority="271" operator="containsText" id="{79539F2E-27FC-4544-B347-71FF280E09C2}">
            <xm:f>NOT(ISERROR(SEARCH('Listados Datos'!$T$5,AT135)))</xm:f>
            <xm:f>'Listados Datos'!$T$5</xm:f>
            <x14:dxf>
              <font>
                <b/>
                <i val="0"/>
                <color auto="1"/>
              </font>
              <fill>
                <patternFill>
                  <bgColor rgb="FFFFFF00"/>
                </patternFill>
              </fill>
            </x14:dxf>
          </x14:cfRule>
          <x14:cfRule type="containsText" priority="27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259" operator="containsText" id="{EBCEACE2-1747-49ED-AEBD-272ABF47726C}">
            <xm:f>NOT(ISERROR(SEARCH('Listados Datos'!$P$3,AR135)))</xm:f>
            <xm:f>'Listados Datos'!$P$3</xm:f>
            <x14:dxf>
              <fill>
                <patternFill>
                  <bgColor rgb="FF99CC00"/>
                </patternFill>
              </fill>
            </x14:dxf>
          </x14:cfRule>
          <x14:cfRule type="containsText" priority="260" operator="containsText" id="{995348F3-D589-4AC3-8034-7AD874917198}">
            <xm:f>NOT(ISERROR(SEARCH('Listados Datos'!$P$4,AR135)))</xm:f>
            <xm:f>'Listados Datos'!$P$4</xm:f>
            <x14:dxf>
              <fill>
                <patternFill>
                  <bgColor rgb="FF33CC33"/>
                </patternFill>
              </fill>
            </x14:dxf>
          </x14:cfRule>
          <x14:cfRule type="containsText" priority="261" operator="containsText" id="{2C815E68-BF47-4EF7-8F89-61B2B53832A6}">
            <xm:f>NOT(ISERROR(SEARCH('Listados Datos'!$P$5,AR135)))</xm:f>
            <xm:f>'Listados Datos'!$P$5</xm:f>
            <x14:dxf>
              <fill>
                <patternFill>
                  <bgColor rgb="FFFFFF00"/>
                </patternFill>
              </fill>
            </x14:dxf>
          </x14:cfRule>
          <x14:cfRule type="containsText" priority="262" operator="containsText" id="{357F6729-185F-431C-9231-BEF6C55E5F14}">
            <xm:f>NOT(ISERROR(SEARCH('Listados Datos'!$P$6,AR135)))</xm:f>
            <xm:f>'Listados Datos'!$P$6</xm:f>
            <x14:dxf>
              <fill>
                <patternFill>
                  <bgColor rgb="FFFFC000"/>
                </patternFill>
              </fill>
            </x14:dxf>
          </x14:cfRule>
          <x14:cfRule type="containsText" priority="26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255" operator="containsText" id="{068A6F5D-CCD7-4455-B281-9C41FC5B41F8}">
            <xm:f>NOT(ISERROR(SEARCH('Listados Datos'!$T$3,AF132)))</xm:f>
            <xm:f>'Listados Datos'!$T$3</xm:f>
            <x14:dxf>
              <fill>
                <patternFill patternType="solid">
                  <bgColor rgb="FFC00000"/>
                </patternFill>
              </fill>
            </x14:dxf>
          </x14:cfRule>
          <x14:cfRule type="containsText" priority="256" operator="containsText" id="{24B03833-EA0B-43BD-929F-D12A65584580}">
            <xm:f>NOT(ISERROR(SEARCH('Listados Datos'!$T$4,AF132)))</xm:f>
            <xm:f>'Listados Datos'!$T$4</xm:f>
            <x14:dxf>
              <font>
                <b/>
                <i val="0"/>
                <color theme="0"/>
              </font>
              <fill>
                <patternFill>
                  <bgColor rgb="FFE26B0A"/>
                </patternFill>
              </fill>
            </x14:dxf>
          </x14:cfRule>
          <x14:cfRule type="containsText" priority="257" operator="containsText" id="{8FD5E28C-E3E3-434A-98CE-D5968E7F5BC4}">
            <xm:f>NOT(ISERROR(SEARCH('Listados Datos'!$T$5,AF132)))</xm:f>
            <xm:f>'Listados Datos'!$T$5</xm:f>
            <x14:dxf>
              <font>
                <b/>
                <i val="0"/>
                <color auto="1"/>
              </font>
              <fill>
                <patternFill>
                  <bgColor rgb="FFFFFF00"/>
                </patternFill>
              </fill>
            </x14:dxf>
          </x14:cfRule>
          <x14:cfRule type="containsText" priority="25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251" operator="containsText" id="{2D292F64-BCC5-4603-89F6-52FC70483D17}">
            <xm:f>NOT(ISERROR(SEARCH('Listados Datos'!$T$3,AB132)))</xm:f>
            <xm:f>'Listados Datos'!$T$3</xm:f>
            <x14:dxf>
              <fill>
                <patternFill patternType="solid">
                  <bgColor rgb="FFC00000"/>
                </patternFill>
              </fill>
            </x14:dxf>
          </x14:cfRule>
          <x14:cfRule type="containsText" priority="252" operator="containsText" id="{F4570DFF-2E1C-45E3-AD5D-08CD03D22733}">
            <xm:f>NOT(ISERROR(SEARCH('Listados Datos'!$T$4,AB132)))</xm:f>
            <xm:f>'Listados Datos'!$T$4</xm:f>
            <x14:dxf>
              <font>
                <b/>
                <i val="0"/>
                <color theme="0"/>
              </font>
              <fill>
                <patternFill>
                  <bgColor rgb="FFE26B0A"/>
                </patternFill>
              </fill>
            </x14:dxf>
          </x14:cfRule>
          <x14:cfRule type="containsText" priority="253" operator="containsText" id="{1636DF8D-AF74-420F-A578-1D00EB818020}">
            <xm:f>NOT(ISERROR(SEARCH('Listados Datos'!$T$5,AB132)))</xm:f>
            <xm:f>'Listados Datos'!$T$5</xm:f>
            <x14:dxf>
              <font>
                <b/>
                <i val="0"/>
                <color auto="1"/>
              </font>
              <fill>
                <patternFill>
                  <bgColor rgb="FFFFFF00"/>
                </patternFill>
              </fill>
            </x14:dxf>
          </x14:cfRule>
          <x14:cfRule type="containsText" priority="25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241" operator="containsText" id="{A2723DCA-96A1-475A-AD3B-198408963420}">
            <xm:f>NOT(ISERROR(SEARCH('Listados Datos'!$P$3,Z132)))</xm:f>
            <xm:f>'Listados Datos'!$P$3</xm:f>
            <x14:dxf>
              <fill>
                <patternFill>
                  <bgColor rgb="FF99CC00"/>
                </patternFill>
              </fill>
            </x14:dxf>
          </x14:cfRule>
          <x14:cfRule type="containsText" priority="242" operator="containsText" id="{2671E301-07C5-4E9A-965B-58633A717F33}">
            <xm:f>NOT(ISERROR(SEARCH('Listados Datos'!$P$4,Z132)))</xm:f>
            <xm:f>'Listados Datos'!$P$4</xm:f>
            <x14:dxf>
              <fill>
                <patternFill>
                  <bgColor rgb="FF33CC33"/>
                </patternFill>
              </fill>
            </x14:dxf>
          </x14:cfRule>
          <x14:cfRule type="containsText" priority="243" operator="containsText" id="{2BE7CE64-6C76-46AA-8193-000F59EB76B9}">
            <xm:f>NOT(ISERROR(SEARCH('Listados Datos'!$P$5,Z132)))</xm:f>
            <xm:f>'Listados Datos'!$P$5</xm:f>
            <x14:dxf>
              <fill>
                <patternFill>
                  <bgColor rgb="FFFFFF00"/>
                </patternFill>
              </fill>
            </x14:dxf>
          </x14:cfRule>
          <x14:cfRule type="containsText" priority="244" operator="containsText" id="{A6A565C6-2124-40DE-B694-615FD6297070}">
            <xm:f>NOT(ISERROR(SEARCH('Listados Datos'!$P$6,Z132)))</xm:f>
            <xm:f>'Listados Datos'!$P$6</xm:f>
            <x14:dxf>
              <fill>
                <patternFill>
                  <bgColor rgb="FFFFC000"/>
                </patternFill>
              </fill>
            </x14:dxf>
          </x14:cfRule>
          <x14:cfRule type="containsText" priority="24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227" operator="containsText" id="{840DAA41-3B72-47F4-83C0-39414CC8A9F3}">
            <xm:f>NOT(ISERROR(SEARCH('Listados Datos'!$T$3,AT132)))</xm:f>
            <xm:f>'Listados Datos'!$T$3</xm:f>
            <x14:dxf>
              <fill>
                <patternFill patternType="solid">
                  <bgColor rgb="FFC00000"/>
                </patternFill>
              </fill>
            </x14:dxf>
          </x14:cfRule>
          <x14:cfRule type="containsText" priority="228" operator="containsText" id="{0089FE89-7AF6-40D1-9D8E-5D7BED279173}">
            <xm:f>NOT(ISERROR(SEARCH('Listados Datos'!$T$4,AT132)))</xm:f>
            <xm:f>'Listados Datos'!$T$4</xm:f>
            <x14:dxf>
              <font>
                <b/>
                <i val="0"/>
                <color theme="0"/>
              </font>
              <fill>
                <patternFill>
                  <bgColor rgb="FFE26B0A"/>
                </patternFill>
              </fill>
            </x14:dxf>
          </x14:cfRule>
          <x14:cfRule type="containsText" priority="229" operator="containsText" id="{CC5D6EA9-8E96-4617-B1C3-6AD4551336C8}">
            <xm:f>NOT(ISERROR(SEARCH('Listados Datos'!$T$5,AT132)))</xm:f>
            <xm:f>'Listados Datos'!$T$5</xm:f>
            <x14:dxf>
              <font>
                <b/>
                <i val="0"/>
                <color auto="1"/>
              </font>
              <fill>
                <patternFill>
                  <bgColor rgb="FFFFFF00"/>
                </patternFill>
              </fill>
            </x14:dxf>
          </x14:cfRule>
          <x14:cfRule type="containsText" priority="23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217" operator="containsText" id="{83B7BC05-9183-4CF7-B556-F0197ABA6211}">
            <xm:f>NOT(ISERROR(SEARCH('Listados Datos'!$P$3,AR132)))</xm:f>
            <xm:f>'Listados Datos'!$P$3</xm:f>
            <x14:dxf>
              <fill>
                <patternFill>
                  <bgColor rgb="FF99CC00"/>
                </patternFill>
              </fill>
            </x14:dxf>
          </x14:cfRule>
          <x14:cfRule type="containsText" priority="218" operator="containsText" id="{5BE6CA62-812A-43EE-9447-6D2354B3BEF2}">
            <xm:f>NOT(ISERROR(SEARCH('Listados Datos'!$P$4,AR132)))</xm:f>
            <xm:f>'Listados Datos'!$P$4</xm:f>
            <x14:dxf>
              <fill>
                <patternFill>
                  <bgColor rgb="FF33CC33"/>
                </patternFill>
              </fill>
            </x14:dxf>
          </x14:cfRule>
          <x14:cfRule type="containsText" priority="219" operator="containsText" id="{9A085CE4-AE65-4F5D-85D8-72A413716DAE}">
            <xm:f>NOT(ISERROR(SEARCH('Listados Datos'!$P$5,AR132)))</xm:f>
            <xm:f>'Listados Datos'!$P$5</xm:f>
            <x14:dxf>
              <fill>
                <patternFill>
                  <bgColor rgb="FFFFFF00"/>
                </patternFill>
              </fill>
            </x14:dxf>
          </x14:cfRule>
          <x14:cfRule type="containsText" priority="220" operator="containsText" id="{0C71313D-01E8-41E7-909C-C00175D70A8B}">
            <xm:f>NOT(ISERROR(SEARCH('Listados Datos'!$P$6,AR132)))</xm:f>
            <xm:f>'Listados Datos'!$P$6</xm:f>
            <x14:dxf>
              <fill>
                <patternFill>
                  <bgColor rgb="FFFFC000"/>
                </patternFill>
              </fill>
            </x14:dxf>
          </x14:cfRule>
          <x14:cfRule type="containsText" priority="22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213" operator="containsText" id="{FC54184A-1BC7-46F4-9F4C-05774574D738}">
            <xm:f>NOT(ISERROR(SEARCH('Listados Datos'!$T$3,AT133)))</xm:f>
            <xm:f>'Listados Datos'!$T$3</xm:f>
            <x14:dxf>
              <fill>
                <patternFill patternType="solid">
                  <bgColor rgb="FFC00000"/>
                </patternFill>
              </fill>
            </x14:dxf>
          </x14:cfRule>
          <x14:cfRule type="containsText" priority="214" operator="containsText" id="{5AA8225C-B257-4349-A8E8-5AAB98B7C17C}">
            <xm:f>NOT(ISERROR(SEARCH('Listados Datos'!$T$4,AT133)))</xm:f>
            <xm:f>'Listados Datos'!$T$4</xm:f>
            <x14:dxf>
              <font>
                <b/>
                <i val="0"/>
                <color theme="0"/>
              </font>
              <fill>
                <patternFill>
                  <bgColor rgb="FFE26B0A"/>
                </patternFill>
              </fill>
            </x14:dxf>
          </x14:cfRule>
          <x14:cfRule type="containsText" priority="215" operator="containsText" id="{CACA0A96-E5DC-4737-8712-8A92FBA86099}">
            <xm:f>NOT(ISERROR(SEARCH('Listados Datos'!$T$5,AT133)))</xm:f>
            <xm:f>'Listados Datos'!$T$5</xm:f>
            <x14:dxf>
              <font>
                <b/>
                <i val="0"/>
                <color auto="1"/>
              </font>
              <fill>
                <patternFill>
                  <bgColor rgb="FFFFFF00"/>
                </patternFill>
              </fill>
            </x14:dxf>
          </x14:cfRule>
          <x14:cfRule type="containsText" priority="21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203" operator="containsText" id="{42130589-8386-4CDE-B8D0-66D9EA5E4D9E}">
            <xm:f>NOT(ISERROR(SEARCH('Listados Datos'!$P$3,AR133)))</xm:f>
            <xm:f>'Listados Datos'!$P$3</xm:f>
            <x14:dxf>
              <fill>
                <patternFill>
                  <bgColor rgb="FF99CC00"/>
                </patternFill>
              </fill>
            </x14:dxf>
          </x14:cfRule>
          <x14:cfRule type="containsText" priority="204" operator="containsText" id="{0EDABA26-6FC8-4C52-A339-AD33A91BB426}">
            <xm:f>NOT(ISERROR(SEARCH('Listados Datos'!$P$4,AR133)))</xm:f>
            <xm:f>'Listados Datos'!$P$4</xm:f>
            <x14:dxf>
              <fill>
                <patternFill>
                  <bgColor rgb="FF33CC33"/>
                </patternFill>
              </fill>
            </x14:dxf>
          </x14:cfRule>
          <x14:cfRule type="containsText" priority="205" operator="containsText" id="{60EDA3C3-64C0-4AB8-8A38-BD25B1B0985A}">
            <xm:f>NOT(ISERROR(SEARCH('Listados Datos'!$P$5,AR133)))</xm:f>
            <xm:f>'Listados Datos'!$P$5</xm:f>
            <x14:dxf>
              <fill>
                <patternFill>
                  <bgColor rgb="FFFFFF00"/>
                </patternFill>
              </fill>
            </x14:dxf>
          </x14:cfRule>
          <x14:cfRule type="containsText" priority="206" operator="containsText" id="{43F70A6B-5D1D-427E-B578-C975322C7814}">
            <xm:f>NOT(ISERROR(SEARCH('Listados Datos'!$P$6,AR133)))</xm:f>
            <xm:f>'Listados Datos'!$P$6</xm:f>
            <x14:dxf>
              <fill>
                <patternFill>
                  <bgColor rgb="FFFFC000"/>
                </patternFill>
              </fill>
            </x14:dxf>
          </x14:cfRule>
          <x14:cfRule type="containsText" priority="20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199" operator="containsText" id="{2017F431-9A71-46C1-B8C2-6C5B6647E0A1}">
            <xm:f>NOT(ISERROR(SEARCH('Listados Datos'!$T$3,AF134)))</xm:f>
            <xm:f>'Listados Datos'!$T$3</xm:f>
            <x14:dxf>
              <fill>
                <patternFill patternType="solid">
                  <bgColor rgb="FFC00000"/>
                </patternFill>
              </fill>
            </x14:dxf>
          </x14:cfRule>
          <x14:cfRule type="containsText" priority="200" operator="containsText" id="{9B5D7910-8E8E-4E67-9827-46B24216F33D}">
            <xm:f>NOT(ISERROR(SEARCH('Listados Datos'!$T$4,AF134)))</xm:f>
            <xm:f>'Listados Datos'!$T$4</xm:f>
            <x14:dxf>
              <font>
                <b/>
                <i val="0"/>
                <color theme="0"/>
              </font>
              <fill>
                <patternFill>
                  <bgColor rgb="FFE26B0A"/>
                </patternFill>
              </fill>
            </x14:dxf>
          </x14:cfRule>
          <x14:cfRule type="containsText" priority="201" operator="containsText" id="{82B82369-ABEC-49B1-A296-0B32FFE1158A}">
            <xm:f>NOT(ISERROR(SEARCH('Listados Datos'!$T$5,AF134)))</xm:f>
            <xm:f>'Listados Datos'!$T$5</xm:f>
            <x14:dxf>
              <font>
                <b/>
                <i val="0"/>
                <color auto="1"/>
              </font>
              <fill>
                <patternFill>
                  <bgColor rgb="FFFFFF00"/>
                </patternFill>
              </fill>
            </x14:dxf>
          </x14:cfRule>
          <x14:cfRule type="containsText" priority="20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195" operator="containsText" id="{928131C8-9ABE-405E-80EC-F62ADFAA6AE4}">
            <xm:f>NOT(ISERROR(SEARCH('Listados Datos'!$T$3,AB134)))</xm:f>
            <xm:f>'Listados Datos'!$T$3</xm:f>
            <x14:dxf>
              <fill>
                <patternFill patternType="solid">
                  <bgColor rgb="FFC00000"/>
                </patternFill>
              </fill>
            </x14:dxf>
          </x14:cfRule>
          <x14:cfRule type="containsText" priority="196" operator="containsText" id="{266057A9-FC90-4895-B81C-C95ED79E77C0}">
            <xm:f>NOT(ISERROR(SEARCH('Listados Datos'!$T$4,AB134)))</xm:f>
            <xm:f>'Listados Datos'!$T$4</xm:f>
            <x14:dxf>
              <font>
                <b/>
                <i val="0"/>
                <color theme="0"/>
              </font>
              <fill>
                <patternFill>
                  <bgColor rgb="FFE26B0A"/>
                </patternFill>
              </fill>
            </x14:dxf>
          </x14:cfRule>
          <x14:cfRule type="containsText" priority="197" operator="containsText" id="{E50BC235-03DA-400C-AD24-54A1B075F6AA}">
            <xm:f>NOT(ISERROR(SEARCH('Listados Datos'!$T$5,AB134)))</xm:f>
            <xm:f>'Listados Datos'!$T$5</xm:f>
            <x14:dxf>
              <font>
                <b/>
                <i val="0"/>
                <color auto="1"/>
              </font>
              <fill>
                <patternFill>
                  <bgColor rgb="FFFFFF00"/>
                </patternFill>
              </fill>
            </x14:dxf>
          </x14:cfRule>
          <x14:cfRule type="containsText" priority="19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185" operator="containsText" id="{C3D8F2AA-9432-40B0-9812-3A73EC2AC878}">
            <xm:f>NOT(ISERROR(SEARCH('Listados Datos'!$P$3,Z134)))</xm:f>
            <xm:f>'Listados Datos'!$P$3</xm:f>
            <x14:dxf>
              <fill>
                <patternFill>
                  <bgColor rgb="FF99CC00"/>
                </patternFill>
              </fill>
            </x14:dxf>
          </x14:cfRule>
          <x14:cfRule type="containsText" priority="186" operator="containsText" id="{3875B181-8451-4456-9C06-5702CBE565FB}">
            <xm:f>NOT(ISERROR(SEARCH('Listados Datos'!$P$4,Z134)))</xm:f>
            <xm:f>'Listados Datos'!$P$4</xm:f>
            <x14:dxf>
              <fill>
                <patternFill>
                  <bgColor rgb="FF33CC33"/>
                </patternFill>
              </fill>
            </x14:dxf>
          </x14:cfRule>
          <x14:cfRule type="containsText" priority="187" operator="containsText" id="{FEDE3C93-43BD-4D01-BD09-3CCFF89ED826}">
            <xm:f>NOT(ISERROR(SEARCH('Listados Datos'!$P$5,Z134)))</xm:f>
            <xm:f>'Listados Datos'!$P$5</xm:f>
            <x14:dxf>
              <fill>
                <patternFill>
                  <bgColor rgb="FFFFFF00"/>
                </patternFill>
              </fill>
            </x14:dxf>
          </x14:cfRule>
          <x14:cfRule type="containsText" priority="188" operator="containsText" id="{E68E91CF-FF58-4ACC-A300-949C84A11BE8}">
            <xm:f>NOT(ISERROR(SEARCH('Listados Datos'!$P$6,Z134)))</xm:f>
            <xm:f>'Listados Datos'!$P$6</xm:f>
            <x14:dxf>
              <fill>
                <patternFill>
                  <bgColor rgb="FFFFC000"/>
                </patternFill>
              </fill>
            </x14:dxf>
          </x14:cfRule>
          <x14:cfRule type="containsText" priority="18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71" operator="containsText" id="{E586A25C-654D-4741-A0AF-6F70281E4714}">
            <xm:f>NOT(ISERROR(SEARCH('Listados Datos'!$T$3,AT134)))</xm:f>
            <xm:f>'Listados Datos'!$T$3</xm:f>
            <x14:dxf>
              <fill>
                <patternFill patternType="solid">
                  <bgColor rgb="FFC00000"/>
                </patternFill>
              </fill>
            </x14:dxf>
          </x14:cfRule>
          <x14:cfRule type="containsText" priority="172" operator="containsText" id="{2F512C64-0FA0-4C6D-9652-4DF31CD504E2}">
            <xm:f>NOT(ISERROR(SEARCH('Listados Datos'!$T$4,AT134)))</xm:f>
            <xm:f>'Listados Datos'!$T$4</xm:f>
            <x14:dxf>
              <font>
                <b/>
                <i val="0"/>
                <color theme="0"/>
              </font>
              <fill>
                <patternFill>
                  <bgColor rgb="FFE26B0A"/>
                </patternFill>
              </fill>
            </x14:dxf>
          </x14:cfRule>
          <x14:cfRule type="containsText" priority="173" operator="containsText" id="{1BF3A862-3815-499D-840C-2BA41D1B04EE}">
            <xm:f>NOT(ISERROR(SEARCH('Listados Datos'!$T$5,AT134)))</xm:f>
            <xm:f>'Listados Datos'!$T$5</xm:f>
            <x14:dxf>
              <font>
                <b/>
                <i val="0"/>
                <color auto="1"/>
              </font>
              <fill>
                <patternFill>
                  <bgColor rgb="FFFFFF00"/>
                </patternFill>
              </fill>
            </x14:dxf>
          </x14:cfRule>
          <x14:cfRule type="containsText" priority="17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61" operator="containsText" id="{0D113414-D315-4F3A-893F-661AFB0DD4CA}">
            <xm:f>NOT(ISERROR(SEARCH('Listados Datos'!$P$3,AR134)))</xm:f>
            <xm:f>'Listados Datos'!$P$3</xm:f>
            <x14:dxf>
              <fill>
                <patternFill>
                  <bgColor rgb="FF99CC00"/>
                </patternFill>
              </fill>
            </x14:dxf>
          </x14:cfRule>
          <x14:cfRule type="containsText" priority="162" operator="containsText" id="{5386FE3A-4FEF-44C9-9230-00099ABF25AB}">
            <xm:f>NOT(ISERROR(SEARCH('Listados Datos'!$P$4,AR134)))</xm:f>
            <xm:f>'Listados Datos'!$P$4</xm:f>
            <x14:dxf>
              <fill>
                <patternFill>
                  <bgColor rgb="FF33CC33"/>
                </patternFill>
              </fill>
            </x14:dxf>
          </x14:cfRule>
          <x14:cfRule type="containsText" priority="163" operator="containsText" id="{AF7AD83B-CA9B-4D76-9C8C-E8F2C9238CFE}">
            <xm:f>NOT(ISERROR(SEARCH('Listados Datos'!$P$5,AR134)))</xm:f>
            <xm:f>'Listados Datos'!$P$5</xm:f>
            <x14:dxf>
              <fill>
                <patternFill>
                  <bgColor rgb="FFFFFF00"/>
                </patternFill>
              </fill>
            </x14:dxf>
          </x14:cfRule>
          <x14:cfRule type="containsText" priority="164" operator="containsText" id="{EB9278D7-3F78-43C6-8AF1-74B9056CCD70}">
            <xm:f>NOT(ISERROR(SEARCH('Listados Datos'!$P$6,AR134)))</xm:f>
            <xm:f>'Listados Datos'!$P$6</xm:f>
            <x14:dxf>
              <fill>
                <patternFill>
                  <bgColor rgb="FFFFC000"/>
                </patternFill>
              </fill>
            </x14:dxf>
          </x14:cfRule>
          <x14:cfRule type="containsText" priority="165" operator="containsText" id="{BB8FC5F1-ECD2-4B06-AF7B-DB6262C5AC25}">
            <xm:f>NOT(ISERROR(SEARCH('Listados Datos'!$P$7,AR134)))</xm:f>
            <xm:f>'Listados Datos'!$P$7</xm:f>
            <x14:dxf>
              <fill>
                <patternFill>
                  <bgColor rgb="FFFF0000"/>
                </patternFill>
              </fill>
            </x14:dxf>
          </x14:cfRule>
          <xm:sqref>AR134</xm:sqref>
        </x14:conditionalFormatting>
        <x14:conditionalFormatting xmlns:xm="http://schemas.microsoft.com/office/excel/2006/main">
          <x14:cfRule type="containsText" priority="67" operator="containsText" id="{BB6BF72E-10A5-4DA5-90CD-7EB8093D40CB}">
            <xm:f>NOT(ISERROR(SEARCH('Listados Datos'!$T$3,AT228)))</xm:f>
            <xm:f>'Listados Datos'!$T$3</xm:f>
            <x14:dxf>
              <fill>
                <patternFill patternType="solid">
                  <bgColor rgb="FFC00000"/>
                </patternFill>
              </fill>
            </x14:dxf>
          </x14:cfRule>
          <x14:cfRule type="containsText" priority="68" operator="containsText" id="{AA5AECAE-9414-4FFA-8B9F-67F48D629112}">
            <xm:f>NOT(ISERROR(SEARCH('Listados Datos'!$T$4,AT228)))</xm:f>
            <xm:f>'Listados Datos'!$T$4</xm:f>
            <x14:dxf>
              <font>
                <b/>
                <i val="0"/>
                <color theme="0"/>
              </font>
              <fill>
                <patternFill>
                  <bgColor rgb="FFE26B0A"/>
                </patternFill>
              </fill>
            </x14:dxf>
          </x14:cfRule>
          <x14:cfRule type="containsText" priority="69" operator="containsText" id="{4850BC24-F43E-461E-BFB8-858146AD4095}">
            <xm:f>NOT(ISERROR(SEARCH('Listados Datos'!$T$5,AT228)))</xm:f>
            <xm:f>'Listados Datos'!$T$5</xm:f>
            <x14:dxf>
              <font>
                <b/>
                <i val="0"/>
                <color auto="1"/>
              </font>
              <fill>
                <patternFill>
                  <bgColor rgb="FFFFFF00"/>
                </patternFill>
              </fill>
            </x14:dxf>
          </x14:cfRule>
          <x14:cfRule type="containsText" priority="70" operator="containsText" id="{716B6311-8D53-4357-994B-AFE92CCD3BCF}">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57" operator="containsText" id="{EA2EF776-C200-4B0E-8891-89CB67318F38}">
            <xm:f>NOT(ISERROR(SEARCH('Listados Datos'!$P$3,AR228)))</xm:f>
            <xm:f>'Listados Datos'!$P$3</xm:f>
            <x14:dxf>
              <fill>
                <patternFill>
                  <bgColor rgb="FF99CC00"/>
                </patternFill>
              </fill>
            </x14:dxf>
          </x14:cfRule>
          <x14:cfRule type="containsText" priority="58" operator="containsText" id="{CC1409DE-3A15-452B-9058-AA71A3F50C4F}">
            <xm:f>NOT(ISERROR(SEARCH('Listados Datos'!$P$4,AR228)))</xm:f>
            <xm:f>'Listados Datos'!$P$4</xm:f>
            <x14:dxf>
              <fill>
                <patternFill>
                  <bgColor rgb="FF33CC33"/>
                </patternFill>
              </fill>
            </x14:dxf>
          </x14:cfRule>
          <x14:cfRule type="containsText" priority="59" operator="containsText" id="{823728F1-62E0-43C5-BF3D-8D0F5482BA8D}">
            <xm:f>NOT(ISERROR(SEARCH('Listados Datos'!$P$5,AR228)))</xm:f>
            <xm:f>'Listados Datos'!$P$5</xm:f>
            <x14:dxf>
              <fill>
                <patternFill>
                  <bgColor rgb="FFFFFF00"/>
                </patternFill>
              </fill>
            </x14:dxf>
          </x14:cfRule>
          <x14:cfRule type="containsText" priority="60" operator="containsText" id="{57D7BF31-BB8B-4421-BF20-5E033D9F53EB}">
            <xm:f>NOT(ISERROR(SEARCH('Listados Datos'!$P$6,AR228)))</xm:f>
            <xm:f>'Listados Datos'!$P$6</xm:f>
            <x14:dxf>
              <fill>
                <patternFill>
                  <bgColor rgb="FFFFC000"/>
                </patternFill>
              </fill>
            </x14:dxf>
          </x14:cfRule>
          <x14:cfRule type="containsText" priority="61" operator="containsText" id="{55273DB3-43F3-4E30-80D0-7A22E4249669}">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43" operator="containsText" id="{FF8A7D90-8BA6-4AF4-BD6A-972187F5E3F8}">
            <xm:f>NOT(ISERROR(SEARCH('Listados Datos'!$P$3,AR229)))</xm:f>
            <xm:f>'Listados Datos'!$P$3</xm:f>
            <x14:dxf>
              <fill>
                <patternFill>
                  <bgColor rgb="FF99CC00"/>
                </patternFill>
              </fill>
            </x14:dxf>
          </x14:cfRule>
          <x14:cfRule type="containsText" priority="44" operator="containsText" id="{A7096E01-CF9E-49C7-8179-CA93EB6A3FF2}">
            <xm:f>NOT(ISERROR(SEARCH('Listados Datos'!$P$4,AR229)))</xm:f>
            <xm:f>'Listados Datos'!$P$4</xm:f>
            <x14:dxf>
              <fill>
                <patternFill>
                  <bgColor rgb="FF33CC33"/>
                </patternFill>
              </fill>
            </x14:dxf>
          </x14:cfRule>
          <x14:cfRule type="containsText" priority="45" operator="containsText" id="{8807DC2D-C3D7-4FF2-B78B-1AE5992C0AF8}">
            <xm:f>NOT(ISERROR(SEARCH('Listados Datos'!$P$5,AR229)))</xm:f>
            <xm:f>'Listados Datos'!$P$5</xm:f>
            <x14:dxf>
              <fill>
                <patternFill>
                  <bgColor rgb="FFFFFF00"/>
                </patternFill>
              </fill>
            </x14:dxf>
          </x14:cfRule>
          <x14:cfRule type="containsText" priority="46" operator="containsText" id="{3DE7DA00-E0A6-4505-9AE6-7A82C4E13235}">
            <xm:f>NOT(ISERROR(SEARCH('Listados Datos'!$P$6,AR229)))</xm:f>
            <xm:f>'Listados Datos'!$P$6</xm:f>
            <x14:dxf>
              <fill>
                <patternFill>
                  <bgColor rgb="FFFFC000"/>
                </patternFill>
              </fill>
            </x14:dxf>
          </x14:cfRule>
          <x14:cfRule type="containsText" priority="47" operator="containsText" id="{667BB42E-1EF8-4A81-921E-9F5E009D11D5}">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57" operator="containsText" id="{C2ECD256-47B5-4A77-B793-746F0BD0378D}">
            <xm:f>NOT(ISERROR(SEARCH('Listados Datos'!$T$3,AB226)))</xm:f>
            <xm:f>'Listados Datos'!$T$3</xm:f>
            <x14:dxf>
              <fill>
                <patternFill patternType="solid">
                  <bgColor rgb="FFC00000"/>
                </patternFill>
              </fill>
            </x14:dxf>
          </x14:cfRule>
          <x14:cfRule type="containsText" priority="158" operator="containsText" id="{F8063FAD-261A-4644-8A1F-91113A3627BF}">
            <xm:f>NOT(ISERROR(SEARCH('Listados Datos'!$T$4,AB226)))</xm:f>
            <xm:f>'Listados Datos'!$T$4</xm:f>
            <x14:dxf>
              <font>
                <b/>
                <i val="0"/>
                <color theme="0"/>
              </font>
              <fill>
                <patternFill>
                  <bgColor rgb="FFE26B0A"/>
                </patternFill>
              </fill>
            </x14:dxf>
          </x14:cfRule>
          <x14:cfRule type="containsText" priority="159" operator="containsText" id="{8DF9A62B-45ED-4E00-9EDF-DF21D22DFFD8}">
            <xm:f>NOT(ISERROR(SEARCH('Listados Datos'!$T$5,AB226)))</xm:f>
            <xm:f>'Listados Datos'!$T$5</xm:f>
            <x14:dxf>
              <font>
                <b/>
                <i val="0"/>
                <color auto="1"/>
              </font>
              <fill>
                <patternFill>
                  <bgColor rgb="FFFFFF00"/>
                </patternFill>
              </fill>
            </x14:dxf>
          </x14:cfRule>
          <x14:cfRule type="containsText" priority="160" operator="containsText" id="{022373FC-C8BC-40A6-ACCE-43159D61BC01}">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47" operator="containsText" id="{D6B8451B-251C-4937-90F3-2FBD3D7B44FF}">
            <xm:f>NOT(ISERROR(SEARCH('Listados Datos'!$P$3,Z226)))</xm:f>
            <xm:f>'Listados Datos'!$P$3</xm:f>
            <x14:dxf>
              <fill>
                <patternFill>
                  <bgColor rgb="FF99CC00"/>
                </patternFill>
              </fill>
            </x14:dxf>
          </x14:cfRule>
          <x14:cfRule type="containsText" priority="148" operator="containsText" id="{66DCFBCA-8ACB-4E38-BE22-A3ECC08FE0BD}">
            <xm:f>NOT(ISERROR(SEARCH('Listados Datos'!$P$4,Z226)))</xm:f>
            <xm:f>'Listados Datos'!$P$4</xm:f>
            <x14:dxf>
              <fill>
                <patternFill>
                  <bgColor rgb="FF33CC33"/>
                </patternFill>
              </fill>
            </x14:dxf>
          </x14:cfRule>
          <x14:cfRule type="containsText" priority="149" operator="containsText" id="{D06111F4-B67B-4834-8222-A1289D21857B}">
            <xm:f>NOT(ISERROR(SEARCH('Listados Datos'!$P$5,Z226)))</xm:f>
            <xm:f>'Listados Datos'!$P$5</xm:f>
            <x14:dxf>
              <fill>
                <patternFill>
                  <bgColor rgb="FFFFFF00"/>
                </patternFill>
              </fill>
            </x14:dxf>
          </x14:cfRule>
          <x14:cfRule type="containsText" priority="150" operator="containsText" id="{844F936A-0424-4F80-AE8A-0D0ED51E219A}">
            <xm:f>NOT(ISERROR(SEARCH('Listados Datos'!$P$6,Z226)))</xm:f>
            <xm:f>'Listados Datos'!$P$6</xm:f>
            <x14:dxf>
              <fill>
                <patternFill>
                  <bgColor rgb="FFFFC000"/>
                </patternFill>
              </fill>
            </x14:dxf>
          </x14:cfRule>
          <x14:cfRule type="containsText" priority="151" operator="containsText" id="{8760AC80-E807-41B2-9122-ECE5E24E4FBC}">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23" operator="containsText" id="{1827A788-100F-495F-B6E1-225043D380F0}">
            <xm:f>NOT(ISERROR(SEARCH('Listados Datos'!$T$3,AT226)))</xm:f>
            <xm:f>'Listados Datos'!$T$3</xm:f>
            <x14:dxf>
              <fill>
                <patternFill patternType="solid">
                  <bgColor rgb="FFC00000"/>
                </patternFill>
              </fill>
            </x14:dxf>
          </x14:cfRule>
          <x14:cfRule type="containsText" priority="124" operator="containsText" id="{139B317C-A40C-46CE-9F09-1BB878A2BE39}">
            <xm:f>NOT(ISERROR(SEARCH('Listados Datos'!$T$4,AT226)))</xm:f>
            <xm:f>'Listados Datos'!$T$4</xm:f>
            <x14:dxf>
              <font>
                <b/>
                <i val="0"/>
                <color theme="0"/>
              </font>
              <fill>
                <patternFill>
                  <bgColor rgb="FFE26B0A"/>
                </patternFill>
              </fill>
            </x14:dxf>
          </x14:cfRule>
          <x14:cfRule type="containsText" priority="125" operator="containsText" id="{E1D25B2E-ADC3-45A4-9AE8-A1204B5ED2F7}">
            <xm:f>NOT(ISERROR(SEARCH('Listados Datos'!$T$5,AT226)))</xm:f>
            <xm:f>'Listados Datos'!$T$5</xm:f>
            <x14:dxf>
              <font>
                <b/>
                <i val="0"/>
                <color auto="1"/>
              </font>
              <fill>
                <patternFill>
                  <bgColor rgb="FFFFFF00"/>
                </patternFill>
              </fill>
            </x14:dxf>
          </x14:cfRule>
          <x14:cfRule type="containsText" priority="126" operator="containsText" id="{8AF6B806-5639-4CA8-916E-E9C0C3A45CB4}">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13" operator="containsText" id="{C8E9CC74-1496-41EC-B2E1-48D27B52FD52}">
            <xm:f>NOT(ISERROR(SEARCH('Listados Datos'!$P$3,AR226)))</xm:f>
            <xm:f>'Listados Datos'!$P$3</xm:f>
            <x14:dxf>
              <fill>
                <patternFill>
                  <bgColor rgb="FF99CC00"/>
                </patternFill>
              </fill>
            </x14:dxf>
          </x14:cfRule>
          <x14:cfRule type="containsText" priority="114" operator="containsText" id="{14AA1094-83A7-4053-9C5B-ABDFE32EC6A2}">
            <xm:f>NOT(ISERROR(SEARCH('Listados Datos'!$P$4,AR226)))</xm:f>
            <xm:f>'Listados Datos'!$P$4</xm:f>
            <x14:dxf>
              <fill>
                <patternFill>
                  <bgColor rgb="FF33CC33"/>
                </patternFill>
              </fill>
            </x14:dxf>
          </x14:cfRule>
          <x14:cfRule type="containsText" priority="115" operator="containsText" id="{BA8D8E50-F33B-41F0-A9BF-42EE75840129}">
            <xm:f>NOT(ISERROR(SEARCH('Listados Datos'!$P$5,AR226)))</xm:f>
            <xm:f>'Listados Datos'!$P$5</xm:f>
            <x14:dxf>
              <fill>
                <patternFill>
                  <bgColor rgb="FFFFFF00"/>
                </patternFill>
              </fill>
            </x14:dxf>
          </x14:cfRule>
          <x14:cfRule type="containsText" priority="116" operator="containsText" id="{4F317F1B-3243-4B97-A43B-D2DEF47CFF82}">
            <xm:f>NOT(ISERROR(SEARCH('Listados Datos'!$P$6,AR226)))</xm:f>
            <xm:f>'Listados Datos'!$P$6</xm:f>
            <x14:dxf>
              <fill>
                <patternFill>
                  <bgColor rgb="FFFFC000"/>
                </patternFill>
              </fill>
            </x14:dxf>
          </x14:cfRule>
          <x14:cfRule type="containsText" priority="117" operator="containsText" id="{8EDA6227-5E46-421D-9228-EFA560FD37E7}">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09" operator="containsText" id="{FCA11B63-F582-4F1F-AA8E-8C6F3D33B096}">
            <xm:f>NOT(ISERROR(SEARCH('Listados Datos'!$T$3,AT227)))</xm:f>
            <xm:f>'Listados Datos'!$T$3</xm:f>
            <x14:dxf>
              <fill>
                <patternFill patternType="solid">
                  <bgColor rgb="FFC00000"/>
                </patternFill>
              </fill>
            </x14:dxf>
          </x14:cfRule>
          <x14:cfRule type="containsText" priority="110" operator="containsText" id="{00CC3DB2-5239-4280-AE16-AEA6E1EE4078}">
            <xm:f>NOT(ISERROR(SEARCH('Listados Datos'!$T$4,AT227)))</xm:f>
            <xm:f>'Listados Datos'!$T$4</xm:f>
            <x14:dxf>
              <font>
                <b/>
                <i val="0"/>
                <color theme="0"/>
              </font>
              <fill>
                <patternFill>
                  <bgColor rgb="FFE26B0A"/>
                </patternFill>
              </fill>
            </x14:dxf>
          </x14:cfRule>
          <x14:cfRule type="containsText" priority="111" operator="containsText" id="{629EC291-1E7F-4B63-9C39-39DB60314BB7}">
            <xm:f>NOT(ISERROR(SEARCH('Listados Datos'!$T$5,AT227)))</xm:f>
            <xm:f>'Listados Datos'!$T$5</xm:f>
            <x14:dxf>
              <font>
                <b/>
                <i val="0"/>
                <color auto="1"/>
              </font>
              <fill>
                <patternFill>
                  <bgColor rgb="FFFFFF00"/>
                </patternFill>
              </fill>
            </x14:dxf>
          </x14:cfRule>
          <x14:cfRule type="containsText" priority="112" operator="containsText" id="{10A5F4CE-A2A0-4D30-9212-7051819ED3D8}">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99" operator="containsText" id="{41CAB478-E04A-4815-9743-391E47060082}">
            <xm:f>NOT(ISERROR(SEARCH('Listados Datos'!$P$3,AR227)))</xm:f>
            <xm:f>'Listados Datos'!$P$3</xm:f>
            <x14:dxf>
              <fill>
                <patternFill>
                  <bgColor rgb="FF99CC00"/>
                </patternFill>
              </fill>
            </x14:dxf>
          </x14:cfRule>
          <x14:cfRule type="containsText" priority="100" operator="containsText" id="{D27F6053-4E42-42D7-B50A-787A2CF9677A}">
            <xm:f>NOT(ISERROR(SEARCH('Listados Datos'!$P$4,AR227)))</xm:f>
            <xm:f>'Listados Datos'!$P$4</xm:f>
            <x14:dxf>
              <fill>
                <patternFill>
                  <bgColor rgb="FF33CC33"/>
                </patternFill>
              </fill>
            </x14:dxf>
          </x14:cfRule>
          <x14:cfRule type="containsText" priority="101" operator="containsText" id="{6BEC06ED-8DCF-4E51-86CD-5FBF6033FA92}">
            <xm:f>NOT(ISERROR(SEARCH('Listados Datos'!$P$5,AR227)))</xm:f>
            <xm:f>'Listados Datos'!$P$5</xm:f>
            <x14:dxf>
              <fill>
                <patternFill>
                  <bgColor rgb="FFFFFF00"/>
                </patternFill>
              </fill>
            </x14:dxf>
          </x14:cfRule>
          <x14:cfRule type="containsText" priority="102" operator="containsText" id="{451C937A-0FFA-46BE-8093-6D92AEB67DEF}">
            <xm:f>NOT(ISERROR(SEARCH('Listados Datos'!$P$6,AR227)))</xm:f>
            <xm:f>'Listados Datos'!$P$6</xm:f>
            <x14:dxf>
              <fill>
                <patternFill>
                  <bgColor rgb="FFFFC000"/>
                </patternFill>
              </fill>
            </x14:dxf>
          </x14:cfRule>
          <x14:cfRule type="containsText" priority="103" operator="containsText" id="{C0768F65-BC8B-4DBB-93A5-5925EE46AFB4}">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95" operator="containsText" id="{95EA2B7B-A275-40BE-867A-D7909F785880}">
            <xm:f>NOT(ISERROR(SEARCH('Listados Datos'!$T$3,AF228)))</xm:f>
            <xm:f>'Listados Datos'!$T$3</xm:f>
            <x14:dxf>
              <fill>
                <patternFill patternType="solid">
                  <bgColor rgb="FFC00000"/>
                </patternFill>
              </fill>
            </x14:dxf>
          </x14:cfRule>
          <x14:cfRule type="containsText" priority="96" operator="containsText" id="{EB9E98E9-ADBA-482D-8C44-80F3B6895960}">
            <xm:f>NOT(ISERROR(SEARCH('Listados Datos'!$T$4,AF228)))</xm:f>
            <xm:f>'Listados Datos'!$T$4</xm:f>
            <x14:dxf>
              <font>
                <b/>
                <i val="0"/>
                <color theme="0"/>
              </font>
              <fill>
                <patternFill>
                  <bgColor rgb="FFE26B0A"/>
                </patternFill>
              </fill>
            </x14:dxf>
          </x14:cfRule>
          <x14:cfRule type="containsText" priority="97" operator="containsText" id="{FCD87B3B-4B7E-49F2-945A-4218F5ECAE24}">
            <xm:f>NOT(ISERROR(SEARCH('Listados Datos'!$T$5,AF228)))</xm:f>
            <xm:f>'Listados Datos'!$T$5</xm:f>
            <x14:dxf>
              <font>
                <b/>
                <i val="0"/>
                <color auto="1"/>
              </font>
              <fill>
                <patternFill>
                  <bgColor rgb="FFFFFF00"/>
                </patternFill>
              </fill>
            </x14:dxf>
          </x14:cfRule>
          <x14:cfRule type="containsText" priority="98" operator="containsText" id="{692BB9B6-0001-4F69-B40C-B95365114D39}">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91" operator="containsText" id="{DE129551-903C-4FCE-9C16-54AB6123F521}">
            <xm:f>NOT(ISERROR(SEARCH('Listados Datos'!$T$3,AB228)))</xm:f>
            <xm:f>'Listados Datos'!$T$3</xm:f>
            <x14:dxf>
              <fill>
                <patternFill patternType="solid">
                  <bgColor rgb="FFC00000"/>
                </patternFill>
              </fill>
            </x14:dxf>
          </x14:cfRule>
          <x14:cfRule type="containsText" priority="92" operator="containsText" id="{42EC1049-32F1-435B-B51A-C35AEA11CC90}">
            <xm:f>NOT(ISERROR(SEARCH('Listados Datos'!$T$4,AB228)))</xm:f>
            <xm:f>'Listados Datos'!$T$4</xm:f>
            <x14:dxf>
              <font>
                <b/>
                <i val="0"/>
                <color theme="0"/>
              </font>
              <fill>
                <patternFill>
                  <bgColor rgb="FFE26B0A"/>
                </patternFill>
              </fill>
            </x14:dxf>
          </x14:cfRule>
          <x14:cfRule type="containsText" priority="93" operator="containsText" id="{6C9F8FE3-4D85-40D5-B5C6-8BB384003C14}">
            <xm:f>NOT(ISERROR(SEARCH('Listados Datos'!$T$5,AB228)))</xm:f>
            <xm:f>'Listados Datos'!$T$5</xm:f>
            <x14:dxf>
              <font>
                <b/>
                <i val="0"/>
                <color auto="1"/>
              </font>
              <fill>
                <patternFill>
                  <bgColor rgb="FFFFFF00"/>
                </patternFill>
              </fill>
            </x14:dxf>
          </x14:cfRule>
          <x14:cfRule type="containsText" priority="94" operator="containsText" id="{A647F210-6767-4E31-AE69-777C0AA9BF6D}">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81" operator="containsText" id="{D26B8FA0-3417-4878-9666-48E51002ACA6}">
            <xm:f>NOT(ISERROR(SEARCH('Listados Datos'!$P$3,Z228)))</xm:f>
            <xm:f>'Listados Datos'!$P$3</xm:f>
            <x14:dxf>
              <fill>
                <patternFill>
                  <bgColor rgb="FF99CC00"/>
                </patternFill>
              </fill>
            </x14:dxf>
          </x14:cfRule>
          <x14:cfRule type="containsText" priority="82" operator="containsText" id="{C641E462-EDF3-4F34-9D13-6E6CE7EF0E41}">
            <xm:f>NOT(ISERROR(SEARCH('Listados Datos'!$P$4,Z228)))</xm:f>
            <xm:f>'Listados Datos'!$P$4</xm:f>
            <x14:dxf>
              <fill>
                <patternFill>
                  <bgColor rgb="FF33CC33"/>
                </patternFill>
              </fill>
            </x14:dxf>
          </x14:cfRule>
          <x14:cfRule type="containsText" priority="83" operator="containsText" id="{EB166A72-F3EA-483B-B1F4-9FA0A97A97D0}">
            <xm:f>NOT(ISERROR(SEARCH('Listados Datos'!$P$5,Z228)))</xm:f>
            <xm:f>'Listados Datos'!$P$5</xm:f>
            <x14:dxf>
              <fill>
                <patternFill>
                  <bgColor rgb="FFFFFF00"/>
                </patternFill>
              </fill>
            </x14:dxf>
          </x14:cfRule>
          <x14:cfRule type="containsText" priority="84" operator="containsText" id="{D65759AB-3E8C-4E73-8327-9836875C2478}">
            <xm:f>NOT(ISERROR(SEARCH('Listados Datos'!$P$6,Z228)))</xm:f>
            <xm:f>'Listados Datos'!$P$6</xm:f>
            <x14:dxf>
              <fill>
                <patternFill>
                  <bgColor rgb="FFFFC000"/>
                </patternFill>
              </fill>
            </x14:dxf>
          </x14:cfRule>
          <x14:cfRule type="containsText" priority="85" operator="containsText" id="{F1DF57FC-C0AB-454A-82EC-8804D875E0AD}">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53" operator="containsText" id="{1F3D5670-E301-442E-9D45-E8DD393A513E}">
            <xm:f>NOT(ISERROR(SEARCH('Listados Datos'!$T$3,AT229)))</xm:f>
            <xm:f>'Listados Datos'!$T$3</xm:f>
            <x14:dxf>
              <fill>
                <patternFill patternType="solid">
                  <bgColor rgb="FFC00000"/>
                </patternFill>
              </fill>
            </x14:dxf>
          </x14:cfRule>
          <x14:cfRule type="containsText" priority="54" operator="containsText" id="{EC9D3790-1A65-4EEB-9DEF-2EA06D48B6EE}">
            <xm:f>NOT(ISERROR(SEARCH('Listados Datos'!$T$4,AT229)))</xm:f>
            <xm:f>'Listados Datos'!$T$4</xm:f>
            <x14:dxf>
              <font>
                <b/>
                <i val="0"/>
                <color theme="0"/>
              </font>
              <fill>
                <patternFill>
                  <bgColor rgb="FFE26B0A"/>
                </patternFill>
              </fill>
            </x14:dxf>
          </x14:cfRule>
          <x14:cfRule type="containsText" priority="55" operator="containsText" id="{FE4C0A66-F2EA-4C2F-A476-B369283E1662}">
            <xm:f>NOT(ISERROR(SEARCH('Listados Datos'!$T$5,AT229)))</xm:f>
            <xm:f>'Listados Datos'!$T$5</xm:f>
            <x14:dxf>
              <font>
                <b/>
                <i val="0"/>
                <color auto="1"/>
              </font>
              <fill>
                <patternFill>
                  <bgColor rgb="FFFFFF00"/>
                </patternFill>
              </fill>
            </x14:dxf>
          </x14:cfRule>
          <x14:cfRule type="containsText" priority="56" operator="containsText" id="{9F2D3A09-A748-480B-9F1D-E50D6B7E0618}">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 operator="containsText" id="{F5BD1F6A-BD42-4C02-87FE-0039839AA9AB}">
            <xm:f>NOT(ISERROR(SEARCH('Listados Datos'!$P$3,AR230)))</xm:f>
            <xm:f>'Listados Datos'!$P$3</xm:f>
            <x14:dxf>
              <fill>
                <patternFill>
                  <bgColor rgb="FF99CC00"/>
                </patternFill>
              </fill>
            </x14:dxf>
          </x14:cfRule>
          <x14:cfRule type="containsText" priority="2" operator="containsText" id="{A2361BA5-E234-451F-975F-A49F998DBCDA}">
            <xm:f>NOT(ISERROR(SEARCH('Listados Datos'!$P$4,AR230)))</xm:f>
            <xm:f>'Listados Datos'!$P$4</xm:f>
            <x14:dxf>
              <fill>
                <patternFill>
                  <bgColor rgb="FF33CC33"/>
                </patternFill>
              </fill>
            </x14:dxf>
          </x14:cfRule>
          <x14:cfRule type="containsText" priority="3" operator="containsText" id="{83A2DCAD-37DF-4100-A3E7-7AB784D3AE79}">
            <xm:f>NOT(ISERROR(SEARCH('Listados Datos'!$P$5,AR230)))</xm:f>
            <xm:f>'Listados Datos'!$P$5</xm:f>
            <x14:dxf>
              <fill>
                <patternFill>
                  <bgColor rgb="FFFFFF00"/>
                </patternFill>
              </fill>
            </x14:dxf>
          </x14:cfRule>
          <x14:cfRule type="containsText" priority="4" operator="containsText" id="{3E7603E8-FA8E-46E7-A9E9-63B326D4366B}">
            <xm:f>NOT(ISERROR(SEARCH('Listados Datos'!$P$6,AR230)))</xm:f>
            <xm:f>'Listados Datos'!$P$6</xm:f>
            <x14:dxf>
              <fill>
                <patternFill>
                  <bgColor rgb="FFFFC000"/>
                </patternFill>
              </fill>
            </x14:dxf>
          </x14:cfRule>
          <x14:cfRule type="containsText" priority="5" operator="containsText" id="{AC6E969A-4976-4889-9ABF-379691743D9D}">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39" operator="containsText" id="{63E325CE-3074-43B4-A812-B2D7408041D6}">
            <xm:f>NOT(ISERROR(SEARCH('Listados Datos'!$T$3,AF230)))</xm:f>
            <xm:f>'Listados Datos'!$T$3</xm:f>
            <x14:dxf>
              <fill>
                <patternFill patternType="solid">
                  <bgColor rgb="FFC00000"/>
                </patternFill>
              </fill>
            </x14:dxf>
          </x14:cfRule>
          <x14:cfRule type="containsText" priority="40" operator="containsText" id="{8C7396C3-1F3F-4D2F-9392-871899049C16}">
            <xm:f>NOT(ISERROR(SEARCH('Listados Datos'!$T$4,AF230)))</xm:f>
            <xm:f>'Listados Datos'!$T$4</xm:f>
            <x14:dxf>
              <font>
                <b/>
                <i val="0"/>
                <color theme="0"/>
              </font>
              <fill>
                <patternFill>
                  <bgColor rgb="FFE26B0A"/>
                </patternFill>
              </fill>
            </x14:dxf>
          </x14:cfRule>
          <x14:cfRule type="containsText" priority="41" operator="containsText" id="{B86B1EE9-364A-437D-9781-6DFAD95D228A}">
            <xm:f>NOT(ISERROR(SEARCH('Listados Datos'!$T$5,AF230)))</xm:f>
            <xm:f>'Listados Datos'!$T$5</xm:f>
            <x14:dxf>
              <font>
                <b/>
                <i val="0"/>
                <color auto="1"/>
              </font>
              <fill>
                <patternFill>
                  <bgColor rgb="FFFFFF00"/>
                </patternFill>
              </fill>
            </x14:dxf>
          </x14:cfRule>
          <x14:cfRule type="containsText" priority="42" operator="containsText" id="{CE2E9A0B-6E39-4DC6-BBDC-EBFA7DACB1C9}">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35" operator="containsText" id="{8C261FD2-35C2-4BFB-8DD7-26378A8A4C32}">
            <xm:f>NOT(ISERROR(SEARCH('Listados Datos'!$T$3,AB230)))</xm:f>
            <xm:f>'Listados Datos'!$T$3</xm:f>
            <x14:dxf>
              <fill>
                <patternFill patternType="solid">
                  <bgColor rgb="FFC00000"/>
                </patternFill>
              </fill>
            </x14:dxf>
          </x14:cfRule>
          <x14:cfRule type="containsText" priority="36" operator="containsText" id="{78AA9D3C-9BD5-48DA-B989-A21C951D276E}">
            <xm:f>NOT(ISERROR(SEARCH('Listados Datos'!$T$4,AB230)))</xm:f>
            <xm:f>'Listados Datos'!$T$4</xm:f>
            <x14:dxf>
              <font>
                <b/>
                <i val="0"/>
                <color theme="0"/>
              </font>
              <fill>
                <patternFill>
                  <bgColor rgb="FFE26B0A"/>
                </patternFill>
              </fill>
            </x14:dxf>
          </x14:cfRule>
          <x14:cfRule type="containsText" priority="37" operator="containsText" id="{956D919B-530D-4490-BD5D-96681AA0B715}">
            <xm:f>NOT(ISERROR(SEARCH('Listados Datos'!$T$5,AB230)))</xm:f>
            <xm:f>'Listados Datos'!$T$5</xm:f>
            <x14:dxf>
              <font>
                <b/>
                <i val="0"/>
                <color auto="1"/>
              </font>
              <fill>
                <patternFill>
                  <bgColor rgb="FFFFFF00"/>
                </patternFill>
              </fill>
            </x14:dxf>
          </x14:cfRule>
          <x14:cfRule type="containsText" priority="38" operator="containsText" id="{3373FFE5-8D59-433B-A090-A7957F9E66AB}">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25" operator="containsText" id="{20E9F7F9-3B7A-4F9A-AD28-8C0E5B73C17D}">
            <xm:f>NOT(ISERROR(SEARCH('Listados Datos'!$P$3,Z230)))</xm:f>
            <xm:f>'Listados Datos'!$P$3</xm:f>
            <x14:dxf>
              <fill>
                <patternFill>
                  <bgColor rgb="FF99CC00"/>
                </patternFill>
              </fill>
            </x14:dxf>
          </x14:cfRule>
          <x14:cfRule type="containsText" priority="26" operator="containsText" id="{A9DD3EC6-3643-4695-951D-D85A5EFF088C}">
            <xm:f>NOT(ISERROR(SEARCH('Listados Datos'!$P$4,Z230)))</xm:f>
            <xm:f>'Listados Datos'!$P$4</xm:f>
            <x14:dxf>
              <fill>
                <patternFill>
                  <bgColor rgb="FF33CC33"/>
                </patternFill>
              </fill>
            </x14:dxf>
          </x14:cfRule>
          <x14:cfRule type="containsText" priority="27" operator="containsText" id="{50A0B566-9C91-49C4-B4F7-013170624207}">
            <xm:f>NOT(ISERROR(SEARCH('Listados Datos'!$P$5,Z230)))</xm:f>
            <xm:f>'Listados Datos'!$P$5</xm:f>
            <x14:dxf>
              <fill>
                <patternFill>
                  <bgColor rgb="FFFFFF00"/>
                </patternFill>
              </fill>
            </x14:dxf>
          </x14:cfRule>
          <x14:cfRule type="containsText" priority="28" operator="containsText" id="{B5421ACD-5B46-4136-A8D6-648EF3065DDE}">
            <xm:f>NOT(ISERROR(SEARCH('Listados Datos'!$P$6,Z230)))</xm:f>
            <xm:f>'Listados Datos'!$P$6</xm:f>
            <x14:dxf>
              <fill>
                <patternFill>
                  <bgColor rgb="FFFFC000"/>
                </patternFill>
              </fill>
            </x14:dxf>
          </x14:cfRule>
          <x14:cfRule type="containsText" priority="29" operator="containsText" id="{FE3C2546-F0FB-47ED-8E83-5772300C124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1" operator="containsText" id="{B2ACB10E-E608-443C-AC18-E099CE74590E}">
            <xm:f>NOT(ISERROR(SEARCH('Listados Datos'!$T$3,AT230)))</xm:f>
            <xm:f>'Listados Datos'!$T$3</xm:f>
            <x14:dxf>
              <fill>
                <patternFill patternType="solid">
                  <bgColor rgb="FFC00000"/>
                </patternFill>
              </fill>
            </x14:dxf>
          </x14:cfRule>
          <x14:cfRule type="containsText" priority="12" operator="containsText" id="{C1259BFC-602A-47D1-A571-D9F1485E6486}">
            <xm:f>NOT(ISERROR(SEARCH('Listados Datos'!$T$4,AT230)))</xm:f>
            <xm:f>'Listados Datos'!$T$4</xm:f>
            <x14:dxf>
              <font>
                <b/>
                <i val="0"/>
                <color theme="0"/>
              </font>
              <fill>
                <patternFill>
                  <bgColor rgb="FFE26B0A"/>
                </patternFill>
              </fill>
            </x14:dxf>
          </x14:cfRule>
          <x14:cfRule type="containsText" priority="13" operator="containsText" id="{63D04042-2E0F-45FB-A3A5-62424DE1A47F}">
            <xm:f>NOT(ISERROR(SEARCH('Listados Datos'!$T$5,AT230)))</xm:f>
            <xm:f>'Listados Datos'!$T$5</xm:f>
            <x14:dxf>
              <font>
                <b/>
                <i val="0"/>
                <color auto="1"/>
              </font>
              <fill>
                <patternFill>
                  <bgColor rgb="FFFFFF00"/>
                </patternFill>
              </fill>
            </x14:dxf>
          </x14:cfRule>
          <x14:cfRule type="containsText" priority="14" operator="containsText" id="{45A5D5EF-744F-4318-A632-C4B0BFB64959}">
            <xm:f>NOT(ISERROR(SEARCH('Listados Datos'!$T$6,AT230)))</xm:f>
            <xm:f>'Listados Datos'!$T$6</xm:f>
            <x14:dxf>
              <font>
                <b/>
                <i val="0"/>
              </font>
              <fill>
                <patternFill>
                  <bgColor rgb="FF92D050"/>
                </patternFill>
              </fill>
            </x14:dxf>
          </x14:cfRule>
          <xm:sqref>AT230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N538:N542 N100:N104 N16:N17 N46:N50 N22:N23 N34:N38 N40:N44 N64:N68 N52:N56 N58:N62 N550:N554 N556:N560 N562:N566 N28:N29 N598:N602 N610:N614 N616:N620 N124:N128 N136:N140 N154:N158 N526:N530 N142:N146 N148:N152 N160:N164 N166:N170 N172:N176 N184:N188 N190:N194 N196:N200 N214:N218 N232:N236 N202:N206 N208:N212 N220:N224 N592:N596 N568:N572 N574:N578 N586:N590 N604:N608 N106:N110 N238:N242 N112:N116 N118:N122 N580:N584 N244:N248 N250:N254 N256:N260 N262:N266 N268:N272 N376:N380 N352:N356 N274:N278 N280:N284 N436:N440 N364:N368 N358:N362 N178:N182 N130:N134 N226:N230 N400:N404 N412:N416 N370:N374 N394:N398 N406:N410 N424:N428 N418:N422 N430:N434 N382:N386 N388:N392 N460:N464 N472:N476 N448:N452 N442:N446 N466:N470 N484:N488 N478:N482 N490:N494 N496:N500 N502:N506 N454:N458 N532:N536 N508:N512 N514:N518 N520:N524 N544:N548</xm:sqref>
        </x14:dataValidation>
        <x14:dataValidation type="list" allowBlank="1" showInputMessage="1" showErrorMessage="1" xr:uid="{473DC6DB-67BD-4A71-AE6E-C9AD08083ABD}">
          <x14:formula1>
            <xm:f>'Listados Datos'!$X$3:$X$5</xm:f>
          </x14:formula1>
          <xm:sqref>AI10:AI621</xm:sqref>
        </x14:dataValidation>
        <x14:dataValidation type="list" allowBlank="1" showInputMessage="1" showErrorMessage="1" xr:uid="{953A8186-7DEB-4E7E-882D-09A8B70BF2F7}">
          <x14:formula1>
            <xm:f>'Listados Datos'!$AD$3:$AD$4</xm:f>
          </x14:formula1>
          <xm:sqref>BH10:BH621 BO10:BO621</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Q232:Q236 Q244:Q248 Q238:Q242 Q250:Q254 Q256:Q260 Q262:Q266 Q280:Q284 Q268:Q272 Q274:Q278 Q286:Q290 Q292:Q296 Q304:Q308 Q298:Q302 Q310:Q314 Q316:Q320 Q322:Q326 Q340:Q344 Q328:Q332 Q334:Q338 Q346:Q350 Q352:Q356 Q364:Q368 Q358:Q362 Q370:Q374 Q376:Q380 Q382:Q386 Q400:Q404 Q388:Q392 Q394:Q398 Q406:Q410 Q412:Q416 Q424:Q428 Q418:Q422 Q430:Q434 Q436:Q440 Q442:Q446 Q460:Q464 Q448:Q452 Q454:Q458 Q466:Q470 Q472:Q476 Q484:Q488 Q478:Q482 Q490:Q494 Q496:Q500 Q502:Q506 Q520:Q524 Q508:Q512 Q514:Q518 Q526:Q530 Q532:Q536 Q544:Q548 Q538:Q542 Q550:Q554 Q556:Q560 Q562:Q566 Q580:Q584 Q568:Q572 Q574:Q578 Q586:Q590 Q592:Q596 Q604:Q608 Q598:Q602 Q610:Q614 Q616:Q620 Q130:Q134 Q226:Q230</xm:sqref>
        </x14:dataValidation>
        <x14:dataValidation type="list" allowBlank="1" showInputMessage="1" showErrorMessage="1" xr:uid="{BEC637E5-C7C7-4517-A486-9BBFD66761CE}">
          <x14:formula1>
            <xm:f>'Listados Datos'!$I$3:$I$5</xm:f>
          </x14:formula1>
          <xm:sqref>J70:J74 J526:J530 J538:J542 J16:J20 J22:J26 J46:J50 J28:J32 J34:J38 J40:J44 J64:J68 J52:J56 J58:J62 J550:J554 J556:J560 J562:J566 J100:J104 J112:J116 J106:J110 J118:J122 J124:J128 J136:J140 J154:J158 J142:J146 J148:J152 J160:J164 J10 J166:J170 J172:J176 J184:J188 J190:J194 J196:J200 J214:J218 J202:J206 J208:J212 J220:J224 J232:J236 J244:J248 J238:J242 J250:J254 J256:J260 J262:J266 J280:J284 J268:J272 J274:J278 J580:J584 J568:J572 J574:J578 J586:J590 J592:J596 J604:J608 J598:J602 J610:J614 J478:J482 J130:J134 J226:J230 J352:J356 J364:J368 J358:J362 J370:J374 J376:J380 J382:J386 J400:J404 J388:J392 J394:J398 J406:J410 J412:J416 J424:J428 J418:J422 J430:J434 J436:J440 J442:J446 J460:J464 J448:J452 J454:J458 J466:J470 J472:J476 J484:J488 J178:J182 J490:J494 J496:J500 J502:J506 J544:J548 J508:J512 J514:J518 J520:J524 J532:J536 J616:J620</xm:sqref>
        </x14:dataValidation>
        <x14:dataValidation type="list" allowBlank="1" showInputMessage="1" showErrorMessage="1" xr:uid="{9F470694-BF91-4D67-8FC7-A7B8E9CFFD0C}">
          <x14:formula1>
            <xm:f>'Listados Datos'!$O$3:$O$14</xm:f>
          </x14:formula1>
          <xm:sqref>X70:X74 X10:X11 X604:X608 X16:X20 X22:X26 X46:X50 X28:X32 X34:X38 X40:X44 X64:X68 X52:X56 X58:X62 X598:X602 X610:X614 X616:X620 X586:X590 X592:X596 X76:X80 X82:X86 X88:X92 X94:X98 X574:X578 X142:X146 X100:X104 X136:X140 X106:X110 X112:X116 X124:X128 X118:X122 X190:X194 X196:X200 X214:X218 X202:X206 X208:X212 X220:X224 X232:X236 X568:X572 X148:X152 X154:X158 X160:X164 X184:X188 X172:X176 X178:X182 X166:X170 X286:X290 X292:X296 X268:X272 X274:X278 X538:X542 X262:X266 X298:X302 X340:X344 X304:X308 X310:X314 X346:X350 X352:X356 X364:X368 X358:X362 X370:X374 X322:X326 X328:X332 X238:X242 X334:X338 X394:X398 X244:X248 X250:X254 X256:X260 X316:X320 X376:X380 X382:X386 X388:X392 X424:X428 X448:X452 X430:X434 X436:X440 X442:X446 X412:X416 X478:X482 X418:X422 X454:X458 X460:X464 X520:X524 X466:X470 X472:X476 X526:X530 X532:X536 X544:X548 X280:X284 X550:X554 X556:X560 X562:X566 X580:X584 X400:X404 X406:X410 X484:X488 X490:X494 X496:X500 X502:X506 X508:X512 X514:X518 X130:X134 X226:X230</xm:sqref>
        </x14:dataValidation>
        <x14:dataValidation type="list" allowBlank="1" showInputMessage="1" showErrorMessage="1" xr:uid="{EFD988CB-AA86-442D-9AB2-D5E4B2200B3C}">
          <x14:formula1>
            <xm:f>'Listados Datos'!$Y$3:$Y$4</xm:f>
          </x14:formula1>
          <xm:sqref>AJ10:AJ621</xm:sqref>
        </x14:dataValidation>
        <x14:dataValidation type="list" allowBlank="1" showInputMessage="1" showErrorMessage="1" xr:uid="{52F469D4-675D-40F6-9C1E-D8A71DCBF56B}">
          <x14:formula1>
            <xm:f>'Listados Datos'!$Z$3:$Z$4</xm:f>
          </x14:formula1>
          <xm:sqref>AL10:AL621</xm:sqref>
        </x14:dataValidation>
        <x14:dataValidation type="list" allowBlank="1" showInputMessage="1" showErrorMessage="1" xr:uid="{50773BE4-3077-41ED-878A-26357B3C6FD8}">
          <x14:formula1>
            <xm:f>'Listados Datos'!$AA$3:$AA$4</xm:f>
          </x14:formula1>
          <xm:sqref>AM10:AM621</xm:sqref>
        </x14:dataValidation>
        <x14:dataValidation type="list" allowBlank="1" showInputMessage="1" showErrorMessage="1" xr:uid="{4A5AEE31-E4C1-46BC-8317-7BB161DB4824}">
          <x14:formula1>
            <xm:f>'Listados Datos'!$AB$3:$AB$4</xm:f>
          </x14:formula1>
          <xm:sqref>AN10:AN621</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AX616 AX130 AX226</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AC232:AC236 AU208 AC202:AC206 AU214 AC208:AC212 AU232 AC220:AC224 AU220 AC244:AC248 AU244 AC238:AC242 AU238 AC250:AC254 AU250 AC256:AC260 AU256 AU268 AC280:AC284 AU262 AC262:AC266 AC292:AC296 AU274 AC268:AC272 AU280 AC274:AC278 AU292 AC286:AC290 AU286 AC304:AC308 AU304 AC298:AC302 AU298 AC310:AC314 AU310 AC316:AC320 AU316 AU328 AC340:AC344 AU322 AC322:AC326 AC352:AC356 AU334 AC328:AC332 AU340 AC334:AC338 AU352 AC346:AC350 AU346 AC364:AC368 AU364 AC358:AC362 AU358 AC370:AC374 AU370 AC376:AC380 AU376 AU388 AC400:AC404 AU382 AC382:AC386 AC412:AC416 AU394 AC388:AC392 AU400 AC394:AC398 AU412 AC406:AC410 AU406 AC424:AC428 AU424 AC418:AC422 AU418 AC430:AC434 AU430 AC436:AC440 AU436 AU448 AC460:AC464 AU442 AC442:AC446 AC472:AC476 AU454 AC448:AC452 AU460 AC454:AC458 AU472 AC466:AC470 AU466 AC484:AC488 AU484 AC478:AC482 AU478 AC490:AC494 AU490 AC496:AC500 AU496 AU508 AC520:AC524 AU502 AC502:AC506 AC532:AC536 AU514 AC508:AC512 AU520 AC514:AC518 AU532 AC526:AC530 AU526 AC544:AC548 AU544 AC538:AC542 AU538 AC550:AC554 AU550 AC556:AC560 AU556 AU568 AC580:AC584 AU562 AC562:AC566 AC592:AC596 AU574 AC568:AC572 AU580 AC574:AC578 AU592 AC586:AC590 AU586 AC604:AC608 AU604 AC598:AC602 AU598 AC610:AC614 AU610 AC616:AC620 AU616 AU130 AC130:AC134 AC226:AC230 AU226</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AD232:AD236 AD214:AD218 AD196:AD200 AD202:AD206 AD208:AD212 AD220:AD224 AD244:AD248 AD238:AD242 AD250:AD254 AD256:AD260 AD292:AD296 AD280:AD284 AD262:AD266 AD268:AD272 AD274:AD278 AD286:AD290 AD304:AD308 AD298:AD302 AD310:AD314 AD316:AD320 AD352:AD356 AD340:AD344 AD322:AD326 AD328:AD332 AD334:AD338 AD346:AD350 AD364:AD368 AD358:AD362 AD370:AD374 AD376:AD380 AD412:AD416 AD400:AD404 AD382:AD386 AD388:AD392 AD394:AD398 AD406:AD410 AD424:AD428 AD418:AD422 AD430:AD434 AD436:AD440 AD472:AD476 AD460:AD464 AD442:AD446 AD448:AD452 AD454:AD458 AD466:AD470 AD484:AD488 AD478:AD482 AD490:AD494 AD496:AD500 AD532:AD536 AD520:AD524 AD502:AD506 AD508:AD512 AD514:AD518 AD526:AD530 AD544:AD548 AD538:AD542 AD550:AD554 AD556:AD560 AD592:AD596 AD580:AD584 AD562:AD566 AD568:AD572 AD574:AD578 AD586:AD590 AD604:AD608 AD598:AD602 AD610:AD614 AD616:AD620 AD130:AD134 AD226:AD230</xm:sqref>
        </x14:dataValidation>
        <x14:dataValidation type="list" allowBlank="1" showInputMessage="1" showErrorMessage="1" xr:uid="{50AFBB98-8EA2-4744-A5A8-A62600C15595}">
          <x14:formula1>
            <xm:f>'Listados Datos'!$K$3:$K$9</xm:f>
          </x14:formula1>
          <xm:sqref>O352:O621 O10:O75 O100:O285</xm:sqref>
        </x14:dataValidation>
        <x14:dataValidation type="list" allowBlank="1" showInputMessage="1" showErrorMessage="1" xr:uid="{76C923FD-C6FD-4E6F-B74D-8B24B0A6AE3D}">
          <x14:formula1>
            <xm:f>'Listados Datos'!$D$3:$D$16</xm:f>
          </x14:formula1>
          <xm:sqref>B10 B46 B76 B100 B142 B190 B214:B621</xm:sqref>
        </x14:dataValidation>
        <x14:dataValidation type="list" allowBlank="1" showInputMessage="1" showErrorMessage="1" xr:uid="{207C759D-EA31-459C-96FC-E7F440BB3200}">
          <x14:formula1>
            <xm:f>'Listados Datos'!$H$3:$H$12</xm:f>
          </x14:formula1>
          <xm:sqref>F10:F621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53125" defaultRowHeight="14.5"/>
  <cols>
    <col min="1" max="1" width="1.81640625" style="17" customWidth="1"/>
    <col min="2" max="2" width="17.453125" style="17" customWidth="1"/>
    <col min="3" max="3" width="73.54296875" style="17" customWidth="1"/>
    <col min="4" max="4" width="1.54296875" style="3" customWidth="1"/>
    <col min="5" max="5" width="12.54296875" style="3" customWidth="1"/>
    <col min="6" max="16384" width="11.453125" style="3"/>
  </cols>
  <sheetData>
    <row r="1" spans="2:3" ht="9.75" customHeight="1" thickBot="1"/>
    <row r="2" spans="2:3" ht="16" thickBot="1">
      <c r="B2" s="20" t="s">
        <v>68</v>
      </c>
      <c r="C2" s="21" t="s">
        <v>69</v>
      </c>
    </row>
    <row r="3" spans="2:3" ht="18" customHeight="1">
      <c r="B3" s="1037" t="s">
        <v>6</v>
      </c>
      <c r="C3" s="18" t="s">
        <v>409</v>
      </c>
    </row>
    <row r="4" spans="2:3" ht="43.5" customHeight="1" thickBot="1">
      <c r="B4" s="1038"/>
      <c r="C4" s="19" t="s">
        <v>70</v>
      </c>
    </row>
    <row r="5" spans="2:3">
      <c r="B5" s="1039" t="s">
        <v>7</v>
      </c>
      <c r="C5" s="18" t="s">
        <v>333</v>
      </c>
    </row>
    <row r="6" spans="2:3" ht="58.5" customHeight="1" thickBot="1">
      <c r="B6" s="1040"/>
      <c r="C6" s="19" t="s">
        <v>71</v>
      </c>
    </row>
    <row r="7" spans="2:3">
      <c r="B7" s="1041" t="s">
        <v>8</v>
      </c>
      <c r="C7" s="18" t="s">
        <v>410</v>
      </c>
    </row>
    <row r="8" spans="2:3" ht="57.75" customHeight="1" thickBot="1">
      <c r="B8" s="1042"/>
      <c r="C8" s="19" t="s">
        <v>72</v>
      </c>
    </row>
    <row r="9" spans="2:3">
      <c r="B9" s="1043" t="s">
        <v>9</v>
      </c>
      <c r="C9" s="18" t="s">
        <v>334</v>
      </c>
    </row>
    <row r="10" spans="2:3" ht="38.25" customHeight="1" thickBot="1">
      <c r="B10" s="1044"/>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Normal="100" workbookViewId="0">
      <selection activeCell="E10" sqref="E10"/>
    </sheetView>
  </sheetViews>
  <sheetFormatPr baseColWidth="10" defaultColWidth="17.81640625" defaultRowHeight="14.5"/>
  <cols>
    <col min="1" max="1" width="10.81640625" style="44" customWidth="1"/>
    <col min="2" max="2" width="13.453125" style="44" customWidth="1"/>
    <col min="3" max="3" width="10.81640625" style="44" customWidth="1"/>
    <col min="4" max="6" width="17.81640625" style="176"/>
    <col min="7" max="9" width="17.81640625" style="32"/>
    <col min="10" max="12" width="17.81640625" style="44"/>
    <col min="13" max="13" width="17.81640625" style="103"/>
    <col min="14" max="14" width="17.81640625" style="62"/>
    <col min="15" max="15" width="17.81640625" style="44"/>
    <col min="16" max="19" width="17.81640625" style="62"/>
    <col min="20" max="20" width="17.81640625" style="64"/>
    <col min="21" max="23" width="17.81640625" style="86"/>
    <col min="24" max="24" width="17.81640625" style="44"/>
    <col min="25" max="28" width="17.81640625" style="86"/>
    <col min="29" max="36" width="17.81640625" style="44"/>
    <col min="37" max="37" width="24.453125" style="44" customWidth="1"/>
    <col min="38" max="38" width="17.81640625" style="44"/>
    <col min="39" max="39" width="17.453125" style="44" customWidth="1"/>
    <col min="40" max="40" width="23" style="44" customWidth="1"/>
    <col min="41" max="41" width="16.7265625" style="44" customWidth="1"/>
    <col min="42" max="42" width="23.81640625" style="44" customWidth="1"/>
    <col min="43" max="43" width="16.54296875" style="44" customWidth="1"/>
    <col min="44" max="44" width="15" style="44" customWidth="1"/>
    <col min="45" max="16384" width="17.81640625" style="44"/>
  </cols>
  <sheetData>
    <row r="1" spans="1:52" s="86" customFormat="1">
      <c r="A1" s="809" t="s">
        <v>420</v>
      </c>
      <c r="B1" s="809"/>
      <c r="C1" s="809"/>
      <c r="D1" s="176"/>
      <c r="E1" s="176"/>
      <c r="F1" s="176"/>
      <c r="G1" s="32"/>
      <c r="H1" s="32"/>
      <c r="I1" s="32"/>
      <c r="L1" s="807" t="s">
        <v>249</v>
      </c>
      <c r="M1" s="808"/>
      <c r="N1" s="811" t="s">
        <v>342</v>
      </c>
      <c r="O1" s="811"/>
      <c r="P1" s="811"/>
      <c r="Q1" s="811"/>
      <c r="R1" s="811"/>
      <c r="S1" s="811"/>
      <c r="T1" s="811"/>
      <c r="U1" s="812" t="s">
        <v>343</v>
      </c>
      <c r="V1" s="812"/>
      <c r="W1" s="812"/>
    </row>
    <row r="2" spans="1:52" ht="87">
      <c r="A2" s="14" t="s">
        <v>125</v>
      </c>
      <c r="B2" s="96" t="s">
        <v>126</v>
      </c>
      <c r="C2" s="97" t="s">
        <v>127</v>
      </c>
      <c r="D2" s="175" t="s">
        <v>882</v>
      </c>
      <c r="E2" s="180" t="s">
        <v>0</v>
      </c>
      <c r="F2" s="180" t="s">
        <v>842</v>
      </c>
      <c r="G2" s="157" t="s">
        <v>99</v>
      </c>
      <c r="H2" s="157" t="s">
        <v>828</v>
      </c>
      <c r="I2" s="98" t="s">
        <v>2</v>
      </c>
      <c r="J2" s="98" t="s">
        <v>330</v>
      </c>
      <c r="K2" s="98" t="s">
        <v>26</v>
      </c>
      <c r="L2" s="98" t="s">
        <v>98</v>
      </c>
      <c r="M2" s="101" t="s">
        <v>357</v>
      </c>
      <c r="N2" s="811" t="s">
        <v>292</v>
      </c>
      <c r="O2" s="811"/>
      <c r="P2" s="80" t="s">
        <v>30</v>
      </c>
      <c r="Q2" s="80" t="s">
        <v>250</v>
      </c>
      <c r="R2" s="80" t="s">
        <v>271</v>
      </c>
      <c r="S2" s="80" t="s">
        <v>272</v>
      </c>
      <c r="T2" s="80" t="s">
        <v>10</v>
      </c>
      <c r="U2" s="80" t="s">
        <v>78</v>
      </c>
      <c r="V2" s="80" t="s">
        <v>341</v>
      </c>
      <c r="W2" s="80" t="s">
        <v>10</v>
      </c>
      <c r="X2" s="99" t="s">
        <v>313</v>
      </c>
      <c r="Y2" s="80" t="s">
        <v>235</v>
      </c>
      <c r="Z2" s="80" t="s">
        <v>318</v>
      </c>
      <c r="AA2" s="80" t="s">
        <v>321</v>
      </c>
      <c r="AB2" s="80" t="s">
        <v>322</v>
      </c>
      <c r="AC2" s="80" t="s">
        <v>28</v>
      </c>
      <c r="AD2" s="80" t="s">
        <v>75</v>
      </c>
      <c r="AF2" s="45" t="s">
        <v>128</v>
      </c>
      <c r="AH2" s="42" t="s">
        <v>171</v>
      </c>
      <c r="AI2" s="540" t="s">
        <v>169</v>
      </c>
      <c r="AJ2" s="540"/>
      <c r="AK2" s="42" t="s">
        <v>170</v>
      </c>
      <c r="AM2" s="44" t="s">
        <v>129</v>
      </c>
    </row>
    <row r="3" spans="1:52" ht="102" customHeight="1" thickBot="1">
      <c r="A3" s="44" t="s">
        <v>110</v>
      </c>
      <c r="B3" s="134" t="s">
        <v>238</v>
      </c>
      <c r="C3" s="44" t="s">
        <v>131</v>
      </c>
      <c r="D3" s="257" t="s">
        <v>933</v>
      </c>
      <c r="E3" s="257" t="s">
        <v>971</v>
      </c>
      <c r="F3" s="257" t="s">
        <v>972</v>
      </c>
      <c r="G3" s="181" t="s">
        <v>959</v>
      </c>
      <c r="H3" s="181" t="s">
        <v>960</v>
      </c>
      <c r="I3" s="61" t="s">
        <v>240</v>
      </c>
      <c r="J3" s="44" t="s">
        <v>108</v>
      </c>
      <c r="K3" s="158" t="s">
        <v>830</v>
      </c>
      <c r="L3" s="44" t="s">
        <v>87</v>
      </c>
      <c r="M3" s="103" t="s">
        <v>358</v>
      </c>
      <c r="N3" s="32" t="s">
        <v>293</v>
      </c>
      <c r="O3" s="32" t="s">
        <v>293</v>
      </c>
      <c r="P3" s="91" t="s">
        <v>306</v>
      </c>
      <c r="Q3" s="81">
        <v>0.2</v>
      </c>
      <c r="R3" s="34" t="s">
        <v>298</v>
      </c>
      <c r="S3" s="62" t="s">
        <v>303</v>
      </c>
      <c r="T3" s="90" t="s">
        <v>277</v>
      </c>
      <c r="U3" s="70" t="s">
        <v>344</v>
      </c>
      <c r="V3" s="91" t="s">
        <v>1504</v>
      </c>
      <c r="W3" s="86" t="s">
        <v>6</v>
      </c>
      <c r="X3" s="44" t="s">
        <v>310</v>
      </c>
      <c r="Y3" s="86" t="s">
        <v>316</v>
      </c>
      <c r="Z3" s="86" t="s">
        <v>319</v>
      </c>
      <c r="AA3" s="86" t="s">
        <v>323</v>
      </c>
      <c r="AB3" s="86" t="s">
        <v>326</v>
      </c>
      <c r="AC3" s="44" t="s">
        <v>333</v>
      </c>
      <c r="AD3" s="44" t="s">
        <v>113</v>
      </c>
      <c r="AF3" s="44" t="s">
        <v>138</v>
      </c>
      <c r="AH3" s="540" t="s">
        <v>172</v>
      </c>
      <c r="AI3" s="41" t="s">
        <v>160</v>
      </c>
      <c r="AJ3" s="41" t="s">
        <v>138</v>
      </c>
      <c r="AK3" s="41" t="s">
        <v>114</v>
      </c>
      <c r="AM3" s="44" t="s">
        <v>133</v>
      </c>
      <c r="AN3" s="810" t="s">
        <v>134</v>
      </c>
      <c r="AO3" s="810"/>
      <c r="AP3" s="806" t="s">
        <v>135</v>
      </c>
      <c r="AQ3" s="806"/>
      <c r="AR3" s="806"/>
    </row>
    <row r="4" spans="1:52" ht="69.650000000000006" customHeight="1" thickBot="1">
      <c r="A4" s="44" t="s">
        <v>130</v>
      </c>
      <c r="B4" s="134" t="s">
        <v>143</v>
      </c>
      <c r="C4" s="44" t="s">
        <v>137</v>
      </c>
      <c r="D4" s="257" t="s">
        <v>949</v>
      </c>
      <c r="E4" s="257" t="s">
        <v>973</v>
      </c>
      <c r="F4" s="257" t="s">
        <v>974</v>
      </c>
      <c r="G4" s="181" t="s">
        <v>961</v>
      </c>
      <c r="H4" s="181" t="s">
        <v>964</v>
      </c>
      <c r="I4" s="61" t="s">
        <v>241</v>
      </c>
      <c r="J4" s="44" t="s">
        <v>109</v>
      </c>
      <c r="K4" s="158" t="s">
        <v>244</v>
      </c>
      <c r="L4" s="44" t="s">
        <v>119</v>
      </c>
      <c r="M4" s="103" t="s">
        <v>359</v>
      </c>
      <c r="N4" s="32" t="s">
        <v>294</v>
      </c>
      <c r="O4" s="34" t="s">
        <v>298</v>
      </c>
      <c r="P4" s="92" t="s">
        <v>13</v>
      </c>
      <c r="Q4" s="82">
        <v>0.4</v>
      </c>
      <c r="R4" s="62" t="s">
        <v>299</v>
      </c>
      <c r="S4" s="62" t="s">
        <v>1428</v>
      </c>
      <c r="T4" s="87" t="s">
        <v>279</v>
      </c>
      <c r="U4" s="71" t="s">
        <v>345</v>
      </c>
      <c r="V4" s="92" t="s">
        <v>1505</v>
      </c>
      <c r="W4" s="86" t="s">
        <v>7</v>
      </c>
      <c r="X4" s="44" t="s">
        <v>311</v>
      </c>
      <c r="Y4" s="86" t="s">
        <v>315</v>
      </c>
      <c r="Z4" s="86" t="s">
        <v>320</v>
      </c>
      <c r="AA4" s="86" t="s">
        <v>324</v>
      </c>
      <c r="AB4" s="86" t="s">
        <v>325</v>
      </c>
      <c r="AC4" s="44" t="s">
        <v>334</v>
      </c>
      <c r="AD4" s="44" t="s">
        <v>114</v>
      </c>
      <c r="AF4" s="44" t="s">
        <v>12</v>
      </c>
      <c r="AH4" s="540"/>
      <c r="AI4" s="41" t="s">
        <v>161</v>
      </c>
      <c r="AJ4" s="41" t="s">
        <v>12</v>
      </c>
      <c r="AK4" s="41" t="s">
        <v>159</v>
      </c>
      <c r="AM4" s="44" t="s">
        <v>132</v>
      </c>
      <c r="AN4" s="44" t="s">
        <v>139</v>
      </c>
      <c r="AO4" s="44" t="s">
        <v>140</v>
      </c>
      <c r="AP4" s="44" t="s">
        <v>139</v>
      </c>
      <c r="AQ4" s="44" t="s">
        <v>141</v>
      </c>
      <c r="AR4" s="44" t="s">
        <v>140</v>
      </c>
    </row>
    <row r="5" spans="1:52" ht="108.65" customHeight="1" thickBot="1">
      <c r="A5" s="44" t="s">
        <v>136</v>
      </c>
      <c r="B5" s="134" t="s">
        <v>1508</v>
      </c>
      <c r="C5" s="44" t="s">
        <v>144</v>
      </c>
      <c r="D5" s="257" t="s">
        <v>950</v>
      </c>
      <c r="E5" s="257" t="s">
        <v>1506</v>
      </c>
      <c r="F5" s="257" t="s">
        <v>975</v>
      </c>
      <c r="G5" s="181" t="s">
        <v>963</v>
      </c>
      <c r="H5" s="181" t="s">
        <v>3011</v>
      </c>
      <c r="I5" s="61" t="s">
        <v>242</v>
      </c>
      <c r="J5" s="34" t="s">
        <v>926</v>
      </c>
      <c r="K5" s="34" t="s">
        <v>245</v>
      </c>
      <c r="L5" s="44" t="s">
        <v>88</v>
      </c>
      <c r="M5" s="103" t="s">
        <v>360</v>
      </c>
      <c r="N5" s="32"/>
      <c r="O5" s="44" t="s">
        <v>299</v>
      </c>
      <c r="P5" s="93" t="s">
        <v>12</v>
      </c>
      <c r="Q5" s="83">
        <v>0.6</v>
      </c>
      <c r="R5" s="62" t="s">
        <v>300</v>
      </c>
      <c r="S5" s="62" t="s">
        <v>304</v>
      </c>
      <c r="T5" s="88" t="s">
        <v>12</v>
      </c>
      <c r="U5" s="72" t="s">
        <v>346</v>
      </c>
      <c r="V5" s="93" t="s">
        <v>12</v>
      </c>
      <c r="W5" s="86" t="s">
        <v>8</v>
      </c>
      <c r="X5" s="44" t="s">
        <v>312</v>
      </c>
      <c r="AC5" s="44" t="s">
        <v>331</v>
      </c>
      <c r="AD5" s="35"/>
      <c r="AE5" s="35"/>
      <c r="AF5" s="44" t="s">
        <v>147</v>
      </c>
      <c r="AH5" s="540"/>
      <c r="AI5" s="41" t="s">
        <v>162</v>
      </c>
      <c r="AJ5" s="41" t="s">
        <v>147</v>
      </c>
      <c r="AK5" s="41" t="s">
        <v>159</v>
      </c>
      <c r="AL5" s="35"/>
      <c r="AM5" s="44" t="s">
        <v>40</v>
      </c>
      <c r="AN5" s="44" t="s">
        <v>139</v>
      </c>
      <c r="AO5" s="44" t="s">
        <v>140</v>
      </c>
      <c r="AP5" s="44" t="s">
        <v>139</v>
      </c>
      <c r="AQ5" s="44" t="s">
        <v>141</v>
      </c>
      <c r="AR5" s="44" t="s">
        <v>140</v>
      </c>
      <c r="AS5" s="35"/>
      <c r="AT5" s="35"/>
      <c r="AU5" s="35"/>
      <c r="AV5" s="35"/>
      <c r="AW5" s="35"/>
      <c r="AX5" s="35"/>
      <c r="AY5" s="35"/>
      <c r="AZ5" s="35"/>
    </row>
    <row r="6" spans="1:52" ht="64" customHeight="1">
      <c r="A6" s="44" t="s">
        <v>142</v>
      </c>
      <c r="B6" s="134" t="s">
        <v>239</v>
      </c>
      <c r="C6" s="44" t="s">
        <v>146</v>
      </c>
      <c r="D6" s="258" t="s">
        <v>107</v>
      </c>
      <c r="E6" s="258" t="s">
        <v>979</v>
      </c>
      <c r="F6" s="258" t="s">
        <v>976</v>
      </c>
      <c r="G6" s="181" t="s">
        <v>965</v>
      </c>
      <c r="H6" s="32" t="s">
        <v>3010</v>
      </c>
      <c r="J6" s="35"/>
      <c r="K6" s="34" t="s">
        <v>831</v>
      </c>
      <c r="L6" s="34" t="s">
        <v>153</v>
      </c>
      <c r="M6" s="34" t="s">
        <v>361</v>
      </c>
      <c r="N6" s="79" t="s">
        <v>296</v>
      </c>
      <c r="O6" s="44" t="s">
        <v>300</v>
      </c>
      <c r="P6" s="94" t="s">
        <v>11</v>
      </c>
      <c r="Q6" s="84">
        <v>0.8</v>
      </c>
      <c r="R6" s="62" t="s">
        <v>301</v>
      </c>
      <c r="S6" s="62" t="s">
        <v>1498</v>
      </c>
      <c r="T6" s="89" t="s">
        <v>282</v>
      </c>
      <c r="U6" s="73" t="s">
        <v>347</v>
      </c>
      <c r="V6" s="94" t="s">
        <v>11</v>
      </c>
      <c r="W6" s="86" t="s">
        <v>9</v>
      </c>
      <c r="AC6" s="44" t="s">
        <v>332</v>
      </c>
      <c r="AD6" s="35"/>
      <c r="AE6" s="35"/>
      <c r="AF6" s="35"/>
      <c r="AG6" s="35"/>
      <c r="AH6" s="517" t="s">
        <v>173</v>
      </c>
      <c r="AI6" s="41" t="s">
        <v>163</v>
      </c>
      <c r="AJ6" s="41" t="s">
        <v>12</v>
      </c>
      <c r="AK6" s="41" t="s">
        <v>159</v>
      </c>
      <c r="AL6" s="35"/>
      <c r="AN6" s="43" t="s">
        <v>148</v>
      </c>
      <c r="AP6" s="46" t="s">
        <v>149</v>
      </c>
      <c r="AS6" s="35"/>
      <c r="AT6" s="35"/>
      <c r="AU6" s="35"/>
      <c r="AV6" s="35"/>
      <c r="AW6" s="35"/>
      <c r="AX6" s="35"/>
      <c r="AY6" s="35"/>
      <c r="AZ6" s="35"/>
    </row>
    <row r="7" spans="1:52" ht="109" customHeight="1">
      <c r="A7" s="44" t="s">
        <v>145</v>
      </c>
      <c r="B7" s="61" t="s">
        <v>111</v>
      </c>
      <c r="C7" s="44" t="s">
        <v>151</v>
      </c>
      <c r="D7" s="258" t="s">
        <v>951</v>
      </c>
      <c r="E7" s="258" t="s">
        <v>978</v>
      </c>
      <c r="F7" s="258" t="s">
        <v>977</v>
      </c>
      <c r="G7" s="181"/>
      <c r="H7" s="181" t="s">
        <v>966</v>
      </c>
      <c r="J7" s="35"/>
      <c r="K7" s="34" t="s">
        <v>247</v>
      </c>
      <c r="L7" s="34" t="s">
        <v>89</v>
      </c>
      <c r="M7" s="34" t="s">
        <v>362</v>
      </c>
      <c r="N7" s="79" t="s">
        <v>297</v>
      </c>
      <c r="O7" s="44" t="s">
        <v>301</v>
      </c>
      <c r="P7" s="95" t="s">
        <v>38</v>
      </c>
      <c r="Q7" s="85">
        <v>1</v>
      </c>
      <c r="R7" s="34" t="s">
        <v>302</v>
      </c>
      <c r="S7" s="62" t="s">
        <v>305</v>
      </c>
      <c r="T7" s="35"/>
      <c r="U7" s="74" t="s">
        <v>348</v>
      </c>
      <c r="V7" s="95" t="s">
        <v>38</v>
      </c>
      <c r="W7" s="32"/>
      <c r="X7" s="35"/>
      <c r="Y7" s="35"/>
      <c r="Z7" s="35"/>
      <c r="AA7" s="35"/>
      <c r="AB7" s="35"/>
      <c r="AD7" s="35"/>
      <c r="AE7" s="35"/>
      <c r="AF7" s="35"/>
      <c r="AG7" s="35"/>
      <c r="AH7" s="517"/>
      <c r="AI7" s="41" t="s">
        <v>164</v>
      </c>
      <c r="AJ7" s="41" t="s">
        <v>12</v>
      </c>
      <c r="AK7" s="41" t="s">
        <v>159</v>
      </c>
      <c r="AL7" s="35"/>
      <c r="AN7" s="44" t="s">
        <v>152</v>
      </c>
      <c r="AO7" s="44">
        <v>2</v>
      </c>
      <c r="AP7" s="44" t="s">
        <v>152</v>
      </c>
      <c r="AQ7" s="44">
        <v>2</v>
      </c>
      <c r="AS7" s="35"/>
      <c r="AT7" s="35"/>
      <c r="AU7" s="35"/>
      <c r="AV7" s="35"/>
      <c r="AW7" s="35"/>
      <c r="AX7" s="35"/>
      <c r="AY7" s="35"/>
      <c r="AZ7" s="35"/>
    </row>
    <row r="8" spans="1:52" ht="130.5" customHeight="1">
      <c r="A8" s="44" t="s">
        <v>150</v>
      </c>
      <c r="B8" s="44" t="s">
        <v>110</v>
      </c>
      <c r="C8" s="44" t="s">
        <v>155</v>
      </c>
      <c r="D8" s="258" t="s">
        <v>952</v>
      </c>
      <c r="E8" s="258" t="s">
        <v>1499</v>
      </c>
      <c r="F8" s="258" t="s">
        <v>986</v>
      </c>
      <c r="G8" s="181"/>
      <c r="H8" s="181" t="s">
        <v>3015</v>
      </c>
      <c r="J8" s="35"/>
      <c r="K8" s="34" t="s">
        <v>832</v>
      </c>
      <c r="L8" s="34" t="s">
        <v>90</v>
      </c>
      <c r="M8" s="34" t="s">
        <v>363</v>
      </c>
      <c r="N8" s="32"/>
      <c r="O8" s="34" t="s">
        <v>302</v>
      </c>
      <c r="P8" s="34"/>
      <c r="Q8" s="34"/>
      <c r="R8" s="34"/>
      <c r="S8" s="34"/>
      <c r="T8" s="35"/>
      <c r="V8" s="32"/>
      <c r="W8" s="32"/>
      <c r="X8" s="35"/>
      <c r="Y8" s="35"/>
      <c r="Z8" s="35"/>
      <c r="AA8" s="35"/>
      <c r="AB8" s="35"/>
      <c r="AC8" s="35"/>
      <c r="AD8" s="35"/>
      <c r="AE8" s="35"/>
      <c r="AF8" s="35"/>
      <c r="AG8" s="35"/>
      <c r="AH8" s="517"/>
      <c r="AI8" s="41" t="s">
        <v>165</v>
      </c>
      <c r="AJ8" s="41" t="s">
        <v>147</v>
      </c>
      <c r="AK8" s="41" t="s">
        <v>159</v>
      </c>
      <c r="AL8" s="35"/>
      <c r="AN8" s="44" t="s">
        <v>156</v>
      </c>
      <c r="AO8" s="44">
        <v>1</v>
      </c>
      <c r="AP8" s="44" t="s">
        <v>157</v>
      </c>
      <c r="AQ8" s="44">
        <v>1</v>
      </c>
      <c r="AS8" s="35"/>
      <c r="AT8" s="35"/>
      <c r="AU8" s="35"/>
      <c r="AV8" s="35"/>
      <c r="AW8" s="35"/>
      <c r="AX8" s="35"/>
      <c r="AY8" s="35"/>
      <c r="AZ8" s="35"/>
    </row>
    <row r="9" spans="1:52" ht="131.5" customHeight="1">
      <c r="A9" s="44" t="s">
        <v>154</v>
      </c>
      <c r="B9" s="44" t="s">
        <v>1509</v>
      </c>
      <c r="C9" s="44" t="s">
        <v>158</v>
      </c>
      <c r="D9" s="259" t="s">
        <v>953</v>
      </c>
      <c r="E9" s="259" t="s">
        <v>980</v>
      </c>
      <c r="F9" s="259" t="s">
        <v>1500</v>
      </c>
      <c r="G9" s="181"/>
      <c r="H9" s="181" t="s">
        <v>3014</v>
      </c>
      <c r="K9" s="158" t="s">
        <v>833</v>
      </c>
      <c r="L9" s="34" t="s">
        <v>91</v>
      </c>
      <c r="M9" s="34"/>
      <c r="N9" s="32"/>
      <c r="O9" s="32" t="s">
        <v>294</v>
      </c>
      <c r="P9" s="32"/>
      <c r="Q9" s="32"/>
      <c r="R9" s="32"/>
      <c r="S9" s="32"/>
      <c r="AH9" s="540" t="s">
        <v>174</v>
      </c>
      <c r="AI9" s="41" t="s">
        <v>166</v>
      </c>
      <c r="AJ9" s="41" t="s">
        <v>147</v>
      </c>
      <c r="AK9" s="41" t="s">
        <v>159</v>
      </c>
      <c r="AP9" s="44" t="s">
        <v>156</v>
      </c>
      <c r="AQ9" s="44">
        <v>1</v>
      </c>
    </row>
    <row r="10" spans="1:52" ht="117.65" customHeight="1">
      <c r="D10" s="259" t="s">
        <v>883</v>
      </c>
      <c r="E10" s="259" t="s">
        <v>1501</v>
      </c>
      <c r="F10" s="259" t="s">
        <v>987</v>
      </c>
      <c r="G10" s="181"/>
      <c r="H10" s="181" t="s">
        <v>968</v>
      </c>
      <c r="K10" s="63"/>
      <c r="N10" s="32"/>
      <c r="O10" s="62" t="s">
        <v>303</v>
      </c>
      <c r="AH10" s="540"/>
      <c r="AI10" s="41" t="s">
        <v>167</v>
      </c>
      <c r="AJ10" s="41" t="s">
        <v>147</v>
      </c>
      <c r="AK10" s="41" t="s">
        <v>159</v>
      </c>
    </row>
    <row r="11" spans="1:52" ht="135" customHeight="1">
      <c r="D11" s="259" t="s">
        <v>954</v>
      </c>
      <c r="E11" s="259" t="s">
        <v>981</v>
      </c>
      <c r="F11" s="259" t="s">
        <v>988</v>
      </c>
      <c r="G11" s="181"/>
      <c r="H11" s="181" t="s">
        <v>3012</v>
      </c>
      <c r="K11" s="63"/>
      <c r="N11" s="32"/>
      <c r="O11" s="62" t="s">
        <v>1428</v>
      </c>
      <c r="AH11" s="540"/>
      <c r="AI11" s="41" t="s">
        <v>168</v>
      </c>
      <c r="AJ11" s="41" t="s">
        <v>147</v>
      </c>
      <c r="AK11" s="41" t="s">
        <v>159</v>
      </c>
    </row>
    <row r="12" spans="1:52" ht="121.5" customHeight="1">
      <c r="D12" s="259" t="s">
        <v>955</v>
      </c>
      <c r="E12" s="259" t="s">
        <v>982</v>
      </c>
      <c r="F12" s="259" t="s">
        <v>989</v>
      </c>
      <c r="G12" s="181"/>
      <c r="H12" s="181" t="s">
        <v>3013</v>
      </c>
      <c r="N12" s="32"/>
      <c r="O12" s="62" t="s">
        <v>304</v>
      </c>
    </row>
    <row r="13" spans="1:52" ht="117" customHeight="1">
      <c r="D13" s="259" t="s">
        <v>884</v>
      </c>
      <c r="E13" s="259" t="s">
        <v>983</v>
      </c>
      <c r="F13" s="259" t="s">
        <v>990</v>
      </c>
      <c r="G13" s="181"/>
      <c r="H13" s="181"/>
      <c r="J13" s="32"/>
      <c r="K13" s="60"/>
      <c r="L13" s="32"/>
      <c r="M13" s="32"/>
      <c r="N13" s="32"/>
      <c r="O13" s="62" t="s">
        <v>1498</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5" customHeight="1">
      <c r="D14" s="260" t="s">
        <v>957</v>
      </c>
      <c r="E14" s="260" t="s">
        <v>984</v>
      </c>
      <c r="F14" s="260" t="s">
        <v>991</v>
      </c>
      <c r="G14" s="181"/>
      <c r="H14" s="181"/>
      <c r="J14" s="32"/>
      <c r="K14" s="32"/>
      <c r="L14" s="32"/>
      <c r="M14" s="32"/>
      <c r="O14" s="62" t="s">
        <v>305</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5" customHeight="1">
      <c r="D15" s="260" t="s">
        <v>958</v>
      </c>
      <c r="E15" s="260" t="s">
        <v>1507</v>
      </c>
      <c r="F15" s="260" t="s">
        <v>1502</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5" customHeight="1">
      <c r="D16" s="260" t="s">
        <v>956</v>
      </c>
      <c r="E16" s="260" t="s">
        <v>985</v>
      </c>
      <c r="F16" s="260" t="s">
        <v>1503</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9" customHeight="1">
      <c r="D17" s="238"/>
      <c r="E17" s="238"/>
      <c r="F17" s="238"/>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3" customHeight="1">
      <c r="D18" s="238"/>
      <c r="E18" s="238"/>
      <c r="F18" s="238"/>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H6:AH8"/>
    <mergeCell ref="AH9:AH11"/>
    <mergeCell ref="AN3:AO3"/>
    <mergeCell ref="N1:T1"/>
    <mergeCell ref="N2:O2"/>
    <mergeCell ref="U1:W1"/>
    <mergeCell ref="AP3:AR3"/>
    <mergeCell ref="AI2:AJ2"/>
    <mergeCell ref="AH3:AH5"/>
    <mergeCell ref="L1:M1"/>
    <mergeCell ref="A1:C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7113C-4095-45D5-BB32-C733B1042956}">
  <sheetPr filterMode="1">
    <tabColor rgb="FFFFC000"/>
    <pageSetUpPr fitToPage="1"/>
  </sheetPr>
  <dimension ref="A1:EU482"/>
  <sheetViews>
    <sheetView showGridLines="0" zoomScale="55" zoomScaleNormal="55" workbookViewId="0">
      <selection activeCell="AE176" sqref="AE176"/>
    </sheetView>
  </sheetViews>
  <sheetFormatPr baseColWidth="10" defaultColWidth="11.54296875" defaultRowHeight="14.5"/>
  <cols>
    <col min="1" max="1" width="11.453125" style="405" customWidth="1"/>
    <col min="2" max="2" width="18.26953125" style="405" customWidth="1"/>
    <col min="3" max="3" width="16" style="405" customWidth="1"/>
    <col min="4" max="4" width="18.54296875" style="405" customWidth="1"/>
    <col min="5" max="5" width="43.54296875" style="405" customWidth="1"/>
    <col min="6" max="8" width="18.54296875" style="405" customWidth="1"/>
    <col min="9" max="10" width="16.08984375" style="405" customWidth="1"/>
    <col min="11" max="11" width="27.54296875" style="405" customWidth="1"/>
    <col min="12" max="12" width="24.6328125" style="405" customWidth="1"/>
    <col min="13" max="13" width="15.54296875" style="405" customWidth="1"/>
    <col min="14" max="14" width="25.36328125" style="405" customWidth="1"/>
    <col min="15" max="15" width="24" style="405" customWidth="1"/>
    <col min="16" max="16" width="14.54296875" style="405" customWidth="1"/>
    <col min="17" max="17" width="16.54296875" style="405" customWidth="1"/>
    <col min="18" max="18" width="39" style="405" customWidth="1"/>
    <col min="19" max="19" width="11.54296875" style="405"/>
    <col min="20" max="20" width="11.36328125" style="405" customWidth="1"/>
    <col min="21" max="21" width="6.90625" style="405" hidden="1" customWidth="1"/>
    <col min="22" max="22" width="10" style="405" customWidth="1"/>
    <col min="23" max="23" width="0.26953125" style="405" hidden="1" customWidth="1"/>
    <col min="24" max="24" width="11" style="405" customWidth="1"/>
    <col min="25" max="25" width="13.54296875" style="405" hidden="1" customWidth="1"/>
    <col min="26" max="26" width="7.6328125" style="405" customWidth="1"/>
    <col min="27" max="27" width="14.08984375" style="405" customWidth="1"/>
    <col min="28" max="28" width="31.453125" style="405" customWidth="1"/>
    <col min="29" max="29" width="35.453125" style="405" customWidth="1"/>
    <col min="30" max="30" width="38.1796875" style="405" customWidth="1"/>
    <col min="31" max="31" width="14.36328125" style="405" customWidth="1"/>
    <col min="32" max="32" width="14.453125" style="405" customWidth="1"/>
    <col min="33" max="33" width="16.90625" style="405" customWidth="1"/>
    <col min="34" max="34" width="9.08984375" style="405" hidden="1" customWidth="1"/>
    <col min="35" max="16384" width="11.54296875" style="405"/>
  </cols>
  <sheetData>
    <row r="1" spans="1:151" s="406" customFormat="1" ht="25.5">
      <c r="A1" s="813"/>
      <c r="B1" s="402"/>
      <c r="C1" s="402"/>
      <c r="D1" s="402"/>
      <c r="E1" s="402"/>
      <c r="F1" s="402"/>
      <c r="G1" s="402"/>
      <c r="H1" s="402"/>
      <c r="I1" s="402"/>
      <c r="J1" s="402"/>
      <c r="K1" s="402"/>
      <c r="L1" s="403"/>
      <c r="M1" s="403"/>
      <c r="N1" s="403"/>
      <c r="O1" s="403"/>
      <c r="P1" s="403"/>
      <c r="Q1" s="404"/>
      <c r="R1" s="405"/>
      <c r="S1" s="405"/>
      <c r="T1" s="405"/>
      <c r="U1" s="405"/>
      <c r="V1" s="405"/>
      <c r="W1" s="405"/>
      <c r="X1" s="405"/>
      <c r="Y1" s="405"/>
      <c r="Z1" s="405"/>
      <c r="AA1" s="405"/>
      <c r="AB1" s="405"/>
      <c r="AC1" s="405"/>
      <c r="AD1" s="405"/>
      <c r="AE1" s="405"/>
      <c r="AF1" s="405"/>
      <c r="AG1" s="405"/>
      <c r="AH1" s="405"/>
    </row>
    <row r="2" spans="1:151" s="406" customFormat="1" ht="25.5">
      <c r="A2" s="813"/>
      <c r="B2" s="402"/>
      <c r="C2" s="402"/>
      <c r="D2" s="402"/>
      <c r="E2" s="402"/>
      <c r="F2" s="402"/>
      <c r="G2" s="402"/>
      <c r="H2" s="402"/>
      <c r="I2" s="402"/>
      <c r="J2" s="402"/>
      <c r="K2" s="402"/>
      <c r="L2" s="403"/>
      <c r="M2" s="403"/>
      <c r="N2" s="403"/>
      <c r="O2" s="403"/>
      <c r="P2" s="403"/>
      <c r="Q2" s="404"/>
      <c r="R2" s="405"/>
      <c r="S2" s="405"/>
      <c r="T2" s="405"/>
      <c r="U2" s="405"/>
      <c r="V2" s="405"/>
      <c r="W2" s="405"/>
      <c r="X2" s="405"/>
      <c r="Y2" s="405"/>
      <c r="Z2" s="405"/>
      <c r="AA2" s="405"/>
      <c r="AB2" s="405"/>
      <c r="AC2" s="405"/>
      <c r="AD2" s="405"/>
      <c r="AE2" s="405"/>
      <c r="AF2" s="405"/>
      <c r="AG2" s="405"/>
      <c r="AH2" s="405"/>
    </row>
    <row r="3" spans="1:151" s="406" customFormat="1" ht="26" thickBot="1">
      <c r="A3" s="813"/>
      <c r="B3" s="407"/>
      <c r="C3" s="407"/>
      <c r="D3" s="407"/>
      <c r="E3" s="407"/>
      <c r="F3" s="407"/>
      <c r="G3" s="407"/>
      <c r="H3" s="407"/>
      <c r="I3" s="407"/>
      <c r="J3" s="407"/>
      <c r="K3" s="407"/>
      <c r="L3" s="408"/>
      <c r="M3" s="403"/>
      <c r="N3" s="403"/>
      <c r="O3" s="403"/>
      <c r="P3" s="403"/>
      <c r="Q3" s="404"/>
      <c r="R3" s="405"/>
      <c r="S3" s="405"/>
      <c r="T3" s="405"/>
      <c r="U3" s="405"/>
      <c r="V3" s="405"/>
      <c r="W3" s="405"/>
      <c r="X3" s="405"/>
      <c r="Y3" s="405"/>
      <c r="Z3" s="405"/>
      <c r="AA3" s="405"/>
      <c r="AB3" s="405"/>
      <c r="AC3" s="405"/>
      <c r="AD3" s="405"/>
      <c r="AE3" s="405"/>
      <c r="AF3" s="405"/>
      <c r="AG3" s="405"/>
      <c r="AH3" s="405"/>
    </row>
    <row r="4" spans="1:151" ht="15" thickBot="1">
      <c r="A4" s="409"/>
      <c r="B4" s="410"/>
      <c r="C4" s="410"/>
      <c r="D4" s="410"/>
      <c r="E4" s="410"/>
      <c r="F4" s="410"/>
      <c r="G4" s="410"/>
      <c r="H4" s="410"/>
      <c r="I4" s="814"/>
      <c r="J4" s="814"/>
      <c r="K4" s="814"/>
      <c r="L4" s="814"/>
      <c r="M4" s="814"/>
      <c r="N4" s="814"/>
      <c r="O4" s="814"/>
      <c r="P4" s="814"/>
      <c r="Q4" s="814"/>
      <c r="R4" s="814"/>
      <c r="S4" s="814"/>
      <c r="T4" s="814"/>
      <c r="U4" s="814"/>
      <c r="V4" s="814"/>
      <c r="W4" s="814"/>
      <c r="X4" s="814"/>
      <c r="Y4" s="814"/>
      <c r="Z4" s="814"/>
      <c r="AA4" s="814"/>
      <c r="AB4" s="814"/>
      <c r="AC4" s="814"/>
      <c r="AD4" s="814"/>
      <c r="AE4" s="815"/>
      <c r="AF4" s="815"/>
      <c r="AG4" s="815"/>
    </row>
    <row r="5" spans="1:151" ht="15" thickBot="1">
      <c r="A5" s="411"/>
      <c r="I5" s="814"/>
      <c r="J5" s="814"/>
      <c r="K5" s="814"/>
      <c r="L5" s="814"/>
      <c r="M5" s="814"/>
      <c r="N5" s="814"/>
      <c r="O5" s="814"/>
      <c r="P5" s="814"/>
      <c r="Q5" s="814"/>
      <c r="R5" s="814"/>
      <c r="S5" s="814"/>
      <c r="T5" s="814"/>
      <c r="U5" s="814"/>
      <c r="V5" s="814"/>
      <c r="W5" s="814"/>
      <c r="X5" s="814"/>
      <c r="Y5" s="814"/>
      <c r="Z5" s="814"/>
      <c r="AA5" s="814"/>
      <c r="AB5" s="814"/>
      <c r="AC5" s="814"/>
      <c r="AD5" s="814"/>
      <c r="AE5" s="815"/>
      <c r="AF5" s="815"/>
      <c r="AG5" s="815"/>
    </row>
    <row r="6" spans="1:151" ht="19.75" customHeight="1" thickBot="1">
      <c r="A6" s="816" t="s">
        <v>1001</v>
      </c>
      <c r="B6" s="816"/>
      <c r="C6" s="816"/>
      <c r="D6" s="816"/>
      <c r="E6" s="816"/>
      <c r="F6" s="816"/>
      <c r="G6" s="816"/>
      <c r="H6" s="816"/>
      <c r="I6" s="817" t="s">
        <v>1002</v>
      </c>
      <c r="J6" s="817"/>
      <c r="K6" s="817"/>
      <c r="L6" s="817"/>
      <c r="M6" s="817"/>
      <c r="N6" s="817"/>
      <c r="O6" s="817"/>
      <c r="P6" s="817"/>
      <c r="Q6" s="817"/>
      <c r="R6" s="817"/>
      <c r="S6" s="817"/>
      <c r="T6" s="818" t="s">
        <v>317</v>
      </c>
      <c r="U6" s="818"/>
      <c r="V6" s="818"/>
      <c r="W6" s="818"/>
      <c r="X6" s="818"/>
      <c r="Y6" s="818"/>
      <c r="Z6" s="818"/>
      <c r="AA6" s="817" t="s">
        <v>1003</v>
      </c>
      <c r="AB6" s="817"/>
      <c r="AC6" s="817"/>
      <c r="AD6" s="817"/>
      <c r="AE6" s="817"/>
      <c r="AF6" s="817"/>
      <c r="AG6" s="817"/>
    </row>
    <row r="7" spans="1:151" ht="22.4" customHeight="1" thickBot="1">
      <c r="A7" s="819" t="s">
        <v>1004</v>
      </c>
      <c r="B7" s="820" t="s">
        <v>24</v>
      </c>
      <c r="C7" s="819" t="s">
        <v>1005</v>
      </c>
      <c r="D7" s="822" t="s">
        <v>1006</v>
      </c>
      <c r="E7" s="820" t="s">
        <v>1007</v>
      </c>
      <c r="F7" s="823" t="s">
        <v>934</v>
      </c>
      <c r="G7" s="823"/>
      <c r="H7" s="824" t="s">
        <v>1008</v>
      </c>
      <c r="I7" s="819" t="s">
        <v>1009</v>
      </c>
      <c r="J7" s="822" t="s">
        <v>1010</v>
      </c>
      <c r="K7" s="825" t="s">
        <v>1011</v>
      </c>
      <c r="L7" s="826" t="s">
        <v>1012</v>
      </c>
      <c r="M7" s="827" t="s">
        <v>1013</v>
      </c>
      <c r="N7" s="827" t="s">
        <v>1014</v>
      </c>
      <c r="O7" s="821" t="s">
        <v>1015</v>
      </c>
      <c r="P7" s="821" t="s">
        <v>1016</v>
      </c>
      <c r="Q7" s="821" t="s">
        <v>1017</v>
      </c>
      <c r="R7" s="828" t="s">
        <v>1018</v>
      </c>
      <c r="S7" s="828"/>
      <c r="T7" s="818"/>
      <c r="U7" s="818"/>
      <c r="V7" s="818"/>
      <c r="W7" s="818"/>
      <c r="X7" s="818"/>
      <c r="Y7" s="818"/>
      <c r="Z7" s="818"/>
      <c r="AA7" s="831" t="s">
        <v>1019</v>
      </c>
      <c r="AB7" s="831" t="s">
        <v>1020</v>
      </c>
      <c r="AC7" s="412" t="s">
        <v>1021</v>
      </c>
      <c r="AD7" s="412" t="s">
        <v>1022</v>
      </c>
      <c r="AE7" s="821" t="s">
        <v>1023</v>
      </c>
      <c r="AF7" s="821" t="s">
        <v>1024</v>
      </c>
      <c r="AG7" s="828" t="s">
        <v>1025</v>
      </c>
      <c r="AH7" s="829" t="s">
        <v>1510</v>
      </c>
    </row>
    <row r="8" spans="1:151" ht="13.75" customHeight="1" thickBot="1">
      <c r="A8" s="819"/>
      <c r="B8" s="820"/>
      <c r="C8" s="819"/>
      <c r="D8" s="822"/>
      <c r="E8" s="820"/>
      <c r="F8" s="821" t="s">
        <v>1026</v>
      </c>
      <c r="G8" s="821" t="s">
        <v>1511</v>
      </c>
      <c r="H8" s="824"/>
      <c r="I8" s="819"/>
      <c r="J8" s="822"/>
      <c r="K8" s="825"/>
      <c r="L8" s="826"/>
      <c r="M8" s="827"/>
      <c r="N8" s="827"/>
      <c r="O8" s="821"/>
      <c r="P8" s="821"/>
      <c r="Q8" s="821"/>
      <c r="R8" s="821" t="s">
        <v>1028</v>
      </c>
      <c r="S8" s="828" t="s">
        <v>1029</v>
      </c>
      <c r="T8" s="830" t="s">
        <v>1030</v>
      </c>
      <c r="U8" s="830"/>
      <c r="V8" s="830"/>
      <c r="W8" s="830"/>
      <c r="X8" s="830"/>
      <c r="Y8" s="412"/>
      <c r="Z8" s="821" t="s">
        <v>180</v>
      </c>
      <c r="AA8" s="831"/>
      <c r="AB8" s="831"/>
      <c r="AC8" s="821" t="s">
        <v>1031</v>
      </c>
      <c r="AD8" s="821" t="s">
        <v>1032</v>
      </c>
      <c r="AE8" s="821"/>
      <c r="AF8" s="821"/>
      <c r="AG8" s="828"/>
      <c r="AH8" s="829"/>
    </row>
    <row r="9" spans="1:151" ht="23">
      <c r="A9" s="819"/>
      <c r="B9" s="820"/>
      <c r="C9" s="819"/>
      <c r="D9" s="822"/>
      <c r="E9" s="820"/>
      <c r="F9" s="821"/>
      <c r="G9" s="821"/>
      <c r="H9" s="824"/>
      <c r="I9" s="819"/>
      <c r="J9" s="822"/>
      <c r="K9" s="825"/>
      <c r="L9" s="826"/>
      <c r="M9" s="827"/>
      <c r="N9" s="827"/>
      <c r="O9" s="413"/>
      <c r="P9" s="413"/>
      <c r="Q9" s="413"/>
      <c r="R9" s="821"/>
      <c r="S9" s="828"/>
      <c r="T9" s="414" t="s">
        <v>1033</v>
      </c>
      <c r="U9" s="414"/>
      <c r="V9" s="414" t="s">
        <v>1034</v>
      </c>
      <c r="W9" s="414"/>
      <c r="X9" s="414" t="s">
        <v>1035</v>
      </c>
      <c r="Y9" s="413"/>
      <c r="Z9" s="821"/>
      <c r="AA9" s="831"/>
      <c r="AB9" s="831"/>
      <c r="AC9" s="821"/>
      <c r="AD9" s="821"/>
      <c r="AE9" s="821"/>
      <c r="AF9" s="821"/>
      <c r="AG9" s="828"/>
      <c r="AH9" s="829"/>
    </row>
    <row r="10" spans="1:151" s="415" customFormat="1" ht="101.5" hidden="1">
      <c r="A10" s="415" t="s">
        <v>1512</v>
      </c>
      <c r="B10" s="415" t="s">
        <v>949</v>
      </c>
      <c r="C10" s="415" t="s">
        <v>361</v>
      </c>
      <c r="D10" s="416" t="s">
        <v>1513</v>
      </c>
      <c r="E10" s="416" t="s">
        <v>1514</v>
      </c>
      <c r="F10" s="415" t="s">
        <v>33</v>
      </c>
      <c r="G10" s="415">
        <v>130</v>
      </c>
      <c r="H10" s="415" t="s">
        <v>1515</v>
      </c>
      <c r="I10" s="415" t="s">
        <v>1516</v>
      </c>
      <c r="J10" s="417" t="s">
        <v>1517</v>
      </c>
      <c r="K10" s="417" t="s">
        <v>1518</v>
      </c>
      <c r="L10" s="417" t="s">
        <v>1518</v>
      </c>
      <c r="M10" s="415" t="s">
        <v>1519</v>
      </c>
      <c r="N10" s="415" t="s">
        <v>1520</v>
      </c>
      <c r="O10" s="415" t="s">
        <v>1521</v>
      </c>
      <c r="P10" s="415" t="s">
        <v>33</v>
      </c>
      <c r="Q10" s="415" t="s">
        <v>32</v>
      </c>
      <c r="R10" s="415" t="s">
        <v>1522</v>
      </c>
      <c r="S10" s="415" t="s">
        <v>1516</v>
      </c>
      <c r="T10" s="415" t="s">
        <v>1523</v>
      </c>
      <c r="U10" s="418"/>
      <c r="V10" s="415" t="s">
        <v>8</v>
      </c>
      <c r="W10" s="418"/>
      <c r="X10" s="415" t="s">
        <v>1524</v>
      </c>
      <c r="Y10" s="418"/>
      <c r="AA10" s="415" t="s">
        <v>32</v>
      </c>
      <c r="AB10" s="415" t="s">
        <v>1525</v>
      </c>
      <c r="AC10" s="415" t="s">
        <v>1516</v>
      </c>
      <c r="AD10" s="415" t="s">
        <v>1516</v>
      </c>
      <c r="AE10" s="415" t="s">
        <v>1526</v>
      </c>
      <c r="AF10" s="417">
        <v>44819</v>
      </c>
      <c r="AG10" s="415" t="s">
        <v>1516</v>
      </c>
      <c r="AH10" s="415">
        <v>1</v>
      </c>
      <c r="AI10" s="419"/>
      <c r="AJ10" s="419"/>
      <c r="AK10" s="419"/>
      <c r="AL10" s="419"/>
      <c r="AM10" s="419"/>
      <c r="AN10" s="419"/>
      <c r="AO10" s="419"/>
      <c r="AP10" s="419"/>
      <c r="AQ10" s="419"/>
      <c r="AR10" s="419"/>
      <c r="AS10" s="419"/>
      <c r="AT10" s="419"/>
      <c r="AU10" s="419"/>
      <c r="AV10" s="419"/>
      <c r="AW10" s="419"/>
      <c r="AX10" s="419"/>
      <c r="AY10" s="419"/>
      <c r="AZ10" s="419"/>
      <c r="BA10" s="419"/>
      <c r="BB10" s="419"/>
      <c r="BC10" s="419"/>
      <c r="BD10" s="419"/>
      <c r="BE10" s="419"/>
      <c r="BF10" s="419"/>
      <c r="BG10" s="419"/>
      <c r="BH10" s="419"/>
      <c r="BI10" s="419"/>
      <c r="BJ10" s="419"/>
      <c r="BK10" s="419"/>
      <c r="BL10" s="419"/>
      <c r="BM10" s="419"/>
      <c r="BN10" s="419"/>
      <c r="BO10" s="419"/>
      <c r="BP10" s="419"/>
      <c r="BQ10" s="419"/>
      <c r="BR10" s="419"/>
      <c r="BS10" s="419"/>
      <c r="BT10" s="419"/>
      <c r="BU10" s="419"/>
      <c r="BV10" s="419"/>
      <c r="BW10" s="419"/>
      <c r="BX10" s="419"/>
      <c r="BY10" s="419"/>
      <c r="BZ10" s="419"/>
      <c r="CA10" s="419"/>
      <c r="CB10" s="419"/>
      <c r="CC10" s="419"/>
      <c r="CD10" s="419"/>
      <c r="CE10" s="419"/>
      <c r="CF10" s="419"/>
      <c r="CG10" s="419"/>
      <c r="CH10" s="419"/>
      <c r="CI10" s="419"/>
      <c r="CJ10" s="419"/>
      <c r="CK10" s="419"/>
      <c r="CL10" s="419"/>
      <c r="CM10" s="419"/>
      <c r="CN10" s="419"/>
      <c r="CO10" s="419"/>
      <c r="CP10" s="419"/>
      <c r="CQ10" s="419"/>
      <c r="CR10" s="419"/>
      <c r="CS10" s="419"/>
      <c r="CT10" s="419"/>
      <c r="CU10" s="419"/>
      <c r="CV10" s="419"/>
      <c r="CW10" s="419"/>
      <c r="CX10" s="419"/>
      <c r="CY10" s="419"/>
      <c r="CZ10" s="419"/>
      <c r="DA10" s="419"/>
      <c r="DB10" s="419"/>
      <c r="DC10" s="419"/>
      <c r="DD10" s="419"/>
      <c r="DE10" s="419"/>
      <c r="DF10" s="419"/>
      <c r="DG10" s="419"/>
      <c r="DH10" s="419"/>
      <c r="DI10" s="419"/>
      <c r="DJ10" s="419"/>
      <c r="DK10" s="419"/>
      <c r="DL10" s="419"/>
      <c r="DM10" s="419"/>
      <c r="DN10" s="419"/>
      <c r="DO10" s="419"/>
      <c r="DP10" s="419"/>
      <c r="DQ10" s="419"/>
      <c r="DR10" s="419"/>
      <c r="DS10" s="419"/>
      <c r="DT10" s="419"/>
      <c r="DU10" s="419"/>
      <c r="DV10" s="419"/>
      <c r="DW10" s="419"/>
      <c r="DX10" s="419"/>
      <c r="DY10" s="419"/>
      <c r="DZ10" s="419"/>
      <c r="EA10" s="419"/>
      <c r="EB10" s="419"/>
      <c r="EC10" s="419"/>
      <c r="ED10" s="419"/>
      <c r="EE10" s="419"/>
      <c r="EF10" s="419"/>
      <c r="EG10" s="419"/>
      <c r="EH10" s="419"/>
      <c r="EI10" s="419"/>
      <c r="EJ10" s="419"/>
      <c r="EK10" s="419"/>
      <c r="EL10" s="419"/>
      <c r="EM10" s="419"/>
      <c r="EN10" s="419"/>
      <c r="EO10" s="419"/>
      <c r="EP10" s="419"/>
      <c r="EQ10" s="419"/>
      <c r="ER10" s="419"/>
      <c r="ES10" s="419"/>
      <c r="ET10" s="419"/>
      <c r="EU10" s="419"/>
    </row>
    <row r="11" spans="1:151" s="415" customFormat="1" ht="43.5" hidden="1">
      <c r="A11" s="415" t="s">
        <v>1527</v>
      </c>
      <c r="B11" s="415" t="s">
        <v>949</v>
      </c>
      <c r="C11" s="415" t="s">
        <v>361</v>
      </c>
      <c r="D11" s="416" t="s">
        <v>1528</v>
      </c>
      <c r="E11" s="416" t="s">
        <v>1529</v>
      </c>
      <c r="F11" s="415" t="s">
        <v>32</v>
      </c>
      <c r="G11" s="415" t="s">
        <v>1516</v>
      </c>
      <c r="H11" s="415" t="s">
        <v>1515</v>
      </c>
      <c r="I11" s="417">
        <v>36526</v>
      </c>
      <c r="J11" s="417" t="s">
        <v>1517</v>
      </c>
      <c r="K11" s="417" t="s">
        <v>1518</v>
      </c>
      <c r="L11" s="417" t="s">
        <v>1518</v>
      </c>
      <c r="M11" s="415" t="s">
        <v>1519</v>
      </c>
      <c r="N11" s="415" t="s">
        <v>1530</v>
      </c>
      <c r="O11" s="415" t="s">
        <v>1521</v>
      </c>
      <c r="P11" s="415" t="s">
        <v>33</v>
      </c>
      <c r="Q11" s="415" t="s">
        <v>32</v>
      </c>
      <c r="R11" s="415" t="s">
        <v>1522</v>
      </c>
      <c r="S11" s="415" t="s">
        <v>1516</v>
      </c>
      <c r="T11" s="415" t="s">
        <v>1523</v>
      </c>
      <c r="U11" s="418"/>
      <c r="V11" s="415" t="s">
        <v>8</v>
      </c>
      <c r="W11" s="418"/>
      <c r="X11" s="415" t="s">
        <v>1524</v>
      </c>
      <c r="Y11" s="418"/>
      <c r="AA11" s="415" t="s">
        <v>33</v>
      </c>
      <c r="AB11" s="415" t="s">
        <v>1516</v>
      </c>
      <c r="AC11" s="415" t="s">
        <v>1516</v>
      </c>
      <c r="AD11" s="415" t="s">
        <v>1516</v>
      </c>
      <c r="AE11" s="415" t="s">
        <v>1516</v>
      </c>
      <c r="AF11" s="417">
        <v>44819</v>
      </c>
      <c r="AG11" s="415" t="s">
        <v>1516</v>
      </c>
      <c r="AH11" s="415">
        <v>1</v>
      </c>
      <c r="AI11" s="419"/>
      <c r="AJ11" s="419"/>
      <c r="AK11" s="419"/>
      <c r="AL11" s="419"/>
      <c r="AM11" s="419"/>
      <c r="AN11" s="419"/>
      <c r="AO11" s="419"/>
      <c r="AP11" s="419"/>
      <c r="AQ11" s="419"/>
      <c r="AR11" s="419"/>
      <c r="AS11" s="419"/>
      <c r="AT11" s="419"/>
      <c r="AU11" s="419"/>
      <c r="AV11" s="419"/>
      <c r="AW11" s="419"/>
      <c r="AX11" s="419"/>
      <c r="AY11" s="419"/>
      <c r="AZ11" s="419"/>
      <c r="BA11" s="419"/>
      <c r="BB11" s="419"/>
      <c r="BC11" s="419"/>
      <c r="BD11" s="419"/>
      <c r="BE11" s="419"/>
      <c r="BF11" s="419"/>
      <c r="BG11" s="419"/>
      <c r="BH11" s="419"/>
      <c r="BI11" s="419"/>
      <c r="BJ11" s="419"/>
      <c r="BK11" s="419"/>
      <c r="BL11" s="419"/>
      <c r="BM11" s="419"/>
      <c r="BN11" s="419"/>
      <c r="BO11" s="419"/>
      <c r="BP11" s="419"/>
      <c r="BQ11" s="419"/>
      <c r="BR11" s="419"/>
      <c r="BS11" s="419"/>
      <c r="BT11" s="419"/>
      <c r="BU11" s="419"/>
      <c r="BV11" s="419"/>
      <c r="BW11" s="419"/>
      <c r="BX11" s="419"/>
      <c r="BY11" s="419"/>
      <c r="BZ11" s="419"/>
      <c r="CA11" s="419"/>
      <c r="CB11" s="419"/>
      <c r="CC11" s="419"/>
      <c r="CD11" s="419"/>
      <c r="CE11" s="419"/>
      <c r="CF11" s="419"/>
      <c r="CG11" s="419"/>
      <c r="CH11" s="419"/>
      <c r="CI11" s="419"/>
      <c r="CJ11" s="419"/>
      <c r="CK11" s="419"/>
      <c r="CL11" s="419"/>
      <c r="CM11" s="419"/>
      <c r="CN11" s="419"/>
      <c r="CO11" s="419"/>
      <c r="CP11" s="419"/>
      <c r="CQ11" s="419"/>
      <c r="CR11" s="419"/>
      <c r="CS11" s="419"/>
      <c r="CT11" s="419"/>
      <c r="CU11" s="419"/>
      <c r="CV11" s="419"/>
      <c r="CW11" s="419"/>
      <c r="CX11" s="419"/>
      <c r="CY11" s="419"/>
      <c r="CZ11" s="419"/>
      <c r="DA11" s="419"/>
      <c r="DB11" s="419"/>
      <c r="DC11" s="419"/>
      <c r="DD11" s="419"/>
      <c r="DE11" s="419"/>
      <c r="DF11" s="419"/>
      <c r="DG11" s="419"/>
      <c r="DH11" s="419"/>
      <c r="DI11" s="419"/>
      <c r="DJ11" s="419"/>
      <c r="DK11" s="419"/>
      <c r="DL11" s="419"/>
      <c r="DM11" s="419"/>
      <c r="DN11" s="419"/>
      <c r="DO11" s="419"/>
      <c r="DP11" s="419"/>
      <c r="DQ11" s="419"/>
      <c r="DR11" s="419"/>
      <c r="DS11" s="419"/>
      <c r="DT11" s="419"/>
      <c r="DU11" s="419"/>
      <c r="DV11" s="419"/>
      <c r="DW11" s="419"/>
      <c r="DX11" s="419"/>
      <c r="DY11" s="419"/>
      <c r="DZ11" s="419"/>
      <c r="EA11" s="419"/>
      <c r="EB11" s="419"/>
      <c r="EC11" s="419"/>
      <c r="ED11" s="419"/>
      <c r="EE11" s="419"/>
      <c r="EF11" s="419"/>
      <c r="EG11" s="419"/>
      <c r="EH11" s="419"/>
      <c r="EI11" s="419"/>
      <c r="EJ11" s="419"/>
      <c r="EK11" s="419"/>
      <c r="EL11" s="419"/>
      <c r="EM11" s="419"/>
      <c r="EN11" s="419"/>
      <c r="EO11" s="419"/>
      <c r="EP11" s="419"/>
      <c r="EQ11" s="419"/>
      <c r="ER11" s="419"/>
      <c r="ES11" s="419"/>
      <c r="ET11" s="419"/>
      <c r="EU11" s="419"/>
    </row>
    <row r="12" spans="1:151" s="415" customFormat="1" ht="87" hidden="1">
      <c r="A12" s="415" t="s">
        <v>1531</v>
      </c>
      <c r="B12" s="415" t="s">
        <v>949</v>
      </c>
      <c r="C12" s="415" t="s">
        <v>361</v>
      </c>
      <c r="D12" s="416" t="s">
        <v>1532</v>
      </c>
      <c r="E12" s="416" t="s">
        <v>1533</v>
      </c>
      <c r="F12" s="415" t="s">
        <v>33</v>
      </c>
      <c r="G12" s="415">
        <v>130</v>
      </c>
      <c r="H12" s="415" t="s">
        <v>1515</v>
      </c>
      <c r="I12" s="420">
        <v>36526</v>
      </c>
      <c r="J12" s="417" t="s">
        <v>1517</v>
      </c>
      <c r="K12" s="417" t="s">
        <v>1518</v>
      </c>
      <c r="L12" s="417" t="s">
        <v>1518</v>
      </c>
      <c r="M12" s="415" t="s">
        <v>1519</v>
      </c>
      <c r="N12" s="415" t="s">
        <v>1530</v>
      </c>
      <c r="O12" s="415" t="s">
        <v>1534</v>
      </c>
      <c r="P12" s="415" t="s">
        <v>33</v>
      </c>
      <c r="Q12" s="415" t="s">
        <v>32</v>
      </c>
      <c r="R12" s="415" t="s">
        <v>1522</v>
      </c>
      <c r="S12" s="415" t="s">
        <v>1516</v>
      </c>
      <c r="T12" s="415" t="s">
        <v>1535</v>
      </c>
      <c r="U12" s="418"/>
      <c r="V12" s="415" t="s">
        <v>8</v>
      </c>
      <c r="W12" s="418"/>
      <c r="X12" s="415" t="s">
        <v>1524</v>
      </c>
      <c r="Y12" s="418"/>
      <c r="AA12" s="415" t="s">
        <v>33</v>
      </c>
      <c r="AB12" s="415" t="s">
        <v>1536</v>
      </c>
      <c r="AC12" s="415" t="s">
        <v>1536</v>
      </c>
      <c r="AD12" s="415" t="s">
        <v>1537</v>
      </c>
      <c r="AE12" s="415" t="s">
        <v>1526</v>
      </c>
      <c r="AF12" s="417">
        <v>44819</v>
      </c>
      <c r="AG12" s="415" t="s">
        <v>1538</v>
      </c>
      <c r="AH12" s="415">
        <v>1</v>
      </c>
      <c r="AI12" s="419"/>
      <c r="AJ12" s="419"/>
      <c r="AK12" s="419"/>
      <c r="AL12" s="419"/>
      <c r="AM12" s="419"/>
      <c r="AN12" s="419"/>
      <c r="AO12" s="419"/>
      <c r="AP12" s="419"/>
      <c r="AQ12" s="419"/>
      <c r="AR12" s="419"/>
      <c r="AS12" s="419"/>
      <c r="AT12" s="419"/>
      <c r="AU12" s="419"/>
      <c r="AV12" s="419"/>
      <c r="AW12" s="419"/>
      <c r="AX12" s="419"/>
      <c r="AY12" s="419"/>
      <c r="AZ12" s="419"/>
      <c r="BA12" s="419"/>
      <c r="BB12" s="419"/>
      <c r="BC12" s="419"/>
      <c r="BD12" s="419"/>
      <c r="BE12" s="419"/>
      <c r="BF12" s="419"/>
      <c r="BG12" s="419"/>
      <c r="BH12" s="419"/>
      <c r="BI12" s="419"/>
      <c r="BJ12" s="419"/>
      <c r="BK12" s="419"/>
      <c r="BL12" s="419"/>
      <c r="BM12" s="419"/>
      <c r="BN12" s="419"/>
      <c r="BO12" s="419"/>
      <c r="BP12" s="419"/>
      <c r="BQ12" s="419"/>
      <c r="BR12" s="419"/>
      <c r="BS12" s="419"/>
      <c r="BT12" s="419"/>
      <c r="BU12" s="419"/>
      <c r="BV12" s="419"/>
      <c r="BW12" s="419"/>
      <c r="BX12" s="419"/>
      <c r="BY12" s="419"/>
      <c r="BZ12" s="419"/>
      <c r="CA12" s="419"/>
      <c r="CB12" s="419"/>
      <c r="CC12" s="419"/>
      <c r="CD12" s="419"/>
      <c r="CE12" s="419"/>
      <c r="CF12" s="419"/>
      <c r="CG12" s="419"/>
      <c r="CH12" s="419"/>
      <c r="CI12" s="419"/>
      <c r="CJ12" s="419"/>
      <c r="CK12" s="419"/>
      <c r="CL12" s="419"/>
      <c r="CM12" s="419"/>
      <c r="CN12" s="419"/>
      <c r="CO12" s="419"/>
      <c r="CP12" s="419"/>
      <c r="CQ12" s="419"/>
      <c r="CR12" s="419"/>
      <c r="CS12" s="419"/>
      <c r="CT12" s="419"/>
      <c r="CU12" s="419"/>
      <c r="CV12" s="419"/>
      <c r="CW12" s="419"/>
      <c r="CX12" s="419"/>
      <c r="CY12" s="419"/>
      <c r="CZ12" s="419"/>
      <c r="DA12" s="419"/>
      <c r="DB12" s="419"/>
      <c r="DC12" s="419"/>
      <c r="DD12" s="419"/>
      <c r="DE12" s="419"/>
      <c r="DF12" s="419"/>
      <c r="DG12" s="419"/>
      <c r="DH12" s="419"/>
      <c r="DI12" s="419"/>
      <c r="DJ12" s="419"/>
      <c r="DK12" s="419"/>
      <c r="DL12" s="419"/>
      <c r="DM12" s="419"/>
      <c r="DN12" s="419"/>
      <c r="DO12" s="419"/>
      <c r="DP12" s="419"/>
      <c r="DQ12" s="419"/>
      <c r="DR12" s="419"/>
      <c r="DS12" s="419"/>
      <c r="DT12" s="419"/>
      <c r="DU12" s="419"/>
      <c r="DV12" s="419"/>
      <c r="DW12" s="419"/>
      <c r="DX12" s="419"/>
      <c r="DY12" s="419"/>
      <c r="DZ12" s="419"/>
      <c r="EA12" s="419"/>
      <c r="EB12" s="419"/>
      <c r="EC12" s="419"/>
      <c r="ED12" s="419"/>
      <c r="EE12" s="419"/>
      <c r="EF12" s="419"/>
      <c r="EG12" s="419"/>
      <c r="EH12" s="419"/>
      <c r="EI12" s="419"/>
      <c r="EJ12" s="419"/>
      <c r="EK12" s="419"/>
      <c r="EL12" s="419"/>
      <c r="EM12" s="419"/>
      <c r="EN12" s="419"/>
      <c r="EO12" s="419"/>
      <c r="EP12" s="419"/>
      <c r="EQ12" s="419"/>
      <c r="ER12" s="419"/>
      <c r="ES12" s="419"/>
      <c r="ET12" s="419"/>
      <c r="EU12" s="419"/>
    </row>
    <row r="13" spans="1:151" s="415" customFormat="1" ht="87" hidden="1">
      <c r="A13" s="415" t="s">
        <v>1539</v>
      </c>
      <c r="B13" s="415" t="s">
        <v>949</v>
      </c>
      <c r="C13" s="415" t="s">
        <v>361</v>
      </c>
      <c r="D13" s="416" t="s">
        <v>1540</v>
      </c>
      <c r="E13" s="416" t="s">
        <v>1541</v>
      </c>
      <c r="F13" s="415" t="s">
        <v>33</v>
      </c>
      <c r="G13" s="415">
        <v>130</v>
      </c>
      <c r="H13" s="415" t="s">
        <v>1515</v>
      </c>
      <c r="I13" s="417">
        <v>36526</v>
      </c>
      <c r="J13" s="417" t="s">
        <v>1517</v>
      </c>
      <c r="K13" s="417" t="s">
        <v>1518</v>
      </c>
      <c r="L13" s="417" t="s">
        <v>1518</v>
      </c>
      <c r="M13" s="415" t="s">
        <v>1519</v>
      </c>
      <c r="N13" s="415" t="s">
        <v>1530</v>
      </c>
      <c r="O13" s="415" t="s">
        <v>1521</v>
      </c>
      <c r="P13" s="415" t="s">
        <v>33</v>
      </c>
      <c r="Q13" s="415" t="s">
        <v>33</v>
      </c>
      <c r="R13" s="415" t="s">
        <v>1522</v>
      </c>
      <c r="S13" s="415" t="s">
        <v>1516</v>
      </c>
      <c r="T13" s="415" t="s">
        <v>1535</v>
      </c>
      <c r="U13" s="418" t="s">
        <v>8</v>
      </c>
      <c r="V13" s="415" t="s">
        <v>8</v>
      </c>
      <c r="W13" s="418"/>
      <c r="X13" s="415" t="s">
        <v>33</v>
      </c>
      <c r="Y13" s="418" t="s">
        <v>1542</v>
      </c>
      <c r="Z13" s="415" t="s">
        <v>1543</v>
      </c>
      <c r="AA13" s="415" t="s">
        <v>33</v>
      </c>
      <c r="AB13" s="415" t="s">
        <v>1536</v>
      </c>
      <c r="AC13" s="415" t="s">
        <v>1536</v>
      </c>
      <c r="AD13" s="415" t="s">
        <v>1537</v>
      </c>
      <c r="AE13" s="415" t="s">
        <v>1526</v>
      </c>
      <c r="AF13" s="417">
        <v>44819</v>
      </c>
      <c r="AG13" s="415" t="s">
        <v>1538</v>
      </c>
      <c r="AH13" s="415">
        <v>1</v>
      </c>
      <c r="AI13" s="419"/>
      <c r="AJ13" s="419"/>
      <c r="AK13" s="419"/>
      <c r="AL13" s="419"/>
      <c r="AM13" s="419"/>
      <c r="AN13" s="419"/>
      <c r="AO13" s="419"/>
      <c r="AP13" s="419"/>
      <c r="AQ13" s="419"/>
      <c r="AR13" s="419"/>
      <c r="AS13" s="419"/>
      <c r="AT13" s="419"/>
      <c r="AU13" s="419"/>
      <c r="AV13" s="419"/>
      <c r="AW13" s="419"/>
      <c r="AX13" s="419"/>
      <c r="AY13" s="419"/>
      <c r="AZ13" s="419"/>
      <c r="BA13" s="419"/>
      <c r="BB13" s="419"/>
      <c r="BC13" s="419"/>
      <c r="BD13" s="419"/>
      <c r="BE13" s="419"/>
      <c r="BF13" s="419"/>
      <c r="BG13" s="419"/>
      <c r="BH13" s="419"/>
      <c r="BI13" s="419"/>
      <c r="BJ13" s="419"/>
      <c r="BK13" s="419"/>
      <c r="BL13" s="419"/>
      <c r="BM13" s="419"/>
      <c r="BN13" s="419"/>
      <c r="BO13" s="419"/>
      <c r="BP13" s="419"/>
      <c r="BQ13" s="419"/>
      <c r="BR13" s="419"/>
      <c r="BS13" s="419"/>
      <c r="BT13" s="419"/>
      <c r="BU13" s="419"/>
      <c r="BV13" s="419"/>
      <c r="BW13" s="419"/>
      <c r="BX13" s="419"/>
      <c r="BY13" s="419"/>
      <c r="BZ13" s="419"/>
      <c r="CA13" s="419"/>
      <c r="CB13" s="419"/>
      <c r="CC13" s="419"/>
      <c r="CD13" s="419"/>
      <c r="CE13" s="419"/>
      <c r="CF13" s="419"/>
      <c r="CG13" s="419"/>
      <c r="CH13" s="419"/>
      <c r="CI13" s="419"/>
      <c r="CJ13" s="419"/>
      <c r="CK13" s="419"/>
      <c r="CL13" s="419"/>
      <c r="CM13" s="419"/>
      <c r="CN13" s="419"/>
      <c r="CO13" s="419"/>
      <c r="CP13" s="419"/>
      <c r="CQ13" s="419"/>
      <c r="CR13" s="419"/>
      <c r="CS13" s="419"/>
      <c r="CT13" s="419"/>
      <c r="CU13" s="419"/>
      <c r="CV13" s="419"/>
      <c r="CW13" s="419"/>
      <c r="CX13" s="419"/>
      <c r="CY13" s="419"/>
      <c r="CZ13" s="419"/>
      <c r="DA13" s="419"/>
      <c r="DB13" s="419"/>
      <c r="DC13" s="419"/>
      <c r="DD13" s="419"/>
      <c r="DE13" s="419"/>
      <c r="DF13" s="419"/>
      <c r="DG13" s="419"/>
      <c r="DH13" s="419"/>
      <c r="DI13" s="419"/>
      <c r="DJ13" s="419"/>
      <c r="DK13" s="419"/>
      <c r="DL13" s="419"/>
      <c r="DM13" s="419"/>
      <c r="DN13" s="419"/>
      <c r="DO13" s="419"/>
      <c r="DP13" s="419"/>
      <c r="DQ13" s="419"/>
      <c r="DR13" s="419"/>
      <c r="DS13" s="419"/>
      <c r="DT13" s="419"/>
      <c r="DU13" s="419"/>
      <c r="DV13" s="419"/>
      <c r="DW13" s="419"/>
      <c r="DX13" s="419"/>
      <c r="DY13" s="419"/>
      <c r="DZ13" s="419"/>
      <c r="EA13" s="419"/>
      <c r="EB13" s="419"/>
      <c r="EC13" s="419"/>
      <c r="ED13" s="419"/>
      <c r="EE13" s="419"/>
      <c r="EF13" s="419"/>
      <c r="EG13" s="419"/>
      <c r="EH13" s="419"/>
      <c r="EI13" s="419"/>
      <c r="EJ13" s="419"/>
      <c r="EK13" s="419"/>
      <c r="EL13" s="419"/>
      <c r="EM13" s="419"/>
      <c r="EN13" s="419"/>
      <c r="EO13" s="419"/>
      <c r="EP13" s="419"/>
      <c r="EQ13" s="419"/>
      <c r="ER13" s="419"/>
      <c r="ES13" s="419"/>
      <c r="ET13" s="419"/>
      <c r="EU13" s="419"/>
    </row>
    <row r="14" spans="1:151" s="415" customFormat="1" ht="87" hidden="1">
      <c r="A14" s="415" t="s">
        <v>1544</v>
      </c>
      <c r="B14" s="415" t="s">
        <v>949</v>
      </c>
      <c r="C14" s="415" t="s">
        <v>361</v>
      </c>
      <c r="D14" s="416" t="s">
        <v>1545</v>
      </c>
      <c r="E14" s="416" t="s">
        <v>1546</v>
      </c>
      <c r="F14" s="415" t="s">
        <v>33</v>
      </c>
      <c r="G14" s="415">
        <v>130</v>
      </c>
      <c r="H14" s="415" t="s">
        <v>1515</v>
      </c>
      <c r="I14" s="417">
        <v>36526</v>
      </c>
      <c r="J14" s="417" t="s">
        <v>1517</v>
      </c>
      <c r="K14" s="417" t="s">
        <v>1518</v>
      </c>
      <c r="L14" s="417" t="s">
        <v>1518</v>
      </c>
      <c r="M14" s="415" t="s">
        <v>1519</v>
      </c>
      <c r="N14" s="415" t="s">
        <v>1530</v>
      </c>
      <c r="O14" s="415" t="s">
        <v>1521</v>
      </c>
      <c r="P14" s="415" t="s">
        <v>33</v>
      </c>
      <c r="Q14" s="415" t="s">
        <v>33</v>
      </c>
      <c r="R14" s="415" t="s">
        <v>1522</v>
      </c>
      <c r="S14" s="415" t="s">
        <v>1516</v>
      </c>
      <c r="T14" s="415" t="s">
        <v>1535</v>
      </c>
      <c r="U14" s="418"/>
      <c r="V14" s="415" t="s">
        <v>8</v>
      </c>
      <c r="W14" s="418"/>
      <c r="X14" s="415" t="s">
        <v>8</v>
      </c>
      <c r="Y14" s="418"/>
      <c r="AA14" s="415" t="s">
        <v>33</v>
      </c>
      <c r="AB14" s="415" t="s">
        <v>1536</v>
      </c>
      <c r="AC14" s="415" t="s">
        <v>1536</v>
      </c>
      <c r="AD14" s="415" t="s">
        <v>1537</v>
      </c>
      <c r="AE14" s="415" t="s">
        <v>1526</v>
      </c>
      <c r="AF14" s="417">
        <v>44819</v>
      </c>
      <c r="AG14" s="415" t="s">
        <v>1538</v>
      </c>
      <c r="AH14" s="415">
        <v>1</v>
      </c>
      <c r="AI14" s="419"/>
      <c r="AJ14" s="419"/>
      <c r="AK14" s="419"/>
      <c r="AL14" s="419"/>
      <c r="AM14" s="419"/>
      <c r="AN14" s="419"/>
      <c r="AO14" s="419"/>
      <c r="AP14" s="419"/>
      <c r="AQ14" s="419"/>
      <c r="AR14" s="419"/>
      <c r="AS14" s="419"/>
      <c r="AT14" s="419"/>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c r="BQ14" s="419"/>
      <c r="BR14" s="419"/>
      <c r="BS14" s="419"/>
      <c r="BT14" s="419"/>
      <c r="BU14" s="419"/>
      <c r="BV14" s="419"/>
      <c r="BW14" s="419"/>
      <c r="BX14" s="419"/>
      <c r="BY14" s="419"/>
      <c r="BZ14" s="419"/>
      <c r="CA14" s="419"/>
      <c r="CB14" s="419"/>
      <c r="CC14" s="419"/>
      <c r="CD14" s="419"/>
      <c r="CE14" s="419"/>
      <c r="CF14" s="419"/>
      <c r="CG14" s="419"/>
      <c r="CH14" s="419"/>
      <c r="CI14" s="419"/>
      <c r="CJ14" s="419"/>
      <c r="CK14" s="419"/>
      <c r="CL14" s="419"/>
      <c r="CM14" s="419"/>
      <c r="CN14" s="419"/>
      <c r="CO14" s="419"/>
      <c r="CP14" s="419"/>
      <c r="CQ14" s="419"/>
      <c r="CR14" s="419"/>
      <c r="CS14" s="419"/>
      <c r="CT14" s="419"/>
      <c r="CU14" s="419"/>
      <c r="CV14" s="419"/>
      <c r="CW14" s="419"/>
      <c r="CX14" s="419"/>
      <c r="CY14" s="419"/>
      <c r="CZ14" s="419"/>
      <c r="DA14" s="419"/>
      <c r="DB14" s="419"/>
      <c r="DC14" s="419"/>
      <c r="DD14" s="419"/>
      <c r="DE14" s="419"/>
      <c r="DF14" s="419"/>
      <c r="DG14" s="419"/>
      <c r="DH14" s="419"/>
      <c r="DI14" s="419"/>
      <c r="DJ14" s="419"/>
      <c r="DK14" s="419"/>
      <c r="DL14" s="419"/>
      <c r="DM14" s="419"/>
      <c r="DN14" s="419"/>
      <c r="DO14" s="419"/>
      <c r="DP14" s="419"/>
      <c r="DQ14" s="419"/>
      <c r="DR14" s="419"/>
      <c r="DS14" s="419"/>
      <c r="DT14" s="419"/>
      <c r="DU14" s="419"/>
      <c r="DV14" s="419"/>
      <c r="DW14" s="419"/>
      <c r="DX14" s="419"/>
      <c r="DY14" s="419"/>
      <c r="DZ14" s="419"/>
      <c r="EA14" s="419"/>
      <c r="EB14" s="419"/>
      <c r="EC14" s="419"/>
      <c r="ED14" s="419"/>
      <c r="EE14" s="419"/>
      <c r="EF14" s="419"/>
      <c r="EG14" s="419"/>
      <c r="EH14" s="419"/>
      <c r="EI14" s="419"/>
      <c r="EJ14" s="419"/>
      <c r="EK14" s="419"/>
      <c r="EL14" s="419"/>
      <c r="EM14" s="419"/>
      <c r="EN14" s="419"/>
      <c r="EO14" s="419"/>
      <c r="EP14" s="419"/>
      <c r="EQ14" s="419"/>
      <c r="ER14" s="419"/>
      <c r="ES14" s="419"/>
      <c r="ET14" s="419"/>
      <c r="EU14" s="419"/>
    </row>
    <row r="15" spans="1:151" s="415" customFormat="1" ht="72.5" hidden="1">
      <c r="A15" s="415" t="s">
        <v>1547</v>
      </c>
      <c r="B15" s="415" t="s">
        <v>949</v>
      </c>
      <c r="C15" s="415" t="s">
        <v>361</v>
      </c>
      <c r="D15" s="416" t="s">
        <v>1548</v>
      </c>
      <c r="E15" s="416" t="s">
        <v>1549</v>
      </c>
      <c r="F15" s="415" t="s">
        <v>33</v>
      </c>
      <c r="G15" s="415">
        <v>45</v>
      </c>
      <c r="H15" s="415" t="s">
        <v>1515</v>
      </c>
      <c r="I15" s="417">
        <v>36526</v>
      </c>
      <c r="J15" s="417" t="s">
        <v>1517</v>
      </c>
      <c r="K15" s="417" t="s">
        <v>1518</v>
      </c>
      <c r="L15" s="417" t="s">
        <v>1518</v>
      </c>
      <c r="M15" s="415" t="s">
        <v>1519</v>
      </c>
      <c r="N15" s="415" t="s">
        <v>1530</v>
      </c>
      <c r="O15" s="415" t="s">
        <v>1521</v>
      </c>
      <c r="P15" s="415" t="s">
        <v>33</v>
      </c>
      <c r="Q15" s="415" t="s">
        <v>32</v>
      </c>
      <c r="R15" s="415" t="s">
        <v>1522</v>
      </c>
      <c r="S15" s="415" t="s">
        <v>1516</v>
      </c>
      <c r="T15" s="415" t="s">
        <v>1523</v>
      </c>
      <c r="U15" s="418"/>
      <c r="V15" s="415" t="s">
        <v>8</v>
      </c>
      <c r="W15" s="418"/>
      <c r="X15" s="415" t="s">
        <v>8</v>
      </c>
      <c r="Y15" s="418"/>
      <c r="AA15" s="415" t="s">
        <v>32</v>
      </c>
      <c r="AB15" s="415" t="s">
        <v>1516</v>
      </c>
      <c r="AC15" s="415" t="s">
        <v>1516</v>
      </c>
      <c r="AD15" s="415" t="s">
        <v>1516</v>
      </c>
      <c r="AE15" s="415" t="s">
        <v>1516</v>
      </c>
      <c r="AF15" s="417">
        <v>44819</v>
      </c>
      <c r="AG15" s="415" t="s">
        <v>1516</v>
      </c>
      <c r="AH15" s="415">
        <v>1</v>
      </c>
      <c r="AI15" s="419"/>
      <c r="AJ15" s="419"/>
      <c r="AK15" s="419"/>
      <c r="AL15" s="419"/>
      <c r="AM15" s="419"/>
      <c r="AN15" s="419"/>
      <c r="AO15" s="419"/>
      <c r="AP15" s="419"/>
      <c r="AQ15" s="419"/>
      <c r="AR15" s="419"/>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19"/>
      <c r="BT15" s="419"/>
      <c r="BU15" s="419"/>
      <c r="BV15" s="419"/>
      <c r="BW15" s="419"/>
      <c r="BX15" s="419"/>
      <c r="BY15" s="419"/>
      <c r="BZ15" s="419"/>
      <c r="CA15" s="419"/>
      <c r="CB15" s="419"/>
      <c r="CC15" s="419"/>
      <c r="CD15" s="419"/>
      <c r="CE15" s="419"/>
      <c r="CF15" s="419"/>
      <c r="CG15" s="419"/>
      <c r="CH15" s="419"/>
      <c r="CI15" s="419"/>
      <c r="CJ15" s="419"/>
      <c r="CK15" s="419"/>
      <c r="CL15" s="419"/>
      <c r="CM15" s="419"/>
      <c r="CN15" s="419"/>
      <c r="CO15" s="419"/>
      <c r="CP15" s="419"/>
      <c r="CQ15" s="419"/>
      <c r="CR15" s="419"/>
      <c r="CS15" s="419"/>
      <c r="CT15" s="419"/>
      <c r="CU15" s="419"/>
      <c r="CV15" s="419"/>
      <c r="CW15" s="419"/>
      <c r="CX15" s="419"/>
      <c r="CY15" s="419"/>
      <c r="CZ15" s="419"/>
      <c r="DA15" s="419"/>
      <c r="DB15" s="419"/>
      <c r="DC15" s="419"/>
      <c r="DD15" s="419"/>
      <c r="DE15" s="419"/>
      <c r="DF15" s="419"/>
      <c r="DG15" s="419"/>
      <c r="DH15" s="419"/>
      <c r="DI15" s="419"/>
      <c r="DJ15" s="419"/>
      <c r="DK15" s="419"/>
      <c r="DL15" s="419"/>
      <c r="DM15" s="419"/>
      <c r="DN15" s="419"/>
      <c r="DO15" s="419"/>
      <c r="DP15" s="419"/>
      <c r="DQ15" s="419"/>
      <c r="DR15" s="419"/>
      <c r="DS15" s="419"/>
      <c r="DT15" s="419"/>
      <c r="DU15" s="419"/>
      <c r="DV15" s="419"/>
      <c r="DW15" s="419"/>
      <c r="DX15" s="419"/>
      <c r="DY15" s="419"/>
      <c r="DZ15" s="419"/>
      <c r="EA15" s="419"/>
      <c r="EB15" s="419"/>
      <c r="EC15" s="419"/>
      <c r="ED15" s="419"/>
      <c r="EE15" s="419"/>
      <c r="EF15" s="419"/>
      <c r="EG15" s="419"/>
      <c r="EH15" s="419"/>
      <c r="EI15" s="419"/>
      <c r="EJ15" s="419"/>
      <c r="EK15" s="419"/>
      <c r="EL15" s="419"/>
      <c r="EM15" s="419"/>
      <c r="EN15" s="419"/>
      <c r="EO15" s="419"/>
      <c r="EP15" s="419"/>
      <c r="EQ15" s="419"/>
      <c r="ER15" s="419"/>
      <c r="ES15" s="419"/>
      <c r="ET15" s="419"/>
      <c r="EU15" s="419"/>
    </row>
    <row r="16" spans="1:151" s="415" customFormat="1" ht="87" hidden="1">
      <c r="A16" s="415" t="s">
        <v>1550</v>
      </c>
      <c r="B16" s="415" t="s">
        <v>949</v>
      </c>
      <c r="C16" s="415" t="s">
        <v>361</v>
      </c>
      <c r="D16" s="416" t="s">
        <v>1551</v>
      </c>
      <c r="E16" s="416" t="s">
        <v>1552</v>
      </c>
      <c r="F16" s="415" t="s">
        <v>33</v>
      </c>
      <c r="G16" s="415">
        <v>130</v>
      </c>
      <c r="H16" s="415" t="s">
        <v>1515</v>
      </c>
      <c r="I16" s="415" t="s">
        <v>1516</v>
      </c>
      <c r="J16" s="417" t="s">
        <v>1517</v>
      </c>
      <c r="K16" s="417" t="s">
        <v>1518</v>
      </c>
      <c r="L16" s="417" t="s">
        <v>1518</v>
      </c>
      <c r="M16" s="415" t="s">
        <v>1519</v>
      </c>
      <c r="N16" s="415" t="s">
        <v>1530</v>
      </c>
      <c r="O16" s="415" t="s">
        <v>1521</v>
      </c>
      <c r="P16" s="415" t="s">
        <v>33</v>
      </c>
      <c r="Q16" s="415" t="s">
        <v>32</v>
      </c>
      <c r="R16" s="415" t="s">
        <v>1522</v>
      </c>
      <c r="S16" s="415" t="s">
        <v>1516</v>
      </c>
      <c r="T16" s="415" t="s">
        <v>1535</v>
      </c>
      <c r="U16" s="418"/>
      <c r="V16" s="415" t="s">
        <v>8</v>
      </c>
      <c r="W16" s="418"/>
      <c r="X16" s="415" t="s">
        <v>8</v>
      </c>
      <c r="Y16" s="418"/>
      <c r="AA16" s="415" t="s">
        <v>33</v>
      </c>
      <c r="AB16" s="415" t="s">
        <v>1536</v>
      </c>
      <c r="AC16" s="415" t="s">
        <v>1536</v>
      </c>
      <c r="AD16" s="415" t="s">
        <v>1537</v>
      </c>
      <c r="AE16" s="415" t="s">
        <v>1526</v>
      </c>
      <c r="AF16" s="417">
        <v>44819</v>
      </c>
      <c r="AG16" s="415" t="s">
        <v>1538</v>
      </c>
      <c r="AH16" s="415">
        <v>1</v>
      </c>
      <c r="AI16" s="419"/>
      <c r="AJ16" s="419"/>
      <c r="AK16" s="419"/>
      <c r="AL16" s="419"/>
      <c r="AM16" s="419"/>
      <c r="AN16" s="419"/>
      <c r="AO16" s="419"/>
      <c r="AP16" s="419"/>
      <c r="AQ16" s="419"/>
      <c r="AR16" s="419"/>
      <c r="AS16" s="419"/>
      <c r="AT16" s="419"/>
      <c r="AU16" s="419"/>
      <c r="AV16" s="419"/>
      <c r="AW16" s="419"/>
      <c r="AX16" s="419"/>
      <c r="AY16" s="419"/>
      <c r="AZ16" s="419"/>
      <c r="BA16" s="419"/>
      <c r="BB16" s="419"/>
      <c r="BC16" s="419"/>
      <c r="BD16" s="419"/>
      <c r="BE16" s="419"/>
      <c r="BF16" s="419"/>
      <c r="BG16" s="419"/>
      <c r="BH16" s="419"/>
      <c r="BI16" s="419"/>
      <c r="BJ16" s="419"/>
      <c r="BK16" s="419"/>
      <c r="BL16" s="419"/>
      <c r="BM16" s="419"/>
      <c r="BN16" s="419"/>
      <c r="BO16" s="419"/>
      <c r="BP16" s="419"/>
      <c r="BQ16" s="419"/>
      <c r="BR16" s="419"/>
      <c r="BS16" s="419"/>
      <c r="BT16" s="419"/>
      <c r="BU16" s="419"/>
      <c r="BV16" s="419"/>
      <c r="BW16" s="419"/>
      <c r="BX16" s="419"/>
      <c r="BY16" s="419"/>
      <c r="BZ16" s="419"/>
      <c r="CA16" s="419"/>
      <c r="CB16" s="419"/>
      <c r="CC16" s="419"/>
      <c r="CD16" s="419"/>
      <c r="CE16" s="419"/>
      <c r="CF16" s="419"/>
      <c r="CG16" s="419"/>
      <c r="CH16" s="419"/>
      <c r="CI16" s="419"/>
      <c r="CJ16" s="419"/>
      <c r="CK16" s="419"/>
      <c r="CL16" s="419"/>
      <c r="CM16" s="419"/>
      <c r="CN16" s="419"/>
      <c r="CO16" s="419"/>
      <c r="CP16" s="419"/>
      <c r="CQ16" s="419"/>
      <c r="CR16" s="419"/>
      <c r="CS16" s="419"/>
      <c r="CT16" s="419"/>
      <c r="CU16" s="419"/>
      <c r="CV16" s="419"/>
      <c r="CW16" s="419"/>
      <c r="CX16" s="419"/>
      <c r="CY16" s="419"/>
      <c r="CZ16" s="419"/>
      <c r="DA16" s="419"/>
      <c r="DB16" s="419"/>
      <c r="DC16" s="419"/>
      <c r="DD16" s="419"/>
      <c r="DE16" s="419"/>
      <c r="DF16" s="419"/>
      <c r="DG16" s="419"/>
      <c r="DH16" s="419"/>
      <c r="DI16" s="419"/>
      <c r="DJ16" s="419"/>
      <c r="DK16" s="419"/>
      <c r="DL16" s="419"/>
      <c r="DM16" s="419"/>
      <c r="DN16" s="419"/>
      <c r="DO16" s="419"/>
      <c r="DP16" s="419"/>
      <c r="DQ16" s="419"/>
      <c r="DR16" s="419"/>
      <c r="DS16" s="419"/>
      <c r="DT16" s="419"/>
      <c r="DU16" s="419"/>
      <c r="DV16" s="419"/>
      <c r="DW16" s="419"/>
      <c r="DX16" s="419"/>
      <c r="DY16" s="419"/>
      <c r="DZ16" s="419"/>
      <c r="EA16" s="419"/>
      <c r="EB16" s="419"/>
      <c r="EC16" s="419"/>
      <c r="ED16" s="419"/>
      <c r="EE16" s="419"/>
      <c r="EF16" s="419"/>
      <c r="EG16" s="419"/>
      <c r="EH16" s="419"/>
      <c r="EI16" s="419"/>
      <c r="EJ16" s="419"/>
      <c r="EK16" s="419"/>
      <c r="EL16" s="419"/>
      <c r="EM16" s="419"/>
      <c r="EN16" s="419"/>
      <c r="EO16" s="419"/>
      <c r="EP16" s="419"/>
      <c r="EQ16" s="419"/>
      <c r="ER16" s="419"/>
      <c r="ES16" s="419"/>
      <c r="ET16" s="419"/>
      <c r="EU16" s="419"/>
    </row>
    <row r="17" spans="1:151" s="415" customFormat="1" ht="87" hidden="1">
      <c r="A17" s="415" t="s">
        <v>1553</v>
      </c>
      <c r="B17" s="415" t="s">
        <v>949</v>
      </c>
      <c r="C17" s="415" t="s">
        <v>361</v>
      </c>
      <c r="D17" s="416" t="s">
        <v>1554</v>
      </c>
      <c r="E17" s="416" t="s">
        <v>1555</v>
      </c>
      <c r="F17" s="415" t="s">
        <v>33</v>
      </c>
      <c r="G17" s="415">
        <v>130</v>
      </c>
      <c r="H17" s="415" t="s">
        <v>1515</v>
      </c>
      <c r="I17" s="415" t="s">
        <v>1516</v>
      </c>
      <c r="J17" s="417" t="s">
        <v>1517</v>
      </c>
      <c r="K17" s="417" t="s">
        <v>1518</v>
      </c>
      <c r="L17" s="417" t="s">
        <v>1518</v>
      </c>
      <c r="M17" s="415" t="s">
        <v>1519</v>
      </c>
      <c r="N17" s="415" t="s">
        <v>1530</v>
      </c>
      <c r="O17" s="415" t="s">
        <v>1521</v>
      </c>
      <c r="P17" s="415" t="s">
        <v>33</v>
      </c>
      <c r="Q17" s="415" t="s">
        <v>32</v>
      </c>
      <c r="R17" s="415" t="s">
        <v>1522</v>
      </c>
      <c r="S17" s="415" t="s">
        <v>1516</v>
      </c>
      <c r="T17" s="415" t="s">
        <v>1535</v>
      </c>
      <c r="U17" s="418"/>
      <c r="V17" s="415" t="s">
        <v>8</v>
      </c>
      <c r="W17" s="418"/>
      <c r="X17" s="415" t="s">
        <v>8</v>
      </c>
      <c r="Y17" s="418"/>
      <c r="AA17" s="415" t="s">
        <v>33</v>
      </c>
      <c r="AB17" s="415" t="s">
        <v>1536</v>
      </c>
      <c r="AC17" s="415" t="s">
        <v>1536</v>
      </c>
      <c r="AD17" s="415" t="s">
        <v>1537</v>
      </c>
      <c r="AE17" s="415" t="s">
        <v>1526</v>
      </c>
      <c r="AF17" s="417">
        <v>44819</v>
      </c>
      <c r="AG17" s="415" t="s">
        <v>1538</v>
      </c>
      <c r="AH17" s="415">
        <v>1</v>
      </c>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419"/>
      <c r="BW17" s="419"/>
      <c r="BX17" s="419"/>
      <c r="BY17" s="419"/>
      <c r="BZ17" s="419"/>
      <c r="CA17" s="419"/>
      <c r="CB17" s="419"/>
      <c r="CC17" s="419"/>
      <c r="CD17" s="419"/>
      <c r="CE17" s="419"/>
      <c r="CF17" s="419"/>
      <c r="CG17" s="419"/>
      <c r="CH17" s="419"/>
      <c r="CI17" s="419"/>
      <c r="CJ17" s="419"/>
      <c r="CK17" s="419"/>
      <c r="CL17" s="419"/>
      <c r="CM17" s="419"/>
      <c r="CN17" s="419"/>
      <c r="CO17" s="419"/>
      <c r="CP17" s="419"/>
      <c r="CQ17" s="419"/>
      <c r="CR17" s="419"/>
      <c r="CS17" s="419"/>
      <c r="CT17" s="419"/>
      <c r="CU17" s="419"/>
      <c r="CV17" s="419"/>
      <c r="CW17" s="419"/>
      <c r="CX17" s="419"/>
      <c r="CY17" s="419"/>
      <c r="CZ17" s="419"/>
      <c r="DA17" s="419"/>
      <c r="DB17" s="419"/>
      <c r="DC17" s="419"/>
      <c r="DD17" s="419"/>
      <c r="DE17" s="419"/>
      <c r="DF17" s="419"/>
      <c r="DG17" s="419"/>
      <c r="DH17" s="419"/>
      <c r="DI17" s="419"/>
      <c r="DJ17" s="419"/>
      <c r="DK17" s="419"/>
      <c r="DL17" s="419"/>
      <c r="DM17" s="419"/>
      <c r="DN17" s="419"/>
      <c r="DO17" s="419"/>
      <c r="DP17" s="419"/>
      <c r="DQ17" s="419"/>
      <c r="DR17" s="419"/>
      <c r="DS17" s="419"/>
      <c r="DT17" s="419"/>
      <c r="DU17" s="419"/>
      <c r="DV17" s="419"/>
      <c r="DW17" s="419"/>
      <c r="DX17" s="419"/>
      <c r="DY17" s="419"/>
      <c r="DZ17" s="419"/>
      <c r="EA17" s="419"/>
      <c r="EB17" s="419"/>
      <c r="EC17" s="419"/>
      <c r="ED17" s="419"/>
      <c r="EE17" s="419"/>
      <c r="EF17" s="419"/>
      <c r="EG17" s="419"/>
      <c r="EH17" s="419"/>
      <c r="EI17" s="419"/>
      <c r="EJ17" s="419"/>
      <c r="EK17" s="419"/>
      <c r="EL17" s="419"/>
      <c r="EM17" s="419"/>
      <c r="EN17" s="419"/>
      <c r="EO17" s="419"/>
      <c r="EP17" s="419"/>
      <c r="EQ17" s="419"/>
      <c r="ER17" s="419"/>
      <c r="ES17" s="419"/>
      <c r="ET17" s="419"/>
      <c r="EU17" s="419"/>
    </row>
    <row r="18" spans="1:151" s="415" customFormat="1" ht="87" hidden="1">
      <c r="A18" s="415" t="s">
        <v>1556</v>
      </c>
      <c r="B18" s="415" t="s">
        <v>949</v>
      </c>
      <c r="C18" s="415" t="s">
        <v>361</v>
      </c>
      <c r="D18" s="416" t="s">
        <v>1557</v>
      </c>
      <c r="E18" s="416" t="s">
        <v>1558</v>
      </c>
      <c r="F18" s="415" t="s">
        <v>32</v>
      </c>
      <c r="G18" s="415" t="s">
        <v>1516</v>
      </c>
      <c r="H18" s="415" t="s">
        <v>1515</v>
      </c>
      <c r="I18" s="415" t="s">
        <v>1516</v>
      </c>
      <c r="J18" s="417" t="s">
        <v>1559</v>
      </c>
      <c r="K18" s="417" t="s">
        <v>1518</v>
      </c>
      <c r="L18" s="417" t="s">
        <v>1518</v>
      </c>
      <c r="M18" s="415" t="s">
        <v>1519</v>
      </c>
      <c r="N18" s="415" t="s">
        <v>1520</v>
      </c>
      <c r="O18" s="415" t="s">
        <v>1534</v>
      </c>
      <c r="P18" s="415" t="s">
        <v>33</v>
      </c>
      <c r="Q18" s="415" t="s">
        <v>32</v>
      </c>
      <c r="R18" s="415" t="s">
        <v>1516</v>
      </c>
      <c r="S18" s="415" t="s">
        <v>1516</v>
      </c>
      <c r="T18" s="415" t="s">
        <v>1535</v>
      </c>
      <c r="U18" s="418"/>
      <c r="V18" s="415" t="s">
        <v>1524</v>
      </c>
      <c r="W18" s="418"/>
      <c r="X18" s="415" t="s">
        <v>1524</v>
      </c>
      <c r="Y18" s="418"/>
      <c r="AA18" s="415" t="s">
        <v>33</v>
      </c>
      <c r="AB18" s="415" t="s">
        <v>1536</v>
      </c>
      <c r="AC18" s="415" t="s">
        <v>1536</v>
      </c>
      <c r="AD18" s="415" t="s">
        <v>1537</v>
      </c>
      <c r="AE18" s="415" t="s">
        <v>1526</v>
      </c>
      <c r="AF18" s="417">
        <v>44819</v>
      </c>
      <c r="AG18" s="415" t="s">
        <v>1538</v>
      </c>
      <c r="AH18" s="415">
        <v>1</v>
      </c>
      <c r="AI18" s="419"/>
      <c r="AJ18" s="419"/>
      <c r="AK18" s="419"/>
      <c r="AL18" s="419"/>
      <c r="AM18" s="419"/>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c r="CF18" s="419"/>
      <c r="CG18" s="419"/>
      <c r="CH18" s="419"/>
      <c r="CI18" s="419"/>
      <c r="CJ18" s="419"/>
      <c r="CK18" s="419"/>
      <c r="CL18" s="419"/>
      <c r="CM18" s="419"/>
      <c r="CN18" s="419"/>
      <c r="CO18" s="419"/>
      <c r="CP18" s="419"/>
      <c r="CQ18" s="419"/>
      <c r="CR18" s="419"/>
      <c r="CS18" s="419"/>
      <c r="CT18" s="419"/>
      <c r="CU18" s="419"/>
      <c r="CV18" s="419"/>
      <c r="CW18" s="419"/>
      <c r="CX18" s="419"/>
      <c r="CY18" s="419"/>
      <c r="CZ18" s="419"/>
      <c r="DA18" s="419"/>
      <c r="DB18" s="419"/>
      <c r="DC18" s="419"/>
      <c r="DD18" s="419"/>
      <c r="DE18" s="419"/>
      <c r="DF18" s="419"/>
      <c r="DG18" s="419"/>
      <c r="DH18" s="419"/>
      <c r="DI18" s="419"/>
      <c r="DJ18" s="419"/>
      <c r="DK18" s="419"/>
      <c r="DL18" s="419"/>
      <c r="DM18" s="419"/>
      <c r="DN18" s="419"/>
      <c r="DO18" s="419"/>
      <c r="DP18" s="419"/>
      <c r="DQ18" s="419"/>
      <c r="DR18" s="419"/>
      <c r="DS18" s="419"/>
      <c r="DT18" s="419"/>
      <c r="DU18" s="419"/>
      <c r="DV18" s="419"/>
      <c r="DW18" s="419"/>
      <c r="DX18" s="419"/>
      <c r="DY18" s="419"/>
      <c r="DZ18" s="419"/>
      <c r="EA18" s="419"/>
      <c r="EB18" s="419"/>
      <c r="EC18" s="419"/>
      <c r="ED18" s="419"/>
      <c r="EE18" s="419"/>
      <c r="EF18" s="419"/>
      <c r="EG18" s="419"/>
      <c r="EH18" s="419"/>
      <c r="EI18" s="419"/>
      <c r="EJ18" s="419"/>
      <c r="EK18" s="419"/>
      <c r="EL18" s="419"/>
      <c r="EM18" s="419"/>
      <c r="EN18" s="419"/>
      <c r="EO18" s="419"/>
      <c r="EP18" s="419"/>
      <c r="EQ18" s="419"/>
      <c r="ER18" s="419"/>
      <c r="ES18" s="419"/>
      <c r="ET18" s="419"/>
      <c r="EU18" s="419"/>
    </row>
    <row r="19" spans="1:151" s="415" customFormat="1" ht="87" hidden="1">
      <c r="A19" s="415" t="s">
        <v>1560</v>
      </c>
      <c r="B19" s="415" t="s">
        <v>949</v>
      </c>
      <c r="C19" s="415" t="s">
        <v>361</v>
      </c>
      <c r="D19" s="416" t="s">
        <v>1561</v>
      </c>
      <c r="E19" s="416" t="s">
        <v>1562</v>
      </c>
      <c r="F19" s="415" t="s">
        <v>32</v>
      </c>
      <c r="G19" s="415" t="s">
        <v>1516</v>
      </c>
      <c r="H19" s="415" t="s">
        <v>1515</v>
      </c>
      <c r="I19" s="415" t="s">
        <v>1516</v>
      </c>
      <c r="J19" s="417" t="s">
        <v>1559</v>
      </c>
      <c r="K19" s="417" t="s">
        <v>1518</v>
      </c>
      <c r="L19" s="417" t="s">
        <v>1518</v>
      </c>
      <c r="M19" s="415" t="s">
        <v>1519</v>
      </c>
      <c r="N19" s="415" t="s">
        <v>1520</v>
      </c>
      <c r="O19" s="415" t="s">
        <v>1534</v>
      </c>
      <c r="P19" s="415" t="s">
        <v>33</v>
      </c>
      <c r="Q19" s="415" t="s">
        <v>32</v>
      </c>
      <c r="R19" s="415" t="s">
        <v>1516</v>
      </c>
      <c r="S19" s="415" t="s">
        <v>1516</v>
      </c>
      <c r="T19" s="415" t="s">
        <v>1535</v>
      </c>
      <c r="U19" s="418"/>
      <c r="V19" s="415" t="s">
        <v>1524</v>
      </c>
      <c r="W19" s="418"/>
      <c r="X19" s="415" t="s">
        <v>1524</v>
      </c>
      <c r="Y19" s="418"/>
      <c r="AA19" s="415" t="s">
        <v>33</v>
      </c>
      <c r="AB19" s="415" t="s">
        <v>1536</v>
      </c>
      <c r="AC19" s="415" t="s">
        <v>1536</v>
      </c>
      <c r="AD19" s="415" t="s">
        <v>1537</v>
      </c>
      <c r="AE19" s="415" t="s">
        <v>1526</v>
      </c>
      <c r="AF19" s="417">
        <v>44819</v>
      </c>
      <c r="AG19" s="415" t="s">
        <v>1538</v>
      </c>
      <c r="AH19" s="415">
        <v>1</v>
      </c>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c r="BQ19" s="419"/>
      <c r="BR19" s="419"/>
      <c r="BS19" s="419"/>
      <c r="BT19" s="419"/>
      <c r="BU19" s="419"/>
      <c r="BV19" s="419"/>
      <c r="BW19" s="419"/>
      <c r="BX19" s="419"/>
      <c r="BY19" s="419"/>
      <c r="BZ19" s="419"/>
      <c r="CA19" s="419"/>
      <c r="CB19" s="419"/>
      <c r="CC19" s="419"/>
      <c r="CD19" s="419"/>
      <c r="CE19" s="419"/>
      <c r="CF19" s="419"/>
      <c r="CG19" s="419"/>
      <c r="CH19" s="419"/>
      <c r="CI19" s="419"/>
      <c r="CJ19" s="419"/>
      <c r="CK19" s="419"/>
      <c r="CL19" s="419"/>
      <c r="CM19" s="419"/>
      <c r="CN19" s="419"/>
      <c r="CO19" s="419"/>
      <c r="CP19" s="419"/>
      <c r="CQ19" s="419"/>
      <c r="CR19" s="419"/>
      <c r="CS19" s="419"/>
      <c r="CT19" s="419"/>
      <c r="CU19" s="419"/>
      <c r="CV19" s="419"/>
      <c r="CW19" s="419"/>
      <c r="CX19" s="419"/>
      <c r="CY19" s="419"/>
      <c r="CZ19" s="419"/>
      <c r="DA19" s="419"/>
      <c r="DB19" s="419"/>
      <c r="DC19" s="419"/>
      <c r="DD19" s="419"/>
      <c r="DE19" s="419"/>
      <c r="DF19" s="419"/>
      <c r="DG19" s="419"/>
      <c r="DH19" s="419"/>
      <c r="DI19" s="419"/>
      <c r="DJ19" s="419"/>
      <c r="DK19" s="419"/>
      <c r="DL19" s="419"/>
      <c r="DM19" s="419"/>
      <c r="DN19" s="419"/>
      <c r="DO19" s="419"/>
      <c r="DP19" s="419"/>
      <c r="DQ19" s="419"/>
      <c r="DR19" s="419"/>
      <c r="DS19" s="419"/>
      <c r="DT19" s="419"/>
      <c r="DU19" s="419"/>
      <c r="DV19" s="419"/>
      <c r="DW19" s="419"/>
      <c r="DX19" s="419"/>
      <c r="DY19" s="419"/>
      <c r="DZ19" s="419"/>
      <c r="EA19" s="419"/>
      <c r="EB19" s="419"/>
      <c r="EC19" s="419"/>
      <c r="ED19" s="419"/>
      <c r="EE19" s="419"/>
      <c r="EF19" s="419"/>
      <c r="EG19" s="419"/>
      <c r="EH19" s="419"/>
      <c r="EI19" s="419"/>
      <c r="EJ19" s="419"/>
      <c r="EK19" s="419"/>
      <c r="EL19" s="419"/>
      <c r="EM19" s="419"/>
      <c r="EN19" s="419"/>
      <c r="EO19" s="419"/>
      <c r="EP19" s="419"/>
      <c r="EQ19" s="419"/>
      <c r="ER19" s="419"/>
      <c r="ES19" s="419"/>
      <c r="ET19" s="419"/>
      <c r="EU19" s="419"/>
    </row>
    <row r="20" spans="1:151" s="415" customFormat="1" ht="87" hidden="1">
      <c r="A20" s="415" t="s">
        <v>1563</v>
      </c>
      <c r="B20" s="415" t="s">
        <v>949</v>
      </c>
      <c r="C20" s="415" t="s">
        <v>361</v>
      </c>
      <c r="D20" s="416" t="s">
        <v>1564</v>
      </c>
      <c r="E20" s="416" t="s">
        <v>1565</v>
      </c>
      <c r="F20" s="415" t="s">
        <v>32</v>
      </c>
      <c r="G20" s="421" t="s">
        <v>1516</v>
      </c>
      <c r="H20" s="415" t="s">
        <v>1515</v>
      </c>
      <c r="I20" s="415" t="s">
        <v>1516</v>
      </c>
      <c r="J20" s="417" t="s">
        <v>1559</v>
      </c>
      <c r="K20" s="417" t="s">
        <v>1518</v>
      </c>
      <c r="L20" s="417" t="s">
        <v>1518</v>
      </c>
      <c r="M20" s="415" t="s">
        <v>1519</v>
      </c>
      <c r="N20" s="415" t="s">
        <v>1520</v>
      </c>
      <c r="O20" s="415" t="s">
        <v>1534</v>
      </c>
      <c r="P20" s="415" t="s">
        <v>33</v>
      </c>
      <c r="Q20" s="415" t="s">
        <v>32</v>
      </c>
      <c r="R20" s="415" t="s">
        <v>1516</v>
      </c>
      <c r="S20" s="415" t="s">
        <v>1516</v>
      </c>
      <c r="T20" s="415" t="s">
        <v>1535</v>
      </c>
      <c r="U20" s="418"/>
      <c r="V20" s="415" t="s">
        <v>1524</v>
      </c>
      <c r="W20" s="418"/>
      <c r="X20" s="415" t="s">
        <v>1524</v>
      </c>
      <c r="Y20" s="418"/>
      <c r="AA20" s="415" t="s">
        <v>33</v>
      </c>
      <c r="AB20" s="415" t="s">
        <v>1536</v>
      </c>
      <c r="AC20" s="415" t="s">
        <v>1536</v>
      </c>
      <c r="AD20" s="415" t="s">
        <v>1537</v>
      </c>
      <c r="AE20" s="415" t="s">
        <v>1526</v>
      </c>
      <c r="AF20" s="417">
        <v>44819</v>
      </c>
      <c r="AG20" s="415" t="s">
        <v>1538</v>
      </c>
      <c r="AH20" s="415">
        <v>1</v>
      </c>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c r="BQ20" s="419"/>
      <c r="BR20" s="419"/>
      <c r="BS20" s="419"/>
      <c r="BT20" s="419"/>
      <c r="BU20" s="419"/>
      <c r="BV20" s="419"/>
      <c r="BW20" s="419"/>
      <c r="BX20" s="419"/>
      <c r="BY20" s="419"/>
      <c r="BZ20" s="419"/>
      <c r="CA20" s="419"/>
      <c r="CB20" s="419"/>
      <c r="CC20" s="419"/>
      <c r="CD20" s="419"/>
      <c r="CE20" s="419"/>
      <c r="CF20" s="419"/>
      <c r="CG20" s="419"/>
      <c r="CH20" s="419"/>
      <c r="CI20" s="419"/>
      <c r="CJ20" s="419"/>
      <c r="CK20" s="419"/>
      <c r="CL20" s="419"/>
      <c r="CM20" s="419"/>
      <c r="CN20" s="419"/>
      <c r="CO20" s="419"/>
      <c r="CP20" s="419"/>
      <c r="CQ20" s="419"/>
      <c r="CR20" s="419"/>
      <c r="CS20" s="419"/>
      <c r="CT20" s="419"/>
      <c r="CU20" s="419"/>
      <c r="CV20" s="419"/>
      <c r="CW20" s="419"/>
      <c r="CX20" s="419"/>
      <c r="CY20" s="419"/>
      <c r="CZ20" s="419"/>
      <c r="DA20" s="419"/>
      <c r="DB20" s="419"/>
      <c r="DC20" s="419"/>
      <c r="DD20" s="419"/>
      <c r="DE20" s="419"/>
      <c r="DF20" s="419"/>
      <c r="DG20" s="419"/>
      <c r="DH20" s="419"/>
      <c r="DI20" s="419"/>
      <c r="DJ20" s="419"/>
      <c r="DK20" s="419"/>
      <c r="DL20" s="419"/>
      <c r="DM20" s="419"/>
      <c r="DN20" s="419"/>
      <c r="DO20" s="419"/>
      <c r="DP20" s="419"/>
      <c r="DQ20" s="419"/>
      <c r="DR20" s="419"/>
      <c r="DS20" s="419"/>
      <c r="DT20" s="419"/>
      <c r="DU20" s="419"/>
      <c r="DV20" s="419"/>
      <c r="DW20" s="419"/>
      <c r="DX20" s="419"/>
      <c r="DY20" s="419"/>
      <c r="DZ20" s="419"/>
      <c r="EA20" s="419"/>
      <c r="EB20" s="419"/>
      <c r="EC20" s="419"/>
      <c r="ED20" s="419"/>
      <c r="EE20" s="419"/>
      <c r="EF20" s="419"/>
      <c r="EG20" s="419"/>
      <c r="EH20" s="419"/>
      <c r="EI20" s="419"/>
      <c r="EJ20" s="419"/>
      <c r="EK20" s="419"/>
      <c r="EL20" s="419"/>
      <c r="EM20" s="419"/>
      <c r="EN20" s="419"/>
      <c r="EO20" s="419"/>
      <c r="EP20" s="419"/>
      <c r="EQ20" s="419"/>
      <c r="ER20" s="419"/>
      <c r="ES20" s="419"/>
      <c r="ET20" s="419"/>
      <c r="EU20" s="419"/>
    </row>
    <row r="21" spans="1:151" s="415" customFormat="1" ht="130.5" hidden="1">
      <c r="A21" s="415" t="s">
        <v>1566</v>
      </c>
      <c r="B21" s="415" t="s">
        <v>949</v>
      </c>
      <c r="C21" s="415" t="s">
        <v>361</v>
      </c>
      <c r="D21" s="416" t="s">
        <v>1567</v>
      </c>
      <c r="E21" s="416" t="s">
        <v>1568</v>
      </c>
      <c r="F21" s="415" t="s">
        <v>32</v>
      </c>
      <c r="G21" s="415" t="s">
        <v>1516</v>
      </c>
      <c r="H21" s="415" t="s">
        <v>1515</v>
      </c>
      <c r="I21" s="415" t="s">
        <v>1516</v>
      </c>
      <c r="J21" s="417" t="s">
        <v>1559</v>
      </c>
      <c r="K21" s="417" t="s">
        <v>1518</v>
      </c>
      <c r="L21" s="417" t="s">
        <v>1518</v>
      </c>
      <c r="M21" s="415" t="s">
        <v>1519</v>
      </c>
      <c r="N21" s="415" t="s">
        <v>1520</v>
      </c>
      <c r="O21" s="415" t="s">
        <v>1534</v>
      </c>
      <c r="P21" s="415" t="s">
        <v>33</v>
      </c>
      <c r="Q21" s="415" t="s">
        <v>32</v>
      </c>
      <c r="R21" s="415" t="s">
        <v>1516</v>
      </c>
      <c r="S21" s="415" t="s">
        <v>1516</v>
      </c>
      <c r="T21" s="415" t="s">
        <v>1535</v>
      </c>
      <c r="U21" s="418"/>
      <c r="V21" s="415" t="s">
        <v>1524</v>
      </c>
      <c r="W21" s="418"/>
      <c r="X21" s="415" t="s">
        <v>1524</v>
      </c>
      <c r="Y21" s="418"/>
      <c r="AA21" s="415" t="s">
        <v>33</v>
      </c>
      <c r="AB21" s="415" t="s">
        <v>1536</v>
      </c>
      <c r="AC21" s="415" t="s">
        <v>1536</v>
      </c>
      <c r="AD21" s="415" t="s">
        <v>1537</v>
      </c>
      <c r="AE21" s="415" t="s">
        <v>1526</v>
      </c>
      <c r="AF21" s="417">
        <v>44819</v>
      </c>
      <c r="AG21" s="415" t="s">
        <v>1538</v>
      </c>
      <c r="AH21" s="415">
        <v>1</v>
      </c>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c r="CF21" s="419"/>
      <c r="CG21" s="419"/>
      <c r="CH21" s="419"/>
      <c r="CI21" s="419"/>
      <c r="CJ21" s="419"/>
      <c r="CK21" s="419"/>
      <c r="CL21" s="419"/>
      <c r="CM21" s="419"/>
      <c r="CN21" s="419"/>
      <c r="CO21" s="419"/>
      <c r="CP21" s="419"/>
      <c r="CQ21" s="419"/>
      <c r="CR21" s="419"/>
      <c r="CS21" s="419"/>
      <c r="CT21" s="419"/>
      <c r="CU21" s="419"/>
      <c r="CV21" s="419"/>
      <c r="CW21" s="419"/>
      <c r="CX21" s="419"/>
      <c r="CY21" s="419"/>
      <c r="CZ21" s="419"/>
      <c r="DA21" s="419"/>
      <c r="DB21" s="419"/>
      <c r="DC21" s="419"/>
      <c r="DD21" s="419"/>
      <c r="DE21" s="419"/>
      <c r="DF21" s="419"/>
      <c r="DG21" s="419"/>
      <c r="DH21" s="419"/>
      <c r="DI21" s="419"/>
      <c r="DJ21" s="419"/>
      <c r="DK21" s="419"/>
      <c r="DL21" s="419"/>
      <c r="DM21" s="419"/>
      <c r="DN21" s="419"/>
      <c r="DO21" s="419"/>
      <c r="DP21" s="419"/>
      <c r="DQ21" s="419"/>
      <c r="DR21" s="419"/>
      <c r="DS21" s="419"/>
      <c r="DT21" s="419"/>
      <c r="DU21" s="419"/>
      <c r="DV21" s="419"/>
      <c r="DW21" s="419"/>
      <c r="DX21" s="419"/>
      <c r="DY21" s="419"/>
      <c r="DZ21" s="419"/>
      <c r="EA21" s="419"/>
      <c r="EB21" s="419"/>
      <c r="EC21" s="419"/>
      <c r="ED21" s="419"/>
      <c r="EE21" s="419"/>
      <c r="EF21" s="419"/>
      <c r="EG21" s="419"/>
      <c r="EH21" s="419"/>
      <c r="EI21" s="419"/>
      <c r="EJ21" s="419"/>
      <c r="EK21" s="419"/>
      <c r="EL21" s="419"/>
      <c r="EM21" s="419"/>
      <c r="EN21" s="419"/>
      <c r="EO21" s="419"/>
      <c r="EP21" s="419"/>
      <c r="EQ21" s="419"/>
      <c r="ER21" s="419"/>
      <c r="ES21" s="419"/>
      <c r="ET21" s="419"/>
      <c r="EU21" s="419"/>
    </row>
    <row r="22" spans="1:151" s="415" customFormat="1" ht="116" hidden="1">
      <c r="A22" s="415" t="s">
        <v>1569</v>
      </c>
      <c r="B22" s="415" t="s">
        <v>949</v>
      </c>
      <c r="C22" s="415" t="s">
        <v>361</v>
      </c>
      <c r="D22" s="416" t="s">
        <v>1570</v>
      </c>
      <c r="E22" s="416" t="s">
        <v>1571</v>
      </c>
      <c r="F22" s="415" t="s">
        <v>32</v>
      </c>
      <c r="G22" s="415" t="s">
        <v>1516</v>
      </c>
      <c r="H22" s="415" t="s">
        <v>1515</v>
      </c>
      <c r="I22" s="417">
        <v>44182</v>
      </c>
      <c r="J22" s="417" t="s">
        <v>1517</v>
      </c>
      <c r="K22" s="417" t="s">
        <v>1572</v>
      </c>
      <c r="L22" s="417" t="s">
        <v>1518</v>
      </c>
      <c r="M22" s="415" t="s">
        <v>1519</v>
      </c>
      <c r="N22" s="415" t="s">
        <v>1520</v>
      </c>
      <c r="O22" s="415" t="s">
        <v>1534</v>
      </c>
      <c r="P22" s="415" t="s">
        <v>33</v>
      </c>
      <c r="Q22" s="415" t="s">
        <v>32</v>
      </c>
      <c r="R22" s="415" t="s">
        <v>1516</v>
      </c>
      <c r="S22" s="415" t="s">
        <v>1516</v>
      </c>
      <c r="T22" s="415" t="s">
        <v>1535</v>
      </c>
      <c r="U22" s="418"/>
      <c r="V22" s="415" t="s">
        <v>1524</v>
      </c>
      <c r="W22" s="418"/>
      <c r="X22" s="415" t="s">
        <v>1524</v>
      </c>
      <c r="Y22" s="418"/>
      <c r="AA22" s="415" t="s">
        <v>33</v>
      </c>
      <c r="AB22" s="415" t="s">
        <v>1536</v>
      </c>
      <c r="AC22" s="415" t="s">
        <v>1536</v>
      </c>
      <c r="AD22" s="415" t="s">
        <v>1537</v>
      </c>
      <c r="AE22" s="415" t="s">
        <v>1526</v>
      </c>
      <c r="AF22" s="417">
        <v>44819</v>
      </c>
      <c r="AG22" s="415" t="s">
        <v>1538</v>
      </c>
      <c r="AH22" s="415">
        <v>1</v>
      </c>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419"/>
      <c r="BW22" s="419"/>
      <c r="BX22" s="419"/>
      <c r="BY22" s="419"/>
      <c r="BZ22" s="419"/>
      <c r="CA22" s="419"/>
      <c r="CB22" s="419"/>
      <c r="CC22" s="419"/>
      <c r="CD22" s="419"/>
      <c r="CE22" s="419"/>
      <c r="CF22" s="419"/>
      <c r="CG22" s="419"/>
      <c r="CH22" s="419"/>
      <c r="CI22" s="419"/>
      <c r="CJ22" s="419"/>
      <c r="CK22" s="419"/>
      <c r="CL22" s="419"/>
      <c r="CM22" s="419"/>
      <c r="CN22" s="419"/>
      <c r="CO22" s="419"/>
      <c r="CP22" s="419"/>
      <c r="CQ22" s="419"/>
      <c r="CR22" s="419"/>
      <c r="CS22" s="419"/>
      <c r="CT22" s="419"/>
      <c r="CU22" s="419"/>
      <c r="CV22" s="419"/>
      <c r="CW22" s="419"/>
      <c r="CX22" s="419"/>
      <c r="CY22" s="419"/>
      <c r="CZ22" s="419"/>
      <c r="DA22" s="419"/>
      <c r="DB22" s="419"/>
      <c r="DC22" s="419"/>
      <c r="DD22" s="419"/>
      <c r="DE22" s="419"/>
      <c r="DF22" s="419"/>
      <c r="DG22" s="419"/>
      <c r="DH22" s="419"/>
      <c r="DI22" s="419"/>
      <c r="DJ22" s="419"/>
      <c r="DK22" s="419"/>
      <c r="DL22" s="419"/>
      <c r="DM22" s="419"/>
      <c r="DN22" s="419"/>
      <c r="DO22" s="419"/>
      <c r="DP22" s="419"/>
      <c r="DQ22" s="419"/>
      <c r="DR22" s="419"/>
      <c r="DS22" s="419"/>
      <c r="DT22" s="419"/>
      <c r="DU22" s="419"/>
      <c r="DV22" s="419"/>
      <c r="DW22" s="419"/>
      <c r="DX22" s="419"/>
      <c r="DY22" s="419"/>
      <c r="DZ22" s="419"/>
      <c r="EA22" s="419"/>
      <c r="EB22" s="419"/>
      <c r="EC22" s="419"/>
      <c r="ED22" s="419"/>
      <c r="EE22" s="419"/>
      <c r="EF22" s="419"/>
      <c r="EG22" s="419"/>
      <c r="EH22" s="419"/>
      <c r="EI22" s="419"/>
      <c r="EJ22" s="419"/>
      <c r="EK22" s="419"/>
      <c r="EL22" s="419"/>
      <c r="EM22" s="419"/>
      <c r="EN22" s="419"/>
      <c r="EO22" s="419"/>
      <c r="EP22" s="419"/>
      <c r="EQ22" s="419"/>
      <c r="ER22" s="419"/>
      <c r="ES22" s="419"/>
      <c r="ET22" s="419"/>
      <c r="EU22" s="419"/>
    </row>
    <row r="23" spans="1:151" s="415" customFormat="1" ht="159.5" hidden="1">
      <c r="A23" s="415" t="s">
        <v>1573</v>
      </c>
      <c r="B23" s="415" t="s">
        <v>949</v>
      </c>
      <c r="C23" s="415" t="s">
        <v>361</v>
      </c>
      <c r="D23" s="416" t="s">
        <v>1574</v>
      </c>
      <c r="E23" s="416" t="s">
        <v>1575</v>
      </c>
      <c r="F23" s="415" t="s">
        <v>33</v>
      </c>
      <c r="G23" s="415">
        <v>130</v>
      </c>
      <c r="H23" s="415" t="s">
        <v>1515</v>
      </c>
      <c r="I23" s="417">
        <v>44280</v>
      </c>
      <c r="J23" s="417" t="s">
        <v>1517</v>
      </c>
      <c r="K23" s="417" t="s">
        <v>1518</v>
      </c>
      <c r="L23" s="417" t="s">
        <v>1518</v>
      </c>
      <c r="M23" s="415" t="s">
        <v>1519</v>
      </c>
      <c r="N23" s="415" t="s">
        <v>1530</v>
      </c>
      <c r="O23" s="415" t="s">
        <v>1534</v>
      </c>
      <c r="P23" s="415" t="s">
        <v>33</v>
      </c>
      <c r="Q23" s="415" t="s">
        <v>32</v>
      </c>
      <c r="R23" s="415" t="s">
        <v>1522</v>
      </c>
      <c r="S23" s="415" t="s">
        <v>1516</v>
      </c>
      <c r="T23" s="415" t="s">
        <v>1535</v>
      </c>
      <c r="U23" s="418"/>
      <c r="V23" s="415" t="s">
        <v>8</v>
      </c>
      <c r="W23" s="418"/>
      <c r="X23" s="415" t="s">
        <v>8</v>
      </c>
      <c r="Y23" s="418"/>
      <c r="AA23" s="415" t="s">
        <v>33</v>
      </c>
      <c r="AB23" s="415" t="s">
        <v>1536</v>
      </c>
      <c r="AC23" s="415" t="s">
        <v>1536</v>
      </c>
      <c r="AD23" s="415" t="s">
        <v>1537</v>
      </c>
      <c r="AE23" s="415" t="s">
        <v>1526</v>
      </c>
      <c r="AF23" s="417">
        <v>44819</v>
      </c>
      <c r="AG23" s="415" t="s">
        <v>1538</v>
      </c>
      <c r="AH23" s="415">
        <v>1</v>
      </c>
      <c r="AI23" s="419"/>
      <c r="AJ23" s="419"/>
      <c r="AK23" s="419"/>
      <c r="AL23" s="419"/>
      <c r="AM23" s="419"/>
      <c r="AN23" s="419"/>
      <c r="AO23" s="419"/>
      <c r="AP23" s="419"/>
      <c r="AQ23" s="419"/>
      <c r="AR23" s="419"/>
      <c r="AS23" s="419"/>
      <c r="AT23" s="419"/>
      <c r="AU23" s="419"/>
      <c r="AV23" s="419"/>
      <c r="AW23" s="419"/>
      <c r="AX23" s="419"/>
      <c r="AY23" s="419"/>
      <c r="AZ23" s="419"/>
      <c r="BA23" s="419"/>
      <c r="BB23" s="419"/>
      <c r="BC23" s="419"/>
      <c r="BD23" s="419"/>
      <c r="BE23" s="419"/>
      <c r="BF23" s="419"/>
      <c r="BG23" s="419"/>
      <c r="BH23" s="419"/>
      <c r="BI23" s="419"/>
      <c r="BJ23" s="419"/>
      <c r="BK23" s="419"/>
      <c r="BL23" s="419"/>
      <c r="BM23" s="419"/>
      <c r="BN23" s="419"/>
      <c r="BO23" s="419"/>
      <c r="BP23" s="419"/>
      <c r="BQ23" s="419"/>
      <c r="BR23" s="419"/>
      <c r="BS23" s="419"/>
      <c r="BT23" s="419"/>
      <c r="BU23" s="419"/>
      <c r="BV23" s="419"/>
      <c r="BW23" s="419"/>
      <c r="BX23" s="419"/>
      <c r="BY23" s="419"/>
      <c r="BZ23" s="419"/>
      <c r="CA23" s="419"/>
      <c r="CB23" s="419"/>
      <c r="CC23" s="419"/>
      <c r="CD23" s="419"/>
      <c r="CE23" s="419"/>
      <c r="CF23" s="419"/>
      <c r="CG23" s="419"/>
      <c r="CH23" s="419"/>
      <c r="CI23" s="419"/>
      <c r="CJ23" s="419"/>
      <c r="CK23" s="419"/>
      <c r="CL23" s="419"/>
      <c r="CM23" s="419"/>
      <c r="CN23" s="419"/>
      <c r="CO23" s="419"/>
      <c r="CP23" s="419"/>
      <c r="CQ23" s="419"/>
      <c r="CR23" s="419"/>
      <c r="CS23" s="419"/>
      <c r="CT23" s="419"/>
      <c r="CU23" s="419"/>
      <c r="CV23" s="419"/>
      <c r="CW23" s="419"/>
      <c r="CX23" s="419"/>
      <c r="CY23" s="419"/>
      <c r="CZ23" s="419"/>
      <c r="DA23" s="419"/>
      <c r="DB23" s="419"/>
      <c r="DC23" s="419"/>
      <c r="DD23" s="419"/>
      <c r="DE23" s="419"/>
      <c r="DF23" s="419"/>
      <c r="DG23" s="419"/>
      <c r="DH23" s="419"/>
      <c r="DI23" s="419"/>
      <c r="DJ23" s="419"/>
      <c r="DK23" s="419"/>
      <c r="DL23" s="419"/>
      <c r="DM23" s="419"/>
      <c r="DN23" s="419"/>
      <c r="DO23" s="419"/>
      <c r="DP23" s="419"/>
      <c r="DQ23" s="419"/>
      <c r="DR23" s="419"/>
      <c r="DS23" s="419"/>
      <c r="DT23" s="419"/>
      <c r="DU23" s="419"/>
      <c r="DV23" s="419"/>
      <c r="DW23" s="419"/>
      <c r="DX23" s="419"/>
      <c r="DY23" s="419"/>
      <c r="DZ23" s="419"/>
      <c r="EA23" s="419"/>
      <c r="EB23" s="419"/>
      <c r="EC23" s="419"/>
      <c r="ED23" s="419"/>
      <c r="EE23" s="419"/>
      <c r="EF23" s="419"/>
      <c r="EG23" s="419"/>
      <c r="EH23" s="419"/>
      <c r="EI23" s="419"/>
      <c r="EJ23" s="419"/>
      <c r="EK23" s="419"/>
      <c r="EL23" s="419"/>
      <c r="EM23" s="419"/>
      <c r="EN23" s="419"/>
      <c r="EO23" s="419"/>
      <c r="EP23" s="419"/>
      <c r="EQ23" s="419"/>
      <c r="ER23" s="419"/>
      <c r="ES23" s="419"/>
      <c r="ET23" s="419"/>
      <c r="EU23" s="419"/>
    </row>
    <row r="24" spans="1:151" s="415" customFormat="1" ht="130.5" hidden="1">
      <c r="A24" s="415" t="s">
        <v>1576</v>
      </c>
      <c r="B24" s="415" t="s">
        <v>949</v>
      </c>
      <c r="C24" s="415" t="s">
        <v>361</v>
      </c>
      <c r="D24" s="416" t="s">
        <v>1577</v>
      </c>
      <c r="E24" s="416" t="s">
        <v>1578</v>
      </c>
      <c r="F24" s="415" t="s">
        <v>32</v>
      </c>
      <c r="G24" s="415" t="s">
        <v>1516</v>
      </c>
      <c r="H24" s="415" t="s">
        <v>1515</v>
      </c>
      <c r="I24" s="417">
        <v>44280</v>
      </c>
      <c r="J24" s="417" t="s">
        <v>1050</v>
      </c>
      <c r="K24" s="417" t="s">
        <v>1518</v>
      </c>
      <c r="L24" s="417" t="s">
        <v>1518</v>
      </c>
      <c r="M24" s="415" t="s">
        <v>1519</v>
      </c>
      <c r="N24" s="415" t="s">
        <v>1520</v>
      </c>
      <c r="O24" s="415" t="s">
        <v>1534</v>
      </c>
      <c r="P24" s="415" t="s">
        <v>33</v>
      </c>
      <c r="Q24" s="415" t="s">
        <v>32</v>
      </c>
      <c r="R24" s="415" t="s">
        <v>1516</v>
      </c>
      <c r="S24" s="415" t="s">
        <v>1516</v>
      </c>
      <c r="T24" s="415" t="s">
        <v>1523</v>
      </c>
      <c r="U24" s="418"/>
      <c r="V24" s="415" t="s">
        <v>1524</v>
      </c>
      <c r="W24" s="418"/>
      <c r="X24" s="415" t="s">
        <v>6</v>
      </c>
      <c r="Y24" s="418"/>
      <c r="AA24" s="415" t="s">
        <v>32</v>
      </c>
      <c r="AB24" s="415" t="s">
        <v>1536</v>
      </c>
      <c r="AC24" s="415" t="s">
        <v>1536</v>
      </c>
      <c r="AD24" s="415" t="s">
        <v>1537</v>
      </c>
      <c r="AE24" s="415" t="s">
        <v>1526</v>
      </c>
      <c r="AF24" s="417">
        <v>44819</v>
      </c>
      <c r="AG24" s="415" t="s">
        <v>1516</v>
      </c>
      <c r="AH24" s="415">
        <v>1</v>
      </c>
      <c r="AI24" s="419"/>
      <c r="AJ24" s="419"/>
      <c r="AK24" s="419"/>
      <c r="AL24" s="419"/>
      <c r="AM24" s="419"/>
      <c r="AN24" s="419"/>
      <c r="AO24" s="419"/>
      <c r="AP24" s="419"/>
      <c r="AQ24" s="419"/>
      <c r="AR24" s="419"/>
      <c r="AS24" s="419"/>
      <c r="AT24" s="419"/>
      <c r="AU24" s="419"/>
      <c r="AV24" s="419"/>
      <c r="AW24" s="419"/>
      <c r="AX24" s="419"/>
      <c r="AY24" s="419"/>
      <c r="AZ24" s="419"/>
      <c r="BA24" s="419"/>
      <c r="BB24" s="419"/>
      <c r="BC24" s="419"/>
      <c r="BD24" s="419"/>
      <c r="BE24" s="419"/>
      <c r="BF24" s="419"/>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c r="CG24" s="419"/>
      <c r="CH24" s="419"/>
      <c r="CI24" s="419"/>
      <c r="CJ24" s="419"/>
      <c r="CK24" s="419"/>
      <c r="CL24" s="419"/>
      <c r="CM24" s="419"/>
      <c r="CN24" s="419"/>
      <c r="CO24" s="419"/>
      <c r="CP24" s="419"/>
      <c r="CQ24" s="419"/>
      <c r="CR24" s="419"/>
      <c r="CS24" s="419"/>
      <c r="CT24" s="419"/>
      <c r="CU24" s="419"/>
      <c r="CV24" s="419"/>
      <c r="CW24" s="419"/>
      <c r="CX24" s="419"/>
      <c r="CY24" s="419"/>
      <c r="CZ24" s="419"/>
      <c r="DA24" s="419"/>
      <c r="DB24" s="419"/>
      <c r="DC24" s="419"/>
      <c r="DD24" s="419"/>
      <c r="DE24" s="419"/>
      <c r="DF24" s="419"/>
      <c r="DG24" s="419"/>
      <c r="DH24" s="419"/>
      <c r="DI24" s="419"/>
      <c r="DJ24" s="419"/>
      <c r="DK24" s="419"/>
      <c r="DL24" s="419"/>
      <c r="DM24" s="419"/>
      <c r="DN24" s="419"/>
      <c r="DO24" s="419"/>
      <c r="DP24" s="419"/>
      <c r="DQ24" s="419"/>
      <c r="DR24" s="419"/>
      <c r="DS24" s="419"/>
      <c r="DT24" s="419"/>
      <c r="DU24" s="419"/>
      <c r="DV24" s="419"/>
      <c r="DW24" s="419"/>
      <c r="DX24" s="419"/>
      <c r="DY24" s="419"/>
      <c r="DZ24" s="419"/>
      <c r="EA24" s="419"/>
      <c r="EB24" s="419"/>
      <c r="EC24" s="419"/>
      <c r="ED24" s="419"/>
      <c r="EE24" s="419"/>
      <c r="EF24" s="419"/>
      <c r="EG24" s="419"/>
      <c r="EH24" s="419"/>
      <c r="EI24" s="419"/>
      <c r="EJ24" s="419"/>
      <c r="EK24" s="419"/>
      <c r="EL24" s="419"/>
      <c r="EM24" s="419"/>
      <c r="EN24" s="419"/>
      <c r="EO24" s="419"/>
      <c r="EP24" s="419"/>
      <c r="EQ24" s="419"/>
      <c r="ER24" s="419"/>
      <c r="ES24" s="419"/>
      <c r="ET24" s="419"/>
      <c r="EU24" s="419"/>
    </row>
    <row r="25" spans="1:151" s="415" customFormat="1" ht="116" hidden="1">
      <c r="A25" s="422" t="s">
        <v>1579</v>
      </c>
      <c r="B25" s="422" t="s">
        <v>949</v>
      </c>
      <c r="C25" s="422" t="s">
        <v>361</v>
      </c>
      <c r="D25" s="423" t="s">
        <v>1580</v>
      </c>
      <c r="E25" s="423" t="s">
        <v>1581</v>
      </c>
      <c r="F25" s="422" t="s">
        <v>33</v>
      </c>
      <c r="G25" s="422">
        <v>130</v>
      </c>
      <c r="H25" s="422" t="s">
        <v>1515</v>
      </c>
      <c r="I25" s="424">
        <v>36526</v>
      </c>
      <c r="J25" s="424" t="s">
        <v>1213</v>
      </c>
      <c r="K25" s="424" t="s">
        <v>1518</v>
      </c>
      <c r="L25" s="417" t="s">
        <v>1518</v>
      </c>
      <c r="M25" s="422" t="s">
        <v>1519</v>
      </c>
      <c r="N25" s="422" t="s">
        <v>1520</v>
      </c>
      <c r="O25" s="422" t="s">
        <v>1534</v>
      </c>
      <c r="P25" s="422" t="s">
        <v>33</v>
      </c>
      <c r="Q25" s="422" t="s">
        <v>33</v>
      </c>
      <c r="R25" s="422" t="s">
        <v>1516</v>
      </c>
      <c r="S25" s="422" t="s">
        <v>1516</v>
      </c>
      <c r="T25" s="422" t="s">
        <v>1523</v>
      </c>
      <c r="U25" s="425"/>
      <c r="V25" s="422" t="s">
        <v>8</v>
      </c>
      <c r="W25" s="425"/>
      <c r="X25" s="422" t="s">
        <v>8</v>
      </c>
      <c r="Y25" s="425"/>
      <c r="Z25" s="422"/>
      <c r="AA25" s="422" t="s">
        <v>32</v>
      </c>
      <c r="AB25" s="422" t="s">
        <v>1516</v>
      </c>
      <c r="AC25" s="422" t="s">
        <v>1516</v>
      </c>
      <c r="AD25" s="422" t="s">
        <v>1516</v>
      </c>
      <c r="AE25" s="422" t="s">
        <v>1516</v>
      </c>
      <c r="AF25" s="424">
        <v>44819</v>
      </c>
      <c r="AG25" s="422" t="s">
        <v>1516</v>
      </c>
      <c r="AH25" s="415">
        <v>1</v>
      </c>
      <c r="AI25" s="419"/>
      <c r="AJ25" s="419"/>
      <c r="AK25" s="419"/>
      <c r="AL25" s="419"/>
      <c r="AM25" s="419"/>
      <c r="AN25" s="419"/>
      <c r="AO25" s="419"/>
      <c r="AP25" s="419"/>
      <c r="AQ25" s="419"/>
      <c r="AR25" s="419"/>
      <c r="AS25" s="419"/>
      <c r="AT25" s="419"/>
      <c r="AU25" s="419"/>
      <c r="AV25" s="419"/>
      <c r="AW25" s="419"/>
      <c r="AX25" s="419"/>
      <c r="AY25" s="419"/>
      <c r="AZ25" s="419"/>
      <c r="BA25" s="419"/>
      <c r="BB25" s="419"/>
      <c r="BC25" s="419"/>
      <c r="BD25" s="419"/>
      <c r="BE25" s="419"/>
      <c r="BF25" s="419"/>
      <c r="BG25" s="419"/>
      <c r="BH25" s="419"/>
      <c r="BI25" s="419"/>
      <c r="BJ25" s="419"/>
      <c r="BK25" s="419"/>
      <c r="BL25" s="419"/>
      <c r="BM25" s="419"/>
      <c r="BN25" s="419"/>
      <c r="BO25" s="419"/>
      <c r="BP25" s="419"/>
      <c r="BQ25" s="419"/>
      <c r="BR25" s="419"/>
      <c r="BS25" s="419"/>
      <c r="BT25" s="419"/>
      <c r="BU25" s="419"/>
      <c r="BV25" s="419"/>
      <c r="BW25" s="419"/>
      <c r="BX25" s="419"/>
      <c r="BY25" s="419"/>
      <c r="BZ25" s="419"/>
      <c r="CA25" s="419"/>
      <c r="CB25" s="419"/>
      <c r="CC25" s="419"/>
      <c r="CD25" s="419"/>
      <c r="CE25" s="419"/>
      <c r="CF25" s="419"/>
      <c r="CG25" s="419"/>
      <c r="CH25" s="419"/>
      <c r="CI25" s="419"/>
      <c r="CJ25" s="419"/>
      <c r="CK25" s="419"/>
      <c r="CL25" s="419"/>
      <c r="CM25" s="419"/>
      <c r="CN25" s="419"/>
      <c r="CO25" s="419"/>
      <c r="CP25" s="419"/>
      <c r="CQ25" s="419"/>
      <c r="CR25" s="419"/>
      <c r="CS25" s="419"/>
      <c r="CT25" s="419"/>
      <c r="CU25" s="419"/>
      <c r="CV25" s="419"/>
      <c r="CW25" s="419"/>
      <c r="CX25" s="419"/>
      <c r="CY25" s="419"/>
      <c r="CZ25" s="419"/>
      <c r="DA25" s="419"/>
      <c r="DB25" s="419"/>
      <c r="DC25" s="419"/>
      <c r="DD25" s="419"/>
      <c r="DE25" s="419"/>
      <c r="DF25" s="419"/>
      <c r="DG25" s="419"/>
      <c r="DH25" s="419"/>
      <c r="DI25" s="419"/>
      <c r="DJ25" s="419"/>
      <c r="DK25" s="419"/>
      <c r="DL25" s="419"/>
      <c r="DM25" s="419"/>
      <c r="DN25" s="419"/>
      <c r="DO25" s="419"/>
      <c r="DP25" s="419"/>
      <c r="DQ25" s="419"/>
      <c r="DR25" s="419"/>
      <c r="DS25" s="419"/>
      <c r="DT25" s="419"/>
      <c r="DU25" s="419"/>
      <c r="DV25" s="419"/>
      <c r="DW25" s="419"/>
      <c r="DX25" s="419"/>
      <c r="DY25" s="419"/>
      <c r="DZ25" s="419"/>
      <c r="EA25" s="419"/>
      <c r="EB25" s="419"/>
      <c r="EC25" s="419"/>
      <c r="ED25" s="419"/>
      <c r="EE25" s="419"/>
      <c r="EF25" s="419"/>
      <c r="EG25" s="419"/>
      <c r="EH25" s="419"/>
      <c r="EI25" s="419"/>
      <c r="EJ25" s="419"/>
      <c r="EK25" s="419"/>
      <c r="EL25" s="419"/>
      <c r="EM25" s="419"/>
      <c r="EN25" s="419"/>
      <c r="EO25" s="419"/>
      <c r="EP25" s="419"/>
      <c r="EQ25" s="419"/>
      <c r="ER25" s="419"/>
      <c r="ES25" s="419"/>
      <c r="ET25" s="419"/>
      <c r="EU25" s="419"/>
    </row>
    <row r="26" spans="1:151" s="415" customFormat="1" ht="58" hidden="1">
      <c r="A26" s="422" t="s">
        <v>1582</v>
      </c>
      <c r="B26" s="422" t="s">
        <v>949</v>
      </c>
      <c r="C26" s="422" t="s">
        <v>361</v>
      </c>
      <c r="D26" s="423" t="s">
        <v>1583</v>
      </c>
      <c r="E26" s="423" t="s">
        <v>1584</v>
      </c>
      <c r="F26" s="422" t="s">
        <v>33</v>
      </c>
      <c r="G26" s="422">
        <v>130</v>
      </c>
      <c r="H26" s="422" t="s">
        <v>1515</v>
      </c>
      <c r="I26" s="424">
        <v>36526</v>
      </c>
      <c r="J26" s="424" t="s">
        <v>1213</v>
      </c>
      <c r="K26" s="424" t="s">
        <v>1518</v>
      </c>
      <c r="L26" s="417" t="s">
        <v>1518</v>
      </c>
      <c r="M26" s="422" t="s">
        <v>1519</v>
      </c>
      <c r="N26" s="422" t="s">
        <v>1520</v>
      </c>
      <c r="O26" s="422" t="s">
        <v>1534</v>
      </c>
      <c r="P26" s="422" t="s">
        <v>33</v>
      </c>
      <c r="Q26" s="422" t="s">
        <v>33</v>
      </c>
      <c r="R26" s="422" t="s">
        <v>1516</v>
      </c>
      <c r="S26" s="422" t="s">
        <v>1516</v>
      </c>
      <c r="T26" s="422" t="s">
        <v>1523</v>
      </c>
      <c r="U26" s="425"/>
      <c r="V26" s="422" t="s">
        <v>8</v>
      </c>
      <c r="W26" s="425"/>
      <c r="X26" s="422" t="s">
        <v>8</v>
      </c>
      <c r="Y26" s="425"/>
      <c r="Z26" s="422"/>
      <c r="AA26" s="422" t="s">
        <v>32</v>
      </c>
      <c r="AB26" s="422" t="s">
        <v>1516</v>
      </c>
      <c r="AC26" s="422" t="s">
        <v>1516</v>
      </c>
      <c r="AD26" s="422" t="s">
        <v>1516</v>
      </c>
      <c r="AE26" s="422" t="s">
        <v>1516</v>
      </c>
      <c r="AF26" s="424">
        <v>44819</v>
      </c>
      <c r="AG26" s="422" t="s">
        <v>1516</v>
      </c>
      <c r="AH26" s="415">
        <v>1</v>
      </c>
      <c r="AI26" s="419"/>
      <c r="AJ26" s="419"/>
      <c r="AK26" s="419"/>
      <c r="AL26" s="419"/>
      <c r="AM26" s="419"/>
      <c r="AN26" s="419"/>
      <c r="AO26" s="419"/>
      <c r="AP26" s="419"/>
      <c r="AQ26" s="419"/>
      <c r="AR26" s="419"/>
      <c r="AS26" s="419"/>
      <c r="AT26" s="419"/>
      <c r="AU26" s="419"/>
      <c r="AV26" s="419"/>
      <c r="AW26" s="419"/>
      <c r="AX26" s="419"/>
      <c r="AY26" s="419"/>
      <c r="AZ26" s="419"/>
      <c r="BA26" s="419"/>
      <c r="BB26" s="419"/>
      <c r="BC26" s="419"/>
      <c r="BD26" s="419"/>
      <c r="BE26" s="419"/>
      <c r="BF26" s="419"/>
      <c r="BG26" s="419"/>
      <c r="BH26" s="419"/>
      <c r="BI26" s="419"/>
      <c r="BJ26" s="419"/>
      <c r="BK26" s="419"/>
      <c r="BL26" s="419"/>
      <c r="BM26" s="419"/>
      <c r="BN26" s="419"/>
      <c r="BO26" s="419"/>
      <c r="BP26" s="419"/>
      <c r="BQ26" s="419"/>
      <c r="BR26" s="419"/>
      <c r="BS26" s="419"/>
      <c r="BT26" s="419"/>
      <c r="BU26" s="419"/>
      <c r="BV26" s="419"/>
      <c r="BW26" s="419"/>
      <c r="BX26" s="419"/>
      <c r="BY26" s="419"/>
      <c r="BZ26" s="419"/>
      <c r="CA26" s="419"/>
      <c r="CB26" s="419"/>
      <c r="CC26" s="419"/>
      <c r="CD26" s="419"/>
      <c r="CE26" s="419"/>
      <c r="CF26" s="419"/>
      <c r="CG26" s="419"/>
      <c r="CH26" s="419"/>
      <c r="CI26" s="419"/>
      <c r="CJ26" s="419"/>
      <c r="CK26" s="419"/>
      <c r="CL26" s="419"/>
      <c r="CM26" s="419"/>
      <c r="CN26" s="419"/>
      <c r="CO26" s="419"/>
      <c r="CP26" s="419"/>
      <c r="CQ26" s="419"/>
      <c r="CR26" s="419"/>
      <c r="CS26" s="419"/>
      <c r="CT26" s="419"/>
      <c r="CU26" s="419"/>
      <c r="CV26" s="419"/>
      <c r="CW26" s="419"/>
      <c r="CX26" s="419"/>
      <c r="CY26" s="419"/>
      <c r="CZ26" s="419"/>
      <c r="DA26" s="419"/>
      <c r="DB26" s="419"/>
      <c r="DC26" s="419"/>
      <c r="DD26" s="419"/>
      <c r="DE26" s="419"/>
      <c r="DF26" s="419"/>
      <c r="DG26" s="419"/>
      <c r="DH26" s="419"/>
      <c r="DI26" s="419"/>
      <c r="DJ26" s="419"/>
      <c r="DK26" s="419"/>
      <c r="DL26" s="419"/>
      <c r="DM26" s="419"/>
      <c r="DN26" s="419"/>
      <c r="DO26" s="419"/>
      <c r="DP26" s="419"/>
      <c r="DQ26" s="419"/>
      <c r="DR26" s="419"/>
      <c r="DS26" s="419"/>
      <c r="DT26" s="419"/>
      <c r="DU26" s="419"/>
      <c r="DV26" s="419"/>
      <c r="DW26" s="419"/>
      <c r="DX26" s="419"/>
      <c r="DY26" s="419"/>
      <c r="DZ26" s="419"/>
      <c r="EA26" s="419"/>
      <c r="EB26" s="419"/>
      <c r="EC26" s="419"/>
      <c r="ED26" s="419"/>
      <c r="EE26" s="419"/>
      <c r="EF26" s="419"/>
      <c r="EG26" s="419"/>
      <c r="EH26" s="419"/>
      <c r="EI26" s="419"/>
      <c r="EJ26" s="419"/>
      <c r="EK26" s="419"/>
      <c r="EL26" s="419"/>
      <c r="EM26" s="419"/>
      <c r="EN26" s="419"/>
      <c r="EO26" s="419"/>
      <c r="EP26" s="419"/>
      <c r="EQ26" s="419"/>
      <c r="ER26" s="419"/>
      <c r="ES26" s="419"/>
      <c r="ET26" s="419"/>
      <c r="EU26" s="419"/>
    </row>
    <row r="27" spans="1:151" s="415" customFormat="1" ht="87" hidden="1">
      <c r="A27" s="415" t="s">
        <v>1585</v>
      </c>
      <c r="B27" s="415" t="s">
        <v>949</v>
      </c>
      <c r="C27" s="415" t="s">
        <v>359</v>
      </c>
      <c r="D27" s="416" t="s">
        <v>1586</v>
      </c>
      <c r="E27" s="416" t="s">
        <v>1587</v>
      </c>
      <c r="F27" s="415" t="s">
        <v>1516</v>
      </c>
      <c r="G27" s="415" t="s">
        <v>1516</v>
      </c>
      <c r="H27" s="415" t="s">
        <v>1515</v>
      </c>
      <c r="I27" s="417">
        <v>42292</v>
      </c>
      <c r="J27" s="417" t="s">
        <v>1559</v>
      </c>
      <c r="K27" s="417" t="s">
        <v>1518</v>
      </c>
      <c r="L27" s="417" t="s">
        <v>967</v>
      </c>
      <c r="M27" s="415" t="s">
        <v>1519</v>
      </c>
      <c r="N27" s="415" t="s">
        <v>1520</v>
      </c>
      <c r="O27" s="415" t="s">
        <v>1588</v>
      </c>
      <c r="P27" s="415" t="s">
        <v>33</v>
      </c>
      <c r="Q27" s="415" t="s">
        <v>32</v>
      </c>
      <c r="R27" s="415" t="s">
        <v>1516</v>
      </c>
      <c r="S27" s="415" t="s">
        <v>1516</v>
      </c>
      <c r="T27" s="415" t="s">
        <v>1535</v>
      </c>
      <c r="U27" s="418"/>
      <c r="V27" s="415" t="s">
        <v>8</v>
      </c>
      <c r="W27" s="418"/>
      <c r="X27" s="415" t="s">
        <v>8</v>
      </c>
      <c r="Y27" s="418"/>
      <c r="AA27" s="415" t="s">
        <v>33</v>
      </c>
      <c r="AB27" s="415" t="s">
        <v>1536</v>
      </c>
      <c r="AC27" s="415" t="s">
        <v>1536</v>
      </c>
      <c r="AD27" s="415" t="s">
        <v>1537</v>
      </c>
      <c r="AE27" s="415" t="s">
        <v>1526</v>
      </c>
      <c r="AF27" s="417">
        <v>44819</v>
      </c>
      <c r="AG27" s="415" t="s">
        <v>1538</v>
      </c>
      <c r="AH27" s="415">
        <v>1</v>
      </c>
      <c r="AI27" s="419"/>
      <c r="AJ27" s="419"/>
      <c r="AK27" s="419"/>
      <c r="AL27" s="419"/>
      <c r="AM27" s="419"/>
      <c r="AN27" s="419"/>
      <c r="AO27" s="419"/>
      <c r="AP27" s="419"/>
      <c r="AQ27" s="419"/>
      <c r="AR27" s="419"/>
      <c r="AS27" s="419"/>
      <c r="AT27" s="419"/>
      <c r="AU27" s="419"/>
      <c r="AV27" s="419"/>
      <c r="AW27" s="419"/>
      <c r="AX27" s="419"/>
      <c r="AY27" s="419"/>
      <c r="AZ27" s="419"/>
      <c r="BA27" s="419"/>
      <c r="BB27" s="419"/>
      <c r="BC27" s="419"/>
      <c r="BD27" s="419"/>
      <c r="BE27" s="419"/>
      <c r="BF27" s="419"/>
      <c r="BG27" s="419"/>
      <c r="BH27" s="419"/>
      <c r="BI27" s="419"/>
      <c r="BJ27" s="419"/>
      <c r="BK27" s="419"/>
      <c r="BL27" s="419"/>
      <c r="BM27" s="419"/>
      <c r="BN27" s="419"/>
      <c r="BO27" s="419"/>
      <c r="BP27" s="419"/>
      <c r="BQ27" s="419"/>
      <c r="BR27" s="419"/>
      <c r="BS27" s="419"/>
      <c r="BT27" s="419"/>
      <c r="BU27" s="419"/>
      <c r="BV27" s="419"/>
      <c r="BW27" s="419"/>
      <c r="BX27" s="419"/>
      <c r="BY27" s="419"/>
      <c r="BZ27" s="419"/>
      <c r="CA27" s="419"/>
      <c r="CB27" s="419"/>
      <c r="CC27" s="419"/>
      <c r="CD27" s="419"/>
      <c r="CE27" s="419"/>
      <c r="CF27" s="419"/>
      <c r="CG27" s="419"/>
      <c r="CH27" s="419"/>
      <c r="CI27" s="419"/>
      <c r="CJ27" s="419"/>
      <c r="CK27" s="419"/>
      <c r="CL27" s="419"/>
      <c r="CM27" s="419"/>
      <c r="CN27" s="419"/>
      <c r="CO27" s="419"/>
      <c r="CP27" s="419"/>
      <c r="CQ27" s="419"/>
      <c r="CR27" s="419"/>
      <c r="CS27" s="419"/>
      <c r="CT27" s="419"/>
      <c r="CU27" s="419"/>
      <c r="CV27" s="419"/>
      <c r="CW27" s="419"/>
      <c r="CX27" s="419"/>
      <c r="CY27" s="419"/>
      <c r="CZ27" s="419"/>
      <c r="DA27" s="419"/>
      <c r="DB27" s="419"/>
      <c r="DC27" s="419"/>
      <c r="DD27" s="419"/>
      <c r="DE27" s="419"/>
      <c r="DF27" s="419"/>
      <c r="DG27" s="419"/>
      <c r="DH27" s="419"/>
      <c r="DI27" s="419"/>
      <c r="DJ27" s="419"/>
      <c r="DK27" s="419"/>
      <c r="DL27" s="419"/>
      <c r="DM27" s="419"/>
      <c r="DN27" s="419"/>
      <c r="DO27" s="419"/>
      <c r="DP27" s="419"/>
      <c r="DQ27" s="419"/>
      <c r="DR27" s="419"/>
      <c r="DS27" s="419"/>
      <c r="DT27" s="419"/>
      <c r="DU27" s="419"/>
      <c r="DV27" s="419"/>
      <c r="DW27" s="419"/>
      <c r="DX27" s="419"/>
      <c r="DY27" s="419"/>
      <c r="DZ27" s="419"/>
      <c r="EA27" s="419"/>
      <c r="EB27" s="419"/>
      <c r="EC27" s="419"/>
      <c r="ED27" s="419"/>
      <c r="EE27" s="419"/>
      <c r="EF27" s="419"/>
      <c r="EG27" s="419"/>
      <c r="EH27" s="419"/>
      <c r="EI27" s="419"/>
      <c r="EJ27" s="419"/>
      <c r="EK27" s="419"/>
      <c r="EL27" s="419"/>
      <c r="EM27" s="419"/>
      <c r="EN27" s="419"/>
      <c r="EO27" s="419"/>
      <c r="EP27" s="419"/>
      <c r="EQ27" s="419"/>
      <c r="ER27" s="419"/>
      <c r="ES27" s="419"/>
      <c r="ET27" s="419"/>
      <c r="EU27" s="419"/>
    </row>
    <row r="28" spans="1:151" s="415" customFormat="1" ht="43.5" hidden="1">
      <c r="A28" s="415" t="s">
        <v>1589</v>
      </c>
      <c r="B28" s="415" t="s">
        <v>1590</v>
      </c>
      <c r="C28" s="415" t="s">
        <v>359</v>
      </c>
      <c r="D28" s="426" t="s">
        <v>1591</v>
      </c>
      <c r="E28" s="427" t="s">
        <v>1592</v>
      </c>
      <c r="F28" s="415" t="s">
        <v>1516</v>
      </c>
      <c r="G28" s="415" t="s">
        <v>1516</v>
      </c>
      <c r="H28" s="415" t="s">
        <v>1515</v>
      </c>
      <c r="I28" s="415" t="s">
        <v>1516</v>
      </c>
      <c r="J28" s="417" t="s">
        <v>1543</v>
      </c>
      <c r="K28" s="417" t="s">
        <v>1518</v>
      </c>
      <c r="L28" s="417" t="s">
        <v>967</v>
      </c>
      <c r="M28" s="415" t="s">
        <v>1519</v>
      </c>
      <c r="N28" s="415" t="s">
        <v>1520</v>
      </c>
      <c r="O28" s="415" t="s">
        <v>1588</v>
      </c>
      <c r="P28" s="415" t="s">
        <v>33</v>
      </c>
      <c r="Q28" s="415" t="s">
        <v>32</v>
      </c>
      <c r="R28" s="415" t="s">
        <v>1516</v>
      </c>
      <c r="S28" s="415" t="s">
        <v>1516</v>
      </c>
      <c r="T28" s="415" t="s">
        <v>1523</v>
      </c>
      <c r="V28" s="415" t="s">
        <v>8</v>
      </c>
      <c r="X28" s="415" t="s">
        <v>8</v>
      </c>
      <c r="AB28" s="415" t="s">
        <v>1516</v>
      </c>
      <c r="AC28" s="415" t="s">
        <v>1516</v>
      </c>
      <c r="AD28" s="415" t="s">
        <v>1516</v>
      </c>
      <c r="AE28" s="415" t="s">
        <v>1516</v>
      </c>
      <c r="AF28" s="417">
        <v>44530</v>
      </c>
      <c r="AG28" s="415" t="s">
        <v>1516</v>
      </c>
      <c r="AH28" s="415">
        <v>1</v>
      </c>
      <c r="AI28" s="419"/>
      <c r="AJ28" s="419"/>
      <c r="AK28" s="419"/>
      <c r="AL28" s="419"/>
      <c r="AM28" s="419"/>
      <c r="AN28" s="419"/>
      <c r="AO28" s="419"/>
      <c r="AP28" s="419"/>
      <c r="AQ28" s="419"/>
      <c r="AR28" s="419"/>
      <c r="AS28" s="419"/>
      <c r="AT28" s="419"/>
      <c r="AU28" s="419"/>
      <c r="AV28" s="419"/>
      <c r="AW28" s="419"/>
      <c r="AX28" s="419"/>
      <c r="AY28" s="419"/>
      <c r="AZ28" s="419"/>
      <c r="BA28" s="419"/>
      <c r="BB28" s="419"/>
      <c r="BC28" s="419"/>
      <c r="BD28" s="419"/>
      <c r="BE28" s="419"/>
      <c r="BF28" s="419"/>
      <c r="BG28" s="419"/>
      <c r="BH28" s="419"/>
      <c r="BI28" s="419"/>
      <c r="BJ28" s="419"/>
      <c r="BK28" s="419"/>
      <c r="BL28" s="419"/>
      <c r="BM28" s="419"/>
      <c r="BN28" s="419"/>
      <c r="BO28" s="419"/>
      <c r="BP28" s="419"/>
      <c r="BQ28" s="419"/>
      <c r="BR28" s="419"/>
      <c r="BS28" s="419"/>
      <c r="BT28" s="419"/>
      <c r="BU28" s="419"/>
      <c r="BV28" s="419"/>
      <c r="BW28" s="419"/>
      <c r="BX28" s="419"/>
      <c r="BY28" s="419"/>
      <c r="BZ28" s="419"/>
      <c r="CA28" s="419"/>
      <c r="CB28" s="419"/>
      <c r="CC28" s="419"/>
      <c r="CD28" s="419"/>
      <c r="CE28" s="419"/>
      <c r="CF28" s="419"/>
      <c r="CG28" s="419"/>
      <c r="CH28" s="419"/>
      <c r="CI28" s="419"/>
      <c r="CJ28" s="419"/>
      <c r="CK28" s="419"/>
      <c r="CL28" s="419"/>
      <c r="CM28" s="419"/>
      <c r="CN28" s="419"/>
      <c r="CO28" s="419"/>
      <c r="CP28" s="419"/>
      <c r="CQ28" s="419"/>
      <c r="CR28" s="419"/>
      <c r="CS28" s="419"/>
      <c r="CT28" s="419"/>
      <c r="CU28" s="419"/>
      <c r="CV28" s="419"/>
      <c r="CW28" s="419"/>
      <c r="CX28" s="419"/>
      <c r="CY28" s="419"/>
      <c r="CZ28" s="419"/>
      <c r="DA28" s="419"/>
      <c r="DB28" s="419"/>
      <c r="DC28" s="419"/>
      <c r="DD28" s="419"/>
      <c r="DE28" s="419"/>
      <c r="DF28" s="419"/>
      <c r="DG28" s="419"/>
      <c r="DH28" s="419"/>
      <c r="DI28" s="419"/>
      <c r="DJ28" s="419"/>
      <c r="DK28" s="419"/>
      <c r="DL28" s="419"/>
      <c r="DM28" s="419"/>
      <c r="DN28" s="419"/>
      <c r="DO28" s="419"/>
      <c r="DP28" s="419"/>
      <c r="DQ28" s="419"/>
      <c r="DR28" s="419"/>
      <c r="DS28" s="419"/>
      <c r="DT28" s="419"/>
      <c r="DU28" s="419"/>
      <c r="DV28" s="419"/>
      <c r="DW28" s="419"/>
      <c r="DX28" s="419"/>
      <c r="DY28" s="419"/>
      <c r="DZ28" s="419"/>
      <c r="EA28" s="419"/>
      <c r="EB28" s="419"/>
      <c r="EC28" s="419"/>
      <c r="ED28" s="419"/>
      <c r="EE28" s="419"/>
      <c r="EF28" s="419"/>
      <c r="EG28" s="419"/>
      <c r="EH28" s="419"/>
      <c r="EI28" s="419"/>
      <c r="EJ28" s="419"/>
      <c r="EK28" s="419"/>
      <c r="EL28" s="419"/>
      <c r="EM28" s="419"/>
      <c r="EN28" s="419"/>
      <c r="EO28" s="419"/>
      <c r="EP28" s="419"/>
      <c r="EQ28" s="419"/>
      <c r="ER28" s="419"/>
      <c r="ES28" s="419"/>
      <c r="ET28" s="419"/>
      <c r="EU28" s="419"/>
    </row>
    <row r="29" spans="1:151" s="415" customFormat="1" ht="43.5" hidden="1">
      <c r="A29" s="415" t="s">
        <v>1593</v>
      </c>
      <c r="B29" s="415" t="s">
        <v>1590</v>
      </c>
      <c r="C29" s="415" t="s">
        <v>359</v>
      </c>
      <c r="D29" s="426" t="s">
        <v>1594</v>
      </c>
      <c r="E29" s="427" t="s">
        <v>1595</v>
      </c>
      <c r="F29" s="415" t="s">
        <v>1516</v>
      </c>
      <c r="G29" s="415" t="s">
        <v>1516</v>
      </c>
      <c r="H29" s="415" t="s">
        <v>1515</v>
      </c>
      <c r="I29" s="415" t="s">
        <v>1516</v>
      </c>
      <c r="J29" s="417" t="s">
        <v>1543</v>
      </c>
      <c r="K29" s="417" t="s">
        <v>1518</v>
      </c>
      <c r="L29" s="417" t="s">
        <v>967</v>
      </c>
      <c r="M29" s="415" t="s">
        <v>1519</v>
      </c>
      <c r="N29" s="415" t="s">
        <v>1520</v>
      </c>
      <c r="O29" s="415" t="s">
        <v>1588</v>
      </c>
      <c r="P29" s="415" t="s">
        <v>33</v>
      </c>
      <c r="Q29" s="415" t="s">
        <v>32</v>
      </c>
      <c r="R29" s="415" t="s">
        <v>1516</v>
      </c>
      <c r="S29" s="415" t="s">
        <v>1516</v>
      </c>
      <c r="T29" s="415" t="s">
        <v>1523</v>
      </c>
      <c r="V29" s="415" t="s">
        <v>8</v>
      </c>
      <c r="X29" s="415" t="s">
        <v>8</v>
      </c>
      <c r="AB29" s="415" t="s">
        <v>1516</v>
      </c>
      <c r="AC29" s="415" t="s">
        <v>1516</v>
      </c>
      <c r="AD29" s="415" t="s">
        <v>1516</v>
      </c>
      <c r="AE29" s="415" t="s">
        <v>1516</v>
      </c>
      <c r="AF29" s="417">
        <v>44530</v>
      </c>
      <c r="AG29" s="415" t="s">
        <v>1516</v>
      </c>
      <c r="AH29" s="415">
        <v>1</v>
      </c>
      <c r="AI29" s="419"/>
      <c r="AJ29" s="419"/>
      <c r="AK29" s="419"/>
      <c r="AL29" s="419"/>
      <c r="AM29" s="419"/>
      <c r="AN29" s="419"/>
      <c r="AO29" s="419"/>
      <c r="AP29" s="419"/>
      <c r="AQ29" s="419"/>
      <c r="AR29" s="419"/>
      <c r="AS29" s="419"/>
      <c r="AT29" s="419"/>
      <c r="AU29" s="419"/>
      <c r="AV29" s="419"/>
      <c r="AW29" s="419"/>
      <c r="AX29" s="419"/>
      <c r="AY29" s="419"/>
      <c r="AZ29" s="419"/>
      <c r="BA29" s="419"/>
      <c r="BB29" s="419"/>
      <c r="BC29" s="419"/>
      <c r="BD29" s="419"/>
      <c r="BE29" s="419"/>
      <c r="BF29" s="419"/>
      <c r="BG29" s="419"/>
      <c r="BH29" s="419"/>
      <c r="BI29" s="419"/>
      <c r="BJ29" s="419"/>
      <c r="BK29" s="419"/>
      <c r="BL29" s="419"/>
      <c r="BM29" s="419"/>
      <c r="BN29" s="419"/>
      <c r="BO29" s="419"/>
      <c r="BP29" s="419"/>
      <c r="BQ29" s="419"/>
      <c r="BR29" s="419"/>
      <c r="BS29" s="419"/>
      <c r="BT29" s="419"/>
      <c r="BU29" s="419"/>
      <c r="BV29" s="419"/>
      <c r="BW29" s="419"/>
      <c r="BX29" s="419"/>
      <c r="BY29" s="419"/>
      <c r="BZ29" s="419"/>
      <c r="CA29" s="419"/>
      <c r="CB29" s="419"/>
      <c r="CC29" s="419"/>
      <c r="CD29" s="419"/>
      <c r="CE29" s="419"/>
      <c r="CF29" s="419"/>
      <c r="CG29" s="419"/>
      <c r="CH29" s="419"/>
      <c r="CI29" s="419"/>
      <c r="CJ29" s="419"/>
      <c r="CK29" s="419"/>
      <c r="CL29" s="419"/>
      <c r="CM29" s="419"/>
      <c r="CN29" s="419"/>
      <c r="CO29" s="419"/>
      <c r="CP29" s="419"/>
      <c r="CQ29" s="419"/>
      <c r="CR29" s="419"/>
      <c r="CS29" s="419"/>
      <c r="CT29" s="419"/>
      <c r="CU29" s="419"/>
      <c r="CV29" s="419"/>
      <c r="CW29" s="419"/>
      <c r="CX29" s="419"/>
      <c r="CY29" s="419"/>
      <c r="CZ29" s="419"/>
      <c r="DA29" s="419"/>
      <c r="DB29" s="419"/>
      <c r="DC29" s="419"/>
      <c r="DD29" s="419"/>
      <c r="DE29" s="419"/>
      <c r="DF29" s="419"/>
      <c r="DG29" s="419"/>
      <c r="DH29" s="419"/>
      <c r="DI29" s="419"/>
      <c r="DJ29" s="419"/>
      <c r="DK29" s="419"/>
      <c r="DL29" s="419"/>
      <c r="DM29" s="419"/>
      <c r="DN29" s="419"/>
      <c r="DO29" s="419"/>
      <c r="DP29" s="419"/>
      <c r="DQ29" s="419"/>
      <c r="DR29" s="419"/>
      <c r="DS29" s="419"/>
      <c r="DT29" s="419"/>
      <c r="DU29" s="419"/>
      <c r="DV29" s="419"/>
      <c r="DW29" s="419"/>
      <c r="DX29" s="419"/>
      <c r="DY29" s="419"/>
      <c r="DZ29" s="419"/>
      <c r="EA29" s="419"/>
      <c r="EB29" s="419"/>
      <c r="EC29" s="419"/>
      <c r="ED29" s="419"/>
      <c r="EE29" s="419"/>
      <c r="EF29" s="419"/>
      <c r="EG29" s="419"/>
      <c r="EH29" s="419"/>
      <c r="EI29" s="419"/>
      <c r="EJ29" s="419"/>
      <c r="EK29" s="419"/>
      <c r="EL29" s="419"/>
      <c r="EM29" s="419"/>
      <c r="EN29" s="419"/>
      <c r="EO29" s="419"/>
      <c r="EP29" s="419"/>
      <c r="EQ29" s="419"/>
      <c r="ER29" s="419"/>
      <c r="ES29" s="419"/>
      <c r="ET29" s="419"/>
      <c r="EU29" s="419"/>
    </row>
    <row r="30" spans="1:151" s="415" customFormat="1" ht="43.5" hidden="1">
      <c r="A30" s="415" t="s">
        <v>1596</v>
      </c>
      <c r="B30" s="415" t="s">
        <v>949</v>
      </c>
      <c r="C30" s="415" t="s">
        <v>361</v>
      </c>
      <c r="D30" s="416" t="s">
        <v>1597</v>
      </c>
      <c r="E30" s="416" t="s">
        <v>1598</v>
      </c>
      <c r="F30" s="415" t="s">
        <v>33</v>
      </c>
      <c r="G30" s="421">
        <v>85</v>
      </c>
      <c r="H30" s="415" t="s">
        <v>1599</v>
      </c>
      <c r="I30" s="417">
        <v>36526</v>
      </c>
      <c r="J30" s="417" t="s">
        <v>1517</v>
      </c>
      <c r="K30" s="417" t="s">
        <v>1518</v>
      </c>
      <c r="L30" s="417" t="s">
        <v>1518</v>
      </c>
      <c r="M30" s="415" t="s">
        <v>1519</v>
      </c>
      <c r="N30" s="415" t="s">
        <v>1530</v>
      </c>
      <c r="O30" s="415" t="s">
        <v>1521</v>
      </c>
      <c r="P30" s="415" t="s">
        <v>33</v>
      </c>
      <c r="Q30" s="415" t="s">
        <v>32</v>
      </c>
      <c r="R30" s="415" t="s">
        <v>1522</v>
      </c>
      <c r="S30" s="415" t="s">
        <v>1516</v>
      </c>
      <c r="T30" s="415" t="s">
        <v>1523</v>
      </c>
      <c r="U30" s="418"/>
      <c r="V30" s="415" t="s">
        <v>8</v>
      </c>
      <c r="W30" s="418"/>
      <c r="X30" s="415" t="s">
        <v>1524</v>
      </c>
      <c r="Y30" s="418"/>
      <c r="AA30" s="415" t="s">
        <v>32</v>
      </c>
      <c r="AB30" s="415" t="s">
        <v>1516</v>
      </c>
      <c r="AC30" s="415" t="s">
        <v>1516</v>
      </c>
      <c r="AD30" s="415" t="s">
        <v>1516</v>
      </c>
      <c r="AE30" s="415" t="s">
        <v>1516</v>
      </c>
      <c r="AF30" s="417">
        <v>44819</v>
      </c>
      <c r="AG30" s="415" t="s">
        <v>1516</v>
      </c>
      <c r="AH30" s="415">
        <v>1</v>
      </c>
      <c r="AI30" s="419"/>
      <c r="AJ30" s="419"/>
      <c r="AK30" s="419"/>
      <c r="AL30" s="419"/>
      <c r="AM30" s="419"/>
      <c r="AN30" s="419"/>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c r="BZ30" s="419"/>
      <c r="CA30" s="419"/>
      <c r="CB30" s="419"/>
      <c r="CC30" s="419"/>
      <c r="CD30" s="419"/>
      <c r="CE30" s="419"/>
      <c r="CF30" s="419"/>
      <c r="CG30" s="419"/>
      <c r="CH30" s="419"/>
      <c r="CI30" s="419"/>
      <c r="CJ30" s="419"/>
      <c r="CK30" s="419"/>
      <c r="CL30" s="419"/>
      <c r="CM30" s="419"/>
      <c r="CN30" s="419"/>
      <c r="CO30" s="419"/>
      <c r="CP30" s="419"/>
      <c r="CQ30" s="419"/>
      <c r="CR30" s="419"/>
      <c r="CS30" s="419"/>
      <c r="CT30" s="419"/>
      <c r="CU30" s="419"/>
      <c r="CV30" s="419"/>
      <c r="CW30" s="419"/>
      <c r="CX30" s="419"/>
      <c r="CY30" s="419"/>
      <c r="CZ30" s="419"/>
      <c r="DA30" s="419"/>
      <c r="DB30" s="419"/>
      <c r="DC30" s="419"/>
      <c r="DD30" s="419"/>
      <c r="DE30" s="419"/>
      <c r="DF30" s="419"/>
      <c r="DG30" s="419"/>
      <c r="DH30" s="419"/>
      <c r="DI30" s="419"/>
      <c r="DJ30" s="419"/>
      <c r="DK30" s="419"/>
      <c r="DL30" s="419"/>
      <c r="DM30" s="419"/>
      <c r="DN30" s="419"/>
      <c r="DO30" s="419"/>
      <c r="DP30" s="419"/>
      <c r="DQ30" s="419"/>
      <c r="DR30" s="419"/>
      <c r="DS30" s="419"/>
      <c r="DT30" s="419"/>
      <c r="DU30" s="419"/>
      <c r="DV30" s="419"/>
      <c r="DW30" s="419"/>
      <c r="DX30" s="419"/>
      <c r="DY30" s="419"/>
      <c r="DZ30" s="419"/>
      <c r="EA30" s="419"/>
      <c r="EB30" s="419"/>
      <c r="EC30" s="419"/>
      <c r="ED30" s="419"/>
      <c r="EE30" s="419"/>
      <c r="EF30" s="419"/>
      <c r="EG30" s="419"/>
      <c r="EH30" s="419"/>
      <c r="EI30" s="419"/>
      <c r="EJ30" s="419"/>
      <c r="EK30" s="419"/>
      <c r="EL30" s="419"/>
      <c r="EM30" s="419"/>
      <c r="EN30" s="419"/>
      <c r="EO30" s="419"/>
      <c r="EP30" s="419"/>
      <c r="EQ30" s="419"/>
      <c r="ER30" s="419"/>
      <c r="ES30" s="419"/>
      <c r="ET30" s="419"/>
      <c r="EU30" s="419"/>
    </row>
    <row r="31" spans="1:151" s="415" customFormat="1" ht="87" hidden="1">
      <c r="A31" s="415" t="s">
        <v>1600</v>
      </c>
      <c r="B31" s="415" t="s">
        <v>949</v>
      </c>
      <c r="C31" s="415" t="s">
        <v>361</v>
      </c>
      <c r="D31" s="416" t="s">
        <v>1601</v>
      </c>
      <c r="E31" s="416" t="s">
        <v>1602</v>
      </c>
      <c r="F31" s="415" t="s">
        <v>32</v>
      </c>
      <c r="G31" s="415" t="s">
        <v>1516</v>
      </c>
      <c r="H31" s="415" t="s">
        <v>1515</v>
      </c>
      <c r="I31" s="417">
        <v>44182</v>
      </c>
      <c r="J31" s="417" t="s">
        <v>1213</v>
      </c>
      <c r="K31" s="417" t="s">
        <v>1518</v>
      </c>
      <c r="L31" s="417" t="s">
        <v>1518</v>
      </c>
      <c r="M31" s="415" t="s">
        <v>1519</v>
      </c>
      <c r="N31" s="415" t="s">
        <v>1520</v>
      </c>
      <c r="O31" s="415" t="s">
        <v>1534</v>
      </c>
      <c r="P31" s="415" t="s">
        <v>33</v>
      </c>
      <c r="Q31" s="415" t="s">
        <v>32</v>
      </c>
      <c r="R31" s="415" t="s">
        <v>1516</v>
      </c>
      <c r="S31" s="415" t="s">
        <v>1516</v>
      </c>
      <c r="T31" s="415" t="s">
        <v>1523</v>
      </c>
      <c r="U31" s="418"/>
      <c r="V31" s="415" t="s">
        <v>1524</v>
      </c>
      <c r="W31" s="418"/>
      <c r="X31" s="415" t="s">
        <v>1524</v>
      </c>
      <c r="Y31" s="418"/>
      <c r="AA31" s="415" t="s">
        <v>32</v>
      </c>
      <c r="AB31" s="415" t="s">
        <v>1536</v>
      </c>
      <c r="AC31" s="415" t="s">
        <v>1536</v>
      </c>
      <c r="AD31" s="415" t="s">
        <v>1537</v>
      </c>
      <c r="AE31" s="415" t="s">
        <v>1526</v>
      </c>
      <c r="AF31" s="417">
        <v>44819</v>
      </c>
      <c r="AG31" s="415" t="s">
        <v>1516</v>
      </c>
      <c r="AH31" s="415">
        <v>1</v>
      </c>
      <c r="AI31" s="419"/>
      <c r="AJ31" s="419"/>
      <c r="AK31" s="419"/>
      <c r="AL31" s="419"/>
      <c r="AM31" s="419"/>
      <c r="AN31" s="419"/>
      <c r="AO31" s="419"/>
      <c r="AP31" s="419"/>
      <c r="AQ31" s="419"/>
      <c r="AR31" s="419"/>
      <c r="AS31" s="419"/>
      <c r="AT31" s="419"/>
      <c r="AU31" s="419"/>
      <c r="AV31" s="419"/>
      <c r="AW31" s="419"/>
      <c r="AX31" s="419"/>
      <c r="AY31" s="419"/>
      <c r="AZ31" s="419"/>
      <c r="BA31" s="419"/>
      <c r="BB31" s="419"/>
      <c r="BC31" s="419"/>
      <c r="BD31" s="419"/>
      <c r="BE31" s="419"/>
      <c r="BF31" s="419"/>
      <c r="BG31" s="419"/>
      <c r="BH31" s="419"/>
      <c r="BI31" s="419"/>
      <c r="BJ31" s="419"/>
      <c r="BK31" s="419"/>
      <c r="BL31" s="419"/>
      <c r="BM31" s="419"/>
      <c r="BN31" s="419"/>
      <c r="BO31" s="419"/>
      <c r="BP31" s="419"/>
      <c r="BQ31" s="419"/>
      <c r="BR31" s="419"/>
      <c r="BS31" s="419"/>
      <c r="BT31" s="419"/>
      <c r="BU31" s="419"/>
      <c r="BV31" s="419"/>
      <c r="BW31" s="419"/>
      <c r="BX31" s="419"/>
      <c r="BY31" s="419"/>
      <c r="BZ31" s="419"/>
      <c r="CA31" s="419"/>
      <c r="CB31" s="419"/>
      <c r="CC31" s="419"/>
      <c r="CD31" s="419"/>
      <c r="CE31" s="419"/>
      <c r="CF31" s="419"/>
      <c r="CG31" s="419"/>
      <c r="CH31" s="419"/>
      <c r="CI31" s="419"/>
      <c r="CJ31" s="419"/>
      <c r="CK31" s="419"/>
      <c r="CL31" s="419"/>
      <c r="CM31" s="419"/>
      <c r="CN31" s="419"/>
      <c r="CO31" s="419"/>
      <c r="CP31" s="419"/>
      <c r="CQ31" s="419"/>
      <c r="CR31" s="419"/>
      <c r="CS31" s="419"/>
      <c r="CT31" s="419"/>
      <c r="CU31" s="419"/>
      <c r="CV31" s="419"/>
      <c r="CW31" s="419"/>
      <c r="CX31" s="419"/>
      <c r="CY31" s="419"/>
      <c r="CZ31" s="419"/>
      <c r="DA31" s="419"/>
      <c r="DB31" s="419"/>
      <c r="DC31" s="419"/>
      <c r="DD31" s="419"/>
      <c r="DE31" s="419"/>
      <c r="DF31" s="419"/>
      <c r="DG31" s="419"/>
      <c r="DH31" s="419"/>
      <c r="DI31" s="419"/>
      <c r="DJ31" s="419"/>
      <c r="DK31" s="419"/>
      <c r="DL31" s="419"/>
      <c r="DM31" s="419"/>
      <c r="DN31" s="419"/>
      <c r="DO31" s="419"/>
      <c r="DP31" s="419"/>
      <c r="DQ31" s="419"/>
      <c r="DR31" s="419"/>
      <c r="DS31" s="419"/>
      <c r="DT31" s="419"/>
      <c r="DU31" s="419"/>
      <c r="DV31" s="419"/>
      <c r="DW31" s="419"/>
      <c r="DX31" s="419"/>
      <c r="DY31" s="419"/>
      <c r="DZ31" s="419"/>
      <c r="EA31" s="419"/>
      <c r="EB31" s="419"/>
      <c r="EC31" s="419"/>
      <c r="ED31" s="419"/>
      <c r="EE31" s="419"/>
      <c r="EF31" s="419"/>
      <c r="EG31" s="419"/>
      <c r="EH31" s="419"/>
      <c r="EI31" s="419"/>
      <c r="EJ31" s="419"/>
      <c r="EK31" s="419"/>
      <c r="EL31" s="419"/>
      <c r="EM31" s="419"/>
      <c r="EN31" s="419"/>
      <c r="EO31" s="419"/>
      <c r="EP31" s="419"/>
      <c r="EQ31" s="419"/>
      <c r="ER31" s="419"/>
      <c r="ES31" s="419"/>
      <c r="ET31" s="419"/>
      <c r="EU31" s="419"/>
    </row>
    <row r="32" spans="1:151" s="415" customFormat="1" ht="87" hidden="1">
      <c r="A32" s="415" t="s">
        <v>1603</v>
      </c>
      <c r="B32" s="415" t="s">
        <v>949</v>
      </c>
      <c r="C32" s="415" t="s">
        <v>361</v>
      </c>
      <c r="D32" s="416" t="s">
        <v>1604</v>
      </c>
      <c r="E32" s="416" t="s">
        <v>1605</v>
      </c>
      <c r="F32" s="415" t="s">
        <v>32</v>
      </c>
      <c r="G32" s="415" t="s">
        <v>1516</v>
      </c>
      <c r="H32" s="415" t="s">
        <v>1515</v>
      </c>
      <c r="I32" s="417">
        <v>43634</v>
      </c>
      <c r="J32" s="417" t="s">
        <v>1517</v>
      </c>
      <c r="K32" s="417" t="s">
        <v>1518</v>
      </c>
      <c r="L32" s="417" t="s">
        <v>1518</v>
      </c>
      <c r="M32" s="415" t="s">
        <v>1519</v>
      </c>
      <c r="N32" s="415" t="s">
        <v>1520</v>
      </c>
      <c r="O32" s="415" t="s">
        <v>1534</v>
      </c>
      <c r="P32" s="415" t="s">
        <v>33</v>
      </c>
      <c r="Q32" s="415" t="s">
        <v>32</v>
      </c>
      <c r="R32" s="415" t="s">
        <v>1516</v>
      </c>
      <c r="S32" s="415" t="s">
        <v>1516</v>
      </c>
      <c r="T32" s="415" t="s">
        <v>1523</v>
      </c>
      <c r="U32" s="418"/>
      <c r="V32" s="415" t="s">
        <v>6</v>
      </c>
      <c r="W32" s="418"/>
      <c r="X32" s="415" t="s">
        <v>1524</v>
      </c>
      <c r="Y32" s="418"/>
      <c r="AA32" s="415" t="s">
        <v>32</v>
      </c>
      <c r="AB32" s="415" t="s">
        <v>1536</v>
      </c>
      <c r="AC32" s="415" t="s">
        <v>1536</v>
      </c>
      <c r="AD32" s="415" t="s">
        <v>1537</v>
      </c>
      <c r="AE32" s="415" t="s">
        <v>1526</v>
      </c>
      <c r="AF32" s="417">
        <v>44819</v>
      </c>
      <c r="AG32" s="415" t="s">
        <v>1516</v>
      </c>
      <c r="AH32" s="415">
        <v>1</v>
      </c>
      <c r="AI32" s="419"/>
      <c r="AJ32" s="419"/>
      <c r="AK32" s="419"/>
      <c r="AL32" s="419"/>
      <c r="AM32" s="419"/>
      <c r="AN32" s="419"/>
      <c r="AO32" s="419"/>
      <c r="AP32" s="419"/>
      <c r="AQ32" s="419"/>
      <c r="AR32" s="419"/>
      <c r="AS32" s="419"/>
      <c r="AT32" s="419"/>
      <c r="AU32" s="419"/>
      <c r="AV32" s="419"/>
      <c r="AW32" s="419"/>
      <c r="AX32" s="419"/>
      <c r="AY32" s="419"/>
      <c r="AZ32" s="419"/>
      <c r="BA32" s="419"/>
      <c r="BB32" s="419"/>
      <c r="BC32" s="419"/>
      <c r="BD32" s="419"/>
      <c r="BE32" s="419"/>
      <c r="BF32" s="419"/>
      <c r="BG32" s="419"/>
      <c r="BH32" s="419"/>
      <c r="BI32" s="419"/>
      <c r="BJ32" s="419"/>
      <c r="BK32" s="419"/>
      <c r="BL32" s="419"/>
      <c r="BM32" s="419"/>
      <c r="BN32" s="419"/>
      <c r="BO32" s="419"/>
      <c r="BP32" s="419"/>
      <c r="BQ32" s="419"/>
      <c r="BR32" s="419"/>
      <c r="BS32" s="419"/>
      <c r="BT32" s="419"/>
      <c r="BU32" s="419"/>
      <c r="BV32" s="419"/>
      <c r="BW32" s="419"/>
      <c r="BX32" s="419"/>
      <c r="BY32" s="419"/>
      <c r="BZ32" s="419"/>
      <c r="CA32" s="419"/>
      <c r="CB32" s="419"/>
      <c r="CC32" s="419"/>
      <c r="CD32" s="419"/>
      <c r="CE32" s="419"/>
      <c r="CF32" s="419"/>
      <c r="CG32" s="419"/>
      <c r="CH32" s="419"/>
      <c r="CI32" s="419"/>
      <c r="CJ32" s="419"/>
      <c r="CK32" s="419"/>
      <c r="CL32" s="419"/>
      <c r="CM32" s="419"/>
      <c r="CN32" s="419"/>
      <c r="CO32" s="419"/>
      <c r="CP32" s="419"/>
      <c r="CQ32" s="419"/>
      <c r="CR32" s="419"/>
      <c r="CS32" s="419"/>
      <c r="CT32" s="419"/>
      <c r="CU32" s="419"/>
      <c r="CV32" s="419"/>
      <c r="CW32" s="419"/>
      <c r="CX32" s="419"/>
      <c r="CY32" s="419"/>
      <c r="CZ32" s="419"/>
      <c r="DA32" s="419"/>
      <c r="DB32" s="419"/>
      <c r="DC32" s="419"/>
      <c r="DD32" s="419"/>
      <c r="DE32" s="419"/>
      <c r="DF32" s="419"/>
      <c r="DG32" s="419"/>
      <c r="DH32" s="419"/>
      <c r="DI32" s="419"/>
      <c r="DJ32" s="419"/>
      <c r="DK32" s="419"/>
      <c r="DL32" s="419"/>
      <c r="DM32" s="419"/>
      <c r="DN32" s="419"/>
      <c r="DO32" s="419"/>
      <c r="DP32" s="419"/>
      <c r="DQ32" s="419"/>
      <c r="DR32" s="419"/>
      <c r="DS32" s="419"/>
      <c r="DT32" s="419"/>
      <c r="DU32" s="419"/>
      <c r="DV32" s="419"/>
      <c r="DW32" s="419"/>
      <c r="DX32" s="419"/>
      <c r="DY32" s="419"/>
      <c r="DZ32" s="419"/>
      <c r="EA32" s="419"/>
      <c r="EB32" s="419"/>
      <c r="EC32" s="419"/>
      <c r="ED32" s="419"/>
      <c r="EE32" s="419"/>
      <c r="EF32" s="419"/>
      <c r="EG32" s="419"/>
      <c r="EH32" s="419"/>
      <c r="EI32" s="419"/>
      <c r="EJ32" s="419"/>
      <c r="EK32" s="419"/>
      <c r="EL32" s="419"/>
      <c r="EM32" s="419"/>
      <c r="EN32" s="419"/>
      <c r="EO32" s="419"/>
      <c r="EP32" s="419"/>
      <c r="EQ32" s="419"/>
      <c r="ER32" s="419"/>
      <c r="ES32" s="419"/>
      <c r="ET32" s="419"/>
      <c r="EU32" s="419"/>
    </row>
    <row r="33" spans="1:151" s="415" customFormat="1" ht="87" hidden="1">
      <c r="A33" s="415" t="s">
        <v>1606</v>
      </c>
      <c r="B33" s="415" t="s">
        <v>949</v>
      </c>
      <c r="C33" s="415" t="s">
        <v>361</v>
      </c>
      <c r="D33" s="416" t="s">
        <v>1607</v>
      </c>
      <c r="E33" s="416" t="s">
        <v>1608</v>
      </c>
      <c r="F33" s="415" t="s">
        <v>33</v>
      </c>
      <c r="G33" s="415">
        <v>130</v>
      </c>
      <c r="H33" s="415" t="s">
        <v>1515</v>
      </c>
      <c r="I33" s="415" t="s">
        <v>1516</v>
      </c>
      <c r="J33" s="417" t="s">
        <v>1213</v>
      </c>
      <c r="K33" s="417" t="s">
        <v>1518</v>
      </c>
      <c r="L33" s="417" t="s">
        <v>1518</v>
      </c>
      <c r="M33" s="415" t="s">
        <v>1519</v>
      </c>
      <c r="N33" s="415" t="s">
        <v>1520</v>
      </c>
      <c r="O33" s="415" t="s">
        <v>1534</v>
      </c>
      <c r="P33" s="415" t="s">
        <v>33</v>
      </c>
      <c r="Q33" s="415" t="s">
        <v>33</v>
      </c>
      <c r="R33" s="415" t="s">
        <v>1516</v>
      </c>
      <c r="S33" s="415" t="s">
        <v>1516</v>
      </c>
      <c r="T33" s="415" t="s">
        <v>1523</v>
      </c>
      <c r="U33" s="418"/>
      <c r="V33" s="415" t="s">
        <v>8</v>
      </c>
      <c r="W33" s="418"/>
      <c r="X33" s="415" t="s">
        <v>8</v>
      </c>
      <c r="Y33" s="418"/>
      <c r="AA33" s="415" t="s">
        <v>32</v>
      </c>
      <c r="AB33" s="415" t="s">
        <v>1516</v>
      </c>
      <c r="AC33" s="415" t="s">
        <v>1516</v>
      </c>
      <c r="AD33" s="415" t="s">
        <v>1516</v>
      </c>
      <c r="AE33" s="415" t="s">
        <v>1516</v>
      </c>
      <c r="AF33" s="417">
        <v>44819</v>
      </c>
      <c r="AG33" s="415" t="s">
        <v>1516</v>
      </c>
      <c r="AH33" s="415">
        <v>1</v>
      </c>
      <c r="AI33" s="419"/>
      <c r="AJ33" s="419"/>
      <c r="AK33" s="419"/>
      <c r="AL33" s="419"/>
      <c r="AM33" s="419"/>
      <c r="AN33" s="419"/>
      <c r="AO33" s="419"/>
      <c r="AP33" s="419"/>
      <c r="AQ33" s="419"/>
      <c r="AR33" s="419"/>
      <c r="AS33" s="419"/>
      <c r="AT33" s="419"/>
      <c r="AU33" s="419"/>
      <c r="AV33" s="419"/>
      <c r="AW33" s="419"/>
      <c r="AX33" s="419"/>
      <c r="AY33" s="419"/>
      <c r="AZ33" s="419"/>
      <c r="BA33" s="419"/>
      <c r="BB33" s="419"/>
      <c r="BC33" s="419"/>
      <c r="BD33" s="419"/>
      <c r="BE33" s="419"/>
      <c r="BF33" s="419"/>
      <c r="BG33" s="419"/>
      <c r="BH33" s="419"/>
      <c r="BI33" s="419"/>
      <c r="BJ33" s="419"/>
      <c r="BK33" s="419"/>
      <c r="BL33" s="419"/>
      <c r="BM33" s="419"/>
      <c r="BN33" s="419"/>
      <c r="BO33" s="419"/>
      <c r="BP33" s="419"/>
      <c r="BQ33" s="419"/>
      <c r="BR33" s="419"/>
      <c r="BS33" s="419"/>
      <c r="BT33" s="419"/>
      <c r="BU33" s="419"/>
      <c r="BV33" s="419"/>
      <c r="BW33" s="419"/>
      <c r="BX33" s="419"/>
      <c r="BY33" s="419"/>
      <c r="BZ33" s="419"/>
      <c r="CA33" s="419"/>
      <c r="CB33" s="419"/>
      <c r="CC33" s="419"/>
      <c r="CD33" s="419"/>
      <c r="CE33" s="419"/>
      <c r="CF33" s="419"/>
      <c r="CG33" s="419"/>
      <c r="CH33" s="419"/>
      <c r="CI33" s="419"/>
      <c r="CJ33" s="419"/>
      <c r="CK33" s="419"/>
      <c r="CL33" s="419"/>
      <c r="CM33" s="419"/>
      <c r="CN33" s="419"/>
      <c r="CO33" s="419"/>
      <c r="CP33" s="419"/>
      <c r="CQ33" s="419"/>
      <c r="CR33" s="419"/>
      <c r="CS33" s="419"/>
      <c r="CT33" s="419"/>
      <c r="CU33" s="419"/>
      <c r="CV33" s="419"/>
      <c r="CW33" s="419"/>
      <c r="CX33" s="419"/>
      <c r="CY33" s="419"/>
      <c r="CZ33" s="419"/>
      <c r="DA33" s="419"/>
      <c r="DB33" s="419"/>
      <c r="DC33" s="419"/>
      <c r="DD33" s="419"/>
      <c r="DE33" s="419"/>
      <c r="DF33" s="419"/>
      <c r="DG33" s="419"/>
      <c r="DH33" s="419"/>
      <c r="DI33" s="419"/>
      <c r="DJ33" s="419"/>
      <c r="DK33" s="419"/>
      <c r="DL33" s="419"/>
      <c r="DM33" s="419"/>
      <c r="DN33" s="419"/>
      <c r="DO33" s="419"/>
      <c r="DP33" s="419"/>
      <c r="DQ33" s="419"/>
      <c r="DR33" s="419"/>
      <c r="DS33" s="419"/>
      <c r="DT33" s="419"/>
      <c r="DU33" s="419"/>
      <c r="DV33" s="419"/>
      <c r="DW33" s="419"/>
      <c r="DX33" s="419"/>
      <c r="DY33" s="419"/>
      <c r="DZ33" s="419"/>
      <c r="EA33" s="419"/>
      <c r="EB33" s="419"/>
      <c r="EC33" s="419"/>
      <c r="ED33" s="419"/>
      <c r="EE33" s="419"/>
      <c r="EF33" s="419"/>
      <c r="EG33" s="419"/>
      <c r="EH33" s="419"/>
      <c r="EI33" s="419"/>
      <c r="EJ33" s="419"/>
      <c r="EK33" s="419"/>
      <c r="EL33" s="419"/>
      <c r="EM33" s="419"/>
      <c r="EN33" s="419"/>
      <c r="EO33" s="419"/>
      <c r="EP33" s="419"/>
      <c r="EQ33" s="419"/>
      <c r="ER33" s="419"/>
      <c r="ES33" s="419"/>
      <c r="ET33" s="419"/>
      <c r="EU33" s="419"/>
    </row>
    <row r="34" spans="1:151" s="415" customFormat="1" ht="101.5" hidden="1">
      <c r="A34" s="415" t="s">
        <v>1609</v>
      </c>
      <c r="B34" s="415" t="s">
        <v>949</v>
      </c>
      <c r="C34" s="415" t="s">
        <v>361</v>
      </c>
      <c r="D34" s="416" t="s">
        <v>1610</v>
      </c>
      <c r="E34" s="416" t="s">
        <v>1611</v>
      </c>
      <c r="F34" s="415" t="s">
        <v>33</v>
      </c>
      <c r="G34" s="415">
        <v>130</v>
      </c>
      <c r="H34" s="415" t="s">
        <v>1515</v>
      </c>
      <c r="I34" s="415" t="s">
        <v>1516</v>
      </c>
      <c r="J34" s="417" t="s">
        <v>1213</v>
      </c>
      <c r="K34" s="417" t="s">
        <v>1518</v>
      </c>
      <c r="L34" s="417" t="s">
        <v>1518</v>
      </c>
      <c r="M34" s="415" t="s">
        <v>1519</v>
      </c>
      <c r="N34" s="415" t="s">
        <v>1520</v>
      </c>
      <c r="O34" s="415" t="s">
        <v>1534</v>
      </c>
      <c r="P34" s="415" t="s">
        <v>33</v>
      </c>
      <c r="Q34" s="415" t="s">
        <v>33</v>
      </c>
      <c r="R34" s="415" t="s">
        <v>1516</v>
      </c>
      <c r="S34" s="415" t="s">
        <v>1516</v>
      </c>
      <c r="T34" s="415" t="s">
        <v>1523</v>
      </c>
      <c r="U34" s="418"/>
      <c r="V34" s="415" t="s">
        <v>8</v>
      </c>
      <c r="W34" s="418"/>
      <c r="X34" s="415" t="s">
        <v>8</v>
      </c>
      <c r="Y34" s="418"/>
      <c r="AA34" s="415" t="s">
        <v>32</v>
      </c>
      <c r="AB34" s="415" t="s">
        <v>1516</v>
      </c>
      <c r="AC34" s="415" t="s">
        <v>1516</v>
      </c>
      <c r="AD34" s="415" t="s">
        <v>1516</v>
      </c>
      <c r="AE34" s="415" t="s">
        <v>1516</v>
      </c>
      <c r="AF34" s="417">
        <v>44819</v>
      </c>
      <c r="AG34" s="415" t="s">
        <v>1516</v>
      </c>
      <c r="AH34" s="415">
        <v>1</v>
      </c>
      <c r="AI34" s="419"/>
      <c r="AJ34" s="419"/>
      <c r="AK34" s="419"/>
      <c r="AL34" s="419"/>
      <c r="AM34" s="419"/>
      <c r="AN34" s="419"/>
      <c r="AO34" s="419"/>
      <c r="AP34" s="419"/>
      <c r="AQ34" s="419"/>
      <c r="AR34" s="419"/>
      <c r="AS34" s="419"/>
      <c r="AT34" s="419"/>
      <c r="AU34" s="419"/>
      <c r="AV34" s="419"/>
      <c r="AW34" s="419"/>
      <c r="AX34" s="419"/>
      <c r="AY34" s="419"/>
      <c r="AZ34" s="419"/>
      <c r="BA34" s="419"/>
      <c r="BB34" s="419"/>
      <c r="BC34" s="419"/>
      <c r="BD34" s="419"/>
      <c r="BE34" s="419"/>
      <c r="BF34" s="419"/>
      <c r="BG34" s="419"/>
      <c r="BH34" s="419"/>
      <c r="BI34" s="419"/>
      <c r="BJ34" s="419"/>
      <c r="BK34" s="419"/>
      <c r="BL34" s="419"/>
      <c r="BM34" s="419"/>
      <c r="BN34" s="419"/>
      <c r="BO34" s="419"/>
      <c r="BP34" s="419"/>
      <c r="BQ34" s="419"/>
      <c r="BR34" s="419"/>
      <c r="BS34" s="419"/>
      <c r="BT34" s="419"/>
      <c r="BU34" s="419"/>
      <c r="BV34" s="419"/>
      <c r="BW34" s="419"/>
      <c r="BX34" s="419"/>
      <c r="BY34" s="419"/>
      <c r="BZ34" s="419"/>
      <c r="CA34" s="419"/>
      <c r="CB34" s="419"/>
      <c r="CC34" s="419"/>
      <c r="CD34" s="419"/>
      <c r="CE34" s="419"/>
      <c r="CF34" s="419"/>
      <c r="CG34" s="419"/>
      <c r="CH34" s="419"/>
      <c r="CI34" s="419"/>
      <c r="CJ34" s="419"/>
      <c r="CK34" s="419"/>
      <c r="CL34" s="419"/>
      <c r="CM34" s="419"/>
      <c r="CN34" s="419"/>
      <c r="CO34" s="419"/>
      <c r="CP34" s="419"/>
      <c r="CQ34" s="419"/>
      <c r="CR34" s="419"/>
      <c r="CS34" s="419"/>
      <c r="CT34" s="419"/>
      <c r="CU34" s="419"/>
      <c r="CV34" s="419"/>
      <c r="CW34" s="419"/>
      <c r="CX34" s="419"/>
      <c r="CY34" s="419"/>
      <c r="CZ34" s="419"/>
      <c r="DA34" s="419"/>
      <c r="DB34" s="419"/>
      <c r="DC34" s="419"/>
      <c r="DD34" s="419"/>
      <c r="DE34" s="419"/>
      <c r="DF34" s="419"/>
      <c r="DG34" s="419"/>
      <c r="DH34" s="419"/>
      <c r="DI34" s="419"/>
      <c r="DJ34" s="419"/>
      <c r="DK34" s="419"/>
      <c r="DL34" s="419"/>
      <c r="DM34" s="419"/>
      <c r="DN34" s="419"/>
      <c r="DO34" s="419"/>
      <c r="DP34" s="419"/>
      <c r="DQ34" s="419"/>
      <c r="DR34" s="419"/>
      <c r="DS34" s="419"/>
      <c r="DT34" s="419"/>
      <c r="DU34" s="419"/>
      <c r="DV34" s="419"/>
      <c r="DW34" s="419"/>
      <c r="DX34" s="419"/>
      <c r="DY34" s="419"/>
      <c r="DZ34" s="419"/>
      <c r="EA34" s="419"/>
      <c r="EB34" s="419"/>
      <c r="EC34" s="419"/>
      <c r="ED34" s="419"/>
      <c r="EE34" s="419"/>
      <c r="EF34" s="419"/>
      <c r="EG34" s="419"/>
      <c r="EH34" s="419"/>
      <c r="EI34" s="419"/>
      <c r="EJ34" s="419"/>
      <c r="EK34" s="419"/>
      <c r="EL34" s="419"/>
      <c r="EM34" s="419"/>
      <c r="EN34" s="419"/>
      <c r="EO34" s="419"/>
      <c r="EP34" s="419"/>
      <c r="EQ34" s="419"/>
      <c r="ER34" s="419"/>
      <c r="ES34" s="419"/>
      <c r="ET34" s="419"/>
      <c r="EU34" s="419"/>
    </row>
    <row r="35" spans="1:151" s="415" customFormat="1" ht="72.5" hidden="1">
      <c r="A35" s="415" t="s">
        <v>1612</v>
      </c>
      <c r="B35" s="415" t="s">
        <v>949</v>
      </c>
      <c r="C35" s="415" t="s">
        <v>361</v>
      </c>
      <c r="D35" s="416" t="s">
        <v>1613</v>
      </c>
      <c r="E35" s="416" t="s">
        <v>1614</v>
      </c>
      <c r="F35" s="415" t="s">
        <v>32</v>
      </c>
      <c r="G35" s="415" t="s">
        <v>1516</v>
      </c>
      <c r="H35" s="415" t="s">
        <v>1515</v>
      </c>
      <c r="I35" s="415" t="s">
        <v>1516</v>
      </c>
      <c r="J35" s="417" t="s">
        <v>1213</v>
      </c>
      <c r="K35" s="417" t="s">
        <v>1518</v>
      </c>
      <c r="L35" s="417" t="s">
        <v>1518</v>
      </c>
      <c r="M35" s="415" t="s">
        <v>1519</v>
      </c>
      <c r="N35" s="415" t="s">
        <v>1520</v>
      </c>
      <c r="O35" s="415" t="s">
        <v>1534</v>
      </c>
      <c r="P35" s="415" t="s">
        <v>33</v>
      </c>
      <c r="Q35" s="415" t="s">
        <v>33</v>
      </c>
      <c r="R35" s="415" t="s">
        <v>1516</v>
      </c>
      <c r="S35" s="415" t="s">
        <v>1516</v>
      </c>
      <c r="T35" s="415" t="s">
        <v>1523</v>
      </c>
      <c r="U35" s="418"/>
      <c r="V35" s="415" t="s">
        <v>8</v>
      </c>
      <c r="W35" s="418"/>
      <c r="X35" s="415" t="s">
        <v>8</v>
      </c>
      <c r="Y35" s="418"/>
      <c r="AA35" s="415" t="s">
        <v>32</v>
      </c>
      <c r="AB35" s="415" t="s">
        <v>1516</v>
      </c>
      <c r="AC35" s="415" t="s">
        <v>1516</v>
      </c>
      <c r="AD35" s="415" t="s">
        <v>1516</v>
      </c>
      <c r="AE35" s="415" t="s">
        <v>1516</v>
      </c>
      <c r="AF35" s="417">
        <v>44823</v>
      </c>
      <c r="AG35" s="415" t="s">
        <v>1516</v>
      </c>
      <c r="AH35" s="415">
        <v>1</v>
      </c>
      <c r="AI35" s="419"/>
      <c r="AJ35" s="419"/>
      <c r="AK35" s="419"/>
      <c r="AL35" s="419"/>
      <c r="AM35" s="419"/>
      <c r="AN35" s="419"/>
      <c r="AO35" s="419"/>
      <c r="AP35" s="419"/>
      <c r="AQ35" s="419"/>
      <c r="AR35" s="419"/>
      <c r="AS35" s="419"/>
      <c r="AT35" s="419"/>
      <c r="AU35" s="419"/>
      <c r="AV35" s="419"/>
      <c r="AW35" s="419"/>
      <c r="AX35" s="419"/>
      <c r="AY35" s="419"/>
      <c r="AZ35" s="419"/>
      <c r="BA35" s="419"/>
      <c r="BB35" s="419"/>
      <c r="BC35" s="419"/>
      <c r="BD35" s="419"/>
      <c r="BE35" s="419"/>
      <c r="BF35" s="419"/>
      <c r="BG35" s="419"/>
      <c r="BH35" s="419"/>
      <c r="BI35" s="419"/>
      <c r="BJ35" s="419"/>
      <c r="BK35" s="419"/>
      <c r="BL35" s="419"/>
      <c r="BM35" s="419"/>
      <c r="BN35" s="419"/>
      <c r="BO35" s="419"/>
      <c r="BP35" s="419"/>
      <c r="BQ35" s="419"/>
      <c r="BR35" s="419"/>
      <c r="BS35" s="419"/>
      <c r="BT35" s="419"/>
      <c r="BU35" s="419"/>
      <c r="BV35" s="419"/>
      <c r="BW35" s="419"/>
      <c r="BX35" s="419"/>
      <c r="BY35" s="419"/>
      <c r="BZ35" s="419"/>
      <c r="CA35" s="419"/>
      <c r="CB35" s="419"/>
      <c r="CC35" s="419"/>
      <c r="CD35" s="419"/>
      <c r="CE35" s="419"/>
      <c r="CF35" s="419"/>
      <c r="CG35" s="419"/>
      <c r="CH35" s="419"/>
      <c r="CI35" s="419"/>
      <c r="CJ35" s="419"/>
      <c r="CK35" s="419"/>
      <c r="CL35" s="419"/>
      <c r="CM35" s="419"/>
      <c r="CN35" s="419"/>
      <c r="CO35" s="419"/>
      <c r="CP35" s="419"/>
      <c r="CQ35" s="419"/>
      <c r="CR35" s="419"/>
      <c r="CS35" s="419"/>
      <c r="CT35" s="419"/>
      <c r="CU35" s="419"/>
      <c r="CV35" s="419"/>
      <c r="CW35" s="419"/>
      <c r="CX35" s="419"/>
      <c r="CY35" s="419"/>
      <c r="CZ35" s="419"/>
      <c r="DA35" s="419"/>
      <c r="DB35" s="419"/>
      <c r="DC35" s="419"/>
      <c r="DD35" s="419"/>
      <c r="DE35" s="419"/>
      <c r="DF35" s="419"/>
      <c r="DG35" s="419"/>
      <c r="DH35" s="419"/>
      <c r="DI35" s="419"/>
      <c r="DJ35" s="419"/>
      <c r="DK35" s="419"/>
      <c r="DL35" s="419"/>
      <c r="DM35" s="419"/>
      <c r="DN35" s="419"/>
      <c r="DO35" s="419"/>
      <c r="DP35" s="419"/>
      <c r="DQ35" s="419"/>
      <c r="DR35" s="419"/>
      <c r="DS35" s="419"/>
      <c r="DT35" s="419"/>
      <c r="DU35" s="419"/>
      <c r="DV35" s="419"/>
      <c r="DW35" s="419"/>
      <c r="DX35" s="419"/>
      <c r="DY35" s="419"/>
      <c r="DZ35" s="419"/>
      <c r="EA35" s="419"/>
      <c r="EB35" s="419"/>
      <c r="EC35" s="419"/>
      <c r="ED35" s="419"/>
      <c r="EE35" s="419"/>
      <c r="EF35" s="419"/>
      <c r="EG35" s="419"/>
      <c r="EH35" s="419"/>
      <c r="EI35" s="419"/>
      <c r="EJ35" s="419"/>
      <c r="EK35" s="419"/>
      <c r="EL35" s="419"/>
      <c r="EM35" s="419"/>
      <c r="EN35" s="419"/>
      <c r="EO35" s="419"/>
      <c r="EP35" s="419"/>
      <c r="EQ35" s="419"/>
      <c r="ER35" s="419"/>
      <c r="ES35" s="419"/>
      <c r="ET35" s="419"/>
      <c r="EU35" s="419"/>
    </row>
    <row r="36" spans="1:151" s="415" customFormat="1" ht="43.5" hidden="1">
      <c r="A36" s="415" t="s">
        <v>1615</v>
      </c>
      <c r="B36" s="415" t="s">
        <v>949</v>
      </c>
      <c r="C36" s="415" t="s">
        <v>361</v>
      </c>
      <c r="D36" s="416" t="s">
        <v>1616</v>
      </c>
      <c r="E36" s="416" t="s">
        <v>1617</v>
      </c>
      <c r="F36" s="415" t="s">
        <v>32</v>
      </c>
      <c r="G36" s="415" t="s">
        <v>1516</v>
      </c>
      <c r="H36" s="415" t="s">
        <v>1515</v>
      </c>
      <c r="I36" s="415" t="s">
        <v>1516</v>
      </c>
      <c r="J36" s="417" t="s">
        <v>1213</v>
      </c>
      <c r="K36" s="417" t="s">
        <v>1518</v>
      </c>
      <c r="L36" s="417" t="s">
        <v>1518</v>
      </c>
      <c r="M36" s="415" t="s">
        <v>1519</v>
      </c>
      <c r="N36" s="415" t="s">
        <v>1520</v>
      </c>
      <c r="O36" s="415" t="s">
        <v>1534</v>
      </c>
      <c r="P36" s="415" t="s">
        <v>33</v>
      </c>
      <c r="Q36" s="415" t="s">
        <v>33</v>
      </c>
      <c r="R36" s="415" t="s">
        <v>1516</v>
      </c>
      <c r="S36" s="415" t="s">
        <v>1516</v>
      </c>
      <c r="T36" s="415" t="s">
        <v>1523</v>
      </c>
      <c r="U36" s="418"/>
      <c r="V36" s="415" t="s">
        <v>8</v>
      </c>
      <c r="W36" s="418"/>
      <c r="X36" s="415" t="s">
        <v>8</v>
      </c>
      <c r="Y36" s="418"/>
      <c r="AA36" s="415" t="s">
        <v>32</v>
      </c>
      <c r="AB36" s="415" t="s">
        <v>1516</v>
      </c>
      <c r="AC36" s="415" t="s">
        <v>1516</v>
      </c>
      <c r="AD36" s="415" t="s">
        <v>1516</v>
      </c>
      <c r="AE36" s="415" t="s">
        <v>1516</v>
      </c>
      <c r="AF36" s="417">
        <v>44823</v>
      </c>
      <c r="AG36" s="415" t="s">
        <v>1516</v>
      </c>
      <c r="AH36" s="415">
        <v>1</v>
      </c>
      <c r="AI36" s="419"/>
      <c r="AJ36" s="419"/>
      <c r="AK36" s="419"/>
      <c r="AL36" s="419"/>
      <c r="AM36" s="419"/>
      <c r="AN36" s="419"/>
      <c r="AO36" s="419"/>
      <c r="AP36" s="419"/>
      <c r="AQ36" s="419"/>
      <c r="AR36" s="419"/>
      <c r="AS36" s="419"/>
      <c r="AT36" s="419"/>
      <c r="AU36" s="419"/>
      <c r="AV36" s="419"/>
      <c r="AW36" s="419"/>
      <c r="AX36" s="419"/>
      <c r="AY36" s="419"/>
      <c r="AZ36" s="419"/>
      <c r="BA36" s="419"/>
      <c r="BB36" s="419"/>
      <c r="BC36" s="419"/>
      <c r="BD36" s="419"/>
      <c r="BE36" s="419"/>
      <c r="BF36" s="419"/>
      <c r="BG36" s="419"/>
      <c r="BH36" s="419"/>
      <c r="BI36" s="419"/>
      <c r="BJ36" s="419"/>
      <c r="BK36" s="419"/>
      <c r="BL36" s="419"/>
      <c r="BM36" s="419"/>
      <c r="BN36" s="419"/>
      <c r="BO36" s="419"/>
      <c r="BP36" s="419"/>
      <c r="BQ36" s="419"/>
      <c r="BR36" s="419"/>
      <c r="BS36" s="419"/>
      <c r="BT36" s="419"/>
      <c r="BU36" s="419"/>
      <c r="BV36" s="419"/>
      <c r="BW36" s="419"/>
      <c r="BX36" s="419"/>
      <c r="BY36" s="419"/>
      <c r="BZ36" s="419"/>
      <c r="CA36" s="419"/>
      <c r="CB36" s="419"/>
      <c r="CC36" s="419"/>
      <c r="CD36" s="419"/>
      <c r="CE36" s="419"/>
      <c r="CF36" s="419"/>
      <c r="CG36" s="419"/>
      <c r="CH36" s="419"/>
      <c r="CI36" s="419"/>
      <c r="CJ36" s="419"/>
      <c r="CK36" s="419"/>
      <c r="CL36" s="419"/>
      <c r="CM36" s="419"/>
      <c r="CN36" s="419"/>
      <c r="CO36" s="419"/>
      <c r="CP36" s="419"/>
      <c r="CQ36" s="419"/>
      <c r="CR36" s="419"/>
      <c r="CS36" s="419"/>
      <c r="CT36" s="419"/>
      <c r="CU36" s="419"/>
      <c r="CV36" s="419"/>
      <c r="CW36" s="419"/>
      <c r="CX36" s="419"/>
      <c r="CY36" s="419"/>
      <c r="CZ36" s="419"/>
      <c r="DA36" s="419"/>
      <c r="DB36" s="419"/>
      <c r="DC36" s="419"/>
      <c r="DD36" s="419"/>
      <c r="DE36" s="419"/>
      <c r="DF36" s="419"/>
      <c r="DG36" s="419"/>
      <c r="DH36" s="419"/>
      <c r="DI36" s="419"/>
      <c r="DJ36" s="419"/>
      <c r="DK36" s="419"/>
      <c r="DL36" s="419"/>
      <c r="DM36" s="419"/>
      <c r="DN36" s="419"/>
      <c r="DO36" s="419"/>
      <c r="DP36" s="419"/>
      <c r="DQ36" s="419"/>
      <c r="DR36" s="419"/>
      <c r="DS36" s="419"/>
      <c r="DT36" s="419"/>
      <c r="DU36" s="419"/>
      <c r="DV36" s="419"/>
      <c r="DW36" s="419"/>
      <c r="DX36" s="419"/>
      <c r="DY36" s="419"/>
      <c r="DZ36" s="419"/>
      <c r="EA36" s="419"/>
      <c r="EB36" s="419"/>
      <c r="EC36" s="419"/>
      <c r="ED36" s="419"/>
      <c r="EE36" s="419"/>
      <c r="EF36" s="419"/>
      <c r="EG36" s="419"/>
      <c r="EH36" s="419"/>
      <c r="EI36" s="419"/>
      <c r="EJ36" s="419"/>
      <c r="EK36" s="419"/>
      <c r="EL36" s="419"/>
      <c r="EM36" s="419"/>
      <c r="EN36" s="419"/>
      <c r="EO36" s="419"/>
      <c r="EP36" s="419"/>
      <c r="EQ36" s="419"/>
      <c r="ER36" s="419"/>
      <c r="ES36" s="419"/>
      <c r="ET36" s="419"/>
      <c r="EU36" s="419"/>
    </row>
    <row r="37" spans="1:151" s="415" customFormat="1" ht="43.5" hidden="1">
      <c r="A37" s="415" t="s">
        <v>1618</v>
      </c>
      <c r="B37" s="415" t="s">
        <v>949</v>
      </c>
      <c r="C37" s="415" t="s">
        <v>361</v>
      </c>
      <c r="D37" s="416" t="s">
        <v>1619</v>
      </c>
      <c r="E37" s="416" t="s">
        <v>1620</v>
      </c>
      <c r="F37" s="415" t="s">
        <v>32</v>
      </c>
      <c r="G37" s="415" t="s">
        <v>1516</v>
      </c>
      <c r="H37" s="415" t="s">
        <v>1515</v>
      </c>
      <c r="I37" s="415" t="s">
        <v>1516</v>
      </c>
      <c r="J37" s="417" t="s">
        <v>1213</v>
      </c>
      <c r="K37" s="417" t="s">
        <v>1518</v>
      </c>
      <c r="L37" s="417" t="s">
        <v>1518</v>
      </c>
      <c r="M37" s="415" t="s">
        <v>1519</v>
      </c>
      <c r="N37" s="415" t="s">
        <v>1520</v>
      </c>
      <c r="O37" s="415" t="s">
        <v>1534</v>
      </c>
      <c r="P37" s="415" t="s">
        <v>33</v>
      </c>
      <c r="Q37" s="415" t="s">
        <v>33</v>
      </c>
      <c r="R37" s="415" t="s">
        <v>1516</v>
      </c>
      <c r="S37" s="415" t="s">
        <v>1516</v>
      </c>
      <c r="T37" s="415" t="s">
        <v>1523</v>
      </c>
      <c r="U37" s="415" t="s">
        <v>8</v>
      </c>
      <c r="V37" s="415" t="s">
        <v>8</v>
      </c>
      <c r="X37" s="415" t="s">
        <v>32</v>
      </c>
      <c r="Y37" s="415" t="s">
        <v>1516</v>
      </c>
      <c r="Z37" s="415" t="s">
        <v>1516</v>
      </c>
      <c r="AA37" s="415" t="s">
        <v>1516</v>
      </c>
      <c r="AB37" s="415" t="s">
        <v>1516</v>
      </c>
      <c r="AC37" s="417">
        <v>44823</v>
      </c>
      <c r="AD37" s="415" t="s">
        <v>1516</v>
      </c>
      <c r="AE37" s="415" t="s">
        <v>1516</v>
      </c>
      <c r="AF37" s="417">
        <v>44823</v>
      </c>
      <c r="AG37" s="415" t="s">
        <v>1516</v>
      </c>
      <c r="AH37" s="415">
        <v>1</v>
      </c>
      <c r="AI37" s="419"/>
      <c r="AJ37" s="419"/>
      <c r="AK37" s="419"/>
      <c r="AL37" s="419"/>
      <c r="AM37" s="419"/>
      <c r="AN37" s="419"/>
      <c r="AO37" s="419"/>
      <c r="AP37" s="419"/>
      <c r="AQ37" s="419"/>
      <c r="AR37" s="419"/>
      <c r="AS37" s="419"/>
      <c r="AT37" s="419"/>
      <c r="AU37" s="419"/>
      <c r="AV37" s="419"/>
      <c r="AW37" s="419"/>
      <c r="AX37" s="419"/>
      <c r="AY37" s="419"/>
      <c r="AZ37" s="419"/>
      <c r="BA37" s="419"/>
      <c r="BB37" s="419"/>
      <c r="BC37" s="419"/>
      <c r="BD37" s="419"/>
      <c r="BE37" s="419"/>
      <c r="BF37" s="419"/>
      <c r="BG37" s="419"/>
      <c r="BH37" s="419"/>
      <c r="BI37" s="419"/>
      <c r="BJ37" s="419"/>
      <c r="BK37" s="419"/>
      <c r="BL37" s="419"/>
      <c r="BM37" s="419"/>
      <c r="BN37" s="419"/>
      <c r="BO37" s="419"/>
      <c r="BP37" s="419"/>
      <c r="BQ37" s="419"/>
      <c r="BR37" s="419"/>
      <c r="BS37" s="419"/>
      <c r="BT37" s="419"/>
      <c r="BU37" s="419"/>
      <c r="BV37" s="419"/>
      <c r="BW37" s="419"/>
      <c r="BX37" s="419"/>
      <c r="BY37" s="419"/>
      <c r="BZ37" s="419"/>
      <c r="CA37" s="419"/>
      <c r="CB37" s="419"/>
      <c r="CC37" s="419"/>
      <c r="CD37" s="419"/>
      <c r="CE37" s="419"/>
      <c r="CF37" s="419"/>
      <c r="CG37" s="419"/>
      <c r="CH37" s="419"/>
      <c r="CI37" s="419"/>
      <c r="CJ37" s="419"/>
      <c r="CK37" s="419"/>
      <c r="CL37" s="419"/>
      <c r="CM37" s="419"/>
      <c r="CN37" s="419"/>
      <c r="CO37" s="419"/>
      <c r="CP37" s="419"/>
      <c r="CQ37" s="419"/>
      <c r="CR37" s="419"/>
      <c r="CS37" s="419"/>
      <c r="CT37" s="419"/>
      <c r="CU37" s="419"/>
      <c r="CV37" s="419"/>
      <c r="CW37" s="419"/>
      <c r="CX37" s="419"/>
      <c r="CY37" s="419"/>
      <c r="CZ37" s="419"/>
      <c r="DA37" s="419"/>
      <c r="DB37" s="419"/>
      <c r="DC37" s="419"/>
      <c r="DD37" s="419"/>
      <c r="DE37" s="419"/>
      <c r="DF37" s="419"/>
      <c r="DG37" s="419"/>
      <c r="DH37" s="419"/>
      <c r="DI37" s="419"/>
      <c r="DJ37" s="419"/>
      <c r="DK37" s="419"/>
      <c r="DL37" s="419"/>
      <c r="DM37" s="419"/>
      <c r="DN37" s="419"/>
      <c r="DO37" s="419"/>
      <c r="DP37" s="419"/>
      <c r="DQ37" s="419"/>
      <c r="DR37" s="419"/>
      <c r="DS37" s="419"/>
      <c r="DT37" s="419"/>
      <c r="DU37" s="419"/>
      <c r="DV37" s="419"/>
      <c r="DW37" s="419"/>
      <c r="DX37" s="419"/>
      <c r="DY37" s="419"/>
      <c r="DZ37" s="419"/>
      <c r="EA37" s="419"/>
      <c r="EB37" s="419"/>
      <c r="EC37" s="419"/>
      <c r="ED37" s="419"/>
      <c r="EE37" s="419"/>
      <c r="EF37" s="419"/>
      <c r="EG37" s="419"/>
      <c r="EH37" s="419"/>
      <c r="EI37" s="419"/>
      <c r="EJ37" s="419"/>
      <c r="EK37" s="419"/>
      <c r="EL37" s="419"/>
      <c r="EM37" s="419"/>
      <c r="EN37" s="419"/>
      <c r="EO37" s="419"/>
      <c r="EP37" s="419"/>
      <c r="EQ37" s="419"/>
      <c r="ER37" s="419"/>
      <c r="ES37" s="419"/>
      <c r="ET37" s="419"/>
      <c r="EU37" s="419"/>
    </row>
    <row r="38" spans="1:151" s="415" customFormat="1" ht="409.5" hidden="1">
      <c r="A38" s="415" t="s">
        <v>1621</v>
      </c>
      <c r="B38" s="415" t="s">
        <v>949</v>
      </c>
      <c r="C38" s="415" t="s">
        <v>361</v>
      </c>
      <c r="D38" s="416" t="s">
        <v>1622</v>
      </c>
      <c r="E38" s="416" t="s">
        <v>1623</v>
      </c>
      <c r="F38" s="415" t="s">
        <v>1516</v>
      </c>
      <c r="G38" s="415" t="s">
        <v>1516</v>
      </c>
      <c r="H38" s="415" t="s">
        <v>1515</v>
      </c>
      <c r="I38" s="417">
        <v>42292</v>
      </c>
      <c r="J38" s="417" t="s">
        <v>1559</v>
      </c>
      <c r="K38" s="417" t="s">
        <v>1518</v>
      </c>
      <c r="L38" s="417" t="s">
        <v>967</v>
      </c>
      <c r="M38" s="415" t="s">
        <v>1519</v>
      </c>
      <c r="N38" s="415" t="s">
        <v>1520</v>
      </c>
      <c r="O38" s="415" t="s">
        <v>1588</v>
      </c>
      <c r="P38" s="415" t="s">
        <v>33</v>
      </c>
      <c r="Q38" s="415" t="s">
        <v>32</v>
      </c>
      <c r="R38" s="415" t="s">
        <v>1516</v>
      </c>
      <c r="S38" s="415" t="s">
        <v>1516</v>
      </c>
      <c r="T38" s="415" t="s">
        <v>1535</v>
      </c>
      <c r="U38" s="415" t="s">
        <v>8</v>
      </c>
      <c r="V38" s="415" t="s">
        <v>33</v>
      </c>
      <c r="W38" s="415" t="s">
        <v>1536</v>
      </c>
      <c r="X38" s="415" t="s">
        <v>1537</v>
      </c>
      <c r="Y38" s="415" t="s">
        <v>1526</v>
      </c>
      <c r="Z38" s="417">
        <v>44819</v>
      </c>
      <c r="AA38" s="415" t="s">
        <v>1538</v>
      </c>
      <c r="AB38" s="415" t="s">
        <v>1516</v>
      </c>
      <c r="AC38" s="417">
        <v>44823</v>
      </c>
      <c r="AD38" s="415" t="s">
        <v>1516</v>
      </c>
      <c r="AE38" s="415" t="s">
        <v>1516</v>
      </c>
      <c r="AF38" s="417">
        <v>44823</v>
      </c>
      <c r="AG38" s="415" t="s">
        <v>1516</v>
      </c>
      <c r="AH38" s="415">
        <v>1</v>
      </c>
      <c r="AI38" s="419"/>
      <c r="AJ38" s="419"/>
      <c r="AK38" s="419"/>
      <c r="AL38" s="419"/>
      <c r="AM38" s="419"/>
      <c r="AN38" s="419"/>
      <c r="AO38" s="419"/>
      <c r="AP38" s="419"/>
      <c r="AQ38" s="419"/>
      <c r="AR38" s="419"/>
      <c r="AS38" s="419"/>
      <c r="AT38" s="419"/>
      <c r="AU38" s="419"/>
      <c r="AV38" s="419"/>
      <c r="AW38" s="419"/>
      <c r="AX38" s="419"/>
      <c r="AY38" s="419"/>
      <c r="AZ38" s="419"/>
      <c r="BA38" s="419"/>
      <c r="BB38" s="419"/>
      <c r="BC38" s="419"/>
      <c r="BD38" s="419"/>
      <c r="BE38" s="419"/>
      <c r="BF38" s="419"/>
      <c r="BG38" s="419"/>
      <c r="BH38" s="419"/>
      <c r="BI38" s="419"/>
      <c r="BJ38" s="419"/>
      <c r="BK38" s="419"/>
      <c r="BL38" s="419"/>
      <c r="BM38" s="419"/>
      <c r="BN38" s="419"/>
      <c r="BO38" s="419"/>
      <c r="BP38" s="419"/>
      <c r="BQ38" s="419"/>
      <c r="BR38" s="419"/>
      <c r="BS38" s="419"/>
      <c r="BT38" s="419"/>
      <c r="BU38" s="419"/>
      <c r="BV38" s="419"/>
      <c r="BW38" s="419"/>
      <c r="BX38" s="419"/>
      <c r="BY38" s="419"/>
      <c r="BZ38" s="419"/>
      <c r="CA38" s="419"/>
      <c r="CB38" s="419"/>
      <c r="CC38" s="419"/>
      <c r="CD38" s="419"/>
      <c r="CE38" s="419"/>
      <c r="CF38" s="419"/>
      <c r="CG38" s="419"/>
      <c r="CH38" s="419"/>
      <c r="CI38" s="419"/>
      <c r="CJ38" s="419"/>
      <c r="CK38" s="419"/>
      <c r="CL38" s="419"/>
      <c r="CM38" s="419"/>
      <c r="CN38" s="419"/>
      <c r="CO38" s="419"/>
      <c r="CP38" s="419"/>
      <c r="CQ38" s="419"/>
      <c r="CR38" s="419"/>
      <c r="CS38" s="419"/>
      <c r="CT38" s="419"/>
      <c r="CU38" s="419"/>
      <c r="CV38" s="419"/>
      <c r="CW38" s="419"/>
      <c r="CX38" s="419"/>
      <c r="CY38" s="419"/>
      <c r="CZ38" s="419"/>
      <c r="DA38" s="419"/>
      <c r="DB38" s="419"/>
      <c r="DC38" s="419"/>
      <c r="DD38" s="419"/>
      <c r="DE38" s="419"/>
      <c r="DF38" s="419"/>
      <c r="DG38" s="419"/>
      <c r="DH38" s="419"/>
      <c r="DI38" s="419"/>
      <c r="DJ38" s="419"/>
      <c r="DK38" s="419"/>
      <c r="DL38" s="419"/>
      <c r="DM38" s="419"/>
      <c r="DN38" s="419"/>
      <c r="DO38" s="419"/>
      <c r="DP38" s="419"/>
      <c r="DQ38" s="419"/>
      <c r="DR38" s="419"/>
      <c r="DS38" s="419"/>
      <c r="DT38" s="419"/>
      <c r="DU38" s="419"/>
      <c r="DV38" s="419"/>
      <c r="DW38" s="419"/>
      <c r="DX38" s="419"/>
      <c r="DY38" s="419"/>
      <c r="DZ38" s="419"/>
      <c r="EA38" s="419"/>
      <c r="EB38" s="419"/>
      <c r="EC38" s="419"/>
      <c r="ED38" s="419"/>
      <c r="EE38" s="419"/>
      <c r="EF38" s="419"/>
      <c r="EG38" s="419"/>
      <c r="EH38" s="419"/>
      <c r="EI38" s="419"/>
      <c r="EJ38" s="419"/>
      <c r="EK38" s="419"/>
      <c r="EL38" s="419"/>
      <c r="EM38" s="419"/>
      <c r="EN38" s="419"/>
      <c r="EO38" s="419"/>
      <c r="EP38" s="419"/>
      <c r="EQ38" s="419"/>
      <c r="ER38" s="419"/>
      <c r="ES38" s="419"/>
      <c r="ET38" s="419"/>
      <c r="EU38" s="419"/>
    </row>
    <row r="39" spans="1:151" s="415" customFormat="1" ht="87" hidden="1">
      <c r="A39" s="415" t="s">
        <v>1624</v>
      </c>
      <c r="B39" s="415" t="s">
        <v>949</v>
      </c>
      <c r="C39" s="415" t="s">
        <v>361</v>
      </c>
      <c r="D39" s="416" t="s">
        <v>1625</v>
      </c>
      <c r="E39" s="416" t="s">
        <v>1626</v>
      </c>
      <c r="F39" s="415" t="s">
        <v>32</v>
      </c>
      <c r="G39" s="415" t="s">
        <v>1516</v>
      </c>
      <c r="H39" s="415" t="s">
        <v>1515</v>
      </c>
      <c r="I39" s="415" t="s">
        <v>1516</v>
      </c>
      <c r="J39" s="417" t="s">
        <v>1627</v>
      </c>
      <c r="K39" s="417" t="s">
        <v>1518</v>
      </c>
      <c r="L39" s="417" t="s">
        <v>1518</v>
      </c>
      <c r="M39" s="415" t="s">
        <v>1519</v>
      </c>
      <c r="N39" s="415" t="s">
        <v>1520</v>
      </c>
      <c r="O39" s="415" t="s">
        <v>1534</v>
      </c>
      <c r="P39" s="415" t="s">
        <v>33</v>
      </c>
      <c r="Q39" s="415" t="s">
        <v>32</v>
      </c>
      <c r="R39" s="415" t="s">
        <v>1516</v>
      </c>
      <c r="S39" s="415" t="s">
        <v>1516</v>
      </c>
      <c r="T39" s="415" t="s">
        <v>1523</v>
      </c>
      <c r="U39" s="415" t="s">
        <v>8</v>
      </c>
      <c r="V39" s="415" t="s">
        <v>32</v>
      </c>
      <c r="W39" s="415" t="s">
        <v>1516</v>
      </c>
      <c r="X39" s="415" t="s">
        <v>1516</v>
      </c>
      <c r="Y39" s="415" t="s">
        <v>1516</v>
      </c>
      <c r="Z39" s="417">
        <v>44819</v>
      </c>
      <c r="AA39" s="415" t="s">
        <v>1516</v>
      </c>
      <c r="AB39" s="415" t="s">
        <v>1516</v>
      </c>
      <c r="AC39" s="417">
        <v>44823</v>
      </c>
      <c r="AD39" s="415" t="s">
        <v>1516</v>
      </c>
      <c r="AE39" s="415" t="s">
        <v>1516</v>
      </c>
      <c r="AF39" s="417">
        <v>44823</v>
      </c>
      <c r="AG39" s="415" t="s">
        <v>1516</v>
      </c>
      <c r="AH39" s="415">
        <v>1</v>
      </c>
      <c r="AI39" s="419"/>
      <c r="AJ39" s="419"/>
      <c r="AK39" s="419"/>
      <c r="AL39" s="419"/>
      <c r="AM39" s="419"/>
      <c r="AN39" s="419"/>
      <c r="AO39" s="419"/>
      <c r="AP39" s="419"/>
      <c r="AQ39" s="419"/>
      <c r="AR39" s="419"/>
      <c r="AS39" s="419"/>
      <c r="AT39" s="419"/>
      <c r="AU39" s="419"/>
      <c r="AV39" s="419"/>
      <c r="AW39" s="419"/>
      <c r="AX39" s="419"/>
      <c r="AY39" s="419"/>
      <c r="AZ39" s="419"/>
      <c r="BA39" s="419"/>
      <c r="BB39" s="419"/>
      <c r="BC39" s="419"/>
      <c r="BD39" s="419"/>
      <c r="BE39" s="419"/>
      <c r="BF39" s="419"/>
      <c r="BG39" s="419"/>
      <c r="BH39" s="419"/>
      <c r="BI39" s="419"/>
      <c r="BJ39" s="419"/>
      <c r="BK39" s="419"/>
      <c r="BL39" s="419"/>
      <c r="BM39" s="419"/>
      <c r="BN39" s="419"/>
      <c r="BO39" s="419"/>
      <c r="BP39" s="419"/>
      <c r="BQ39" s="419"/>
      <c r="BR39" s="419"/>
      <c r="BS39" s="419"/>
      <c r="BT39" s="419"/>
      <c r="BU39" s="419"/>
      <c r="BV39" s="419"/>
      <c r="BW39" s="419"/>
      <c r="BX39" s="419"/>
      <c r="BY39" s="419"/>
      <c r="BZ39" s="419"/>
      <c r="CA39" s="419"/>
      <c r="CB39" s="419"/>
      <c r="CC39" s="419"/>
      <c r="CD39" s="419"/>
      <c r="CE39" s="419"/>
      <c r="CF39" s="419"/>
      <c r="CG39" s="419"/>
      <c r="CH39" s="419"/>
      <c r="CI39" s="419"/>
      <c r="CJ39" s="419"/>
      <c r="CK39" s="419"/>
      <c r="CL39" s="419"/>
      <c r="CM39" s="419"/>
      <c r="CN39" s="419"/>
      <c r="CO39" s="419"/>
      <c r="CP39" s="419"/>
      <c r="CQ39" s="419"/>
      <c r="CR39" s="419"/>
      <c r="CS39" s="419"/>
      <c r="CT39" s="419"/>
      <c r="CU39" s="419"/>
      <c r="CV39" s="419"/>
      <c r="CW39" s="419"/>
      <c r="CX39" s="419"/>
      <c r="CY39" s="419"/>
      <c r="CZ39" s="419"/>
      <c r="DA39" s="419"/>
      <c r="DB39" s="419"/>
      <c r="DC39" s="419"/>
      <c r="DD39" s="419"/>
      <c r="DE39" s="419"/>
      <c r="DF39" s="419"/>
      <c r="DG39" s="419"/>
      <c r="DH39" s="419"/>
      <c r="DI39" s="419"/>
      <c r="DJ39" s="419"/>
      <c r="DK39" s="419"/>
      <c r="DL39" s="419"/>
      <c r="DM39" s="419"/>
      <c r="DN39" s="419"/>
      <c r="DO39" s="419"/>
      <c r="DP39" s="419"/>
      <c r="DQ39" s="419"/>
      <c r="DR39" s="419"/>
      <c r="DS39" s="419"/>
      <c r="DT39" s="419"/>
      <c r="DU39" s="419"/>
      <c r="DV39" s="419"/>
      <c r="DW39" s="419"/>
      <c r="DX39" s="419"/>
      <c r="DY39" s="419"/>
      <c r="DZ39" s="419"/>
      <c r="EA39" s="419"/>
      <c r="EB39" s="419"/>
      <c r="EC39" s="419"/>
      <c r="ED39" s="419"/>
      <c r="EE39" s="419"/>
      <c r="EF39" s="419"/>
      <c r="EG39" s="419"/>
      <c r="EH39" s="419"/>
      <c r="EI39" s="419"/>
      <c r="EJ39" s="419"/>
      <c r="EK39" s="419"/>
      <c r="EL39" s="419"/>
      <c r="EM39" s="419"/>
      <c r="EN39" s="419"/>
      <c r="EO39" s="419"/>
      <c r="EP39" s="419"/>
      <c r="EQ39" s="419"/>
      <c r="ER39" s="419"/>
      <c r="ES39" s="419"/>
      <c r="ET39" s="419"/>
      <c r="EU39" s="419"/>
    </row>
    <row r="40" spans="1:151" s="415" customFormat="1" ht="43.5" hidden="1">
      <c r="A40" s="415" t="s">
        <v>1628</v>
      </c>
      <c r="B40" s="415" t="s">
        <v>949</v>
      </c>
      <c r="C40" s="415" t="s">
        <v>361</v>
      </c>
      <c r="D40" s="416" t="s">
        <v>1629</v>
      </c>
      <c r="E40" s="416" t="s">
        <v>1630</v>
      </c>
      <c r="F40" s="415" t="s">
        <v>32</v>
      </c>
      <c r="G40" s="415" t="s">
        <v>1516</v>
      </c>
      <c r="H40" s="415" t="s">
        <v>1515</v>
      </c>
      <c r="I40" s="415" t="s">
        <v>1516</v>
      </c>
      <c r="J40" s="417" t="s">
        <v>1627</v>
      </c>
      <c r="K40" s="417" t="s">
        <v>1518</v>
      </c>
      <c r="L40" s="417" t="s">
        <v>1518</v>
      </c>
      <c r="M40" s="415" t="s">
        <v>1519</v>
      </c>
      <c r="N40" s="415" t="s">
        <v>1520</v>
      </c>
      <c r="O40" s="415" t="s">
        <v>1534</v>
      </c>
      <c r="P40" s="415" t="s">
        <v>33</v>
      </c>
      <c r="Q40" s="415" t="s">
        <v>32</v>
      </c>
      <c r="R40" s="415" t="s">
        <v>1516</v>
      </c>
      <c r="S40" s="415" t="s">
        <v>1516</v>
      </c>
      <c r="T40" s="415" t="s">
        <v>1523</v>
      </c>
      <c r="U40" s="415" t="s">
        <v>32</v>
      </c>
      <c r="V40" s="415" t="s">
        <v>1516</v>
      </c>
      <c r="W40" s="417">
        <v>44819</v>
      </c>
      <c r="X40" s="415" t="s">
        <v>1516</v>
      </c>
      <c r="Y40" s="415" t="s">
        <v>1516</v>
      </c>
      <c r="Z40" s="417">
        <v>44823</v>
      </c>
      <c r="AA40" s="415" t="s">
        <v>1516</v>
      </c>
      <c r="AC40" s="417"/>
      <c r="AE40" s="415" t="s">
        <v>1516</v>
      </c>
      <c r="AF40" s="417">
        <v>44823</v>
      </c>
      <c r="AG40" s="415" t="s">
        <v>1516</v>
      </c>
      <c r="AH40" s="415">
        <v>1</v>
      </c>
      <c r="AI40" s="419"/>
      <c r="AJ40" s="419"/>
      <c r="AK40" s="419"/>
      <c r="AL40" s="419"/>
      <c r="AM40" s="419"/>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19"/>
      <c r="BR40" s="419"/>
      <c r="BS40" s="419"/>
      <c r="BT40" s="419"/>
      <c r="BU40" s="419"/>
      <c r="BV40" s="419"/>
      <c r="BW40" s="419"/>
      <c r="BX40" s="419"/>
      <c r="BY40" s="419"/>
      <c r="BZ40" s="419"/>
      <c r="CA40" s="419"/>
      <c r="CB40" s="419"/>
      <c r="CC40" s="419"/>
      <c r="CD40" s="419"/>
      <c r="CE40" s="419"/>
      <c r="CF40" s="419"/>
      <c r="CG40" s="419"/>
      <c r="CH40" s="419"/>
      <c r="CI40" s="419"/>
      <c r="CJ40" s="419"/>
      <c r="CK40" s="419"/>
      <c r="CL40" s="419"/>
      <c r="CM40" s="419"/>
      <c r="CN40" s="419"/>
      <c r="CO40" s="419"/>
      <c r="CP40" s="419"/>
      <c r="CQ40" s="419"/>
      <c r="CR40" s="419"/>
      <c r="CS40" s="419"/>
      <c r="CT40" s="419"/>
      <c r="CU40" s="419"/>
      <c r="CV40" s="419"/>
      <c r="CW40" s="419"/>
      <c r="CX40" s="419"/>
      <c r="CY40" s="419"/>
      <c r="CZ40" s="419"/>
      <c r="DA40" s="419"/>
      <c r="DB40" s="419"/>
      <c r="DC40" s="419"/>
      <c r="DD40" s="419"/>
      <c r="DE40" s="419"/>
      <c r="DF40" s="419"/>
      <c r="DG40" s="419"/>
      <c r="DH40" s="419"/>
      <c r="DI40" s="419"/>
      <c r="DJ40" s="419"/>
      <c r="DK40" s="419"/>
      <c r="DL40" s="419"/>
      <c r="DM40" s="419"/>
      <c r="DN40" s="419"/>
      <c r="DO40" s="419"/>
      <c r="DP40" s="419"/>
      <c r="DQ40" s="419"/>
      <c r="DR40" s="419"/>
      <c r="DS40" s="419"/>
      <c r="DT40" s="419"/>
      <c r="DU40" s="419"/>
      <c r="DV40" s="419"/>
      <c r="DW40" s="419"/>
      <c r="DX40" s="419"/>
      <c r="DY40" s="419"/>
      <c r="DZ40" s="419"/>
      <c r="EA40" s="419"/>
      <c r="EB40" s="419"/>
      <c r="EC40" s="419"/>
      <c r="ED40" s="419"/>
      <c r="EE40" s="419"/>
      <c r="EF40" s="419"/>
      <c r="EG40" s="419"/>
      <c r="EH40" s="419"/>
      <c r="EI40" s="419"/>
      <c r="EJ40" s="419"/>
      <c r="EK40" s="419"/>
      <c r="EL40" s="419"/>
      <c r="EM40" s="419"/>
      <c r="EN40" s="419"/>
      <c r="EO40" s="419"/>
      <c r="EP40" s="419"/>
      <c r="EQ40" s="419"/>
      <c r="ER40" s="419"/>
      <c r="ES40" s="419"/>
      <c r="ET40" s="419"/>
      <c r="EU40" s="419"/>
    </row>
    <row r="41" spans="1:151" s="415" customFormat="1" ht="58" hidden="1">
      <c r="A41" s="415" t="s">
        <v>1631</v>
      </c>
      <c r="B41" s="415" t="s">
        <v>949</v>
      </c>
      <c r="C41" s="415" t="s">
        <v>1632</v>
      </c>
      <c r="D41" s="416" t="s">
        <v>1633</v>
      </c>
      <c r="E41" s="416" t="s">
        <v>1634</v>
      </c>
      <c r="F41" s="415" t="s">
        <v>1516</v>
      </c>
      <c r="G41" s="415" t="s">
        <v>1516</v>
      </c>
      <c r="H41" s="415" t="s">
        <v>1515</v>
      </c>
      <c r="I41" s="417">
        <v>36526</v>
      </c>
      <c r="J41" s="417" t="s">
        <v>1559</v>
      </c>
      <c r="K41" s="417" t="s">
        <v>1518</v>
      </c>
      <c r="L41" s="417" t="s">
        <v>1518</v>
      </c>
      <c r="M41" s="415" t="s">
        <v>1519</v>
      </c>
      <c r="N41" s="415" t="s">
        <v>1530</v>
      </c>
      <c r="O41" s="415" t="s">
        <v>1635</v>
      </c>
      <c r="P41" s="415" t="s">
        <v>114</v>
      </c>
      <c r="Q41" s="415" t="s">
        <v>114</v>
      </c>
      <c r="R41" s="415" t="s">
        <v>1516</v>
      </c>
      <c r="S41" s="415" t="s">
        <v>1516</v>
      </c>
      <c r="T41" s="415" t="s">
        <v>1636</v>
      </c>
      <c r="U41" s="418"/>
      <c r="V41" s="415" t="s">
        <v>1524</v>
      </c>
      <c r="W41" s="418"/>
      <c r="X41" s="415" t="s">
        <v>1524</v>
      </c>
      <c r="Y41" s="418"/>
      <c r="AB41" s="415" t="s">
        <v>1516</v>
      </c>
      <c r="AC41" s="415" t="s">
        <v>1516</v>
      </c>
      <c r="AD41" s="415" t="s">
        <v>1516</v>
      </c>
      <c r="AE41" s="415" t="s">
        <v>1516</v>
      </c>
      <c r="AF41" s="417">
        <v>44819</v>
      </c>
      <c r="AG41" s="415" t="s">
        <v>1516</v>
      </c>
      <c r="AH41" s="415">
        <v>1</v>
      </c>
      <c r="AI41" s="419"/>
      <c r="AJ41" s="419"/>
      <c r="AK41" s="419"/>
      <c r="AL41" s="419"/>
      <c r="AM41" s="419"/>
      <c r="AN41" s="419"/>
      <c r="AO41" s="419"/>
      <c r="AP41" s="419"/>
      <c r="AQ41" s="419"/>
      <c r="AR41" s="419"/>
      <c r="AS41" s="419"/>
      <c r="AT41" s="419"/>
      <c r="AU41" s="419"/>
      <c r="AV41" s="419"/>
      <c r="AW41" s="419"/>
      <c r="AX41" s="419"/>
      <c r="AY41" s="419"/>
      <c r="AZ41" s="419"/>
      <c r="BA41" s="419"/>
      <c r="BB41" s="419"/>
      <c r="BC41" s="419"/>
      <c r="BD41" s="419"/>
      <c r="BE41" s="419"/>
      <c r="BF41" s="419"/>
      <c r="BG41" s="419"/>
      <c r="BH41" s="419"/>
      <c r="BI41" s="419"/>
      <c r="BJ41" s="419"/>
      <c r="BK41" s="419"/>
      <c r="BL41" s="419"/>
      <c r="BM41" s="419"/>
      <c r="BN41" s="419"/>
      <c r="BO41" s="419"/>
      <c r="BP41" s="419"/>
      <c r="BQ41" s="419"/>
      <c r="BR41" s="419"/>
      <c r="BS41" s="419"/>
      <c r="BT41" s="419"/>
      <c r="BU41" s="419"/>
      <c r="BV41" s="419"/>
      <c r="BW41" s="419"/>
      <c r="BX41" s="419"/>
      <c r="BY41" s="419"/>
      <c r="BZ41" s="419"/>
      <c r="CA41" s="419"/>
      <c r="CB41" s="419"/>
      <c r="CC41" s="419"/>
      <c r="CD41" s="419"/>
      <c r="CE41" s="419"/>
      <c r="CF41" s="419"/>
      <c r="CG41" s="419"/>
      <c r="CH41" s="419"/>
      <c r="CI41" s="419"/>
      <c r="CJ41" s="419"/>
      <c r="CK41" s="419"/>
      <c r="CL41" s="419"/>
      <c r="CM41" s="419"/>
      <c r="CN41" s="419"/>
      <c r="CO41" s="419"/>
      <c r="CP41" s="419"/>
      <c r="CQ41" s="419"/>
      <c r="CR41" s="419"/>
      <c r="CS41" s="419"/>
      <c r="CT41" s="419"/>
      <c r="CU41" s="419"/>
      <c r="CV41" s="419"/>
      <c r="CW41" s="419"/>
      <c r="CX41" s="419"/>
      <c r="CY41" s="419"/>
      <c r="CZ41" s="419"/>
      <c r="DA41" s="419"/>
      <c r="DB41" s="419"/>
      <c r="DC41" s="419"/>
      <c r="DD41" s="419"/>
      <c r="DE41" s="419"/>
      <c r="DF41" s="419"/>
      <c r="DG41" s="419"/>
      <c r="DH41" s="419"/>
      <c r="DI41" s="419"/>
      <c r="DJ41" s="419"/>
      <c r="DK41" s="419"/>
      <c r="DL41" s="419"/>
      <c r="DM41" s="419"/>
      <c r="DN41" s="419"/>
      <c r="DO41" s="419"/>
      <c r="DP41" s="419"/>
      <c r="DQ41" s="419"/>
      <c r="DR41" s="419"/>
      <c r="DS41" s="419"/>
      <c r="DT41" s="419"/>
      <c r="DU41" s="419"/>
      <c r="DV41" s="419"/>
      <c r="DW41" s="419"/>
      <c r="DX41" s="419"/>
      <c r="DY41" s="419"/>
      <c r="DZ41" s="419"/>
      <c r="EA41" s="419"/>
      <c r="EB41" s="419"/>
      <c r="EC41" s="419"/>
      <c r="ED41" s="419"/>
      <c r="EE41" s="419"/>
      <c r="EF41" s="419"/>
      <c r="EG41" s="419"/>
      <c r="EH41" s="419"/>
      <c r="EI41" s="419"/>
      <c r="EJ41" s="419"/>
      <c r="EK41" s="419"/>
      <c r="EL41" s="419"/>
      <c r="EM41" s="419"/>
      <c r="EN41" s="419"/>
      <c r="EO41" s="419"/>
      <c r="EP41" s="419"/>
      <c r="EQ41" s="419"/>
      <c r="ER41" s="419"/>
      <c r="ES41" s="419"/>
      <c r="ET41" s="419"/>
      <c r="EU41" s="419"/>
    </row>
    <row r="42" spans="1:151" s="429" customFormat="1" ht="43.5" hidden="1">
      <c r="A42" s="415" t="s">
        <v>1637</v>
      </c>
      <c r="B42" s="415" t="s">
        <v>949</v>
      </c>
      <c r="C42" s="415" t="s">
        <v>1632</v>
      </c>
      <c r="D42" s="416" t="s">
        <v>1638</v>
      </c>
      <c r="E42" s="416" t="s">
        <v>1639</v>
      </c>
      <c r="F42" s="415" t="s">
        <v>1516</v>
      </c>
      <c r="G42" s="415" t="s">
        <v>1516</v>
      </c>
      <c r="H42" s="415" t="s">
        <v>1515</v>
      </c>
      <c r="I42" s="417">
        <v>36526</v>
      </c>
      <c r="J42" s="417" t="s">
        <v>1517</v>
      </c>
      <c r="K42" s="417" t="s">
        <v>1518</v>
      </c>
      <c r="L42" s="417" t="s">
        <v>1518</v>
      </c>
      <c r="M42" s="415" t="s">
        <v>1519</v>
      </c>
      <c r="N42" s="415" t="s">
        <v>1530</v>
      </c>
      <c r="O42" s="415" t="s">
        <v>1635</v>
      </c>
      <c r="P42" s="415" t="s">
        <v>114</v>
      </c>
      <c r="Q42" s="415" t="s">
        <v>114</v>
      </c>
      <c r="R42" s="415" t="s">
        <v>1516</v>
      </c>
      <c r="S42" s="415" t="s">
        <v>1516</v>
      </c>
      <c r="T42" s="415" t="s">
        <v>1636</v>
      </c>
      <c r="U42" s="428"/>
      <c r="V42" s="429" t="s">
        <v>1524</v>
      </c>
      <c r="W42" s="428"/>
      <c r="X42" s="429" t="s">
        <v>1524</v>
      </c>
      <c r="Y42" s="428"/>
      <c r="AB42" s="429" t="s">
        <v>1516</v>
      </c>
      <c r="AC42" s="429" t="s">
        <v>1516</v>
      </c>
      <c r="AD42" s="429" t="s">
        <v>1516</v>
      </c>
      <c r="AE42" s="429" t="s">
        <v>1516</v>
      </c>
      <c r="AF42" s="430">
        <v>44819</v>
      </c>
      <c r="AG42" s="429" t="s">
        <v>1516</v>
      </c>
      <c r="AH42" s="429">
        <v>1</v>
      </c>
      <c r="AI42" s="419"/>
      <c r="AJ42" s="419"/>
      <c r="AK42" s="419"/>
      <c r="AL42" s="419"/>
      <c r="AM42" s="419"/>
      <c r="AN42" s="419"/>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c r="CG42" s="419"/>
      <c r="CH42" s="419"/>
      <c r="CI42" s="419"/>
      <c r="CJ42" s="419"/>
      <c r="CK42" s="419"/>
      <c r="CL42" s="419"/>
      <c r="CM42" s="419"/>
      <c r="CN42" s="419"/>
      <c r="CO42" s="419"/>
      <c r="CP42" s="419"/>
      <c r="CQ42" s="419"/>
      <c r="CR42" s="419"/>
      <c r="CS42" s="419"/>
      <c r="CT42" s="419"/>
      <c r="CU42" s="419"/>
      <c r="CV42" s="419"/>
      <c r="CW42" s="419"/>
      <c r="CX42" s="419"/>
      <c r="CY42" s="419"/>
      <c r="CZ42" s="419"/>
      <c r="DA42" s="419"/>
      <c r="DB42" s="419"/>
      <c r="DC42" s="419"/>
      <c r="DD42" s="419"/>
      <c r="DE42" s="419"/>
      <c r="DF42" s="419"/>
      <c r="DG42" s="419"/>
      <c r="DH42" s="419"/>
      <c r="DI42" s="419"/>
      <c r="DJ42" s="419"/>
      <c r="DK42" s="419"/>
      <c r="DL42" s="419"/>
      <c r="DM42" s="419"/>
      <c r="DN42" s="419"/>
      <c r="DO42" s="419"/>
      <c r="DP42" s="419"/>
      <c r="DQ42" s="419"/>
      <c r="DR42" s="419"/>
      <c r="DS42" s="419"/>
      <c r="DT42" s="419"/>
      <c r="DU42" s="419"/>
      <c r="DV42" s="419"/>
      <c r="DW42" s="419"/>
      <c r="DX42" s="419"/>
      <c r="DY42" s="419"/>
      <c r="DZ42" s="419"/>
      <c r="EA42" s="419"/>
      <c r="EB42" s="419"/>
      <c r="EC42" s="419"/>
      <c r="ED42" s="419"/>
      <c r="EE42" s="419"/>
      <c r="EF42" s="419"/>
      <c r="EG42" s="419"/>
      <c r="EH42" s="419"/>
      <c r="EI42" s="419"/>
      <c r="EJ42" s="419"/>
      <c r="EK42" s="419"/>
      <c r="EL42" s="419"/>
      <c r="EM42" s="419"/>
      <c r="EN42" s="419"/>
      <c r="EO42" s="419"/>
      <c r="EP42" s="419"/>
      <c r="EQ42" s="419"/>
      <c r="ER42" s="419"/>
      <c r="ES42" s="419"/>
      <c r="ET42" s="419"/>
      <c r="EU42" s="419"/>
    </row>
    <row r="43" spans="1:151" s="429" customFormat="1" ht="72.5" hidden="1">
      <c r="A43" s="429" t="s">
        <v>1640</v>
      </c>
      <c r="B43" s="429" t="s">
        <v>949</v>
      </c>
      <c r="C43" s="429" t="s">
        <v>1632</v>
      </c>
      <c r="D43" s="431" t="s">
        <v>1641</v>
      </c>
      <c r="E43" s="431" t="s">
        <v>1642</v>
      </c>
      <c r="F43" s="429" t="s">
        <v>1516</v>
      </c>
      <c r="G43" s="429" t="s">
        <v>1516</v>
      </c>
      <c r="H43" s="429" t="s">
        <v>1515</v>
      </c>
      <c r="I43" s="430">
        <v>36526</v>
      </c>
      <c r="J43" s="430" t="s">
        <v>1517</v>
      </c>
      <c r="K43" s="430" t="s">
        <v>1518</v>
      </c>
      <c r="L43" s="430" t="s">
        <v>1518</v>
      </c>
      <c r="M43" s="429" t="s">
        <v>1519</v>
      </c>
      <c r="N43" s="429" t="s">
        <v>1530</v>
      </c>
      <c r="O43" s="429" t="s">
        <v>1635</v>
      </c>
      <c r="P43" s="429" t="s">
        <v>114</v>
      </c>
      <c r="Q43" s="429" t="s">
        <v>114</v>
      </c>
      <c r="R43" s="429" t="s">
        <v>1516</v>
      </c>
      <c r="S43" s="429" t="s">
        <v>1516</v>
      </c>
      <c r="T43" s="429" t="s">
        <v>1636</v>
      </c>
      <c r="U43" s="432"/>
      <c r="V43" s="429" t="s">
        <v>1524</v>
      </c>
      <c r="W43" s="432"/>
      <c r="X43" s="429" t="s">
        <v>1524</v>
      </c>
      <c r="Y43" s="432"/>
      <c r="AB43" s="429" t="s">
        <v>1516</v>
      </c>
      <c r="AC43" s="429" t="s">
        <v>1516</v>
      </c>
      <c r="AD43" s="429" t="s">
        <v>1516</v>
      </c>
      <c r="AE43" s="429" t="s">
        <v>1516</v>
      </c>
      <c r="AF43" s="430">
        <v>44819</v>
      </c>
      <c r="AG43" s="429" t="s">
        <v>1516</v>
      </c>
      <c r="AH43" s="429">
        <v>1</v>
      </c>
      <c r="AI43" s="419"/>
      <c r="AJ43" s="419"/>
      <c r="AK43" s="419"/>
      <c r="AL43" s="419"/>
      <c r="AM43" s="419"/>
      <c r="AN43" s="419"/>
      <c r="AO43" s="419"/>
      <c r="AP43" s="419"/>
      <c r="AQ43" s="419"/>
      <c r="AR43" s="419"/>
      <c r="AS43" s="419"/>
      <c r="AT43" s="419"/>
      <c r="AU43" s="419"/>
      <c r="AV43" s="419"/>
      <c r="AW43" s="419"/>
      <c r="AX43" s="419"/>
      <c r="AY43" s="419"/>
      <c r="AZ43" s="419"/>
      <c r="BA43" s="419"/>
      <c r="BB43" s="419"/>
      <c r="BC43" s="419"/>
      <c r="BD43" s="419"/>
      <c r="BE43" s="419"/>
      <c r="BF43" s="419"/>
      <c r="BG43" s="419"/>
      <c r="BH43" s="419"/>
      <c r="BI43" s="419"/>
      <c r="BJ43" s="419"/>
      <c r="BK43" s="419"/>
      <c r="BL43" s="419"/>
      <c r="BM43" s="419"/>
      <c r="BN43" s="419"/>
      <c r="BO43" s="419"/>
      <c r="BP43" s="419"/>
      <c r="BQ43" s="419"/>
      <c r="BR43" s="419"/>
      <c r="BS43" s="419"/>
      <c r="BT43" s="419"/>
      <c r="BU43" s="419"/>
      <c r="BV43" s="419"/>
      <c r="BW43" s="419"/>
      <c r="BX43" s="419"/>
      <c r="BY43" s="419"/>
      <c r="BZ43" s="419"/>
      <c r="CA43" s="419"/>
      <c r="CB43" s="419"/>
      <c r="CC43" s="419"/>
      <c r="CD43" s="419"/>
      <c r="CE43" s="419"/>
      <c r="CF43" s="419"/>
      <c r="CG43" s="419"/>
      <c r="CH43" s="419"/>
      <c r="CI43" s="419"/>
      <c r="CJ43" s="419"/>
      <c r="CK43" s="419"/>
      <c r="CL43" s="419"/>
      <c r="CM43" s="419"/>
      <c r="CN43" s="419"/>
      <c r="CO43" s="419"/>
      <c r="CP43" s="419"/>
      <c r="CQ43" s="419"/>
      <c r="CR43" s="419"/>
      <c r="CS43" s="419"/>
      <c r="CT43" s="419"/>
      <c r="CU43" s="419"/>
      <c r="CV43" s="419"/>
      <c r="CW43" s="419"/>
      <c r="CX43" s="419"/>
      <c r="CY43" s="419"/>
      <c r="CZ43" s="419"/>
      <c r="DA43" s="419"/>
      <c r="DB43" s="419"/>
      <c r="DC43" s="419"/>
      <c r="DD43" s="419"/>
      <c r="DE43" s="419"/>
      <c r="DF43" s="419"/>
      <c r="DG43" s="419"/>
      <c r="DH43" s="419"/>
      <c r="DI43" s="419"/>
      <c r="DJ43" s="419"/>
      <c r="DK43" s="419"/>
      <c r="DL43" s="419"/>
      <c r="DM43" s="419"/>
      <c r="DN43" s="419"/>
      <c r="DO43" s="419"/>
      <c r="DP43" s="419"/>
      <c r="DQ43" s="419"/>
      <c r="DR43" s="419"/>
      <c r="DS43" s="419"/>
      <c r="DT43" s="419"/>
      <c r="DU43" s="419"/>
      <c r="DV43" s="419"/>
      <c r="DW43" s="419"/>
      <c r="DX43" s="419"/>
      <c r="DY43" s="419"/>
      <c r="DZ43" s="419"/>
      <c r="EA43" s="419"/>
      <c r="EB43" s="419"/>
      <c r="EC43" s="419"/>
      <c r="ED43" s="419"/>
      <c r="EE43" s="419"/>
      <c r="EF43" s="419"/>
      <c r="EG43" s="419"/>
      <c r="EH43" s="419"/>
      <c r="EI43" s="419"/>
      <c r="EJ43" s="419"/>
      <c r="EK43" s="419"/>
      <c r="EL43" s="419"/>
      <c r="EM43" s="419"/>
      <c r="EN43" s="419"/>
      <c r="EO43" s="419"/>
      <c r="EP43" s="419"/>
      <c r="EQ43" s="419"/>
      <c r="ER43" s="419"/>
      <c r="ES43" s="419"/>
      <c r="ET43" s="419"/>
      <c r="EU43" s="419"/>
    </row>
    <row r="44" spans="1:151" s="429" customFormat="1" ht="43.5" hidden="1">
      <c r="A44" s="429" t="s">
        <v>1643</v>
      </c>
      <c r="B44" s="429" t="s">
        <v>949</v>
      </c>
      <c r="C44" s="429" t="s">
        <v>1632</v>
      </c>
      <c r="D44" s="431" t="s">
        <v>1644</v>
      </c>
      <c r="E44" s="431" t="s">
        <v>1645</v>
      </c>
      <c r="F44" s="429" t="s">
        <v>1516</v>
      </c>
      <c r="G44" s="429" t="s">
        <v>1516</v>
      </c>
      <c r="H44" s="429" t="s">
        <v>1515</v>
      </c>
      <c r="I44" s="430">
        <v>36526</v>
      </c>
      <c r="J44" s="430" t="s">
        <v>1559</v>
      </c>
      <c r="K44" s="430" t="s">
        <v>1518</v>
      </c>
      <c r="L44" s="430" t="s">
        <v>1518</v>
      </c>
      <c r="M44" s="429" t="s">
        <v>1519</v>
      </c>
      <c r="N44" s="429" t="s">
        <v>1530</v>
      </c>
      <c r="O44" s="429" t="s">
        <v>1635</v>
      </c>
      <c r="P44" s="429" t="s">
        <v>114</v>
      </c>
      <c r="Q44" s="429" t="s">
        <v>114</v>
      </c>
      <c r="R44" s="429" t="s">
        <v>1516</v>
      </c>
      <c r="S44" s="429" t="s">
        <v>1516</v>
      </c>
      <c r="T44" s="429" t="s">
        <v>1636</v>
      </c>
      <c r="U44" s="432"/>
      <c r="V44" s="429" t="s">
        <v>1524</v>
      </c>
      <c r="W44" s="432"/>
      <c r="X44" s="429" t="s">
        <v>1524</v>
      </c>
      <c r="Y44" s="432"/>
      <c r="AB44" s="429" t="s">
        <v>1516</v>
      </c>
      <c r="AC44" s="429" t="s">
        <v>1516</v>
      </c>
      <c r="AD44" s="429" t="s">
        <v>1516</v>
      </c>
      <c r="AE44" s="429" t="s">
        <v>1516</v>
      </c>
      <c r="AF44" s="430">
        <v>44819</v>
      </c>
      <c r="AG44" s="429" t="s">
        <v>1516</v>
      </c>
      <c r="AH44" s="429">
        <v>1</v>
      </c>
      <c r="AI44" s="419"/>
      <c r="AJ44" s="419"/>
      <c r="AK44" s="419"/>
      <c r="AL44" s="419"/>
      <c r="AM44" s="419"/>
      <c r="AN44" s="419"/>
      <c r="AO44" s="419"/>
      <c r="AP44" s="419"/>
      <c r="AQ44" s="419"/>
      <c r="AR44" s="419"/>
      <c r="AS44" s="419"/>
      <c r="AT44" s="419"/>
      <c r="AU44" s="419"/>
      <c r="AV44" s="419"/>
      <c r="AW44" s="419"/>
      <c r="AX44" s="419"/>
      <c r="AY44" s="419"/>
      <c r="AZ44" s="419"/>
      <c r="BA44" s="419"/>
      <c r="BB44" s="419"/>
      <c r="BC44" s="419"/>
      <c r="BD44" s="419"/>
      <c r="BE44" s="419"/>
      <c r="BF44" s="419"/>
      <c r="BG44" s="419"/>
      <c r="BH44" s="419"/>
      <c r="BI44" s="419"/>
      <c r="BJ44" s="419"/>
      <c r="BK44" s="419"/>
      <c r="BL44" s="419"/>
      <c r="BM44" s="419"/>
      <c r="BN44" s="419"/>
      <c r="BO44" s="419"/>
      <c r="BP44" s="419"/>
      <c r="BQ44" s="419"/>
      <c r="BR44" s="419"/>
      <c r="BS44" s="419"/>
      <c r="BT44" s="419"/>
      <c r="BU44" s="419"/>
      <c r="BV44" s="419"/>
      <c r="BW44" s="419"/>
      <c r="BX44" s="419"/>
      <c r="BY44" s="419"/>
      <c r="BZ44" s="419"/>
      <c r="CA44" s="419"/>
      <c r="CB44" s="419"/>
      <c r="CC44" s="419"/>
      <c r="CD44" s="419"/>
      <c r="CE44" s="419"/>
      <c r="CF44" s="419"/>
      <c r="CG44" s="419"/>
      <c r="CH44" s="419"/>
      <c r="CI44" s="419"/>
      <c r="CJ44" s="419"/>
      <c r="CK44" s="419"/>
      <c r="CL44" s="419"/>
      <c r="CM44" s="419"/>
      <c r="CN44" s="419"/>
      <c r="CO44" s="419"/>
      <c r="CP44" s="419"/>
      <c r="CQ44" s="419"/>
      <c r="CR44" s="419"/>
      <c r="CS44" s="419"/>
      <c r="CT44" s="419"/>
      <c r="CU44" s="419"/>
      <c r="CV44" s="419"/>
      <c r="CW44" s="419"/>
      <c r="CX44" s="419"/>
      <c r="CY44" s="419"/>
      <c r="CZ44" s="419"/>
      <c r="DA44" s="419"/>
      <c r="DB44" s="419"/>
      <c r="DC44" s="419"/>
      <c r="DD44" s="419"/>
      <c r="DE44" s="419"/>
      <c r="DF44" s="419"/>
      <c r="DG44" s="419"/>
      <c r="DH44" s="419"/>
      <c r="DI44" s="419"/>
      <c r="DJ44" s="419"/>
      <c r="DK44" s="419"/>
      <c r="DL44" s="419"/>
      <c r="DM44" s="419"/>
      <c r="DN44" s="419"/>
      <c r="DO44" s="419"/>
      <c r="DP44" s="419"/>
      <c r="DQ44" s="419"/>
      <c r="DR44" s="419"/>
      <c r="DS44" s="419"/>
      <c r="DT44" s="419"/>
      <c r="DU44" s="419"/>
      <c r="DV44" s="419"/>
      <c r="DW44" s="419"/>
      <c r="DX44" s="419"/>
      <c r="DY44" s="419"/>
      <c r="DZ44" s="419"/>
      <c r="EA44" s="419"/>
      <c r="EB44" s="419"/>
      <c r="EC44" s="419"/>
      <c r="ED44" s="419"/>
      <c r="EE44" s="419"/>
      <c r="EF44" s="419"/>
      <c r="EG44" s="419"/>
      <c r="EH44" s="419"/>
      <c r="EI44" s="419"/>
      <c r="EJ44" s="419"/>
      <c r="EK44" s="419"/>
      <c r="EL44" s="419"/>
      <c r="EM44" s="419"/>
      <c r="EN44" s="419"/>
      <c r="EO44" s="419"/>
      <c r="EP44" s="419"/>
      <c r="EQ44" s="419"/>
      <c r="ER44" s="419"/>
      <c r="ES44" s="419"/>
      <c r="ET44" s="419"/>
      <c r="EU44" s="419"/>
    </row>
    <row r="45" spans="1:151" s="429" customFormat="1" ht="43.5" hidden="1">
      <c r="A45" s="429" t="s">
        <v>1646</v>
      </c>
      <c r="B45" s="429" t="s">
        <v>949</v>
      </c>
      <c r="C45" s="429" t="s">
        <v>1632</v>
      </c>
      <c r="D45" s="431" t="s">
        <v>1647</v>
      </c>
      <c r="E45" s="431" t="s">
        <v>1648</v>
      </c>
      <c r="F45" s="429" t="s">
        <v>1516</v>
      </c>
      <c r="G45" s="429" t="s">
        <v>1516</v>
      </c>
      <c r="H45" s="429" t="s">
        <v>1515</v>
      </c>
      <c r="I45" s="430">
        <v>36526</v>
      </c>
      <c r="J45" s="430" t="s">
        <v>1559</v>
      </c>
      <c r="K45" s="430" t="s">
        <v>1518</v>
      </c>
      <c r="L45" s="430" t="s">
        <v>1518</v>
      </c>
      <c r="M45" s="429" t="s">
        <v>1519</v>
      </c>
      <c r="N45" s="429" t="s">
        <v>1530</v>
      </c>
      <c r="O45" s="429" t="s">
        <v>1635</v>
      </c>
      <c r="P45" s="429" t="s">
        <v>114</v>
      </c>
      <c r="Q45" s="429" t="s">
        <v>114</v>
      </c>
      <c r="R45" s="429" t="s">
        <v>1516</v>
      </c>
      <c r="S45" s="429" t="s">
        <v>1516</v>
      </c>
      <c r="T45" s="429" t="s">
        <v>1636</v>
      </c>
      <c r="U45" s="432"/>
      <c r="V45" s="429" t="s">
        <v>1524</v>
      </c>
      <c r="W45" s="432"/>
      <c r="X45" s="429" t="s">
        <v>1524</v>
      </c>
      <c r="Y45" s="432"/>
      <c r="AB45" s="429" t="s">
        <v>1516</v>
      </c>
      <c r="AC45" s="429" t="s">
        <v>1516</v>
      </c>
      <c r="AD45" s="429" t="s">
        <v>1516</v>
      </c>
      <c r="AE45" s="429" t="s">
        <v>1516</v>
      </c>
      <c r="AF45" s="430">
        <v>44819</v>
      </c>
      <c r="AG45" s="429" t="s">
        <v>1516</v>
      </c>
      <c r="AH45" s="429">
        <v>1</v>
      </c>
      <c r="AI45" s="419"/>
      <c r="AJ45" s="419"/>
      <c r="AK45" s="419"/>
      <c r="AL45" s="419"/>
      <c r="AM45" s="419"/>
      <c r="AN45" s="419"/>
      <c r="AO45" s="419"/>
      <c r="AP45" s="419"/>
      <c r="AQ45" s="419"/>
      <c r="AR45" s="419"/>
      <c r="AS45" s="419"/>
      <c r="AT45" s="419"/>
      <c r="AU45" s="419"/>
      <c r="AV45" s="419"/>
      <c r="AW45" s="419"/>
      <c r="AX45" s="419"/>
      <c r="AY45" s="419"/>
      <c r="AZ45" s="419"/>
      <c r="BA45" s="419"/>
      <c r="BB45" s="419"/>
      <c r="BC45" s="419"/>
      <c r="BD45" s="419"/>
      <c r="BE45" s="419"/>
      <c r="BF45" s="419"/>
      <c r="BG45" s="419"/>
      <c r="BH45" s="419"/>
      <c r="BI45" s="419"/>
      <c r="BJ45" s="419"/>
      <c r="BK45" s="419"/>
      <c r="BL45" s="419"/>
      <c r="BM45" s="419"/>
      <c r="BN45" s="419"/>
      <c r="BO45" s="419"/>
      <c r="BP45" s="419"/>
      <c r="BQ45" s="419"/>
      <c r="BR45" s="419"/>
      <c r="BS45" s="419"/>
      <c r="BT45" s="419"/>
      <c r="BU45" s="419"/>
      <c r="BV45" s="419"/>
      <c r="BW45" s="419"/>
      <c r="BX45" s="419"/>
      <c r="BY45" s="419"/>
      <c r="BZ45" s="419"/>
      <c r="CA45" s="419"/>
      <c r="CB45" s="419"/>
      <c r="CC45" s="419"/>
      <c r="CD45" s="419"/>
      <c r="CE45" s="419"/>
      <c r="CF45" s="419"/>
      <c r="CG45" s="419"/>
      <c r="CH45" s="419"/>
      <c r="CI45" s="419"/>
      <c r="CJ45" s="419"/>
      <c r="CK45" s="419"/>
      <c r="CL45" s="419"/>
      <c r="CM45" s="419"/>
      <c r="CN45" s="419"/>
      <c r="CO45" s="419"/>
      <c r="CP45" s="419"/>
      <c r="CQ45" s="419"/>
      <c r="CR45" s="419"/>
      <c r="CS45" s="419"/>
      <c r="CT45" s="419"/>
      <c r="CU45" s="419"/>
      <c r="CV45" s="419"/>
      <c r="CW45" s="419"/>
      <c r="CX45" s="419"/>
      <c r="CY45" s="419"/>
      <c r="CZ45" s="419"/>
      <c r="DA45" s="419"/>
      <c r="DB45" s="419"/>
      <c r="DC45" s="419"/>
      <c r="DD45" s="419"/>
      <c r="DE45" s="419"/>
      <c r="DF45" s="419"/>
      <c r="DG45" s="419"/>
      <c r="DH45" s="419"/>
      <c r="DI45" s="419"/>
      <c r="DJ45" s="419"/>
      <c r="DK45" s="419"/>
      <c r="DL45" s="419"/>
      <c r="DM45" s="419"/>
      <c r="DN45" s="419"/>
      <c r="DO45" s="419"/>
      <c r="DP45" s="419"/>
      <c r="DQ45" s="419"/>
      <c r="DR45" s="419"/>
      <c r="DS45" s="419"/>
      <c r="DT45" s="419"/>
      <c r="DU45" s="419"/>
      <c r="DV45" s="419"/>
      <c r="DW45" s="419"/>
      <c r="DX45" s="419"/>
      <c r="DY45" s="419"/>
      <c r="DZ45" s="419"/>
      <c r="EA45" s="419"/>
      <c r="EB45" s="419"/>
      <c r="EC45" s="419"/>
      <c r="ED45" s="419"/>
      <c r="EE45" s="419"/>
      <c r="EF45" s="419"/>
      <c r="EG45" s="419"/>
      <c r="EH45" s="419"/>
      <c r="EI45" s="419"/>
      <c r="EJ45" s="419"/>
      <c r="EK45" s="419"/>
      <c r="EL45" s="419"/>
      <c r="EM45" s="419"/>
      <c r="EN45" s="419"/>
      <c r="EO45" s="419"/>
      <c r="EP45" s="419"/>
      <c r="EQ45" s="419"/>
      <c r="ER45" s="419"/>
      <c r="ES45" s="419"/>
      <c r="ET45" s="419"/>
      <c r="EU45" s="419"/>
    </row>
    <row r="46" spans="1:151" s="429" customFormat="1" ht="87" hidden="1">
      <c r="A46" s="429" t="s">
        <v>1649</v>
      </c>
      <c r="B46" s="429" t="s">
        <v>1650</v>
      </c>
      <c r="C46" s="429" t="s">
        <v>361</v>
      </c>
      <c r="D46" s="429" t="s">
        <v>1651</v>
      </c>
      <c r="E46" s="429" t="s">
        <v>1652</v>
      </c>
      <c r="F46" s="429" t="s">
        <v>32</v>
      </c>
      <c r="G46" s="429" t="s">
        <v>1516</v>
      </c>
      <c r="H46" s="429" t="s">
        <v>1516</v>
      </c>
      <c r="I46" s="430">
        <v>44058</v>
      </c>
      <c r="J46" s="430" t="s">
        <v>1054</v>
      </c>
      <c r="K46" s="430" t="s">
        <v>1653</v>
      </c>
      <c r="L46" s="430" t="s">
        <v>1653</v>
      </c>
      <c r="M46" s="429" t="s">
        <v>1519</v>
      </c>
      <c r="N46" s="429" t="s">
        <v>1520</v>
      </c>
      <c r="O46" s="429" t="s">
        <v>1534</v>
      </c>
      <c r="P46" s="429" t="s">
        <v>33</v>
      </c>
      <c r="Q46" s="429" t="s">
        <v>32</v>
      </c>
      <c r="R46" s="429" t="s">
        <v>1516</v>
      </c>
      <c r="S46" s="429" t="s">
        <v>1516</v>
      </c>
      <c r="T46" s="429" t="s">
        <v>1535</v>
      </c>
      <c r="V46" s="429" t="s">
        <v>8</v>
      </c>
      <c r="X46" s="429" t="s">
        <v>8</v>
      </c>
      <c r="AA46" s="429" t="s">
        <v>33</v>
      </c>
      <c r="AB46" s="429" t="s">
        <v>1536</v>
      </c>
      <c r="AC46" s="429" t="s">
        <v>1536</v>
      </c>
      <c r="AD46" s="429" t="s">
        <v>1654</v>
      </c>
      <c r="AE46" s="429" t="s">
        <v>1526</v>
      </c>
      <c r="AF46" s="430">
        <v>44530</v>
      </c>
      <c r="AG46" s="429" t="s">
        <v>1538</v>
      </c>
      <c r="AH46" s="429">
        <v>1</v>
      </c>
      <c r="AI46" s="419"/>
      <c r="AJ46" s="419"/>
      <c r="AK46" s="419"/>
      <c r="AL46" s="419"/>
      <c r="AM46" s="419"/>
      <c r="AN46" s="419"/>
      <c r="AO46" s="419"/>
      <c r="AP46" s="419"/>
      <c r="AQ46" s="419"/>
      <c r="AR46" s="419"/>
      <c r="AS46" s="419"/>
      <c r="AT46" s="419"/>
      <c r="AU46" s="419"/>
      <c r="AV46" s="419"/>
      <c r="AW46" s="419"/>
      <c r="AX46" s="419"/>
      <c r="AY46" s="419"/>
      <c r="AZ46" s="419"/>
      <c r="BA46" s="419"/>
      <c r="BB46" s="419"/>
      <c r="BC46" s="419"/>
      <c r="BD46" s="419"/>
      <c r="BE46" s="419"/>
      <c r="BF46" s="419"/>
      <c r="BG46" s="419"/>
      <c r="BH46" s="419"/>
      <c r="BI46" s="419"/>
      <c r="BJ46" s="419"/>
      <c r="BK46" s="419"/>
      <c r="BL46" s="419"/>
      <c r="BM46" s="419"/>
      <c r="BN46" s="419"/>
      <c r="BO46" s="419"/>
      <c r="BP46" s="419"/>
      <c r="BQ46" s="419"/>
      <c r="BR46" s="419"/>
      <c r="BS46" s="419"/>
      <c r="BT46" s="419"/>
      <c r="BU46" s="419"/>
      <c r="BV46" s="419"/>
      <c r="BW46" s="419"/>
      <c r="BX46" s="419"/>
      <c r="BY46" s="419"/>
      <c r="BZ46" s="419"/>
      <c r="CA46" s="419"/>
      <c r="CB46" s="419"/>
      <c r="CC46" s="419"/>
      <c r="CD46" s="419"/>
      <c r="CE46" s="419"/>
      <c r="CF46" s="419"/>
      <c r="CG46" s="419"/>
      <c r="CH46" s="419"/>
      <c r="CI46" s="419"/>
      <c r="CJ46" s="419"/>
      <c r="CK46" s="419"/>
      <c r="CL46" s="419"/>
      <c r="CM46" s="419"/>
      <c r="CN46" s="419"/>
      <c r="CO46" s="419"/>
      <c r="CP46" s="419"/>
      <c r="CQ46" s="419"/>
      <c r="CR46" s="419"/>
      <c r="CS46" s="419"/>
      <c r="CT46" s="419"/>
      <c r="CU46" s="419"/>
      <c r="CV46" s="419"/>
      <c r="CW46" s="419"/>
      <c r="CX46" s="419"/>
      <c r="CY46" s="419"/>
      <c r="CZ46" s="419"/>
      <c r="DA46" s="419"/>
      <c r="DB46" s="419"/>
      <c r="DC46" s="419"/>
      <c r="DD46" s="419"/>
      <c r="DE46" s="419"/>
      <c r="DF46" s="419"/>
      <c r="DG46" s="419"/>
      <c r="DH46" s="419"/>
      <c r="DI46" s="419"/>
      <c r="DJ46" s="419"/>
      <c r="DK46" s="419"/>
      <c r="DL46" s="419"/>
      <c r="DM46" s="419"/>
      <c r="DN46" s="419"/>
      <c r="DO46" s="419"/>
      <c r="DP46" s="419"/>
      <c r="DQ46" s="419"/>
      <c r="DR46" s="419"/>
      <c r="DS46" s="419"/>
      <c r="DT46" s="419"/>
      <c r="DU46" s="419"/>
      <c r="DV46" s="419"/>
      <c r="DW46" s="419"/>
      <c r="DX46" s="419"/>
      <c r="DY46" s="419"/>
      <c r="DZ46" s="419"/>
      <c r="EA46" s="419"/>
      <c r="EB46" s="419"/>
      <c r="EC46" s="419"/>
      <c r="ED46" s="419"/>
      <c r="EE46" s="419"/>
      <c r="EF46" s="419"/>
      <c r="EG46" s="419"/>
      <c r="EH46" s="419"/>
      <c r="EI46" s="419"/>
      <c r="EJ46" s="419"/>
      <c r="EK46" s="419"/>
      <c r="EL46" s="419"/>
      <c r="EM46" s="419"/>
      <c r="EN46" s="419"/>
      <c r="EO46" s="419"/>
      <c r="EP46" s="419"/>
      <c r="EQ46" s="419"/>
      <c r="ER46" s="419"/>
      <c r="ES46" s="419"/>
      <c r="ET46" s="419"/>
      <c r="EU46" s="419"/>
    </row>
    <row r="47" spans="1:151" s="429" customFormat="1" ht="87" hidden="1">
      <c r="A47" s="429" t="s">
        <v>1655</v>
      </c>
      <c r="B47" s="429" t="s">
        <v>1650</v>
      </c>
      <c r="C47" s="429" t="s">
        <v>361</v>
      </c>
      <c r="D47" s="429" t="s">
        <v>1656</v>
      </c>
      <c r="E47" s="429" t="s">
        <v>1657</v>
      </c>
      <c r="F47" s="429" t="s">
        <v>32</v>
      </c>
      <c r="G47" s="429" t="s">
        <v>1516</v>
      </c>
      <c r="H47" s="429" t="s">
        <v>1516</v>
      </c>
      <c r="I47" s="430">
        <v>44058</v>
      </c>
      <c r="J47" s="430" t="s">
        <v>1054</v>
      </c>
      <c r="K47" s="430" t="s">
        <v>1653</v>
      </c>
      <c r="L47" s="430" t="s">
        <v>1653</v>
      </c>
      <c r="M47" s="429" t="s">
        <v>1519</v>
      </c>
      <c r="N47" s="429" t="s">
        <v>1520</v>
      </c>
      <c r="O47" s="429" t="s">
        <v>1534</v>
      </c>
      <c r="P47" s="429" t="s">
        <v>33</v>
      </c>
      <c r="Q47" s="429" t="s">
        <v>32</v>
      </c>
      <c r="R47" s="429" t="s">
        <v>1516</v>
      </c>
      <c r="S47" s="429" t="s">
        <v>1516</v>
      </c>
      <c r="T47" s="429" t="s">
        <v>1535</v>
      </c>
      <c r="V47" s="429" t="s">
        <v>8</v>
      </c>
      <c r="X47" s="429" t="s">
        <v>8</v>
      </c>
      <c r="AA47" s="429" t="s">
        <v>33</v>
      </c>
      <c r="AB47" s="429" t="s">
        <v>1536</v>
      </c>
      <c r="AC47" s="429" t="s">
        <v>1536</v>
      </c>
      <c r="AD47" s="429" t="s">
        <v>1658</v>
      </c>
      <c r="AE47" s="429" t="s">
        <v>1526</v>
      </c>
      <c r="AF47" s="430">
        <v>44530</v>
      </c>
      <c r="AG47" s="429" t="s">
        <v>1538</v>
      </c>
      <c r="AH47" s="429">
        <v>1</v>
      </c>
      <c r="AI47" s="419"/>
      <c r="AJ47" s="419"/>
      <c r="AK47" s="419"/>
      <c r="AL47" s="419"/>
      <c r="AM47" s="419"/>
      <c r="AN47" s="419"/>
      <c r="AO47" s="419"/>
      <c r="AP47" s="419"/>
      <c r="AQ47" s="419"/>
      <c r="AR47" s="419"/>
      <c r="AS47" s="419"/>
      <c r="AT47" s="419"/>
      <c r="AU47" s="419"/>
      <c r="AV47" s="419"/>
      <c r="AW47" s="419"/>
      <c r="AX47" s="419"/>
      <c r="AY47" s="419"/>
      <c r="AZ47" s="419"/>
      <c r="BA47" s="419"/>
      <c r="BB47" s="419"/>
      <c r="BC47" s="419"/>
      <c r="BD47" s="419"/>
      <c r="BE47" s="419"/>
      <c r="BF47" s="419"/>
      <c r="BG47" s="419"/>
      <c r="BH47" s="419"/>
      <c r="BI47" s="419"/>
      <c r="BJ47" s="419"/>
      <c r="BK47" s="419"/>
      <c r="BL47" s="419"/>
      <c r="BM47" s="419"/>
      <c r="BN47" s="419"/>
      <c r="BO47" s="419"/>
      <c r="BP47" s="419"/>
      <c r="BQ47" s="419"/>
      <c r="BR47" s="419"/>
      <c r="BS47" s="419"/>
      <c r="BT47" s="419"/>
      <c r="BU47" s="419"/>
      <c r="BV47" s="419"/>
      <c r="BW47" s="419"/>
      <c r="BX47" s="419"/>
      <c r="BY47" s="419"/>
      <c r="BZ47" s="419"/>
      <c r="CA47" s="419"/>
      <c r="CB47" s="419"/>
      <c r="CC47" s="419"/>
      <c r="CD47" s="419"/>
      <c r="CE47" s="419"/>
      <c r="CF47" s="419"/>
      <c r="CG47" s="419"/>
      <c r="CH47" s="419"/>
      <c r="CI47" s="419"/>
      <c r="CJ47" s="419"/>
      <c r="CK47" s="419"/>
      <c r="CL47" s="419"/>
      <c r="CM47" s="419"/>
      <c r="CN47" s="419"/>
      <c r="CO47" s="419"/>
      <c r="CP47" s="419"/>
      <c r="CQ47" s="419"/>
      <c r="CR47" s="419"/>
      <c r="CS47" s="419"/>
      <c r="CT47" s="419"/>
      <c r="CU47" s="419"/>
      <c r="CV47" s="419"/>
      <c r="CW47" s="419"/>
      <c r="CX47" s="419"/>
      <c r="CY47" s="419"/>
      <c r="CZ47" s="419"/>
      <c r="DA47" s="419"/>
      <c r="DB47" s="419"/>
      <c r="DC47" s="419"/>
      <c r="DD47" s="419"/>
      <c r="DE47" s="419"/>
      <c r="DF47" s="419"/>
      <c r="DG47" s="419"/>
      <c r="DH47" s="419"/>
      <c r="DI47" s="419"/>
      <c r="DJ47" s="419"/>
      <c r="DK47" s="419"/>
      <c r="DL47" s="419"/>
      <c r="DM47" s="419"/>
      <c r="DN47" s="419"/>
      <c r="DO47" s="419"/>
      <c r="DP47" s="419"/>
      <c r="DQ47" s="419"/>
      <c r="DR47" s="419"/>
      <c r="DS47" s="419"/>
      <c r="DT47" s="419"/>
      <c r="DU47" s="419"/>
      <c r="DV47" s="419"/>
      <c r="DW47" s="419"/>
      <c r="DX47" s="419"/>
      <c r="DY47" s="419"/>
      <c r="DZ47" s="419"/>
      <c r="EA47" s="419"/>
      <c r="EB47" s="419"/>
      <c r="EC47" s="419"/>
      <c r="ED47" s="419"/>
      <c r="EE47" s="419"/>
      <c r="EF47" s="419"/>
      <c r="EG47" s="419"/>
      <c r="EH47" s="419"/>
      <c r="EI47" s="419"/>
      <c r="EJ47" s="419"/>
      <c r="EK47" s="419"/>
      <c r="EL47" s="419"/>
      <c r="EM47" s="419"/>
      <c r="EN47" s="419"/>
      <c r="EO47" s="419"/>
      <c r="EP47" s="419"/>
      <c r="EQ47" s="419"/>
      <c r="ER47" s="419"/>
      <c r="ES47" s="419"/>
      <c r="ET47" s="419"/>
      <c r="EU47" s="419"/>
    </row>
    <row r="48" spans="1:151" s="429" customFormat="1" ht="87" hidden="1">
      <c r="A48" s="429" t="s">
        <v>1659</v>
      </c>
      <c r="B48" s="429" t="s">
        <v>1650</v>
      </c>
      <c r="C48" s="429" t="s">
        <v>361</v>
      </c>
      <c r="D48" s="429" t="s">
        <v>1660</v>
      </c>
      <c r="E48" s="429" t="s">
        <v>1661</v>
      </c>
      <c r="F48" s="429" t="s">
        <v>32</v>
      </c>
      <c r="G48" s="429" t="s">
        <v>1516</v>
      </c>
      <c r="H48" s="429" t="s">
        <v>1516</v>
      </c>
      <c r="I48" s="430">
        <v>44058</v>
      </c>
      <c r="J48" s="430" t="s">
        <v>1054</v>
      </c>
      <c r="K48" s="430" t="s">
        <v>1653</v>
      </c>
      <c r="L48" s="430" t="s">
        <v>1653</v>
      </c>
      <c r="M48" s="429" t="s">
        <v>1519</v>
      </c>
      <c r="N48" s="429" t="s">
        <v>1520</v>
      </c>
      <c r="O48" s="429" t="s">
        <v>1534</v>
      </c>
      <c r="P48" s="429" t="s">
        <v>33</v>
      </c>
      <c r="Q48" s="429" t="s">
        <v>32</v>
      </c>
      <c r="R48" s="429" t="s">
        <v>1516</v>
      </c>
      <c r="S48" s="429" t="s">
        <v>1516</v>
      </c>
      <c r="T48" s="429" t="s">
        <v>1535</v>
      </c>
      <c r="V48" s="429" t="s">
        <v>8</v>
      </c>
      <c r="X48" s="429" t="s">
        <v>8</v>
      </c>
      <c r="AA48" s="429" t="s">
        <v>33</v>
      </c>
      <c r="AB48" s="429" t="s">
        <v>1536</v>
      </c>
      <c r="AC48" s="429" t="s">
        <v>1536</v>
      </c>
      <c r="AD48" s="429" t="s">
        <v>1662</v>
      </c>
      <c r="AE48" s="429" t="s">
        <v>1526</v>
      </c>
      <c r="AF48" s="430">
        <v>44530</v>
      </c>
      <c r="AG48" s="429" t="s">
        <v>1538</v>
      </c>
      <c r="AH48" s="429">
        <v>1</v>
      </c>
      <c r="AI48" s="419"/>
      <c r="AJ48" s="419"/>
      <c r="AK48" s="419"/>
      <c r="AL48" s="419"/>
      <c r="AM48" s="419"/>
      <c r="AN48" s="419"/>
      <c r="AO48" s="419"/>
      <c r="AP48" s="419"/>
      <c r="AQ48" s="419"/>
      <c r="AR48" s="419"/>
      <c r="AS48" s="419"/>
      <c r="AT48" s="419"/>
      <c r="AU48" s="419"/>
      <c r="AV48" s="419"/>
      <c r="AW48" s="419"/>
      <c r="AX48" s="419"/>
      <c r="AY48" s="419"/>
      <c r="AZ48" s="419"/>
      <c r="BA48" s="419"/>
      <c r="BB48" s="419"/>
      <c r="BC48" s="419"/>
      <c r="BD48" s="419"/>
      <c r="BE48" s="419"/>
      <c r="BF48" s="419"/>
      <c r="BG48" s="419"/>
      <c r="BH48" s="419"/>
      <c r="BI48" s="419"/>
      <c r="BJ48" s="419"/>
      <c r="BK48" s="419"/>
      <c r="BL48" s="419"/>
      <c r="BM48" s="419"/>
      <c r="BN48" s="419"/>
      <c r="BO48" s="419"/>
      <c r="BP48" s="419"/>
      <c r="BQ48" s="419"/>
      <c r="BR48" s="419"/>
      <c r="BS48" s="419"/>
      <c r="BT48" s="419"/>
      <c r="BU48" s="419"/>
      <c r="BV48" s="419"/>
      <c r="BW48" s="419"/>
      <c r="BX48" s="419"/>
      <c r="BY48" s="419"/>
      <c r="BZ48" s="419"/>
      <c r="CA48" s="419"/>
      <c r="CB48" s="419"/>
      <c r="CC48" s="419"/>
      <c r="CD48" s="419"/>
      <c r="CE48" s="419"/>
      <c r="CF48" s="419"/>
      <c r="CG48" s="419"/>
      <c r="CH48" s="419"/>
      <c r="CI48" s="419"/>
      <c r="CJ48" s="419"/>
      <c r="CK48" s="419"/>
      <c r="CL48" s="419"/>
      <c r="CM48" s="419"/>
      <c r="CN48" s="419"/>
      <c r="CO48" s="419"/>
      <c r="CP48" s="419"/>
      <c r="CQ48" s="419"/>
      <c r="CR48" s="419"/>
      <c r="CS48" s="419"/>
      <c r="CT48" s="419"/>
      <c r="CU48" s="419"/>
      <c r="CV48" s="419"/>
      <c r="CW48" s="419"/>
      <c r="CX48" s="419"/>
      <c r="CY48" s="419"/>
      <c r="CZ48" s="419"/>
      <c r="DA48" s="419"/>
      <c r="DB48" s="419"/>
      <c r="DC48" s="419"/>
      <c r="DD48" s="419"/>
      <c r="DE48" s="419"/>
      <c r="DF48" s="419"/>
      <c r="DG48" s="419"/>
      <c r="DH48" s="419"/>
      <c r="DI48" s="419"/>
      <c r="DJ48" s="419"/>
      <c r="DK48" s="419"/>
      <c r="DL48" s="419"/>
      <c r="DM48" s="419"/>
      <c r="DN48" s="419"/>
      <c r="DO48" s="419"/>
      <c r="DP48" s="419"/>
      <c r="DQ48" s="419"/>
      <c r="DR48" s="419"/>
      <c r="DS48" s="419"/>
      <c r="DT48" s="419"/>
      <c r="DU48" s="419"/>
      <c r="DV48" s="419"/>
      <c r="DW48" s="419"/>
      <c r="DX48" s="419"/>
      <c r="DY48" s="419"/>
      <c r="DZ48" s="419"/>
      <c r="EA48" s="419"/>
      <c r="EB48" s="419"/>
      <c r="EC48" s="419"/>
      <c r="ED48" s="419"/>
      <c r="EE48" s="419"/>
      <c r="EF48" s="419"/>
      <c r="EG48" s="419"/>
      <c r="EH48" s="419"/>
      <c r="EI48" s="419"/>
      <c r="EJ48" s="419"/>
      <c r="EK48" s="419"/>
      <c r="EL48" s="419"/>
      <c r="EM48" s="419"/>
      <c r="EN48" s="419"/>
      <c r="EO48" s="419"/>
      <c r="EP48" s="419"/>
      <c r="EQ48" s="419"/>
      <c r="ER48" s="419"/>
      <c r="ES48" s="419"/>
      <c r="ET48" s="419"/>
      <c r="EU48" s="419"/>
    </row>
    <row r="49" spans="1:151" s="429" customFormat="1" ht="87" hidden="1">
      <c r="A49" s="429" t="s">
        <v>1663</v>
      </c>
      <c r="B49" s="429" t="s">
        <v>1650</v>
      </c>
      <c r="C49" s="429" t="s">
        <v>361</v>
      </c>
      <c r="D49" s="429" t="s">
        <v>1664</v>
      </c>
      <c r="E49" s="429" t="s">
        <v>1665</v>
      </c>
      <c r="F49" s="429" t="s">
        <v>32</v>
      </c>
      <c r="G49" s="429" t="s">
        <v>1516</v>
      </c>
      <c r="H49" s="429" t="s">
        <v>1516</v>
      </c>
      <c r="I49" s="430">
        <v>44301</v>
      </c>
      <c r="J49" s="430" t="s">
        <v>1054</v>
      </c>
      <c r="K49" s="430" t="s">
        <v>1653</v>
      </c>
      <c r="L49" s="430" t="s">
        <v>1653</v>
      </c>
      <c r="M49" s="429" t="s">
        <v>1519</v>
      </c>
      <c r="N49" s="429" t="s">
        <v>1520</v>
      </c>
      <c r="O49" s="429" t="s">
        <v>1534</v>
      </c>
      <c r="P49" s="429" t="s">
        <v>33</v>
      </c>
      <c r="Q49" s="429" t="s">
        <v>32</v>
      </c>
      <c r="R49" s="429" t="s">
        <v>1516</v>
      </c>
      <c r="S49" s="429" t="s">
        <v>1516</v>
      </c>
      <c r="T49" s="429" t="s">
        <v>1535</v>
      </c>
      <c r="V49" s="429" t="s">
        <v>8</v>
      </c>
      <c r="X49" s="429" t="s">
        <v>8</v>
      </c>
      <c r="AA49" s="429" t="s">
        <v>33</v>
      </c>
      <c r="AB49" s="429" t="s">
        <v>1536</v>
      </c>
      <c r="AC49" s="429" t="s">
        <v>1536</v>
      </c>
      <c r="AD49" s="429" t="s">
        <v>1666</v>
      </c>
      <c r="AE49" s="429" t="s">
        <v>1526</v>
      </c>
      <c r="AF49" s="430">
        <v>44530</v>
      </c>
      <c r="AG49" s="429" t="s">
        <v>1538</v>
      </c>
      <c r="AH49" s="429">
        <v>1</v>
      </c>
      <c r="AI49" s="419"/>
      <c r="AJ49" s="419"/>
      <c r="AK49" s="419"/>
      <c r="AL49" s="419"/>
      <c r="AM49" s="419"/>
      <c r="AN49" s="419"/>
      <c r="AO49" s="419"/>
      <c r="AP49" s="419"/>
      <c r="AQ49" s="419"/>
      <c r="AR49" s="419"/>
      <c r="AS49" s="419"/>
      <c r="AT49" s="419"/>
      <c r="AU49" s="419"/>
      <c r="AV49" s="419"/>
      <c r="AW49" s="419"/>
      <c r="AX49" s="419"/>
      <c r="AY49" s="419"/>
      <c r="AZ49" s="419"/>
      <c r="BA49" s="419"/>
      <c r="BB49" s="419"/>
      <c r="BC49" s="419"/>
      <c r="BD49" s="419"/>
      <c r="BE49" s="419"/>
      <c r="BF49" s="419"/>
      <c r="BG49" s="419"/>
      <c r="BH49" s="419"/>
      <c r="BI49" s="419"/>
      <c r="BJ49" s="419"/>
      <c r="BK49" s="419"/>
      <c r="BL49" s="419"/>
      <c r="BM49" s="419"/>
      <c r="BN49" s="419"/>
      <c r="BO49" s="419"/>
      <c r="BP49" s="419"/>
      <c r="BQ49" s="419"/>
      <c r="BR49" s="419"/>
      <c r="BS49" s="419"/>
      <c r="BT49" s="419"/>
      <c r="BU49" s="419"/>
      <c r="BV49" s="419"/>
      <c r="BW49" s="419"/>
      <c r="BX49" s="419"/>
      <c r="BY49" s="419"/>
      <c r="BZ49" s="419"/>
      <c r="CA49" s="419"/>
      <c r="CB49" s="419"/>
      <c r="CC49" s="419"/>
      <c r="CD49" s="419"/>
      <c r="CE49" s="419"/>
      <c r="CF49" s="419"/>
      <c r="CG49" s="419"/>
      <c r="CH49" s="419"/>
      <c r="CI49" s="419"/>
      <c r="CJ49" s="419"/>
      <c r="CK49" s="419"/>
      <c r="CL49" s="419"/>
      <c r="CM49" s="419"/>
      <c r="CN49" s="419"/>
      <c r="CO49" s="419"/>
      <c r="CP49" s="419"/>
      <c r="CQ49" s="419"/>
      <c r="CR49" s="419"/>
      <c r="CS49" s="419"/>
      <c r="CT49" s="419"/>
      <c r="CU49" s="419"/>
      <c r="CV49" s="419"/>
      <c r="CW49" s="419"/>
      <c r="CX49" s="419"/>
      <c r="CY49" s="419"/>
      <c r="CZ49" s="419"/>
      <c r="DA49" s="419"/>
      <c r="DB49" s="419"/>
      <c r="DC49" s="419"/>
      <c r="DD49" s="419"/>
      <c r="DE49" s="419"/>
      <c r="DF49" s="419"/>
      <c r="DG49" s="419"/>
      <c r="DH49" s="419"/>
      <c r="DI49" s="419"/>
      <c r="DJ49" s="419"/>
      <c r="DK49" s="419"/>
      <c r="DL49" s="419"/>
      <c r="DM49" s="419"/>
      <c r="DN49" s="419"/>
      <c r="DO49" s="419"/>
      <c r="DP49" s="419"/>
      <c r="DQ49" s="419"/>
      <c r="DR49" s="419"/>
      <c r="DS49" s="419"/>
      <c r="DT49" s="419"/>
      <c r="DU49" s="419"/>
      <c r="DV49" s="419"/>
      <c r="DW49" s="419"/>
      <c r="DX49" s="419"/>
      <c r="DY49" s="419"/>
      <c r="DZ49" s="419"/>
      <c r="EA49" s="419"/>
      <c r="EB49" s="419"/>
      <c r="EC49" s="419"/>
      <c r="ED49" s="419"/>
      <c r="EE49" s="419"/>
      <c r="EF49" s="419"/>
      <c r="EG49" s="419"/>
      <c r="EH49" s="419"/>
      <c r="EI49" s="419"/>
      <c r="EJ49" s="419"/>
      <c r="EK49" s="419"/>
      <c r="EL49" s="419"/>
      <c r="EM49" s="419"/>
      <c r="EN49" s="419"/>
      <c r="EO49" s="419"/>
      <c r="EP49" s="419"/>
      <c r="EQ49" s="419"/>
      <c r="ER49" s="419"/>
      <c r="ES49" s="419"/>
      <c r="ET49" s="419"/>
      <c r="EU49" s="419"/>
    </row>
    <row r="50" spans="1:151" s="429" customFormat="1" ht="87" hidden="1">
      <c r="A50" s="429" t="s">
        <v>1667</v>
      </c>
      <c r="B50" s="429" t="s">
        <v>1650</v>
      </c>
      <c r="C50" s="429" t="s">
        <v>361</v>
      </c>
      <c r="D50" s="429" t="s">
        <v>1668</v>
      </c>
      <c r="E50" s="429" t="s">
        <v>1669</v>
      </c>
      <c r="F50" s="429" t="s">
        <v>32</v>
      </c>
      <c r="G50" s="429" t="s">
        <v>1516</v>
      </c>
      <c r="H50" s="429" t="s">
        <v>1516</v>
      </c>
      <c r="I50" s="430">
        <v>44228</v>
      </c>
      <c r="J50" s="430" t="s">
        <v>1054</v>
      </c>
      <c r="K50" s="430" t="s">
        <v>1653</v>
      </c>
      <c r="L50" s="430" t="s">
        <v>1653</v>
      </c>
      <c r="M50" s="429" t="s">
        <v>1519</v>
      </c>
      <c r="N50" s="429" t="s">
        <v>1520</v>
      </c>
      <c r="O50" s="429" t="s">
        <v>1534</v>
      </c>
      <c r="P50" s="429" t="s">
        <v>33</v>
      </c>
      <c r="Q50" s="429" t="s">
        <v>32</v>
      </c>
      <c r="R50" s="429" t="s">
        <v>1516</v>
      </c>
      <c r="S50" s="429" t="s">
        <v>1516</v>
      </c>
      <c r="T50" s="429" t="s">
        <v>1535</v>
      </c>
      <c r="V50" s="429" t="s">
        <v>8</v>
      </c>
      <c r="X50" s="429" t="s">
        <v>8</v>
      </c>
      <c r="AA50" s="429" t="s">
        <v>33</v>
      </c>
      <c r="AB50" s="429" t="s">
        <v>1536</v>
      </c>
      <c r="AC50" s="429" t="s">
        <v>1536</v>
      </c>
      <c r="AD50" s="429" t="s">
        <v>1670</v>
      </c>
      <c r="AE50" s="429" t="s">
        <v>1526</v>
      </c>
      <c r="AF50" s="430">
        <v>44530</v>
      </c>
      <c r="AG50" s="429" t="s">
        <v>1538</v>
      </c>
      <c r="AH50" s="429">
        <v>1</v>
      </c>
      <c r="AI50" s="419"/>
      <c r="AJ50" s="419"/>
      <c r="AK50" s="419"/>
      <c r="AL50" s="419"/>
      <c r="AM50" s="419"/>
      <c r="AN50" s="419"/>
      <c r="AO50" s="419"/>
      <c r="AP50" s="419"/>
      <c r="AQ50" s="419"/>
      <c r="AR50" s="419"/>
      <c r="AS50" s="419"/>
      <c r="AT50" s="419"/>
      <c r="AU50" s="419"/>
      <c r="AV50" s="419"/>
      <c r="AW50" s="419"/>
      <c r="AX50" s="419"/>
      <c r="AY50" s="419"/>
      <c r="AZ50" s="419"/>
      <c r="BA50" s="419"/>
      <c r="BB50" s="419"/>
      <c r="BC50" s="419"/>
      <c r="BD50" s="419"/>
      <c r="BE50" s="419"/>
      <c r="BF50" s="419"/>
      <c r="BG50" s="419"/>
      <c r="BH50" s="419"/>
      <c r="BI50" s="419"/>
      <c r="BJ50" s="419"/>
      <c r="BK50" s="419"/>
      <c r="BL50" s="419"/>
      <c r="BM50" s="419"/>
      <c r="BN50" s="419"/>
      <c r="BO50" s="419"/>
      <c r="BP50" s="419"/>
      <c r="BQ50" s="419"/>
      <c r="BR50" s="419"/>
      <c r="BS50" s="419"/>
      <c r="BT50" s="419"/>
      <c r="BU50" s="419"/>
      <c r="BV50" s="419"/>
      <c r="BW50" s="419"/>
      <c r="BX50" s="419"/>
      <c r="BY50" s="419"/>
      <c r="BZ50" s="419"/>
      <c r="CA50" s="419"/>
      <c r="CB50" s="419"/>
      <c r="CC50" s="419"/>
      <c r="CD50" s="419"/>
      <c r="CE50" s="419"/>
      <c r="CF50" s="419"/>
      <c r="CG50" s="419"/>
      <c r="CH50" s="419"/>
      <c r="CI50" s="419"/>
      <c r="CJ50" s="419"/>
      <c r="CK50" s="419"/>
      <c r="CL50" s="419"/>
      <c r="CM50" s="419"/>
      <c r="CN50" s="419"/>
      <c r="CO50" s="419"/>
      <c r="CP50" s="419"/>
      <c r="CQ50" s="419"/>
      <c r="CR50" s="419"/>
      <c r="CS50" s="419"/>
      <c r="CT50" s="419"/>
      <c r="CU50" s="419"/>
      <c r="CV50" s="419"/>
      <c r="CW50" s="419"/>
      <c r="CX50" s="419"/>
      <c r="CY50" s="419"/>
      <c r="CZ50" s="419"/>
      <c r="DA50" s="419"/>
      <c r="DB50" s="419"/>
      <c r="DC50" s="419"/>
      <c r="DD50" s="419"/>
      <c r="DE50" s="419"/>
      <c r="DF50" s="419"/>
      <c r="DG50" s="419"/>
      <c r="DH50" s="419"/>
      <c r="DI50" s="419"/>
      <c r="DJ50" s="419"/>
      <c r="DK50" s="419"/>
      <c r="DL50" s="419"/>
      <c r="DM50" s="419"/>
      <c r="DN50" s="419"/>
      <c r="DO50" s="419"/>
      <c r="DP50" s="419"/>
      <c r="DQ50" s="419"/>
      <c r="DR50" s="419"/>
      <c r="DS50" s="419"/>
      <c r="DT50" s="419"/>
      <c r="DU50" s="419"/>
      <c r="DV50" s="419"/>
      <c r="DW50" s="419"/>
      <c r="DX50" s="419"/>
      <c r="DY50" s="419"/>
      <c r="DZ50" s="419"/>
      <c r="EA50" s="419"/>
      <c r="EB50" s="419"/>
      <c r="EC50" s="419"/>
      <c r="ED50" s="419"/>
      <c r="EE50" s="419"/>
      <c r="EF50" s="419"/>
      <c r="EG50" s="419"/>
      <c r="EH50" s="419"/>
      <c r="EI50" s="419"/>
      <c r="EJ50" s="419"/>
      <c r="EK50" s="419"/>
      <c r="EL50" s="419"/>
      <c r="EM50" s="419"/>
      <c r="EN50" s="419"/>
      <c r="EO50" s="419"/>
      <c r="EP50" s="419"/>
      <c r="EQ50" s="419"/>
      <c r="ER50" s="419"/>
      <c r="ES50" s="419"/>
      <c r="ET50" s="419"/>
      <c r="EU50" s="419"/>
    </row>
    <row r="51" spans="1:151" s="429" customFormat="1" ht="72.5" hidden="1">
      <c r="A51" s="429" t="s">
        <v>1671</v>
      </c>
      <c r="B51" s="429" t="s">
        <v>1650</v>
      </c>
      <c r="C51" s="429" t="s">
        <v>361</v>
      </c>
      <c r="D51" s="429" t="s">
        <v>1672</v>
      </c>
      <c r="E51" s="429" t="s">
        <v>1673</v>
      </c>
      <c r="F51" s="429" t="s">
        <v>32</v>
      </c>
      <c r="G51" s="429" t="s">
        <v>1516</v>
      </c>
      <c r="H51" s="429" t="s">
        <v>1516</v>
      </c>
      <c r="I51" s="430">
        <v>44256</v>
      </c>
      <c r="J51" s="430" t="s">
        <v>1517</v>
      </c>
      <c r="K51" s="430" t="s">
        <v>1653</v>
      </c>
      <c r="L51" s="430" t="s">
        <v>1653</v>
      </c>
      <c r="M51" s="429" t="s">
        <v>1519</v>
      </c>
      <c r="N51" s="429" t="s">
        <v>1520</v>
      </c>
      <c r="O51" s="429" t="s">
        <v>1674</v>
      </c>
      <c r="P51" s="429" t="s">
        <v>33</v>
      </c>
      <c r="Q51" s="429" t="s">
        <v>33</v>
      </c>
      <c r="R51" s="429" t="s">
        <v>1516</v>
      </c>
      <c r="S51" s="429" t="s">
        <v>1675</v>
      </c>
      <c r="T51" s="429" t="s">
        <v>1523</v>
      </c>
      <c r="V51" s="429" t="s">
        <v>1524</v>
      </c>
      <c r="X51" s="429" t="s">
        <v>6</v>
      </c>
      <c r="AA51" s="429" t="s">
        <v>1516</v>
      </c>
      <c r="AB51" s="429" t="s">
        <v>1516</v>
      </c>
      <c r="AC51" s="429" t="s">
        <v>1516</v>
      </c>
      <c r="AD51" s="429" t="s">
        <v>1516</v>
      </c>
      <c r="AE51" s="429" t="s">
        <v>1516</v>
      </c>
      <c r="AF51" s="430">
        <v>44530</v>
      </c>
      <c r="AG51" s="429" t="s">
        <v>1516</v>
      </c>
      <c r="AH51" s="429">
        <v>1</v>
      </c>
      <c r="AI51" s="419"/>
      <c r="AJ51" s="419"/>
      <c r="AK51" s="419"/>
      <c r="AL51" s="419"/>
      <c r="AM51" s="419"/>
      <c r="AN51" s="419"/>
      <c r="AO51" s="419"/>
      <c r="AP51" s="419"/>
      <c r="AQ51" s="419"/>
      <c r="AR51" s="419"/>
      <c r="AS51" s="419"/>
      <c r="AT51" s="419"/>
      <c r="AU51" s="419"/>
      <c r="AV51" s="419"/>
      <c r="AW51" s="419"/>
      <c r="AX51" s="419"/>
      <c r="AY51" s="419"/>
      <c r="AZ51" s="419"/>
      <c r="BA51" s="419"/>
      <c r="BB51" s="419"/>
      <c r="BC51" s="419"/>
      <c r="BD51" s="419"/>
      <c r="BE51" s="419"/>
      <c r="BF51" s="419"/>
      <c r="BG51" s="419"/>
      <c r="BH51" s="419"/>
      <c r="BI51" s="419"/>
      <c r="BJ51" s="419"/>
      <c r="BK51" s="419"/>
      <c r="BL51" s="419"/>
      <c r="BM51" s="419"/>
      <c r="BN51" s="419"/>
      <c r="BO51" s="419"/>
      <c r="BP51" s="419"/>
      <c r="BQ51" s="419"/>
      <c r="BR51" s="419"/>
      <c r="BS51" s="419"/>
      <c r="BT51" s="419"/>
      <c r="BU51" s="419"/>
      <c r="BV51" s="419"/>
      <c r="BW51" s="419"/>
      <c r="BX51" s="419"/>
      <c r="BY51" s="419"/>
      <c r="BZ51" s="419"/>
      <c r="CA51" s="419"/>
      <c r="CB51" s="419"/>
      <c r="CC51" s="419"/>
      <c r="CD51" s="419"/>
      <c r="CE51" s="419"/>
      <c r="CF51" s="419"/>
      <c r="CG51" s="419"/>
      <c r="CH51" s="419"/>
      <c r="CI51" s="419"/>
      <c r="CJ51" s="419"/>
      <c r="CK51" s="419"/>
      <c r="CL51" s="419"/>
      <c r="CM51" s="419"/>
      <c r="CN51" s="419"/>
      <c r="CO51" s="419"/>
      <c r="CP51" s="419"/>
      <c r="CQ51" s="419"/>
      <c r="CR51" s="419"/>
      <c r="CS51" s="419"/>
      <c r="CT51" s="419"/>
      <c r="CU51" s="419"/>
      <c r="CV51" s="419"/>
      <c r="CW51" s="419"/>
      <c r="CX51" s="419"/>
      <c r="CY51" s="419"/>
      <c r="CZ51" s="419"/>
      <c r="DA51" s="419"/>
      <c r="DB51" s="419"/>
      <c r="DC51" s="419"/>
      <c r="DD51" s="419"/>
      <c r="DE51" s="419"/>
      <c r="DF51" s="419"/>
      <c r="DG51" s="419"/>
      <c r="DH51" s="419"/>
      <c r="DI51" s="419"/>
      <c r="DJ51" s="419"/>
      <c r="DK51" s="419"/>
      <c r="DL51" s="419"/>
      <c r="DM51" s="419"/>
      <c r="DN51" s="419"/>
      <c r="DO51" s="419"/>
      <c r="DP51" s="419"/>
      <c r="DQ51" s="419"/>
      <c r="DR51" s="419"/>
      <c r="DS51" s="419"/>
      <c r="DT51" s="419"/>
      <c r="DU51" s="419"/>
      <c r="DV51" s="419"/>
      <c r="DW51" s="419"/>
      <c r="DX51" s="419"/>
      <c r="DY51" s="419"/>
      <c r="DZ51" s="419"/>
      <c r="EA51" s="419"/>
      <c r="EB51" s="419"/>
      <c r="EC51" s="419"/>
      <c r="ED51" s="419"/>
      <c r="EE51" s="419"/>
      <c r="EF51" s="419"/>
      <c r="EG51" s="419"/>
      <c r="EH51" s="419"/>
      <c r="EI51" s="419"/>
      <c r="EJ51" s="419"/>
      <c r="EK51" s="419"/>
      <c r="EL51" s="419"/>
      <c r="EM51" s="419"/>
      <c r="EN51" s="419"/>
      <c r="EO51" s="419"/>
      <c r="EP51" s="419"/>
      <c r="EQ51" s="419"/>
      <c r="ER51" s="419"/>
      <c r="ES51" s="419"/>
      <c r="ET51" s="419"/>
      <c r="EU51" s="419"/>
    </row>
    <row r="52" spans="1:151" s="429" customFormat="1" ht="72.5" hidden="1">
      <c r="A52" s="429" t="s">
        <v>1676</v>
      </c>
      <c r="B52" s="429" t="s">
        <v>1650</v>
      </c>
      <c r="C52" s="429" t="s">
        <v>361</v>
      </c>
      <c r="D52" s="429" t="s">
        <v>1677</v>
      </c>
      <c r="E52" s="429" t="s">
        <v>1678</v>
      </c>
      <c r="F52" s="429" t="s">
        <v>32</v>
      </c>
      <c r="G52" s="429" t="s">
        <v>1516</v>
      </c>
      <c r="H52" s="429" t="s">
        <v>1516</v>
      </c>
      <c r="I52" s="430">
        <v>44377</v>
      </c>
      <c r="J52" s="430" t="s">
        <v>1517</v>
      </c>
      <c r="K52" s="430" t="s">
        <v>1653</v>
      </c>
      <c r="L52" s="430" t="s">
        <v>1653</v>
      </c>
      <c r="M52" s="429" t="s">
        <v>1519</v>
      </c>
      <c r="N52" s="429" t="s">
        <v>1520</v>
      </c>
      <c r="O52" s="429" t="s">
        <v>1588</v>
      </c>
      <c r="P52" s="429" t="s">
        <v>33</v>
      </c>
      <c r="Q52" s="429" t="s">
        <v>33</v>
      </c>
      <c r="R52" s="429" t="s">
        <v>1516</v>
      </c>
      <c r="S52" s="433" t="s">
        <v>1679</v>
      </c>
      <c r="T52" s="429" t="s">
        <v>1523</v>
      </c>
      <c r="V52" s="429" t="s">
        <v>8</v>
      </c>
      <c r="X52" s="429" t="s">
        <v>8</v>
      </c>
      <c r="AA52" s="429" t="s">
        <v>1516</v>
      </c>
      <c r="AB52" s="429" t="s">
        <v>1516</v>
      </c>
      <c r="AC52" s="429" t="s">
        <v>1516</v>
      </c>
      <c r="AD52" s="429" t="s">
        <v>1516</v>
      </c>
      <c r="AE52" s="429" t="s">
        <v>1516</v>
      </c>
      <c r="AF52" s="430">
        <v>44530</v>
      </c>
      <c r="AG52" s="429" t="s">
        <v>1516</v>
      </c>
      <c r="AH52" s="429">
        <v>1</v>
      </c>
      <c r="AI52" s="419"/>
      <c r="AJ52" s="419"/>
      <c r="AK52" s="419"/>
      <c r="AL52" s="419"/>
      <c r="AM52" s="419"/>
      <c r="AN52" s="419"/>
      <c r="AO52" s="419"/>
      <c r="AP52" s="419"/>
      <c r="AQ52" s="419"/>
      <c r="AR52" s="419"/>
      <c r="AS52" s="419"/>
      <c r="AT52" s="419"/>
      <c r="AU52" s="419"/>
      <c r="AV52" s="419"/>
      <c r="AW52" s="419"/>
      <c r="AX52" s="419"/>
      <c r="AY52" s="419"/>
      <c r="AZ52" s="419"/>
      <c r="BA52" s="419"/>
      <c r="BB52" s="419"/>
      <c r="BC52" s="419"/>
      <c r="BD52" s="419"/>
      <c r="BE52" s="419"/>
      <c r="BF52" s="419"/>
      <c r="BG52" s="419"/>
      <c r="BH52" s="419"/>
      <c r="BI52" s="419"/>
      <c r="BJ52" s="419"/>
      <c r="BK52" s="419"/>
      <c r="BL52" s="419"/>
      <c r="BM52" s="419"/>
      <c r="BN52" s="419"/>
      <c r="BO52" s="419"/>
      <c r="BP52" s="419"/>
      <c r="BQ52" s="419"/>
      <c r="BR52" s="419"/>
      <c r="BS52" s="419"/>
      <c r="BT52" s="419"/>
      <c r="BU52" s="419"/>
      <c r="BV52" s="419"/>
      <c r="BW52" s="419"/>
      <c r="BX52" s="419"/>
      <c r="BY52" s="419"/>
      <c r="BZ52" s="419"/>
      <c r="CA52" s="419"/>
      <c r="CB52" s="419"/>
      <c r="CC52" s="419"/>
      <c r="CD52" s="419"/>
      <c r="CE52" s="419"/>
      <c r="CF52" s="419"/>
      <c r="CG52" s="419"/>
      <c r="CH52" s="419"/>
      <c r="CI52" s="419"/>
      <c r="CJ52" s="419"/>
      <c r="CK52" s="419"/>
      <c r="CL52" s="419"/>
      <c r="CM52" s="419"/>
      <c r="CN52" s="419"/>
      <c r="CO52" s="419"/>
      <c r="CP52" s="419"/>
      <c r="CQ52" s="419"/>
      <c r="CR52" s="419"/>
      <c r="CS52" s="419"/>
      <c r="CT52" s="419"/>
      <c r="CU52" s="419"/>
      <c r="CV52" s="419"/>
      <c r="CW52" s="419"/>
      <c r="CX52" s="419"/>
      <c r="CY52" s="419"/>
      <c r="CZ52" s="419"/>
      <c r="DA52" s="419"/>
      <c r="DB52" s="419"/>
      <c r="DC52" s="419"/>
      <c r="DD52" s="419"/>
      <c r="DE52" s="419"/>
      <c r="DF52" s="419"/>
      <c r="DG52" s="419"/>
      <c r="DH52" s="419"/>
      <c r="DI52" s="419"/>
      <c r="DJ52" s="419"/>
      <c r="DK52" s="419"/>
      <c r="DL52" s="419"/>
      <c r="DM52" s="419"/>
      <c r="DN52" s="419"/>
      <c r="DO52" s="419"/>
      <c r="DP52" s="419"/>
      <c r="DQ52" s="419"/>
      <c r="DR52" s="419"/>
      <c r="DS52" s="419"/>
      <c r="DT52" s="419"/>
      <c r="DU52" s="419"/>
      <c r="DV52" s="419"/>
      <c r="DW52" s="419"/>
      <c r="DX52" s="419"/>
      <c r="DY52" s="419"/>
      <c r="DZ52" s="419"/>
      <c r="EA52" s="419"/>
      <c r="EB52" s="419"/>
      <c r="EC52" s="419"/>
      <c r="ED52" s="419"/>
      <c r="EE52" s="419"/>
      <c r="EF52" s="419"/>
      <c r="EG52" s="419"/>
      <c r="EH52" s="419"/>
      <c r="EI52" s="419"/>
      <c r="EJ52" s="419"/>
      <c r="EK52" s="419"/>
      <c r="EL52" s="419"/>
      <c r="EM52" s="419"/>
      <c r="EN52" s="419"/>
      <c r="EO52" s="419"/>
      <c r="EP52" s="419"/>
      <c r="EQ52" s="419"/>
      <c r="ER52" s="419"/>
      <c r="ES52" s="419"/>
      <c r="ET52" s="419"/>
      <c r="EU52" s="419"/>
    </row>
    <row r="53" spans="1:151" s="429" customFormat="1" ht="72.5" hidden="1">
      <c r="A53" s="429" t="s">
        <v>1680</v>
      </c>
      <c r="B53" s="429" t="s">
        <v>1650</v>
      </c>
      <c r="C53" s="429" t="s">
        <v>361</v>
      </c>
      <c r="D53" s="429" t="s">
        <v>1681</v>
      </c>
      <c r="E53" s="429" t="s">
        <v>1682</v>
      </c>
      <c r="F53" s="429" t="s">
        <v>32</v>
      </c>
      <c r="G53" s="429" t="s">
        <v>1516</v>
      </c>
      <c r="H53" s="429" t="s">
        <v>1516</v>
      </c>
      <c r="I53" s="430">
        <v>44378</v>
      </c>
      <c r="J53" s="430" t="s">
        <v>1050</v>
      </c>
      <c r="K53" s="430" t="s">
        <v>1653</v>
      </c>
      <c r="L53" s="430" t="s">
        <v>1653</v>
      </c>
      <c r="M53" s="429" t="s">
        <v>1519</v>
      </c>
      <c r="N53" s="429" t="s">
        <v>1520</v>
      </c>
      <c r="O53" s="429" t="s">
        <v>1588</v>
      </c>
      <c r="P53" s="429" t="s">
        <v>33</v>
      </c>
      <c r="Q53" s="429" t="s">
        <v>33</v>
      </c>
      <c r="R53" s="429" t="s">
        <v>1516</v>
      </c>
      <c r="S53" s="433" t="s">
        <v>1683</v>
      </c>
      <c r="T53" s="429" t="s">
        <v>1523</v>
      </c>
      <c r="V53" s="429" t="s">
        <v>8</v>
      </c>
      <c r="X53" s="429" t="s">
        <v>8</v>
      </c>
      <c r="AA53" s="429" t="s">
        <v>1516</v>
      </c>
      <c r="AB53" s="429" t="s">
        <v>1516</v>
      </c>
      <c r="AC53" s="429" t="s">
        <v>1516</v>
      </c>
      <c r="AD53" s="429" t="s">
        <v>1516</v>
      </c>
      <c r="AE53" s="429" t="s">
        <v>1516</v>
      </c>
      <c r="AF53" s="430">
        <v>44530</v>
      </c>
      <c r="AG53" s="429" t="s">
        <v>1516</v>
      </c>
      <c r="AH53" s="429">
        <v>1</v>
      </c>
      <c r="AI53" s="419"/>
      <c r="AJ53" s="419"/>
      <c r="AK53" s="419"/>
      <c r="AL53" s="419"/>
      <c r="AM53" s="419"/>
      <c r="AN53" s="419"/>
      <c r="AO53" s="419"/>
      <c r="AP53" s="419"/>
      <c r="AQ53" s="419"/>
      <c r="AR53" s="419"/>
      <c r="AS53" s="419"/>
      <c r="AT53" s="419"/>
      <c r="AU53" s="419"/>
      <c r="AV53" s="419"/>
      <c r="AW53" s="419"/>
      <c r="AX53" s="419"/>
      <c r="AY53" s="419"/>
      <c r="AZ53" s="419"/>
      <c r="BA53" s="419"/>
      <c r="BB53" s="419"/>
      <c r="BC53" s="419"/>
      <c r="BD53" s="419"/>
      <c r="BE53" s="419"/>
      <c r="BF53" s="419"/>
      <c r="BG53" s="419"/>
      <c r="BH53" s="419"/>
      <c r="BI53" s="419"/>
      <c r="BJ53" s="419"/>
      <c r="BK53" s="419"/>
      <c r="BL53" s="419"/>
      <c r="BM53" s="419"/>
      <c r="BN53" s="419"/>
      <c r="BO53" s="419"/>
      <c r="BP53" s="419"/>
      <c r="BQ53" s="419"/>
      <c r="BR53" s="419"/>
      <c r="BS53" s="419"/>
      <c r="BT53" s="419"/>
      <c r="BU53" s="419"/>
      <c r="BV53" s="419"/>
      <c r="BW53" s="419"/>
      <c r="BX53" s="419"/>
      <c r="BY53" s="419"/>
      <c r="BZ53" s="419"/>
      <c r="CA53" s="419"/>
      <c r="CB53" s="419"/>
      <c r="CC53" s="419"/>
      <c r="CD53" s="419"/>
      <c r="CE53" s="419"/>
      <c r="CF53" s="419"/>
      <c r="CG53" s="419"/>
      <c r="CH53" s="419"/>
      <c r="CI53" s="419"/>
      <c r="CJ53" s="419"/>
      <c r="CK53" s="419"/>
      <c r="CL53" s="419"/>
      <c r="CM53" s="419"/>
      <c r="CN53" s="419"/>
      <c r="CO53" s="419"/>
      <c r="CP53" s="419"/>
      <c r="CQ53" s="419"/>
      <c r="CR53" s="419"/>
      <c r="CS53" s="419"/>
      <c r="CT53" s="419"/>
      <c r="CU53" s="419"/>
      <c r="CV53" s="419"/>
      <c r="CW53" s="419"/>
      <c r="CX53" s="419"/>
      <c r="CY53" s="419"/>
      <c r="CZ53" s="419"/>
      <c r="DA53" s="419"/>
      <c r="DB53" s="419"/>
      <c r="DC53" s="419"/>
      <c r="DD53" s="419"/>
      <c r="DE53" s="419"/>
      <c r="DF53" s="419"/>
      <c r="DG53" s="419"/>
      <c r="DH53" s="419"/>
      <c r="DI53" s="419"/>
      <c r="DJ53" s="419"/>
      <c r="DK53" s="419"/>
      <c r="DL53" s="419"/>
      <c r="DM53" s="419"/>
      <c r="DN53" s="419"/>
      <c r="DO53" s="419"/>
      <c r="DP53" s="419"/>
      <c r="DQ53" s="419"/>
      <c r="DR53" s="419"/>
      <c r="DS53" s="419"/>
      <c r="DT53" s="419"/>
      <c r="DU53" s="419"/>
      <c r="DV53" s="419"/>
      <c r="DW53" s="419"/>
      <c r="DX53" s="419"/>
      <c r="DY53" s="419"/>
      <c r="DZ53" s="419"/>
      <c r="EA53" s="419"/>
      <c r="EB53" s="419"/>
      <c r="EC53" s="419"/>
      <c r="ED53" s="419"/>
      <c r="EE53" s="419"/>
      <c r="EF53" s="419"/>
      <c r="EG53" s="419"/>
      <c r="EH53" s="419"/>
      <c r="EI53" s="419"/>
      <c r="EJ53" s="419"/>
      <c r="EK53" s="419"/>
      <c r="EL53" s="419"/>
      <c r="EM53" s="419"/>
      <c r="EN53" s="419"/>
      <c r="EO53" s="419"/>
      <c r="EP53" s="419"/>
      <c r="EQ53" s="419"/>
      <c r="ER53" s="419"/>
      <c r="ES53" s="419"/>
      <c r="ET53" s="419"/>
      <c r="EU53" s="419"/>
    </row>
    <row r="54" spans="1:151" s="429" customFormat="1" ht="72.5" hidden="1">
      <c r="A54" s="429" t="s">
        <v>1684</v>
      </c>
      <c r="B54" s="429" t="s">
        <v>1650</v>
      </c>
      <c r="C54" s="429" t="s">
        <v>361</v>
      </c>
      <c r="D54" s="429" t="s">
        <v>1094</v>
      </c>
      <c r="E54" s="429" t="s">
        <v>1685</v>
      </c>
      <c r="F54" s="429" t="s">
        <v>32</v>
      </c>
      <c r="G54" s="429" t="s">
        <v>1516</v>
      </c>
      <c r="H54" s="429" t="s">
        <v>1516</v>
      </c>
      <c r="I54" s="430">
        <v>44367</v>
      </c>
      <c r="J54" s="430" t="s">
        <v>1517</v>
      </c>
      <c r="K54" s="430" t="s">
        <v>1653</v>
      </c>
      <c r="L54" s="430" t="s">
        <v>1653</v>
      </c>
      <c r="M54" s="429" t="s">
        <v>1519</v>
      </c>
      <c r="N54" s="429" t="s">
        <v>1520</v>
      </c>
      <c r="O54" s="429" t="s">
        <v>1588</v>
      </c>
      <c r="P54" s="429" t="s">
        <v>33</v>
      </c>
      <c r="Q54" s="429" t="s">
        <v>33</v>
      </c>
      <c r="R54" s="429" t="s">
        <v>1516</v>
      </c>
      <c r="S54" s="433" t="s">
        <v>1686</v>
      </c>
      <c r="T54" s="429" t="s">
        <v>1523</v>
      </c>
      <c r="V54" s="429" t="s">
        <v>8</v>
      </c>
      <c r="X54" s="429" t="s">
        <v>8</v>
      </c>
      <c r="AA54" s="429" t="s">
        <v>1516</v>
      </c>
      <c r="AB54" s="429" t="s">
        <v>1516</v>
      </c>
      <c r="AC54" s="429" t="s">
        <v>1516</v>
      </c>
      <c r="AD54" s="429" t="s">
        <v>1516</v>
      </c>
      <c r="AE54" s="429" t="s">
        <v>1516</v>
      </c>
      <c r="AF54" s="430">
        <v>44530</v>
      </c>
      <c r="AG54" s="429" t="s">
        <v>1516</v>
      </c>
      <c r="AH54" s="429">
        <v>1</v>
      </c>
      <c r="AI54" s="419"/>
      <c r="AJ54" s="419"/>
      <c r="AK54" s="419"/>
      <c r="AL54" s="419"/>
      <c r="AM54" s="419"/>
      <c r="AN54" s="419"/>
      <c r="AO54" s="419"/>
      <c r="AP54" s="419"/>
      <c r="AQ54" s="419"/>
      <c r="AR54" s="419"/>
      <c r="AS54" s="419"/>
      <c r="AT54" s="419"/>
      <c r="AU54" s="419"/>
      <c r="AV54" s="419"/>
      <c r="AW54" s="419"/>
      <c r="AX54" s="419"/>
      <c r="AY54" s="419"/>
      <c r="AZ54" s="419"/>
      <c r="BA54" s="419"/>
      <c r="BB54" s="419"/>
      <c r="BC54" s="419"/>
      <c r="BD54" s="419"/>
      <c r="BE54" s="419"/>
      <c r="BF54" s="419"/>
      <c r="BG54" s="419"/>
      <c r="BH54" s="419"/>
      <c r="BI54" s="419"/>
      <c r="BJ54" s="419"/>
      <c r="BK54" s="419"/>
      <c r="BL54" s="419"/>
      <c r="BM54" s="419"/>
      <c r="BN54" s="419"/>
      <c r="BO54" s="419"/>
      <c r="BP54" s="419"/>
      <c r="BQ54" s="419"/>
      <c r="BR54" s="419"/>
      <c r="BS54" s="419"/>
      <c r="BT54" s="419"/>
      <c r="BU54" s="419"/>
      <c r="BV54" s="419"/>
      <c r="BW54" s="419"/>
      <c r="BX54" s="419"/>
      <c r="BY54" s="419"/>
      <c r="BZ54" s="419"/>
      <c r="CA54" s="419"/>
      <c r="CB54" s="419"/>
      <c r="CC54" s="419"/>
      <c r="CD54" s="419"/>
      <c r="CE54" s="419"/>
      <c r="CF54" s="419"/>
      <c r="CG54" s="419"/>
      <c r="CH54" s="419"/>
      <c r="CI54" s="419"/>
      <c r="CJ54" s="419"/>
      <c r="CK54" s="419"/>
      <c r="CL54" s="419"/>
      <c r="CM54" s="419"/>
      <c r="CN54" s="419"/>
      <c r="CO54" s="419"/>
      <c r="CP54" s="419"/>
      <c r="CQ54" s="419"/>
      <c r="CR54" s="419"/>
      <c r="CS54" s="419"/>
      <c r="CT54" s="419"/>
      <c r="CU54" s="419"/>
      <c r="CV54" s="419"/>
      <c r="CW54" s="419"/>
      <c r="CX54" s="419"/>
      <c r="CY54" s="419"/>
      <c r="CZ54" s="419"/>
      <c r="DA54" s="419"/>
      <c r="DB54" s="419"/>
      <c r="DC54" s="419"/>
      <c r="DD54" s="419"/>
      <c r="DE54" s="419"/>
      <c r="DF54" s="419"/>
      <c r="DG54" s="419"/>
      <c r="DH54" s="419"/>
      <c r="DI54" s="419"/>
      <c r="DJ54" s="419"/>
      <c r="DK54" s="419"/>
      <c r="DL54" s="419"/>
      <c r="DM54" s="419"/>
      <c r="DN54" s="419"/>
      <c r="DO54" s="419"/>
      <c r="DP54" s="419"/>
      <c r="DQ54" s="419"/>
      <c r="DR54" s="419"/>
      <c r="DS54" s="419"/>
      <c r="DT54" s="419"/>
      <c r="DU54" s="419"/>
      <c r="DV54" s="419"/>
      <c r="DW54" s="419"/>
      <c r="DX54" s="419"/>
      <c r="DY54" s="419"/>
      <c r="DZ54" s="419"/>
      <c r="EA54" s="419"/>
      <c r="EB54" s="419"/>
      <c r="EC54" s="419"/>
      <c r="ED54" s="419"/>
      <c r="EE54" s="419"/>
      <c r="EF54" s="419"/>
      <c r="EG54" s="419"/>
      <c r="EH54" s="419"/>
      <c r="EI54" s="419"/>
      <c r="EJ54" s="419"/>
      <c r="EK54" s="419"/>
      <c r="EL54" s="419"/>
      <c r="EM54" s="419"/>
      <c r="EN54" s="419"/>
      <c r="EO54" s="419"/>
      <c r="EP54" s="419"/>
      <c r="EQ54" s="419"/>
      <c r="ER54" s="419"/>
      <c r="ES54" s="419"/>
      <c r="ET54" s="419"/>
      <c r="EU54" s="419"/>
    </row>
    <row r="55" spans="1:151" s="429" customFormat="1" ht="72.5" hidden="1">
      <c r="A55" s="429" t="s">
        <v>1687</v>
      </c>
      <c r="B55" s="429" t="s">
        <v>1650</v>
      </c>
      <c r="C55" s="429" t="s">
        <v>361</v>
      </c>
      <c r="D55" s="429" t="s">
        <v>1688</v>
      </c>
      <c r="E55" s="429" t="s">
        <v>1689</v>
      </c>
      <c r="F55" s="429" t="s">
        <v>32</v>
      </c>
      <c r="G55" s="429" t="s">
        <v>1516</v>
      </c>
      <c r="H55" s="429" t="s">
        <v>1516</v>
      </c>
      <c r="I55" s="430">
        <v>44377</v>
      </c>
      <c r="J55" s="430" t="s">
        <v>1517</v>
      </c>
      <c r="K55" s="430" t="s">
        <v>1653</v>
      </c>
      <c r="L55" s="430" t="s">
        <v>1653</v>
      </c>
      <c r="M55" s="429" t="s">
        <v>1519</v>
      </c>
      <c r="N55" s="429" t="s">
        <v>1520</v>
      </c>
      <c r="O55" s="429" t="s">
        <v>1588</v>
      </c>
      <c r="P55" s="429" t="s">
        <v>33</v>
      </c>
      <c r="Q55" s="429" t="s">
        <v>33</v>
      </c>
      <c r="R55" s="429" t="s">
        <v>1516</v>
      </c>
      <c r="S55" s="433" t="s">
        <v>1690</v>
      </c>
      <c r="T55" s="429" t="s">
        <v>1523</v>
      </c>
      <c r="V55" s="429" t="s">
        <v>8</v>
      </c>
      <c r="X55" s="429" t="s">
        <v>8</v>
      </c>
      <c r="AA55" s="429" t="s">
        <v>1516</v>
      </c>
      <c r="AB55" s="429" t="s">
        <v>1516</v>
      </c>
      <c r="AC55" s="429" t="s">
        <v>1516</v>
      </c>
      <c r="AD55" s="429" t="s">
        <v>1516</v>
      </c>
      <c r="AE55" s="429" t="s">
        <v>1516</v>
      </c>
      <c r="AF55" s="430">
        <v>44530</v>
      </c>
      <c r="AG55" s="429" t="s">
        <v>1516</v>
      </c>
      <c r="AH55" s="429">
        <v>1</v>
      </c>
      <c r="AI55" s="419"/>
      <c r="AJ55" s="419"/>
      <c r="AK55" s="419"/>
      <c r="AL55" s="419"/>
      <c r="AM55" s="419"/>
      <c r="AN55" s="419"/>
      <c r="AO55" s="419"/>
      <c r="AP55" s="419"/>
      <c r="AQ55" s="419"/>
      <c r="AR55" s="419"/>
      <c r="AS55" s="419"/>
      <c r="AT55" s="419"/>
      <c r="AU55" s="419"/>
      <c r="AV55" s="419"/>
      <c r="AW55" s="419"/>
      <c r="AX55" s="419"/>
      <c r="AY55" s="419"/>
      <c r="AZ55" s="419"/>
      <c r="BA55" s="419"/>
      <c r="BB55" s="419"/>
      <c r="BC55" s="419"/>
      <c r="BD55" s="419"/>
      <c r="BE55" s="419"/>
      <c r="BF55" s="419"/>
      <c r="BG55" s="419"/>
      <c r="BH55" s="419"/>
      <c r="BI55" s="419"/>
      <c r="BJ55" s="419"/>
      <c r="BK55" s="419"/>
      <c r="BL55" s="419"/>
      <c r="BM55" s="419"/>
      <c r="BN55" s="419"/>
      <c r="BO55" s="419"/>
      <c r="BP55" s="419"/>
      <c r="BQ55" s="419"/>
      <c r="BR55" s="419"/>
      <c r="BS55" s="419"/>
      <c r="BT55" s="419"/>
      <c r="BU55" s="419"/>
      <c r="BV55" s="419"/>
      <c r="BW55" s="419"/>
      <c r="BX55" s="419"/>
      <c r="BY55" s="419"/>
      <c r="BZ55" s="419"/>
      <c r="CA55" s="419"/>
      <c r="CB55" s="419"/>
      <c r="CC55" s="419"/>
      <c r="CD55" s="419"/>
      <c r="CE55" s="419"/>
      <c r="CF55" s="419"/>
      <c r="CG55" s="419"/>
      <c r="CH55" s="419"/>
      <c r="CI55" s="419"/>
      <c r="CJ55" s="419"/>
      <c r="CK55" s="419"/>
      <c r="CL55" s="419"/>
      <c r="CM55" s="419"/>
      <c r="CN55" s="419"/>
      <c r="CO55" s="419"/>
      <c r="CP55" s="419"/>
      <c r="CQ55" s="419"/>
      <c r="CR55" s="419"/>
      <c r="CS55" s="419"/>
      <c r="CT55" s="419"/>
      <c r="CU55" s="419"/>
      <c r="CV55" s="419"/>
      <c r="CW55" s="419"/>
      <c r="CX55" s="419"/>
      <c r="CY55" s="419"/>
      <c r="CZ55" s="419"/>
      <c r="DA55" s="419"/>
      <c r="DB55" s="419"/>
      <c r="DC55" s="419"/>
      <c r="DD55" s="419"/>
      <c r="DE55" s="419"/>
      <c r="DF55" s="419"/>
      <c r="DG55" s="419"/>
      <c r="DH55" s="419"/>
      <c r="DI55" s="419"/>
      <c r="DJ55" s="419"/>
      <c r="DK55" s="419"/>
      <c r="DL55" s="419"/>
      <c r="DM55" s="419"/>
      <c r="DN55" s="419"/>
      <c r="DO55" s="419"/>
      <c r="DP55" s="419"/>
      <c r="DQ55" s="419"/>
      <c r="DR55" s="419"/>
      <c r="DS55" s="419"/>
      <c r="DT55" s="419"/>
      <c r="DU55" s="419"/>
      <c r="DV55" s="419"/>
      <c r="DW55" s="419"/>
      <c r="DX55" s="419"/>
      <c r="DY55" s="419"/>
      <c r="DZ55" s="419"/>
      <c r="EA55" s="419"/>
      <c r="EB55" s="419"/>
      <c r="EC55" s="419"/>
      <c r="ED55" s="419"/>
      <c r="EE55" s="419"/>
      <c r="EF55" s="419"/>
      <c r="EG55" s="419"/>
      <c r="EH55" s="419"/>
      <c r="EI55" s="419"/>
      <c r="EJ55" s="419"/>
      <c r="EK55" s="419"/>
      <c r="EL55" s="419"/>
      <c r="EM55" s="419"/>
      <c r="EN55" s="419"/>
      <c r="EO55" s="419"/>
      <c r="EP55" s="419"/>
      <c r="EQ55" s="419"/>
      <c r="ER55" s="419"/>
      <c r="ES55" s="419"/>
      <c r="ET55" s="419"/>
      <c r="EU55" s="419"/>
    </row>
    <row r="56" spans="1:151" s="429" customFormat="1" ht="72.5" hidden="1">
      <c r="A56" s="429" t="s">
        <v>1691</v>
      </c>
      <c r="B56" s="429" t="s">
        <v>1650</v>
      </c>
      <c r="C56" s="429" t="s">
        <v>361</v>
      </c>
      <c r="D56" s="429" t="s">
        <v>1692</v>
      </c>
      <c r="E56" s="429" t="s">
        <v>1693</v>
      </c>
      <c r="F56" s="429" t="s">
        <v>32</v>
      </c>
      <c r="G56" s="429" t="s">
        <v>1516</v>
      </c>
      <c r="H56" s="429" t="s">
        <v>1516</v>
      </c>
      <c r="I56" s="430">
        <v>44197</v>
      </c>
      <c r="J56" s="430" t="s">
        <v>1066</v>
      </c>
      <c r="K56" s="430" t="s">
        <v>1653</v>
      </c>
      <c r="L56" s="430" t="s">
        <v>1653</v>
      </c>
      <c r="M56" s="429" t="s">
        <v>1519</v>
      </c>
      <c r="N56" s="429" t="s">
        <v>1520</v>
      </c>
      <c r="O56" s="429" t="s">
        <v>1588</v>
      </c>
      <c r="P56" s="429" t="s">
        <v>33</v>
      </c>
      <c r="Q56" s="429" t="s">
        <v>33</v>
      </c>
      <c r="R56" s="429" t="s">
        <v>1516</v>
      </c>
      <c r="S56" s="433" t="s">
        <v>1694</v>
      </c>
      <c r="T56" s="429" t="s">
        <v>1523</v>
      </c>
      <c r="V56" s="429" t="s">
        <v>8</v>
      </c>
      <c r="X56" s="429" t="s">
        <v>8</v>
      </c>
      <c r="AA56" s="429" t="s">
        <v>1516</v>
      </c>
      <c r="AB56" s="429" t="s">
        <v>1516</v>
      </c>
      <c r="AC56" s="429" t="s">
        <v>1516</v>
      </c>
      <c r="AD56" s="429" t="s">
        <v>1516</v>
      </c>
      <c r="AE56" s="429" t="s">
        <v>1516</v>
      </c>
      <c r="AF56" s="430">
        <v>44530</v>
      </c>
      <c r="AG56" s="429" t="s">
        <v>1516</v>
      </c>
      <c r="AH56" s="429">
        <v>1</v>
      </c>
      <c r="AI56" s="419"/>
      <c r="AJ56" s="419"/>
      <c r="AK56" s="419"/>
      <c r="AL56" s="419"/>
      <c r="AM56" s="419"/>
      <c r="AN56" s="419"/>
      <c r="AO56" s="419"/>
      <c r="AP56" s="419"/>
      <c r="AQ56" s="419"/>
      <c r="AR56" s="419"/>
      <c r="AS56" s="419"/>
      <c r="AT56" s="419"/>
      <c r="AU56" s="419"/>
      <c r="AV56" s="419"/>
      <c r="AW56" s="419"/>
      <c r="AX56" s="419"/>
      <c r="AY56" s="419"/>
      <c r="AZ56" s="419"/>
      <c r="BA56" s="419"/>
      <c r="BB56" s="419"/>
      <c r="BC56" s="419"/>
      <c r="BD56" s="419"/>
      <c r="BE56" s="419"/>
      <c r="BF56" s="419"/>
      <c r="BG56" s="419"/>
      <c r="BH56" s="419"/>
      <c r="BI56" s="419"/>
      <c r="BJ56" s="419"/>
      <c r="BK56" s="419"/>
      <c r="BL56" s="419"/>
      <c r="BM56" s="419"/>
      <c r="BN56" s="419"/>
      <c r="BO56" s="419"/>
      <c r="BP56" s="419"/>
      <c r="BQ56" s="419"/>
      <c r="BR56" s="419"/>
      <c r="BS56" s="419"/>
      <c r="BT56" s="419"/>
      <c r="BU56" s="419"/>
      <c r="BV56" s="419"/>
      <c r="BW56" s="419"/>
      <c r="BX56" s="419"/>
      <c r="BY56" s="419"/>
      <c r="BZ56" s="419"/>
      <c r="CA56" s="419"/>
      <c r="CB56" s="419"/>
      <c r="CC56" s="419"/>
      <c r="CD56" s="419"/>
      <c r="CE56" s="419"/>
      <c r="CF56" s="419"/>
      <c r="CG56" s="419"/>
      <c r="CH56" s="419"/>
      <c r="CI56" s="419"/>
      <c r="CJ56" s="419"/>
      <c r="CK56" s="419"/>
      <c r="CL56" s="419"/>
      <c r="CM56" s="419"/>
      <c r="CN56" s="419"/>
      <c r="CO56" s="419"/>
      <c r="CP56" s="419"/>
      <c r="CQ56" s="419"/>
      <c r="CR56" s="419"/>
      <c r="CS56" s="419"/>
      <c r="CT56" s="419"/>
      <c r="CU56" s="419"/>
      <c r="CV56" s="419"/>
      <c r="CW56" s="419"/>
      <c r="CX56" s="419"/>
      <c r="CY56" s="419"/>
      <c r="CZ56" s="419"/>
      <c r="DA56" s="419"/>
      <c r="DB56" s="419"/>
      <c r="DC56" s="419"/>
      <c r="DD56" s="419"/>
      <c r="DE56" s="419"/>
      <c r="DF56" s="419"/>
      <c r="DG56" s="419"/>
      <c r="DH56" s="419"/>
      <c r="DI56" s="419"/>
      <c r="DJ56" s="419"/>
      <c r="DK56" s="419"/>
      <c r="DL56" s="419"/>
      <c r="DM56" s="419"/>
      <c r="DN56" s="419"/>
      <c r="DO56" s="419"/>
      <c r="DP56" s="419"/>
      <c r="DQ56" s="419"/>
      <c r="DR56" s="419"/>
      <c r="DS56" s="419"/>
      <c r="DT56" s="419"/>
      <c r="DU56" s="419"/>
      <c r="DV56" s="419"/>
      <c r="DW56" s="419"/>
      <c r="DX56" s="419"/>
      <c r="DY56" s="419"/>
      <c r="DZ56" s="419"/>
      <c r="EA56" s="419"/>
      <c r="EB56" s="419"/>
      <c r="EC56" s="419"/>
      <c r="ED56" s="419"/>
      <c r="EE56" s="419"/>
      <c r="EF56" s="419"/>
      <c r="EG56" s="419"/>
      <c r="EH56" s="419"/>
      <c r="EI56" s="419"/>
      <c r="EJ56" s="419"/>
      <c r="EK56" s="419"/>
      <c r="EL56" s="419"/>
      <c r="EM56" s="419"/>
      <c r="EN56" s="419"/>
      <c r="EO56" s="419"/>
      <c r="EP56" s="419"/>
      <c r="EQ56" s="419"/>
      <c r="ER56" s="419"/>
      <c r="ES56" s="419"/>
      <c r="ET56" s="419"/>
      <c r="EU56" s="419"/>
    </row>
    <row r="57" spans="1:151" s="429" customFormat="1" ht="87" hidden="1">
      <c r="A57" s="429" t="s">
        <v>1695</v>
      </c>
      <c r="B57" s="429" t="s">
        <v>951</v>
      </c>
      <c r="C57" s="429" t="s">
        <v>361</v>
      </c>
      <c r="D57" s="429" t="s">
        <v>1696</v>
      </c>
      <c r="E57" s="429" t="s">
        <v>1697</v>
      </c>
      <c r="F57" s="429" t="s">
        <v>32</v>
      </c>
      <c r="G57" s="429" t="s">
        <v>1516</v>
      </c>
      <c r="H57" s="429" t="s">
        <v>1515</v>
      </c>
      <c r="I57" s="429" t="s">
        <v>1516</v>
      </c>
      <c r="J57" s="430" t="s">
        <v>1517</v>
      </c>
      <c r="K57" s="430" t="s">
        <v>1698</v>
      </c>
      <c r="L57" s="430" t="s">
        <v>1698</v>
      </c>
      <c r="M57" s="429" t="s">
        <v>1519</v>
      </c>
      <c r="N57" s="429" t="s">
        <v>1530</v>
      </c>
      <c r="O57" s="429" t="s">
        <v>1521</v>
      </c>
      <c r="P57" s="429" t="s">
        <v>33</v>
      </c>
      <c r="Q57" s="429" t="s">
        <v>32</v>
      </c>
      <c r="R57" s="429" t="s">
        <v>1699</v>
      </c>
      <c r="S57" s="429" t="s">
        <v>1516</v>
      </c>
      <c r="T57" s="429" t="s">
        <v>1535</v>
      </c>
      <c r="V57" s="429" t="s">
        <v>1524</v>
      </c>
      <c r="X57" s="429" t="s">
        <v>1524</v>
      </c>
      <c r="AA57" s="429" t="s">
        <v>32</v>
      </c>
      <c r="AB57" s="429" t="s">
        <v>1536</v>
      </c>
      <c r="AC57" s="429" t="s">
        <v>1536</v>
      </c>
      <c r="AD57" s="429" t="s">
        <v>1537</v>
      </c>
      <c r="AE57" s="429" t="s">
        <v>1526</v>
      </c>
      <c r="AF57" s="430">
        <v>44530</v>
      </c>
      <c r="AG57" s="429" t="s">
        <v>1538</v>
      </c>
      <c r="AH57" s="429">
        <v>1</v>
      </c>
      <c r="AI57" s="419"/>
      <c r="AJ57" s="419"/>
      <c r="AK57" s="419"/>
      <c r="AL57" s="419"/>
      <c r="AM57" s="419"/>
      <c r="AN57" s="419"/>
      <c r="AO57" s="419"/>
      <c r="AP57" s="419"/>
      <c r="AQ57" s="419"/>
      <c r="AR57" s="419"/>
      <c r="AS57" s="419"/>
      <c r="AT57" s="419"/>
      <c r="AU57" s="419"/>
      <c r="AV57" s="419"/>
      <c r="AW57" s="419"/>
      <c r="AX57" s="419"/>
      <c r="AY57" s="419"/>
      <c r="AZ57" s="419"/>
      <c r="BA57" s="419"/>
      <c r="BB57" s="419"/>
      <c r="BC57" s="419"/>
      <c r="BD57" s="419"/>
      <c r="BE57" s="419"/>
      <c r="BF57" s="419"/>
      <c r="BG57" s="419"/>
      <c r="BH57" s="419"/>
      <c r="BI57" s="419"/>
      <c r="BJ57" s="419"/>
      <c r="BK57" s="419"/>
      <c r="BL57" s="419"/>
      <c r="BM57" s="419"/>
      <c r="BN57" s="419"/>
      <c r="BO57" s="419"/>
      <c r="BP57" s="419"/>
      <c r="BQ57" s="419"/>
      <c r="BR57" s="419"/>
      <c r="BS57" s="419"/>
      <c r="BT57" s="419"/>
      <c r="BU57" s="419"/>
      <c r="BV57" s="419"/>
      <c r="BW57" s="419"/>
      <c r="BX57" s="419"/>
      <c r="BY57" s="419"/>
      <c r="BZ57" s="419"/>
      <c r="CA57" s="419"/>
      <c r="CB57" s="419"/>
      <c r="CC57" s="419"/>
      <c r="CD57" s="419"/>
      <c r="CE57" s="419"/>
      <c r="CF57" s="419"/>
      <c r="CG57" s="419"/>
      <c r="CH57" s="419"/>
      <c r="CI57" s="419"/>
      <c r="CJ57" s="419"/>
      <c r="CK57" s="419"/>
      <c r="CL57" s="419"/>
      <c r="CM57" s="419"/>
      <c r="CN57" s="419"/>
      <c r="CO57" s="419"/>
      <c r="CP57" s="419"/>
      <c r="CQ57" s="419"/>
      <c r="CR57" s="419"/>
      <c r="CS57" s="419"/>
      <c r="CT57" s="419"/>
      <c r="CU57" s="419"/>
      <c r="CV57" s="419"/>
      <c r="CW57" s="419"/>
      <c r="CX57" s="419"/>
      <c r="CY57" s="419"/>
      <c r="CZ57" s="419"/>
      <c r="DA57" s="419"/>
      <c r="DB57" s="419"/>
      <c r="DC57" s="419"/>
      <c r="DD57" s="419"/>
      <c r="DE57" s="419"/>
      <c r="DF57" s="419"/>
      <c r="DG57" s="419"/>
      <c r="DH57" s="419"/>
      <c r="DI57" s="419"/>
      <c r="DJ57" s="419"/>
      <c r="DK57" s="419"/>
      <c r="DL57" s="419"/>
      <c r="DM57" s="419"/>
      <c r="DN57" s="419"/>
      <c r="DO57" s="419"/>
      <c r="DP57" s="419"/>
      <c r="DQ57" s="419"/>
      <c r="DR57" s="419"/>
      <c r="DS57" s="419"/>
      <c r="DT57" s="419"/>
      <c r="DU57" s="419"/>
      <c r="DV57" s="419"/>
      <c r="DW57" s="419"/>
      <c r="DX57" s="419"/>
      <c r="DY57" s="419"/>
      <c r="DZ57" s="419"/>
      <c r="EA57" s="419"/>
      <c r="EB57" s="419"/>
      <c r="EC57" s="419"/>
      <c r="ED57" s="419"/>
      <c r="EE57" s="419"/>
      <c r="EF57" s="419"/>
      <c r="EG57" s="419"/>
      <c r="EH57" s="419"/>
      <c r="EI57" s="419"/>
      <c r="EJ57" s="419"/>
      <c r="EK57" s="419"/>
      <c r="EL57" s="419"/>
      <c r="EM57" s="419"/>
      <c r="EN57" s="419"/>
      <c r="EO57" s="419"/>
      <c r="EP57" s="419"/>
      <c r="EQ57" s="419"/>
      <c r="ER57" s="419"/>
      <c r="ES57" s="419"/>
      <c r="ET57" s="419"/>
      <c r="EU57" s="419"/>
    </row>
    <row r="58" spans="1:151" s="429" customFormat="1" ht="87" hidden="1">
      <c r="A58" s="429" t="s">
        <v>1700</v>
      </c>
      <c r="B58" s="429" t="s">
        <v>951</v>
      </c>
      <c r="C58" s="429" t="s">
        <v>361</v>
      </c>
      <c r="D58" s="429" t="s">
        <v>1701</v>
      </c>
      <c r="E58" s="429" t="s">
        <v>1702</v>
      </c>
      <c r="F58" s="429" t="s">
        <v>33</v>
      </c>
      <c r="G58" s="429" t="s">
        <v>1516</v>
      </c>
      <c r="H58" s="429" t="s">
        <v>1515</v>
      </c>
      <c r="I58" s="429" t="s">
        <v>1516</v>
      </c>
      <c r="J58" s="430" t="s">
        <v>1517</v>
      </c>
      <c r="K58" s="430" t="s">
        <v>1698</v>
      </c>
      <c r="L58" s="430" t="s">
        <v>1698</v>
      </c>
      <c r="M58" s="429" t="s">
        <v>1519</v>
      </c>
      <c r="N58" s="429" t="s">
        <v>1530</v>
      </c>
      <c r="O58" s="429" t="s">
        <v>1521</v>
      </c>
      <c r="P58" s="429" t="s">
        <v>33</v>
      </c>
      <c r="Q58" s="429" t="s">
        <v>33</v>
      </c>
      <c r="R58" s="429" t="s">
        <v>1703</v>
      </c>
      <c r="S58" s="429" t="s">
        <v>1516</v>
      </c>
      <c r="T58" s="429" t="s">
        <v>1535</v>
      </c>
      <c r="V58" s="429" t="s">
        <v>1524</v>
      </c>
      <c r="X58" s="429" t="s">
        <v>1524</v>
      </c>
      <c r="AA58" s="429" t="s">
        <v>32</v>
      </c>
      <c r="AB58" s="429" t="s">
        <v>1536</v>
      </c>
      <c r="AC58" s="429" t="s">
        <v>1536</v>
      </c>
      <c r="AD58" s="429" t="s">
        <v>1537</v>
      </c>
      <c r="AE58" s="429" t="s">
        <v>1526</v>
      </c>
      <c r="AF58" s="430">
        <v>44530</v>
      </c>
      <c r="AG58" s="429" t="s">
        <v>1538</v>
      </c>
      <c r="AH58" s="429">
        <v>1</v>
      </c>
      <c r="AI58" s="419"/>
      <c r="AJ58" s="419"/>
      <c r="AK58" s="419"/>
      <c r="AL58" s="419"/>
      <c r="AM58" s="419"/>
      <c r="AN58" s="419"/>
      <c r="AO58" s="419"/>
      <c r="AP58" s="419"/>
      <c r="AQ58" s="419"/>
      <c r="AR58" s="419"/>
      <c r="AS58" s="419"/>
      <c r="AT58" s="419"/>
      <c r="AU58" s="419"/>
      <c r="AV58" s="419"/>
      <c r="AW58" s="419"/>
      <c r="AX58" s="419"/>
      <c r="AY58" s="419"/>
      <c r="AZ58" s="419"/>
      <c r="BA58" s="419"/>
      <c r="BB58" s="419"/>
      <c r="BC58" s="419"/>
      <c r="BD58" s="419"/>
      <c r="BE58" s="419"/>
      <c r="BF58" s="419"/>
      <c r="BG58" s="419"/>
      <c r="BH58" s="419"/>
      <c r="BI58" s="419"/>
      <c r="BJ58" s="419"/>
      <c r="BK58" s="419"/>
      <c r="BL58" s="419"/>
      <c r="BM58" s="419"/>
      <c r="BN58" s="419"/>
      <c r="BO58" s="419"/>
      <c r="BP58" s="419"/>
      <c r="BQ58" s="419"/>
      <c r="BR58" s="419"/>
      <c r="BS58" s="419"/>
      <c r="BT58" s="419"/>
      <c r="BU58" s="419"/>
      <c r="BV58" s="419"/>
      <c r="BW58" s="419"/>
      <c r="BX58" s="419"/>
      <c r="BY58" s="419"/>
      <c r="BZ58" s="419"/>
      <c r="CA58" s="419"/>
      <c r="CB58" s="419"/>
      <c r="CC58" s="419"/>
      <c r="CD58" s="419"/>
      <c r="CE58" s="419"/>
      <c r="CF58" s="419"/>
      <c r="CG58" s="419"/>
      <c r="CH58" s="419"/>
      <c r="CI58" s="419"/>
      <c r="CJ58" s="419"/>
      <c r="CK58" s="419"/>
      <c r="CL58" s="419"/>
      <c r="CM58" s="419"/>
      <c r="CN58" s="419"/>
      <c r="CO58" s="419"/>
      <c r="CP58" s="419"/>
      <c r="CQ58" s="419"/>
      <c r="CR58" s="419"/>
      <c r="CS58" s="419"/>
      <c r="CT58" s="419"/>
      <c r="CU58" s="419"/>
      <c r="CV58" s="419"/>
      <c r="CW58" s="419"/>
      <c r="CX58" s="419"/>
      <c r="CY58" s="419"/>
      <c r="CZ58" s="419"/>
      <c r="DA58" s="419"/>
      <c r="DB58" s="419"/>
      <c r="DC58" s="419"/>
      <c r="DD58" s="419"/>
      <c r="DE58" s="419"/>
      <c r="DF58" s="419"/>
      <c r="DG58" s="419"/>
      <c r="DH58" s="419"/>
      <c r="DI58" s="419"/>
      <c r="DJ58" s="419"/>
      <c r="DK58" s="419"/>
      <c r="DL58" s="419"/>
      <c r="DM58" s="419"/>
      <c r="DN58" s="419"/>
      <c r="DO58" s="419"/>
      <c r="DP58" s="419"/>
      <c r="DQ58" s="419"/>
      <c r="DR58" s="419"/>
      <c r="DS58" s="419"/>
      <c r="DT58" s="419"/>
      <c r="DU58" s="419"/>
      <c r="DV58" s="419"/>
      <c r="DW58" s="419"/>
      <c r="DX58" s="419"/>
      <c r="DY58" s="419"/>
      <c r="DZ58" s="419"/>
      <c r="EA58" s="419"/>
      <c r="EB58" s="419"/>
      <c r="EC58" s="419"/>
      <c r="ED58" s="419"/>
      <c r="EE58" s="419"/>
      <c r="EF58" s="419"/>
      <c r="EG58" s="419"/>
      <c r="EH58" s="419"/>
      <c r="EI58" s="419"/>
      <c r="EJ58" s="419"/>
      <c r="EK58" s="419"/>
      <c r="EL58" s="419"/>
      <c r="EM58" s="419"/>
      <c r="EN58" s="419"/>
      <c r="EO58" s="419"/>
      <c r="EP58" s="419"/>
      <c r="EQ58" s="419"/>
      <c r="ER58" s="419"/>
      <c r="ES58" s="419"/>
      <c r="ET58" s="419"/>
      <c r="EU58" s="419"/>
    </row>
    <row r="59" spans="1:151" s="429" customFormat="1" ht="58" hidden="1">
      <c r="A59" s="429" t="s">
        <v>1704</v>
      </c>
      <c r="B59" s="429" t="s">
        <v>951</v>
      </c>
      <c r="C59" s="429" t="s">
        <v>361</v>
      </c>
      <c r="D59" s="429" t="s">
        <v>1705</v>
      </c>
      <c r="E59" s="429" t="s">
        <v>1706</v>
      </c>
      <c r="F59" s="429" t="s">
        <v>33</v>
      </c>
      <c r="G59" s="429" t="s">
        <v>1516</v>
      </c>
      <c r="H59" s="429" t="s">
        <v>1515</v>
      </c>
      <c r="I59" s="429" t="s">
        <v>1516</v>
      </c>
      <c r="J59" s="430" t="s">
        <v>1517</v>
      </c>
      <c r="K59" s="430" t="s">
        <v>1698</v>
      </c>
      <c r="L59" s="430" t="s">
        <v>1698</v>
      </c>
      <c r="M59" s="429" t="s">
        <v>1519</v>
      </c>
      <c r="N59" s="429" t="s">
        <v>1530</v>
      </c>
      <c r="O59" s="429" t="s">
        <v>1521</v>
      </c>
      <c r="P59" s="429" t="s">
        <v>33</v>
      </c>
      <c r="Q59" s="429" t="s">
        <v>32</v>
      </c>
      <c r="R59" s="429" t="s">
        <v>1707</v>
      </c>
      <c r="S59" s="429" t="s">
        <v>1516</v>
      </c>
      <c r="T59" s="429" t="s">
        <v>1523</v>
      </c>
      <c r="V59" s="429" t="s">
        <v>8</v>
      </c>
      <c r="X59" s="429" t="s">
        <v>8</v>
      </c>
      <c r="AA59" s="429" t="s">
        <v>33</v>
      </c>
      <c r="AB59" s="429" t="s">
        <v>1516</v>
      </c>
      <c r="AC59" s="429" t="s">
        <v>1516</v>
      </c>
      <c r="AD59" s="429" t="s">
        <v>1516</v>
      </c>
      <c r="AE59" s="429" t="s">
        <v>1516</v>
      </c>
      <c r="AF59" s="430">
        <v>44530</v>
      </c>
      <c r="AG59" s="429" t="s">
        <v>1516</v>
      </c>
      <c r="AH59" s="429">
        <v>1</v>
      </c>
      <c r="AI59" s="419"/>
      <c r="AJ59" s="419"/>
      <c r="AK59" s="419"/>
      <c r="AL59" s="419"/>
      <c r="AM59" s="419"/>
      <c r="AN59" s="419"/>
      <c r="AO59" s="419"/>
      <c r="AP59" s="419"/>
      <c r="AQ59" s="419"/>
      <c r="AR59" s="419"/>
      <c r="AS59" s="419"/>
      <c r="AT59" s="419"/>
      <c r="AU59" s="419"/>
      <c r="AV59" s="419"/>
      <c r="AW59" s="419"/>
      <c r="AX59" s="419"/>
      <c r="AY59" s="419"/>
      <c r="AZ59" s="419"/>
      <c r="BA59" s="419"/>
      <c r="BB59" s="419"/>
      <c r="BC59" s="419"/>
      <c r="BD59" s="419"/>
      <c r="BE59" s="419"/>
      <c r="BF59" s="419"/>
      <c r="BG59" s="419"/>
      <c r="BH59" s="419"/>
      <c r="BI59" s="419"/>
      <c r="BJ59" s="419"/>
      <c r="BK59" s="419"/>
      <c r="BL59" s="419"/>
      <c r="BM59" s="419"/>
      <c r="BN59" s="419"/>
      <c r="BO59" s="419"/>
      <c r="BP59" s="419"/>
      <c r="BQ59" s="419"/>
      <c r="BR59" s="419"/>
      <c r="BS59" s="419"/>
      <c r="BT59" s="419"/>
      <c r="BU59" s="419"/>
      <c r="BV59" s="419"/>
      <c r="BW59" s="419"/>
      <c r="BX59" s="419"/>
      <c r="BY59" s="419"/>
      <c r="BZ59" s="419"/>
      <c r="CA59" s="419"/>
      <c r="CB59" s="419"/>
      <c r="CC59" s="419"/>
      <c r="CD59" s="419"/>
      <c r="CE59" s="419"/>
      <c r="CF59" s="419"/>
      <c r="CG59" s="419"/>
      <c r="CH59" s="419"/>
      <c r="CI59" s="419"/>
      <c r="CJ59" s="419"/>
      <c r="CK59" s="419"/>
      <c r="CL59" s="419"/>
      <c r="CM59" s="419"/>
      <c r="CN59" s="419"/>
      <c r="CO59" s="419"/>
      <c r="CP59" s="419"/>
      <c r="CQ59" s="419"/>
      <c r="CR59" s="419"/>
      <c r="CS59" s="419"/>
      <c r="CT59" s="419"/>
      <c r="CU59" s="419"/>
      <c r="CV59" s="419"/>
      <c r="CW59" s="419"/>
      <c r="CX59" s="419"/>
      <c r="CY59" s="419"/>
      <c r="CZ59" s="419"/>
      <c r="DA59" s="419"/>
      <c r="DB59" s="419"/>
      <c r="DC59" s="419"/>
      <c r="DD59" s="419"/>
      <c r="DE59" s="419"/>
      <c r="DF59" s="419"/>
      <c r="DG59" s="419"/>
      <c r="DH59" s="419"/>
      <c r="DI59" s="419"/>
      <c r="DJ59" s="419"/>
      <c r="DK59" s="419"/>
      <c r="DL59" s="419"/>
      <c r="DM59" s="419"/>
      <c r="DN59" s="419"/>
      <c r="DO59" s="419"/>
      <c r="DP59" s="419"/>
      <c r="DQ59" s="419"/>
      <c r="DR59" s="419"/>
      <c r="DS59" s="419"/>
      <c r="DT59" s="419"/>
      <c r="DU59" s="419"/>
      <c r="DV59" s="419"/>
      <c r="DW59" s="419"/>
      <c r="DX59" s="419"/>
      <c r="DY59" s="419"/>
      <c r="DZ59" s="419"/>
      <c r="EA59" s="419"/>
      <c r="EB59" s="419"/>
      <c r="EC59" s="419"/>
      <c r="ED59" s="419"/>
      <c r="EE59" s="419"/>
      <c r="EF59" s="419"/>
      <c r="EG59" s="419"/>
      <c r="EH59" s="419"/>
      <c r="EI59" s="419"/>
      <c r="EJ59" s="419"/>
      <c r="EK59" s="419"/>
      <c r="EL59" s="419"/>
      <c r="EM59" s="419"/>
      <c r="EN59" s="419"/>
      <c r="EO59" s="419"/>
      <c r="EP59" s="419"/>
      <c r="EQ59" s="419"/>
      <c r="ER59" s="419"/>
      <c r="ES59" s="419"/>
      <c r="ET59" s="419"/>
      <c r="EU59" s="419"/>
    </row>
    <row r="60" spans="1:151" s="429" customFormat="1" ht="87" hidden="1">
      <c r="A60" s="429" t="s">
        <v>1708</v>
      </c>
      <c r="B60" s="429" t="s">
        <v>951</v>
      </c>
      <c r="C60" s="429" t="s">
        <v>361</v>
      </c>
      <c r="D60" s="429" t="s">
        <v>1709</v>
      </c>
      <c r="E60" s="429" t="s">
        <v>1710</v>
      </c>
      <c r="F60" s="429" t="s">
        <v>33</v>
      </c>
      <c r="G60" s="429" t="s">
        <v>1516</v>
      </c>
      <c r="H60" s="429" t="s">
        <v>1515</v>
      </c>
      <c r="I60" s="429" t="s">
        <v>1516</v>
      </c>
      <c r="J60" s="430" t="s">
        <v>1517</v>
      </c>
      <c r="K60" s="430" t="s">
        <v>1698</v>
      </c>
      <c r="L60" s="430" t="s">
        <v>1698</v>
      </c>
      <c r="M60" s="429" t="s">
        <v>1519</v>
      </c>
      <c r="N60" s="429" t="s">
        <v>1530</v>
      </c>
      <c r="O60" s="429" t="s">
        <v>1521</v>
      </c>
      <c r="P60" s="429" t="s">
        <v>33</v>
      </c>
      <c r="Q60" s="429" t="s">
        <v>32</v>
      </c>
      <c r="R60" s="429" t="s">
        <v>1711</v>
      </c>
      <c r="S60" s="429" t="s">
        <v>1516</v>
      </c>
      <c r="T60" s="429" t="s">
        <v>1535</v>
      </c>
      <c r="V60" s="429" t="s">
        <v>1524</v>
      </c>
      <c r="X60" s="429" t="s">
        <v>1524</v>
      </c>
      <c r="AA60" s="429" t="s">
        <v>32</v>
      </c>
      <c r="AB60" s="429" t="s">
        <v>1536</v>
      </c>
      <c r="AC60" s="429" t="s">
        <v>1536</v>
      </c>
      <c r="AD60" s="429" t="s">
        <v>1537</v>
      </c>
      <c r="AE60" s="429" t="s">
        <v>1526</v>
      </c>
      <c r="AF60" s="430">
        <v>44530</v>
      </c>
      <c r="AG60" s="429" t="s">
        <v>1538</v>
      </c>
      <c r="AH60" s="429">
        <v>1</v>
      </c>
      <c r="AI60" s="419"/>
      <c r="AJ60" s="419"/>
      <c r="AK60" s="419"/>
      <c r="AL60" s="419"/>
      <c r="AM60" s="419"/>
      <c r="AN60" s="419"/>
      <c r="AO60" s="419"/>
      <c r="AP60" s="419"/>
      <c r="AQ60" s="419"/>
      <c r="AR60" s="419"/>
      <c r="AS60" s="419"/>
      <c r="AT60" s="419"/>
      <c r="AU60" s="419"/>
      <c r="AV60" s="419"/>
      <c r="AW60" s="419"/>
      <c r="AX60" s="419"/>
      <c r="AY60" s="419"/>
      <c r="AZ60" s="419"/>
      <c r="BA60" s="419"/>
      <c r="BB60" s="419"/>
      <c r="BC60" s="419"/>
      <c r="BD60" s="419"/>
      <c r="BE60" s="419"/>
      <c r="BF60" s="419"/>
      <c r="BG60" s="419"/>
      <c r="BH60" s="419"/>
      <c r="BI60" s="419"/>
      <c r="BJ60" s="419"/>
      <c r="BK60" s="419"/>
      <c r="BL60" s="419"/>
      <c r="BM60" s="419"/>
      <c r="BN60" s="419"/>
      <c r="BO60" s="419"/>
      <c r="BP60" s="419"/>
      <c r="BQ60" s="419"/>
      <c r="BR60" s="419"/>
      <c r="BS60" s="419"/>
      <c r="BT60" s="419"/>
      <c r="BU60" s="419"/>
      <c r="BV60" s="419"/>
      <c r="BW60" s="419"/>
      <c r="BX60" s="419"/>
      <c r="BY60" s="419"/>
      <c r="BZ60" s="419"/>
      <c r="CA60" s="419"/>
      <c r="CB60" s="419"/>
      <c r="CC60" s="419"/>
      <c r="CD60" s="419"/>
      <c r="CE60" s="419"/>
      <c r="CF60" s="419"/>
      <c r="CG60" s="419"/>
      <c r="CH60" s="419"/>
      <c r="CI60" s="419"/>
      <c r="CJ60" s="419"/>
      <c r="CK60" s="419"/>
      <c r="CL60" s="419"/>
      <c r="CM60" s="419"/>
      <c r="CN60" s="419"/>
      <c r="CO60" s="419"/>
      <c r="CP60" s="419"/>
      <c r="CQ60" s="419"/>
      <c r="CR60" s="419"/>
      <c r="CS60" s="419"/>
      <c r="CT60" s="419"/>
      <c r="CU60" s="419"/>
      <c r="CV60" s="419"/>
      <c r="CW60" s="419"/>
      <c r="CX60" s="419"/>
      <c r="CY60" s="419"/>
      <c r="CZ60" s="419"/>
      <c r="DA60" s="419"/>
      <c r="DB60" s="419"/>
      <c r="DC60" s="419"/>
      <c r="DD60" s="419"/>
      <c r="DE60" s="419"/>
      <c r="DF60" s="419"/>
      <c r="DG60" s="419"/>
      <c r="DH60" s="419"/>
      <c r="DI60" s="419"/>
      <c r="DJ60" s="419"/>
      <c r="DK60" s="419"/>
      <c r="DL60" s="419"/>
      <c r="DM60" s="419"/>
      <c r="DN60" s="419"/>
      <c r="DO60" s="419"/>
      <c r="DP60" s="419"/>
      <c r="DQ60" s="419"/>
      <c r="DR60" s="419"/>
      <c r="DS60" s="419"/>
      <c r="DT60" s="419"/>
      <c r="DU60" s="419"/>
      <c r="DV60" s="419"/>
      <c r="DW60" s="419"/>
      <c r="DX60" s="419"/>
      <c r="DY60" s="419"/>
      <c r="DZ60" s="419"/>
      <c r="EA60" s="419"/>
      <c r="EB60" s="419"/>
      <c r="EC60" s="419"/>
      <c r="ED60" s="419"/>
      <c r="EE60" s="419"/>
      <c r="EF60" s="419"/>
      <c r="EG60" s="419"/>
      <c r="EH60" s="419"/>
      <c r="EI60" s="419"/>
      <c r="EJ60" s="419"/>
      <c r="EK60" s="419"/>
      <c r="EL60" s="419"/>
      <c r="EM60" s="419"/>
      <c r="EN60" s="419"/>
      <c r="EO60" s="419"/>
      <c r="EP60" s="419"/>
      <c r="EQ60" s="419"/>
      <c r="ER60" s="419"/>
      <c r="ES60" s="419"/>
      <c r="ET60" s="419"/>
      <c r="EU60" s="419"/>
    </row>
    <row r="61" spans="1:151" s="429" customFormat="1" ht="87" hidden="1">
      <c r="A61" s="429" t="s">
        <v>1712</v>
      </c>
      <c r="B61" s="429" t="s">
        <v>951</v>
      </c>
      <c r="C61" s="429" t="s">
        <v>361</v>
      </c>
      <c r="D61" s="429" t="s">
        <v>1713</v>
      </c>
      <c r="E61" s="429" t="s">
        <v>1714</v>
      </c>
      <c r="F61" s="429" t="s">
        <v>32</v>
      </c>
      <c r="G61" s="429" t="s">
        <v>1516</v>
      </c>
      <c r="H61" s="429" t="s">
        <v>1515</v>
      </c>
      <c r="I61" s="429" t="s">
        <v>1516</v>
      </c>
      <c r="J61" s="430" t="s">
        <v>1517</v>
      </c>
      <c r="K61" s="430" t="s">
        <v>1698</v>
      </c>
      <c r="L61" s="430" t="s">
        <v>1698</v>
      </c>
      <c r="M61" s="429" t="s">
        <v>1519</v>
      </c>
      <c r="N61" s="429" t="s">
        <v>1530</v>
      </c>
      <c r="O61" s="429" t="s">
        <v>1521</v>
      </c>
      <c r="P61" s="429" t="s">
        <v>33</v>
      </c>
      <c r="Q61" s="429" t="s">
        <v>32</v>
      </c>
      <c r="R61" s="429" t="s">
        <v>1707</v>
      </c>
      <c r="S61" s="429" t="s">
        <v>1516</v>
      </c>
      <c r="T61" s="429" t="s">
        <v>1535</v>
      </c>
      <c r="V61" s="429" t="s">
        <v>1524</v>
      </c>
      <c r="X61" s="429" t="s">
        <v>1524</v>
      </c>
      <c r="AA61" s="429" t="s">
        <v>32</v>
      </c>
      <c r="AB61" s="429" t="s">
        <v>1536</v>
      </c>
      <c r="AC61" s="429" t="s">
        <v>1536</v>
      </c>
      <c r="AD61" s="429" t="s">
        <v>1537</v>
      </c>
      <c r="AE61" s="429" t="s">
        <v>1526</v>
      </c>
      <c r="AF61" s="430">
        <v>44530</v>
      </c>
      <c r="AG61" s="429" t="s">
        <v>1538</v>
      </c>
      <c r="AH61" s="429">
        <v>1</v>
      </c>
      <c r="AI61" s="419"/>
      <c r="AJ61" s="419"/>
      <c r="AK61" s="419"/>
      <c r="AL61" s="419"/>
      <c r="AM61" s="419"/>
      <c r="AN61" s="419"/>
      <c r="AO61" s="419"/>
      <c r="AP61" s="419"/>
      <c r="AQ61" s="419"/>
      <c r="AR61" s="419"/>
      <c r="AS61" s="419"/>
      <c r="AT61" s="419"/>
      <c r="AU61" s="419"/>
      <c r="AV61" s="419"/>
      <c r="AW61" s="419"/>
      <c r="AX61" s="419"/>
      <c r="AY61" s="419"/>
      <c r="AZ61" s="419"/>
      <c r="BA61" s="419"/>
      <c r="BB61" s="419"/>
      <c r="BC61" s="419"/>
      <c r="BD61" s="419"/>
      <c r="BE61" s="419"/>
      <c r="BF61" s="419"/>
      <c r="BG61" s="419"/>
      <c r="BH61" s="419"/>
      <c r="BI61" s="419"/>
      <c r="BJ61" s="419"/>
      <c r="BK61" s="419"/>
      <c r="BL61" s="419"/>
      <c r="BM61" s="419"/>
      <c r="BN61" s="419"/>
      <c r="BO61" s="419"/>
      <c r="BP61" s="419"/>
      <c r="BQ61" s="419"/>
      <c r="BR61" s="419"/>
      <c r="BS61" s="419"/>
      <c r="BT61" s="419"/>
      <c r="BU61" s="419"/>
      <c r="BV61" s="419"/>
      <c r="BW61" s="419"/>
      <c r="BX61" s="419"/>
      <c r="BY61" s="419"/>
      <c r="BZ61" s="419"/>
      <c r="CA61" s="419"/>
      <c r="CB61" s="419"/>
      <c r="CC61" s="419"/>
      <c r="CD61" s="419"/>
      <c r="CE61" s="419"/>
      <c r="CF61" s="419"/>
      <c r="CG61" s="419"/>
      <c r="CH61" s="419"/>
      <c r="CI61" s="419"/>
      <c r="CJ61" s="419"/>
      <c r="CK61" s="419"/>
      <c r="CL61" s="419"/>
      <c r="CM61" s="419"/>
      <c r="CN61" s="419"/>
      <c r="CO61" s="419"/>
      <c r="CP61" s="419"/>
      <c r="CQ61" s="419"/>
      <c r="CR61" s="419"/>
      <c r="CS61" s="419"/>
      <c r="CT61" s="419"/>
      <c r="CU61" s="419"/>
      <c r="CV61" s="419"/>
      <c r="CW61" s="419"/>
      <c r="CX61" s="419"/>
      <c r="CY61" s="419"/>
      <c r="CZ61" s="419"/>
      <c r="DA61" s="419"/>
      <c r="DB61" s="419"/>
      <c r="DC61" s="419"/>
      <c r="DD61" s="419"/>
      <c r="DE61" s="419"/>
      <c r="DF61" s="419"/>
      <c r="DG61" s="419"/>
      <c r="DH61" s="419"/>
      <c r="DI61" s="419"/>
      <c r="DJ61" s="419"/>
      <c r="DK61" s="419"/>
      <c r="DL61" s="419"/>
      <c r="DM61" s="419"/>
      <c r="DN61" s="419"/>
      <c r="DO61" s="419"/>
      <c r="DP61" s="419"/>
      <c r="DQ61" s="419"/>
      <c r="DR61" s="419"/>
      <c r="DS61" s="419"/>
      <c r="DT61" s="419"/>
      <c r="DU61" s="419"/>
      <c r="DV61" s="419"/>
      <c r="DW61" s="419"/>
      <c r="DX61" s="419"/>
      <c r="DY61" s="419"/>
      <c r="DZ61" s="419"/>
      <c r="EA61" s="419"/>
      <c r="EB61" s="419"/>
      <c r="EC61" s="419"/>
      <c r="ED61" s="419"/>
      <c r="EE61" s="419"/>
      <c r="EF61" s="419"/>
      <c r="EG61" s="419"/>
      <c r="EH61" s="419"/>
      <c r="EI61" s="419"/>
      <c r="EJ61" s="419"/>
      <c r="EK61" s="419"/>
      <c r="EL61" s="419"/>
      <c r="EM61" s="419"/>
      <c r="EN61" s="419"/>
      <c r="EO61" s="419"/>
      <c r="EP61" s="419"/>
      <c r="EQ61" s="419"/>
      <c r="ER61" s="419"/>
      <c r="ES61" s="419"/>
      <c r="ET61" s="419"/>
      <c r="EU61" s="419"/>
    </row>
    <row r="62" spans="1:151" s="429" customFormat="1" ht="58" hidden="1">
      <c r="A62" s="429" t="s">
        <v>1715</v>
      </c>
      <c r="B62" s="429" t="s">
        <v>951</v>
      </c>
      <c r="C62" s="429" t="s">
        <v>361</v>
      </c>
      <c r="D62" s="429" t="s">
        <v>1716</v>
      </c>
      <c r="E62" s="429" t="s">
        <v>1717</v>
      </c>
      <c r="F62" s="429" t="s">
        <v>33</v>
      </c>
      <c r="G62" s="429" t="s">
        <v>1516</v>
      </c>
      <c r="H62" s="429" t="s">
        <v>1515</v>
      </c>
      <c r="I62" s="429" t="s">
        <v>1516</v>
      </c>
      <c r="J62" s="430" t="s">
        <v>1517</v>
      </c>
      <c r="K62" s="430" t="s">
        <v>1698</v>
      </c>
      <c r="L62" s="430" t="s">
        <v>1698</v>
      </c>
      <c r="M62" s="429" t="s">
        <v>1519</v>
      </c>
      <c r="N62" s="429" t="s">
        <v>1530</v>
      </c>
      <c r="O62" s="429" t="s">
        <v>1521</v>
      </c>
      <c r="P62" s="429" t="s">
        <v>33</v>
      </c>
      <c r="Q62" s="429" t="s">
        <v>32</v>
      </c>
      <c r="R62" s="429" t="s">
        <v>1718</v>
      </c>
      <c r="S62" s="429" t="s">
        <v>1516</v>
      </c>
      <c r="T62" s="429" t="s">
        <v>1523</v>
      </c>
      <c r="V62" s="429" t="s">
        <v>8</v>
      </c>
      <c r="X62" s="429" t="s">
        <v>8</v>
      </c>
      <c r="AA62" s="429" t="s">
        <v>33</v>
      </c>
      <c r="AB62" s="429" t="s">
        <v>1516</v>
      </c>
      <c r="AC62" s="429" t="s">
        <v>1516</v>
      </c>
      <c r="AD62" s="429" t="s">
        <v>1516</v>
      </c>
      <c r="AE62" s="429" t="s">
        <v>1516</v>
      </c>
      <c r="AF62" s="430">
        <v>44530</v>
      </c>
      <c r="AG62" s="429" t="s">
        <v>1516</v>
      </c>
      <c r="AH62" s="429">
        <v>1</v>
      </c>
      <c r="AI62" s="419"/>
      <c r="AJ62" s="419"/>
      <c r="AK62" s="419"/>
      <c r="AL62" s="419"/>
      <c r="AM62" s="419"/>
      <c r="AN62" s="419"/>
      <c r="AO62" s="419"/>
      <c r="AP62" s="419"/>
      <c r="AQ62" s="419"/>
      <c r="AR62" s="419"/>
      <c r="AS62" s="419"/>
      <c r="AT62" s="419"/>
      <c r="AU62" s="419"/>
      <c r="AV62" s="419"/>
      <c r="AW62" s="419"/>
      <c r="AX62" s="419"/>
      <c r="AY62" s="419"/>
      <c r="AZ62" s="419"/>
      <c r="BA62" s="419"/>
      <c r="BB62" s="419"/>
      <c r="BC62" s="419"/>
      <c r="BD62" s="419"/>
      <c r="BE62" s="419"/>
      <c r="BF62" s="419"/>
      <c r="BG62" s="419"/>
      <c r="BH62" s="419"/>
      <c r="BI62" s="419"/>
      <c r="BJ62" s="419"/>
      <c r="BK62" s="419"/>
      <c r="BL62" s="419"/>
      <c r="BM62" s="419"/>
      <c r="BN62" s="419"/>
      <c r="BO62" s="419"/>
      <c r="BP62" s="419"/>
      <c r="BQ62" s="419"/>
      <c r="BR62" s="419"/>
      <c r="BS62" s="419"/>
      <c r="BT62" s="419"/>
      <c r="BU62" s="419"/>
      <c r="BV62" s="419"/>
      <c r="BW62" s="419"/>
      <c r="BX62" s="419"/>
      <c r="BY62" s="419"/>
      <c r="BZ62" s="419"/>
      <c r="CA62" s="419"/>
      <c r="CB62" s="419"/>
      <c r="CC62" s="419"/>
      <c r="CD62" s="419"/>
      <c r="CE62" s="419"/>
      <c r="CF62" s="419"/>
      <c r="CG62" s="419"/>
      <c r="CH62" s="419"/>
      <c r="CI62" s="419"/>
      <c r="CJ62" s="419"/>
      <c r="CK62" s="419"/>
      <c r="CL62" s="419"/>
      <c r="CM62" s="419"/>
      <c r="CN62" s="419"/>
      <c r="CO62" s="419"/>
      <c r="CP62" s="419"/>
      <c r="CQ62" s="419"/>
      <c r="CR62" s="419"/>
      <c r="CS62" s="419"/>
      <c r="CT62" s="419"/>
      <c r="CU62" s="419"/>
      <c r="CV62" s="419"/>
      <c r="CW62" s="419"/>
      <c r="CX62" s="419"/>
      <c r="CY62" s="419"/>
      <c r="CZ62" s="419"/>
      <c r="DA62" s="419"/>
      <c r="DB62" s="419"/>
      <c r="DC62" s="419"/>
      <c r="DD62" s="419"/>
      <c r="DE62" s="419"/>
      <c r="DF62" s="419"/>
      <c r="DG62" s="419"/>
      <c r="DH62" s="419"/>
      <c r="DI62" s="419"/>
      <c r="DJ62" s="419"/>
      <c r="DK62" s="419"/>
      <c r="DL62" s="419"/>
      <c r="DM62" s="419"/>
      <c r="DN62" s="419"/>
      <c r="DO62" s="419"/>
      <c r="DP62" s="419"/>
      <c r="DQ62" s="419"/>
      <c r="DR62" s="419"/>
      <c r="DS62" s="419"/>
      <c r="DT62" s="419"/>
      <c r="DU62" s="419"/>
      <c r="DV62" s="419"/>
      <c r="DW62" s="419"/>
      <c r="DX62" s="419"/>
      <c r="DY62" s="419"/>
      <c r="DZ62" s="419"/>
      <c r="EA62" s="419"/>
      <c r="EB62" s="419"/>
      <c r="EC62" s="419"/>
      <c r="ED62" s="419"/>
      <c r="EE62" s="419"/>
      <c r="EF62" s="419"/>
      <c r="EG62" s="419"/>
      <c r="EH62" s="419"/>
      <c r="EI62" s="419"/>
      <c r="EJ62" s="419"/>
      <c r="EK62" s="419"/>
      <c r="EL62" s="419"/>
      <c r="EM62" s="419"/>
      <c r="EN62" s="419"/>
      <c r="EO62" s="419"/>
      <c r="EP62" s="419"/>
      <c r="EQ62" s="419"/>
      <c r="ER62" s="419"/>
      <c r="ES62" s="419"/>
      <c r="ET62" s="419"/>
      <c r="EU62" s="419"/>
    </row>
    <row r="63" spans="1:151" s="429" customFormat="1" ht="58" hidden="1">
      <c r="A63" s="429" t="s">
        <v>1719</v>
      </c>
      <c r="B63" s="429" t="s">
        <v>951</v>
      </c>
      <c r="C63" s="429" t="s">
        <v>361</v>
      </c>
      <c r="D63" s="429" t="s">
        <v>1720</v>
      </c>
      <c r="E63" s="429" t="s">
        <v>1721</v>
      </c>
      <c r="F63" s="429" t="s">
        <v>32</v>
      </c>
      <c r="G63" s="429" t="s">
        <v>1516</v>
      </c>
      <c r="H63" s="429" t="s">
        <v>1515</v>
      </c>
      <c r="I63" s="429" t="s">
        <v>1516</v>
      </c>
      <c r="J63" s="430" t="s">
        <v>1517</v>
      </c>
      <c r="K63" s="430" t="s">
        <v>1698</v>
      </c>
      <c r="L63" s="430" t="s">
        <v>1698</v>
      </c>
      <c r="M63" s="429" t="s">
        <v>1519</v>
      </c>
      <c r="N63" s="429" t="s">
        <v>1530</v>
      </c>
      <c r="O63" s="429" t="s">
        <v>1521</v>
      </c>
      <c r="P63" s="429" t="s">
        <v>33</v>
      </c>
      <c r="Q63" s="429" t="s">
        <v>32</v>
      </c>
      <c r="R63" s="429" t="s">
        <v>1722</v>
      </c>
      <c r="S63" s="429" t="s">
        <v>1516</v>
      </c>
      <c r="T63" s="429" t="s">
        <v>1523</v>
      </c>
      <c r="V63" s="429" t="s">
        <v>8</v>
      </c>
      <c r="X63" s="429" t="s">
        <v>8</v>
      </c>
      <c r="AA63" s="429" t="s">
        <v>33</v>
      </c>
      <c r="AB63" s="429" t="s">
        <v>1516</v>
      </c>
      <c r="AC63" s="429" t="s">
        <v>1516</v>
      </c>
      <c r="AD63" s="429" t="s">
        <v>1516</v>
      </c>
      <c r="AE63" s="429" t="s">
        <v>1516</v>
      </c>
      <c r="AF63" s="430">
        <v>44530</v>
      </c>
      <c r="AG63" s="429" t="s">
        <v>1516</v>
      </c>
      <c r="AH63" s="429">
        <v>1</v>
      </c>
      <c r="AI63" s="419"/>
      <c r="AJ63" s="419"/>
      <c r="AK63" s="419"/>
      <c r="AL63" s="419"/>
      <c r="AM63" s="419"/>
      <c r="AN63" s="419"/>
      <c r="AO63" s="419"/>
      <c r="AP63" s="419"/>
      <c r="AQ63" s="419"/>
      <c r="AR63" s="419"/>
      <c r="AS63" s="419"/>
      <c r="AT63" s="419"/>
      <c r="AU63" s="419"/>
      <c r="AV63" s="419"/>
      <c r="AW63" s="419"/>
      <c r="AX63" s="419"/>
      <c r="AY63" s="419"/>
      <c r="AZ63" s="419"/>
      <c r="BA63" s="419"/>
      <c r="BB63" s="419"/>
      <c r="BC63" s="419"/>
      <c r="BD63" s="419"/>
      <c r="BE63" s="419"/>
      <c r="BF63" s="419"/>
      <c r="BG63" s="419"/>
      <c r="BH63" s="419"/>
      <c r="BI63" s="419"/>
      <c r="BJ63" s="419"/>
      <c r="BK63" s="419"/>
      <c r="BL63" s="419"/>
      <c r="BM63" s="419"/>
      <c r="BN63" s="419"/>
      <c r="BO63" s="419"/>
      <c r="BP63" s="419"/>
      <c r="BQ63" s="419"/>
      <c r="BR63" s="419"/>
      <c r="BS63" s="419"/>
      <c r="BT63" s="419"/>
      <c r="BU63" s="419"/>
      <c r="BV63" s="419"/>
      <c r="BW63" s="419"/>
      <c r="BX63" s="419"/>
      <c r="BY63" s="419"/>
      <c r="BZ63" s="419"/>
      <c r="CA63" s="419"/>
      <c r="CB63" s="419"/>
      <c r="CC63" s="419"/>
      <c r="CD63" s="419"/>
      <c r="CE63" s="419"/>
      <c r="CF63" s="419"/>
      <c r="CG63" s="419"/>
      <c r="CH63" s="419"/>
      <c r="CI63" s="419"/>
      <c r="CJ63" s="419"/>
      <c r="CK63" s="419"/>
      <c r="CL63" s="419"/>
      <c r="CM63" s="419"/>
      <c r="CN63" s="419"/>
      <c r="CO63" s="419"/>
      <c r="CP63" s="419"/>
      <c r="CQ63" s="419"/>
      <c r="CR63" s="419"/>
      <c r="CS63" s="419"/>
      <c r="CT63" s="419"/>
      <c r="CU63" s="419"/>
      <c r="CV63" s="419"/>
      <c r="CW63" s="419"/>
      <c r="CX63" s="419"/>
      <c r="CY63" s="419"/>
      <c r="CZ63" s="419"/>
      <c r="DA63" s="419"/>
      <c r="DB63" s="419"/>
      <c r="DC63" s="419"/>
      <c r="DD63" s="419"/>
      <c r="DE63" s="419"/>
      <c r="DF63" s="419"/>
      <c r="DG63" s="419"/>
      <c r="DH63" s="419"/>
      <c r="DI63" s="419"/>
      <c r="DJ63" s="419"/>
      <c r="DK63" s="419"/>
      <c r="DL63" s="419"/>
      <c r="DM63" s="419"/>
      <c r="DN63" s="419"/>
      <c r="DO63" s="419"/>
      <c r="DP63" s="419"/>
      <c r="DQ63" s="419"/>
      <c r="DR63" s="419"/>
      <c r="DS63" s="419"/>
      <c r="DT63" s="419"/>
      <c r="DU63" s="419"/>
      <c r="DV63" s="419"/>
      <c r="DW63" s="419"/>
      <c r="DX63" s="419"/>
      <c r="DY63" s="419"/>
      <c r="DZ63" s="419"/>
      <c r="EA63" s="419"/>
      <c r="EB63" s="419"/>
      <c r="EC63" s="419"/>
      <c r="ED63" s="419"/>
      <c r="EE63" s="419"/>
      <c r="EF63" s="419"/>
      <c r="EG63" s="419"/>
      <c r="EH63" s="419"/>
      <c r="EI63" s="419"/>
      <c r="EJ63" s="419"/>
      <c r="EK63" s="419"/>
      <c r="EL63" s="419"/>
      <c r="EM63" s="419"/>
      <c r="EN63" s="419"/>
      <c r="EO63" s="419"/>
      <c r="EP63" s="419"/>
      <c r="EQ63" s="419"/>
      <c r="ER63" s="419"/>
      <c r="ES63" s="419"/>
      <c r="ET63" s="419"/>
      <c r="EU63" s="419"/>
    </row>
    <row r="64" spans="1:151" s="429" customFormat="1" ht="101.5" hidden="1">
      <c r="A64" s="429" t="s">
        <v>1723</v>
      </c>
      <c r="B64" s="429" t="s">
        <v>951</v>
      </c>
      <c r="C64" s="429" t="s">
        <v>361</v>
      </c>
      <c r="D64" s="429" t="s">
        <v>1724</v>
      </c>
      <c r="E64" s="429" t="s">
        <v>1725</v>
      </c>
      <c r="F64" s="429" t="s">
        <v>32</v>
      </c>
      <c r="G64" s="429" t="s">
        <v>1516</v>
      </c>
      <c r="H64" s="429" t="s">
        <v>1515</v>
      </c>
      <c r="I64" s="429" t="s">
        <v>1516</v>
      </c>
      <c r="J64" s="430" t="s">
        <v>1517</v>
      </c>
      <c r="K64" s="430" t="s">
        <v>1698</v>
      </c>
      <c r="L64" s="430" t="s">
        <v>1698</v>
      </c>
      <c r="M64" s="429" t="s">
        <v>1519</v>
      </c>
      <c r="N64" s="429" t="s">
        <v>1530</v>
      </c>
      <c r="O64" s="429" t="s">
        <v>1521</v>
      </c>
      <c r="P64" s="429" t="s">
        <v>33</v>
      </c>
      <c r="Q64" s="429" t="s">
        <v>32</v>
      </c>
      <c r="R64" s="429" t="s">
        <v>1722</v>
      </c>
      <c r="S64" s="429" t="s">
        <v>1516</v>
      </c>
      <c r="T64" s="429" t="s">
        <v>1523</v>
      </c>
      <c r="V64" s="429" t="s">
        <v>8</v>
      </c>
      <c r="X64" s="429" t="s">
        <v>8</v>
      </c>
      <c r="AA64" s="429" t="s">
        <v>33</v>
      </c>
      <c r="AB64" s="429" t="s">
        <v>1516</v>
      </c>
      <c r="AC64" s="429" t="s">
        <v>1516</v>
      </c>
      <c r="AD64" s="429" t="s">
        <v>1516</v>
      </c>
      <c r="AE64" s="429" t="s">
        <v>1516</v>
      </c>
      <c r="AF64" s="430">
        <v>44530</v>
      </c>
      <c r="AG64" s="429" t="s">
        <v>1516</v>
      </c>
      <c r="AH64" s="429">
        <v>1</v>
      </c>
      <c r="AI64" s="419"/>
      <c r="AJ64" s="419"/>
      <c r="AK64" s="419"/>
      <c r="AL64" s="419"/>
      <c r="AM64" s="419"/>
      <c r="AN64" s="419"/>
      <c r="AO64" s="419"/>
      <c r="AP64" s="419"/>
      <c r="AQ64" s="419"/>
      <c r="AR64" s="419"/>
      <c r="AS64" s="419"/>
      <c r="AT64" s="419"/>
      <c r="AU64" s="419"/>
      <c r="AV64" s="419"/>
      <c r="AW64" s="419"/>
      <c r="AX64" s="419"/>
      <c r="AY64" s="419"/>
      <c r="AZ64" s="419"/>
      <c r="BA64" s="419"/>
      <c r="BB64" s="419"/>
      <c r="BC64" s="419"/>
      <c r="BD64" s="419"/>
      <c r="BE64" s="419"/>
      <c r="BF64" s="419"/>
      <c r="BG64" s="419"/>
      <c r="BH64" s="419"/>
      <c r="BI64" s="419"/>
      <c r="BJ64" s="419"/>
      <c r="BK64" s="419"/>
      <c r="BL64" s="419"/>
      <c r="BM64" s="419"/>
      <c r="BN64" s="419"/>
      <c r="BO64" s="419"/>
      <c r="BP64" s="419"/>
      <c r="BQ64" s="419"/>
      <c r="BR64" s="419"/>
      <c r="BS64" s="419"/>
      <c r="BT64" s="419"/>
      <c r="BU64" s="419"/>
      <c r="BV64" s="419"/>
      <c r="BW64" s="419"/>
      <c r="BX64" s="419"/>
      <c r="BY64" s="419"/>
      <c r="BZ64" s="419"/>
      <c r="CA64" s="419"/>
      <c r="CB64" s="419"/>
      <c r="CC64" s="419"/>
      <c r="CD64" s="419"/>
      <c r="CE64" s="419"/>
      <c r="CF64" s="419"/>
      <c r="CG64" s="419"/>
      <c r="CH64" s="419"/>
      <c r="CI64" s="419"/>
      <c r="CJ64" s="419"/>
      <c r="CK64" s="419"/>
      <c r="CL64" s="419"/>
      <c r="CM64" s="419"/>
      <c r="CN64" s="419"/>
      <c r="CO64" s="419"/>
      <c r="CP64" s="419"/>
      <c r="CQ64" s="419"/>
      <c r="CR64" s="419"/>
      <c r="CS64" s="419"/>
      <c r="CT64" s="419"/>
      <c r="CU64" s="419"/>
      <c r="CV64" s="419"/>
      <c r="CW64" s="419"/>
      <c r="CX64" s="419"/>
      <c r="CY64" s="419"/>
      <c r="CZ64" s="419"/>
      <c r="DA64" s="419"/>
      <c r="DB64" s="419"/>
      <c r="DC64" s="419"/>
      <c r="DD64" s="419"/>
      <c r="DE64" s="419"/>
      <c r="DF64" s="419"/>
      <c r="DG64" s="419"/>
      <c r="DH64" s="419"/>
      <c r="DI64" s="419"/>
      <c r="DJ64" s="419"/>
      <c r="DK64" s="419"/>
      <c r="DL64" s="419"/>
      <c r="DM64" s="419"/>
      <c r="DN64" s="419"/>
      <c r="DO64" s="419"/>
      <c r="DP64" s="419"/>
      <c r="DQ64" s="419"/>
      <c r="DR64" s="419"/>
      <c r="DS64" s="419"/>
      <c r="DT64" s="419"/>
      <c r="DU64" s="419"/>
      <c r="DV64" s="419"/>
      <c r="DW64" s="419"/>
      <c r="DX64" s="419"/>
      <c r="DY64" s="419"/>
      <c r="DZ64" s="419"/>
      <c r="EA64" s="419"/>
      <c r="EB64" s="419"/>
      <c r="EC64" s="419"/>
      <c r="ED64" s="419"/>
      <c r="EE64" s="419"/>
      <c r="EF64" s="419"/>
      <c r="EG64" s="419"/>
      <c r="EH64" s="419"/>
      <c r="EI64" s="419"/>
      <c r="EJ64" s="419"/>
      <c r="EK64" s="419"/>
      <c r="EL64" s="419"/>
      <c r="EM64" s="419"/>
      <c r="EN64" s="419"/>
      <c r="EO64" s="419"/>
      <c r="EP64" s="419"/>
      <c r="EQ64" s="419"/>
      <c r="ER64" s="419"/>
      <c r="ES64" s="419"/>
      <c r="ET64" s="419"/>
      <c r="EU64" s="419"/>
    </row>
    <row r="65" spans="1:151" s="429" customFormat="1" ht="72.5" hidden="1">
      <c r="A65" s="429" t="s">
        <v>1726</v>
      </c>
      <c r="B65" s="429" t="s">
        <v>951</v>
      </c>
      <c r="C65" s="429" t="s">
        <v>361</v>
      </c>
      <c r="D65" s="429" t="s">
        <v>1727</v>
      </c>
      <c r="E65" s="429" t="s">
        <v>1728</v>
      </c>
      <c r="F65" s="429" t="s">
        <v>32</v>
      </c>
      <c r="G65" s="429" t="s">
        <v>1516</v>
      </c>
      <c r="H65" s="429" t="s">
        <v>1515</v>
      </c>
      <c r="I65" s="429" t="s">
        <v>1516</v>
      </c>
      <c r="J65" s="430" t="s">
        <v>1517</v>
      </c>
      <c r="K65" s="430" t="s">
        <v>1698</v>
      </c>
      <c r="L65" s="430" t="s">
        <v>1698</v>
      </c>
      <c r="M65" s="429" t="s">
        <v>1519</v>
      </c>
      <c r="N65" s="429" t="s">
        <v>1530</v>
      </c>
      <c r="O65" s="429" t="s">
        <v>1521</v>
      </c>
      <c r="P65" s="429" t="s">
        <v>33</v>
      </c>
      <c r="Q65" s="429" t="s">
        <v>32</v>
      </c>
      <c r="R65" s="429" t="s">
        <v>1722</v>
      </c>
      <c r="S65" s="429" t="s">
        <v>1516</v>
      </c>
      <c r="T65" s="429" t="s">
        <v>1523</v>
      </c>
      <c r="V65" s="429" t="s">
        <v>8</v>
      </c>
      <c r="X65" s="429" t="s">
        <v>8</v>
      </c>
      <c r="AA65" s="429" t="s">
        <v>33</v>
      </c>
      <c r="AB65" s="429" t="s">
        <v>1516</v>
      </c>
      <c r="AC65" s="429" t="s">
        <v>1516</v>
      </c>
      <c r="AD65" s="429" t="s">
        <v>1516</v>
      </c>
      <c r="AE65" s="429" t="s">
        <v>1516</v>
      </c>
      <c r="AF65" s="430">
        <v>44530</v>
      </c>
      <c r="AG65" s="429" t="s">
        <v>1516</v>
      </c>
      <c r="AH65" s="429">
        <v>1</v>
      </c>
      <c r="AI65" s="419"/>
      <c r="AJ65" s="419"/>
      <c r="AK65" s="419"/>
      <c r="AL65" s="419"/>
      <c r="AM65" s="419"/>
      <c r="AN65" s="419"/>
      <c r="AO65" s="419"/>
      <c r="AP65" s="419"/>
      <c r="AQ65" s="419"/>
      <c r="AR65" s="419"/>
      <c r="AS65" s="419"/>
      <c r="AT65" s="419"/>
      <c r="AU65" s="419"/>
      <c r="AV65" s="419"/>
      <c r="AW65" s="419"/>
      <c r="AX65" s="419"/>
      <c r="AY65" s="419"/>
      <c r="AZ65" s="419"/>
      <c r="BA65" s="419"/>
      <c r="BB65" s="419"/>
      <c r="BC65" s="419"/>
      <c r="BD65" s="419"/>
      <c r="BE65" s="419"/>
      <c r="BF65" s="419"/>
      <c r="BG65" s="419"/>
      <c r="BH65" s="419"/>
      <c r="BI65" s="419"/>
      <c r="BJ65" s="419"/>
      <c r="BK65" s="419"/>
      <c r="BL65" s="419"/>
      <c r="BM65" s="419"/>
      <c r="BN65" s="419"/>
      <c r="BO65" s="419"/>
      <c r="BP65" s="419"/>
      <c r="BQ65" s="419"/>
      <c r="BR65" s="419"/>
      <c r="BS65" s="419"/>
      <c r="BT65" s="419"/>
      <c r="BU65" s="419"/>
      <c r="BV65" s="419"/>
      <c r="BW65" s="419"/>
      <c r="BX65" s="419"/>
      <c r="BY65" s="419"/>
      <c r="BZ65" s="419"/>
      <c r="CA65" s="419"/>
      <c r="CB65" s="419"/>
      <c r="CC65" s="419"/>
      <c r="CD65" s="419"/>
      <c r="CE65" s="419"/>
      <c r="CF65" s="419"/>
      <c r="CG65" s="419"/>
      <c r="CH65" s="419"/>
      <c r="CI65" s="419"/>
      <c r="CJ65" s="419"/>
      <c r="CK65" s="419"/>
      <c r="CL65" s="419"/>
      <c r="CM65" s="419"/>
      <c r="CN65" s="419"/>
      <c r="CO65" s="419"/>
      <c r="CP65" s="419"/>
      <c r="CQ65" s="419"/>
      <c r="CR65" s="419"/>
      <c r="CS65" s="419"/>
      <c r="CT65" s="419"/>
      <c r="CU65" s="419"/>
      <c r="CV65" s="419"/>
      <c r="CW65" s="419"/>
      <c r="CX65" s="419"/>
      <c r="CY65" s="419"/>
      <c r="CZ65" s="419"/>
      <c r="DA65" s="419"/>
      <c r="DB65" s="419"/>
      <c r="DC65" s="419"/>
      <c r="DD65" s="419"/>
      <c r="DE65" s="419"/>
      <c r="DF65" s="419"/>
      <c r="DG65" s="419"/>
      <c r="DH65" s="419"/>
      <c r="DI65" s="419"/>
      <c r="DJ65" s="419"/>
      <c r="DK65" s="419"/>
      <c r="DL65" s="419"/>
      <c r="DM65" s="419"/>
      <c r="DN65" s="419"/>
      <c r="DO65" s="419"/>
      <c r="DP65" s="419"/>
      <c r="DQ65" s="419"/>
      <c r="DR65" s="419"/>
      <c r="DS65" s="419"/>
      <c r="DT65" s="419"/>
      <c r="DU65" s="419"/>
      <c r="DV65" s="419"/>
      <c r="DW65" s="419"/>
      <c r="DX65" s="419"/>
      <c r="DY65" s="419"/>
      <c r="DZ65" s="419"/>
      <c r="EA65" s="419"/>
      <c r="EB65" s="419"/>
      <c r="EC65" s="419"/>
      <c r="ED65" s="419"/>
      <c r="EE65" s="419"/>
      <c r="EF65" s="419"/>
      <c r="EG65" s="419"/>
      <c r="EH65" s="419"/>
      <c r="EI65" s="419"/>
      <c r="EJ65" s="419"/>
      <c r="EK65" s="419"/>
      <c r="EL65" s="419"/>
      <c r="EM65" s="419"/>
      <c r="EN65" s="419"/>
      <c r="EO65" s="419"/>
      <c r="EP65" s="419"/>
      <c r="EQ65" s="419"/>
      <c r="ER65" s="419"/>
      <c r="ES65" s="419"/>
      <c r="ET65" s="419"/>
      <c r="EU65" s="419"/>
    </row>
    <row r="66" spans="1:151" s="429" customFormat="1" ht="87" hidden="1">
      <c r="A66" s="429" t="s">
        <v>1729</v>
      </c>
      <c r="B66" s="429" t="s">
        <v>951</v>
      </c>
      <c r="C66" s="429" t="s">
        <v>361</v>
      </c>
      <c r="D66" s="429" t="s">
        <v>1730</v>
      </c>
      <c r="E66" s="429" t="s">
        <v>1731</v>
      </c>
      <c r="F66" s="429" t="s">
        <v>32</v>
      </c>
      <c r="G66" s="429" t="s">
        <v>1516</v>
      </c>
      <c r="H66" s="429" t="s">
        <v>1515</v>
      </c>
      <c r="I66" s="429" t="s">
        <v>1516</v>
      </c>
      <c r="J66" s="430" t="s">
        <v>1517</v>
      </c>
      <c r="K66" s="430" t="s">
        <v>1698</v>
      </c>
      <c r="L66" s="430" t="s">
        <v>1698</v>
      </c>
      <c r="M66" s="429" t="s">
        <v>1519</v>
      </c>
      <c r="N66" s="429" t="s">
        <v>1530</v>
      </c>
      <c r="O66" s="429" t="s">
        <v>1521</v>
      </c>
      <c r="P66" s="429" t="s">
        <v>33</v>
      </c>
      <c r="Q66" s="429" t="s">
        <v>32</v>
      </c>
      <c r="R66" s="429" t="s">
        <v>1732</v>
      </c>
      <c r="S66" s="429" t="s">
        <v>1516</v>
      </c>
      <c r="T66" s="429" t="s">
        <v>1523</v>
      </c>
      <c r="V66" s="429" t="s">
        <v>8</v>
      </c>
      <c r="X66" s="429" t="s">
        <v>8</v>
      </c>
      <c r="AA66" s="429" t="s">
        <v>33</v>
      </c>
      <c r="AB66" s="429" t="s">
        <v>1516</v>
      </c>
      <c r="AC66" s="429" t="s">
        <v>1516</v>
      </c>
      <c r="AD66" s="429" t="s">
        <v>1516</v>
      </c>
      <c r="AE66" s="429" t="s">
        <v>1516</v>
      </c>
      <c r="AF66" s="430">
        <v>44530</v>
      </c>
      <c r="AG66" s="429" t="s">
        <v>1516</v>
      </c>
      <c r="AH66" s="429">
        <v>1</v>
      </c>
      <c r="AI66" s="419"/>
      <c r="AJ66" s="419"/>
      <c r="AK66" s="419"/>
      <c r="AL66" s="419"/>
      <c r="AM66" s="419"/>
      <c r="AN66" s="419"/>
      <c r="AO66" s="419"/>
      <c r="AP66" s="419"/>
      <c r="AQ66" s="419"/>
      <c r="AR66" s="419"/>
      <c r="AS66" s="419"/>
      <c r="AT66" s="419"/>
      <c r="AU66" s="419"/>
      <c r="AV66" s="419"/>
      <c r="AW66" s="419"/>
      <c r="AX66" s="419"/>
      <c r="AY66" s="419"/>
      <c r="AZ66" s="419"/>
      <c r="BA66" s="419"/>
      <c r="BB66" s="419"/>
      <c r="BC66" s="419"/>
      <c r="BD66" s="419"/>
      <c r="BE66" s="419"/>
      <c r="BF66" s="419"/>
      <c r="BG66" s="419"/>
      <c r="BH66" s="419"/>
      <c r="BI66" s="419"/>
      <c r="BJ66" s="419"/>
      <c r="BK66" s="419"/>
      <c r="BL66" s="419"/>
      <c r="BM66" s="419"/>
      <c r="BN66" s="419"/>
      <c r="BO66" s="419"/>
      <c r="BP66" s="419"/>
      <c r="BQ66" s="419"/>
      <c r="BR66" s="419"/>
      <c r="BS66" s="419"/>
      <c r="BT66" s="419"/>
      <c r="BU66" s="419"/>
      <c r="BV66" s="419"/>
      <c r="BW66" s="419"/>
      <c r="BX66" s="419"/>
      <c r="BY66" s="419"/>
      <c r="BZ66" s="419"/>
      <c r="CA66" s="419"/>
      <c r="CB66" s="419"/>
      <c r="CC66" s="419"/>
      <c r="CD66" s="419"/>
      <c r="CE66" s="419"/>
      <c r="CF66" s="419"/>
      <c r="CG66" s="419"/>
      <c r="CH66" s="419"/>
      <c r="CI66" s="419"/>
      <c r="CJ66" s="419"/>
      <c r="CK66" s="419"/>
      <c r="CL66" s="419"/>
      <c r="CM66" s="419"/>
      <c r="CN66" s="419"/>
      <c r="CO66" s="419"/>
      <c r="CP66" s="419"/>
      <c r="CQ66" s="419"/>
      <c r="CR66" s="419"/>
      <c r="CS66" s="419"/>
      <c r="CT66" s="419"/>
      <c r="CU66" s="419"/>
      <c r="CV66" s="419"/>
      <c r="CW66" s="419"/>
      <c r="CX66" s="419"/>
      <c r="CY66" s="419"/>
      <c r="CZ66" s="419"/>
      <c r="DA66" s="419"/>
      <c r="DB66" s="419"/>
      <c r="DC66" s="419"/>
      <c r="DD66" s="419"/>
      <c r="DE66" s="419"/>
      <c r="DF66" s="419"/>
      <c r="DG66" s="419"/>
      <c r="DH66" s="419"/>
      <c r="DI66" s="419"/>
      <c r="DJ66" s="419"/>
      <c r="DK66" s="419"/>
      <c r="DL66" s="419"/>
      <c r="DM66" s="419"/>
      <c r="DN66" s="419"/>
      <c r="DO66" s="419"/>
      <c r="DP66" s="419"/>
      <c r="DQ66" s="419"/>
      <c r="DR66" s="419"/>
      <c r="DS66" s="419"/>
      <c r="DT66" s="419"/>
      <c r="DU66" s="419"/>
      <c r="DV66" s="419"/>
      <c r="DW66" s="419"/>
      <c r="DX66" s="419"/>
      <c r="DY66" s="419"/>
      <c r="DZ66" s="419"/>
      <c r="EA66" s="419"/>
      <c r="EB66" s="419"/>
      <c r="EC66" s="419"/>
      <c r="ED66" s="419"/>
      <c r="EE66" s="419"/>
      <c r="EF66" s="419"/>
      <c r="EG66" s="419"/>
      <c r="EH66" s="419"/>
      <c r="EI66" s="419"/>
      <c r="EJ66" s="419"/>
      <c r="EK66" s="419"/>
      <c r="EL66" s="419"/>
      <c r="EM66" s="419"/>
      <c r="EN66" s="419"/>
      <c r="EO66" s="419"/>
      <c r="EP66" s="419"/>
      <c r="EQ66" s="419"/>
      <c r="ER66" s="419"/>
      <c r="ES66" s="419"/>
      <c r="ET66" s="419"/>
      <c r="EU66" s="419"/>
    </row>
    <row r="67" spans="1:151" s="429" customFormat="1" ht="101.5" hidden="1">
      <c r="A67" s="429" t="s">
        <v>1733</v>
      </c>
      <c r="B67" s="429" t="s">
        <v>951</v>
      </c>
      <c r="C67" s="429" t="s">
        <v>361</v>
      </c>
      <c r="D67" s="429" t="s">
        <v>1734</v>
      </c>
      <c r="E67" s="429" t="s">
        <v>1735</v>
      </c>
      <c r="F67" s="429" t="s">
        <v>32</v>
      </c>
      <c r="G67" s="429" t="s">
        <v>1516</v>
      </c>
      <c r="H67" s="429" t="s">
        <v>1515</v>
      </c>
      <c r="I67" s="429" t="s">
        <v>1516</v>
      </c>
      <c r="J67" s="430" t="s">
        <v>1517</v>
      </c>
      <c r="K67" s="430" t="s">
        <v>1698</v>
      </c>
      <c r="L67" s="430" t="s">
        <v>1698</v>
      </c>
      <c r="M67" s="429" t="s">
        <v>1519</v>
      </c>
      <c r="N67" s="429" t="s">
        <v>1530</v>
      </c>
      <c r="O67" s="429" t="s">
        <v>1521</v>
      </c>
      <c r="P67" s="429" t="s">
        <v>33</v>
      </c>
      <c r="Q67" s="429" t="s">
        <v>32</v>
      </c>
      <c r="R67" s="429" t="s">
        <v>1732</v>
      </c>
      <c r="S67" s="429" t="s">
        <v>1516</v>
      </c>
      <c r="T67" s="429" t="s">
        <v>1523</v>
      </c>
      <c r="V67" s="429" t="s">
        <v>8</v>
      </c>
      <c r="X67" s="429" t="s">
        <v>8</v>
      </c>
      <c r="AA67" s="429" t="s">
        <v>33</v>
      </c>
      <c r="AB67" s="429" t="s">
        <v>1516</v>
      </c>
      <c r="AC67" s="429" t="s">
        <v>1516</v>
      </c>
      <c r="AD67" s="429" t="s">
        <v>1516</v>
      </c>
      <c r="AE67" s="429" t="s">
        <v>1516</v>
      </c>
      <c r="AF67" s="430">
        <v>44530</v>
      </c>
      <c r="AG67" s="429" t="s">
        <v>1516</v>
      </c>
      <c r="AH67" s="429">
        <v>1</v>
      </c>
      <c r="AI67" s="419"/>
      <c r="AJ67" s="419"/>
      <c r="AK67" s="419"/>
      <c r="AL67" s="419"/>
      <c r="AM67" s="419"/>
      <c r="AN67" s="419"/>
      <c r="AO67" s="419"/>
      <c r="AP67" s="419"/>
      <c r="AQ67" s="419"/>
      <c r="AR67" s="419"/>
      <c r="AS67" s="419"/>
      <c r="AT67" s="419"/>
      <c r="AU67" s="419"/>
      <c r="AV67" s="419"/>
      <c r="AW67" s="419"/>
      <c r="AX67" s="419"/>
      <c r="AY67" s="419"/>
      <c r="AZ67" s="419"/>
      <c r="BA67" s="419"/>
      <c r="BB67" s="419"/>
      <c r="BC67" s="419"/>
      <c r="BD67" s="419"/>
      <c r="BE67" s="419"/>
      <c r="BF67" s="419"/>
      <c r="BG67" s="419"/>
      <c r="BH67" s="419"/>
      <c r="BI67" s="419"/>
      <c r="BJ67" s="419"/>
      <c r="BK67" s="419"/>
      <c r="BL67" s="419"/>
      <c r="BM67" s="419"/>
      <c r="BN67" s="419"/>
      <c r="BO67" s="419"/>
      <c r="BP67" s="419"/>
      <c r="BQ67" s="419"/>
      <c r="BR67" s="419"/>
      <c r="BS67" s="419"/>
      <c r="BT67" s="419"/>
      <c r="BU67" s="419"/>
      <c r="BV67" s="419"/>
      <c r="BW67" s="419"/>
      <c r="BX67" s="419"/>
      <c r="BY67" s="419"/>
      <c r="BZ67" s="419"/>
      <c r="CA67" s="419"/>
      <c r="CB67" s="419"/>
      <c r="CC67" s="419"/>
      <c r="CD67" s="419"/>
      <c r="CE67" s="419"/>
      <c r="CF67" s="419"/>
      <c r="CG67" s="419"/>
      <c r="CH67" s="419"/>
      <c r="CI67" s="419"/>
      <c r="CJ67" s="419"/>
      <c r="CK67" s="419"/>
      <c r="CL67" s="419"/>
      <c r="CM67" s="419"/>
      <c r="CN67" s="419"/>
      <c r="CO67" s="419"/>
      <c r="CP67" s="419"/>
      <c r="CQ67" s="419"/>
      <c r="CR67" s="419"/>
      <c r="CS67" s="419"/>
      <c r="CT67" s="419"/>
      <c r="CU67" s="419"/>
      <c r="CV67" s="419"/>
      <c r="CW67" s="419"/>
      <c r="CX67" s="419"/>
      <c r="CY67" s="419"/>
      <c r="CZ67" s="419"/>
      <c r="DA67" s="419"/>
      <c r="DB67" s="419"/>
      <c r="DC67" s="419"/>
      <c r="DD67" s="419"/>
      <c r="DE67" s="419"/>
      <c r="DF67" s="419"/>
      <c r="DG67" s="419"/>
      <c r="DH67" s="419"/>
      <c r="DI67" s="419"/>
      <c r="DJ67" s="419"/>
      <c r="DK67" s="419"/>
      <c r="DL67" s="419"/>
      <c r="DM67" s="419"/>
      <c r="DN67" s="419"/>
      <c r="DO67" s="419"/>
      <c r="DP67" s="419"/>
      <c r="DQ67" s="419"/>
      <c r="DR67" s="419"/>
      <c r="DS67" s="419"/>
      <c r="DT67" s="419"/>
      <c r="DU67" s="419"/>
      <c r="DV67" s="419"/>
      <c r="DW67" s="419"/>
      <c r="DX67" s="419"/>
      <c r="DY67" s="419"/>
      <c r="DZ67" s="419"/>
      <c r="EA67" s="419"/>
      <c r="EB67" s="419"/>
      <c r="EC67" s="419"/>
      <c r="ED67" s="419"/>
      <c r="EE67" s="419"/>
      <c r="EF67" s="419"/>
      <c r="EG67" s="419"/>
      <c r="EH67" s="419"/>
      <c r="EI67" s="419"/>
      <c r="EJ67" s="419"/>
      <c r="EK67" s="419"/>
      <c r="EL67" s="419"/>
      <c r="EM67" s="419"/>
      <c r="EN67" s="419"/>
      <c r="EO67" s="419"/>
      <c r="EP67" s="419"/>
      <c r="EQ67" s="419"/>
      <c r="ER67" s="419"/>
      <c r="ES67" s="419"/>
      <c r="ET67" s="419"/>
      <c r="EU67" s="419"/>
    </row>
    <row r="68" spans="1:151" s="429" customFormat="1" ht="87" hidden="1">
      <c r="A68" s="429" t="s">
        <v>1736</v>
      </c>
      <c r="B68" s="429" t="s">
        <v>951</v>
      </c>
      <c r="C68" s="429" t="s">
        <v>361</v>
      </c>
      <c r="D68" s="429" t="s">
        <v>1737</v>
      </c>
      <c r="E68" s="429" t="s">
        <v>1738</v>
      </c>
      <c r="F68" s="429" t="s">
        <v>32</v>
      </c>
      <c r="G68" s="429" t="s">
        <v>1516</v>
      </c>
      <c r="H68" s="429" t="s">
        <v>1515</v>
      </c>
      <c r="I68" s="429" t="s">
        <v>1516</v>
      </c>
      <c r="J68" s="430" t="s">
        <v>1517</v>
      </c>
      <c r="K68" s="430" t="s">
        <v>1698</v>
      </c>
      <c r="L68" s="430" t="s">
        <v>1698</v>
      </c>
      <c r="M68" s="429" t="s">
        <v>1519</v>
      </c>
      <c r="N68" s="429" t="s">
        <v>1530</v>
      </c>
      <c r="O68" s="429" t="s">
        <v>1521</v>
      </c>
      <c r="P68" s="429" t="s">
        <v>33</v>
      </c>
      <c r="Q68" s="429" t="s">
        <v>32</v>
      </c>
      <c r="R68" s="429" t="s">
        <v>1732</v>
      </c>
      <c r="S68" s="429" t="s">
        <v>1516</v>
      </c>
      <c r="T68" s="429" t="s">
        <v>1523</v>
      </c>
      <c r="V68" s="429" t="s">
        <v>8</v>
      </c>
      <c r="X68" s="429" t="s">
        <v>8</v>
      </c>
      <c r="AA68" s="429" t="s">
        <v>33</v>
      </c>
      <c r="AB68" s="429" t="s">
        <v>1516</v>
      </c>
      <c r="AC68" s="429" t="s">
        <v>1516</v>
      </c>
      <c r="AD68" s="429" t="s">
        <v>1516</v>
      </c>
      <c r="AE68" s="429" t="s">
        <v>1516</v>
      </c>
      <c r="AF68" s="430">
        <v>44530</v>
      </c>
      <c r="AG68" s="429" t="s">
        <v>1516</v>
      </c>
      <c r="AH68" s="429">
        <v>1</v>
      </c>
      <c r="AI68" s="419"/>
      <c r="AJ68" s="419"/>
      <c r="AK68" s="419"/>
      <c r="AL68" s="419"/>
      <c r="AM68" s="419"/>
      <c r="AN68" s="419"/>
      <c r="AO68" s="419"/>
      <c r="AP68" s="419"/>
      <c r="AQ68" s="419"/>
      <c r="AR68" s="419"/>
      <c r="AS68" s="419"/>
      <c r="AT68" s="419"/>
      <c r="AU68" s="419"/>
      <c r="AV68" s="419"/>
      <c r="AW68" s="419"/>
      <c r="AX68" s="419"/>
      <c r="AY68" s="419"/>
      <c r="AZ68" s="419"/>
      <c r="BA68" s="419"/>
      <c r="BB68" s="419"/>
      <c r="BC68" s="419"/>
      <c r="BD68" s="419"/>
      <c r="BE68" s="419"/>
      <c r="BF68" s="419"/>
      <c r="BG68" s="419"/>
      <c r="BH68" s="419"/>
      <c r="BI68" s="419"/>
      <c r="BJ68" s="419"/>
      <c r="BK68" s="419"/>
      <c r="BL68" s="419"/>
      <c r="BM68" s="419"/>
      <c r="BN68" s="419"/>
      <c r="BO68" s="419"/>
      <c r="BP68" s="419"/>
      <c r="BQ68" s="419"/>
      <c r="BR68" s="419"/>
      <c r="BS68" s="419"/>
      <c r="BT68" s="419"/>
      <c r="BU68" s="419"/>
      <c r="BV68" s="419"/>
      <c r="BW68" s="419"/>
      <c r="BX68" s="419"/>
      <c r="BY68" s="419"/>
      <c r="BZ68" s="419"/>
      <c r="CA68" s="419"/>
      <c r="CB68" s="419"/>
      <c r="CC68" s="419"/>
      <c r="CD68" s="419"/>
      <c r="CE68" s="419"/>
      <c r="CF68" s="419"/>
      <c r="CG68" s="419"/>
      <c r="CH68" s="419"/>
      <c r="CI68" s="419"/>
      <c r="CJ68" s="419"/>
      <c r="CK68" s="419"/>
      <c r="CL68" s="419"/>
      <c r="CM68" s="419"/>
      <c r="CN68" s="419"/>
      <c r="CO68" s="419"/>
      <c r="CP68" s="419"/>
      <c r="CQ68" s="419"/>
      <c r="CR68" s="419"/>
      <c r="CS68" s="419"/>
      <c r="CT68" s="419"/>
      <c r="CU68" s="419"/>
      <c r="CV68" s="419"/>
      <c r="CW68" s="419"/>
      <c r="CX68" s="419"/>
      <c r="CY68" s="419"/>
      <c r="CZ68" s="419"/>
      <c r="DA68" s="419"/>
      <c r="DB68" s="419"/>
      <c r="DC68" s="419"/>
      <c r="DD68" s="419"/>
      <c r="DE68" s="419"/>
      <c r="DF68" s="419"/>
      <c r="DG68" s="419"/>
      <c r="DH68" s="419"/>
      <c r="DI68" s="419"/>
      <c r="DJ68" s="419"/>
      <c r="DK68" s="419"/>
      <c r="DL68" s="419"/>
      <c r="DM68" s="419"/>
      <c r="DN68" s="419"/>
      <c r="DO68" s="419"/>
      <c r="DP68" s="419"/>
      <c r="DQ68" s="419"/>
      <c r="DR68" s="419"/>
      <c r="DS68" s="419"/>
      <c r="DT68" s="419"/>
      <c r="DU68" s="419"/>
      <c r="DV68" s="419"/>
      <c r="DW68" s="419"/>
      <c r="DX68" s="419"/>
      <c r="DY68" s="419"/>
      <c r="DZ68" s="419"/>
      <c r="EA68" s="419"/>
      <c r="EB68" s="419"/>
      <c r="EC68" s="419"/>
      <c r="ED68" s="419"/>
      <c r="EE68" s="419"/>
      <c r="EF68" s="419"/>
      <c r="EG68" s="419"/>
      <c r="EH68" s="419"/>
      <c r="EI68" s="419"/>
      <c r="EJ68" s="419"/>
      <c r="EK68" s="419"/>
      <c r="EL68" s="419"/>
      <c r="EM68" s="419"/>
      <c r="EN68" s="419"/>
      <c r="EO68" s="419"/>
      <c r="EP68" s="419"/>
      <c r="EQ68" s="419"/>
      <c r="ER68" s="419"/>
      <c r="ES68" s="419"/>
      <c r="ET68" s="419"/>
      <c r="EU68" s="419"/>
    </row>
    <row r="69" spans="1:151" s="429" customFormat="1" ht="87" hidden="1">
      <c r="A69" s="429" t="s">
        <v>1739</v>
      </c>
      <c r="B69" s="429" t="s">
        <v>951</v>
      </c>
      <c r="C69" s="429" t="s">
        <v>361</v>
      </c>
      <c r="D69" s="429" t="s">
        <v>1740</v>
      </c>
      <c r="E69" s="429" t="s">
        <v>1697</v>
      </c>
      <c r="F69" s="429" t="s">
        <v>32</v>
      </c>
      <c r="G69" s="429" t="s">
        <v>1516</v>
      </c>
      <c r="H69" s="429" t="s">
        <v>1515</v>
      </c>
      <c r="I69" s="429" t="s">
        <v>1516</v>
      </c>
      <c r="J69" s="430" t="s">
        <v>1517</v>
      </c>
      <c r="K69" s="430" t="s">
        <v>1698</v>
      </c>
      <c r="L69" s="430" t="s">
        <v>1698</v>
      </c>
      <c r="M69" s="429" t="s">
        <v>1519</v>
      </c>
      <c r="N69" s="429" t="s">
        <v>1530</v>
      </c>
      <c r="O69" s="429" t="s">
        <v>1521</v>
      </c>
      <c r="P69" s="429" t="s">
        <v>33</v>
      </c>
      <c r="Q69" s="429" t="s">
        <v>32</v>
      </c>
      <c r="R69" s="429" t="s">
        <v>1699</v>
      </c>
      <c r="S69" s="429" t="s">
        <v>1516</v>
      </c>
      <c r="T69" s="429" t="s">
        <v>1535</v>
      </c>
      <c r="V69" s="429" t="s">
        <v>1524</v>
      </c>
      <c r="X69" s="429" t="s">
        <v>1524</v>
      </c>
      <c r="AA69" s="429" t="s">
        <v>32</v>
      </c>
      <c r="AB69" s="429" t="s">
        <v>1536</v>
      </c>
      <c r="AC69" s="429" t="s">
        <v>1536</v>
      </c>
      <c r="AD69" s="429" t="s">
        <v>1537</v>
      </c>
      <c r="AE69" s="429" t="s">
        <v>1526</v>
      </c>
      <c r="AF69" s="430">
        <v>44530</v>
      </c>
      <c r="AG69" s="429" t="s">
        <v>1538</v>
      </c>
      <c r="AH69" s="429">
        <v>1</v>
      </c>
      <c r="AI69" s="419"/>
      <c r="AJ69" s="419"/>
      <c r="AK69" s="419"/>
      <c r="AL69" s="419"/>
      <c r="AM69" s="419"/>
      <c r="AN69" s="419"/>
      <c r="AO69" s="419"/>
      <c r="AP69" s="419"/>
      <c r="AQ69" s="419"/>
      <c r="AR69" s="419"/>
      <c r="AS69" s="419"/>
      <c r="AT69" s="419"/>
      <c r="AU69" s="419"/>
      <c r="AV69" s="419"/>
      <c r="AW69" s="419"/>
      <c r="AX69" s="419"/>
      <c r="AY69" s="419"/>
      <c r="AZ69" s="419"/>
      <c r="BA69" s="419"/>
      <c r="BB69" s="419"/>
      <c r="BC69" s="419"/>
      <c r="BD69" s="419"/>
      <c r="BE69" s="419"/>
      <c r="BF69" s="419"/>
      <c r="BG69" s="419"/>
      <c r="BH69" s="419"/>
      <c r="BI69" s="419"/>
      <c r="BJ69" s="419"/>
      <c r="BK69" s="419"/>
      <c r="BL69" s="419"/>
      <c r="BM69" s="419"/>
      <c r="BN69" s="419"/>
      <c r="BO69" s="419"/>
      <c r="BP69" s="419"/>
      <c r="BQ69" s="419"/>
      <c r="BR69" s="419"/>
      <c r="BS69" s="419"/>
      <c r="BT69" s="419"/>
      <c r="BU69" s="419"/>
      <c r="BV69" s="419"/>
      <c r="BW69" s="419"/>
      <c r="BX69" s="419"/>
      <c r="BY69" s="419"/>
      <c r="BZ69" s="419"/>
      <c r="CA69" s="419"/>
      <c r="CB69" s="419"/>
      <c r="CC69" s="419"/>
      <c r="CD69" s="419"/>
      <c r="CE69" s="419"/>
      <c r="CF69" s="419"/>
      <c r="CG69" s="419"/>
      <c r="CH69" s="419"/>
      <c r="CI69" s="419"/>
      <c r="CJ69" s="419"/>
      <c r="CK69" s="419"/>
      <c r="CL69" s="419"/>
      <c r="CM69" s="419"/>
      <c r="CN69" s="419"/>
      <c r="CO69" s="419"/>
      <c r="CP69" s="419"/>
      <c r="CQ69" s="419"/>
      <c r="CR69" s="419"/>
      <c r="CS69" s="419"/>
      <c r="CT69" s="419"/>
      <c r="CU69" s="419"/>
      <c r="CV69" s="419"/>
      <c r="CW69" s="419"/>
      <c r="CX69" s="419"/>
      <c r="CY69" s="419"/>
      <c r="CZ69" s="419"/>
      <c r="DA69" s="419"/>
      <c r="DB69" s="419"/>
      <c r="DC69" s="419"/>
      <c r="DD69" s="419"/>
      <c r="DE69" s="419"/>
      <c r="DF69" s="419"/>
      <c r="DG69" s="419"/>
      <c r="DH69" s="419"/>
      <c r="DI69" s="419"/>
      <c r="DJ69" s="419"/>
      <c r="DK69" s="419"/>
      <c r="DL69" s="419"/>
      <c r="DM69" s="419"/>
      <c r="DN69" s="419"/>
      <c r="DO69" s="419"/>
      <c r="DP69" s="419"/>
      <c r="DQ69" s="419"/>
      <c r="DR69" s="419"/>
      <c r="DS69" s="419"/>
      <c r="DT69" s="419"/>
      <c r="DU69" s="419"/>
      <c r="DV69" s="419"/>
      <c r="DW69" s="419"/>
      <c r="DX69" s="419"/>
      <c r="DY69" s="419"/>
      <c r="DZ69" s="419"/>
      <c r="EA69" s="419"/>
      <c r="EB69" s="419"/>
      <c r="EC69" s="419"/>
      <c r="ED69" s="419"/>
      <c r="EE69" s="419"/>
      <c r="EF69" s="419"/>
      <c r="EG69" s="419"/>
      <c r="EH69" s="419"/>
      <c r="EI69" s="419"/>
      <c r="EJ69" s="419"/>
      <c r="EK69" s="419"/>
      <c r="EL69" s="419"/>
      <c r="EM69" s="419"/>
      <c r="EN69" s="419"/>
      <c r="EO69" s="419"/>
      <c r="EP69" s="419"/>
      <c r="EQ69" s="419"/>
      <c r="ER69" s="419"/>
      <c r="ES69" s="419"/>
      <c r="ET69" s="419"/>
      <c r="EU69" s="419"/>
    </row>
    <row r="70" spans="1:151" s="429" customFormat="1" ht="43.5" hidden="1">
      <c r="A70" s="429" t="s">
        <v>1741</v>
      </c>
      <c r="B70" s="429" t="s">
        <v>951</v>
      </c>
      <c r="C70" s="429" t="s">
        <v>361</v>
      </c>
      <c r="D70" s="429" t="s">
        <v>1742</v>
      </c>
      <c r="E70" s="429" t="s">
        <v>1706</v>
      </c>
      <c r="F70" s="429" t="s">
        <v>32</v>
      </c>
      <c r="G70" s="429" t="s">
        <v>1516</v>
      </c>
      <c r="H70" s="429" t="s">
        <v>1515</v>
      </c>
      <c r="I70" s="429" t="s">
        <v>1516</v>
      </c>
      <c r="J70" s="430" t="s">
        <v>1517</v>
      </c>
      <c r="K70" s="430" t="s">
        <v>1698</v>
      </c>
      <c r="L70" s="430" t="s">
        <v>1698</v>
      </c>
      <c r="M70" s="429" t="s">
        <v>1519</v>
      </c>
      <c r="N70" s="429" t="s">
        <v>1530</v>
      </c>
      <c r="O70" s="429" t="s">
        <v>1521</v>
      </c>
      <c r="P70" s="429" t="s">
        <v>33</v>
      </c>
      <c r="Q70" s="429" t="s">
        <v>32</v>
      </c>
      <c r="R70" s="429" t="s">
        <v>1743</v>
      </c>
      <c r="S70" s="429" t="s">
        <v>1516</v>
      </c>
      <c r="T70" s="429" t="s">
        <v>1523</v>
      </c>
      <c r="V70" s="429" t="s">
        <v>8</v>
      </c>
      <c r="X70" s="429" t="s">
        <v>8</v>
      </c>
      <c r="AA70" s="429" t="s">
        <v>33</v>
      </c>
      <c r="AB70" s="429" t="s">
        <v>1516</v>
      </c>
      <c r="AC70" s="429" t="s">
        <v>1516</v>
      </c>
      <c r="AD70" s="429" t="s">
        <v>1516</v>
      </c>
      <c r="AE70" s="429" t="s">
        <v>1516</v>
      </c>
      <c r="AF70" s="430">
        <v>44530</v>
      </c>
      <c r="AG70" s="429" t="s">
        <v>1516</v>
      </c>
      <c r="AH70" s="429">
        <v>1</v>
      </c>
      <c r="AI70" s="419"/>
      <c r="AJ70" s="419"/>
      <c r="AK70" s="419"/>
      <c r="AL70" s="419"/>
      <c r="AM70" s="419"/>
      <c r="AN70" s="419"/>
      <c r="AO70" s="419"/>
      <c r="AP70" s="419"/>
      <c r="AQ70" s="419"/>
      <c r="AR70" s="419"/>
      <c r="AS70" s="419"/>
      <c r="AT70" s="419"/>
      <c r="AU70" s="419"/>
      <c r="AV70" s="419"/>
      <c r="AW70" s="419"/>
      <c r="AX70" s="419"/>
      <c r="AY70" s="419"/>
      <c r="AZ70" s="419"/>
      <c r="BA70" s="419"/>
      <c r="BB70" s="419"/>
      <c r="BC70" s="419"/>
      <c r="BD70" s="419"/>
      <c r="BE70" s="419"/>
      <c r="BF70" s="419"/>
      <c r="BG70" s="419"/>
      <c r="BH70" s="419"/>
      <c r="BI70" s="419"/>
      <c r="BJ70" s="419"/>
      <c r="BK70" s="419"/>
      <c r="BL70" s="419"/>
      <c r="BM70" s="419"/>
      <c r="BN70" s="419"/>
      <c r="BO70" s="419"/>
      <c r="BP70" s="419"/>
      <c r="BQ70" s="419"/>
      <c r="BR70" s="419"/>
      <c r="BS70" s="419"/>
      <c r="BT70" s="419"/>
      <c r="BU70" s="419"/>
      <c r="BV70" s="419"/>
      <c r="BW70" s="419"/>
      <c r="BX70" s="419"/>
      <c r="BY70" s="419"/>
      <c r="BZ70" s="419"/>
      <c r="CA70" s="419"/>
      <c r="CB70" s="419"/>
      <c r="CC70" s="419"/>
      <c r="CD70" s="419"/>
      <c r="CE70" s="419"/>
      <c r="CF70" s="419"/>
      <c r="CG70" s="419"/>
      <c r="CH70" s="419"/>
      <c r="CI70" s="419"/>
      <c r="CJ70" s="419"/>
      <c r="CK70" s="419"/>
      <c r="CL70" s="419"/>
      <c r="CM70" s="419"/>
      <c r="CN70" s="419"/>
      <c r="CO70" s="419"/>
      <c r="CP70" s="419"/>
      <c r="CQ70" s="419"/>
      <c r="CR70" s="419"/>
      <c r="CS70" s="419"/>
      <c r="CT70" s="419"/>
      <c r="CU70" s="419"/>
      <c r="CV70" s="419"/>
      <c r="CW70" s="419"/>
      <c r="CX70" s="419"/>
      <c r="CY70" s="419"/>
      <c r="CZ70" s="419"/>
      <c r="DA70" s="419"/>
      <c r="DB70" s="419"/>
      <c r="DC70" s="419"/>
      <c r="DD70" s="419"/>
      <c r="DE70" s="419"/>
      <c r="DF70" s="419"/>
      <c r="DG70" s="419"/>
      <c r="DH70" s="419"/>
      <c r="DI70" s="419"/>
      <c r="DJ70" s="419"/>
      <c r="DK70" s="419"/>
      <c r="DL70" s="419"/>
      <c r="DM70" s="419"/>
      <c r="DN70" s="419"/>
      <c r="DO70" s="419"/>
      <c r="DP70" s="419"/>
      <c r="DQ70" s="419"/>
      <c r="DR70" s="419"/>
      <c r="DS70" s="419"/>
      <c r="DT70" s="419"/>
      <c r="DU70" s="419"/>
      <c r="DV70" s="419"/>
      <c r="DW70" s="419"/>
      <c r="DX70" s="419"/>
      <c r="DY70" s="419"/>
      <c r="DZ70" s="419"/>
      <c r="EA70" s="419"/>
      <c r="EB70" s="419"/>
      <c r="EC70" s="419"/>
      <c r="ED70" s="419"/>
      <c r="EE70" s="419"/>
      <c r="EF70" s="419"/>
      <c r="EG70" s="419"/>
      <c r="EH70" s="419"/>
      <c r="EI70" s="419"/>
      <c r="EJ70" s="419"/>
      <c r="EK70" s="419"/>
      <c r="EL70" s="419"/>
      <c r="EM70" s="419"/>
      <c r="EN70" s="419"/>
      <c r="EO70" s="419"/>
      <c r="EP70" s="419"/>
      <c r="EQ70" s="419"/>
      <c r="ER70" s="419"/>
      <c r="ES70" s="419"/>
      <c r="ET70" s="419"/>
      <c r="EU70" s="419"/>
    </row>
    <row r="71" spans="1:151" s="429" customFormat="1" ht="87" hidden="1">
      <c r="A71" s="429" t="s">
        <v>1744</v>
      </c>
      <c r="B71" s="429" t="s">
        <v>951</v>
      </c>
      <c r="C71" s="429" t="s">
        <v>361</v>
      </c>
      <c r="D71" s="429" t="s">
        <v>1745</v>
      </c>
      <c r="E71" s="429" t="s">
        <v>1746</v>
      </c>
      <c r="F71" s="429" t="s">
        <v>32</v>
      </c>
      <c r="G71" s="434" t="s">
        <v>1516</v>
      </c>
      <c r="H71" s="429" t="s">
        <v>1515</v>
      </c>
      <c r="I71" s="429" t="s">
        <v>1516</v>
      </c>
      <c r="J71" s="430" t="s">
        <v>1517</v>
      </c>
      <c r="K71" s="430" t="s">
        <v>1698</v>
      </c>
      <c r="L71" s="430" t="s">
        <v>1698</v>
      </c>
      <c r="M71" s="429" t="s">
        <v>1519</v>
      </c>
      <c r="N71" s="429" t="s">
        <v>1530</v>
      </c>
      <c r="O71" s="429" t="s">
        <v>1521</v>
      </c>
      <c r="P71" s="429" t="s">
        <v>33</v>
      </c>
      <c r="Q71" s="429" t="s">
        <v>32</v>
      </c>
      <c r="R71" s="429" t="s">
        <v>1743</v>
      </c>
      <c r="S71" s="429" t="s">
        <v>1516</v>
      </c>
      <c r="T71" s="429" t="s">
        <v>1535</v>
      </c>
      <c r="V71" s="429" t="s">
        <v>8</v>
      </c>
      <c r="X71" s="429" t="s">
        <v>8</v>
      </c>
      <c r="AA71" s="429" t="s">
        <v>32</v>
      </c>
      <c r="AB71" s="429" t="s">
        <v>1536</v>
      </c>
      <c r="AC71" s="429" t="s">
        <v>1536</v>
      </c>
      <c r="AD71" s="429" t="s">
        <v>1537</v>
      </c>
      <c r="AE71" s="429" t="s">
        <v>1526</v>
      </c>
      <c r="AF71" s="430">
        <v>44530</v>
      </c>
      <c r="AG71" s="429" t="s">
        <v>1538</v>
      </c>
      <c r="AH71" s="429">
        <v>1</v>
      </c>
      <c r="AI71" s="419"/>
      <c r="AJ71" s="419"/>
      <c r="AK71" s="419"/>
      <c r="AL71" s="419"/>
      <c r="AM71" s="419"/>
      <c r="AN71" s="419"/>
      <c r="AO71" s="419"/>
      <c r="AP71" s="419"/>
      <c r="AQ71" s="419"/>
      <c r="AR71" s="419"/>
      <c r="AS71" s="419"/>
      <c r="AT71" s="419"/>
      <c r="AU71" s="419"/>
      <c r="AV71" s="419"/>
      <c r="AW71" s="419"/>
      <c r="AX71" s="419"/>
      <c r="AY71" s="419"/>
      <c r="AZ71" s="419"/>
      <c r="BA71" s="419"/>
      <c r="BB71" s="419"/>
      <c r="BC71" s="419"/>
      <c r="BD71" s="419"/>
      <c r="BE71" s="419"/>
      <c r="BF71" s="419"/>
      <c r="BG71" s="419"/>
      <c r="BH71" s="419"/>
      <c r="BI71" s="419"/>
      <c r="BJ71" s="419"/>
      <c r="BK71" s="419"/>
      <c r="BL71" s="419"/>
      <c r="BM71" s="419"/>
      <c r="BN71" s="419"/>
      <c r="BO71" s="419"/>
      <c r="BP71" s="419"/>
      <c r="BQ71" s="419"/>
      <c r="BR71" s="419"/>
      <c r="BS71" s="419"/>
      <c r="BT71" s="419"/>
      <c r="BU71" s="419"/>
      <c r="BV71" s="419"/>
      <c r="BW71" s="419"/>
      <c r="BX71" s="419"/>
      <c r="BY71" s="419"/>
      <c r="BZ71" s="419"/>
      <c r="CA71" s="419"/>
      <c r="CB71" s="419"/>
      <c r="CC71" s="419"/>
      <c r="CD71" s="419"/>
      <c r="CE71" s="419"/>
      <c r="CF71" s="419"/>
      <c r="CG71" s="419"/>
      <c r="CH71" s="419"/>
      <c r="CI71" s="419"/>
      <c r="CJ71" s="419"/>
      <c r="CK71" s="419"/>
      <c r="CL71" s="419"/>
      <c r="CM71" s="419"/>
      <c r="CN71" s="419"/>
      <c r="CO71" s="419"/>
      <c r="CP71" s="419"/>
      <c r="CQ71" s="419"/>
      <c r="CR71" s="419"/>
      <c r="CS71" s="419"/>
      <c r="CT71" s="419"/>
      <c r="CU71" s="419"/>
      <c r="CV71" s="419"/>
      <c r="CW71" s="419"/>
      <c r="CX71" s="419"/>
      <c r="CY71" s="419"/>
      <c r="CZ71" s="419"/>
      <c r="DA71" s="419"/>
      <c r="DB71" s="419"/>
      <c r="DC71" s="419"/>
      <c r="DD71" s="419"/>
      <c r="DE71" s="419"/>
      <c r="DF71" s="419"/>
      <c r="DG71" s="419"/>
      <c r="DH71" s="419"/>
      <c r="DI71" s="419"/>
      <c r="DJ71" s="419"/>
      <c r="DK71" s="419"/>
      <c r="DL71" s="419"/>
      <c r="DM71" s="419"/>
      <c r="DN71" s="419"/>
      <c r="DO71" s="419"/>
      <c r="DP71" s="419"/>
      <c r="DQ71" s="419"/>
      <c r="DR71" s="419"/>
      <c r="DS71" s="419"/>
      <c r="DT71" s="419"/>
      <c r="DU71" s="419"/>
      <c r="DV71" s="419"/>
      <c r="DW71" s="419"/>
      <c r="DX71" s="419"/>
      <c r="DY71" s="419"/>
      <c r="DZ71" s="419"/>
      <c r="EA71" s="419"/>
      <c r="EB71" s="419"/>
      <c r="EC71" s="419"/>
      <c r="ED71" s="419"/>
      <c r="EE71" s="419"/>
      <c r="EF71" s="419"/>
      <c r="EG71" s="419"/>
      <c r="EH71" s="419"/>
      <c r="EI71" s="419"/>
      <c r="EJ71" s="419"/>
      <c r="EK71" s="419"/>
      <c r="EL71" s="419"/>
      <c r="EM71" s="419"/>
      <c r="EN71" s="419"/>
      <c r="EO71" s="419"/>
      <c r="EP71" s="419"/>
      <c r="EQ71" s="419"/>
      <c r="ER71" s="419"/>
      <c r="ES71" s="419"/>
      <c r="ET71" s="419"/>
      <c r="EU71" s="419"/>
    </row>
    <row r="72" spans="1:151" s="429" customFormat="1" ht="87" hidden="1">
      <c r="A72" s="429" t="s">
        <v>1747</v>
      </c>
      <c r="B72" s="429" t="s">
        <v>951</v>
      </c>
      <c r="C72" s="429" t="s">
        <v>361</v>
      </c>
      <c r="D72" s="429" t="s">
        <v>1748</v>
      </c>
      <c r="E72" s="429" t="s">
        <v>1749</v>
      </c>
      <c r="F72" s="429" t="s">
        <v>32</v>
      </c>
      <c r="G72" s="434" t="s">
        <v>1516</v>
      </c>
      <c r="H72" s="429" t="s">
        <v>1515</v>
      </c>
      <c r="I72" s="429" t="s">
        <v>1516</v>
      </c>
      <c r="J72" s="430" t="s">
        <v>1517</v>
      </c>
      <c r="K72" s="430" t="s">
        <v>1698</v>
      </c>
      <c r="L72" s="430" t="s">
        <v>1698</v>
      </c>
      <c r="M72" s="429" t="s">
        <v>1519</v>
      </c>
      <c r="N72" s="429" t="s">
        <v>1530</v>
      </c>
      <c r="O72" s="429" t="s">
        <v>1521</v>
      </c>
      <c r="P72" s="429" t="s">
        <v>33</v>
      </c>
      <c r="Q72" s="429" t="s">
        <v>32</v>
      </c>
      <c r="R72" s="429" t="s">
        <v>1743</v>
      </c>
      <c r="S72" s="429" t="s">
        <v>1516</v>
      </c>
      <c r="T72" s="429" t="s">
        <v>1535</v>
      </c>
      <c r="V72" s="429" t="s">
        <v>8</v>
      </c>
      <c r="X72" s="429" t="s">
        <v>8</v>
      </c>
      <c r="AA72" s="429" t="s">
        <v>32</v>
      </c>
      <c r="AB72" s="429" t="s">
        <v>1536</v>
      </c>
      <c r="AC72" s="429" t="s">
        <v>1536</v>
      </c>
      <c r="AD72" s="429" t="s">
        <v>1537</v>
      </c>
      <c r="AE72" s="429" t="s">
        <v>1526</v>
      </c>
      <c r="AF72" s="430">
        <v>44530</v>
      </c>
      <c r="AG72" s="429" t="s">
        <v>1538</v>
      </c>
      <c r="AH72" s="429">
        <v>1</v>
      </c>
      <c r="AI72" s="419"/>
      <c r="AJ72" s="419"/>
      <c r="AK72" s="419"/>
      <c r="AL72" s="419"/>
      <c r="AM72" s="419"/>
      <c r="AN72" s="419"/>
      <c r="AO72" s="419"/>
      <c r="AP72" s="419"/>
      <c r="AQ72" s="419"/>
      <c r="AR72" s="419"/>
      <c r="AS72" s="419"/>
      <c r="AT72" s="419"/>
      <c r="AU72" s="419"/>
      <c r="AV72" s="419"/>
      <c r="AW72" s="419"/>
      <c r="AX72" s="419"/>
      <c r="AY72" s="419"/>
      <c r="AZ72" s="419"/>
      <c r="BA72" s="419"/>
      <c r="BB72" s="419"/>
      <c r="BC72" s="419"/>
      <c r="BD72" s="419"/>
      <c r="BE72" s="419"/>
      <c r="BF72" s="419"/>
      <c r="BG72" s="419"/>
      <c r="BH72" s="419"/>
      <c r="BI72" s="419"/>
      <c r="BJ72" s="419"/>
      <c r="BK72" s="419"/>
      <c r="BL72" s="419"/>
      <c r="BM72" s="419"/>
      <c r="BN72" s="419"/>
      <c r="BO72" s="419"/>
      <c r="BP72" s="419"/>
      <c r="BQ72" s="419"/>
      <c r="BR72" s="419"/>
      <c r="BS72" s="419"/>
      <c r="BT72" s="419"/>
      <c r="BU72" s="419"/>
      <c r="BV72" s="419"/>
      <c r="BW72" s="419"/>
      <c r="BX72" s="419"/>
      <c r="BY72" s="419"/>
      <c r="BZ72" s="419"/>
      <c r="CA72" s="419"/>
      <c r="CB72" s="419"/>
      <c r="CC72" s="419"/>
      <c r="CD72" s="419"/>
      <c r="CE72" s="419"/>
      <c r="CF72" s="419"/>
      <c r="CG72" s="419"/>
      <c r="CH72" s="419"/>
      <c r="CI72" s="419"/>
      <c r="CJ72" s="419"/>
      <c r="CK72" s="419"/>
      <c r="CL72" s="419"/>
      <c r="CM72" s="419"/>
      <c r="CN72" s="419"/>
      <c r="CO72" s="419"/>
      <c r="CP72" s="419"/>
      <c r="CQ72" s="419"/>
      <c r="CR72" s="419"/>
      <c r="CS72" s="419"/>
      <c r="CT72" s="419"/>
      <c r="CU72" s="419"/>
      <c r="CV72" s="419"/>
      <c r="CW72" s="419"/>
      <c r="CX72" s="419"/>
      <c r="CY72" s="419"/>
      <c r="CZ72" s="419"/>
      <c r="DA72" s="419"/>
      <c r="DB72" s="419"/>
      <c r="DC72" s="419"/>
      <c r="DD72" s="419"/>
      <c r="DE72" s="419"/>
      <c r="DF72" s="419"/>
      <c r="DG72" s="419"/>
      <c r="DH72" s="419"/>
      <c r="DI72" s="419"/>
      <c r="DJ72" s="419"/>
      <c r="DK72" s="419"/>
      <c r="DL72" s="419"/>
      <c r="DM72" s="419"/>
      <c r="DN72" s="419"/>
      <c r="DO72" s="419"/>
      <c r="DP72" s="419"/>
      <c r="DQ72" s="419"/>
      <c r="DR72" s="419"/>
      <c r="DS72" s="419"/>
      <c r="DT72" s="419"/>
      <c r="DU72" s="419"/>
      <c r="DV72" s="419"/>
      <c r="DW72" s="419"/>
      <c r="DX72" s="419"/>
      <c r="DY72" s="419"/>
      <c r="DZ72" s="419"/>
      <c r="EA72" s="419"/>
      <c r="EB72" s="419"/>
      <c r="EC72" s="419"/>
      <c r="ED72" s="419"/>
      <c r="EE72" s="419"/>
      <c r="EF72" s="419"/>
      <c r="EG72" s="419"/>
      <c r="EH72" s="419"/>
      <c r="EI72" s="419"/>
      <c r="EJ72" s="419"/>
      <c r="EK72" s="419"/>
      <c r="EL72" s="419"/>
      <c r="EM72" s="419"/>
      <c r="EN72" s="419"/>
      <c r="EO72" s="419"/>
      <c r="EP72" s="419"/>
      <c r="EQ72" s="419"/>
      <c r="ER72" s="419"/>
      <c r="ES72" s="419"/>
      <c r="ET72" s="419"/>
      <c r="EU72" s="419"/>
    </row>
    <row r="73" spans="1:151" s="429" customFormat="1" ht="217.5" hidden="1">
      <c r="A73" s="429" t="s">
        <v>1750</v>
      </c>
      <c r="B73" s="429" t="s">
        <v>951</v>
      </c>
      <c r="C73" s="429" t="s">
        <v>361</v>
      </c>
      <c r="D73" s="429" t="s">
        <v>1751</v>
      </c>
      <c r="E73" s="429" t="s">
        <v>1752</v>
      </c>
      <c r="F73" s="429" t="s">
        <v>33</v>
      </c>
      <c r="G73" s="434" t="s">
        <v>1516</v>
      </c>
      <c r="H73" s="429" t="s">
        <v>1515</v>
      </c>
      <c r="I73" s="429" t="s">
        <v>1516</v>
      </c>
      <c r="J73" s="430" t="s">
        <v>1517</v>
      </c>
      <c r="K73" s="430" t="s">
        <v>1698</v>
      </c>
      <c r="L73" s="430" t="s">
        <v>1698</v>
      </c>
      <c r="M73" s="429" t="s">
        <v>1519</v>
      </c>
      <c r="N73" s="429" t="s">
        <v>1530</v>
      </c>
      <c r="O73" s="429" t="s">
        <v>1521</v>
      </c>
      <c r="P73" s="429" t="s">
        <v>33</v>
      </c>
      <c r="Q73" s="429" t="s">
        <v>32</v>
      </c>
      <c r="R73" s="429" t="s">
        <v>1743</v>
      </c>
      <c r="S73" s="429" t="s">
        <v>1516</v>
      </c>
      <c r="T73" s="429" t="s">
        <v>1535</v>
      </c>
      <c r="V73" s="429" t="s">
        <v>8</v>
      </c>
      <c r="X73" s="429" t="s">
        <v>8</v>
      </c>
      <c r="AA73" s="429" t="s">
        <v>32</v>
      </c>
      <c r="AB73" s="429" t="s">
        <v>1536</v>
      </c>
      <c r="AC73" s="429" t="s">
        <v>1536</v>
      </c>
      <c r="AD73" s="429" t="s">
        <v>1537</v>
      </c>
      <c r="AE73" s="429" t="s">
        <v>1526</v>
      </c>
      <c r="AF73" s="430">
        <v>44530</v>
      </c>
      <c r="AG73" s="429" t="s">
        <v>1538</v>
      </c>
      <c r="AH73" s="429">
        <v>1</v>
      </c>
      <c r="AI73" s="419"/>
      <c r="AJ73" s="419"/>
      <c r="AK73" s="419"/>
      <c r="AL73" s="419"/>
      <c r="AM73" s="419"/>
      <c r="AN73" s="419"/>
      <c r="AO73" s="419"/>
      <c r="AP73" s="419"/>
      <c r="AQ73" s="419"/>
      <c r="AR73" s="419"/>
      <c r="AS73" s="419"/>
      <c r="AT73" s="419"/>
      <c r="AU73" s="419"/>
      <c r="AV73" s="419"/>
      <c r="AW73" s="419"/>
      <c r="AX73" s="419"/>
      <c r="AY73" s="419"/>
      <c r="AZ73" s="419"/>
      <c r="BA73" s="419"/>
      <c r="BB73" s="419"/>
      <c r="BC73" s="419"/>
      <c r="BD73" s="419"/>
      <c r="BE73" s="419"/>
      <c r="BF73" s="419"/>
      <c r="BG73" s="419"/>
      <c r="BH73" s="419"/>
      <c r="BI73" s="419"/>
      <c r="BJ73" s="419"/>
      <c r="BK73" s="419"/>
      <c r="BL73" s="419"/>
      <c r="BM73" s="419"/>
      <c r="BN73" s="419"/>
      <c r="BO73" s="419"/>
      <c r="BP73" s="419"/>
      <c r="BQ73" s="419"/>
      <c r="BR73" s="419"/>
      <c r="BS73" s="419"/>
      <c r="BT73" s="419"/>
      <c r="BU73" s="419"/>
      <c r="BV73" s="419"/>
      <c r="BW73" s="419"/>
      <c r="BX73" s="419"/>
      <c r="BY73" s="419"/>
      <c r="BZ73" s="419"/>
      <c r="CA73" s="419"/>
      <c r="CB73" s="419"/>
      <c r="CC73" s="419"/>
      <c r="CD73" s="419"/>
      <c r="CE73" s="419"/>
      <c r="CF73" s="419"/>
      <c r="CG73" s="419"/>
      <c r="CH73" s="419"/>
      <c r="CI73" s="419"/>
      <c r="CJ73" s="419"/>
      <c r="CK73" s="419"/>
      <c r="CL73" s="419"/>
      <c r="CM73" s="419"/>
      <c r="CN73" s="419"/>
      <c r="CO73" s="419"/>
      <c r="CP73" s="419"/>
      <c r="CQ73" s="419"/>
      <c r="CR73" s="419"/>
      <c r="CS73" s="419"/>
      <c r="CT73" s="419"/>
      <c r="CU73" s="419"/>
      <c r="CV73" s="419"/>
      <c r="CW73" s="419"/>
      <c r="CX73" s="419"/>
      <c r="CY73" s="419"/>
      <c r="CZ73" s="419"/>
      <c r="DA73" s="419"/>
      <c r="DB73" s="419"/>
      <c r="DC73" s="419"/>
      <c r="DD73" s="419"/>
      <c r="DE73" s="419"/>
      <c r="DF73" s="419"/>
      <c r="DG73" s="419"/>
      <c r="DH73" s="419"/>
      <c r="DI73" s="419"/>
      <c r="DJ73" s="419"/>
      <c r="DK73" s="419"/>
      <c r="DL73" s="419"/>
      <c r="DM73" s="419"/>
      <c r="DN73" s="419"/>
      <c r="DO73" s="419"/>
      <c r="DP73" s="419"/>
      <c r="DQ73" s="419"/>
      <c r="DR73" s="419"/>
      <c r="DS73" s="419"/>
      <c r="DT73" s="419"/>
      <c r="DU73" s="419"/>
      <c r="DV73" s="419"/>
      <c r="DW73" s="419"/>
      <c r="DX73" s="419"/>
      <c r="DY73" s="419"/>
      <c r="DZ73" s="419"/>
      <c r="EA73" s="419"/>
      <c r="EB73" s="419"/>
      <c r="EC73" s="419"/>
      <c r="ED73" s="419"/>
      <c r="EE73" s="419"/>
      <c r="EF73" s="419"/>
      <c r="EG73" s="419"/>
      <c r="EH73" s="419"/>
      <c r="EI73" s="419"/>
      <c r="EJ73" s="419"/>
      <c r="EK73" s="419"/>
      <c r="EL73" s="419"/>
      <c r="EM73" s="419"/>
      <c r="EN73" s="419"/>
      <c r="EO73" s="419"/>
      <c r="EP73" s="419"/>
      <c r="EQ73" s="419"/>
      <c r="ER73" s="419"/>
      <c r="ES73" s="419"/>
      <c r="ET73" s="419"/>
      <c r="EU73" s="419"/>
    </row>
    <row r="74" spans="1:151" s="429" customFormat="1" ht="87" hidden="1">
      <c r="A74" s="429" t="s">
        <v>1753</v>
      </c>
      <c r="B74" s="429" t="s">
        <v>951</v>
      </c>
      <c r="C74" s="429" t="s">
        <v>361</v>
      </c>
      <c r="D74" s="429" t="s">
        <v>1754</v>
      </c>
      <c r="E74" s="429" t="s">
        <v>1755</v>
      </c>
      <c r="F74" s="429" t="s">
        <v>32</v>
      </c>
      <c r="G74" s="429" t="s">
        <v>1516</v>
      </c>
      <c r="H74" s="429" t="s">
        <v>1515</v>
      </c>
      <c r="I74" s="429" t="s">
        <v>1516</v>
      </c>
      <c r="J74" s="430" t="s">
        <v>1517</v>
      </c>
      <c r="K74" s="430" t="s">
        <v>1698</v>
      </c>
      <c r="L74" s="430" t="s">
        <v>1698</v>
      </c>
      <c r="M74" s="429" t="s">
        <v>1519</v>
      </c>
      <c r="N74" s="429" t="s">
        <v>1530</v>
      </c>
      <c r="O74" s="429" t="s">
        <v>1521</v>
      </c>
      <c r="P74" s="429" t="s">
        <v>33</v>
      </c>
      <c r="Q74" s="429" t="s">
        <v>32</v>
      </c>
      <c r="R74" s="429" t="s">
        <v>1756</v>
      </c>
      <c r="S74" s="429" t="s">
        <v>1516</v>
      </c>
      <c r="T74" s="429" t="s">
        <v>1535</v>
      </c>
      <c r="V74" s="429" t="s">
        <v>8</v>
      </c>
      <c r="X74" s="429" t="s">
        <v>8</v>
      </c>
      <c r="AA74" s="429" t="s">
        <v>32</v>
      </c>
      <c r="AB74" s="429" t="s">
        <v>1536</v>
      </c>
      <c r="AC74" s="429" t="s">
        <v>1536</v>
      </c>
      <c r="AD74" s="429" t="s">
        <v>1537</v>
      </c>
      <c r="AE74" s="429" t="s">
        <v>1526</v>
      </c>
      <c r="AF74" s="430">
        <v>44530</v>
      </c>
      <c r="AG74" s="429" t="s">
        <v>1538</v>
      </c>
      <c r="AH74" s="429">
        <v>1</v>
      </c>
      <c r="AI74" s="419"/>
      <c r="AJ74" s="419"/>
      <c r="AK74" s="419"/>
      <c r="AL74" s="419"/>
      <c r="AM74" s="419"/>
      <c r="AN74" s="419"/>
      <c r="AO74" s="419"/>
      <c r="AP74" s="419"/>
      <c r="AQ74" s="419"/>
      <c r="AR74" s="419"/>
      <c r="AS74" s="419"/>
      <c r="AT74" s="419"/>
      <c r="AU74" s="419"/>
      <c r="AV74" s="419"/>
      <c r="AW74" s="419"/>
      <c r="AX74" s="419"/>
      <c r="AY74" s="419"/>
      <c r="AZ74" s="419"/>
      <c r="BA74" s="419"/>
      <c r="BB74" s="419"/>
      <c r="BC74" s="419"/>
      <c r="BD74" s="419"/>
      <c r="BE74" s="419"/>
      <c r="BF74" s="419"/>
      <c r="BG74" s="419"/>
      <c r="BH74" s="419"/>
      <c r="BI74" s="419"/>
      <c r="BJ74" s="419"/>
      <c r="BK74" s="419"/>
      <c r="BL74" s="419"/>
      <c r="BM74" s="419"/>
      <c r="BN74" s="419"/>
      <c r="BO74" s="419"/>
      <c r="BP74" s="419"/>
      <c r="BQ74" s="419"/>
      <c r="BR74" s="419"/>
      <c r="BS74" s="419"/>
      <c r="BT74" s="419"/>
      <c r="BU74" s="419"/>
      <c r="BV74" s="419"/>
      <c r="BW74" s="419"/>
      <c r="BX74" s="419"/>
      <c r="BY74" s="419"/>
      <c r="BZ74" s="419"/>
      <c r="CA74" s="419"/>
      <c r="CB74" s="419"/>
      <c r="CC74" s="419"/>
      <c r="CD74" s="419"/>
      <c r="CE74" s="419"/>
      <c r="CF74" s="419"/>
      <c r="CG74" s="419"/>
      <c r="CH74" s="419"/>
      <c r="CI74" s="419"/>
      <c r="CJ74" s="419"/>
      <c r="CK74" s="419"/>
      <c r="CL74" s="419"/>
      <c r="CM74" s="419"/>
      <c r="CN74" s="419"/>
      <c r="CO74" s="419"/>
      <c r="CP74" s="419"/>
      <c r="CQ74" s="419"/>
      <c r="CR74" s="419"/>
      <c r="CS74" s="419"/>
      <c r="CT74" s="419"/>
      <c r="CU74" s="419"/>
      <c r="CV74" s="419"/>
      <c r="CW74" s="419"/>
      <c r="CX74" s="419"/>
      <c r="CY74" s="419"/>
      <c r="CZ74" s="419"/>
      <c r="DA74" s="419"/>
      <c r="DB74" s="419"/>
      <c r="DC74" s="419"/>
      <c r="DD74" s="419"/>
      <c r="DE74" s="419"/>
      <c r="DF74" s="419"/>
      <c r="DG74" s="419"/>
      <c r="DH74" s="419"/>
      <c r="DI74" s="419"/>
      <c r="DJ74" s="419"/>
      <c r="DK74" s="419"/>
      <c r="DL74" s="419"/>
      <c r="DM74" s="419"/>
      <c r="DN74" s="419"/>
      <c r="DO74" s="419"/>
      <c r="DP74" s="419"/>
      <c r="DQ74" s="419"/>
      <c r="DR74" s="419"/>
      <c r="DS74" s="419"/>
      <c r="DT74" s="419"/>
      <c r="DU74" s="419"/>
      <c r="DV74" s="419"/>
      <c r="DW74" s="419"/>
      <c r="DX74" s="419"/>
      <c r="DY74" s="419"/>
      <c r="DZ74" s="419"/>
      <c r="EA74" s="419"/>
      <c r="EB74" s="419"/>
      <c r="EC74" s="419"/>
      <c r="ED74" s="419"/>
      <c r="EE74" s="419"/>
      <c r="EF74" s="419"/>
      <c r="EG74" s="419"/>
      <c r="EH74" s="419"/>
      <c r="EI74" s="419"/>
      <c r="EJ74" s="419"/>
      <c r="EK74" s="419"/>
      <c r="EL74" s="419"/>
      <c r="EM74" s="419"/>
      <c r="EN74" s="419"/>
      <c r="EO74" s="419"/>
      <c r="EP74" s="419"/>
      <c r="EQ74" s="419"/>
      <c r="ER74" s="419"/>
      <c r="ES74" s="419"/>
      <c r="ET74" s="419"/>
      <c r="EU74" s="419"/>
    </row>
    <row r="75" spans="1:151" s="429" customFormat="1" ht="87" hidden="1">
      <c r="A75" s="429" t="s">
        <v>1757</v>
      </c>
      <c r="B75" s="429" t="s">
        <v>951</v>
      </c>
      <c r="C75" s="429" t="s">
        <v>361</v>
      </c>
      <c r="D75" s="429" t="s">
        <v>1758</v>
      </c>
      <c r="E75" s="429" t="s">
        <v>1759</v>
      </c>
      <c r="F75" s="429" t="s">
        <v>32</v>
      </c>
      <c r="G75" s="429" t="s">
        <v>1516</v>
      </c>
      <c r="H75" s="429" t="s">
        <v>1515</v>
      </c>
      <c r="I75" s="429" t="s">
        <v>1516</v>
      </c>
      <c r="J75" s="430" t="s">
        <v>1517</v>
      </c>
      <c r="K75" s="430" t="s">
        <v>1698</v>
      </c>
      <c r="L75" s="430" t="s">
        <v>1698</v>
      </c>
      <c r="M75" s="429" t="s">
        <v>1519</v>
      </c>
      <c r="N75" s="429" t="s">
        <v>1530</v>
      </c>
      <c r="O75" s="429" t="s">
        <v>1521</v>
      </c>
      <c r="P75" s="429" t="s">
        <v>33</v>
      </c>
      <c r="Q75" s="429" t="s">
        <v>32</v>
      </c>
      <c r="R75" s="429" t="s">
        <v>1760</v>
      </c>
      <c r="S75" s="429" t="s">
        <v>1516</v>
      </c>
      <c r="T75" s="429" t="s">
        <v>1523</v>
      </c>
      <c r="V75" s="429" t="s">
        <v>8</v>
      </c>
      <c r="X75" s="429" t="s">
        <v>8</v>
      </c>
      <c r="AA75" s="429" t="s">
        <v>32</v>
      </c>
      <c r="AB75" s="429" t="s">
        <v>1516</v>
      </c>
      <c r="AC75" s="429" t="s">
        <v>1516</v>
      </c>
      <c r="AD75" s="429" t="s">
        <v>1516</v>
      </c>
      <c r="AE75" s="429" t="s">
        <v>1516</v>
      </c>
      <c r="AF75" s="430">
        <v>44530</v>
      </c>
      <c r="AG75" s="429" t="s">
        <v>1516</v>
      </c>
      <c r="AH75" s="429">
        <v>1</v>
      </c>
      <c r="AI75" s="419"/>
      <c r="AJ75" s="419"/>
      <c r="AK75" s="419"/>
      <c r="AL75" s="419"/>
      <c r="AM75" s="419"/>
      <c r="AN75" s="419"/>
      <c r="AO75" s="419"/>
      <c r="AP75" s="419"/>
      <c r="AQ75" s="419"/>
      <c r="AR75" s="419"/>
      <c r="AS75" s="419"/>
      <c r="AT75" s="419"/>
      <c r="AU75" s="419"/>
      <c r="AV75" s="419"/>
      <c r="AW75" s="419"/>
      <c r="AX75" s="419"/>
      <c r="AY75" s="419"/>
      <c r="AZ75" s="419"/>
      <c r="BA75" s="419"/>
      <c r="BB75" s="419"/>
      <c r="BC75" s="419"/>
      <c r="BD75" s="419"/>
      <c r="BE75" s="419"/>
      <c r="BF75" s="419"/>
      <c r="BG75" s="419"/>
      <c r="BH75" s="419"/>
      <c r="BI75" s="419"/>
      <c r="BJ75" s="419"/>
      <c r="BK75" s="419"/>
      <c r="BL75" s="419"/>
      <c r="BM75" s="419"/>
      <c r="BN75" s="419"/>
      <c r="BO75" s="419"/>
      <c r="BP75" s="419"/>
      <c r="BQ75" s="419"/>
      <c r="BR75" s="419"/>
      <c r="BS75" s="419"/>
      <c r="BT75" s="419"/>
      <c r="BU75" s="419"/>
      <c r="BV75" s="419"/>
      <c r="BW75" s="419"/>
      <c r="BX75" s="419"/>
      <c r="BY75" s="419"/>
      <c r="BZ75" s="419"/>
      <c r="CA75" s="419"/>
      <c r="CB75" s="419"/>
      <c r="CC75" s="419"/>
      <c r="CD75" s="419"/>
      <c r="CE75" s="419"/>
      <c r="CF75" s="419"/>
      <c r="CG75" s="419"/>
      <c r="CH75" s="419"/>
      <c r="CI75" s="419"/>
      <c r="CJ75" s="419"/>
      <c r="CK75" s="419"/>
      <c r="CL75" s="419"/>
      <c r="CM75" s="419"/>
      <c r="CN75" s="419"/>
      <c r="CO75" s="419"/>
      <c r="CP75" s="419"/>
      <c r="CQ75" s="419"/>
      <c r="CR75" s="419"/>
      <c r="CS75" s="419"/>
      <c r="CT75" s="419"/>
      <c r="CU75" s="419"/>
      <c r="CV75" s="419"/>
      <c r="CW75" s="419"/>
      <c r="CX75" s="419"/>
      <c r="CY75" s="419"/>
      <c r="CZ75" s="419"/>
      <c r="DA75" s="419"/>
      <c r="DB75" s="419"/>
      <c r="DC75" s="419"/>
      <c r="DD75" s="419"/>
      <c r="DE75" s="419"/>
      <c r="DF75" s="419"/>
      <c r="DG75" s="419"/>
      <c r="DH75" s="419"/>
      <c r="DI75" s="419"/>
      <c r="DJ75" s="419"/>
      <c r="DK75" s="419"/>
      <c r="DL75" s="419"/>
      <c r="DM75" s="419"/>
      <c r="DN75" s="419"/>
      <c r="DO75" s="419"/>
      <c r="DP75" s="419"/>
      <c r="DQ75" s="419"/>
      <c r="DR75" s="419"/>
      <c r="DS75" s="419"/>
      <c r="DT75" s="419"/>
      <c r="DU75" s="419"/>
      <c r="DV75" s="419"/>
      <c r="DW75" s="419"/>
      <c r="DX75" s="419"/>
      <c r="DY75" s="419"/>
      <c r="DZ75" s="419"/>
      <c r="EA75" s="419"/>
      <c r="EB75" s="419"/>
      <c r="EC75" s="419"/>
      <c r="ED75" s="419"/>
      <c r="EE75" s="419"/>
      <c r="EF75" s="419"/>
      <c r="EG75" s="419"/>
      <c r="EH75" s="419"/>
      <c r="EI75" s="419"/>
      <c r="EJ75" s="419"/>
      <c r="EK75" s="419"/>
      <c r="EL75" s="419"/>
      <c r="EM75" s="419"/>
      <c r="EN75" s="419"/>
      <c r="EO75" s="419"/>
      <c r="EP75" s="419"/>
      <c r="EQ75" s="419"/>
      <c r="ER75" s="419"/>
      <c r="ES75" s="419"/>
      <c r="ET75" s="419"/>
      <c r="EU75" s="419"/>
    </row>
    <row r="76" spans="1:151" s="429" customFormat="1" ht="72.5" hidden="1">
      <c r="A76" s="429" t="s">
        <v>1761</v>
      </c>
      <c r="B76" s="429" t="s">
        <v>951</v>
      </c>
      <c r="C76" s="429" t="s">
        <v>361</v>
      </c>
      <c r="D76" s="429" t="s">
        <v>1762</v>
      </c>
      <c r="E76" s="429" t="s">
        <v>1763</v>
      </c>
      <c r="F76" s="429" t="s">
        <v>32</v>
      </c>
      <c r="G76" s="434" t="s">
        <v>1516</v>
      </c>
      <c r="H76" s="429" t="s">
        <v>1515</v>
      </c>
      <c r="I76" s="429" t="s">
        <v>1516</v>
      </c>
      <c r="J76" s="430" t="s">
        <v>1517</v>
      </c>
      <c r="K76" s="430" t="s">
        <v>1698</v>
      </c>
      <c r="L76" s="430" t="s">
        <v>1698</v>
      </c>
      <c r="M76" s="429" t="s">
        <v>1519</v>
      </c>
      <c r="N76" s="429" t="s">
        <v>1530</v>
      </c>
      <c r="O76" s="429" t="s">
        <v>1521</v>
      </c>
      <c r="P76" s="429" t="s">
        <v>33</v>
      </c>
      <c r="Q76" s="429" t="s">
        <v>32</v>
      </c>
      <c r="R76" s="429" t="s">
        <v>1764</v>
      </c>
      <c r="S76" s="429" t="s">
        <v>1516</v>
      </c>
      <c r="T76" s="429" t="s">
        <v>1523</v>
      </c>
      <c r="V76" s="429" t="s">
        <v>8</v>
      </c>
      <c r="X76" s="429" t="s">
        <v>8</v>
      </c>
      <c r="AA76" s="429" t="s">
        <v>32</v>
      </c>
      <c r="AB76" s="429" t="s">
        <v>1516</v>
      </c>
      <c r="AC76" s="429" t="s">
        <v>1516</v>
      </c>
      <c r="AD76" s="429" t="s">
        <v>1516</v>
      </c>
      <c r="AE76" s="429" t="s">
        <v>1516</v>
      </c>
      <c r="AF76" s="430">
        <v>44530</v>
      </c>
      <c r="AG76" s="429" t="s">
        <v>1516</v>
      </c>
      <c r="AH76" s="429">
        <v>1</v>
      </c>
      <c r="AI76" s="419"/>
      <c r="AJ76" s="419"/>
      <c r="AK76" s="419"/>
      <c r="AL76" s="419"/>
      <c r="AM76" s="419"/>
      <c r="AN76" s="419"/>
      <c r="AO76" s="419"/>
      <c r="AP76" s="419"/>
      <c r="AQ76" s="419"/>
      <c r="AR76" s="419"/>
      <c r="AS76" s="419"/>
      <c r="AT76" s="419"/>
      <c r="AU76" s="419"/>
      <c r="AV76" s="419"/>
      <c r="AW76" s="419"/>
      <c r="AX76" s="419"/>
      <c r="AY76" s="419"/>
      <c r="AZ76" s="419"/>
      <c r="BA76" s="419"/>
      <c r="BB76" s="419"/>
      <c r="BC76" s="419"/>
      <c r="BD76" s="419"/>
      <c r="BE76" s="419"/>
      <c r="BF76" s="419"/>
      <c r="BG76" s="419"/>
      <c r="BH76" s="419"/>
      <c r="BI76" s="419"/>
      <c r="BJ76" s="419"/>
      <c r="BK76" s="419"/>
      <c r="BL76" s="419"/>
      <c r="BM76" s="419"/>
      <c r="BN76" s="419"/>
      <c r="BO76" s="419"/>
      <c r="BP76" s="419"/>
      <c r="BQ76" s="419"/>
      <c r="BR76" s="419"/>
      <c r="BS76" s="419"/>
      <c r="BT76" s="419"/>
      <c r="BU76" s="419"/>
      <c r="BV76" s="419"/>
      <c r="BW76" s="419"/>
      <c r="BX76" s="419"/>
      <c r="BY76" s="419"/>
      <c r="BZ76" s="419"/>
      <c r="CA76" s="419"/>
      <c r="CB76" s="419"/>
      <c r="CC76" s="419"/>
      <c r="CD76" s="419"/>
      <c r="CE76" s="419"/>
      <c r="CF76" s="419"/>
      <c r="CG76" s="419"/>
      <c r="CH76" s="419"/>
      <c r="CI76" s="419"/>
      <c r="CJ76" s="419"/>
      <c r="CK76" s="419"/>
      <c r="CL76" s="419"/>
      <c r="CM76" s="419"/>
      <c r="CN76" s="419"/>
      <c r="CO76" s="419"/>
      <c r="CP76" s="419"/>
      <c r="CQ76" s="419"/>
      <c r="CR76" s="419"/>
      <c r="CS76" s="419"/>
      <c r="CT76" s="419"/>
      <c r="CU76" s="419"/>
      <c r="CV76" s="419"/>
      <c r="CW76" s="419"/>
      <c r="CX76" s="419"/>
      <c r="CY76" s="419"/>
      <c r="CZ76" s="419"/>
      <c r="DA76" s="419"/>
      <c r="DB76" s="419"/>
      <c r="DC76" s="419"/>
      <c r="DD76" s="419"/>
      <c r="DE76" s="419"/>
      <c r="DF76" s="419"/>
      <c r="DG76" s="419"/>
      <c r="DH76" s="419"/>
      <c r="DI76" s="419"/>
      <c r="DJ76" s="419"/>
      <c r="DK76" s="419"/>
      <c r="DL76" s="419"/>
      <c r="DM76" s="419"/>
      <c r="DN76" s="419"/>
      <c r="DO76" s="419"/>
      <c r="DP76" s="419"/>
      <c r="DQ76" s="419"/>
      <c r="DR76" s="419"/>
      <c r="DS76" s="419"/>
      <c r="DT76" s="419"/>
      <c r="DU76" s="419"/>
      <c r="DV76" s="419"/>
      <c r="DW76" s="419"/>
      <c r="DX76" s="419"/>
      <c r="DY76" s="419"/>
      <c r="DZ76" s="419"/>
      <c r="EA76" s="419"/>
      <c r="EB76" s="419"/>
      <c r="EC76" s="419"/>
      <c r="ED76" s="419"/>
      <c r="EE76" s="419"/>
      <c r="EF76" s="419"/>
      <c r="EG76" s="419"/>
      <c r="EH76" s="419"/>
      <c r="EI76" s="419"/>
      <c r="EJ76" s="419"/>
      <c r="EK76" s="419"/>
      <c r="EL76" s="419"/>
      <c r="EM76" s="419"/>
      <c r="EN76" s="419"/>
      <c r="EO76" s="419"/>
      <c r="EP76" s="419"/>
      <c r="EQ76" s="419"/>
      <c r="ER76" s="419"/>
      <c r="ES76" s="419"/>
      <c r="ET76" s="419"/>
      <c r="EU76" s="419"/>
    </row>
    <row r="77" spans="1:151" s="429" customFormat="1" ht="87" hidden="1">
      <c r="A77" s="429" t="s">
        <v>1765</v>
      </c>
      <c r="B77" s="429" t="s">
        <v>951</v>
      </c>
      <c r="C77" s="429" t="s">
        <v>361</v>
      </c>
      <c r="D77" s="429" t="s">
        <v>1766</v>
      </c>
      <c r="E77" s="429" t="s">
        <v>1767</v>
      </c>
      <c r="F77" s="429" t="s">
        <v>32</v>
      </c>
      <c r="G77" s="434" t="s">
        <v>1516</v>
      </c>
      <c r="H77" s="429" t="s">
        <v>1515</v>
      </c>
      <c r="I77" s="429" t="s">
        <v>1516</v>
      </c>
      <c r="J77" s="430" t="s">
        <v>1517</v>
      </c>
      <c r="K77" s="430" t="s">
        <v>1698</v>
      </c>
      <c r="L77" s="430" t="s">
        <v>1698</v>
      </c>
      <c r="M77" s="429" t="s">
        <v>1519</v>
      </c>
      <c r="N77" s="429" t="s">
        <v>1530</v>
      </c>
      <c r="O77" s="429" t="s">
        <v>1521</v>
      </c>
      <c r="P77" s="429" t="s">
        <v>33</v>
      </c>
      <c r="Q77" s="429" t="s">
        <v>32</v>
      </c>
      <c r="R77" s="429" t="s">
        <v>1768</v>
      </c>
      <c r="S77" s="429" t="s">
        <v>1516</v>
      </c>
      <c r="T77" s="429" t="s">
        <v>1535</v>
      </c>
      <c r="V77" s="429" t="s">
        <v>8</v>
      </c>
      <c r="X77" s="429" t="s">
        <v>8</v>
      </c>
      <c r="AA77" s="429" t="s">
        <v>32</v>
      </c>
      <c r="AB77" s="429" t="s">
        <v>1536</v>
      </c>
      <c r="AC77" s="429" t="s">
        <v>1536</v>
      </c>
      <c r="AD77" s="429" t="s">
        <v>1537</v>
      </c>
      <c r="AE77" s="429" t="s">
        <v>1526</v>
      </c>
      <c r="AF77" s="430">
        <v>44530</v>
      </c>
      <c r="AG77" s="429" t="s">
        <v>1538</v>
      </c>
      <c r="AH77" s="429">
        <v>1</v>
      </c>
      <c r="AI77" s="419"/>
      <c r="AJ77" s="419"/>
      <c r="AK77" s="419"/>
      <c r="AL77" s="419"/>
      <c r="AM77" s="419"/>
      <c r="AN77" s="419"/>
      <c r="AO77" s="419"/>
      <c r="AP77" s="419"/>
      <c r="AQ77" s="419"/>
      <c r="AR77" s="419"/>
      <c r="AS77" s="419"/>
      <c r="AT77" s="419"/>
      <c r="AU77" s="419"/>
      <c r="AV77" s="419"/>
      <c r="AW77" s="419"/>
      <c r="AX77" s="419"/>
      <c r="AY77" s="419"/>
      <c r="AZ77" s="419"/>
      <c r="BA77" s="419"/>
      <c r="BB77" s="419"/>
      <c r="BC77" s="419"/>
      <c r="BD77" s="419"/>
      <c r="BE77" s="419"/>
      <c r="BF77" s="419"/>
      <c r="BG77" s="419"/>
      <c r="BH77" s="419"/>
      <c r="BI77" s="419"/>
      <c r="BJ77" s="419"/>
      <c r="BK77" s="419"/>
      <c r="BL77" s="419"/>
      <c r="BM77" s="419"/>
      <c r="BN77" s="419"/>
      <c r="BO77" s="419"/>
      <c r="BP77" s="419"/>
      <c r="BQ77" s="419"/>
      <c r="BR77" s="419"/>
      <c r="BS77" s="419"/>
      <c r="BT77" s="419"/>
      <c r="BU77" s="419"/>
      <c r="BV77" s="419"/>
      <c r="BW77" s="419"/>
      <c r="BX77" s="419"/>
      <c r="BY77" s="419"/>
      <c r="BZ77" s="419"/>
      <c r="CA77" s="419"/>
      <c r="CB77" s="419"/>
      <c r="CC77" s="419"/>
      <c r="CD77" s="419"/>
      <c r="CE77" s="419"/>
      <c r="CF77" s="419"/>
      <c r="CG77" s="419"/>
      <c r="CH77" s="419"/>
      <c r="CI77" s="419"/>
      <c r="CJ77" s="419"/>
      <c r="CK77" s="419"/>
      <c r="CL77" s="419"/>
      <c r="CM77" s="419"/>
      <c r="CN77" s="419"/>
      <c r="CO77" s="419"/>
      <c r="CP77" s="419"/>
      <c r="CQ77" s="419"/>
      <c r="CR77" s="419"/>
      <c r="CS77" s="419"/>
      <c r="CT77" s="419"/>
      <c r="CU77" s="419"/>
      <c r="CV77" s="419"/>
      <c r="CW77" s="419"/>
      <c r="CX77" s="419"/>
      <c r="CY77" s="419"/>
      <c r="CZ77" s="419"/>
      <c r="DA77" s="419"/>
      <c r="DB77" s="419"/>
      <c r="DC77" s="419"/>
      <c r="DD77" s="419"/>
      <c r="DE77" s="419"/>
      <c r="DF77" s="419"/>
      <c r="DG77" s="419"/>
      <c r="DH77" s="419"/>
      <c r="DI77" s="419"/>
      <c r="DJ77" s="419"/>
      <c r="DK77" s="419"/>
      <c r="DL77" s="419"/>
      <c r="DM77" s="419"/>
      <c r="DN77" s="419"/>
      <c r="DO77" s="419"/>
      <c r="DP77" s="419"/>
      <c r="DQ77" s="419"/>
      <c r="DR77" s="419"/>
      <c r="DS77" s="419"/>
      <c r="DT77" s="419"/>
      <c r="DU77" s="419"/>
      <c r="DV77" s="419"/>
      <c r="DW77" s="419"/>
      <c r="DX77" s="419"/>
      <c r="DY77" s="419"/>
      <c r="DZ77" s="419"/>
      <c r="EA77" s="419"/>
      <c r="EB77" s="419"/>
      <c r="EC77" s="419"/>
      <c r="ED77" s="419"/>
      <c r="EE77" s="419"/>
      <c r="EF77" s="419"/>
      <c r="EG77" s="419"/>
      <c r="EH77" s="419"/>
      <c r="EI77" s="419"/>
      <c r="EJ77" s="419"/>
      <c r="EK77" s="419"/>
      <c r="EL77" s="419"/>
      <c r="EM77" s="419"/>
      <c r="EN77" s="419"/>
      <c r="EO77" s="419"/>
      <c r="EP77" s="419"/>
      <c r="EQ77" s="419"/>
      <c r="ER77" s="419"/>
      <c r="ES77" s="419"/>
      <c r="ET77" s="419"/>
      <c r="EU77" s="419"/>
    </row>
    <row r="78" spans="1:151" s="429" customFormat="1" ht="87" hidden="1">
      <c r="A78" s="429" t="s">
        <v>1769</v>
      </c>
      <c r="B78" s="429" t="s">
        <v>951</v>
      </c>
      <c r="C78" s="429" t="s">
        <v>361</v>
      </c>
      <c r="D78" s="429" t="s">
        <v>1770</v>
      </c>
      <c r="E78" s="429" t="s">
        <v>1771</v>
      </c>
      <c r="F78" s="429" t="s">
        <v>32</v>
      </c>
      <c r="G78" s="434" t="s">
        <v>1516</v>
      </c>
      <c r="H78" s="429" t="s">
        <v>1515</v>
      </c>
      <c r="I78" s="429" t="s">
        <v>1516</v>
      </c>
      <c r="J78" s="430" t="s">
        <v>1517</v>
      </c>
      <c r="K78" s="430" t="s">
        <v>1698</v>
      </c>
      <c r="L78" s="430" t="s">
        <v>1698</v>
      </c>
      <c r="M78" s="429" t="s">
        <v>1519</v>
      </c>
      <c r="N78" s="429" t="s">
        <v>1530</v>
      </c>
      <c r="O78" s="429" t="s">
        <v>1521</v>
      </c>
      <c r="P78" s="429" t="s">
        <v>33</v>
      </c>
      <c r="Q78" s="429" t="s">
        <v>32</v>
      </c>
      <c r="R78" s="429" t="s">
        <v>1768</v>
      </c>
      <c r="S78" s="429" t="s">
        <v>1516</v>
      </c>
      <c r="T78" s="429" t="s">
        <v>1535</v>
      </c>
      <c r="V78" s="429" t="s">
        <v>8</v>
      </c>
      <c r="X78" s="429" t="s">
        <v>8</v>
      </c>
      <c r="AA78" s="429" t="s">
        <v>32</v>
      </c>
      <c r="AB78" s="429" t="s">
        <v>1536</v>
      </c>
      <c r="AC78" s="429" t="s">
        <v>1536</v>
      </c>
      <c r="AD78" s="429" t="s">
        <v>1537</v>
      </c>
      <c r="AE78" s="429" t="s">
        <v>1526</v>
      </c>
      <c r="AF78" s="430">
        <v>44530</v>
      </c>
      <c r="AG78" s="429" t="s">
        <v>1538</v>
      </c>
      <c r="AH78" s="429">
        <v>1</v>
      </c>
      <c r="AI78" s="419"/>
      <c r="AJ78" s="419"/>
      <c r="AK78" s="419"/>
      <c r="AL78" s="419"/>
      <c r="AM78" s="419"/>
      <c r="AN78" s="419"/>
      <c r="AO78" s="419"/>
      <c r="AP78" s="419"/>
      <c r="AQ78" s="419"/>
      <c r="AR78" s="419"/>
      <c r="AS78" s="419"/>
      <c r="AT78" s="419"/>
      <c r="AU78" s="419"/>
      <c r="AV78" s="419"/>
      <c r="AW78" s="419"/>
      <c r="AX78" s="419"/>
      <c r="AY78" s="419"/>
      <c r="AZ78" s="419"/>
      <c r="BA78" s="419"/>
      <c r="BB78" s="419"/>
      <c r="BC78" s="419"/>
      <c r="BD78" s="419"/>
      <c r="BE78" s="419"/>
      <c r="BF78" s="419"/>
      <c r="BG78" s="419"/>
      <c r="BH78" s="419"/>
      <c r="BI78" s="419"/>
      <c r="BJ78" s="419"/>
      <c r="BK78" s="419"/>
      <c r="BL78" s="419"/>
      <c r="BM78" s="419"/>
      <c r="BN78" s="419"/>
      <c r="BO78" s="419"/>
      <c r="BP78" s="419"/>
      <c r="BQ78" s="419"/>
      <c r="BR78" s="419"/>
      <c r="BS78" s="419"/>
      <c r="BT78" s="419"/>
      <c r="BU78" s="419"/>
      <c r="BV78" s="419"/>
      <c r="BW78" s="419"/>
      <c r="BX78" s="419"/>
      <c r="BY78" s="419"/>
      <c r="BZ78" s="419"/>
      <c r="CA78" s="419"/>
      <c r="CB78" s="419"/>
      <c r="CC78" s="419"/>
      <c r="CD78" s="419"/>
      <c r="CE78" s="419"/>
      <c r="CF78" s="419"/>
      <c r="CG78" s="419"/>
      <c r="CH78" s="419"/>
      <c r="CI78" s="419"/>
      <c r="CJ78" s="419"/>
      <c r="CK78" s="419"/>
      <c r="CL78" s="419"/>
      <c r="CM78" s="419"/>
      <c r="CN78" s="419"/>
      <c r="CO78" s="419"/>
      <c r="CP78" s="419"/>
      <c r="CQ78" s="419"/>
      <c r="CR78" s="419"/>
      <c r="CS78" s="419"/>
      <c r="CT78" s="419"/>
      <c r="CU78" s="419"/>
      <c r="CV78" s="419"/>
      <c r="CW78" s="419"/>
      <c r="CX78" s="419"/>
      <c r="CY78" s="419"/>
      <c r="CZ78" s="419"/>
      <c r="DA78" s="419"/>
      <c r="DB78" s="419"/>
      <c r="DC78" s="419"/>
      <c r="DD78" s="419"/>
      <c r="DE78" s="419"/>
      <c r="DF78" s="419"/>
      <c r="DG78" s="419"/>
      <c r="DH78" s="419"/>
      <c r="DI78" s="419"/>
      <c r="DJ78" s="419"/>
      <c r="DK78" s="419"/>
      <c r="DL78" s="419"/>
      <c r="DM78" s="419"/>
      <c r="DN78" s="419"/>
      <c r="DO78" s="419"/>
      <c r="DP78" s="419"/>
      <c r="DQ78" s="419"/>
      <c r="DR78" s="419"/>
      <c r="DS78" s="419"/>
      <c r="DT78" s="419"/>
      <c r="DU78" s="419"/>
      <c r="DV78" s="419"/>
      <c r="DW78" s="419"/>
      <c r="DX78" s="419"/>
      <c r="DY78" s="419"/>
      <c r="DZ78" s="419"/>
      <c r="EA78" s="419"/>
      <c r="EB78" s="419"/>
      <c r="EC78" s="419"/>
      <c r="ED78" s="419"/>
      <c r="EE78" s="419"/>
      <c r="EF78" s="419"/>
      <c r="EG78" s="419"/>
      <c r="EH78" s="419"/>
      <c r="EI78" s="419"/>
      <c r="EJ78" s="419"/>
      <c r="EK78" s="419"/>
      <c r="EL78" s="419"/>
      <c r="EM78" s="419"/>
      <c r="EN78" s="419"/>
      <c r="EO78" s="419"/>
      <c r="EP78" s="419"/>
      <c r="EQ78" s="419"/>
      <c r="ER78" s="419"/>
      <c r="ES78" s="419"/>
      <c r="ET78" s="419"/>
      <c r="EU78" s="419"/>
    </row>
    <row r="79" spans="1:151" s="429" customFormat="1" ht="43.5" hidden="1">
      <c r="A79" s="429" t="s">
        <v>1772</v>
      </c>
      <c r="B79" s="429" t="s">
        <v>951</v>
      </c>
      <c r="C79" s="429" t="s">
        <v>361</v>
      </c>
      <c r="D79" s="429" t="s">
        <v>1773</v>
      </c>
      <c r="E79" s="429" t="s">
        <v>1774</v>
      </c>
      <c r="F79" s="429" t="s">
        <v>32</v>
      </c>
      <c r="G79" s="429" t="s">
        <v>1516</v>
      </c>
      <c r="H79" s="429" t="s">
        <v>1515</v>
      </c>
      <c r="I79" s="429" t="s">
        <v>1516</v>
      </c>
      <c r="J79" s="430" t="s">
        <v>1517</v>
      </c>
      <c r="K79" s="430" t="s">
        <v>1698</v>
      </c>
      <c r="L79" s="430" t="s">
        <v>1698</v>
      </c>
      <c r="M79" s="429" t="s">
        <v>1519</v>
      </c>
      <c r="N79" s="429" t="s">
        <v>1530</v>
      </c>
      <c r="O79" s="429" t="s">
        <v>1521</v>
      </c>
      <c r="P79" s="429" t="s">
        <v>33</v>
      </c>
      <c r="Q79" s="429" t="s">
        <v>32</v>
      </c>
      <c r="R79" s="429" t="s">
        <v>1768</v>
      </c>
      <c r="S79" s="429" t="s">
        <v>1516</v>
      </c>
      <c r="T79" s="429" t="s">
        <v>1523</v>
      </c>
      <c r="V79" s="429" t="s">
        <v>8</v>
      </c>
      <c r="X79" s="429" t="s">
        <v>8</v>
      </c>
      <c r="AA79" s="429" t="s">
        <v>33</v>
      </c>
      <c r="AB79" s="429" t="s">
        <v>1516</v>
      </c>
      <c r="AC79" s="429" t="s">
        <v>1516</v>
      </c>
      <c r="AD79" s="429" t="s">
        <v>1516</v>
      </c>
      <c r="AE79" s="429" t="s">
        <v>1516</v>
      </c>
      <c r="AF79" s="430">
        <v>44530</v>
      </c>
      <c r="AG79" s="429" t="s">
        <v>1516</v>
      </c>
      <c r="AH79" s="429">
        <v>1</v>
      </c>
      <c r="AI79" s="419"/>
      <c r="AJ79" s="419"/>
      <c r="AK79" s="419"/>
      <c r="AL79" s="419"/>
      <c r="AM79" s="419"/>
      <c r="AN79" s="419"/>
      <c r="AO79" s="419"/>
      <c r="AP79" s="419"/>
      <c r="AQ79" s="419"/>
      <c r="AR79" s="419"/>
      <c r="AS79" s="419"/>
      <c r="AT79" s="419"/>
      <c r="AU79" s="419"/>
      <c r="AV79" s="419"/>
      <c r="AW79" s="419"/>
      <c r="AX79" s="419"/>
      <c r="AY79" s="419"/>
      <c r="AZ79" s="419"/>
      <c r="BA79" s="419"/>
      <c r="BB79" s="419"/>
      <c r="BC79" s="419"/>
      <c r="BD79" s="419"/>
      <c r="BE79" s="419"/>
      <c r="BF79" s="419"/>
      <c r="BG79" s="419"/>
      <c r="BH79" s="419"/>
      <c r="BI79" s="419"/>
      <c r="BJ79" s="419"/>
      <c r="BK79" s="419"/>
      <c r="BL79" s="419"/>
      <c r="BM79" s="419"/>
      <c r="BN79" s="419"/>
      <c r="BO79" s="419"/>
      <c r="BP79" s="419"/>
      <c r="BQ79" s="419"/>
      <c r="BR79" s="419"/>
      <c r="BS79" s="419"/>
      <c r="BT79" s="419"/>
      <c r="BU79" s="419"/>
      <c r="BV79" s="419"/>
      <c r="BW79" s="419"/>
      <c r="BX79" s="419"/>
      <c r="BY79" s="419"/>
      <c r="BZ79" s="419"/>
      <c r="CA79" s="419"/>
      <c r="CB79" s="419"/>
      <c r="CC79" s="419"/>
      <c r="CD79" s="419"/>
      <c r="CE79" s="419"/>
      <c r="CF79" s="419"/>
      <c r="CG79" s="419"/>
      <c r="CH79" s="419"/>
      <c r="CI79" s="419"/>
      <c r="CJ79" s="419"/>
      <c r="CK79" s="419"/>
      <c r="CL79" s="419"/>
      <c r="CM79" s="419"/>
      <c r="CN79" s="419"/>
      <c r="CO79" s="419"/>
      <c r="CP79" s="419"/>
      <c r="CQ79" s="419"/>
      <c r="CR79" s="419"/>
      <c r="CS79" s="419"/>
      <c r="CT79" s="419"/>
      <c r="CU79" s="419"/>
      <c r="CV79" s="419"/>
      <c r="CW79" s="419"/>
      <c r="CX79" s="419"/>
      <c r="CY79" s="419"/>
      <c r="CZ79" s="419"/>
      <c r="DA79" s="419"/>
      <c r="DB79" s="419"/>
      <c r="DC79" s="419"/>
      <c r="DD79" s="419"/>
      <c r="DE79" s="419"/>
      <c r="DF79" s="419"/>
      <c r="DG79" s="419"/>
      <c r="DH79" s="419"/>
      <c r="DI79" s="419"/>
      <c r="DJ79" s="419"/>
      <c r="DK79" s="419"/>
      <c r="DL79" s="419"/>
      <c r="DM79" s="419"/>
      <c r="DN79" s="419"/>
      <c r="DO79" s="419"/>
      <c r="DP79" s="419"/>
      <c r="DQ79" s="419"/>
      <c r="DR79" s="419"/>
      <c r="DS79" s="419"/>
      <c r="DT79" s="419"/>
      <c r="DU79" s="419"/>
      <c r="DV79" s="419"/>
      <c r="DW79" s="419"/>
      <c r="DX79" s="419"/>
      <c r="DY79" s="419"/>
      <c r="DZ79" s="419"/>
      <c r="EA79" s="419"/>
      <c r="EB79" s="419"/>
      <c r="EC79" s="419"/>
      <c r="ED79" s="419"/>
      <c r="EE79" s="419"/>
      <c r="EF79" s="419"/>
      <c r="EG79" s="419"/>
      <c r="EH79" s="419"/>
      <c r="EI79" s="419"/>
      <c r="EJ79" s="419"/>
      <c r="EK79" s="419"/>
      <c r="EL79" s="419"/>
      <c r="EM79" s="419"/>
      <c r="EN79" s="419"/>
      <c r="EO79" s="419"/>
      <c r="EP79" s="419"/>
      <c r="EQ79" s="419"/>
      <c r="ER79" s="419"/>
      <c r="ES79" s="419"/>
      <c r="ET79" s="419"/>
      <c r="EU79" s="419"/>
    </row>
    <row r="80" spans="1:151" s="429" customFormat="1" ht="87" hidden="1">
      <c r="A80" s="429" t="s">
        <v>1775</v>
      </c>
      <c r="B80" s="429" t="s">
        <v>951</v>
      </c>
      <c r="C80" s="429" t="s">
        <v>361</v>
      </c>
      <c r="D80" s="429" t="s">
        <v>1776</v>
      </c>
      <c r="E80" s="429" t="s">
        <v>1777</v>
      </c>
      <c r="F80" s="429" t="s">
        <v>32</v>
      </c>
      <c r="G80" s="429" t="s">
        <v>1516</v>
      </c>
      <c r="H80" s="429" t="s">
        <v>1515</v>
      </c>
      <c r="I80" s="429" t="s">
        <v>1516</v>
      </c>
      <c r="J80" s="430" t="s">
        <v>1517</v>
      </c>
      <c r="K80" s="430" t="s">
        <v>1698</v>
      </c>
      <c r="L80" s="430" t="s">
        <v>1698</v>
      </c>
      <c r="M80" s="429" t="s">
        <v>1519</v>
      </c>
      <c r="N80" s="429" t="s">
        <v>1530</v>
      </c>
      <c r="O80" s="429" t="s">
        <v>1521</v>
      </c>
      <c r="P80" s="429" t="s">
        <v>33</v>
      </c>
      <c r="Q80" s="429" t="s">
        <v>32</v>
      </c>
      <c r="R80" s="429" t="s">
        <v>1699</v>
      </c>
      <c r="S80" s="429" t="s">
        <v>1516</v>
      </c>
      <c r="T80" s="429" t="s">
        <v>1535</v>
      </c>
      <c r="V80" s="429" t="s">
        <v>8</v>
      </c>
      <c r="X80" s="429" t="s">
        <v>8</v>
      </c>
      <c r="AA80" s="429" t="s">
        <v>32</v>
      </c>
      <c r="AB80" s="429" t="s">
        <v>1536</v>
      </c>
      <c r="AC80" s="429" t="s">
        <v>1536</v>
      </c>
      <c r="AD80" s="429" t="s">
        <v>1537</v>
      </c>
      <c r="AE80" s="429" t="s">
        <v>1526</v>
      </c>
      <c r="AF80" s="430">
        <v>44530</v>
      </c>
      <c r="AG80" s="429" t="s">
        <v>1538</v>
      </c>
      <c r="AH80" s="429">
        <v>1</v>
      </c>
      <c r="AI80" s="419"/>
      <c r="AJ80" s="419"/>
      <c r="AK80" s="419"/>
      <c r="AL80" s="419"/>
      <c r="AM80" s="419"/>
      <c r="AN80" s="419"/>
      <c r="AO80" s="419"/>
      <c r="AP80" s="419"/>
      <c r="AQ80" s="419"/>
      <c r="AR80" s="419"/>
      <c r="AS80" s="419"/>
      <c r="AT80" s="419"/>
      <c r="AU80" s="419"/>
      <c r="AV80" s="419"/>
      <c r="AW80" s="419"/>
      <c r="AX80" s="419"/>
      <c r="AY80" s="419"/>
      <c r="AZ80" s="419"/>
      <c r="BA80" s="419"/>
      <c r="BB80" s="419"/>
      <c r="BC80" s="419"/>
      <c r="BD80" s="419"/>
      <c r="BE80" s="419"/>
      <c r="BF80" s="419"/>
      <c r="BG80" s="419"/>
      <c r="BH80" s="419"/>
      <c r="BI80" s="419"/>
      <c r="BJ80" s="419"/>
      <c r="BK80" s="419"/>
      <c r="BL80" s="419"/>
      <c r="BM80" s="419"/>
      <c r="BN80" s="419"/>
      <c r="BO80" s="419"/>
      <c r="BP80" s="419"/>
      <c r="BQ80" s="419"/>
      <c r="BR80" s="419"/>
      <c r="BS80" s="419"/>
      <c r="BT80" s="419"/>
      <c r="BU80" s="419"/>
      <c r="BV80" s="419"/>
      <c r="BW80" s="419"/>
      <c r="BX80" s="419"/>
      <c r="BY80" s="419"/>
      <c r="BZ80" s="419"/>
      <c r="CA80" s="419"/>
      <c r="CB80" s="419"/>
      <c r="CC80" s="419"/>
      <c r="CD80" s="419"/>
      <c r="CE80" s="419"/>
      <c r="CF80" s="419"/>
      <c r="CG80" s="419"/>
      <c r="CH80" s="419"/>
      <c r="CI80" s="419"/>
      <c r="CJ80" s="419"/>
      <c r="CK80" s="419"/>
      <c r="CL80" s="419"/>
      <c r="CM80" s="419"/>
      <c r="CN80" s="419"/>
      <c r="CO80" s="419"/>
      <c r="CP80" s="419"/>
      <c r="CQ80" s="419"/>
      <c r="CR80" s="419"/>
      <c r="CS80" s="419"/>
      <c r="CT80" s="419"/>
      <c r="CU80" s="419"/>
      <c r="CV80" s="419"/>
      <c r="CW80" s="419"/>
      <c r="CX80" s="419"/>
      <c r="CY80" s="419"/>
      <c r="CZ80" s="419"/>
      <c r="DA80" s="419"/>
      <c r="DB80" s="419"/>
      <c r="DC80" s="419"/>
      <c r="DD80" s="419"/>
      <c r="DE80" s="419"/>
      <c r="DF80" s="419"/>
      <c r="DG80" s="419"/>
      <c r="DH80" s="419"/>
      <c r="DI80" s="419"/>
      <c r="DJ80" s="419"/>
      <c r="DK80" s="419"/>
      <c r="DL80" s="419"/>
      <c r="DM80" s="419"/>
      <c r="DN80" s="419"/>
      <c r="DO80" s="419"/>
      <c r="DP80" s="419"/>
      <c r="DQ80" s="419"/>
      <c r="DR80" s="419"/>
      <c r="DS80" s="419"/>
      <c r="DT80" s="419"/>
      <c r="DU80" s="419"/>
      <c r="DV80" s="419"/>
      <c r="DW80" s="419"/>
      <c r="DX80" s="419"/>
      <c r="DY80" s="419"/>
      <c r="DZ80" s="419"/>
      <c r="EA80" s="419"/>
      <c r="EB80" s="419"/>
      <c r="EC80" s="419"/>
      <c r="ED80" s="419"/>
      <c r="EE80" s="419"/>
      <c r="EF80" s="419"/>
      <c r="EG80" s="419"/>
      <c r="EH80" s="419"/>
      <c r="EI80" s="419"/>
      <c r="EJ80" s="419"/>
      <c r="EK80" s="419"/>
      <c r="EL80" s="419"/>
      <c r="EM80" s="419"/>
      <c r="EN80" s="419"/>
      <c r="EO80" s="419"/>
      <c r="EP80" s="419"/>
      <c r="EQ80" s="419"/>
      <c r="ER80" s="419"/>
      <c r="ES80" s="419"/>
      <c r="ET80" s="419"/>
      <c r="EU80" s="419"/>
    </row>
    <row r="81" spans="1:151" s="429" customFormat="1" ht="87" hidden="1">
      <c r="A81" s="429" t="s">
        <v>1778</v>
      </c>
      <c r="B81" s="429" t="s">
        <v>951</v>
      </c>
      <c r="C81" s="429" t="s">
        <v>361</v>
      </c>
      <c r="D81" s="429" t="s">
        <v>1779</v>
      </c>
      <c r="E81" s="429" t="s">
        <v>1780</v>
      </c>
      <c r="F81" s="429" t="s">
        <v>32</v>
      </c>
      <c r="G81" s="429" t="s">
        <v>1516</v>
      </c>
      <c r="H81" s="429" t="s">
        <v>1515</v>
      </c>
      <c r="I81" s="429" t="s">
        <v>1516</v>
      </c>
      <c r="J81" s="430" t="s">
        <v>1517</v>
      </c>
      <c r="K81" s="430" t="s">
        <v>1698</v>
      </c>
      <c r="L81" s="430" t="s">
        <v>1698</v>
      </c>
      <c r="M81" s="429" t="s">
        <v>1519</v>
      </c>
      <c r="N81" s="429" t="s">
        <v>1530</v>
      </c>
      <c r="O81" s="429" t="s">
        <v>1521</v>
      </c>
      <c r="P81" s="429" t="s">
        <v>33</v>
      </c>
      <c r="Q81" s="429" t="s">
        <v>32</v>
      </c>
      <c r="R81" s="429" t="s">
        <v>1781</v>
      </c>
      <c r="S81" s="429" t="s">
        <v>1516</v>
      </c>
      <c r="T81" s="429" t="s">
        <v>1535</v>
      </c>
      <c r="V81" s="429" t="s">
        <v>1524</v>
      </c>
      <c r="X81" s="429" t="s">
        <v>1524</v>
      </c>
      <c r="AA81" s="429" t="s">
        <v>32</v>
      </c>
      <c r="AB81" s="429" t="s">
        <v>1536</v>
      </c>
      <c r="AC81" s="429" t="s">
        <v>1536</v>
      </c>
      <c r="AD81" s="429" t="s">
        <v>1537</v>
      </c>
      <c r="AE81" s="429" t="s">
        <v>1526</v>
      </c>
      <c r="AF81" s="430">
        <v>44530</v>
      </c>
      <c r="AG81" s="429" t="s">
        <v>1538</v>
      </c>
      <c r="AH81" s="429">
        <v>1</v>
      </c>
      <c r="AI81" s="419"/>
      <c r="AJ81" s="419"/>
      <c r="AK81" s="419"/>
      <c r="AL81" s="419"/>
      <c r="AM81" s="419"/>
      <c r="AN81" s="419"/>
      <c r="AO81" s="419"/>
      <c r="AP81" s="419"/>
      <c r="AQ81" s="419"/>
      <c r="AR81" s="419"/>
      <c r="AS81" s="419"/>
      <c r="AT81" s="419"/>
      <c r="AU81" s="419"/>
      <c r="AV81" s="419"/>
      <c r="AW81" s="419"/>
      <c r="AX81" s="419"/>
      <c r="AY81" s="419"/>
      <c r="AZ81" s="419"/>
      <c r="BA81" s="419"/>
      <c r="BB81" s="419"/>
      <c r="BC81" s="419"/>
      <c r="BD81" s="419"/>
      <c r="BE81" s="419"/>
      <c r="BF81" s="419"/>
      <c r="BG81" s="419"/>
      <c r="BH81" s="419"/>
      <c r="BI81" s="419"/>
      <c r="BJ81" s="419"/>
      <c r="BK81" s="419"/>
      <c r="BL81" s="419"/>
      <c r="BM81" s="419"/>
      <c r="BN81" s="419"/>
      <c r="BO81" s="419"/>
      <c r="BP81" s="419"/>
      <c r="BQ81" s="419"/>
      <c r="BR81" s="419"/>
      <c r="BS81" s="419"/>
      <c r="BT81" s="419"/>
      <c r="BU81" s="419"/>
      <c r="BV81" s="419"/>
      <c r="BW81" s="419"/>
      <c r="BX81" s="419"/>
      <c r="BY81" s="419"/>
      <c r="BZ81" s="419"/>
      <c r="CA81" s="419"/>
      <c r="CB81" s="419"/>
      <c r="CC81" s="419"/>
      <c r="CD81" s="419"/>
      <c r="CE81" s="419"/>
      <c r="CF81" s="419"/>
      <c r="CG81" s="419"/>
      <c r="CH81" s="419"/>
      <c r="CI81" s="419"/>
      <c r="CJ81" s="419"/>
      <c r="CK81" s="419"/>
      <c r="CL81" s="419"/>
      <c r="CM81" s="419"/>
      <c r="CN81" s="419"/>
      <c r="CO81" s="419"/>
      <c r="CP81" s="419"/>
      <c r="CQ81" s="419"/>
      <c r="CR81" s="419"/>
      <c r="CS81" s="419"/>
      <c r="CT81" s="419"/>
      <c r="CU81" s="419"/>
      <c r="CV81" s="419"/>
      <c r="CW81" s="419"/>
      <c r="CX81" s="419"/>
      <c r="CY81" s="419"/>
      <c r="CZ81" s="419"/>
      <c r="DA81" s="419"/>
      <c r="DB81" s="419"/>
      <c r="DC81" s="419"/>
      <c r="DD81" s="419"/>
      <c r="DE81" s="419"/>
      <c r="DF81" s="419"/>
      <c r="DG81" s="419"/>
      <c r="DH81" s="419"/>
      <c r="DI81" s="419"/>
      <c r="DJ81" s="419"/>
      <c r="DK81" s="419"/>
      <c r="DL81" s="419"/>
      <c r="DM81" s="419"/>
      <c r="DN81" s="419"/>
      <c r="DO81" s="419"/>
      <c r="DP81" s="419"/>
      <c r="DQ81" s="419"/>
      <c r="DR81" s="419"/>
      <c r="DS81" s="419"/>
      <c r="DT81" s="419"/>
      <c r="DU81" s="419"/>
      <c r="DV81" s="419"/>
      <c r="DW81" s="419"/>
      <c r="DX81" s="419"/>
      <c r="DY81" s="419"/>
      <c r="DZ81" s="419"/>
      <c r="EA81" s="419"/>
      <c r="EB81" s="419"/>
      <c r="EC81" s="419"/>
      <c r="ED81" s="419"/>
      <c r="EE81" s="419"/>
      <c r="EF81" s="419"/>
      <c r="EG81" s="419"/>
      <c r="EH81" s="419"/>
      <c r="EI81" s="419"/>
      <c r="EJ81" s="419"/>
      <c r="EK81" s="419"/>
      <c r="EL81" s="419"/>
      <c r="EM81" s="419"/>
      <c r="EN81" s="419"/>
      <c r="EO81" s="419"/>
      <c r="EP81" s="419"/>
      <c r="EQ81" s="419"/>
      <c r="ER81" s="419"/>
      <c r="ES81" s="419"/>
      <c r="ET81" s="419"/>
      <c r="EU81" s="419"/>
    </row>
    <row r="82" spans="1:151" s="429" customFormat="1" ht="87" hidden="1">
      <c r="A82" s="429" t="s">
        <v>1782</v>
      </c>
      <c r="B82" s="429" t="s">
        <v>951</v>
      </c>
      <c r="C82" s="429" t="s">
        <v>361</v>
      </c>
      <c r="D82" s="429" t="s">
        <v>1783</v>
      </c>
      <c r="E82" s="429" t="s">
        <v>1784</v>
      </c>
      <c r="F82" s="429" t="s">
        <v>32</v>
      </c>
      <c r="G82" s="429" t="s">
        <v>1516</v>
      </c>
      <c r="H82" s="429" t="s">
        <v>1515</v>
      </c>
      <c r="I82" s="429" t="s">
        <v>1516</v>
      </c>
      <c r="J82" s="430" t="s">
        <v>1517</v>
      </c>
      <c r="K82" s="430" t="s">
        <v>1698</v>
      </c>
      <c r="L82" s="430" t="s">
        <v>1698</v>
      </c>
      <c r="M82" s="429" t="s">
        <v>1519</v>
      </c>
      <c r="N82" s="429" t="s">
        <v>1530</v>
      </c>
      <c r="O82" s="429" t="s">
        <v>1521</v>
      </c>
      <c r="P82" s="429" t="s">
        <v>33</v>
      </c>
      <c r="Q82" s="429" t="s">
        <v>32</v>
      </c>
      <c r="R82" s="429" t="s">
        <v>1743</v>
      </c>
      <c r="S82" s="429" t="s">
        <v>1516</v>
      </c>
      <c r="T82" s="429" t="s">
        <v>1535</v>
      </c>
      <c r="V82" s="429" t="s">
        <v>8</v>
      </c>
      <c r="X82" s="429" t="s">
        <v>8</v>
      </c>
      <c r="AA82" s="429" t="s">
        <v>32</v>
      </c>
      <c r="AB82" s="429" t="s">
        <v>1536</v>
      </c>
      <c r="AC82" s="429" t="s">
        <v>1536</v>
      </c>
      <c r="AD82" s="429" t="s">
        <v>1537</v>
      </c>
      <c r="AE82" s="429" t="s">
        <v>1526</v>
      </c>
      <c r="AF82" s="430">
        <v>44530</v>
      </c>
      <c r="AG82" s="429" t="s">
        <v>1538</v>
      </c>
      <c r="AH82" s="429">
        <v>1</v>
      </c>
      <c r="AI82" s="419"/>
      <c r="AJ82" s="419"/>
      <c r="AK82" s="419"/>
      <c r="AL82" s="419"/>
      <c r="AM82" s="419"/>
      <c r="AN82" s="419"/>
      <c r="AO82" s="419"/>
      <c r="AP82" s="419"/>
      <c r="AQ82" s="419"/>
      <c r="AR82" s="419"/>
      <c r="AS82" s="419"/>
      <c r="AT82" s="419"/>
      <c r="AU82" s="419"/>
      <c r="AV82" s="419"/>
      <c r="AW82" s="419"/>
      <c r="AX82" s="419"/>
      <c r="AY82" s="419"/>
      <c r="AZ82" s="419"/>
      <c r="BA82" s="419"/>
      <c r="BB82" s="419"/>
      <c r="BC82" s="419"/>
      <c r="BD82" s="419"/>
      <c r="BE82" s="419"/>
      <c r="BF82" s="419"/>
      <c r="BG82" s="419"/>
      <c r="BH82" s="419"/>
      <c r="BI82" s="419"/>
      <c r="BJ82" s="419"/>
      <c r="BK82" s="419"/>
      <c r="BL82" s="419"/>
      <c r="BM82" s="419"/>
      <c r="BN82" s="419"/>
      <c r="BO82" s="419"/>
      <c r="BP82" s="419"/>
      <c r="BQ82" s="419"/>
      <c r="BR82" s="419"/>
      <c r="BS82" s="419"/>
      <c r="BT82" s="419"/>
      <c r="BU82" s="419"/>
      <c r="BV82" s="419"/>
      <c r="BW82" s="419"/>
      <c r="BX82" s="419"/>
      <c r="BY82" s="419"/>
      <c r="BZ82" s="419"/>
      <c r="CA82" s="419"/>
      <c r="CB82" s="419"/>
      <c r="CC82" s="419"/>
      <c r="CD82" s="419"/>
      <c r="CE82" s="419"/>
      <c r="CF82" s="419"/>
      <c r="CG82" s="419"/>
      <c r="CH82" s="419"/>
      <c r="CI82" s="419"/>
      <c r="CJ82" s="419"/>
      <c r="CK82" s="419"/>
      <c r="CL82" s="419"/>
      <c r="CM82" s="419"/>
      <c r="CN82" s="419"/>
      <c r="CO82" s="419"/>
      <c r="CP82" s="419"/>
      <c r="CQ82" s="419"/>
      <c r="CR82" s="419"/>
      <c r="CS82" s="419"/>
      <c r="CT82" s="419"/>
      <c r="CU82" s="419"/>
      <c r="CV82" s="419"/>
      <c r="CW82" s="419"/>
      <c r="CX82" s="419"/>
      <c r="CY82" s="419"/>
      <c r="CZ82" s="419"/>
      <c r="DA82" s="419"/>
      <c r="DB82" s="419"/>
      <c r="DC82" s="419"/>
      <c r="DD82" s="419"/>
      <c r="DE82" s="419"/>
      <c r="DF82" s="419"/>
      <c r="DG82" s="419"/>
      <c r="DH82" s="419"/>
      <c r="DI82" s="419"/>
      <c r="DJ82" s="419"/>
      <c r="DK82" s="419"/>
      <c r="DL82" s="419"/>
      <c r="DM82" s="419"/>
      <c r="DN82" s="419"/>
      <c r="DO82" s="419"/>
      <c r="DP82" s="419"/>
      <c r="DQ82" s="419"/>
      <c r="DR82" s="419"/>
      <c r="DS82" s="419"/>
      <c r="DT82" s="419"/>
      <c r="DU82" s="419"/>
      <c r="DV82" s="419"/>
      <c r="DW82" s="419"/>
      <c r="DX82" s="419"/>
      <c r="DY82" s="419"/>
      <c r="DZ82" s="419"/>
      <c r="EA82" s="419"/>
      <c r="EB82" s="419"/>
      <c r="EC82" s="419"/>
      <c r="ED82" s="419"/>
      <c r="EE82" s="419"/>
      <c r="EF82" s="419"/>
      <c r="EG82" s="419"/>
      <c r="EH82" s="419"/>
      <c r="EI82" s="419"/>
      <c r="EJ82" s="419"/>
      <c r="EK82" s="419"/>
      <c r="EL82" s="419"/>
      <c r="EM82" s="419"/>
      <c r="EN82" s="419"/>
      <c r="EO82" s="419"/>
      <c r="EP82" s="419"/>
      <c r="EQ82" s="419"/>
      <c r="ER82" s="419"/>
      <c r="ES82" s="419"/>
      <c r="ET82" s="419"/>
      <c r="EU82" s="419"/>
    </row>
    <row r="83" spans="1:151" s="429" customFormat="1" ht="87" hidden="1">
      <c r="A83" s="429" t="s">
        <v>1785</v>
      </c>
      <c r="B83" s="429" t="s">
        <v>951</v>
      </c>
      <c r="C83" s="429" t="s">
        <v>361</v>
      </c>
      <c r="D83" s="429" t="s">
        <v>1786</v>
      </c>
      <c r="E83" s="429" t="s">
        <v>1787</v>
      </c>
      <c r="F83" s="429" t="s">
        <v>32</v>
      </c>
      <c r="G83" s="429" t="s">
        <v>1516</v>
      </c>
      <c r="H83" s="429" t="s">
        <v>1515</v>
      </c>
      <c r="I83" s="429" t="s">
        <v>1516</v>
      </c>
      <c r="J83" s="430" t="s">
        <v>1517</v>
      </c>
      <c r="K83" s="430" t="s">
        <v>1698</v>
      </c>
      <c r="L83" s="430" t="s">
        <v>1698</v>
      </c>
      <c r="M83" s="429" t="s">
        <v>1519</v>
      </c>
      <c r="N83" s="429" t="s">
        <v>1530</v>
      </c>
      <c r="O83" s="429" t="s">
        <v>1521</v>
      </c>
      <c r="P83" s="429" t="s">
        <v>33</v>
      </c>
      <c r="Q83" s="429" t="s">
        <v>32</v>
      </c>
      <c r="R83" s="429" t="s">
        <v>1788</v>
      </c>
      <c r="S83" s="429" t="s">
        <v>1516</v>
      </c>
      <c r="T83" s="429" t="s">
        <v>1535</v>
      </c>
      <c r="V83" s="429" t="s">
        <v>8</v>
      </c>
      <c r="X83" s="429" t="s">
        <v>6</v>
      </c>
      <c r="AA83" s="429" t="s">
        <v>32</v>
      </c>
      <c r="AB83" s="429" t="s">
        <v>1536</v>
      </c>
      <c r="AC83" s="429" t="s">
        <v>1536</v>
      </c>
      <c r="AD83" s="429" t="s">
        <v>1537</v>
      </c>
      <c r="AE83" s="429" t="s">
        <v>1526</v>
      </c>
      <c r="AF83" s="430">
        <v>44530</v>
      </c>
      <c r="AG83" s="429" t="s">
        <v>1538</v>
      </c>
      <c r="AH83" s="429">
        <v>1</v>
      </c>
      <c r="AI83" s="419"/>
      <c r="AJ83" s="419"/>
      <c r="AK83" s="419"/>
      <c r="AL83" s="419"/>
      <c r="AM83" s="419"/>
      <c r="AN83" s="419"/>
      <c r="AO83" s="419"/>
      <c r="AP83" s="419"/>
      <c r="AQ83" s="419"/>
      <c r="AR83" s="419"/>
      <c r="AS83" s="419"/>
      <c r="AT83" s="419"/>
      <c r="AU83" s="419"/>
      <c r="AV83" s="419"/>
      <c r="AW83" s="419"/>
      <c r="AX83" s="419"/>
      <c r="AY83" s="419"/>
      <c r="AZ83" s="419"/>
      <c r="BA83" s="419"/>
      <c r="BB83" s="419"/>
      <c r="BC83" s="419"/>
      <c r="BD83" s="419"/>
      <c r="BE83" s="419"/>
      <c r="BF83" s="419"/>
      <c r="BG83" s="419"/>
      <c r="BH83" s="419"/>
      <c r="BI83" s="419"/>
      <c r="BJ83" s="419"/>
      <c r="BK83" s="419"/>
      <c r="BL83" s="419"/>
      <c r="BM83" s="419"/>
      <c r="BN83" s="419"/>
      <c r="BO83" s="419"/>
      <c r="BP83" s="419"/>
      <c r="BQ83" s="419"/>
      <c r="BR83" s="419"/>
      <c r="BS83" s="419"/>
      <c r="BT83" s="419"/>
      <c r="BU83" s="419"/>
      <c r="BV83" s="419"/>
      <c r="BW83" s="419"/>
      <c r="BX83" s="419"/>
      <c r="BY83" s="419"/>
      <c r="BZ83" s="419"/>
      <c r="CA83" s="419"/>
      <c r="CB83" s="419"/>
      <c r="CC83" s="419"/>
      <c r="CD83" s="419"/>
      <c r="CE83" s="419"/>
      <c r="CF83" s="419"/>
      <c r="CG83" s="419"/>
      <c r="CH83" s="419"/>
      <c r="CI83" s="419"/>
      <c r="CJ83" s="419"/>
      <c r="CK83" s="419"/>
      <c r="CL83" s="419"/>
      <c r="CM83" s="419"/>
      <c r="CN83" s="419"/>
      <c r="CO83" s="419"/>
      <c r="CP83" s="419"/>
      <c r="CQ83" s="419"/>
      <c r="CR83" s="419"/>
      <c r="CS83" s="419"/>
      <c r="CT83" s="419"/>
      <c r="CU83" s="419"/>
      <c r="CV83" s="419"/>
      <c r="CW83" s="419"/>
      <c r="CX83" s="419"/>
      <c r="CY83" s="419"/>
      <c r="CZ83" s="419"/>
      <c r="DA83" s="419"/>
      <c r="DB83" s="419"/>
      <c r="DC83" s="419"/>
      <c r="DD83" s="419"/>
      <c r="DE83" s="419"/>
      <c r="DF83" s="419"/>
      <c r="DG83" s="419"/>
      <c r="DH83" s="419"/>
      <c r="DI83" s="419"/>
      <c r="DJ83" s="419"/>
      <c r="DK83" s="419"/>
      <c r="DL83" s="419"/>
      <c r="DM83" s="419"/>
      <c r="DN83" s="419"/>
      <c r="DO83" s="419"/>
      <c r="DP83" s="419"/>
      <c r="DQ83" s="419"/>
      <c r="DR83" s="419"/>
      <c r="DS83" s="419"/>
      <c r="DT83" s="419"/>
      <c r="DU83" s="419"/>
      <c r="DV83" s="419"/>
      <c r="DW83" s="419"/>
      <c r="DX83" s="419"/>
      <c r="DY83" s="419"/>
      <c r="DZ83" s="419"/>
      <c r="EA83" s="419"/>
      <c r="EB83" s="419"/>
      <c r="EC83" s="419"/>
      <c r="ED83" s="419"/>
      <c r="EE83" s="419"/>
      <c r="EF83" s="419"/>
      <c r="EG83" s="419"/>
      <c r="EH83" s="419"/>
      <c r="EI83" s="419"/>
      <c r="EJ83" s="419"/>
      <c r="EK83" s="419"/>
      <c r="EL83" s="419"/>
      <c r="EM83" s="419"/>
      <c r="EN83" s="419"/>
      <c r="EO83" s="419"/>
      <c r="EP83" s="419"/>
      <c r="EQ83" s="419"/>
      <c r="ER83" s="419"/>
      <c r="ES83" s="419"/>
      <c r="ET83" s="419"/>
      <c r="EU83" s="419"/>
    </row>
    <row r="84" spans="1:151" s="429" customFormat="1" ht="87" hidden="1">
      <c r="A84" s="429" t="s">
        <v>1789</v>
      </c>
      <c r="B84" s="429" t="s">
        <v>951</v>
      </c>
      <c r="C84" s="429" t="s">
        <v>361</v>
      </c>
      <c r="D84" s="429" t="s">
        <v>1790</v>
      </c>
      <c r="E84" s="429" t="s">
        <v>1791</v>
      </c>
      <c r="F84" s="429" t="s">
        <v>32</v>
      </c>
      <c r="G84" s="429" t="s">
        <v>1516</v>
      </c>
      <c r="H84" s="429" t="s">
        <v>1515</v>
      </c>
      <c r="I84" s="429" t="s">
        <v>1516</v>
      </c>
      <c r="J84" s="430" t="s">
        <v>1517</v>
      </c>
      <c r="K84" s="430" t="s">
        <v>1698</v>
      </c>
      <c r="L84" s="430" t="s">
        <v>1698</v>
      </c>
      <c r="M84" s="429" t="s">
        <v>1519</v>
      </c>
      <c r="N84" s="429" t="s">
        <v>1530</v>
      </c>
      <c r="O84" s="429" t="s">
        <v>1521</v>
      </c>
      <c r="P84" s="429" t="s">
        <v>33</v>
      </c>
      <c r="Q84" s="429" t="s">
        <v>32</v>
      </c>
      <c r="R84" s="429" t="s">
        <v>1788</v>
      </c>
      <c r="S84" s="429" t="s">
        <v>1516</v>
      </c>
      <c r="T84" s="429" t="s">
        <v>1535</v>
      </c>
      <c r="V84" s="429" t="s">
        <v>1524</v>
      </c>
      <c r="X84" s="429" t="s">
        <v>1524</v>
      </c>
      <c r="AA84" s="429" t="s">
        <v>32</v>
      </c>
      <c r="AB84" s="429" t="s">
        <v>1536</v>
      </c>
      <c r="AC84" s="429" t="s">
        <v>1536</v>
      </c>
      <c r="AD84" s="429" t="s">
        <v>1537</v>
      </c>
      <c r="AE84" s="429" t="s">
        <v>1526</v>
      </c>
      <c r="AF84" s="430">
        <v>44530</v>
      </c>
      <c r="AG84" s="429" t="s">
        <v>1538</v>
      </c>
      <c r="AH84" s="429">
        <v>1</v>
      </c>
      <c r="AI84" s="419"/>
      <c r="AJ84" s="419"/>
      <c r="AK84" s="419"/>
      <c r="AL84" s="419"/>
      <c r="AM84" s="419"/>
      <c r="AN84" s="419"/>
      <c r="AO84" s="419"/>
      <c r="AP84" s="419"/>
      <c r="AQ84" s="419"/>
      <c r="AR84" s="419"/>
      <c r="AS84" s="419"/>
      <c r="AT84" s="419"/>
      <c r="AU84" s="419"/>
      <c r="AV84" s="419"/>
      <c r="AW84" s="419"/>
      <c r="AX84" s="419"/>
      <c r="AY84" s="419"/>
      <c r="AZ84" s="419"/>
      <c r="BA84" s="419"/>
      <c r="BB84" s="419"/>
      <c r="BC84" s="419"/>
      <c r="BD84" s="419"/>
      <c r="BE84" s="419"/>
      <c r="BF84" s="419"/>
      <c r="BG84" s="419"/>
      <c r="BH84" s="419"/>
      <c r="BI84" s="419"/>
      <c r="BJ84" s="419"/>
      <c r="BK84" s="419"/>
      <c r="BL84" s="419"/>
      <c r="BM84" s="419"/>
      <c r="BN84" s="419"/>
      <c r="BO84" s="419"/>
      <c r="BP84" s="419"/>
      <c r="BQ84" s="419"/>
      <c r="BR84" s="419"/>
      <c r="BS84" s="419"/>
      <c r="BT84" s="419"/>
      <c r="BU84" s="419"/>
      <c r="BV84" s="419"/>
      <c r="BW84" s="419"/>
      <c r="BX84" s="419"/>
      <c r="BY84" s="419"/>
      <c r="BZ84" s="419"/>
      <c r="CA84" s="419"/>
      <c r="CB84" s="419"/>
      <c r="CC84" s="419"/>
      <c r="CD84" s="419"/>
      <c r="CE84" s="419"/>
      <c r="CF84" s="419"/>
      <c r="CG84" s="419"/>
      <c r="CH84" s="419"/>
      <c r="CI84" s="419"/>
      <c r="CJ84" s="419"/>
      <c r="CK84" s="419"/>
      <c r="CL84" s="419"/>
      <c r="CM84" s="419"/>
      <c r="CN84" s="419"/>
      <c r="CO84" s="419"/>
      <c r="CP84" s="419"/>
      <c r="CQ84" s="419"/>
      <c r="CR84" s="419"/>
      <c r="CS84" s="419"/>
      <c r="CT84" s="419"/>
      <c r="CU84" s="419"/>
      <c r="CV84" s="419"/>
      <c r="CW84" s="419"/>
      <c r="CX84" s="419"/>
      <c r="CY84" s="419"/>
      <c r="CZ84" s="419"/>
      <c r="DA84" s="419"/>
      <c r="DB84" s="419"/>
      <c r="DC84" s="419"/>
      <c r="DD84" s="419"/>
      <c r="DE84" s="419"/>
      <c r="DF84" s="419"/>
      <c r="DG84" s="419"/>
      <c r="DH84" s="419"/>
      <c r="DI84" s="419"/>
      <c r="DJ84" s="419"/>
      <c r="DK84" s="419"/>
      <c r="DL84" s="419"/>
      <c r="DM84" s="419"/>
      <c r="DN84" s="419"/>
      <c r="DO84" s="419"/>
      <c r="DP84" s="419"/>
      <c r="DQ84" s="419"/>
      <c r="DR84" s="419"/>
      <c r="DS84" s="419"/>
      <c r="DT84" s="419"/>
      <c r="DU84" s="419"/>
      <c r="DV84" s="419"/>
      <c r="DW84" s="419"/>
      <c r="DX84" s="419"/>
      <c r="DY84" s="419"/>
      <c r="DZ84" s="419"/>
      <c r="EA84" s="419"/>
      <c r="EB84" s="419"/>
      <c r="EC84" s="419"/>
      <c r="ED84" s="419"/>
      <c r="EE84" s="419"/>
      <c r="EF84" s="419"/>
      <c r="EG84" s="419"/>
      <c r="EH84" s="419"/>
      <c r="EI84" s="419"/>
      <c r="EJ84" s="419"/>
      <c r="EK84" s="419"/>
      <c r="EL84" s="419"/>
      <c r="EM84" s="419"/>
      <c r="EN84" s="419"/>
      <c r="EO84" s="419"/>
      <c r="EP84" s="419"/>
      <c r="EQ84" s="419"/>
      <c r="ER84" s="419"/>
      <c r="ES84" s="419"/>
      <c r="ET84" s="419"/>
      <c r="EU84" s="419"/>
    </row>
    <row r="85" spans="1:151" s="429" customFormat="1" ht="87" hidden="1">
      <c r="A85" s="429" t="s">
        <v>1792</v>
      </c>
      <c r="B85" s="429" t="s">
        <v>951</v>
      </c>
      <c r="C85" s="429" t="s">
        <v>361</v>
      </c>
      <c r="D85" s="429" t="s">
        <v>1793</v>
      </c>
      <c r="E85" s="429" t="s">
        <v>1794</v>
      </c>
      <c r="F85" s="429" t="s">
        <v>32</v>
      </c>
      <c r="G85" s="429" t="s">
        <v>1516</v>
      </c>
      <c r="H85" s="429" t="s">
        <v>1515</v>
      </c>
      <c r="I85" s="429" t="s">
        <v>1516</v>
      </c>
      <c r="J85" s="430" t="s">
        <v>1517</v>
      </c>
      <c r="K85" s="430" t="s">
        <v>1698</v>
      </c>
      <c r="L85" s="430" t="s">
        <v>1698</v>
      </c>
      <c r="M85" s="429" t="s">
        <v>1519</v>
      </c>
      <c r="N85" s="429" t="s">
        <v>1530</v>
      </c>
      <c r="O85" s="429" t="s">
        <v>1521</v>
      </c>
      <c r="P85" s="429" t="s">
        <v>33</v>
      </c>
      <c r="Q85" s="429" t="s">
        <v>32</v>
      </c>
      <c r="R85" s="429" t="s">
        <v>1788</v>
      </c>
      <c r="S85" s="429" t="s">
        <v>1516</v>
      </c>
      <c r="T85" s="429" t="s">
        <v>1535</v>
      </c>
      <c r="V85" s="429" t="s">
        <v>1524</v>
      </c>
      <c r="X85" s="429" t="s">
        <v>1524</v>
      </c>
      <c r="AA85" s="429" t="s">
        <v>32</v>
      </c>
      <c r="AB85" s="429" t="s">
        <v>1536</v>
      </c>
      <c r="AC85" s="429" t="s">
        <v>1536</v>
      </c>
      <c r="AD85" s="429" t="s">
        <v>1537</v>
      </c>
      <c r="AE85" s="429" t="s">
        <v>1526</v>
      </c>
      <c r="AF85" s="430">
        <v>44530</v>
      </c>
      <c r="AG85" s="429" t="s">
        <v>1538</v>
      </c>
      <c r="AH85" s="429">
        <v>1</v>
      </c>
      <c r="AI85" s="419"/>
      <c r="AJ85" s="419"/>
      <c r="AK85" s="419"/>
      <c r="AL85" s="419"/>
      <c r="AM85" s="419"/>
      <c r="AN85" s="419"/>
      <c r="AO85" s="419"/>
      <c r="AP85" s="419"/>
      <c r="AQ85" s="419"/>
      <c r="AR85" s="419"/>
      <c r="AS85" s="419"/>
      <c r="AT85" s="419"/>
      <c r="AU85" s="419"/>
      <c r="AV85" s="419"/>
      <c r="AW85" s="419"/>
      <c r="AX85" s="419"/>
      <c r="AY85" s="419"/>
      <c r="AZ85" s="419"/>
      <c r="BA85" s="419"/>
      <c r="BB85" s="419"/>
      <c r="BC85" s="419"/>
      <c r="BD85" s="419"/>
      <c r="BE85" s="419"/>
      <c r="BF85" s="419"/>
      <c r="BG85" s="419"/>
      <c r="BH85" s="419"/>
      <c r="BI85" s="419"/>
      <c r="BJ85" s="419"/>
      <c r="BK85" s="419"/>
      <c r="BL85" s="419"/>
      <c r="BM85" s="419"/>
      <c r="BN85" s="419"/>
      <c r="BO85" s="419"/>
      <c r="BP85" s="419"/>
      <c r="BQ85" s="419"/>
      <c r="BR85" s="419"/>
      <c r="BS85" s="419"/>
      <c r="BT85" s="419"/>
      <c r="BU85" s="419"/>
      <c r="BV85" s="419"/>
      <c r="BW85" s="419"/>
      <c r="BX85" s="419"/>
      <c r="BY85" s="419"/>
      <c r="BZ85" s="419"/>
      <c r="CA85" s="419"/>
      <c r="CB85" s="419"/>
      <c r="CC85" s="419"/>
      <c r="CD85" s="419"/>
      <c r="CE85" s="419"/>
      <c r="CF85" s="419"/>
      <c r="CG85" s="419"/>
      <c r="CH85" s="419"/>
      <c r="CI85" s="419"/>
      <c r="CJ85" s="419"/>
      <c r="CK85" s="419"/>
      <c r="CL85" s="419"/>
      <c r="CM85" s="419"/>
      <c r="CN85" s="419"/>
      <c r="CO85" s="419"/>
      <c r="CP85" s="419"/>
      <c r="CQ85" s="419"/>
      <c r="CR85" s="419"/>
      <c r="CS85" s="419"/>
      <c r="CT85" s="419"/>
      <c r="CU85" s="419"/>
      <c r="CV85" s="419"/>
      <c r="CW85" s="419"/>
      <c r="CX85" s="419"/>
      <c r="CY85" s="419"/>
      <c r="CZ85" s="419"/>
      <c r="DA85" s="419"/>
      <c r="DB85" s="419"/>
      <c r="DC85" s="419"/>
      <c r="DD85" s="419"/>
      <c r="DE85" s="419"/>
      <c r="DF85" s="419"/>
      <c r="DG85" s="419"/>
      <c r="DH85" s="419"/>
      <c r="DI85" s="419"/>
      <c r="DJ85" s="419"/>
      <c r="DK85" s="419"/>
      <c r="DL85" s="419"/>
      <c r="DM85" s="419"/>
      <c r="DN85" s="419"/>
      <c r="DO85" s="419"/>
      <c r="DP85" s="419"/>
      <c r="DQ85" s="419"/>
      <c r="DR85" s="419"/>
      <c r="DS85" s="419"/>
      <c r="DT85" s="419"/>
      <c r="DU85" s="419"/>
      <c r="DV85" s="419"/>
      <c r="DW85" s="419"/>
      <c r="DX85" s="419"/>
      <c r="DY85" s="419"/>
      <c r="DZ85" s="419"/>
      <c r="EA85" s="419"/>
      <c r="EB85" s="419"/>
      <c r="EC85" s="419"/>
      <c r="ED85" s="419"/>
      <c r="EE85" s="419"/>
      <c r="EF85" s="419"/>
      <c r="EG85" s="419"/>
      <c r="EH85" s="419"/>
      <c r="EI85" s="419"/>
      <c r="EJ85" s="419"/>
      <c r="EK85" s="419"/>
      <c r="EL85" s="419"/>
      <c r="EM85" s="419"/>
      <c r="EN85" s="419"/>
      <c r="EO85" s="419"/>
      <c r="EP85" s="419"/>
      <c r="EQ85" s="419"/>
      <c r="ER85" s="419"/>
      <c r="ES85" s="419"/>
      <c r="ET85" s="419"/>
      <c r="EU85" s="419"/>
    </row>
    <row r="86" spans="1:151" s="429" customFormat="1" ht="116" hidden="1">
      <c r="A86" s="429" t="s">
        <v>1795</v>
      </c>
      <c r="B86" s="429" t="s">
        <v>951</v>
      </c>
      <c r="C86" s="429" t="s">
        <v>361</v>
      </c>
      <c r="D86" s="429" t="s">
        <v>1796</v>
      </c>
      <c r="E86" s="429" t="s">
        <v>1797</v>
      </c>
      <c r="F86" s="429" t="s">
        <v>32</v>
      </c>
      <c r="G86" s="434" t="s">
        <v>1516</v>
      </c>
      <c r="H86" s="429" t="s">
        <v>1515</v>
      </c>
      <c r="I86" s="429" t="s">
        <v>1516</v>
      </c>
      <c r="J86" s="430" t="s">
        <v>1517</v>
      </c>
      <c r="K86" s="430" t="s">
        <v>1698</v>
      </c>
      <c r="L86" s="430" t="s">
        <v>1698</v>
      </c>
      <c r="M86" s="429" t="s">
        <v>1519</v>
      </c>
      <c r="N86" s="429" t="s">
        <v>1530</v>
      </c>
      <c r="O86" s="429" t="s">
        <v>1521</v>
      </c>
      <c r="P86" s="429" t="s">
        <v>33</v>
      </c>
      <c r="Q86" s="429" t="s">
        <v>32</v>
      </c>
      <c r="R86" s="429" t="s">
        <v>1788</v>
      </c>
      <c r="S86" s="429" t="s">
        <v>1516</v>
      </c>
      <c r="T86" s="429" t="s">
        <v>1535</v>
      </c>
      <c r="V86" s="429" t="s">
        <v>1524</v>
      </c>
      <c r="X86" s="429" t="s">
        <v>1524</v>
      </c>
      <c r="AA86" s="429" t="s">
        <v>32</v>
      </c>
      <c r="AB86" s="429" t="s">
        <v>1536</v>
      </c>
      <c r="AC86" s="429" t="s">
        <v>1536</v>
      </c>
      <c r="AD86" s="429" t="s">
        <v>1537</v>
      </c>
      <c r="AE86" s="429" t="s">
        <v>1526</v>
      </c>
      <c r="AF86" s="430">
        <v>44530</v>
      </c>
      <c r="AG86" s="429" t="s">
        <v>1538</v>
      </c>
      <c r="AH86" s="429">
        <v>1</v>
      </c>
      <c r="AI86" s="419"/>
      <c r="AJ86" s="419"/>
      <c r="AK86" s="419"/>
      <c r="AL86" s="419"/>
      <c r="AM86" s="419"/>
      <c r="AN86" s="419"/>
      <c r="AO86" s="419"/>
      <c r="AP86" s="419"/>
      <c r="AQ86" s="419"/>
      <c r="AR86" s="419"/>
      <c r="AS86" s="419"/>
      <c r="AT86" s="419"/>
      <c r="AU86" s="419"/>
      <c r="AV86" s="419"/>
      <c r="AW86" s="419"/>
      <c r="AX86" s="419"/>
      <c r="AY86" s="419"/>
      <c r="AZ86" s="419"/>
      <c r="BA86" s="419"/>
      <c r="BB86" s="419"/>
      <c r="BC86" s="419"/>
      <c r="BD86" s="419"/>
      <c r="BE86" s="419"/>
      <c r="BF86" s="419"/>
      <c r="BG86" s="419"/>
      <c r="BH86" s="419"/>
      <c r="BI86" s="419"/>
      <c r="BJ86" s="419"/>
      <c r="BK86" s="419"/>
      <c r="BL86" s="419"/>
      <c r="BM86" s="419"/>
      <c r="BN86" s="419"/>
      <c r="BO86" s="419"/>
      <c r="BP86" s="419"/>
      <c r="BQ86" s="419"/>
      <c r="BR86" s="419"/>
      <c r="BS86" s="419"/>
      <c r="BT86" s="419"/>
      <c r="BU86" s="419"/>
      <c r="BV86" s="419"/>
      <c r="BW86" s="419"/>
      <c r="BX86" s="419"/>
      <c r="BY86" s="419"/>
      <c r="BZ86" s="419"/>
      <c r="CA86" s="419"/>
      <c r="CB86" s="419"/>
      <c r="CC86" s="419"/>
      <c r="CD86" s="419"/>
      <c r="CE86" s="419"/>
      <c r="CF86" s="419"/>
      <c r="CG86" s="419"/>
      <c r="CH86" s="419"/>
      <c r="CI86" s="419"/>
      <c r="CJ86" s="419"/>
      <c r="CK86" s="419"/>
      <c r="CL86" s="419"/>
      <c r="CM86" s="419"/>
      <c r="CN86" s="419"/>
      <c r="CO86" s="419"/>
      <c r="CP86" s="419"/>
      <c r="CQ86" s="419"/>
      <c r="CR86" s="419"/>
      <c r="CS86" s="419"/>
      <c r="CT86" s="419"/>
      <c r="CU86" s="419"/>
      <c r="CV86" s="419"/>
      <c r="CW86" s="419"/>
      <c r="CX86" s="419"/>
      <c r="CY86" s="419"/>
      <c r="CZ86" s="419"/>
      <c r="DA86" s="419"/>
      <c r="DB86" s="419"/>
      <c r="DC86" s="419"/>
      <c r="DD86" s="419"/>
      <c r="DE86" s="419"/>
      <c r="DF86" s="419"/>
      <c r="DG86" s="419"/>
      <c r="DH86" s="419"/>
      <c r="DI86" s="419"/>
      <c r="DJ86" s="419"/>
      <c r="DK86" s="419"/>
      <c r="DL86" s="419"/>
      <c r="DM86" s="419"/>
      <c r="DN86" s="419"/>
      <c r="DO86" s="419"/>
      <c r="DP86" s="419"/>
      <c r="DQ86" s="419"/>
      <c r="DR86" s="419"/>
      <c r="DS86" s="419"/>
      <c r="DT86" s="419"/>
      <c r="DU86" s="419"/>
      <c r="DV86" s="419"/>
      <c r="DW86" s="419"/>
      <c r="DX86" s="419"/>
      <c r="DY86" s="419"/>
      <c r="DZ86" s="419"/>
      <c r="EA86" s="419"/>
      <c r="EB86" s="419"/>
      <c r="EC86" s="419"/>
      <c r="ED86" s="419"/>
      <c r="EE86" s="419"/>
      <c r="EF86" s="419"/>
      <c r="EG86" s="419"/>
      <c r="EH86" s="419"/>
      <c r="EI86" s="419"/>
      <c r="EJ86" s="419"/>
      <c r="EK86" s="419"/>
      <c r="EL86" s="419"/>
      <c r="EM86" s="419"/>
      <c r="EN86" s="419"/>
      <c r="EO86" s="419"/>
      <c r="EP86" s="419"/>
      <c r="EQ86" s="419"/>
      <c r="ER86" s="419"/>
      <c r="ES86" s="419"/>
      <c r="ET86" s="419"/>
      <c r="EU86" s="419"/>
    </row>
    <row r="87" spans="1:151" s="429" customFormat="1" ht="159.5" hidden="1">
      <c r="A87" s="429" t="s">
        <v>1798</v>
      </c>
      <c r="B87" s="429" t="s">
        <v>951</v>
      </c>
      <c r="C87" s="429" t="s">
        <v>361</v>
      </c>
      <c r="D87" s="429" t="s">
        <v>1799</v>
      </c>
      <c r="E87" s="429" t="s">
        <v>1800</v>
      </c>
      <c r="F87" s="429" t="s">
        <v>32</v>
      </c>
      <c r="G87" s="429" t="s">
        <v>1516</v>
      </c>
      <c r="H87" s="429" t="s">
        <v>1515</v>
      </c>
      <c r="I87" s="429" t="s">
        <v>1516</v>
      </c>
      <c r="J87" s="430" t="s">
        <v>1517</v>
      </c>
      <c r="K87" s="430" t="s">
        <v>1698</v>
      </c>
      <c r="L87" s="430" t="s">
        <v>1698</v>
      </c>
      <c r="M87" s="429" t="s">
        <v>1519</v>
      </c>
      <c r="N87" s="429" t="s">
        <v>1530</v>
      </c>
      <c r="O87" s="429" t="s">
        <v>1521</v>
      </c>
      <c r="P87" s="429" t="s">
        <v>33</v>
      </c>
      <c r="Q87" s="429" t="s">
        <v>32</v>
      </c>
      <c r="R87" s="429" t="s">
        <v>1788</v>
      </c>
      <c r="S87" s="429" t="s">
        <v>1516</v>
      </c>
      <c r="T87" s="429" t="s">
        <v>1535</v>
      </c>
      <c r="V87" s="429" t="s">
        <v>1524</v>
      </c>
      <c r="X87" s="429" t="s">
        <v>1524</v>
      </c>
      <c r="AA87" s="429" t="s">
        <v>32</v>
      </c>
      <c r="AB87" s="429" t="s">
        <v>1536</v>
      </c>
      <c r="AC87" s="429" t="s">
        <v>1536</v>
      </c>
      <c r="AD87" s="429" t="s">
        <v>1537</v>
      </c>
      <c r="AE87" s="429" t="s">
        <v>1526</v>
      </c>
      <c r="AF87" s="430">
        <v>44530</v>
      </c>
      <c r="AG87" s="429" t="s">
        <v>1538</v>
      </c>
      <c r="AH87" s="429">
        <v>1</v>
      </c>
      <c r="AI87" s="419"/>
      <c r="AJ87" s="419"/>
      <c r="AK87" s="419"/>
      <c r="AL87" s="419"/>
      <c r="AM87" s="419"/>
      <c r="AN87" s="419"/>
      <c r="AO87" s="419"/>
      <c r="AP87" s="419"/>
      <c r="AQ87" s="419"/>
      <c r="AR87" s="419"/>
      <c r="AS87" s="419"/>
      <c r="AT87" s="419"/>
      <c r="AU87" s="419"/>
      <c r="AV87" s="419"/>
      <c r="AW87" s="419"/>
      <c r="AX87" s="419"/>
      <c r="AY87" s="419"/>
      <c r="AZ87" s="419"/>
      <c r="BA87" s="419"/>
      <c r="BB87" s="419"/>
      <c r="BC87" s="419"/>
      <c r="BD87" s="419"/>
      <c r="BE87" s="419"/>
      <c r="BF87" s="419"/>
      <c r="BG87" s="419"/>
      <c r="BH87" s="419"/>
      <c r="BI87" s="419"/>
      <c r="BJ87" s="419"/>
      <c r="BK87" s="419"/>
      <c r="BL87" s="419"/>
      <c r="BM87" s="419"/>
      <c r="BN87" s="419"/>
      <c r="BO87" s="419"/>
      <c r="BP87" s="419"/>
      <c r="BQ87" s="419"/>
      <c r="BR87" s="419"/>
      <c r="BS87" s="419"/>
      <c r="BT87" s="419"/>
      <c r="BU87" s="419"/>
      <c r="BV87" s="419"/>
      <c r="BW87" s="419"/>
      <c r="BX87" s="419"/>
      <c r="BY87" s="419"/>
      <c r="BZ87" s="419"/>
      <c r="CA87" s="419"/>
      <c r="CB87" s="419"/>
      <c r="CC87" s="419"/>
      <c r="CD87" s="419"/>
      <c r="CE87" s="419"/>
      <c r="CF87" s="419"/>
      <c r="CG87" s="419"/>
      <c r="CH87" s="419"/>
      <c r="CI87" s="419"/>
      <c r="CJ87" s="419"/>
      <c r="CK87" s="419"/>
      <c r="CL87" s="419"/>
      <c r="CM87" s="419"/>
      <c r="CN87" s="419"/>
      <c r="CO87" s="419"/>
      <c r="CP87" s="419"/>
      <c r="CQ87" s="419"/>
      <c r="CR87" s="419"/>
      <c r="CS87" s="419"/>
      <c r="CT87" s="419"/>
      <c r="CU87" s="419"/>
      <c r="CV87" s="419"/>
      <c r="CW87" s="419"/>
      <c r="CX87" s="419"/>
      <c r="CY87" s="419"/>
      <c r="CZ87" s="419"/>
      <c r="DA87" s="419"/>
      <c r="DB87" s="419"/>
      <c r="DC87" s="419"/>
      <c r="DD87" s="419"/>
      <c r="DE87" s="419"/>
      <c r="DF87" s="419"/>
      <c r="DG87" s="419"/>
      <c r="DH87" s="419"/>
      <c r="DI87" s="419"/>
      <c r="DJ87" s="419"/>
      <c r="DK87" s="419"/>
      <c r="DL87" s="419"/>
      <c r="DM87" s="419"/>
      <c r="DN87" s="419"/>
      <c r="DO87" s="419"/>
      <c r="DP87" s="419"/>
      <c r="DQ87" s="419"/>
      <c r="DR87" s="419"/>
      <c r="DS87" s="419"/>
      <c r="DT87" s="419"/>
      <c r="DU87" s="419"/>
      <c r="DV87" s="419"/>
      <c r="DW87" s="419"/>
      <c r="DX87" s="419"/>
      <c r="DY87" s="419"/>
      <c r="DZ87" s="419"/>
      <c r="EA87" s="419"/>
      <c r="EB87" s="419"/>
      <c r="EC87" s="419"/>
      <c r="ED87" s="419"/>
      <c r="EE87" s="419"/>
      <c r="EF87" s="419"/>
      <c r="EG87" s="419"/>
      <c r="EH87" s="419"/>
      <c r="EI87" s="419"/>
      <c r="EJ87" s="419"/>
      <c r="EK87" s="419"/>
      <c r="EL87" s="419"/>
      <c r="EM87" s="419"/>
      <c r="EN87" s="419"/>
      <c r="EO87" s="419"/>
      <c r="EP87" s="419"/>
      <c r="EQ87" s="419"/>
      <c r="ER87" s="419"/>
      <c r="ES87" s="419"/>
      <c r="ET87" s="419"/>
      <c r="EU87" s="419"/>
    </row>
    <row r="88" spans="1:151" s="429" customFormat="1" ht="87" hidden="1">
      <c r="A88" s="429" t="s">
        <v>1801</v>
      </c>
      <c r="B88" s="429" t="s">
        <v>951</v>
      </c>
      <c r="C88" s="429" t="s">
        <v>361</v>
      </c>
      <c r="D88" s="429" t="s">
        <v>1802</v>
      </c>
      <c r="E88" s="429" t="s">
        <v>1803</v>
      </c>
      <c r="F88" s="429" t="s">
        <v>32</v>
      </c>
      <c r="G88" s="429" t="s">
        <v>1516</v>
      </c>
      <c r="H88" s="429" t="s">
        <v>1515</v>
      </c>
      <c r="I88" s="429" t="s">
        <v>1516</v>
      </c>
      <c r="J88" s="430" t="s">
        <v>1517</v>
      </c>
      <c r="K88" s="430" t="s">
        <v>1698</v>
      </c>
      <c r="L88" s="430" t="s">
        <v>1698</v>
      </c>
      <c r="M88" s="429" t="s">
        <v>1519</v>
      </c>
      <c r="N88" s="429" t="s">
        <v>1530</v>
      </c>
      <c r="O88" s="429" t="s">
        <v>1521</v>
      </c>
      <c r="P88" s="429" t="s">
        <v>33</v>
      </c>
      <c r="Q88" s="429" t="s">
        <v>32</v>
      </c>
      <c r="R88" s="429" t="s">
        <v>1788</v>
      </c>
      <c r="S88" s="429" t="s">
        <v>1516</v>
      </c>
      <c r="T88" s="429" t="s">
        <v>1535</v>
      </c>
      <c r="V88" s="429" t="s">
        <v>1524</v>
      </c>
      <c r="X88" s="429" t="s">
        <v>1524</v>
      </c>
      <c r="AA88" s="429" t="s">
        <v>32</v>
      </c>
      <c r="AB88" s="429" t="s">
        <v>1536</v>
      </c>
      <c r="AC88" s="429" t="s">
        <v>1536</v>
      </c>
      <c r="AD88" s="429" t="s">
        <v>1537</v>
      </c>
      <c r="AE88" s="429" t="s">
        <v>1526</v>
      </c>
      <c r="AF88" s="430">
        <v>44530</v>
      </c>
      <c r="AG88" s="429" t="s">
        <v>1538</v>
      </c>
      <c r="AH88" s="429">
        <v>1</v>
      </c>
      <c r="AI88" s="419"/>
      <c r="AJ88" s="419"/>
      <c r="AK88" s="419"/>
      <c r="AL88" s="419"/>
      <c r="AM88" s="419"/>
      <c r="AN88" s="419"/>
      <c r="AO88" s="419"/>
      <c r="AP88" s="419"/>
      <c r="AQ88" s="419"/>
      <c r="AR88" s="419"/>
      <c r="AS88" s="419"/>
      <c r="AT88" s="419"/>
      <c r="AU88" s="419"/>
      <c r="AV88" s="419"/>
      <c r="AW88" s="419"/>
      <c r="AX88" s="419"/>
      <c r="AY88" s="419"/>
      <c r="AZ88" s="419"/>
      <c r="BA88" s="419"/>
      <c r="BB88" s="419"/>
      <c r="BC88" s="419"/>
      <c r="BD88" s="419"/>
      <c r="BE88" s="419"/>
      <c r="BF88" s="419"/>
      <c r="BG88" s="419"/>
      <c r="BH88" s="419"/>
      <c r="BI88" s="419"/>
      <c r="BJ88" s="419"/>
      <c r="BK88" s="419"/>
      <c r="BL88" s="419"/>
      <c r="BM88" s="419"/>
      <c r="BN88" s="419"/>
      <c r="BO88" s="419"/>
      <c r="BP88" s="419"/>
      <c r="BQ88" s="419"/>
      <c r="BR88" s="419"/>
      <c r="BS88" s="419"/>
      <c r="BT88" s="419"/>
      <c r="BU88" s="419"/>
      <c r="BV88" s="419"/>
      <c r="BW88" s="419"/>
      <c r="BX88" s="419"/>
      <c r="BY88" s="419"/>
      <c r="BZ88" s="419"/>
      <c r="CA88" s="419"/>
      <c r="CB88" s="419"/>
      <c r="CC88" s="419"/>
      <c r="CD88" s="419"/>
      <c r="CE88" s="419"/>
      <c r="CF88" s="419"/>
      <c r="CG88" s="419"/>
      <c r="CH88" s="419"/>
      <c r="CI88" s="419"/>
      <c r="CJ88" s="419"/>
      <c r="CK88" s="419"/>
      <c r="CL88" s="419"/>
      <c r="CM88" s="419"/>
      <c r="CN88" s="419"/>
      <c r="CO88" s="419"/>
      <c r="CP88" s="419"/>
      <c r="CQ88" s="419"/>
      <c r="CR88" s="419"/>
      <c r="CS88" s="419"/>
      <c r="CT88" s="419"/>
      <c r="CU88" s="419"/>
      <c r="CV88" s="419"/>
      <c r="CW88" s="419"/>
      <c r="CX88" s="419"/>
      <c r="CY88" s="419"/>
      <c r="CZ88" s="419"/>
      <c r="DA88" s="419"/>
      <c r="DB88" s="419"/>
      <c r="DC88" s="419"/>
      <c r="DD88" s="419"/>
      <c r="DE88" s="419"/>
      <c r="DF88" s="419"/>
      <c r="DG88" s="419"/>
      <c r="DH88" s="419"/>
      <c r="DI88" s="419"/>
      <c r="DJ88" s="419"/>
      <c r="DK88" s="419"/>
      <c r="DL88" s="419"/>
      <c r="DM88" s="419"/>
      <c r="DN88" s="419"/>
      <c r="DO88" s="419"/>
      <c r="DP88" s="419"/>
      <c r="DQ88" s="419"/>
      <c r="DR88" s="419"/>
      <c r="DS88" s="419"/>
      <c r="DT88" s="419"/>
      <c r="DU88" s="419"/>
      <c r="DV88" s="419"/>
      <c r="DW88" s="419"/>
      <c r="DX88" s="419"/>
      <c r="DY88" s="419"/>
      <c r="DZ88" s="419"/>
      <c r="EA88" s="419"/>
      <c r="EB88" s="419"/>
      <c r="EC88" s="419"/>
      <c r="ED88" s="419"/>
      <c r="EE88" s="419"/>
      <c r="EF88" s="419"/>
      <c r="EG88" s="419"/>
      <c r="EH88" s="419"/>
      <c r="EI88" s="419"/>
      <c r="EJ88" s="419"/>
      <c r="EK88" s="419"/>
      <c r="EL88" s="419"/>
      <c r="EM88" s="419"/>
      <c r="EN88" s="419"/>
      <c r="EO88" s="419"/>
      <c r="EP88" s="419"/>
      <c r="EQ88" s="419"/>
      <c r="ER88" s="419"/>
      <c r="ES88" s="419"/>
      <c r="ET88" s="419"/>
      <c r="EU88" s="419"/>
    </row>
    <row r="89" spans="1:151" s="429" customFormat="1" ht="101.5" hidden="1">
      <c r="A89" s="429" t="s">
        <v>1804</v>
      </c>
      <c r="B89" s="429" t="s">
        <v>951</v>
      </c>
      <c r="C89" s="429" t="s">
        <v>361</v>
      </c>
      <c r="D89" s="429" t="s">
        <v>1805</v>
      </c>
      <c r="E89" s="429" t="s">
        <v>1806</v>
      </c>
      <c r="F89" s="429" t="s">
        <v>32</v>
      </c>
      <c r="G89" s="429" t="s">
        <v>1516</v>
      </c>
      <c r="H89" s="429" t="s">
        <v>1515</v>
      </c>
      <c r="I89" s="429" t="s">
        <v>1516</v>
      </c>
      <c r="J89" s="430" t="s">
        <v>1517</v>
      </c>
      <c r="K89" s="430" t="s">
        <v>1698</v>
      </c>
      <c r="L89" s="430" t="s">
        <v>1698</v>
      </c>
      <c r="M89" s="429" t="s">
        <v>1519</v>
      </c>
      <c r="N89" s="429" t="s">
        <v>1530</v>
      </c>
      <c r="O89" s="429" t="s">
        <v>1521</v>
      </c>
      <c r="P89" s="429" t="s">
        <v>33</v>
      </c>
      <c r="Q89" s="429" t="s">
        <v>32</v>
      </c>
      <c r="R89" s="429" t="s">
        <v>1788</v>
      </c>
      <c r="S89" s="429" t="s">
        <v>1516</v>
      </c>
      <c r="T89" s="429" t="s">
        <v>1535</v>
      </c>
      <c r="V89" s="429" t="s">
        <v>1524</v>
      </c>
      <c r="X89" s="429" t="s">
        <v>1524</v>
      </c>
      <c r="AA89" s="429" t="s">
        <v>32</v>
      </c>
      <c r="AB89" s="429" t="s">
        <v>1536</v>
      </c>
      <c r="AC89" s="429" t="s">
        <v>1536</v>
      </c>
      <c r="AD89" s="429" t="s">
        <v>1537</v>
      </c>
      <c r="AE89" s="429" t="s">
        <v>1526</v>
      </c>
      <c r="AF89" s="430">
        <v>44530</v>
      </c>
      <c r="AG89" s="429" t="s">
        <v>1538</v>
      </c>
      <c r="AH89" s="429">
        <v>1</v>
      </c>
      <c r="AI89" s="419"/>
      <c r="AJ89" s="419"/>
      <c r="AK89" s="419"/>
      <c r="AL89" s="419"/>
      <c r="AM89" s="419"/>
      <c r="AN89" s="419"/>
      <c r="AO89" s="419"/>
      <c r="AP89" s="419"/>
      <c r="AQ89" s="419"/>
      <c r="AR89" s="419"/>
      <c r="AS89" s="419"/>
      <c r="AT89" s="419"/>
      <c r="AU89" s="419"/>
      <c r="AV89" s="419"/>
      <c r="AW89" s="419"/>
      <c r="AX89" s="419"/>
      <c r="AY89" s="419"/>
      <c r="AZ89" s="419"/>
      <c r="BA89" s="419"/>
      <c r="BB89" s="419"/>
      <c r="BC89" s="419"/>
      <c r="BD89" s="419"/>
      <c r="BE89" s="419"/>
      <c r="BF89" s="419"/>
      <c r="BG89" s="419"/>
      <c r="BH89" s="419"/>
      <c r="BI89" s="419"/>
      <c r="BJ89" s="419"/>
      <c r="BK89" s="419"/>
      <c r="BL89" s="419"/>
      <c r="BM89" s="419"/>
      <c r="BN89" s="419"/>
      <c r="BO89" s="419"/>
      <c r="BP89" s="419"/>
      <c r="BQ89" s="419"/>
      <c r="BR89" s="419"/>
      <c r="BS89" s="419"/>
      <c r="BT89" s="419"/>
      <c r="BU89" s="419"/>
      <c r="BV89" s="419"/>
      <c r="BW89" s="419"/>
      <c r="BX89" s="419"/>
      <c r="BY89" s="419"/>
      <c r="BZ89" s="419"/>
      <c r="CA89" s="419"/>
      <c r="CB89" s="419"/>
      <c r="CC89" s="419"/>
      <c r="CD89" s="419"/>
      <c r="CE89" s="419"/>
      <c r="CF89" s="419"/>
      <c r="CG89" s="419"/>
      <c r="CH89" s="419"/>
      <c r="CI89" s="419"/>
      <c r="CJ89" s="419"/>
      <c r="CK89" s="419"/>
      <c r="CL89" s="419"/>
      <c r="CM89" s="419"/>
      <c r="CN89" s="419"/>
      <c r="CO89" s="419"/>
      <c r="CP89" s="419"/>
      <c r="CQ89" s="419"/>
      <c r="CR89" s="419"/>
      <c r="CS89" s="419"/>
      <c r="CT89" s="419"/>
      <c r="CU89" s="419"/>
      <c r="CV89" s="419"/>
      <c r="CW89" s="419"/>
      <c r="CX89" s="419"/>
      <c r="CY89" s="419"/>
      <c r="CZ89" s="419"/>
      <c r="DA89" s="419"/>
      <c r="DB89" s="419"/>
      <c r="DC89" s="419"/>
      <c r="DD89" s="419"/>
      <c r="DE89" s="419"/>
      <c r="DF89" s="419"/>
      <c r="DG89" s="419"/>
      <c r="DH89" s="419"/>
      <c r="DI89" s="419"/>
      <c r="DJ89" s="419"/>
      <c r="DK89" s="419"/>
      <c r="DL89" s="419"/>
      <c r="DM89" s="419"/>
      <c r="DN89" s="419"/>
      <c r="DO89" s="419"/>
      <c r="DP89" s="419"/>
      <c r="DQ89" s="419"/>
      <c r="DR89" s="419"/>
      <c r="DS89" s="419"/>
      <c r="DT89" s="419"/>
      <c r="DU89" s="419"/>
      <c r="DV89" s="419"/>
      <c r="DW89" s="419"/>
      <c r="DX89" s="419"/>
      <c r="DY89" s="419"/>
      <c r="DZ89" s="419"/>
      <c r="EA89" s="419"/>
      <c r="EB89" s="419"/>
      <c r="EC89" s="419"/>
      <c r="ED89" s="419"/>
      <c r="EE89" s="419"/>
      <c r="EF89" s="419"/>
      <c r="EG89" s="419"/>
      <c r="EH89" s="419"/>
      <c r="EI89" s="419"/>
      <c r="EJ89" s="419"/>
      <c r="EK89" s="419"/>
      <c r="EL89" s="419"/>
      <c r="EM89" s="419"/>
      <c r="EN89" s="419"/>
      <c r="EO89" s="419"/>
      <c r="EP89" s="419"/>
      <c r="EQ89" s="419"/>
      <c r="ER89" s="419"/>
      <c r="ES89" s="419"/>
      <c r="ET89" s="419"/>
      <c r="EU89" s="419"/>
    </row>
    <row r="90" spans="1:151" s="429" customFormat="1" ht="87" hidden="1">
      <c r="A90" s="429" t="s">
        <v>1807</v>
      </c>
      <c r="B90" s="429" t="s">
        <v>951</v>
      </c>
      <c r="C90" s="429" t="s">
        <v>361</v>
      </c>
      <c r="D90" s="429" t="s">
        <v>1808</v>
      </c>
      <c r="E90" s="429" t="s">
        <v>1809</v>
      </c>
      <c r="F90" s="429" t="s">
        <v>32</v>
      </c>
      <c r="G90" s="429" t="s">
        <v>1516</v>
      </c>
      <c r="H90" s="429" t="s">
        <v>1515</v>
      </c>
      <c r="I90" s="429" t="s">
        <v>1516</v>
      </c>
      <c r="J90" s="430" t="s">
        <v>1517</v>
      </c>
      <c r="K90" s="430" t="s">
        <v>1698</v>
      </c>
      <c r="L90" s="430" t="s">
        <v>1698</v>
      </c>
      <c r="M90" s="429" t="s">
        <v>1519</v>
      </c>
      <c r="N90" s="429" t="s">
        <v>1530</v>
      </c>
      <c r="O90" s="429" t="s">
        <v>1521</v>
      </c>
      <c r="P90" s="429" t="s">
        <v>33</v>
      </c>
      <c r="Q90" s="429" t="s">
        <v>32</v>
      </c>
      <c r="R90" s="429" t="s">
        <v>1788</v>
      </c>
      <c r="S90" s="429" t="s">
        <v>1516</v>
      </c>
      <c r="T90" s="429" t="s">
        <v>1535</v>
      </c>
      <c r="V90" s="429" t="s">
        <v>1524</v>
      </c>
      <c r="X90" s="429" t="s">
        <v>1524</v>
      </c>
      <c r="AA90" s="429" t="s">
        <v>32</v>
      </c>
      <c r="AB90" s="429" t="s">
        <v>1536</v>
      </c>
      <c r="AC90" s="429" t="s">
        <v>1536</v>
      </c>
      <c r="AD90" s="429" t="s">
        <v>1537</v>
      </c>
      <c r="AE90" s="429" t="s">
        <v>1526</v>
      </c>
      <c r="AF90" s="430">
        <v>44530</v>
      </c>
      <c r="AG90" s="429" t="s">
        <v>1538</v>
      </c>
      <c r="AH90" s="429">
        <v>1</v>
      </c>
      <c r="AI90" s="419"/>
      <c r="AJ90" s="419"/>
      <c r="AK90" s="419"/>
      <c r="AL90" s="419"/>
      <c r="AM90" s="419"/>
      <c r="AN90" s="419"/>
      <c r="AO90" s="419"/>
      <c r="AP90" s="419"/>
      <c r="AQ90" s="419"/>
      <c r="AR90" s="419"/>
      <c r="AS90" s="419"/>
      <c r="AT90" s="419"/>
      <c r="AU90" s="419"/>
      <c r="AV90" s="419"/>
      <c r="AW90" s="419"/>
      <c r="AX90" s="419"/>
      <c r="AY90" s="419"/>
      <c r="AZ90" s="419"/>
      <c r="BA90" s="419"/>
      <c r="BB90" s="419"/>
      <c r="BC90" s="419"/>
      <c r="BD90" s="419"/>
      <c r="BE90" s="419"/>
      <c r="BF90" s="419"/>
      <c r="BG90" s="419"/>
      <c r="BH90" s="419"/>
      <c r="BI90" s="419"/>
      <c r="BJ90" s="419"/>
      <c r="BK90" s="419"/>
      <c r="BL90" s="419"/>
      <c r="BM90" s="419"/>
      <c r="BN90" s="419"/>
      <c r="BO90" s="419"/>
      <c r="BP90" s="419"/>
      <c r="BQ90" s="419"/>
      <c r="BR90" s="419"/>
      <c r="BS90" s="419"/>
      <c r="BT90" s="419"/>
      <c r="BU90" s="419"/>
      <c r="BV90" s="419"/>
      <c r="BW90" s="419"/>
      <c r="BX90" s="419"/>
      <c r="BY90" s="419"/>
      <c r="BZ90" s="419"/>
      <c r="CA90" s="419"/>
      <c r="CB90" s="419"/>
      <c r="CC90" s="419"/>
      <c r="CD90" s="419"/>
      <c r="CE90" s="419"/>
      <c r="CF90" s="419"/>
      <c r="CG90" s="419"/>
      <c r="CH90" s="419"/>
      <c r="CI90" s="419"/>
      <c r="CJ90" s="419"/>
      <c r="CK90" s="419"/>
      <c r="CL90" s="419"/>
      <c r="CM90" s="419"/>
      <c r="CN90" s="419"/>
      <c r="CO90" s="419"/>
      <c r="CP90" s="419"/>
      <c r="CQ90" s="419"/>
      <c r="CR90" s="419"/>
      <c r="CS90" s="419"/>
      <c r="CT90" s="419"/>
      <c r="CU90" s="419"/>
      <c r="CV90" s="419"/>
      <c r="CW90" s="419"/>
      <c r="CX90" s="419"/>
      <c r="CY90" s="419"/>
      <c r="CZ90" s="419"/>
      <c r="DA90" s="419"/>
      <c r="DB90" s="419"/>
      <c r="DC90" s="419"/>
      <c r="DD90" s="419"/>
      <c r="DE90" s="419"/>
      <c r="DF90" s="419"/>
      <c r="DG90" s="419"/>
      <c r="DH90" s="419"/>
      <c r="DI90" s="419"/>
      <c r="DJ90" s="419"/>
      <c r="DK90" s="419"/>
      <c r="DL90" s="419"/>
      <c r="DM90" s="419"/>
      <c r="DN90" s="419"/>
      <c r="DO90" s="419"/>
      <c r="DP90" s="419"/>
      <c r="DQ90" s="419"/>
      <c r="DR90" s="419"/>
      <c r="DS90" s="419"/>
      <c r="DT90" s="419"/>
      <c r="DU90" s="419"/>
      <c r="DV90" s="419"/>
      <c r="DW90" s="419"/>
      <c r="DX90" s="419"/>
      <c r="DY90" s="419"/>
      <c r="DZ90" s="419"/>
      <c r="EA90" s="419"/>
      <c r="EB90" s="419"/>
      <c r="EC90" s="419"/>
      <c r="ED90" s="419"/>
      <c r="EE90" s="419"/>
      <c r="EF90" s="419"/>
      <c r="EG90" s="419"/>
      <c r="EH90" s="419"/>
      <c r="EI90" s="419"/>
      <c r="EJ90" s="419"/>
      <c r="EK90" s="419"/>
      <c r="EL90" s="419"/>
      <c r="EM90" s="419"/>
      <c r="EN90" s="419"/>
      <c r="EO90" s="419"/>
      <c r="EP90" s="419"/>
      <c r="EQ90" s="419"/>
      <c r="ER90" s="419"/>
      <c r="ES90" s="419"/>
      <c r="ET90" s="419"/>
      <c r="EU90" s="419"/>
    </row>
    <row r="91" spans="1:151" s="429" customFormat="1" ht="87" hidden="1">
      <c r="A91" s="429" t="s">
        <v>1810</v>
      </c>
      <c r="B91" s="429" t="s">
        <v>951</v>
      </c>
      <c r="C91" s="429" t="s">
        <v>361</v>
      </c>
      <c r="D91" s="429" t="s">
        <v>1811</v>
      </c>
      <c r="E91" s="429" t="s">
        <v>1812</v>
      </c>
      <c r="F91" s="429" t="s">
        <v>32</v>
      </c>
      <c r="G91" s="429" t="s">
        <v>1516</v>
      </c>
      <c r="H91" s="429" t="s">
        <v>1515</v>
      </c>
      <c r="I91" s="429" t="s">
        <v>1516</v>
      </c>
      <c r="J91" s="430" t="s">
        <v>1517</v>
      </c>
      <c r="K91" s="430" t="s">
        <v>1698</v>
      </c>
      <c r="L91" s="430" t="s">
        <v>1698</v>
      </c>
      <c r="M91" s="429" t="s">
        <v>1519</v>
      </c>
      <c r="N91" s="429" t="s">
        <v>1530</v>
      </c>
      <c r="O91" s="429" t="s">
        <v>1521</v>
      </c>
      <c r="P91" s="429" t="s">
        <v>33</v>
      </c>
      <c r="Q91" s="429" t="s">
        <v>32</v>
      </c>
      <c r="R91" s="429" t="s">
        <v>1788</v>
      </c>
      <c r="S91" s="429" t="s">
        <v>1516</v>
      </c>
      <c r="T91" s="429" t="s">
        <v>1535</v>
      </c>
      <c r="V91" s="429" t="s">
        <v>8</v>
      </c>
      <c r="X91" s="429" t="s">
        <v>1524</v>
      </c>
      <c r="AA91" s="429" t="s">
        <v>32</v>
      </c>
      <c r="AB91" s="429" t="s">
        <v>1536</v>
      </c>
      <c r="AC91" s="429" t="s">
        <v>1536</v>
      </c>
      <c r="AD91" s="429" t="s">
        <v>1537</v>
      </c>
      <c r="AE91" s="429" t="s">
        <v>1526</v>
      </c>
      <c r="AF91" s="430">
        <v>44530</v>
      </c>
      <c r="AG91" s="429" t="s">
        <v>1538</v>
      </c>
      <c r="AH91" s="429">
        <v>1</v>
      </c>
      <c r="AI91" s="419"/>
      <c r="AJ91" s="419"/>
      <c r="AK91" s="419"/>
      <c r="AL91" s="419"/>
      <c r="AM91" s="419"/>
      <c r="AN91" s="419"/>
      <c r="AO91" s="419"/>
      <c r="AP91" s="419"/>
      <c r="AQ91" s="419"/>
      <c r="AR91" s="419"/>
      <c r="AS91" s="419"/>
      <c r="AT91" s="419"/>
      <c r="AU91" s="419"/>
      <c r="AV91" s="419"/>
      <c r="AW91" s="419"/>
      <c r="AX91" s="419"/>
      <c r="AY91" s="419"/>
      <c r="AZ91" s="419"/>
      <c r="BA91" s="419"/>
      <c r="BB91" s="419"/>
      <c r="BC91" s="419"/>
      <c r="BD91" s="419"/>
      <c r="BE91" s="419"/>
      <c r="BF91" s="419"/>
      <c r="BG91" s="419"/>
      <c r="BH91" s="419"/>
      <c r="BI91" s="419"/>
      <c r="BJ91" s="419"/>
      <c r="BK91" s="419"/>
      <c r="BL91" s="419"/>
      <c r="BM91" s="419"/>
      <c r="BN91" s="419"/>
      <c r="BO91" s="419"/>
      <c r="BP91" s="419"/>
      <c r="BQ91" s="419"/>
      <c r="BR91" s="419"/>
      <c r="BS91" s="419"/>
      <c r="BT91" s="419"/>
      <c r="BU91" s="419"/>
      <c r="BV91" s="419"/>
      <c r="BW91" s="419"/>
      <c r="BX91" s="419"/>
      <c r="BY91" s="419"/>
      <c r="BZ91" s="419"/>
      <c r="CA91" s="419"/>
      <c r="CB91" s="419"/>
      <c r="CC91" s="419"/>
      <c r="CD91" s="419"/>
      <c r="CE91" s="419"/>
      <c r="CF91" s="419"/>
      <c r="CG91" s="419"/>
      <c r="CH91" s="419"/>
      <c r="CI91" s="419"/>
      <c r="CJ91" s="419"/>
      <c r="CK91" s="419"/>
      <c r="CL91" s="419"/>
      <c r="CM91" s="419"/>
      <c r="CN91" s="419"/>
      <c r="CO91" s="419"/>
      <c r="CP91" s="419"/>
      <c r="CQ91" s="419"/>
      <c r="CR91" s="419"/>
      <c r="CS91" s="419"/>
      <c r="CT91" s="419"/>
      <c r="CU91" s="419"/>
      <c r="CV91" s="419"/>
      <c r="CW91" s="419"/>
      <c r="CX91" s="419"/>
      <c r="CY91" s="419"/>
      <c r="CZ91" s="419"/>
      <c r="DA91" s="419"/>
      <c r="DB91" s="419"/>
      <c r="DC91" s="419"/>
      <c r="DD91" s="419"/>
      <c r="DE91" s="419"/>
      <c r="DF91" s="419"/>
      <c r="DG91" s="419"/>
      <c r="DH91" s="419"/>
      <c r="DI91" s="419"/>
      <c r="DJ91" s="419"/>
      <c r="DK91" s="419"/>
      <c r="DL91" s="419"/>
      <c r="DM91" s="419"/>
      <c r="DN91" s="419"/>
      <c r="DO91" s="419"/>
      <c r="DP91" s="419"/>
      <c r="DQ91" s="419"/>
      <c r="DR91" s="419"/>
      <c r="DS91" s="419"/>
      <c r="DT91" s="419"/>
      <c r="DU91" s="419"/>
      <c r="DV91" s="419"/>
      <c r="DW91" s="419"/>
      <c r="DX91" s="419"/>
      <c r="DY91" s="419"/>
      <c r="DZ91" s="419"/>
      <c r="EA91" s="419"/>
      <c r="EB91" s="419"/>
      <c r="EC91" s="419"/>
      <c r="ED91" s="419"/>
      <c r="EE91" s="419"/>
      <c r="EF91" s="419"/>
      <c r="EG91" s="419"/>
      <c r="EH91" s="419"/>
      <c r="EI91" s="419"/>
      <c r="EJ91" s="419"/>
      <c r="EK91" s="419"/>
      <c r="EL91" s="419"/>
      <c r="EM91" s="419"/>
      <c r="EN91" s="419"/>
      <c r="EO91" s="419"/>
      <c r="EP91" s="419"/>
      <c r="EQ91" s="419"/>
      <c r="ER91" s="419"/>
      <c r="ES91" s="419"/>
      <c r="ET91" s="419"/>
      <c r="EU91" s="419"/>
    </row>
    <row r="92" spans="1:151" s="429" customFormat="1" ht="87" hidden="1">
      <c r="A92" s="429" t="s">
        <v>1813</v>
      </c>
      <c r="B92" s="429" t="s">
        <v>951</v>
      </c>
      <c r="C92" s="429" t="s">
        <v>361</v>
      </c>
      <c r="D92" s="429" t="s">
        <v>1814</v>
      </c>
      <c r="E92" s="429" t="s">
        <v>1815</v>
      </c>
      <c r="F92" s="429" t="s">
        <v>32</v>
      </c>
      <c r="G92" s="429" t="s">
        <v>1516</v>
      </c>
      <c r="H92" s="429" t="s">
        <v>1515</v>
      </c>
      <c r="I92" s="429" t="s">
        <v>1516</v>
      </c>
      <c r="J92" s="430" t="s">
        <v>1517</v>
      </c>
      <c r="K92" s="430" t="s">
        <v>1698</v>
      </c>
      <c r="L92" s="430" t="s">
        <v>1698</v>
      </c>
      <c r="M92" s="429" t="s">
        <v>1519</v>
      </c>
      <c r="N92" s="429" t="s">
        <v>1530</v>
      </c>
      <c r="O92" s="429" t="s">
        <v>1521</v>
      </c>
      <c r="P92" s="429" t="s">
        <v>33</v>
      </c>
      <c r="Q92" s="429" t="s">
        <v>32</v>
      </c>
      <c r="R92" s="429" t="s">
        <v>1788</v>
      </c>
      <c r="S92" s="429" t="s">
        <v>1516</v>
      </c>
      <c r="T92" s="429" t="s">
        <v>1535</v>
      </c>
      <c r="V92" s="429" t="s">
        <v>8</v>
      </c>
      <c r="X92" s="429" t="s">
        <v>1524</v>
      </c>
      <c r="AA92" s="429" t="s">
        <v>32</v>
      </c>
      <c r="AB92" s="429" t="s">
        <v>1536</v>
      </c>
      <c r="AC92" s="429" t="s">
        <v>1536</v>
      </c>
      <c r="AD92" s="429" t="s">
        <v>1537</v>
      </c>
      <c r="AE92" s="429" t="s">
        <v>1526</v>
      </c>
      <c r="AF92" s="430">
        <v>44530</v>
      </c>
      <c r="AG92" s="429" t="s">
        <v>1538</v>
      </c>
      <c r="AH92" s="429">
        <v>1</v>
      </c>
      <c r="AI92" s="419"/>
      <c r="AJ92" s="419"/>
      <c r="AK92" s="419"/>
      <c r="AL92" s="419"/>
      <c r="AM92" s="419"/>
      <c r="AN92" s="419"/>
      <c r="AO92" s="419"/>
      <c r="AP92" s="419"/>
      <c r="AQ92" s="419"/>
      <c r="AR92" s="419"/>
      <c r="AS92" s="419"/>
      <c r="AT92" s="419"/>
      <c r="AU92" s="419"/>
      <c r="AV92" s="419"/>
      <c r="AW92" s="419"/>
      <c r="AX92" s="419"/>
      <c r="AY92" s="419"/>
      <c r="AZ92" s="419"/>
      <c r="BA92" s="419"/>
      <c r="BB92" s="419"/>
      <c r="BC92" s="419"/>
      <c r="BD92" s="419"/>
      <c r="BE92" s="419"/>
      <c r="BF92" s="419"/>
      <c r="BG92" s="419"/>
      <c r="BH92" s="419"/>
      <c r="BI92" s="419"/>
      <c r="BJ92" s="419"/>
      <c r="BK92" s="419"/>
      <c r="BL92" s="419"/>
      <c r="BM92" s="419"/>
      <c r="BN92" s="419"/>
      <c r="BO92" s="419"/>
      <c r="BP92" s="419"/>
      <c r="BQ92" s="419"/>
      <c r="BR92" s="419"/>
      <c r="BS92" s="419"/>
      <c r="BT92" s="419"/>
      <c r="BU92" s="419"/>
      <c r="BV92" s="419"/>
      <c r="BW92" s="419"/>
      <c r="BX92" s="419"/>
      <c r="BY92" s="419"/>
      <c r="BZ92" s="419"/>
      <c r="CA92" s="419"/>
      <c r="CB92" s="419"/>
      <c r="CC92" s="419"/>
      <c r="CD92" s="419"/>
      <c r="CE92" s="419"/>
      <c r="CF92" s="419"/>
      <c r="CG92" s="419"/>
      <c r="CH92" s="419"/>
      <c r="CI92" s="419"/>
      <c r="CJ92" s="419"/>
      <c r="CK92" s="419"/>
      <c r="CL92" s="419"/>
      <c r="CM92" s="419"/>
      <c r="CN92" s="419"/>
      <c r="CO92" s="419"/>
      <c r="CP92" s="419"/>
      <c r="CQ92" s="419"/>
      <c r="CR92" s="419"/>
      <c r="CS92" s="419"/>
      <c r="CT92" s="419"/>
      <c r="CU92" s="419"/>
      <c r="CV92" s="419"/>
      <c r="CW92" s="419"/>
      <c r="CX92" s="419"/>
      <c r="CY92" s="419"/>
      <c r="CZ92" s="419"/>
      <c r="DA92" s="419"/>
      <c r="DB92" s="419"/>
      <c r="DC92" s="419"/>
      <c r="DD92" s="419"/>
      <c r="DE92" s="419"/>
      <c r="DF92" s="419"/>
      <c r="DG92" s="419"/>
      <c r="DH92" s="419"/>
      <c r="DI92" s="419"/>
      <c r="DJ92" s="419"/>
      <c r="DK92" s="419"/>
      <c r="DL92" s="419"/>
      <c r="DM92" s="419"/>
      <c r="DN92" s="419"/>
      <c r="DO92" s="419"/>
      <c r="DP92" s="419"/>
      <c r="DQ92" s="419"/>
      <c r="DR92" s="419"/>
      <c r="DS92" s="419"/>
      <c r="DT92" s="419"/>
      <c r="DU92" s="419"/>
      <c r="DV92" s="419"/>
      <c r="DW92" s="419"/>
      <c r="DX92" s="419"/>
      <c r="DY92" s="419"/>
      <c r="DZ92" s="419"/>
      <c r="EA92" s="419"/>
      <c r="EB92" s="419"/>
      <c r="EC92" s="419"/>
      <c r="ED92" s="419"/>
      <c r="EE92" s="419"/>
      <c r="EF92" s="419"/>
      <c r="EG92" s="419"/>
      <c r="EH92" s="419"/>
      <c r="EI92" s="419"/>
      <c r="EJ92" s="419"/>
      <c r="EK92" s="419"/>
      <c r="EL92" s="419"/>
      <c r="EM92" s="419"/>
      <c r="EN92" s="419"/>
      <c r="EO92" s="419"/>
      <c r="EP92" s="419"/>
      <c r="EQ92" s="419"/>
      <c r="ER92" s="419"/>
      <c r="ES92" s="419"/>
      <c r="ET92" s="419"/>
      <c r="EU92" s="419"/>
    </row>
    <row r="93" spans="1:151" s="429" customFormat="1" ht="87" hidden="1">
      <c r="A93" s="429" t="s">
        <v>1816</v>
      </c>
      <c r="B93" s="429" t="s">
        <v>951</v>
      </c>
      <c r="C93" s="429" t="s">
        <v>361</v>
      </c>
      <c r="D93" s="429" t="s">
        <v>1817</v>
      </c>
      <c r="E93" s="429" t="s">
        <v>1818</v>
      </c>
      <c r="F93" s="429" t="s">
        <v>32</v>
      </c>
      <c r="G93" s="429" t="s">
        <v>1516</v>
      </c>
      <c r="H93" s="429" t="s">
        <v>1515</v>
      </c>
      <c r="I93" s="429" t="s">
        <v>1516</v>
      </c>
      <c r="J93" s="430" t="s">
        <v>1517</v>
      </c>
      <c r="K93" s="430" t="s">
        <v>1698</v>
      </c>
      <c r="L93" s="430" t="s">
        <v>1698</v>
      </c>
      <c r="M93" s="429" t="s">
        <v>1519</v>
      </c>
      <c r="N93" s="429" t="s">
        <v>1530</v>
      </c>
      <c r="O93" s="429" t="s">
        <v>1521</v>
      </c>
      <c r="P93" s="429" t="s">
        <v>33</v>
      </c>
      <c r="Q93" s="429" t="s">
        <v>32</v>
      </c>
      <c r="R93" s="429" t="s">
        <v>1788</v>
      </c>
      <c r="S93" s="429" t="s">
        <v>1516</v>
      </c>
      <c r="T93" s="429" t="s">
        <v>1535</v>
      </c>
      <c r="V93" s="429" t="s">
        <v>8</v>
      </c>
      <c r="X93" s="429" t="s">
        <v>1524</v>
      </c>
      <c r="AA93" s="429" t="s">
        <v>32</v>
      </c>
      <c r="AB93" s="429" t="s">
        <v>1536</v>
      </c>
      <c r="AC93" s="429" t="s">
        <v>1536</v>
      </c>
      <c r="AD93" s="429" t="s">
        <v>1537</v>
      </c>
      <c r="AE93" s="429" t="s">
        <v>1526</v>
      </c>
      <c r="AF93" s="430">
        <v>44530</v>
      </c>
      <c r="AG93" s="429" t="s">
        <v>1538</v>
      </c>
      <c r="AH93" s="429">
        <v>1</v>
      </c>
      <c r="AI93" s="419"/>
      <c r="AJ93" s="419"/>
      <c r="AK93" s="419"/>
      <c r="AL93" s="419"/>
      <c r="AM93" s="419"/>
      <c r="AN93" s="419"/>
      <c r="AO93" s="419"/>
      <c r="AP93" s="419"/>
      <c r="AQ93" s="419"/>
      <c r="AR93" s="419"/>
      <c r="AS93" s="419"/>
      <c r="AT93" s="419"/>
      <c r="AU93" s="419"/>
      <c r="AV93" s="419"/>
      <c r="AW93" s="419"/>
      <c r="AX93" s="419"/>
      <c r="AY93" s="419"/>
      <c r="AZ93" s="419"/>
      <c r="BA93" s="419"/>
      <c r="BB93" s="419"/>
      <c r="BC93" s="419"/>
      <c r="BD93" s="419"/>
      <c r="BE93" s="419"/>
      <c r="BF93" s="419"/>
      <c r="BG93" s="419"/>
      <c r="BH93" s="419"/>
      <c r="BI93" s="419"/>
      <c r="BJ93" s="419"/>
      <c r="BK93" s="419"/>
      <c r="BL93" s="419"/>
      <c r="BM93" s="419"/>
      <c r="BN93" s="419"/>
      <c r="BO93" s="419"/>
      <c r="BP93" s="419"/>
      <c r="BQ93" s="419"/>
      <c r="BR93" s="419"/>
      <c r="BS93" s="419"/>
      <c r="BT93" s="419"/>
      <c r="BU93" s="419"/>
      <c r="BV93" s="419"/>
      <c r="BW93" s="419"/>
      <c r="BX93" s="419"/>
      <c r="BY93" s="419"/>
      <c r="BZ93" s="419"/>
      <c r="CA93" s="419"/>
      <c r="CB93" s="419"/>
      <c r="CC93" s="419"/>
      <c r="CD93" s="419"/>
      <c r="CE93" s="419"/>
      <c r="CF93" s="419"/>
      <c r="CG93" s="419"/>
      <c r="CH93" s="419"/>
      <c r="CI93" s="419"/>
      <c r="CJ93" s="419"/>
      <c r="CK93" s="419"/>
      <c r="CL93" s="419"/>
      <c r="CM93" s="419"/>
      <c r="CN93" s="419"/>
      <c r="CO93" s="419"/>
      <c r="CP93" s="419"/>
      <c r="CQ93" s="419"/>
      <c r="CR93" s="419"/>
      <c r="CS93" s="419"/>
      <c r="CT93" s="419"/>
      <c r="CU93" s="419"/>
      <c r="CV93" s="419"/>
      <c r="CW93" s="419"/>
      <c r="CX93" s="419"/>
      <c r="CY93" s="419"/>
      <c r="CZ93" s="419"/>
      <c r="DA93" s="419"/>
      <c r="DB93" s="419"/>
      <c r="DC93" s="419"/>
      <c r="DD93" s="419"/>
      <c r="DE93" s="419"/>
      <c r="DF93" s="419"/>
      <c r="DG93" s="419"/>
      <c r="DH93" s="419"/>
      <c r="DI93" s="419"/>
      <c r="DJ93" s="419"/>
      <c r="DK93" s="419"/>
      <c r="DL93" s="419"/>
      <c r="DM93" s="419"/>
      <c r="DN93" s="419"/>
      <c r="DO93" s="419"/>
      <c r="DP93" s="419"/>
      <c r="DQ93" s="419"/>
      <c r="DR93" s="419"/>
      <c r="DS93" s="419"/>
      <c r="DT93" s="419"/>
      <c r="DU93" s="419"/>
      <c r="DV93" s="419"/>
      <c r="DW93" s="419"/>
      <c r="DX93" s="419"/>
      <c r="DY93" s="419"/>
      <c r="DZ93" s="419"/>
      <c r="EA93" s="419"/>
      <c r="EB93" s="419"/>
      <c r="EC93" s="419"/>
      <c r="ED93" s="419"/>
      <c r="EE93" s="419"/>
      <c r="EF93" s="419"/>
      <c r="EG93" s="419"/>
      <c r="EH93" s="419"/>
      <c r="EI93" s="419"/>
      <c r="EJ93" s="419"/>
      <c r="EK93" s="419"/>
      <c r="EL93" s="419"/>
      <c r="EM93" s="419"/>
      <c r="EN93" s="419"/>
      <c r="EO93" s="419"/>
      <c r="EP93" s="419"/>
      <c r="EQ93" s="419"/>
      <c r="ER93" s="419"/>
      <c r="ES93" s="419"/>
      <c r="ET93" s="419"/>
      <c r="EU93" s="419"/>
    </row>
    <row r="94" spans="1:151" s="429" customFormat="1" ht="203" hidden="1">
      <c r="A94" s="429" t="s">
        <v>1819</v>
      </c>
      <c r="B94" s="429" t="s">
        <v>956</v>
      </c>
      <c r="C94" s="429" t="s">
        <v>361</v>
      </c>
      <c r="D94" s="429" t="s">
        <v>1820</v>
      </c>
      <c r="E94" s="429" t="s">
        <v>1821</v>
      </c>
      <c r="F94" s="429" t="s">
        <v>33</v>
      </c>
      <c r="G94" s="429" t="s">
        <v>1822</v>
      </c>
      <c r="H94" s="429" t="s">
        <v>1515</v>
      </c>
      <c r="I94" s="429" t="s">
        <v>1516</v>
      </c>
      <c r="J94" s="430" t="s">
        <v>1213</v>
      </c>
      <c r="K94" s="430" t="s">
        <v>1518</v>
      </c>
      <c r="L94" s="430" t="s">
        <v>1518</v>
      </c>
      <c r="M94" s="429" t="s">
        <v>1519</v>
      </c>
      <c r="N94" s="429" t="s">
        <v>1530</v>
      </c>
      <c r="O94" s="429" t="s">
        <v>1521</v>
      </c>
      <c r="P94" s="429" t="s">
        <v>32</v>
      </c>
      <c r="Q94" s="429" t="s">
        <v>32</v>
      </c>
      <c r="R94" s="429" t="s">
        <v>1823</v>
      </c>
      <c r="S94" s="433" t="s">
        <v>1824</v>
      </c>
      <c r="T94" s="429" t="s">
        <v>1825</v>
      </c>
      <c r="V94" s="429" t="s">
        <v>8</v>
      </c>
      <c r="X94" s="429" t="s">
        <v>8</v>
      </c>
      <c r="AA94" s="429" t="s">
        <v>33</v>
      </c>
      <c r="AB94" s="429" t="s">
        <v>1826</v>
      </c>
      <c r="AC94" s="429" t="s">
        <v>1827</v>
      </c>
      <c r="AD94" s="429" t="s">
        <v>1828</v>
      </c>
      <c r="AE94" s="429" t="s">
        <v>1526</v>
      </c>
      <c r="AF94" s="430">
        <v>44530</v>
      </c>
      <c r="AG94" s="429" t="s">
        <v>1829</v>
      </c>
      <c r="AH94" s="429">
        <v>1</v>
      </c>
      <c r="AI94" s="419"/>
      <c r="AJ94" s="419"/>
      <c r="AK94" s="419"/>
      <c r="AL94" s="419"/>
      <c r="AM94" s="419"/>
      <c r="AN94" s="419"/>
      <c r="AO94" s="419"/>
      <c r="AP94" s="419"/>
      <c r="AQ94" s="419"/>
      <c r="AR94" s="419"/>
      <c r="AS94" s="419"/>
      <c r="AT94" s="419"/>
      <c r="AU94" s="419"/>
      <c r="AV94" s="419"/>
      <c r="AW94" s="419"/>
      <c r="AX94" s="419"/>
      <c r="AY94" s="419"/>
      <c r="AZ94" s="419"/>
      <c r="BA94" s="419"/>
      <c r="BB94" s="419"/>
      <c r="BC94" s="419"/>
      <c r="BD94" s="419"/>
      <c r="BE94" s="419"/>
      <c r="BF94" s="419"/>
      <c r="BG94" s="419"/>
      <c r="BH94" s="419"/>
      <c r="BI94" s="419"/>
      <c r="BJ94" s="419"/>
      <c r="BK94" s="419"/>
      <c r="BL94" s="419"/>
      <c r="BM94" s="419"/>
      <c r="BN94" s="419"/>
      <c r="BO94" s="419"/>
      <c r="BP94" s="419"/>
      <c r="BQ94" s="419"/>
      <c r="BR94" s="419"/>
      <c r="BS94" s="419"/>
      <c r="BT94" s="419"/>
      <c r="BU94" s="419"/>
      <c r="BV94" s="419"/>
      <c r="BW94" s="419"/>
      <c r="BX94" s="419"/>
      <c r="BY94" s="419"/>
      <c r="BZ94" s="419"/>
      <c r="CA94" s="419"/>
      <c r="CB94" s="419"/>
      <c r="CC94" s="419"/>
      <c r="CD94" s="419"/>
      <c r="CE94" s="419"/>
      <c r="CF94" s="419"/>
      <c r="CG94" s="419"/>
      <c r="CH94" s="419"/>
      <c r="CI94" s="419"/>
      <c r="CJ94" s="419"/>
      <c r="CK94" s="419"/>
      <c r="CL94" s="419"/>
      <c r="CM94" s="419"/>
      <c r="CN94" s="419"/>
      <c r="CO94" s="419"/>
      <c r="CP94" s="419"/>
      <c r="CQ94" s="419"/>
      <c r="CR94" s="419"/>
      <c r="CS94" s="419"/>
      <c r="CT94" s="419"/>
      <c r="CU94" s="419"/>
      <c r="CV94" s="419"/>
      <c r="CW94" s="419"/>
      <c r="CX94" s="419"/>
      <c r="CY94" s="419"/>
      <c r="CZ94" s="419"/>
      <c r="DA94" s="419"/>
      <c r="DB94" s="419"/>
      <c r="DC94" s="419"/>
      <c r="DD94" s="419"/>
      <c r="DE94" s="419"/>
      <c r="DF94" s="419"/>
      <c r="DG94" s="419"/>
      <c r="DH94" s="419"/>
      <c r="DI94" s="419"/>
      <c r="DJ94" s="419"/>
      <c r="DK94" s="419"/>
      <c r="DL94" s="419"/>
      <c r="DM94" s="419"/>
      <c r="DN94" s="419"/>
      <c r="DO94" s="419"/>
      <c r="DP94" s="419"/>
      <c r="DQ94" s="419"/>
      <c r="DR94" s="419"/>
      <c r="DS94" s="419"/>
      <c r="DT94" s="419"/>
      <c r="DU94" s="419"/>
      <c r="DV94" s="419"/>
      <c r="DW94" s="419"/>
      <c r="DX94" s="419"/>
      <c r="DY94" s="419"/>
      <c r="DZ94" s="419"/>
      <c r="EA94" s="419"/>
      <c r="EB94" s="419"/>
      <c r="EC94" s="419"/>
      <c r="ED94" s="419"/>
      <c r="EE94" s="419"/>
      <c r="EF94" s="419"/>
      <c r="EG94" s="419"/>
      <c r="EH94" s="419"/>
      <c r="EI94" s="419"/>
      <c r="EJ94" s="419"/>
      <c r="EK94" s="419"/>
      <c r="EL94" s="419"/>
      <c r="EM94" s="419"/>
      <c r="EN94" s="419"/>
      <c r="EO94" s="419"/>
      <c r="EP94" s="419"/>
      <c r="EQ94" s="419"/>
      <c r="ER94" s="419"/>
      <c r="ES94" s="419"/>
      <c r="ET94" s="419"/>
      <c r="EU94" s="419"/>
    </row>
    <row r="95" spans="1:151" s="429" customFormat="1" ht="43.5" hidden="1">
      <c r="A95" s="435" t="s">
        <v>1830</v>
      </c>
      <c r="B95" s="435" t="s">
        <v>933</v>
      </c>
      <c r="C95" s="435" t="s">
        <v>361</v>
      </c>
      <c r="D95" s="435" t="s">
        <v>1831</v>
      </c>
      <c r="E95" s="435" t="s">
        <v>1832</v>
      </c>
      <c r="F95" s="435" t="s">
        <v>33</v>
      </c>
      <c r="G95" s="435" t="s">
        <v>1833</v>
      </c>
      <c r="H95" s="435" t="s">
        <v>1515</v>
      </c>
      <c r="I95" s="436">
        <v>44562</v>
      </c>
      <c r="J95" s="437" t="s">
        <v>1834</v>
      </c>
      <c r="K95" s="437" t="s">
        <v>960</v>
      </c>
      <c r="L95" s="437" t="s">
        <v>960</v>
      </c>
      <c r="M95" s="435" t="s">
        <v>1519</v>
      </c>
      <c r="N95" s="435" t="s">
        <v>1520</v>
      </c>
      <c r="O95" s="438" t="s">
        <v>1835</v>
      </c>
      <c r="P95" s="435" t="s">
        <v>33</v>
      </c>
      <c r="Q95" s="435" t="s">
        <v>33</v>
      </c>
      <c r="R95" s="435" t="s">
        <v>1836</v>
      </c>
      <c r="S95" s="438" t="s">
        <v>1837</v>
      </c>
      <c r="T95" s="435" t="s">
        <v>1523</v>
      </c>
      <c r="U95" s="435"/>
      <c r="V95" s="435" t="s">
        <v>1524</v>
      </c>
      <c r="W95" s="435"/>
      <c r="X95" s="435" t="s">
        <v>8</v>
      </c>
      <c r="Y95" s="435"/>
      <c r="Z95" s="435" t="s">
        <v>32</v>
      </c>
      <c r="AA95" s="435" t="s">
        <v>32</v>
      </c>
      <c r="AB95" s="438" t="s">
        <v>1516</v>
      </c>
      <c r="AC95" s="438" t="s">
        <v>1516</v>
      </c>
      <c r="AD95" s="438" t="s">
        <v>1516</v>
      </c>
      <c r="AE95" s="438" t="s">
        <v>1516</v>
      </c>
      <c r="AF95" s="437">
        <v>44530</v>
      </c>
      <c r="AG95" s="438" t="s">
        <v>1516</v>
      </c>
      <c r="AH95" s="429">
        <v>1</v>
      </c>
      <c r="AI95" s="419"/>
      <c r="AJ95" s="419"/>
      <c r="AK95" s="419"/>
      <c r="AL95" s="419"/>
      <c r="AM95" s="419"/>
      <c r="AN95" s="419"/>
      <c r="AO95" s="419"/>
      <c r="AP95" s="419"/>
      <c r="AQ95" s="419"/>
      <c r="AR95" s="419"/>
      <c r="AS95" s="419"/>
      <c r="AT95" s="419"/>
      <c r="AU95" s="419"/>
      <c r="AV95" s="419"/>
      <c r="AW95" s="419"/>
      <c r="AX95" s="419"/>
      <c r="AY95" s="419"/>
      <c r="AZ95" s="419"/>
      <c r="BA95" s="419"/>
      <c r="BB95" s="419"/>
      <c r="BC95" s="419"/>
      <c r="BD95" s="419"/>
      <c r="BE95" s="419"/>
      <c r="BF95" s="419"/>
      <c r="BG95" s="419"/>
      <c r="BH95" s="419"/>
      <c r="BI95" s="419"/>
      <c r="BJ95" s="419"/>
      <c r="BK95" s="419"/>
      <c r="BL95" s="419"/>
      <c r="BM95" s="419"/>
      <c r="BN95" s="419"/>
      <c r="BO95" s="419"/>
      <c r="BP95" s="419"/>
      <c r="BQ95" s="419"/>
      <c r="BR95" s="419"/>
      <c r="BS95" s="419"/>
      <c r="BT95" s="419"/>
      <c r="BU95" s="419"/>
      <c r="BV95" s="419"/>
      <c r="BW95" s="419"/>
      <c r="BX95" s="419"/>
      <c r="BY95" s="419"/>
      <c r="BZ95" s="419"/>
      <c r="CA95" s="419"/>
      <c r="CB95" s="419"/>
      <c r="CC95" s="419"/>
      <c r="CD95" s="419"/>
      <c r="CE95" s="419"/>
      <c r="CF95" s="419"/>
      <c r="CG95" s="419"/>
      <c r="CH95" s="419"/>
      <c r="CI95" s="419"/>
      <c r="CJ95" s="419"/>
      <c r="CK95" s="419"/>
      <c r="CL95" s="419"/>
      <c r="CM95" s="419"/>
      <c r="CN95" s="419"/>
      <c r="CO95" s="419"/>
      <c r="CP95" s="419"/>
      <c r="CQ95" s="419"/>
      <c r="CR95" s="419"/>
      <c r="CS95" s="419"/>
      <c r="CT95" s="419"/>
      <c r="CU95" s="419"/>
      <c r="CV95" s="419"/>
      <c r="CW95" s="419"/>
      <c r="CX95" s="419"/>
      <c r="CY95" s="419"/>
      <c r="CZ95" s="419"/>
      <c r="DA95" s="419"/>
      <c r="DB95" s="419"/>
      <c r="DC95" s="419"/>
      <c r="DD95" s="419"/>
      <c r="DE95" s="419"/>
      <c r="DF95" s="419"/>
      <c r="DG95" s="419"/>
      <c r="DH95" s="419"/>
      <c r="DI95" s="419"/>
      <c r="DJ95" s="419"/>
      <c r="DK95" s="419"/>
      <c r="DL95" s="419"/>
      <c r="DM95" s="419"/>
      <c r="DN95" s="419"/>
      <c r="DO95" s="419"/>
      <c r="DP95" s="419"/>
      <c r="DQ95" s="419"/>
      <c r="DR95" s="419"/>
      <c r="DS95" s="419"/>
      <c r="DT95" s="419"/>
      <c r="DU95" s="419"/>
      <c r="DV95" s="419"/>
      <c r="DW95" s="419"/>
      <c r="DX95" s="419"/>
      <c r="DY95" s="419"/>
      <c r="DZ95" s="419"/>
      <c r="EA95" s="419"/>
      <c r="EB95" s="419"/>
      <c r="EC95" s="419"/>
      <c r="ED95" s="419"/>
      <c r="EE95" s="419"/>
      <c r="EF95" s="419"/>
      <c r="EG95" s="419"/>
      <c r="EH95" s="419"/>
      <c r="EI95" s="419"/>
      <c r="EJ95" s="419"/>
      <c r="EK95" s="419"/>
      <c r="EL95" s="419"/>
      <c r="EM95" s="419"/>
      <c r="EN95" s="419"/>
      <c r="EO95" s="419"/>
      <c r="EP95" s="419"/>
      <c r="EQ95" s="419"/>
      <c r="ER95" s="419"/>
      <c r="ES95" s="419"/>
      <c r="ET95" s="419"/>
      <c r="EU95" s="419"/>
    </row>
    <row r="96" spans="1:151" s="445" customFormat="1" ht="58" hidden="1">
      <c r="A96" s="439" t="s">
        <v>1838</v>
      </c>
      <c r="B96" s="439" t="s">
        <v>933</v>
      </c>
      <c r="C96" s="439" t="s">
        <v>361</v>
      </c>
      <c r="D96" s="439" t="s">
        <v>1839</v>
      </c>
      <c r="E96" s="435" t="s">
        <v>1840</v>
      </c>
      <c r="F96" s="439" t="s">
        <v>32</v>
      </c>
      <c r="G96" s="439" t="s">
        <v>1516</v>
      </c>
      <c r="H96" s="439" t="s">
        <v>1515</v>
      </c>
      <c r="I96" s="440">
        <v>43831</v>
      </c>
      <c r="J96" s="441" t="s">
        <v>1834</v>
      </c>
      <c r="K96" s="437" t="s">
        <v>1841</v>
      </c>
      <c r="L96" s="437" t="s">
        <v>1841</v>
      </c>
      <c r="M96" s="439" t="s">
        <v>1519</v>
      </c>
      <c r="N96" s="439" t="s">
        <v>1520</v>
      </c>
      <c r="O96" s="439" t="s">
        <v>1842</v>
      </c>
      <c r="P96" s="439" t="s">
        <v>33</v>
      </c>
      <c r="Q96" s="439" t="s">
        <v>33</v>
      </c>
      <c r="R96" s="439" t="s">
        <v>1836</v>
      </c>
      <c r="S96" s="442" t="s">
        <v>1843</v>
      </c>
      <c r="T96" s="439" t="s">
        <v>1523</v>
      </c>
      <c r="U96" s="439"/>
      <c r="V96" s="439" t="s">
        <v>1524</v>
      </c>
      <c r="W96" s="439"/>
      <c r="X96" s="439" t="s">
        <v>1524</v>
      </c>
      <c r="Y96" s="439"/>
      <c r="Z96" s="439"/>
      <c r="AA96" s="439" t="s">
        <v>33</v>
      </c>
      <c r="AB96" s="443" t="s">
        <v>1516</v>
      </c>
      <c r="AC96" s="443" t="s">
        <v>1516</v>
      </c>
      <c r="AD96" s="443" t="s">
        <v>1516</v>
      </c>
      <c r="AE96" s="443" t="s">
        <v>1516</v>
      </c>
      <c r="AF96" s="441">
        <v>44530</v>
      </c>
      <c r="AG96" s="443" t="s">
        <v>1516</v>
      </c>
      <c r="AH96" s="429">
        <v>1</v>
      </c>
      <c r="AI96" s="444"/>
      <c r="AJ96" s="444"/>
      <c r="AK96" s="444"/>
      <c r="AL96" s="444"/>
      <c r="AM96" s="444"/>
      <c r="AN96" s="444"/>
      <c r="AO96" s="444"/>
      <c r="AP96" s="444"/>
      <c r="AQ96" s="444"/>
      <c r="AR96" s="444"/>
      <c r="AS96" s="444"/>
      <c r="AT96" s="444"/>
      <c r="AU96" s="444"/>
      <c r="AV96" s="444"/>
      <c r="AW96" s="444"/>
      <c r="AX96" s="444"/>
      <c r="AY96" s="444"/>
      <c r="AZ96" s="444"/>
      <c r="BA96" s="444"/>
      <c r="BB96" s="444"/>
      <c r="BC96" s="444"/>
      <c r="BD96" s="444"/>
      <c r="BE96" s="444"/>
      <c r="BF96" s="444"/>
      <c r="BG96" s="444"/>
      <c r="BH96" s="444"/>
      <c r="BI96" s="444"/>
      <c r="BJ96" s="444"/>
      <c r="BK96" s="444"/>
      <c r="BL96" s="444"/>
      <c r="BM96" s="444"/>
      <c r="BN96" s="444"/>
      <c r="BO96" s="444"/>
      <c r="BP96" s="444"/>
      <c r="BQ96" s="444"/>
      <c r="BR96" s="444"/>
      <c r="BS96" s="444"/>
      <c r="BT96" s="444"/>
      <c r="BU96" s="444"/>
      <c r="BV96" s="444"/>
      <c r="BW96" s="444"/>
      <c r="BX96" s="444"/>
      <c r="BY96" s="444"/>
      <c r="BZ96" s="444"/>
      <c r="CA96" s="444"/>
      <c r="CB96" s="444"/>
      <c r="CC96" s="444"/>
      <c r="CD96" s="444"/>
      <c r="CE96" s="444"/>
      <c r="CF96" s="444"/>
      <c r="CG96" s="444"/>
      <c r="CH96" s="444"/>
      <c r="CI96" s="444"/>
      <c r="CJ96" s="444"/>
      <c r="CK96" s="444"/>
      <c r="CL96" s="444"/>
      <c r="CM96" s="444"/>
      <c r="CN96" s="444"/>
      <c r="CO96" s="444"/>
      <c r="CP96" s="444"/>
      <c r="CQ96" s="444"/>
      <c r="CR96" s="444"/>
      <c r="CS96" s="444"/>
      <c r="CT96" s="444"/>
      <c r="CU96" s="444"/>
      <c r="CV96" s="444"/>
      <c r="CW96" s="444"/>
      <c r="CX96" s="444"/>
      <c r="CY96" s="444"/>
      <c r="CZ96" s="444"/>
      <c r="DA96" s="444"/>
      <c r="DB96" s="444"/>
      <c r="DC96" s="444"/>
      <c r="DD96" s="444"/>
      <c r="DE96" s="444"/>
      <c r="DF96" s="444"/>
      <c r="DG96" s="444"/>
      <c r="DH96" s="444"/>
      <c r="DI96" s="444"/>
      <c r="DJ96" s="444"/>
      <c r="DK96" s="444"/>
      <c r="DL96" s="444"/>
      <c r="DM96" s="444"/>
      <c r="DN96" s="444"/>
      <c r="DO96" s="444"/>
      <c r="DP96" s="444"/>
      <c r="DQ96" s="444"/>
      <c r="DR96" s="444"/>
      <c r="DS96" s="444"/>
      <c r="DT96" s="444"/>
      <c r="DU96" s="444"/>
      <c r="DV96" s="444"/>
      <c r="DW96" s="444"/>
      <c r="DX96" s="444"/>
      <c r="DY96" s="444"/>
      <c r="DZ96" s="444"/>
      <c r="EA96" s="444"/>
      <c r="EB96" s="444"/>
      <c r="EC96" s="444"/>
      <c r="ED96" s="444"/>
      <c r="EE96" s="444"/>
      <c r="EF96" s="444"/>
      <c r="EG96" s="444"/>
      <c r="EH96" s="444"/>
      <c r="EI96" s="444"/>
      <c r="EJ96" s="444"/>
      <c r="EK96" s="444"/>
      <c r="EL96" s="444"/>
      <c r="EM96" s="444"/>
      <c r="EN96" s="444"/>
      <c r="EO96" s="444"/>
      <c r="EP96" s="444"/>
      <c r="EQ96" s="444"/>
      <c r="ER96" s="444"/>
      <c r="ES96" s="444"/>
      <c r="ET96" s="444"/>
      <c r="EU96" s="444"/>
    </row>
    <row r="97" spans="1:151" s="429" customFormat="1" ht="87" hidden="1">
      <c r="A97" s="439" t="s">
        <v>1844</v>
      </c>
      <c r="B97" s="443" t="s">
        <v>933</v>
      </c>
      <c r="C97" s="443" t="s">
        <v>361</v>
      </c>
      <c r="D97" s="443" t="s">
        <v>1845</v>
      </c>
      <c r="E97" s="438" t="s">
        <v>1846</v>
      </c>
      <c r="F97" s="443" t="s">
        <v>32</v>
      </c>
      <c r="G97" s="439" t="s">
        <v>1516</v>
      </c>
      <c r="H97" s="443" t="s">
        <v>1515</v>
      </c>
      <c r="I97" s="441">
        <v>43831</v>
      </c>
      <c r="J97" s="441" t="s">
        <v>1834</v>
      </c>
      <c r="K97" s="437" t="s">
        <v>1841</v>
      </c>
      <c r="L97" s="437" t="s">
        <v>1841</v>
      </c>
      <c r="M97" s="443" t="s">
        <v>1519</v>
      </c>
      <c r="N97" s="443" t="s">
        <v>1520</v>
      </c>
      <c r="O97" s="443" t="s">
        <v>1674</v>
      </c>
      <c r="P97" s="443" t="s">
        <v>33</v>
      </c>
      <c r="Q97" s="443" t="s">
        <v>33</v>
      </c>
      <c r="R97" s="443" t="s">
        <v>1836</v>
      </c>
      <c r="S97" s="443" t="s">
        <v>1847</v>
      </c>
      <c r="T97" s="443" t="s">
        <v>1523</v>
      </c>
      <c r="U97" s="443"/>
      <c r="V97" s="439" t="s">
        <v>8</v>
      </c>
      <c r="W97" s="443"/>
      <c r="X97" s="443" t="s">
        <v>1524</v>
      </c>
      <c r="Y97" s="443"/>
      <c r="Z97" s="443"/>
      <c r="AA97" s="439" t="s">
        <v>33</v>
      </c>
      <c r="AB97" s="443" t="s">
        <v>1516</v>
      </c>
      <c r="AC97" s="443" t="s">
        <v>1516</v>
      </c>
      <c r="AD97" s="443" t="s">
        <v>1516</v>
      </c>
      <c r="AE97" s="443" t="s">
        <v>1516</v>
      </c>
      <c r="AF97" s="441">
        <v>44530</v>
      </c>
      <c r="AG97" s="443" t="s">
        <v>1516</v>
      </c>
      <c r="AH97" s="429">
        <v>1</v>
      </c>
      <c r="AI97" s="419"/>
      <c r="AJ97" s="419"/>
      <c r="AK97" s="419"/>
      <c r="AL97" s="419"/>
      <c r="AM97" s="419"/>
      <c r="AN97" s="419"/>
      <c r="AO97" s="419"/>
      <c r="AP97" s="419"/>
      <c r="AQ97" s="419"/>
      <c r="AR97" s="419"/>
      <c r="AS97" s="419"/>
      <c r="AT97" s="419"/>
      <c r="AU97" s="419"/>
      <c r="AV97" s="419"/>
      <c r="AW97" s="419"/>
      <c r="AX97" s="419"/>
      <c r="AY97" s="419"/>
      <c r="AZ97" s="419"/>
      <c r="BA97" s="419"/>
      <c r="BB97" s="419"/>
      <c r="BC97" s="419"/>
      <c r="BD97" s="419"/>
      <c r="BE97" s="419"/>
      <c r="BF97" s="419"/>
      <c r="BG97" s="419"/>
      <c r="BH97" s="419"/>
      <c r="BI97" s="419"/>
      <c r="BJ97" s="419"/>
      <c r="BK97" s="419"/>
      <c r="BL97" s="419"/>
      <c r="BM97" s="419"/>
      <c r="BN97" s="419"/>
      <c r="BO97" s="419"/>
      <c r="BP97" s="419"/>
      <c r="BQ97" s="419"/>
      <c r="BR97" s="419"/>
      <c r="BS97" s="419"/>
      <c r="BT97" s="419"/>
      <c r="BU97" s="419"/>
      <c r="BV97" s="419"/>
      <c r="BW97" s="419"/>
      <c r="BX97" s="419"/>
      <c r="BY97" s="419"/>
      <c r="BZ97" s="419"/>
      <c r="CA97" s="419"/>
      <c r="CB97" s="419"/>
      <c r="CC97" s="419"/>
      <c r="CD97" s="419"/>
      <c r="CE97" s="419"/>
      <c r="CF97" s="419"/>
      <c r="CG97" s="419"/>
      <c r="CH97" s="419"/>
      <c r="CI97" s="419"/>
      <c r="CJ97" s="419"/>
      <c r="CK97" s="419"/>
      <c r="CL97" s="419"/>
      <c r="CM97" s="419"/>
      <c r="CN97" s="419"/>
      <c r="CO97" s="419"/>
      <c r="CP97" s="419"/>
      <c r="CQ97" s="419"/>
      <c r="CR97" s="419"/>
      <c r="CS97" s="419"/>
      <c r="CT97" s="419"/>
      <c r="CU97" s="419"/>
      <c r="CV97" s="419"/>
      <c r="CW97" s="419"/>
      <c r="CX97" s="419"/>
      <c r="CY97" s="419"/>
      <c r="CZ97" s="419"/>
      <c r="DA97" s="419"/>
      <c r="DB97" s="419"/>
      <c r="DC97" s="419"/>
      <c r="DD97" s="419"/>
      <c r="DE97" s="419"/>
      <c r="DF97" s="419"/>
      <c r="DG97" s="419"/>
      <c r="DH97" s="419"/>
      <c r="DI97" s="419"/>
      <c r="DJ97" s="419"/>
      <c r="DK97" s="419"/>
      <c r="DL97" s="419"/>
      <c r="DM97" s="419"/>
      <c r="DN97" s="419"/>
      <c r="DO97" s="419"/>
      <c r="DP97" s="419"/>
      <c r="DQ97" s="419"/>
      <c r="DR97" s="419"/>
      <c r="DS97" s="419"/>
      <c r="DT97" s="419"/>
      <c r="DU97" s="419"/>
      <c r="DV97" s="419"/>
      <c r="DW97" s="419"/>
      <c r="DX97" s="419"/>
      <c r="DY97" s="419"/>
      <c r="DZ97" s="419"/>
      <c r="EA97" s="419"/>
      <c r="EB97" s="419"/>
      <c r="EC97" s="419"/>
      <c r="ED97" s="419"/>
      <c r="EE97" s="419"/>
      <c r="EF97" s="419"/>
      <c r="EG97" s="419"/>
      <c r="EH97" s="419"/>
      <c r="EI97" s="419"/>
      <c r="EJ97" s="419"/>
      <c r="EK97" s="419"/>
      <c r="EL97" s="419"/>
      <c r="EM97" s="419"/>
      <c r="EN97" s="419"/>
      <c r="EO97" s="419"/>
      <c r="EP97" s="419"/>
      <c r="EQ97" s="419"/>
      <c r="ER97" s="419"/>
      <c r="ES97" s="419"/>
      <c r="ET97" s="419"/>
      <c r="EU97" s="419"/>
    </row>
    <row r="98" spans="1:151" s="429" customFormat="1" ht="87" hidden="1">
      <c r="A98" s="439" t="s">
        <v>1848</v>
      </c>
      <c r="B98" s="443" t="s">
        <v>933</v>
      </c>
      <c r="C98" s="443" t="s">
        <v>361</v>
      </c>
      <c r="D98" s="443" t="s">
        <v>1849</v>
      </c>
      <c r="E98" s="438" t="s">
        <v>1850</v>
      </c>
      <c r="F98" s="443" t="s">
        <v>32</v>
      </c>
      <c r="G98" s="439" t="s">
        <v>1516</v>
      </c>
      <c r="H98" s="443" t="s">
        <v>1515</v>
      </c>
      <c r="I98" s="441">
        <v>43831</v>
      </c>
      <c r="J98" s="441" t="s">
        <v>1834</v>
      </c>
      <c r="K98" s="437" t="s">
        <v>1841</v>
      </c>
      <c r="L98" s="437" t="s">
        <v>1841</v>
      </c>
      <c r="M98" s="443" t="s">
        <v>1519</v>
      </c>
      <c r="N98" s="443" t="s">
        <v>1520</v>
      </c>
      <c r="O98" s="443" t="s">
        <v>1674</v>
      </c>
      <c r="P98" s="443" t="s">
        <v>33</v>
      </c>
      <c r="Q98" s="443" t="s">
        <v>33</v>
      </c>
      <c r="R98" s="443" t="s">
        <v>1836</v>
      </c>
      <c r="S98" s="443" t="s">
        <v>1851</v>
      </c>
      <c r="T98" s="443" t="s">
        <v>1523</v>
      </c>
      <c r="U98" s="443"/>
      <c r="V98" s="439" t="s">
        <v>1524</v>
      </c>
      <c r="W98" s="443"/>
      <c r="X98" s="443" t="s">
        <v>1524</v>
      </c>
      <c r="Y98" s="443"/>
      <c r="Z98" s="443"/>
      <c r="AA98" s="439" t="s">
        <v>33</v>
      </c>
      <c r="AB98" s="443" t="s">
        <v>1516</v>
      </c>
      <c r="AC98" s="443" t="s">
        <v>1516</v>
      </c>
      <c r="AD98" s="443" t="s">
        <v>1516</v>
      </c>
      <c r="AE98" s="443" t="s">
        <v>1516</v>
      </c>
      <c r="AF98" s="441">
        <v>44530</v>
      </c>
      <c r="AG98" s="443" t="s">
        <v>1516</v>
      </c>
      <c r="AH98" s="429">
        <v>1</v>
      </c>
      <c r="AI98" s="419"/>
      <c r="AJ98" s="419"/>
      <c r="AK98" s="419"/>
      <c r="AL98" s="419"/>
      <c r="AM98" s="419"/>
      <c r="AN98" s="419"/>
      <c r="AO98" s="419"/>
      <c r="AP98" s="419"/>
      <c r="AQ98" s="419"/>
      <c r="AR98" s="419"/>
      <c r="AS98" s="419"/>
      <c r="AT98" s="419"/>
      <c r="AU98" s="419"/>
      <c r="AV98" s="419"/>
      <c r="AW98" s="419"/>
      <c r="AX98" s="419"/>
      <c r="AY98" s="419"/>
      <c r="AZ98" s="419"/>
      <c r="BA98" s="419"/>
      <c r="BB98" s="419"/>
      <c r="BC98" s="419"/>
      <c r="BD98" s="419"/>
      <c r="BE98" s="419"/>
      <c r="BF98" s="419"/>
      <c r="BG98" s="419"/>
      <c r="BH98" s="419"/>
      <c r="BI98" s="419"/>
      <c r="BJ98" s="419"/>
      <c r="BK98" s="419"/>
      <c r="BL98" s="419"/>
      <c r="BM98" s="419"/>
      <c r="BN98" s="419"/>
      <c r="BO98" s="419"/>
      <c r="BP98" s="419"/>
      <c r="BQ98" s="419"/>
      <c r="BR98" s="419"/>
      <c r="BS98" s="419"/>
      <c r="BT98" s="419"/>
      <c r="BU98" s="419"/>
      <c r="BV98" s="419"/>
      <c r="BW98" s="419"/>
      <c r="BX98" s="419"/>
      <c r="BY98" s="419"/>
      <c r="BZ98" s="419"/>
      <c r="CA98" s="419"/>
      <c r="CB98" s="419"/>
      <c r="CC98" s="419"/>
      <c r="CD98" s="419"/>
      <c r="CE98" s="419"/>
      <c r="CF98" s="419"/>
      <c r="CG98" s="419"/>
      <c r="CH98" s="419"/>
      <c r="CI98" s="419"/>
      <c r="CJ98" s="419"/>
      <c r="CK98" s="419"/>
      <c r="CL98" s="419"/>
      <c r="CM98" s="419"/>
      <c r="CN98" s="419"/>
      <c r="CO98" s="419"/>
      <c r="CP98" s="419"/>
      <c r="CQ98" s="419"/>
      <c r="CR98" s="419"/>
      <c r="CS98" s="419"/>
      <c r="CT98" s="419"/>
      <c r="CU98" s="419"/>
      <c r="CV98" s="419"/>
      <c r="CW98" s="419"/>
      <c r="CX98" s="419"/>
      <c r="CY98" s="419"/>
      <c r="CZ98" s="419"/>
      <c r="DA98" s="419"/>
      <c r="DB98" s="419"/>
      <c r="DC98" s="419"/>
      <c r="DD98" s="419"/>
      <c r="DE98" s="419"/>
      <c r="DF98" s="419"/>
      <c r="DG98" s="419"/>
      <c r="DH98" s="419"/>
      <c r="DI98" s="419"/>
      <c r="DJ98" s="419"/>
      <c r="DK98" s="419"/>
      <c r="DL98" s="419"/>
      <c r="DM98" s="419"/>
      <c r="DN98" s="419"/>
      <c r="DO98" s="419"/>
      <c r="DP98" s="419"/>
      <c r="DQ98" s="419"/>
      <c r="DR98" s="419"/>
      <c r="DS98" s="419"/>
      <c r="DT98" s="419"/>
      <c r="DU98" s="419"/>
      <c r="DV98" s="419"/>
      <c r="DW98" s="419"/>
      <c r="DX98" s="419"/>
      <c r="DY98" s="419"/>
      <c r="DZ98" s="419"/>
      <c r="EA98" s="419"/>
      <c r="EB98" s="419"/>
      <c r="EC98" s="419"/>
      <c r="ED98" s="419"/>
      <c r="EE98" s="419"/>
      <c r="EF98" s="419"/>
      <c r="EG98" s="419"/>
      <c r="EH98" s="419"/>
      <c r="EI98" s="419"/>
      <c r="EJ98" s="419"/>
      <c r="EK98" s="419"/>
      <c r="EL98" s="419"/>
      <c r="EM98" s="419"/>
      <c r="EN98" s="419"/>
      <c r="EO98" s="419"/>
      <c r="EP98" s="419"/>
      <c r="EQ98" s="419"/>
      <c r="ER98" s="419"/>
      <c r="ES98" s="419"/>
      <c r="ET98" s="419"/>
      <c r="EU98" s="419"/>
    </row>
    <row r="99" spans="1:151" s="429" customFormat="1" ht="43.5" hidden="1">
      <c r="A99" s="439" t="s">
        <v>1852</v>
      </c>
      <c r="B99" s="443" t="s">
        <v>933</v>
      </c>
      <c r="C99" s="443" t="s">
        <v>361</v>
      </c>
      <c r="D99" s="443" t="s">
        <v>1853</v>
      </c>
      <c r="E99" s="438" t="s">
        <v>1854</v>
      </c>
      <c r="F99" s="443" t="s">
        <v>32</v>
      </c>
      <c r="G99" s="439" t="s">
        <v>1516</v>
      </c>
      <c r="H99" s="443" t="s">
        <v>1515</v>
      </c>
      <c r="I99" s="441">
        <v>43831</v>
      </c>
      <c r="J99" s="441" t="s">
        <v>1834</v>
      </c>
      <c r="K99" s="437" t="s">
        <v>1841</v>
      </c>
      <c r="L99" s="437" t="s">
        <v>1841</v>
      </c>
      <c r="M99" s="443" t="s">
        <v>1519</v>
      </c>
      <c r="N99" s="443" t="s">
        <v>1520</v>
      </c>
      <c r="O99" s="443" t="s">
        <v>1588</v>
      </c>
      <c r="P99" s="443" t="s">
        <v>33</v>
      </c>
      <c r="Q99" s="443" t="s">
        <v>33</v>
      </c>
      <c r="R99" s="443" t="s">
        <v>1836</v>
      </c>
      <c r="S99" s="443" t="s">
        <v>1837</v>
      </c>
      <c r="T99" s="443" t="s">
        <v>1523</v>
      </c>
      <c r="U99" s="443"/>
      <c r="V99" s="439" t="s">
        <v>1524</v>
      </c>
      <c r="W99" s="443"/>
      <c r="X99" s="443" t="s">
        <v>8</v>
      </c>
      <c r="Y99" s="443"/>
      <c r="Z99" s="443"/>
      <c r="AA99" s="439" t="s">
        <v>33</v>
      </c>
      <c r="AB99" s="443" t="s">
        <v>1516</v>
      </c>
      <c r="AC99" s="443" t="s">
        <v>1516</v>
      </c>
      <c r="AD99" s="443" t="s">
        <v>1516</v>
      </c>
      <c r="AE99" s="443" t="s">
        <v>1516</v>
      </c>
      <c r="AF99" s="441">
        <v>44530</v>
      </c>
      <c r="AG99" s="443" t="s">
        <v>1516</v>
      </c>
      <c r="AH99" s="429">
        <v>1</v>
      </c>
      <c r="AI99" s="419"/>
      <c r="AJ99" s="419"/>
      <c r="AK99" s="419"/>
      <c r="AL99" s="419"/>
      <c r="AM99" s="419"/>
      <c r="AN99" s="419"/>
      <c r="AO99" s="419"/>
      <c r="AP99" s="419"/>
      <c r="AQ99" s="419"/>
      <c r="AR99" s="419"/>
      <c r="AS99" s="419"/>
      <c r="AT99" s="419"/>
      <c r="AU99" s="419"/>
      <c r="AV99" s="419"/>
      <c r="AW99" s="419"/>
      <c r="AX99" s="419"/>
      <c r="AY99" s="419"/>
      <c r="AZ99" s="419"/>
      <c r="BA99" s="419"/>
      <c r="BB99" s="419"/>
      <c r="BC99" s="419"/>
      <c r="BD99" s="419"/>
      <c r="BE99" s="419"/>
      <c r="BF99" s="419"/>
      <c r="BG99" s="419"/>
      <c r="BH99" s="419"/>
      <c r="BI99" s="419"/>
      <c r="BJ99" s="419"/>
      <c r="BK99" s="419"/>
      <c r="BL99" s="419"/>
      <c r="BM99" s="419"/>
      <c r="BN99" s="419"/>
      <c r="BO99" s="419"/>
      <c r="BP99" s="419"/>
      <c r="BQ99" s="419"/>
      <c r="BR99" s="419"/>
      <c r="BS99" s="419"/>
      <c r="BT99" s="419"/>
      <c r="BU99" s="419"/>
      <c r="BV99" s="419"/>
      <c r="BW99" s="419"/>
      <c r="BX99" s="419"/>
      <c r="BY99" s="419"/>
      <c r="BZ99" s="419"/>
      <c r="CA99" s="419"/>
      <c r="CB99" s="419"/>
      <c r="CC99" s="419"/>
      <c r="CD99" s="419"/>
      <c r="CE99" s="419"/>
      <c r="CF99" s="419"/>
      <c r="CG99" s="419"/>
      <c r="CH99" s="419"/>
      <c r="CI99" s="419"/>
      <c r="CJ99" s="419"/>
      <c r="CK99" s="419"/>
      <c r="CL99" s="419"/>
      <c r="CM99" s="419"/>
      <c r="CN99" s="419"/>
      <c r="CO99" s="419"/>
      <c r="CP99" s="419"/>
      <c r="CQ99" s="419"/>
      <c r="CR99" s="419"/>
      <c r="CS99" s="419"/>
      <c r="CT99" s="419"/>
      <c r="CU99" s="419"/>
      <c r="CV99" s="419"/>
      <c r="CW99" s="419"/>
      <c r="CX99" s="419"/>
      <c r="CY99" s="419"/>
      <c r="CZ99" s="419"/>
      <c r="DA99" s="419"/>
      <c r="DB99" s="419"/>
      <c r="DC99" s="419"/>
      <c r="DD99" s="419"/>
      <c r="DE99" s="419"/>
      <c r="DF99" s="419"/>
      <c r="DG99" s="419"/>
      <c r="DH99" s="419"/>
      <c r="DI99" s="419"/>
      <c r="DJ99" s="419"/>
      <c r="DK99" s="419"/>
      <c r="DL99" s="419"/>
      <c r="DM99" s="419"/>
      <c r="DN99" s="419"/>
      <c r="DO99" s="419"/>
      <c r="DP99" s="419"/>
      <c r="DQ99" s="419"/>
      <c r="DR99" s="419"/>
      <c r="DS99" s="419"/>
      <c r="DT99" s="419"/>
      <c r="DU99" s="419"/>
      <c r="DV99" s="419"/>
      <c r="DW99" s="419"/>
      <c r="DX99" s="419"/>
      <c r="DY99" s="419"/>
      <c r="DZ99" s="419"/>
      <c r="EA99" s="419"/>
      <c r="EB99" s="419"/>
      <c r="EC99" s="419"/>
      <c r="ED99" s="419"/>
      <c r="EE99" s="419"/>
      <c r="EF99" s="419"/>
      <c r="EG99" s="419"/>
      <c r="EH99" s="419"/>
      <c r="EI99" s="419"/>
      <c r="EJ99" s="419"/>
      <c r="EK99" s="419"/>
      <c r="EL99" s="419"/>
      <c r="EM99" s="419"/>
      <c r="EN99" s="419"/>
      <c r="EO99" s="419"/>
      <c r="EP99" s="419"/>
      <c r="EQ99" s="419"/>
      <c r="ER99" s="419"/>
      <c r="ES99" s="419"/>
      <c r="ET99" s="419"/>
      <c r="EU99" s="419"/>
    </row>
    <row r="100" spans="1:151" s="429" customFormat="1" ht="101.5" hidden="1">
      <c r="A100" s="439" t="s">
        <v>1855</v>
      </c>
      <c r="B100" s="443" t="s">
        <v>933</v>
      </c>
      <c r="C100" s="443" t="s">
        <v>361</v>
      </c>
      <c r="D100" s="443" t="s">
        <v>1856</v>
      </c>
      <c r="E100" s="438" t="s">
        <v>1857</v>
      </c>
      <c r="F100" s="443" t="s">
        <v>32</v>
      </c>
      <c r="G100" s="439" t="s">
        <v>1516</v>
      </c>
      <c r="H100" s="443" t="s">
        <v>1515</v>
      </c>
      <c r="I100" s="441">
        <v>43831</v>
      </c>
      <c r="J100" s="441" t="s">
        <v>1834</v>
      </c>
      <c r="K100" s="437" t="s">
        <v>1841</v>
      </c>
      <c r="L100" s="437" t="s">
        <v>1841</v>
      </c>
      <c r="M100" s="443" t="s">
        <v>1519</v>
      </c>
      <c r="N100" s="443" t="s">
        <v>1520</v>
      </c>
      <c r="O100" s="443" t="s">
        <v>1674</v>
      </c>
      <c r="P100" s="443" t="s">
        <v>33</v>
      </c>
      <c r="Q100" s="443" t="s">
        <v>33</v>
      </c>
      <c r="R100" s="443" t="s">
        <v>1836</v>
      </c>
      <c r="S100" s="443" t="s">
        <v>1516</v>
      </c>
      <c r="T100" s="443" t="s">
        <v>1535</v>
      </c>
      <c r="U100" s="443"/>
      <c r="V100" s="439" t="s">
        <v>6</v>
      </c>
      <c r="W100" s="443"/>
      <c r="X100" s="443" t="s">
        <v>1524</v>
      </c>
      <c r="Y100" s="443"/>
      <c r="Z100" s="443"/>
      <c r="AA100" s="439" t="s">
        <v>33</v>
      </c>
      <c r="AB100" s="443" t="s">
        <v>1525</v>
      </c>
      <c r="AC100" s="443" t="s">
        <v>1525</v>
      </c>
      <c r="AD100" s="443" t="s">
        <v>1858</v>
      </c>
      <c r="AE100" s="443" t="s">
        <v>1526</v>
      </c>
      <c r="AF100" s="441">
        <v>44530</v>
      </c>
      <c r="AG100" s="443" t="s">
        <v>1538</v>
      </c>
      <c r="AH100" s="429">
        <v>1</v>
      </c>
      <c r="AI100" s="419"/>
      <c r="AJ100" s="419"/>
      <c r="AK100" s="419"/>
      <c r="AL100" s="419"/>
      <c r="AM100" s="419"/>
      <c r="AN100" s="419"/>
      <c r="AO100" s="419"/>
      <c r="AP100" s="419"/>
      <c r="AQ100" s="419"/>
      <c r="AR100" s="419"/>
      <c r="AS100" s="419"/>
      <c r="AT100" s="419"/>
      <c r="AU100" s="419"/>
      <c r="AV100" s="419"/>
      <c r="AW100" s="419"/>
      <c r="AX100" s="419"/>
      <c r="AY100" s="419"/>
      <c r="AZ100" s="419"/>
      <c r="BA100" s="419"/>
      <c r="BB100" s="419"/>
      <c r="BC100" s="419"/>
      <c r="BD100" s="419"/>
      <c r="BE100" s="419"/>
      <c r="BF100" s="419"/>
      <c r="BG100" s="419"/>
      <c r="BH100" s="419"/>
      <c r="BI100" s="419"/>
      <c r="BJ100" s="419"/>
      <c r="BK100" s="419"/>
      <c r="BL100" s="419"/>
      <c r="BM100" s="419"/>
      <c r="BN100" s="419"/>
      <c r="BO100" s="419"/>
      <c r="BP100" s="419"/>
      <c r="BQ100" s="419"/>
      <c r="BR100" s="419"/>
      <c r="BS100" s="419"/>
      <c r="BT100" s="419"/>
      <c r="BU100" s="419"/>
      <c r="BV100" s="419"/>
      <c r="BW100" s="419"/>
      <c r="BX100" s="419"/>
      <c r="BY100" s="419"/>
      <c r="BZ100" s="419"/>
      <c r="CA100" s="419"/>
      <c r="CB100" s="419"/>
      <c r="CC100" s="419"/>
      <c r="CD100" s="419"/>
      <c r="CE100" s="419"/>
      <c r="CF100" s="419"/>
      <c r="CG100" s="419"/>
      <c r="CH100" s="419"/>
      <c r="CI100" s="419"/>
      <c r="CJ100" s="419"/>
      <c r="CK100" s="419"/>
      <c r="CL100" s="419"/>
      <c r="CM100" s="419"/>
      <c r="CN100" s="419"/>
      <c r="CO100" s="419"/>
      <c r="CP100" s="419"/>
      <c r="CQ100" s="419"/>
      <c r="CR100" s="419"/>
      <c r="CS100" s="419"/>
      <c r="CT100" s="419"/>
      <c r="CU100" s="419"/>
      <c r="CV100" s="419"/>
      <c r="CW100" s="419"/>
      <c r="CX100" s="419"/>
      <c r="CY100" s="419"/>
      <c r="CZ100" s="419"/>
      <c r="DA100" s="419"/>
      <c r="DB100" s="419"/>
      <c r="DC100" s="419"/>
      <c r="DD100" s="419"/>
      <c r="DE100" s="419"/>
      <c r="DF100" s="419"/>
      <c r="DG100" s="419"/>
      <c r="DH100" s="419"/>
      <c r="DI100" s="419"/>
      <c r="DJ100" s="419"/>
      <c r="DK100" s="419"/>
      <c r="DL100" s="419"/>
      <c r="DM100" s="419"/>
      <c r="DN100" s="419"/>
      <c r="DO100" s="419"/>
      <c r="DP100" s="419"/>
      <c r="DQ100" s="419"/>
      <c r="DR100" s="419"/>
      <c r="DS100" s="419"/>
      <c r="DT100" s="419"/>
      <c r="DU100" s="419"/>
      <c r="DV100" s="419"/>
      <c r="DW100" s="419"/>
      <c r="DX100" s="419"/>
      <c r="DY100" s="419"/>
      <c r="DZ100" s="419"/>
      <c r="EA100" s="419"/>
      <c r="EB100" s="419"/>
      <c r="EC100" s="419"/>
      <c r="ED100" s="419"/>
      <c r="EE100" s="419"/>
      <c r="EF100" s="419"/>
      <c r="EG100" s="419"/>
      <c r="EH100" s="419"/>
      <c r="EI100" s="419"/>
      <c r="EJ100" s="419"/>
      <c r="EK100" s="419"/>
      <c r="EL100" s="419"/>
      <c r="EM100" s="419"/>
      <c r="EN100" s="419"/>
      <c r="EO100" s="419"/>
      <c r="EP100" s="419"/>
      <c r="EQ100" s="419"/>
      <c r="ER100" s="419"/>
      <c r="ES100" s="419"/>
      <c r="ET100" s="419"/>
      <c r="EU100" s="419"/>
    </row>
    <row r="101" spans="1:151" s="429" customFormat="1" ht="130.5" hidden="1">
      <c r="A101" s="439" t="s">
        <v>1859</v>
      </c>
      <c r="B101" s="443" t="s">
        <v>933</v>
      </c>
      <c r="C101" s="443" t="s">
        <v>361</v>
      </c>
      <c r="D101" s="443" t="s">
        <v>1860</v>
      </c>
      <c r="E101" s="438" t="s">
        <v>1861</v>
      </c>
      <c r="F101" s="443" t="s">
        <v>33</v>
      </c>
      <c r="G101" s="443" t="s">
        <v>1862</v>
      </c>
      <c r="H101" s="443" t="s">
        <v>1515</v>
      </c>
      <c r="I101" s="441">
        <v>43831</v>
      </c>
      <c r="J101" s="441" t="s">
        <v>1066</v>
      </c>
      <c r="K101" s="437" t="s">
        <v>1841</v>
      </c>
      <c r="L101" s="437" t="s">
        <v>1841</v>
      </c>
      <c r="M101" s="443" t="s">
        <v>1519</v>
      </c>
      <c r="N101" s="443" t="s">
        <v>1530</v>
      </c>
      <c r="O101" s="443" t="s">
        <v>1588</v>
      </c>
      <c r="P101" s="443" t="s">
        <v>33</v>
      </c>
      <c r="Q101" s="443" t="s">
        <v>33</v>
      </c>
      <c r="R101" s="443" t="s">
        <v>1863</v>
      </c>
      <c r="S101" s="443" t="s">
        <v>1864</v>
      </c>
      <c r="T101" s="443" t="s">
        <v>1523</v>
      </c>
      <c r="U101" s="443"/>
      <c r="V101" s="439" t="s">
        <v>6</v>
      </c>
      <c r="W101" s="443"/>
      <c r="X101" s="443" t="s">
        <v>1524</v>
      </c>
      <c r="Y101" s="443"/>
      <c r="Z101" s="443"/>
      <c r="AA101" s="439" t="s">
        <v>32</v>
      </c>
      <c r="AB101" s="443" t="s">
        <v>1516</v>
      </c>
      <c r="AC101" s="443" t="s">
        <v>1516</v>
      </c>
      <c r="AD101" s="443" t="s">
        <v>1516</v>
      </c>
      <c r="AE101" s="443" t="s">
        <v>1516</v>
      </c>
      <c r="AF101" s="441">
        <v>44530</v>
      </c>
      <c r="AG101" s="443" t="s">
        <v>1516</v>
      </c>
      <c r="AH101" s="429">
        <v>1</v>
      </c>
      <c r="AI101" s="419"/>
      <c r="AJ101" s="419"/>
      <c r="AK101" s="419"/>
      <c r="AL101" s="419"/>
      <c r="AM101" s="419"/>
      <c r="AN101" s="419"/>
      <c r="AO101" s="419"/>
      <c r="AP101" s="419"/>
      <c r="AQ101" s="419"/>
      <c r="AR101" s="419"/>
      <c r="AS101" s="419"/>
      <c r="AT101" s="419"/>
      <c r="AU101" s="419"/>
      <c r="AV101" s="419"/>
      <c r="AW101" s="419"/>
      <c r="AX101" s="419"/>
      <c r="AY101" s="419"/>
      <c r="AZ101" s="419"/>
      <c r="BA101" s="419"/>
      <c r="BB101" s="419"/>
      <c r="BC101" s="419"/>
      <c r="BD101" s="419"/>
      <c r="BE101" s="419"/>
      <c r="BF101" s="419"/>
      <c r="BG101" s="419"/>
      <c r="BH101" s="419"/>
      <c r="BI101" s="419"/>
      <c r="BJ101" s="419"/>
      <c r="BK101" s="419"/>
      <c r="BL101" s="419"/>
      <c r="BM101" s="419"/>
      <c r="BN101" s="419"/>
      <c r="BO101" s="419"/>
      <c r="BP101" s="419"/>
      <c r="BQ101" s="419"/>
      <c r="BR101" s="419"/>
      <c r="BS101" s="419"/>
      <c r="BT101" s="419"/>
      <c r="BU101" s="419"/>
      <c r="BV101" s="419"/>
      <c r="BW101" s="419"/>
      <c r="BX101" s="419"/>
      <c r="BY101" s="419"/>
      <c r="BZ101" s="419"/>
      <c r="CA101" s="419"/>
      <c r="CB101" s="419"/>
      <c r="CC101" s="419"/>
      <c r="CD101" s="419"/>
      <c r="CE101" s="419"/>
      <c r="CF101" s="419"/>
      <c r="CG101" s="419"/>
      <c r="CH101" s="419"/>
      <c r="CI101" s="419"/>
      <c r="CJ101" s="419"/>
      <c r="CK101" s="419"/>
      <c r="CL101" s="419"/>
      <c r="CM101" s="419"/>
      <c r="CN101" s="419"/>
      <c r="CO101" s="419"/>
      <c r="CP101" s="419"/>
      <c r="CQ101" s="419"/>
      <c r="CR101" s="419"/>
      <c r="CS101" s="419"/>
      <c r="CT101" s="419"/>
      <c r="CU101" s="419"/>
      <c r="CV101" s="419"/>
      <c r="CW101" s="419"/>
      <c r="CX101" s="419"/>
      <c r="CY101" s="419"/>
      <c r="CZ101" s="419"/>
      <c r="DA101" s="419"/>
      <c r="DB101" s="419"/>
      <c r="DC101" s="419"/>
      <c r="DD101" s="419"/>
      <c r="DE101" s="419"/>
      <c r="DF101" s="419"/>
      <c r="DG101" s="419"/>
      <c r="DH101" s="419"/>
      <c r="DI101" s="419"/>
      <c r="DJ101" s="419"/>
      <c r="DK101" s="419"/>
      <c r="DL101" s="419"/>
      <c r="DM101" s="419"/>
      <c r="DN101" s="419"/>
      <c r="DO101" s="419"/>
      <c r="DP101" s="419"/>
      <c r="DQ101" s="419"/>
      <c r="DR101" s="419"/>
      <c r="DS101" s="419"/>
      <c r="DT101" s="419"/>
      <c r="DU101" s="419"/>
      <c r="DV101" s="419"/>
      <c r="DW101" s="419"/>
      <c r="DX101" s="419"/>
      <c r="DY101" s="419"/>
      <c r="DZ101" s="419"/>
      <c r="EA101" s="419"/>
      <c r="EB101" s="419"/>
      <c r="EC101" s="419"/>
      <c r="ED101" s="419"/>
      <c r="EE101" s="419"/>
      <c r="EF101" s="419"/>
      <c r="EG101" s="419"/>
      <c r="EH101" s="419"/>
      <c r="EI101" s="419"/>
      <c r="EJ101" s="419"/>
      <c r="EK101" s="419"/>
      <c r="EL101" s="419"/>
      <c r="EM101" s="419"/>
      <c r="EN101" s="419"/>
      <c r="EO101" s="419"/>
      <c r="EP101" s="419"/>
      <c r="EQ101" s="419"/>
      <c r="ER101" s="419"/>
      <c r="ES101" s="419"/>
      <c r="ET101" s="419"/>
      <c r="EU101" s="419"/>
    </row>
    <row r="102" spans="1:151" s="445" customFormat="1" ht="58" hidden="1">
      <c r="A102" s="439" t="s">
        <v>1865</v>
      </c>
      <c r="B102" s="443" t="s">
        <v>933</v>
      </c>
      <c r="C102" s="443" t="s">
        <v>361</v>
      </c>
      <c r="D102" s="443" t="s">
        <v>1866</v>
      </c>
      <c r="E102" s="438" t="s">
        <v>1867</v>
      </c>
      <c r="F102" s="443" t="s">
        <v>33</v>
      </c>
      <c r="G102" s="443" t="s">
        <v>1868</v>
      </c>
      <c r="H102" s="443" t="s">
        <v>1515</v>
      </c>
      <c r="I102" s="441">
        <v>43831</v>
      </c>
      <c r="J102" s="441" t="s">
        <v>1834</v>
      </c>
      <c r="K102" s="437" t="s">
        <v>1841</v>
      </c>
      <c r="L102" s="437" t="s">
        <v>1841</v>
      </c>
      <c r="M102" s="443" t="s">
        <v>1519</v>
      </c>
      <c r="N102" s="443" t="s">
        <v>1520</v>
      </c>
      <c r="O102" s="443" t="s">
        <v>1588</v>
      </c>
      <c r="P102" s="443" t="s">
        <v>33</v>
      </c>
      <c r="Q102" s="443" t="s">
        <v>33</v>
      </c>
      <c r="R102" s="443" t="s">
        <v>1863</v>
      </c>
      <c r="S102" s="443" t="s">
        <v>1516</v>
      </c>
      <c r="T102" s="443" t="s">
        <v>1523</v>
      </c>
      <c r="U102" s="443"/>
      <c r="V102" s="439" t="s">
        <v>6</v>
      </c>
      <c r="W102" s="443"/>
      <c r="X102" s="443" t="s">
        <v>1524</v>
      </c>
      <c r="Y102" s="443"/>
      <c r="Z102" s="443"/>
      <c r="AA102" s="439" t="s">
        <v>32</v>
      </c>
      <c r="AB102" s="443" t="s">
        <v>1516</v>
      </c>
      <c r="AC102" s="443" t="s">
        <v>1516</v>
      </c>
      <c r="AD102" s="443" t="s">
        <v>1516</v>
      </c>
      <c r="AE102" s="443" t="s">
        <v>1516</v>
      </c>
      <c r="AF102" s="441">
        <v>44530</v>
      </c>
      <c r="AG102" s="443" t="s">
        <v>1516</v>
      </c>
      <c r="AH102" s="429">
        <v>1</v>
      </c>
      <c r="AI102" s="444"/>
      <c r="AJ102" s="444"/>
      <c r="AK102" s="444"/>
      <c r="AL102" s="444"/>
      <c r="AM102" s="444"/>
      <c r="AN102" s="444"/>
      <c r="AO102" s="444"/>
      <c r="AP102" s="444"/>
      <c r="AQ102" s="444"/>
      <c r="AR102" s="444"/>
      <c r="AS102" s="444"/>
      <c r="AT102" s="444"/>
      <c r="AU102" s="444"/>
      <c r="AV102" s="444"/>
      <c r="AW102" s="444"/>
      <c r="AX102" s="444"/>
      <c r="AY102" s="444"/>
      <c r="AZ102" s="444"/>
      <c r="BA102" s="444"/>
      <c r="BB102" s="444"/>
      <c r="BC102" s="444"/>
      <c r="BD102" s="444"/>
      <c r="BE102" s="444"/>
      <c r="BF102" s="444"/>
      <c r="BG102" s="444"/>
      <c r="BH102" s="444"/>
      <c r="BI102" s="444"/>
      <c r="BJ102" s="444"/>
      <c r="BK102" s="444"/>
      <c r="BL102" s="444"/>
      <c r="BM102" s="444"/>
      <c r="BN102" s="444"/>
      <c r="BO102" s="444"/>
      <c r="BP102" s="444"/>
      <c r="BQ102" s="444"/>
      <c r="BR102" s="444"/>
      <c r="BS102" s="444"/>
      <c r="BT102" s="444"/>
      <c r="BU102" s="444"/>
      <c r="BV102" s="444"/>
      <c r="BW102" s="444"/>
      <c r="BX102" s="444"/>
      <c r="BY102" s="444"/>
      <c r="BZ102" s="444"/>
      <c r="CA102" s="444"/>
      <c r="CB102" s="444"/>
      <c r="CC102" s="444"/>
      <c r="CD102" s="444"/>
      <c r="CE102" s="444"/>
      <c r="CF102" s="444"/>
      <c r="CG102" s="444"/>
      <c r="CH102" s="444"/>
      <c r="CI102" s="444"/>
      <c r="CJ102" s="444"/>
      <c r="CK102" s="444"/>
      <c r="CL102" s="444"/>
      <c r="CM102" s="444"/>
      <c r="CN102" s="444"/>
      <c r="CO102" s="444"/>
      <c r="CP102" s="444"/>
      <c r="CQ102" s="444"/>
      <c r="CR102" s="444"/>
      <c r="CS102" s="444"/>
      <c r="CT102" s="444"/>
      <c r="CU102" s="444"/>
      <c r="CV102" s="444"/>
      <c r="CW102" s="444"/>
      <c r="CX102" s="444"/>
      <c r="CY102" s="444"/>
      <c r="CZ102" s="444"/>
      <c r="DA102" s="444"/>
      <c r="DB102" s="444"/>
      <c r="DC102" s="444"/>
      <c r="DD102" s="444"/>
      <c r="DE102" s="444"/>
      <c r="DF102" s="444"/>
      <c r="DG102" s="444"/>
      <c r="DH102" s="444"/>
      <c r="DI102" s="444"/>
      <c r="DJ102" s="444"/>
      <c r="DK102" s="444"/>
      <c r="DL102" s="444"/>
      <c r="DM102" s="444"/>
      <c r="DN102" s="444"/>
      <c r="DO102" s="444"/>
      <c r="DP102" s="444"/>
      <c r="DQ102" s="444"/>
      <c r="DR102" s="444"/>
      <c r="DS102" s="444"/>
      <c r="DT102" s="444"/>
      <c r="DU102" s="444"/>
      <c r="DV102" s="444"/>
      <c r="DW102" s="444"/>
      <c r="DX102" s="444"/>
      <c r="DY102" s="444"/>
      <c r="DZ102" s="444"/>
      <c r="EA102" s="444"/>
      <c r="EB102" s="444"/>
      <c r="EC102" s="444"/>
      <c r="ED102" s="444"/>
      <c r="EE102" s="444"/>
      <c r="EF102" s="444"/>
      <c r="EG102" s="444"/>
      <c r="EH102" s="444"/>
      <c r="EI102" s="444"/>
      <c r="EJ102" s="444"/>
      <c r="EK102" s="444"/>
      <c r="EL102" s="444"/>
      <c r="EM102" s="444"/>
      <c r="EN102" s="444"/>
      <c r="EO102" s="444"/>
      <c r="EP102" s="444"/>
      <c r="EQ102" s="444"/>
      <c r="ER102" s="444"/>
      <c r="ES102" s="444"/>
      <c r="ET102" s="444"/>
      <c r="EU102" s="444"/>
    </row>
    <row r="103" spans="1:151" s="445" customFormat="1" ht="87" hidden="1">
      <c r="A103" s="439" t="s">
        <v>1869</v>
      </c>
      <c r="B103" s="443" t="s">
        <v>933</v>
      </c>
      <c r="C103" s="443" t="s">
        <v>361</v>
      </c>
      <c r="D103" s="443" t="s">
        <v>1870</v>
      </c>
      <c r="E103" s="438" t="s">
        <v>1871</v>
      </c>
      <c r="F103" s="443" t="s">
        <v>33</v>
      </c>
      <c r="G103" s="443" t="s">
        <v>1872</v>
      </c>
      <c r="H103" s="443" t="s">
        <v>1515</v>
      </c>
      <c r="I103" s="441">
        <v>43831</v>
      </c>
      <c r="J103" s="441" t="s">
        <v>1834</v>
      </c>
      <c r="K103" s="437" t="s">
        <v>1841</v>
      </c>
      <c r="L103" s="437" t="s">
        <v>1841</v>
      </c>
      <c r="M103" s="443" t="s">
        <v>1519</v>
      </c>
      <c r="N103" s="443" t="s">
        <v>1530</v>
      </c>
      <c r="O103" s="443" t="s">
        <v>1588</v>
      </c>
      <c r="P103" s="443" t="s">
        <v>33</v>
      </c>
      <c r="Q103" s="443" t="s">
        <v>33</v>
      </c>
      <c r="R103" s="443" t="s">
        <v>1863</v>
      </c>
      <c r="S103" s="443" t="s">
        <v>1516</v>
      </c>
      <c r="T103" s="443" t="s">
        <v>1535</v>
      </c>
      <c r="U103" s="443"/>
      <c r="V103" s="439" t="s">
        <v>6</v>
      </c>
      <c r="W103" s="443"/>
      <c r="X103" s="443" t="s">
        <v>1524</v>
      </c>
      <c r="Y103" s="443"/>
      <c r="Z103" s="443"/>
      <c r="AA103" s="439" t="s">
        <v>32</v>
      </c>
      <c r="AB103" s="443" t="s">
        <v>1536</v>
      </c>
      <c r="AC103" s="443" t="s">
        <v>1536</v>
      </c>
      <c r="AD103" s="443" t="s">
        <v>1537</v>
      </c>
      <c r="AE103" s="443" t="s">
        <v>1526</v>
      </c>
      <c r="AF103" s="441">
        <v>44530</v>
      </c>
      <c r="AG103" s="443" t="s">
        <v>1538</v>
      </c>
      <c r="AH103" s="429">
        <v>1</v>
      </c>
      <c r="AI103" s="444"/>
      <c r="AJ103" s="444"/>
      <c r="AK103" s="444"/>
      <c r="AL103" s="444"/>
      <c r="AM103" s="444"/>
      <c r="AN103" s="444"/>
      <c r="AO103" s="444"/>
      <c r="AP103" s="444"/>
      <c r="AQ103" s="444"/>
      <c r="AR103" s="444"/>
      <c r="AS103" s="444"/>
      <c r="AT103" s="444"/>
      <c r="AU103" s="444"/>
      <c r="AV103" s="444"/>
      <c r="AW103" s="444"/>
      <c r="AX103" s="444"/>
      <c r="AY103" s="444"/>
      <c r="AZ103" s="444"/>
      <c r="BA103" s="444"/>
      <c r="BB103" s="444"/>
      <c r="BC103" s="444"/>
      <c r="BD103" s="444"/>
      <c r="BE103" s="444"/>
      <c r="BF103" s="444"/>
      <c r="BG103" s="444"/>
      <c r="BH103" s="444"/>
      <c r="BI103" s="444"/>
      <c r="BJ103" s="444"/>
      <c r="BK103" s="444"/>
      <c r="BL103" s="444"/>
      <c r="BM103" s="444"/>
      <c r="BN103" s="444"/>
      <c r="BO103" s="444"/>
      <c r="BP103" s="444"/>
      <c r="BQ103" s="444"/>
      <c r="BR103" s="444"/>
      <c r="BS103" s="444"/>
      <c r="BT103" s="444"/>
      <c r="BU103" s="444"/>
      <c r="BV103" s="444"/>
      <c r="BW103" s="444"/>
      <c r="BX103" s="444"/>
      <c r="BY103" s="444"/>
      <c r="BZ103" s="444"/>
      <c r="CA103" s="444"/>
      <c r="CB103" s="444"/>
      <c r="CC103" s="444"/>
      <c r="CD103" s="444"/>
      <c r="CE103" s="444"/>
      <c r="CF103" s="444"/>
      <c r="CG103" s="444"/>
      <c r="CH103" s="444"/>
      <c r="CI103" s="444"/>
      <c r="CJ103" s="444"/>
      <c r="CK103" s="444"/>
      <c r="CL103" s="444"/>
      <c r="CM103" s="444"/>
      <c r="CN103" s="444"/>
      <c r="CO103" s="444"/>
      <c r="CP103" s="444"/>
      <c r="CQ103" s="444"/>
      <c r="CR103" s="444"/>
      <c r="CS103" s="444"/>
      <c r="CT103" s="444"/>
      <c r="CU103" s="444"/>
      <c r="CV103" s="444"/>
      <c r="CW103" s="444"/>
      <c r="CX103" s="444"/>
      <c r="CY103" s="444"/>
      <c r="CZ103" s="444"/>
      <c r="DA103" s="444"/>
      <c r="DB103" s="444"/>
      <c r="DC103" s="444"/>
      <c r="DD103" s="444"/>
      <c r="DE103" s="444"/>
      <c r="DF103" s="444"/>
      <c r="DG103" s="444"/>
      <c r="DH103" s="444"/>
      <c r="DI103" s="444"/>
      <c r="DJ103" s="444"/>
      <c r="DK103" s="444"/>
      <c r="DL103" s="444"/>
      <c r="DM103" s="444"/>
      <c r="DN103" s="444"/>
      <c r="DO103" s="444"/>
      <c r="DP103" s="444"/>
      <c r="DQ103" s="444"/>
      <c r="DR103" s="444"/>
      <c r="DS103" s="444"/>
      <c r="DT103" s="444"/>
      <c r="DU103" s="444"/>
      <c r="DV103" s="444"/>
      <c r="DW103" s="444"/>
      <c r="DX103" s="444"/>
      <c r="DY103" s="444"/>
      <c r="DZ103" s="444"/>
      <c r="EA103" s="444"/>
      <c r="EB103" s="444"/>
      <c r="EC103" s="444"/>
      <c r="ED103" s="444"/>
      <c r="EE103" s="444"/>
      <c r="EF103" s="444"/>
      <c r="EG103" s="444"/>
      <c r="EH103" s="444"/>
      <c r="EI103" s="444"/>
      <c r="EJ103" s="444"/>
      <c r="EK103" s="444"/>
      <c r="EL103" s="444"/>
      <c r="EM103" s="444"/>
      <c r="EN103" s="444"/>
      <c r="EO103" s="444"/>
      <c r="EP103" s="444"/>
      <c r="EQ103" s="444"/>
      <c r="ER103" s="444"/>
      <c r="ES103" s="444"/>
      <c r="ET103" s="444"/>
      <c r="EU103" s="444"/>
    </row>
    <row r="104" spans="1:151" s="429" customFormat="1" ht="87" hidden="1">
      <c r="A104" s="439" t="s">
        <v>1873</v>
      </c>
      <c r="B104" s="443" t="s">
        <v>933</v>
      </c>
      <c r="C104" s="443" t="s">
        <v>361</v>
      </c>
      <c r="D104" s="443" t="s">
        <v>1874</v>
      </c>
      <c r="E104" s="438" t="s">
        <v>1875</v>
      </c>
      <c r="F104" s="443" t="s">
        <v>33</v>
      </c>
      <c r="G104" s="443" t="s">
        <v>1868</v>
      </c>
      <c r="H104" s="443" t="s">
        <v>1515</v>
      </c>
      <c r="I104" s="441">
        <v>43831</v>
      </c>
      <c r="J104" s="441" t="s">
        <v>1834</v>
      </c>
      <c r="K104" s="437" t="s">
        <v>1841</v>
      </c>
      <c r="L104" s="437" t="s">
        <v>1841</v>
      </c>
      <c r="M104" s="443" t="s">
        <v>1519</v>
      </c>
      <c r="N104" s="443" t="s">
        <v>1520</v>
      </c>
      <c r="O104" s="443" t="s">
        <v>1588</v>
      </c>
      <c r="P104" s="443" t="s">
        <v>33</v>
      </c>
      <c r="Q104" s="443" t="s">
        <v>33</v>
      </c>
      <c r="R104" s="443" t="s">
        <v>1863</v>
      </c>
      <c r="S104" s="443" t="s">
        <v>1516</v>
      </c>
      <c r="T104" s="443" t="s">
        <v>1535</v>
      </c>
      <c r="U104" s="443"/>
      <c r="V104" s="439" t="s">
        <v>6</v>
      </c>
      <c r="W104" s="443"/>
      <c r="X104" s="443" t="s">
        <v>1524</v>
      </c>
      <c r="Y104" s="443"/>
      <c r="Z104" s="443"/>
      <c r="AA104" s="439" t="s">
        <v>32</v>
      </c>
      <c r="AB104" s="443" t="s">
        <v>1536</v>
      </c>
      <c r="AC104" s="443" t="s">
        <v>1536</v>
      </c>
      <c r="AD104" s="443" t="s">
        <v>1537</v>
      </c>
      <c r="AE104" s="443" t="s">
        <v>1526</v>
      </c>
      <c r="AF104" s="441">
        <v>44530</v>
      </c>
      <c r="AG104" s="443" t="s">
        <v>1538</v>
      </c>
      <c r="AH104" s="429">
        <v>1</v>
      </c>
      <c r="AI104" s="419"/>
      <c r="AJ104" s="419"/>
      <c r="AK104" s="419"/>
      <c r="AL104" s="419"/>
      <c r="AM104" s="419"/>
      <c r="AN104" s="419"/>
      <c r="AO104" s="419"/>
      <c r="AP104" s="419"/>
      <c r="AQ104" s="419"/>
      <c r="AR104" s="419"/>
      <c r="AS104" s="419"/>
      <c r="AT104" s="419"/>
      <c r="AU104" s="419"/>
      <c r="AV104" s="419"/>
      <c r="AW104" s="419"/>
      <c r="AX104" s="419"/>
      <c r="AY104" s="419"/>
      <c r="AZ104" s="419"/>
      <c r="BA104" s="419"/>
      <c r="BB104" s="419"/>
      <c r="BC104" s="419"/>
      <c r="BD104" s="419"/>
      <c r="BE104" s="419"/>
      <c r="BF104" s="419"/>
      <c r="BG104" s="419"/>
      <c r="BH104" s="419"/>
      <c r="BI104" s="419"/>
      <c r="BJ104" s="419"/>
      <c r="BK104" s="419"/>
      <c r="BL104" s="419"/>
      <c r="BM104" s="419"/>
      <c r="BN104" s="419"/>
      <c r="BO104" s="419"/>
      <c r="BP104" s="419"/>
      <c r="BQ104" s="419"/>
      <c r="BR104" s="419"/>
      <c r="BS104" s="419"/>
      <c r="BT104" s="419"/>
      <c r="BU104" s="419"/>
      <c r="BV104" s="419"/>
      <c r="BW104" s="419"/>
      <c r="BX104" s="419"/>
      <c r="BY104" s="419"/>
      <c r="BZ104" s="419"/>
      <c r="CA104" s="419"/>
      <c r="CB104" s="419"/>
      <c r="CC104" s="419"/>
      <c r="CD104" s="419"/>
      <c r="CE104" s="419"/>
      <c r="CF104" s="419"/>
      <c r="CG104" s="419"/>
      <c r="CH104" s="419"/>
      <c r="CI104" s="419"/>
      <c r="CJ104" s="419"/>
      <c r="CK104" s="419"/>
      <c r="CL104" s="419"/>
      <c r="CM104" s="419"/>
      <c r="CN104" s="419"/>
      <c r="CO104" s="419"/>
      <c r="CP104" s="419"/>
      <c r="CQ104" s="419"/>
      <c r="CR104" s="419"/>
      <c r="CS104" s="419"/>
      <c r="CT104" s="419"/>
      <c r="CU104" s="419"/>
      <c r="CV104" s="419"/>
      <c r="CW104" s="419"/>
      <c r="CX104" s="419"/>
      <c r="CY104" s="419"/>
      <c r="CZ104" s="419"/>
      <c r="DA104" s="419"/>
      <c r="DB104" s="419"/>
      <c r="DC104" s="419"/>
      <c r="DD104" s="419"/>
      <c r="DE104" s="419"/>
      <c r="DF104" s="419"/>
      <c r="DG104" s="419"/>
      <c r="DH104" s="419"/>
      <c r="DI104" s="419"/>
      <c r="DJ104" s="419"/>
      <c r="DK104" s="419"/>
      <c r="DL104" s="419"/>
      <c r="DM104" s="419"/>
      <c r="DN104" s="419"/>
      <c r="DO104" s="419"/>
      <c r="DP104" s="419"/>
      <c r="DQ104" s="419"/>
      <c r="DR104" s="419"/>
      <c r="DS104" s="419"/>
      <c r="DT104" s="419"/>
      <c r="DU104" s="419"/>
      <c r="DV104" s="419"/>
      <c r="DW104" s="419"/>
      <c r="DX104" s="419"/>
      <c r="DY104" s="419"/>
      <c r="DZ104" s="419"/>
      <c r="EA104" s="419"/>
      <c r="EB104" s="419"/>
      <c r="EC104" s="419"/>
      <c r="ED104" s="419"/>
      <c r="EE104" s="419"/>
      <c r="EF104" s="419"/>
      <c r="EG104" s="419"/>
      <c r="EH104" s="419"/>
      <c r="EI104" s="419"/>
      <c r="EJ104" s="419"/>
      <c r="EK104" s="419"/>
      <c r="EL104" s="419"/>
      <c r="EM104" s="419"/>
      <c r="EN104" s="419"/>
      <c r="EO104" s="419"/>
      <c r="EP104" s="419"/>
      <c r="EQ104" s="419"/>
      <c r="ER104" s="419"/>
      <c r="ES104" s="419"/>
      <c r="ET104" s="419"/>
      <c r="EU104" s="419"/>
    </row>
    <row r="105" spans="1:151" s="429" customFormat="1" ht="87" hidden="1">
      <c r="A105" s="439" t="s">
        <v>1876</v>
      </c>
      <c r="B105" s="443" t="s">
        <v>933</v>
      </c>
      <c r="C105" s="443" t="s">
        <v>361</v>
      </c>
      <c r="D105" s="443" t="s">
        <v>1877</v>
      </c>
      <c r="E105" s="438" t="s">
        <v>1878</v>
      </c>
      <c r="F105" s="443" t="s">
        <v>33</v>
      </c>
      <c r="G105" s="443" t="s">
        <v>1879</v>
      </c>
      <c r="H105" s="443" t="s">
        <v>1515</v>
      </c>
      <c r="I105" s="441">
        <v>43831</v>
      </c>
      <c r="J105" s="441" t="s">
        <v>1834</v>
      </c>
      <c r="K105" s="437" t="s">
        <v>964</v>
      </c>
      <c r="L105" s="437" t="s">
        <v>964</v>
      </c>
      <c r="M105" s="443" t="s">
        <v>1519</v>
      </c>
      <c r="N105" s="443" t="s">
        <v>1530</v>
      </c>
      <c r="O105" s="443" t="s">
        <v>1588</v>
      </c>
      <c r="P105" s="443" t="s">
        <v>33</v>
      </c>
      <c r="Q105" s="443" t="s">
        <v>33</v>
      </c>
      <c r="R105" s="443" t="s">
        <v>1863</v>
      </c>
      <c r="S105" s="443" t="s">
        <v>1516</v>
      </c>
      <c r="T105" s="443" t="s">
        <v>1535</v>
      </c>
      <c r="U105" s="443"/>
      <c r="V105" s="439" t="s">
        <v>6</v>
      </c>
      <c r="W105" s="443"/>
      <c r="X105" s="443" t="s">
        <v>1524</v>
      </c>
      <c r="Y105" s="443"/>
      <c r="Z105" s="443"/>
      <c r="AA105" s="439" t="s">
        <v>32</v>
      </c>
      <c r="AB105" s="443" t="s">
        <v>1536</v>
      </c>
      <c r="AC105" s="443" t="s">
        <v>1536</v>
      </c>
      <c r="AD105" s="443" t="s">
        <v>1537</v>
      </c>
      <c r="AE105" s="443" t="s">
        <v>1526</v>
      </c>
      <c r="AF105" s="441">
        <v>44530</v>
      </c>
      <c r="AG105" s="443" t="s">
        <v>1538</v>
      </c>
      <c r="AH105" s="429">
        <v>1</v>
      </c>
      <c r="AI105" s="419"/>
      <c r="AJ105" s="419"/>
      <c r="AK105" s="419"/>
      <c r="AL105" s="419"/>
      <c r="AM105" s="419"/>
      <c r="AN105" s="419"/>
      <c r="AO105" s="419"/>
      <c r="AP105" s="419"/>
      <c r="AQ105" s="419"/>
      <c r="AR105" s="419"/>
      <c r="AS105" s="419"/>
      <c r="AT105" s="419"/>
      <c r="AU105" s="419"/>
      <c r="AV105" s="419"/>
      <c r="AW105" s="419"/>
      <c r="AX105" s="419"/>
      <c r="AY105" s="419"/>
      <c r="AZ105" s="419"/>
      <c r="BA105" s="419"/>
      <c r="BB105" s="419"/>
      <c r="BC105" s="419"/>
      <c r="BD105" s="419"/>
      <c r="BE105" s="419"/>
      <c r="BF105" s="419"/>
      <c r="BG105" s="419"/>
      <c r="BH105" s="419"/>
      <c r="BI105" s="419"/>
      <c r="BJ105" s="419"/>
      <c r="BK105" s="419"/>
      <c r="BL105" s="419"/>
      <c r="BM105" s="419"/>
      <c r="BN105" s="419"/>
      <c r="BO105" s="419"/>
      <c r="BP105" s="419"/>
      <c r="BQ105" s="419"/>
      <c r="BR105" s="419"/>
      <c r="BS105" s="419"/>
      <c r="BT105" s="419"/>
      <c r="BU105" s="419"/>
      <c r="BV105" s="419"/>
      <c r="BW105" s="419"/>
      <c r="BX105" s="419"/>
      <c r="BY105" s="419"/>
      <c r="BZ105" s="419"/>
      <c r="CA105" s="419"/>
      <c r="CB105" s="419"/>
      <c r="CC105" s="419"/>
      <c r="CD105" s="419"/>
      <c r="CE105" s="419"/>
      <c r="CF105" s="419"/>
      <c r="CG105" s="419"/>
      <c r="CH105" s="419"/>
      <c r="CI105" s="419"/>
      <c r="CJ105" s="419"/>
      <c r="CK105" s="419"/>
      <c r="CL105" s="419"/>
      <c r="CM105" s="419"/>
      <c r="CN105" s="419"/>
      <c r="CO105" s="419"/>
      <c r="CP105" s="419"/>
      <c r="CQ105" s="419"/>
      <c r="CR105" s="419"/>
      <c r="CS105" s="419"/>
      <c r="CT105" s="419"/>
      <c r="CU105" s="419"/>
      <c r="CV105" s="419"/>
      <c r="CW105" s="419"/>
      <c r="CX105" s="419"/>
      <c r="CY105" s="419"/>
      <c r="CZ105" s="419"/>
      <c r="DA105" s="419"/>
      <c r="DB105" s="419"/>
      <c r="DC105" s="419"/>
      <c r="DD105" s="419"/>
      <c r="DE105" s="419"/>
      <c r="DF105" s="419"/>
      <c r="DG105" s="419"/>
      <c r="DH105" s="419"/>
      <c r="DI105" s="419"/>
      <c r="DJ105" s="419"/>
      <c r="DK105" s="419"/>
      <c r="DL105" s="419"/>
      <c r="DM105" s="419"/>
      <c r="DN105" s="419"/>
      <c r="DO105" s="419"/>
      <c r="DP105" s="419"/>
      <c r="DQ105" s="419"/>
      <c r="DR105" s="419"/>
      <c r="DS105" s="419"/>
      <c r="DT105" s="419"/>
      <c r="DU105" s="419"/>
      <c r="DV105" s="419"/>
      <c r="DW105" s="419"/>
      <c r="DX105" s="419"/>
      <c r="DY105" s="419"/>
      <c r="DZ105" s="419"/>
      <c r="EA105" s="419"/>
      <c r="EB105" s="419"/>
      <c r="EC105" s="419"/>
      <c r="ED105" s="419"/>
      <c r="EE105" s="419"/>
      <c r="EF105" s="419"/>
      <c r="EG105" s="419"/>
      <c r="EH105" s="419"/>
      <c r="EI105" s="419"/>
      <c r="EJ105" s="419"/>
      <c r="EK105" s="419"/>
      <c r="EL105" s="419"/>
      <c r="EM105" s="419"/>
      <c r="EN105" s="419"/>
      <c r="EO105" s="419"/>
      <c r="EP105" s="419"/>
      <c r="EQ105" s="419"/>
      <c r="ER105" s="419"/>
      <c r="ES105" s="419"/>
      <c r="ET105" s="419"/>
      <c r="EU105" s="419"/>
    </row>
    <row r="106" spans="1:151" s="429" customFormat="1" ht="101.5" hidden="1">
      <c r="A106" s="439" t="s">
        <v>1880</v>
      </c>
      <c r="B106" s="443" t="s">
        <v>933</v>
      </c>
      <c r="C106" s="443" t="s">
        <v>361</v>
      </c>
      <c r="D106" s="443" t="s">
        <v>1881</v>
      </c>
      <c r="E106" s="438" t="s">
        <v>1882</v>
      </c>
      <c r="F106" s="443" t="s">
        <v>33</v>
      </c>
      <c r="G106" s="443" t="s">
        <v>1868</v>
      </c>
      <c r="H106" s="443" t="s">
        <v>1515</v>
      </c>
      <c r="I106" s="441">
        <v>43831</v>
      </c>
      <c r="J106" s="441" t="s">
        <v>1834</v>
      </c>
      <c r="K106" s="437" t="s">
        <v>1841</v>
      </c>
      <c r="L106" s="437" t="s">
        <v>1841</v>
      </c>
      <c r="M106" s="443" t="s">
        <v>1519</v>
      </c>
      <c r="N106" s="443" t="s">
        <v>1520</v>
      </c>
      <c r="O106" s="443" t="s">
        <v>1588</v>
      </c>
      <c r="P106" s="443" t="s">
        <v>33</v>
      </c>
      <c r="Q106" s="443" t="s">
        <v>33</v>
      </c>
      <c r="R106" s="443" t="s">
        <v>1883</v>
      </c>
      <c r="S106" s="443" t="s">
        <v>1884</v>
      </c>
      <c r="T106" s="443" t="s">
        <v>1535</v>
      </c>
      <c r="U106" s="443"/>
      <c r="V106" s="439" t="s">
        <v>1524</v>
      </c>
      <c r="W106" s="443"/>
      <c r="X106" s="443" t="s">
        <v>1524</v>
      </c>
      <c r="Y106" s="443"/>
      <c r="Z106" s="443"/>
      <c r="AA106" s="439" t="s">
        <v>32</v>
      </c>
      <c r="AB106" s="443" t="s">
        <v>1536</v>
      </c>
      <c r="AC106" s="443" t="s">
        <v>1536</v>
      </c>
      <c r="AD106" s="443" t="s">
        <v>1537</v>
      </c>
      <c r="AE106" s="443" t="s">
        <v>1526</v>
      </c>
      <c r="AF106" s="441">
        <v>44530</v>
      </c>
      <c r="AG106" s="443" t="s">
        <v>1538</v>
      </c>
      <c r="AH106" s="429">
        <v>1</v>
      </c>
      <c r="AI106" s="419"/>
      <c r="AJ106" s="419"/>
      <c r="AK106" s="419"/>
      <c r="AL106" s="419"/>
      <c r="AM106" s="419"/>
      <c r="AN106" s="419"/>
      <c r="AO106" s="419"/>
      <c r="AP106" s="419"/>
      <c r="AQ106" s="419"/>
      <c r="AR106" s="419"/>
      <c r="AS106" s="419"/>
      <c r="AT106" s="419"/>
      <c r="AU106" s="419"/>
      <c r="AV106" s="419"/>
      <c r="AW106" s="419"/>
      <c r="AX106" s="419"/>
      <c r="AY106" s="419"/>
      <c r="AZ106" s="419"/>
      <c r="BA106" s="419"/>
      <c r="BB106" s="419"/>
      <c r="BC106" s="419"/>
      <c r="BD106" s="419"/>
      <c r="BE106" s="419"/>
      <c r="BF106" s="419"/>
      <c r="BG106" s="419"/>
      <c r="BH106" s="419"/>
      <c r="BI106" s="419"/>
      <c r="BJ106" s="419"/>
      <c r="BK106" s="419"/>
      <c r="BL106" s="419"/>
      <c r="BM106" s="419"/>
      <c r="BN106" s="419"/>
      <c r="BO106" s="419"/>
      <c r="BP106" s="419"/>
      <c r="BQ106" s="419"/>
      <c r="BR106" s="419"/>
      <c r="BS106" s="419"/>
      <c r="BT106" s="419"/>
      <c r="BU106" s="419"/>
      <c r="BV106" s="419"/>
      <c r="BW106" s="419"/>
      <c r="BX106" s="419"/>
      <c r="BY106" s="419"/>
      <c r="BZ106" s="419"/>
      <c r="CA106" s="419"/>
      <c r="CB106" s="419"/>
      <c r="CC106" s="419"/>
      <c r="CD106" s="419"/>
      <c r="CE106" s="419"/>
      <c r="CF106" s="419"/>
      <c r="CG106" s="419"/>
      <c r="CH106" s="419"/>
      <c r="CI106" s="419"/>
      <c r="CJ106" s="419"/>
      <c r="CK106" s="419"/>
      <c r="CL106" s="419"/>
      <c r="CM106" s="419"/>
      <c r="CN106" s="419"/>
      <c r="CO106" s="419"/>
      <c r="CP106" s="419"/>
      <c r="CQ106" s="419"/>
      <c r="CR106" s="419"/>
      <c r="CS106" s="419"/>
      <c r="CT106" s="419"/>
      <c r="CU106" s="419"/>
      <c r="CV106" s="419"/>
      <c r="CW106" s="419"/>
      <c r="CX106" s="419"/>
      <c r="CY106" s="419"/>
      <c r="CZ106" s="419"/>
      <c r="DA106" s="419"/>
      <c r="DB106" s="419"/>
      <c r="DC106" s="419"/>
      <c r="DD106" s="419"/>
      <c r="DE106" s="419"/>
      <c r="DF106" s="419"/>
      <c r="DG106" s="419"/>
      <c r="DH106" s="419"/>
      <c r="DI106" s="419"/>
      <c r="DJ106" s="419"/>
      <c r="DK106" s="419"/>
      <c r="DL106" s="419"/>
      <c r="DM106" s="419"/>
      <c r="DN106" s="419"/>
      <c r="DO106" s="419"/>
      <c r="DP106" s="419"/>
      <c r="DQ106" s="419"/>
      <c r="DR106" s="419"/>
      <c r="DS106" s="419"/>
      <c r="DT106" s="419"/>
      <c r="DU106" s="419"/>
      <c r="DV106" s="419"/>
      <c r="DW106" s="419"/>
      <c r="DX106" s="419"/>
      <c r="DY106" s="419"/>
      <c r="DZ106" s="419"/>
      <c r="EA106" s="419"/>
      <c r="EB106" s="419"/>
      <c r="EC106" s="419"/>
      <c r="ED106" s="419"/>
      <c r="EE106" s="419"/>
      <c r="EF106" s="419"/>
      <c r="EG106" s="419"/>
      <c r="EH106" s="419"/>
      <c r="EI106" s="419"/>
      <c r="EJ106" s="419"/>
      <c r="EK106" s="419"/>
      <c r="EL106" s="419"/>
      <c r="EM106" s="419"/>
      <c r="EN106" s="419"/>
      <c r="EO106" s="419"/>
      <c r="EP106" s="419"/>
      <c r="EQ106" s="419"/>
      <c r="ER106" s="419"/>
      <c r="ES106" s="419"/>
      <c r="ET106" s="419"/>
      <c r="EU106" s="419"/>
    </row>
    <row r="107" spans="1:151" s="429" customFormat="1" ht="101.5" hidden="1">
      <c r="A107" s="439" t="s">
        <v>1885</v>
      </c>
      <c r="B107" s="443" t="s">
        <v>933</v>
      </c>
      <c r="C107" s="443" t="s">
        <v>361</v>
      </c>
      <c r="D107" s="443" t="s">
        <v>1886</v>
      </c>
      <c r="E107" s="438" t="s">
        <v>1887</v>
      </c>
      <c r="F107" s="443" t="s">
        <v>33</v>
      </c>
      <c r="G107" s="443" t="s">
        <v>1868</v>
      </c>
      <c r="H107" s="443" t="s">
        <v>1515</v>
      </c>
      <c r="I107" s="441">
        <v>43831</v>
      </c>
      <c r="J107" s="441" t="s">
        <v>1834</v>
      </c>
      <c r="K107" s="437" t="s">
        <v>1841</v>
      </c>
      <c r="L107" s="437" t="s">
        <v>1841</v>
      </c>
      <c r="M107" s="443" t="s">
        <v>1519</v>
      </c>
      <c r="N107" s="443" t="s">
        <v>1520</v>
      </c>
      <c r="O107" s="443" t="s">
        <v>1588</v>
      </c>
      <c r="P107" s="443" t="s">
        <v>33</v>
      </c>
      <c r="Q107" s="443" t="s">
        <v>33</v>
      </c>
      <c r="R107" s="443" t="s">
        <v>1883</v>
      </c>
      <c r="S107" s="443" t="s">
        <v>1884</v>
      </c>
      <c r="T107" s="443" t="s">
        <v>1523</v>
      </c>
      <c r="U107" s="443"/>
      <c r="V107" s="439" t="s">
        <v>1524</v>
      </c>
      <c r="W107" s="443"/>
      <c r="X107" s="443" t="s">
        <v>1524</v>
      </c>
      <c r="Y107" s="443"/>
      <c r="Z107" s="443"/>
      <c r="AA107" s="439" t="s">
        <v>32</v>
      </c>
      <c r="AB107" s="443" t="s">
        <v>1516</v>
      </c>
      <c r="AC107" s="443" t="s">
        <v>1516</v>
      </c>
      <c r="AD107" s="443" t="s">
        <v>1516</v>
      </c>
      <c r="AE107" s="443" t="s">
        <v>1516</v>
      </c>
      <c r="AF107" s="441">
        <v>44530</v>
      </c>
      <c r="AG107" s="443" t="s">
        <v>1516</v>
      </c>
      <c r="AH107" s="429">
        <v>1</v>
      </c>
      <c r="AI107" s="419"/>
      <c r="AJ107" s="419"/>
      <c r="AK107" s="419"/>
      <c r="AL107" s="419"/>
      <c r="AM107" s="419"/>
      <c r="AN107" s="419"/>
      <c r="AO107" s="419"/>
      <c r="AP107" s="419"/>
      <c r="AQ107" s="419"/>
      <c r="AR107" s="419"/>
      <c r="AS107" s="419"/>
      <c r="AT107" s="419"/>
      <c r="AU107" s="419"/>
      <c r="AV107" s="419"/>
      <c r="AW107" s="419"/>
      <c r="AX107" s="419"/>
      <c r="AY107" s="419"/>
      <c r="AZ107" s="419"/>
      <c r="BA107" s="419"/>
      <c r="BB107" s="419"/>
      <c r="BC107" s="419"/>
      <c r="BD107" s="419"/>
      <c r="BE107" s="419"/>
      <c r="BF107" s="419"/>
      <c r="BG107" s="419"/>
      <c r="BH107" s="419"/>
      <c r="BI107" s="419"/>
      <c r="BJ107" s="419"/>
      <c r="BK107" s="419"/>
      <c r="BL107" s="419"/>
      <c r="BM107" s="419"/>
      <c r="BN107" s="419"/>
      <c r="BO107" s="419"/>
      <c r="BP107" s="419"/>
      <c r="BQ107" s="419"/>
      <c r="BR107" s="419"/>
      <c r="BS107" s="419"/>
      <c r="BT107" s="419"/>
      <c r="BU107" s="419"/>
      <c r="BV107" s="419"/>
      <c r="BW107" s="419"/>
      <c r="BX107" s="419"/>
      <c r="BY107" s="419"/>
      <c r="BZ107" s="419"/>
      <c r="CA107" s="419"/>
      <c r="CB107" s="419"/>
      <c r="CC107" s="419"/>
      <c r="CD107" s="419"/>
      <c r="CE107" s="419"/>
      <c r="CF107" s="419"/>
      <c r="CG107" s="419"/>
      <c r="CH107" s="419"/>
      <c r="CI107" s="419"/>
      <c r="CJ107" s="419"/>
      <c r="CK107" s="419"/>
      <c r="CL107" s="419"/>
      <c r="CM107" s="419"/>
      <c r="CN107" s="419"/>
      <c r="CO107" s="419"/>
      <c r="CP107" s="419"/>
      <c r="CQ107" s="419"/>
      <c r="CR107" s="419"/>
      <c r="CS107" s="419"/>
      <c r="CT107" s="419"/>
      <c r="CU107" s="419"/>
      <c r="CV107" s="419"/>
      <c r="CW107" s="419"/>
      <c r="CX107" s="419"/>
      <c r="CY107" s="419"/>
      <c r="CZ107" s="419"/>
      <c r="DA107" s="419"/>
      <c r="DB107" s="419"/>
      <c r="DC107" s="419"/>
      <c r="DD107" s="419"/>
      <c r="DE107" s="419"/>
      <c r="DF107" s="419"/>
      <c r="DG107" s="419"/>
      <c r="DH107" s="419"/>
      <c r="DI107" s="419"/>
      <c r="DJ107" s="419"/>
      <c r="DK107" s="419"/>
      <c r="DL107" s="419"/>
      <c r="DM107" s="419"/>
      <c r="DN107" s="419"/>
      <c r="DO107" s="419"/>
      <c r="DP107" s="419"/>
      <c r="DQ107" s="419"/>
      <c r="DR107" s="419"/>
      <c r="DS107" s="419"/>
      <c r="DT107" s="419"/>
      <c r="DU107" s="419"/>
      <c r="DV107" s="419"/>
      <c r="DW107" s="419"/>
      <c r="DX107" s="419"/>
      <c r="DY107" s="419"/>
      <c r="DZ107" s="419"/>
      <c r="EA107" s="419"/>
      <c r="EB107" s="419"/>
      <c r="EC107" s="419"/>
      <c r="ED107" s="419"/>
      <c r="EE107" s="419"/>
      <c r="EF107" s="419"/>
      <c r="EG107" s="419"/>
      <c r="EH107" s="419"/>
      <c r="EI107" s="419"/>
      <c r="EJ107" s="419"/>
      <c r="EK107" s="419"/>
      <c r="EL107" s="419"/>
      <c r="EM107" s="419"/>
      <c r="EN107" s="419"/>
      <c r="EO107" s="419"/>
      <c r="EP107" s="419"/>
      <c r="EQ107" s="419"/>
      <c r="ER107" s="419"/>
      <c r="ES107" s="419"/>
      <c r="ET107" s="419"/>
      <c r="EU107" s="419"/>
    </row>
    <row r="108" spans="1:151" s="429" customFormat="1" ht="29" hidden="1">
      <c r="A108" s="439" t="s">
        <v>1888</v>
      </c>
      <c r="B108" s="443" t="s">
        <v>933</v>
      </c>
      <c r="C108" s="443" t="s">
        <v>361</v>
      </c>
      <c r="D108" s="443" t="s">
        <v>1889</v>
      </c>
      <c r="E108" s="438" t="s">
        <v>1890</v>
      </c>
      <c r="F108" s="443" t="s">
        <v>33</v>
      </c>
      <c r="G108" s="443" t="s">
        <v>1868</v>
      </c>
      <c r="H108" s="443" t="s">
        <v>1515</v>
      </c>
      <c r="I108" s="441">
        <v>43831</v>
      </c>
      <c r="J108" s="441" t="s">
        <v>1066</v>
      </c>
      <c r="K108" s="437" t="s">
        <v>1841</v>
      </c>
      <c r="L108" s="437" t="s">
        <v>1841</v>
      </c>
      <c r="M108" s="443" t="s">
        <v>1519</v>
      </c>
      <c r="N108" s="443" t="s">
        <v>1530</v>
      </c>
      <c r="O108" s="443" t="s">
        <v>1588</v>
      </c>
      <c r="P108" s="443" t="s">
        <v>33</v>
      </c>
      <c r="Q108" s="443" t="s">
        <v>33</v>
      </c>
      <c r="R108" s="443" t="s">
        <v>1863</v>
      </c>
      <c r="S108" s="443" t="s">
        <v>1516</v>
      </c>
      <c r="T108" s="443" t="s">
        <v>1523</v>
      </c>
      <c r="U108" s="443"/>
      <c r="V108" s="439" t="s">
        <v>6</v>
      </c>
      <c r="W108" s="443"/>
      <c r="X108" s="443" t="s">
        <v>1524</v>
      </c>
      <c r="Y108" s="443"/>
      <c r="Z108" s="443"/>
      <c r="AA108" s="439" t="s">
        <v>32</v>
      </c>
      <c r="AB108" s="443" t="s">
        <v>1516</v>
      </c>
      <c r="AC108" s="443" t="s">
        <v>1516</v>
      </c>
      <c r="AD108" s="443" t="s">
        <v>1516</v>
      </c>
      <c r="AE108" s="443" t="s">
        <v>1516</v>
      </c>
      <c r="AF108" s="441">
        <v>44530</v>
      </c>
      <c r="AG108" s="443" t="s">
        <v>1516</v>
      </c>
      <c r="AH108" s="429">
        <v>1</v>
      </c>
      <c r="AI108" s="419"/>
      <c r="AJ108" s="419"/>
      <c r="AK108" s="419"/>
      <c r="AL108" s="419"/>
      <c r="AM108" s="419"/>
      <c r="AN108" s="419"/>
      <c r="AO108" s="419"/>
      <c r="AP108" s="419"/>
      <c r="AQ108" s="419"/>
      <c r="AR108" s="419"/>
      <c r="AS108" s="419"/>
      <c r="AT108" s="419"/>
      <c r="AU108" s="419"/>
      <c r="AV108" s="419"/>
      <c r="AW108" s="419"/>
      <c r="AX108" s="419"/>
      <c r="AY108" s="419"/>
      <c r="AZ108" s="419"/>
      <c r="BA108" s="419"/>
      <c r="BB108" s="419"/>
      <c r="BC108" s="419"/>
      <c r="BD108" s="419"/>
      <c r="BE108" s="419"/>
      <c r="BF108" s="419"/>
      <c r="BG108" s="419"/>
      <c r="BH108" s="419"/>
      <c r="BI108" s="419"/>
      <c r="BJ108" s="419"/>
      <c r="BK108" s="419"/>
      <c r="BL108" s="419"/>
      <c r="BM108" s="419"/>
      <c r="BN108" s="419"/>
      <c r="BO108" s="419"/>
      <c r="BP108" s="419"/>
      <c r="BQ108" s="419"/>
      <c r="BR108" s="419"/>
      <c r="BS108" s="419"/>
      <c r="BT108" s="419"/>
      <c r="BU108" s="419"/>
      <c r="BV108" s="419"/>
      <c r="BW108" s="419"/>
      <c r="BX108" s="419"/>
      <c r="BY108" s="419"/>
      <c r="BZ108" s="419"/>
      <c r="CA108" s="419"/>
      <c r="CB108" s="419"/>
      <c r="CC108" s="419"/>
      <c r="CD108" s="419"/>
      <c r="CE108" s="419"/>
      <c r="CF108" s="419"/>
      <c r="CG108" s="419"/>
      <c r="CH108" s="419"/>
      <c r="CI108" s="419"/>
      <c r="CJ108" s="419"/>
      <c r="CK108" s="419"/>
      <c r="CL108" s="419"/>
      <c r="CM108" s="419"/>
      <c r="CN108" s="419"/>
      <c r="CO108" s="419"/>
      <c r="CP108" s="419"/>
      <c r="CQ108" s="419"/>
      <c r="CR108" s="419"/>
      <c r="CS108" s="419"/>
      <c r="CT108" s="419"/>
      <c r="CU108" s="419"/>
      <c r="CV108" s="419"/>
      <c r="CW108" s="419"/>
      <c r="CX108" s="419"/>
      <c r="CY108" s="419"/>
      <c r="CZ108" s="419"/>
      <c r="DA108" s="419"/>
      <c r="DB108" s="419"/>
      <c r="DC108" s="419"/>
      <c r="DD108" s="419"/>
      <c r="DE108" s="419"/>
      <c r="DF108" s="419"/>
      <c r="DG108" s="419"/>
      <c r="DH108" s="419"/>
      <c r="DI108" s="419"/>
      <c r="DJ108" s="419"/>
      <c r="DK108" s="419"/>
      <c r="DL108" s="419"/>
      <c r="DM108" s="419"/>
      <c r="DN108" s="419"/>
      <c r="DO108" s="419"/>
      <c r="DP108" s="419"/>
      <c r="DQ108" s="419"/>
      <c r="DR108" s="419"/>
      <c r="DS108" s="419"/>
      <c r="DT108" s="419"/>
      <c r="DU108" s="419"/>
      <c r="DV108" s="419"/>
      <c r="DW108" s="419"/>
      <c r="DX108" s="419"/>
      <c r="DY108" s="419"/>
      <c r="DZ108" s="419"/>
      <c r="EA108" s="419"/>
      <c r="EB108" s="419"/>
      <c r="EC108" s="419"/>
      <c r="ED108" s="419"/>
      <c r="EE108" s="419"/>
      <c r="EF108" s="419"/>
      <c r="EG108" s="419"/>
      <c r="EH108" s="419"/>
      <c r="EI108" s="419"/>
      <c r="EJ108" s="419"/>
      <c r="EK108" s="419"/>
      <c r="EL108" s="419"/>
      <c r="EM108" s="419"/>
      <c r="EN108" s="419"/>
      <c r="EO108" s="419"/>
      <c r="EP108" s="419"/>
      <c r="EQ108" s="419"/>
      <c r="ER108" s="419"/>
      <c r="ES108" s="419"/>
      <c r="ET108" s="419"/>
      <c r="EU108" s="419"/>
    </row>
    <row r="109" spans="1:151" s="429" customFormat="1" ht="159.5" hidden="1">
      <c r="A109" s="439" t="s">
        <v>1891</v>
      </c>
      <c r="B109" s="443" t="s">
        <v>933</v>
      </c>
      <c r="C109" s="443" t="s">
        <v>361</v>
      </c>
      <c r="D109" s="443" t="s">
        <v>1892</v>
      </c>
      <c r="E109" s="443" t="s">
        <v>1893</v>
      </c>
      <c r="F109" s="443" t="s">
        <v>33</v>
      </c>
      <c r="G109" s="443" t="s">
        <v>1894</v>
      </c>
      <c r="H109" s="443" t="s">
        <v>1515</v>
      </c>
      <c r="I109" s="441">
        <v>43831</v>
      </c>
      <c r="J109" s="441" t="s">
        <v>1066</v>
      </c>
      <c r="K109" s="441" t="s">
        <v>964</v>
      </c>
      <c r="L109" s="441" t="s">
        <v>964</v>
      </c>
      <c r="M109" s="443" t="s">
        <v>1519</v>
      </c>
      <c r="N109" s="443" t="s">
        <v>1520</v>
      </c>
      <c r="O109" s="443" t="s">
        <v>1588</v>
      </c>
      <c r="P109" s="443" t="s">
        <v>33</v>
      </c>
      <c r="Q109" s="443" t="s">
        <v>33</v>
      </c>
      <c r="R109" s="443" t="s">
        <v>1895</v>
      </c>
      <c r="S109" s="443" t="s">
        <v>1896</v>
      </c>
      <c r="T109" s="443" t="s">
        <v>1523</v>
      </c>
      <c r="U109" s="443"/>
      <c r="V109" s="439" t="s">
        <v>8</v>
      </c>
      <c r="W109" s="443"/>
      <c r="X109" s="443" t="s">
        <v>1524</v>
      </c>
      <c r="Y109" s="443"/>
      <c r="Z109" s="443"/>
      <c r="AA109" s="439" t="s">
        <v>32</v>
      </c>
      <c r="AB109" s="443" t="s">
        <v>1516</v>
      </c>
      <c r="AC109" s="443" t="s">
        <v>1516</v>
      </c>
      <c r="AD109" s="443" t="s">
        <v>1516</v>
      </c>
      <c r="AE109" s="443" t="s">
        <v>1516</v>
      </c>
      <c r="AF109" s="441">
        <v>44530</v>
      </c>
      <c r="AG109" s="443" t="s">
        <v>1516</v>
      </c>
      <c r="AH109" s="429">
        <v>1</v>
      </c>
      <c r="AI109" s="419"/>
      <c r="AJ109" s="419"/>
      <c r="AK109" s="419"/>
      <c r="AL109" s="419"/>
      <c r="AM109" s="419"/>
      <c r="AN109" s="419"/>
      <c r="AO109" s="419"/>
      <c r="AP109" s="419"/>
      <c r="AQ109" s="419"/>
      <c r="AR109" s="419"/>
      <c r="AS109" s="419"/>
      <c r="AT109" s="419"/>
      <c r="AU109" s="419"/>
      <c r="AV109" s="419"/>
      <c r="AW109" s="419"/>
      <c r="AX109" s="419"/>
      <c r="AY109" s="419"/>
      <c r="AZ109" s="419"/>
      <c r="BA109" s="419"/>
      <c r="BB109" s="419"/>
      <c r="BC109" s="419"/>
      <c r="BD109" s="419"/>
      <c r="BE109" s="419"/>
      <c r="BF109" s="419"/>
      <c r="BG109" s="419"/>
      <c r="BH109" s="419"/>
      <c r="BI109" s="419"/>
      <c r="BJ109" s="419"/>
      <c r="BK109" s="419"/>
      <c r="BL109" s="419"/>
      <c r="BM109" s="419"/>
      <c r="BN109" s="419"/>
      <c r="BO109" s="419"/>
      <c r="BP109" s="419"/>
      <c r="BQ109" s="419"/>
      <c r="BR109" s="419"/>
      <c r="BS109" s="419"/>
      <c r="BT109" s="419"/>
      <c r="BU109" s="419"/>
      <c r="BV109" s="419"/>
      <c r="BW109" s="419"/>
      <c r="BX109" s="419"/>
      <c r="BY109" s="419"/>
      <c r="BZ109" s="419"/>
      <c r="CA109" s="419"/>
      <c r="CB109" s="419"/>
      <c r="CC109" s="419"/>
      <c r="CD109" s="419"/>
      <c r="CE109" s="419"/>
      <c r="CF109" s="419"/>
      <c r="CG109" s="419"/>
      <c r="CH109" s="419"/>
      <c r="CI109" s="419"/>
      <c r="CJ109" s="419"/>
      <c r="CK109" s="419"/>
      <c r="CL109" s="419"/>
      <c r="CM109" s="419"/>
      <c r="CN109" s="419"/>
      <c r="CO109" s="419"/>
      <c r="CP109" s="419"/>
      <c r="CQ109" s="419"/>
      <c r="CR109" s="419"/>
      <c r="CS109" s="419"/>
      <c r="CT109" s="419"/>
      <c r="CU109" s="419"/>
      <c r="CV109" s="419"/>
      <c r="CW109" s="419"/>
      <c r="CX109" s="419"/>
      <c r="CY109" s="419"/>
      <c r="CZ109" s="419"/>
      <c r="DA109" s="419"/>
      <c r="DB109" s="419"/>
      <c r="DC109" s="419"/>
      <c r="DD109" s="419"/>
      <c r="DE109" s="419"/>
      <c r="DF109" s="419"/>
      <c r="DG109" s="419"/>
      <c r="DH109" s="419"/>
      <c r="DI109" s="419"/>
      <c r="DJ109" s="419"/>
      <c r="DK109" s="419"/>
      <c r="DL109" s="419"/>
      <c r="DM109" s="419"/>
      <c r="DN109" s="419"/>
      <c r="DO109" s="419"/>
      <c r="DP109" s="419"/>
      <c r="DQ109" s="419"/>
      <c r="DR109" s="419"/>
      <c r="DS109" s="419"/>
      <c r="DT109" s="419"/>
      <c r="DU109" s="419"/>
      <c r="DV109" s="419"/>
      <c r="DW109" s="419"/>
      <c r="DX109" s="419"/>
      <c r="DY109" s="419"/>
      <c r="DZ109" s="419"/>
      <c r="EA109" s="419"/>
      <c r="EB109" s="419"/>
      <c r="EC109" s="419"/>
      <c r="ED109" s="419"/>
      <c r="EE109" s="419"/>
      <c r="EF109" s="419"/>
      <c r="EG109" s="419"/>
      <c r="EH109" s="419"/>
      <c r="EI109" s="419"/>
      <c r="EJ109" s="419"/>
      <c r="EK109" s="419"/>
      <c r="EL109" s="419"/>
      <c r="EM109" s="419"/>
      <c r="EN109" s="419"/>
      <c r="EO109" s="419"/>
      <c r="EP109" s="419"/>
      <c r="EQ109" s="419"/>
      <c r="ER109" s="419"/>
      <c r="ES109" s="419"/>
      <c r="ET109" s="419"/>
      <c r="EU109" s="419"/>
    </row>
    <row r="110" spans="1:151" s="429" customFormat="1" ht="87" hidden="1">
      <c r="A110" s="439" t="s">
        <v>1897</v>
      </c>
      <c r="B110" s="443" t="s">
        <v>933</v>
      </c>
      <c r="C110" s="443" t="s">
        <v>361</v>
      </c>
      <c r="D110" s="443" t="s">
        <v>1898</v>
      </c>
      <c r="E110" s="443" t="s">
        <v>1899</v>
      </c>
      <c r="F110" s="443" t="s">
        <v>33</v>
      </c>
      <c r="G110" s="446" t="s">
        <v>1894</v>
      </c>
      <c r="H110" s="443" t="s">
        <v>1515</v>
      </c>
      <c r="I110" s="441">
        <v>43831</v>
      </c>
      <c r="J110" s="441" t="s">
        <v>1066</v>
      </c>
      <c r="K110" s="441" t="s">
        <v>964</v>
      </c>
      <c r="L110" s="441" t="s">
        <v>964</v>
      </c>
      <c r="M110" s="443" t="s">
        <v>1519</v>
      </c>
      <c r="N110" s="443" t="s">
        <v>1520</v>
      </c>
      <c r="O110" s="443" t="s">
        <v>1588</v>
      </c>
      <c r="P110" s="443" t="s">
        <v>33</v>
      </c>
      <c r="Q110" s="443" t="s">
        <v>33</v>
      </c>
      <c r="R110" s="443" t="s">
        <v>1895</v>
      </c>
      <c r="S110" s="443" t="s">
        <v>1900</v>
      </c>
      <c r="T110" s="443" t="s">
        <v>1523</v>
      </c>
      <c r="U110" s="443"/>
      <c r="V110" s="439" t="s">
        <v>8</v>
      </c>
      <c r="W110" s="443"/>
      <c r="X110" s="443" t="s">
        <v>8</v>
      </c>
      <c r="Y110" s="443"/>
      <c r="Z110" s="443"/>
      <c r="AA110" s="439" t="s">
        <v>32</v>
      </c>
      <c r="AB110" s="443" t="s">
        <v>1516</v>
      </c>
      <c r="AC110" s="443" t="s">
        <v>1516</v>
      </c>
      <c r="AD110" s="443" t="s">
        <v>1516</v>
      </c>
      <c r="AE110" s="443" t="s">
        <v>1516</v>
      </c>
      <c r="AF110" s="441">
        <v>44530</v>
      </c>
      <c r="AG110" s="443" t="s">
        <v>1516</v>
      </c>
      <c r="AH110" s="429">
        <v>1</v>
      </c>
      <c r="AI110" s="419"/>
      <c r="AJ110" s="419"/>
      <c r="AK110" s="419"/>
      <c r="AL110" s="419"/>
      <c r="AM110" s="419"/>
      <c r="AN110" s="419"/>
      <c r="AO110" s="419"/>
      <c r="AP110" s="419"/>
      <c r="AQ110" s="419"/>
      <c r="AR110" s="419"/>
      <c r="AS110" s="419"/>
      <c r="AT110" s="419"/>
      <c r="AU110" s="419"/>
      <c r="AV110" s="419"/>
      <c r="AW110" s="419"/>
      <c r="AX110" s="419"/>
      <c r="AY110" s="419"/>
      <c r="AZ110" s="419"/>
      <c r="BA110" s="419"/>
      <c r="BB110" s="419"/>
      <c r="BC110" s="419"/>
      <c r="BD110" s="419"/>
      <c r="BE110" s="419"/>
      <c r="BF110" s="419"/>
      <c r="BG110" s="419"/>
      <c r="BH110" s="419"/>
      <c r="BI110" s="419"/>
      <c r="BJ110" s="419"/>
      <c r="BK110" s="419"/>
      <c r="BL110" s="419"/>
      <c r="BM110" s="419"/>
      <c r="BN110" s="419"/>
      <c r="BO110" s="419"/>
      <c r="BP110" s="419"/>
      <c r="BQ110" s="419"/>
      <c r="BR110" s="419"/>
      <c r="BS110" s="419"/>
      <c r="BT110" s="419"/>
      <c r="BU110" s="419"/>
      <c r="BV110" s="419"/>
      <c r="BW110" s="419"/>
      <c r="BX110" s="419"/>
      <c r="BY110" s="419"/>
      <c r="BZ110" s="419"/>
      <c r="CA110" s="419"/>
      <c r="CB110" s="419"/>
      <c r="CC110" s="419"/>
      <c r="CD110" s="419"/>
      <c r="CE110" s="419"/>
      <c r="CF110" s="419"/>
      <c r="CG110" s="419"/>
      <c r="CH110" s="419"/>
      <c r="CI110" s="419"/>
      <c r="CJ110" s="419"/>
      <c r="CK110" s="419"/>
      <c r="CL110" s="419"/>
      <c r="CM110" s="419"/>
      <c r="CN110" s="419"/>
      <c r="CO110" s="419"/>
      <c r="CP110" s="419"/>
      <c r="CQ110" s="419"/>
      <c r="CR110" s="419"/>
      <c r="CS110" s="419"/>
      <c r="CT110" s="419"/>
      <c r="CU110" s="419"/>
      <c r="CV110" s="419"/>
      <c r="CW110" s="419"/>
      <c r="CX110" s="419"/>
      <c r="CY110" s="419"/>
      <c r="CZ110" s="419"/>
      <c r="DA110" s="419"/>
      <c r="DB110" s="419"/>
      <c r="DC110" s="419"/>
      <c r="DD110" s="419"/>
      <c r="DE110" s="419"/>
      <c r="DF110" s="419"/>
      <c r="DG110" s="419"/>
      <c r="DH110" s="419"/>
      <c r="DI110" s="419"/>
      <c r="DJ110" s="419"/>
      <c r="DK110" s="419"/>
      <c r="DL110" s="419"/>
      <c r="DM110" s="419"/>
      <c r="DN110" s="419"/>
      <c r="DO110" s="419"/>
      <c r="DP110" s="419"/>
      <c r="DQ110" s="419"/>
      <c r="DR110" s="419"/>
      <c r="DS110" s="419"/>
      <c r="DT110" s="419"/>
      <c r="DU110" s="419"/>
      <c r="DV110" s="419"/>
      <c r="DW110" s="419"/>
      <c r="DX110" s="419"/>
      <c r="DY110" s="419"/>
      <c r="DZ110" s="419"/>
      <c r="EA110" s="419"/>
      <c r="EB110" s="419"/>
      <c r="EC110" s="419"/>
      <c r="ED110" s="419"/>
      <c r="EE110" s="419"/>
      <c r="EF110" s="419"/>
      <c r="EG110" s="419"/>
      <c r="EH110" s="419"/>
      <c r="EI110" s="419"/>
      <c r="EJ110" s="419"/>
      <c r="EK110" s="419"/>
      <c r="EL110" s="419"/>
      <c r="EM110" s="419"/>
      <c r="EN110" s="419"/>
      <c r="EO110" s="419"/>
      <c r="EP110" s="419"/>
      <c r="EQ110" s="419"/>
      <c r="ER110" s="419"/>
      <c r="ES110" s="419"/>
      <c r="ET110" s="419"/>
      <c r="EU110" s="419"/>
    </row>
    <row r="111" spans="1:151" s="429" customFormat="1" ht="159.5" hidden="1">
      <c r="A111" s="439" t="s">
        <v>1901</v>
      </c>
      <c r="B111" s="443" t="s">
        <v>933</v>
      </c>
      <c r="C111" s="443" t="s">
        <v>361</v>
      </c>
      <c r="D111" s="443" t="s">
        <v>1902</v>
      </c>
      <c r="E111" s="443" t="s">
        <v>1903</v>
      </c>
      <c r="F111" s="443" t="s">
        <v>33</v>
      </c>
      <c r="G111" s="446" t="s">
        <v>1894</v>
      </c>
      <c r="H111" s="443" t="s">
        <v>1515</v>
      </c>
      <c r="I111" s="441">
        <v>43831</v>
      </c>
      <c r="J111" s="441" t="s">
        <v>1066</v>
      </c>
      <c r="K111" s="441" t="s">
        <v>964</v>
      </c>
      <c r="L111" s="441" t="s">
        <v>964</v>
      </c>
      <c r="M111" s="443" t="s">
        <v>1519</v>
      </c>
      <c r="N111" s="443" t="s">
        <v>1520</v>
      </c>
      <c r="O111" s="443" t="s">
        <v>1588</v>
      </c>
      <c r="P111" s="443" t="s">
        <v>33</v>
      </c>
      <c r="Q111" s="443" t="s">
        <v>33</v>
      </c>
      <c r="R111" s="443" t="s">
        <v>1883</v>
      </c>
      <c r="S111" s="443" t="s">
        <v>1904</v>
      </c>
      <c r="T111" s="443" t="s">
        <v>1523</v>
      </c>
      <c r="U111" s="443"/>
      <c r="V111" s="439" t="s">
        <v>8</v>
      </c>
      <c r="W111" s="443"/>
      <c r="X111" s="443" t="s">
        <v>8</v>
      </c>
      <c r="Y111" s="443"/>
      <c r="Z111" s="443"/>
      <c r="AA111" s="439" t="s">
        <v>32</v>
      </c>
      <c r="AB111" s="443" t="s">
        <v>1516</v>
      </c>
      <c r="AC111" s="443" t="s">
        <v>1516</v>
      </c>
      <c r="AD111" s="443" t="s">
        <v>1516</v>
      </c>
      <c r="AE111" s="443" t="s">
        <v>1516</v>
      </c>
      <c r="AF111" s="441">
        <v>44530</v>
      </c>
      <c r="AG111" s="443" t="s">
        <v>1516</v>
      </c>
      <c r="AH111" s="429">
        <v>1</v>
      </c>
      <c r="AI111" s="419"/>
      <c r="AJ111" s="419"/>
      <c r="AK111" s="419"/>
      <c r="AL111" s="419"/>
      <c r="AM111" s="419"/>
      <c r="AN111" s="419"/>
      <c r="AO111" s="419"/>
      <c r="AP111" s="419"/>
      <c r="AQ111" s="419"/>
      <c r="AR111" s="419"/>
      <c r="AS111" s="419"/>
      <c r="AT111" s="419"/>
      <c r="AU111" s="419"/>
      <c r="AV111" s="419"/>
      <c r="AW111" s="419"/>
      <c r="AX111" s="419"/>
      <c r="AY111" s="419"/>
      <c r="AZ111" s="419"/>
      <c r="BA111" s="419"/>
      <c r="BB111" s="419"/>
      <c r="BC111" s="419"/>
      <c r="BD111" s="419"/>
      <c r="BE111" s="419"/>
      <c r="BF111" s="419"/>
      <c r="BG111" s="419"/>
      <c r="BH111" s="419"/>
      <c r="BI111" s="419"/>
      <c r="BJ111" s="419"/>
      <c r="BK111" s="419"/>
      <c r="BL111" s="419"/>
      <c r="BM111" s="419"/>
      <c r="BN111" s="419"/>
      <c r="BO111" s="419"/>
      <c r="BP111" s="419"/>
      <c r="BQ111" s="419"/>
      <c r="BR111" s="419"/>
      <c r="BS111" s="419"/>
      <c r="BT111" s="419"/>
      <c r="BU111" s="419"/>
      <c r="BV111" s="419"/>
      <c r="BW111" s="419"/>
      <c r="BX111" s="419"/>
      <c r="BY111" s="419"/>
      <c r="BZ111" s="419"/>
      <c r="CA111" s="419"/>
      <c r="CB111" s="419"/>
      <c r="CC111" s="419"/>
      <c r="CD111" s="419"/>
      <c r="CE111" s="419"/>
      <c r="CF111" s="419"/>
      <c r="CG111" s="419"/>
      <c r="CH111" s="419"/>
      <c r="CI111" s="419"/>
      <c r="CJ111" s="419"/>
      <c r="CK111" s="419"/>
      <c r="CL111" s="419"/>
      <c r="CM111" s="419"/>
      <c r="CN111" s="419"/>
      <c r="CO111" s="419"/>
      <c r="CP111" s="419"/>
      <c r="CQ111" s="419"/>
      <c r="CR111" s="419"/>
      <c r="CS111" s="419"/>
      <c r="CT111" s="419"/>
      <c r="CU111" s="419"/>
      <c r="CV111" s="419"/>
      <c r="CW111" s="419"/>
      <c r="CX111" s="419"/>
      <c r="CY111" s="419"/>
      <c r="CZ111" s="419"/>
      <c r="DA111" s="419"/>
      <c r="DB111" s="419"/>
      <c r="DC111" s="419"/>
      <c r="DD111" s="419"/>
      <c r="DE111" s="419"/>
      <c r="DF111" s="419"/>
      <c r="DG111" s="419"/>
      <c r="DH111" s="419"/>
      <c r="DI111" s="419"/>
      <c r="DJ111" s="419"/>
      <c r="DK111" s="419"/>
      <c r="DL111" s="419"/>
      <c r="DM111" s="419"/>
      <c r="DN111" s="419"/>
      <c r="DO111" s="419"/>
      <c r="DP111" s="419"/>
      <c r="DQ111" s="419"/>
      <c r="DR111" s="419"/>
      <c r="DS111" s="419"/>
      <c r="DT111" s="419"/>
      <c r="DU111" s="419"/>
      <c r="DV111" s="419"/>
      <c r="DW111" s="419"/>
      <c r="DX111" s="419"/>
      <c r="DY111" s="419"/>
      <c r="DZ111" s="419"/>
      <c r="EA111" s="419"/>
      <c r="EB111" s="419"/>
      <c r="EC111" s="419"/>
      <c r="ED111" s="419"/>
      <c r="EE111" s="419"/>
      <c r="EF111" s="419"/>
      <c r="EG111" s="419"/>
      <c r="EH111" s="419"/>
      <c r="EI111" s="419"/>
      <c r="EJ111" s="419"/>
      <c r="EK111" s="419"/>
      <c r="EL111" s="419"/>
      <c r="EM111" s="419"/>
      <c r="EN111" s="419"/>
      <c r="EO111" s="419"/>
      <c r="EP111" s="419"/>
      <c r="EQ111" s="419"/>
      <c r="ER111" s="419"/>
      <c r="ES111" s="419"/>
      <c r="ET111" s="419"/>
      <c r="EU111" s="419"/>
    </row>
    <row r="112" spans="1:151" s="429" customFormat="1" ht="116" hidden="1">
      <c r="A112" s="439" t="s">
        <v>1905</v>
      </c>
      <c r="B112" s="443" t="s">
        <v>933</v>
      </c>
      <c r="C112" s="443" t="s">
        <v>361</v>
      </c>
      <c r="D112" s="443" t="s">
        <v>1906</v>
      </c>
      <c r="E112" s="443" t="s">
        <v>1907</v>
      </c>
      <c r="F112" s="443" t="s">
        <v>33</v>
      </c>
      <c r="G112" s="446" t="s">
        <v>1908</v>
      </c>
      <c r="H112" s="443" t="s">
        <v>1515</v>
      </c>
      <c r="I112" s="441">
        <v>43831</v>
      </c>
      <c r="J112" s="441" t="s">
        <v>1066</v>
      </c>
      <c r="K112" s="441" t="s">
        <v>964</v>
      </c>
      <c r="L112" s="441" t="s">
        <v>964</v>
      </c>
      <c r="M112" s="443" t="s">
        <v>1519</v>
      </c>
      <c r="N112" s="443" t="s">
        <v>1520</v>
      </c>
      <c r="O112" s="443" t="s">
        <v>1534</v>
      </c>
      <c r="P112" s="443" t="s">
        <v>33</v>
      </c>
      <c r="Q112" s="443" t="s">
        <v>33</v>
      </c>
      <c r="R112" s="443" t="s">
        <v>1895</v>
      </c>
      <c r="S112" s="443" t="s">
        <v>1909</v>
      </c>
      <c r="T112" s="443" t="s">
        <v>1523</v>
      </c>
      <c r="U112" s="443"/>
      <c r="V112" s="439" t="s">
        <v>8</v>
      </c>
      <c r="W112" s="443"/>
      <c r="X112" s="443" t="s">
        <v>1524</v>
      </c>
      <c r="Y112" s="443"/>
      <c r="Z112" s="443"/>
      <c r="AA112" s="439" t="s">
        <v>32</v>
      </c>
      <c r="AB112" s="443" t="s">
        <v>1516</v>
      </c>
      <c r="AC112" s="443" t="s">
        <v>1516</v>
      </c>
      <c r="AD112" s="443" t="s">
        <v>1516</v>
      </c>
      <c r="AE112" s="443" t="s">
        <v>1516</v>
      </c>
      <c r="AF112" s="441">
        <v>44530</v>
      </c>
      <c r="AG112" s="443" t="s">
        <v>1516</v>
      </c>
      <c r="AH112" s="429">
        <v>1</v>
      </c>
      <c r="AI112" s="419"/>
      <c r="AJ112" s="419"/>
      <c r="AK112" s="419"/>
      <c r="AL112" s="419"/>
      <c r="AM112" s="419"/>
      <c r="AN112" s="419"/>
      <c r="AO112" s="419"/>
      <c r="AP112" s="419"/>
      <c r="AQ112" s="419"/>
      <c r="AR112" s="419"/>
      <c r="AS112" s="419"/>
      <c r="AT112" s="419"/>
      <c r="AU112" s="419"/>
      <c r="AV112" s="419"/>
      <c r="AW112" s="419"/>
      <c r="AX112" s="419"/>
      <c r="AY112" s="419"/>
      <c r="AZ112" s="419"/>
      <c r="BA112" s="419"/>
      <c r="BB112" s="419"/>
      <c r="BC112" s="419"/>
      <c r="BD112" s="419"/>
      <c r="BE112" s="419"/>
      <c r="BF112" s="419"/>
      <c r="BG112" s="419"/>
      <c r="BH112" s="419"/>
      <c r="BI112" s="419"/>
      <c r="BJ112" s="419"/>
      <c r="BK112" s="419"/>
      <c r="BL112" s="419"/>
      <c r="BM112" s="419"/>
      <c r="BN112" s="419"/>
      <c r="BO112" s="419"/>
      <c r="BP112" s="419"/>
      <c r="BQ112" s="419"/>
      <c r="BR112" s="419"/>
      <c r="BS112" s="419"/>
      <c r="BT112" s="419"/>
      <c r="BU112" s="419"/>
      <c r="BV112" s="419"/>
      <c r="BW112" s="419"/>
      <c r="BX112" s="419"/>
      <c r="BY112" s="419"/>
      <c r="BZ112" s="419"/>
      <c r="CA112" s="419"/>
      <c r="CB112" s="419"/>
      <c r="CC112" s="419"/>
      <c r="CD112" s="419"/>
      <c r="CE112" s="419"/>
      <c r="CF112" s="419"/>
      <c r="CG112" s="419"/>
      <c r="CH112" s="419"/>
      <c r="CI112" s="419"/>
      <c r="CJ112" s="419"/>
      <c r="CK112" s="419"/>
      <c r="CL112" s="419"/>
      <c r="CM112" s="419"/>
      <c r="CN112" s="419"/>
      <c r="CO112" s="419"/>
      <c r="CP112" s="419"/>
      <c r="CQ112" s="419"/>
      <c r="CR112" s="419"/>
      <c r="CS112" s="419"/>
      <c r="CT112" s="419"/>
      <c r="CU112" s="419"/>
      <c r="CV112" s="419"/>
      <c r="CW112" s="419"/>
      <c r="CX112" s="419"/>
      <c r="CY112" s="419"/>
      <c r="CZ112" s="419"/>
      <c r="DA112" s="419"/>
      <c r="DB112" s="419"/>
      <c r="DC112" s="419"/>
      <c r="DD112" s="419"/>
      <c r="DE112" s="419"/>
      <c r="DF112" s="419"/>
      <c r="DG112" s="419"/>
      <c r="DH112" s="419"/>
      <c r="DI112" s="419"/>
      <c r="DJ112" s="419"/>
      <c r="DK112" s="419"/>
      <c r="DL112" s="419"/>
      <c r="DM112" s="419"/>
      <c r="DN112" s="419"/>
      <c r="DO112" s="419"/>
      <c r="DP112" s="419"/>
      <c r="DQ112" s="419"/>
      <c r="DR112" s="419"/>
      <c r="DS112" s="419"/>
      <c r="DT112" s="419"/>
      <c r="DU112" s="419"/>
      <c r="DV112" s="419"/>
      <c r="DW112" s="419"/>
      <c r="DX112" s="419"/>
      <c r="DY112" s="419"/>
      <c r="DZ112" s="419"/>
      <c r="EA112" s="419"/>
      <c r="EB112" s="419"/>
      <c r="EC112" s="419"/>
      <c r="ED112" s="419"/>
      <c r="EE112" s="419"/>
      <c r="EF112" s="419"/>
      <c r="EG112" s="419"/>
      <c r="EH112" s="419"/>
      <c r="EI112" s="419"/>
      <c r="EJ112" s="419"/>
      <c r="EK112" s="419"/>
      <c r="EL112" s="419"/>
      <c r="EM112" s="419"/>
      <c r="EN112" s="419"/>
      <c r="EO112" s="419"/>
      <c r="EP112" s="419"/>
      <c r="EQ112" s="419"/>
      <c r="ER112" s="419"/>
      <c r="ES112" s="419"/>
      <c r="ET112" s="419"/>
      <c r="EU112" s="419"/>
    </row>
    <row r="113" spans="1:151" s="429" customFormat="1" ht="87" hidden="1">
      <c r="A113" s="439" t="s">
        <v>1910</v>
      </c>
      <c r="B113" s="443" t="s">
        <v>933</v>
      </c>
      <c r="C113" s="443" t="s">
        <v>361</v>
      </c>
      <c r="D113" s="443" t="s">
        <v>1911</v>
      </c>
      <c r="E113" s="443" t="s">
        <v>1912</v>
      </c>
      <c r="F113" s="443" t="s">
        <v>33</v>
      </c>
      <c r="G113" s="443" t="s">
        <v>1894</v>
      </c>
      <c r="H113" s="443" t="s">
        <v>1515</v>
      </c>
      <c r="I113" s="441">
        <v>43831</v>
      </c>
      <c r="J113" s="441" t="s">
        <v>1066</v>
      </c>
      <c r="K113" s="441" t="s">
        <v>964</v>
      </c>
      <c r="L113" s="441" t="s">
        <v>964</v>
      </c>
      <c r="M113" s="443" t="s">
        <v>1519</v>
      </c>
      <c r="N113" s="443" t="s">
        <v>1520</v>
      </c>
      <c r="O113" s="443" t="s">
        <v>1534</v>
      </c>
      <c r="P113" s="443" t="s">
        <v>33</v>
      </c>
      <c r="Q113" s="443" t="s">
        <v>33</v>
      </c>
      <c r="R113" s="443" t="s">
        <v>1883</v>
      </c>
      <c r="S113" s="443" t="s">
        <v>1913</v>
      </c>
      <c r="T113" s="443" t="s">
        <v>1523</v>
      </c>
      <c r="U113" s="443"/>
      <c r="V113" s="439" t="s">
        <v>1524</v>
      </c>
      <c r="W113" s="443"/>
      <c r="X113" s="443" t="s">
        <v>1524</v>
      </c>
      <c r="Y113" s="443"/>
      <c r="Z113" s="443"/>
      <c r="AA113" s="439" t="s">
        <v>32</v>
      </c>
      <c r="AB113" s="443" t="s">
        <v>1516</v>
      </c>
      <c r="AC113" s="443" t="s">
        <v>1516</v>
      </c>
      <c r="AD113" s="443" t="s">
        <v>1516</v>
      </c>
      <c r="AE113" s="443" t="s">
        <v>1516</v>
      </c>
      <c r="AF113" s="441">
        <v>44530</v>
      </c>
      <c r="AG113" s="443" t="s">
        <v>1516</v>
      </c>
      <c r="AH113" s="429">
        <v>1</v>
      </c>
      <c r="AI113" s="419"/>
      <c r="AJ113" s="419"/>
      <c r="AK113" s="419"/>
      <c r="AL113" s="419"/>
      <c r="AM113" s="419"/>
      <c r="AN113" s="419"/>
      <c r="AO113" s="419"/>
      <c r="AP113" s="419"/>
      <c r="AQ113" s="419"/>
      <c r="AR113" s="419"/>
      <c r="AS113" s="419"/>
      <c r="AT113" s="419"/>
      <c r="AU113" s="419"/>
      <c r="AV113" s="419"/>
      <c r="AW113" s="419"/>
      <c r="AX113" s="419"/>
      <c r="AY113" s="419"/>
      <c r="AZ113" s="419"/>
      <c r="BA113" s="419"/>
      <c r="BB113" s="419"/>
      <c r="BC113" s="419"/>
      <c r="BD113" s="419"/>
      <c r="BE113" s="419"/>
      <c r="BF113" s="419"/>
      <c r="BG113" s="419"/>
      <c r="BH113" s="419"/>
      <c r="BI113" s="419"/>
      <c r="BJ113" s="419"/>
      <c r="BK113" s="419"/>
      <c r="BL113" s="419"/>
      <c r="BM113" s="419"/>
      <c r="BN113" s="419"/>
      <c r="BO113" s="419"/>
      <c r="BP113" s="419"/>
      <c r="BQ113" s="419"/>
      <c r="BR113" s="419"/>
      <c r="BS113" s="419"/>
      <c r="BT113" s="419"/>
      <c r="BU113" s="419"/>
      <c r="BV113" s="419"/>
      <c r="BW113" s="419"/>
      <c r="BX113" s="419"/>
      <c r="BY113" s="419"/>
      <c r="BZ113" s="419"/>
      <c r="CA113" s="419"/>
      <c r="CB113" s="419"/>
      <c r="CC113" s="419"/>
      <c r="CD113" s="419"/>
      <c r="CE113" s="419"/>
      <c r="CF113" s="419"/>
      <c r="CG113" s="419"/>
      <c r="CH113" s="419"/>
      <c r="CI113" s="419"/>
      <c r="CJ113" s="419"/>
      <c r="CK113" s="419"/>
      <c r="CL113" s="419"/>
      <c r="CM113" s="419"/>
      <c r="CN113" s="419"/>
      <c r="CO113" s="419"/>
      <c r="CP113" s="419"/>
      <c r="CQ113" s="419"/>
      <c r="CR113" s="419"/>
      <c r="CS113" s="419"/>
      <c r="CT113" s="419"/>
      <c r="CU113" s="419"/>
      <c r="CV113" s="419"/>
      <c r="CW113" s="419"/>
      <c r="CX113" s="419"/>
      <c r="CY113" s="419"/>
      <c r="CZ113" s="419"/>
      <c r="DA113" s="419"/>
      <c r="DB113" s="419"/>
      <c r="DC113" s="419"/>
      <c r="DD113" s="419"/>
      <c r="DE113" s="419"/>
      <c r="DF113" s="419"/>
      <c r="DG113" s="419"/>
      <c r="DH113" s="419"/>
      <c r="DI113" s="419"/>
      <c r="DJ113" s="419"/>
      <c r="DK113" s="419"/>
      <c r="DL113" s="419"/>
      <c r="DM113" s="419"/>
      <c r="DN113" s="419"/>
      <c r="DO113" s="419"/>
      <c r="DP113" s="419"/>
      <c r="DQ113" s="419"/>
      <c r="DR113" s="419"/>
      <c r="DS113" s="419"/>
      <c r="DT113" s="419"/>
      <c r="DU113" s="419"/>
      <c r="DV113" s="419"/>
      <c r="DW113" s="419"/>
      <c r="DX113" s="419"/>
      <c r="DY113" s="419"/>
      <c r="DZ113" s="419"/>
      <c r="EA113" s="419"/>
      <c r="EB113" s="419"/>
      <c r="EC113" s="419"/>
      <c r="ED113" s="419"/>
      <c r="EE113" s="419"/>
      <c r="EF113" s="419"/>
      <c r="EG113" s="419"/>
      <c r="EH113" s="419"/>
      <c r="EI113" s="419"/>
      <c r="EJ113" s="419"/>
      <c r="EK113" s="419"/>
      <c r="EL113" s="419"/>
      <c r="EM113" s="419"/>
      <c r="EN113" s="419"/>
      <c r="EO113" s="419"/>
      <c r="EP113" s="419"/>
      <c r="EQ113" s="419"/>
      <c r="ER113" s="419"/>
      <c r="ES113" s="419"/>
      <c r="ET113" s="419"/>
      <c r="EU113" s="419"/>
    </row>
    <row r="114" spans="1:151" s="429" customFormat="1" ht="101.5" hidden="1">
      <c r="A114" s="439" t="s">
        <v>1914</v>
      </c>
      <c r="B114" s="443" t="s">
        <v>933</v>
      </c>
      <c r="C114" s="443" t="s">
        <v>361</v>
      </c>
      <c r="D114" s="443" t="s">
        <v>1915</v>
      </c>
      <c r="E114" s="443" t="s">
        <v>1916</v>
      </c>
      <c r="F114" s="443" t="s">
        <v>33</v>
      </c>
      <c r="G114" s="443" t="s">
        <v>1894</v>
      </c>
      <c r="H114" s="443" t="s">
        <v>1515</v>
      </c>
      <c r="I114" s="441">
        <v>43831</v>
      </c>
      <c r="J114" s="441" t="s">
        <v>1066</v>
      </c>
      <c r="K114" s="441" t="s">
        <v>964</v>
      </c>
      <c r="L114" s="441" t="s">
        <v>964</v>
      </c>
      <c r="M114" s="443" t="s">
        <v>1519</v>
      </c>
      <c r="N114" s="443" t="s">
        <v>1520</v>
      </c>
      <c r="O114" s="443" t="s">
        <v>1534</v>
      </c>
      <c r="P114" s="443" t="s">
        <v>33</v>
      </c>
      <c r="Q114" s="443" t="s">
        <v>33</v>
      </c>
      <c r="R114" s="443" t="s">
        <v>1883</v>
      </c>
      <c r="S114" s="443" t="s">
        <v>1917</v>
      </c>
      <c r="T114" s="443" t="s">
        <v>1523</v>
      </c>
      <c r="U114" s="443"/>
      <c r="V114" s="439" t="s">
        <v>1524</v>
      </c>
      <c r="W114" s="443"/>
      <c r="X114" s="443" t="s">
        <v>1524</v>
      </c>
      <c r="Y114" s="443"/>
      <c r="Z114" s="443"/>
      <c r="AA114" s="439" t="s">
        <v>32</v>
      </c>
      <c r="AB114" s="443" t="s">
        <v>1516</v>
      </c>
      <c r="AC114" s="443" t="s">
        <v>1516</v>
      </c>
      <c r="AD114" s="443" t="s">
        <v>1516</v>
      </c>
      <c r="AE114" s="443" t="s">
        <v>1516</v>
      </c>
      <c r="AF114" s="441">
        <v>44530</v>
      </c>
      <c r="AG114" s="443" t="s">
        <v>1516</v>
      </c>
      <c r="AH114" s="429">
        <v>1</v>
      </c>
      <c r="AI114" s="419"/>
      <c r="AJ114" s="419"/>
      <c r="AK114" s="419"/>
      <c r="AL114" s="419"/>
      <c r="AM114" s="419"/>
      <c r="AN114" s="419"/>
      <c r="AO114" s="419"/>
      <c r="AP114" s="419"/>
      <c r="AQ114" s="419"/>
      <c r="AR114" s="419"/>
      <c r="AS114" s="419"/>
      <c r="AT114" s="419"/>
      <c r="AU114" s="419"/>
      <c r="AV114" s="419"/>
      <c r="AW114" s="419"/>
      <c r="AX114" s="419"/>
      <c r="AY114" s="419"/>
      <c r="AZ114" s="419"/>
      <c r="BA114" s="419"/>
      <c r="BB114" s="419"/>
      <c r="BC114" s="419"/>
      <c r="BD114" s="419"/>
      <c r="BE114" s="419"/>
      <c r="BF114" s="419"/>
      <c r="BG114" s="419"/>
      <c r="BH114" s="419"/>
      <c r="BI114" s="419"/>
      <c r="BJ114" s="419"/>
      <c r="BK114" s="419"/>
      <c r="BL114" s="419"/>
      <c r="BM114" s="419"/>
      <c r="BN114" s="419"/>
      <c r="BO114" s="419"/>
      <c r="BP114" s="419"/>
      <c r="BQ114" s="419"/>
      <c r="BR114" s="419"/>
      <c r="BS114" s="419"/>
      <c r="BT114" s="419"/>
      <c r="BU114" s="419"/>
      <c r="BV114" s="419"/>
      <c r="BW114" s="419"/>
      <c r="BX114" s="419"/>
      <c r="BY114" s="419"/>
      <c r="BZ114" s="419"/>
      <c r="CA114" s="419"/>
      <c r="CB114" s="419"/>
      <c r="CC114" s="419"/>
      <c r="CD114" s="419"/>
      <c r="CE114" s="419"/>
      <c r="CF114" s="419"/>
      <c r="CG114" s="419"/>
      <c r="CH114" s="419"/>
      <c r="CI114" s="419"/>
      <c r="CJ114" s="419"/>
      <c r="CK114" s="419"/>
      <c r="CL114" s="419"/>
      <c r="CM114" s="419"/>
      <c r="CN114" s="419"/>
      <c r="CO114" s="419"/>
      <c r="CP114" s="419"/>
      <c r="CQ114" s="419"/>
      <c r="CR114" s="419"/>
      <c r="CS114" s="419"/>
      <c r="CT114" s="419"/>
      <c r="CU114" s="419"/>
      <c r="CV114" s="419"/>
      <c r="CW114" s="419"/>
      <c r="CX114" s="419"/>
      <c r="CY114" s="419"/>
      <c r="CZ114" s="419"/>
      <c r="DA114" s="419"/>
      <c r="DB114" s="419"/>
      <c r="DC114" s="419"/>
      <c r="DD114" s="419"/>
      <c r="DE114" s="419"/>
      <c r="DF114" s="419"/>
      <c r="DG114" s="419"/>
      <c r="DH114" s="419"/>
      <c r="DI114" s="419"/>
      <c r="DJ114" s="419"/>
      <c r="DK114" s="419"/>
      <c r="DL114" s="419"/>
      <c r="DM114" s="419"/>
      <c r="DN114" s="419"/>
      <c r="DO114" s="419"/>
      <c r="DP114" s="419"/>
      <c r="DQ114" s="419"/>
      <c r="DR114" s="419"/>
      <c r="DS114" s="419"/>
      <c r="DT114" s="419"/>
      <c r="DU114" s="419"/>
      <c r="DV114" s="419"/>
      <c r="DW114" s="419"/>
      <c r="DX114" s="419"/>
      <c r="DY114" s="419"/>
      <c r="DZ114" s="419"/>
      <c r="EA114" s="419"/>
      <c r="EB114" s="419"/>
      <c r="EC114" s="419"/>
      <c r="ED114" s="419"/>
      <c r="EE114" s="419"/>
      <c r="EF114" s="419"/>
      <c r="EG114" s="419"/>
      <c r="EH114" s="419"/>
      <c r="EI114" s="419"/>
      <c r="EJ114" s="419"/>
      <c r="EK114" s="419"/>
      <c r="EL114" s="419"/>
      <c r="EM114" s="419"/>
      <c r="EN114" s="419"/>
      <c r="EO114" s="419"/>
      <c r="EP114" s="419"/>
      <c r="EQ114" s="419"/>
      <c r="ER114" s="419"/>
      <c r="ES114" s="419"/>
      <c r="ET114" s="419"/>
      <c r="EU114" s="419"/>
    </row>
    <row r="115" spans="1:151" s="429" customFormat="1" ht="130.5" hidden="1">
      <c r="A115" s="439" t="s">
        <v>1918</v>
      </c>
      <c r="B115" s="443" t="s">
        <v>933</v>
      </c>
      <c r="C115" s="443" t="s">
        <v>361</v>
      </c>
      <c r="D115" s="443" t="s">
        <v>1919</v>
      </c>
      <c r="E115" s="443" t="s">
        <v>1920</v>
      </c>
      <c r="F115" s="443" t="s">
        <v>32</v>
      </c>
      <c r="G115" s="439" t="s">
        <v>1516</v>
      </c>
      <c r="H115" s="443" t="s">
        <v>1515</v>
      </c>
      <c r="I115" s="441">
        <v>43831</v>
      </c>
      <c r="J115" s="441" t="s">
        <v>1066</v>
      </c>
      <c r="K115" s="441" t="s">
        <v>964</v>
      </c>
      <c r="L115" s="441" t="s">
        <v>964</v>
      </c>
      <c r="M115" s="443" t="s">
        <v>1519</v>
      </c>
      <c r="N115" s="443" t="s">
        <v>1520</v>
      </c>
      <c r="O115" s="443" t="s">
        <v>1534</v>
      </c>
      <c r="P115" s="443" t="s">
        <v>33</v>
      </c>
      <c r="Q115" s="443" t="s">
        <v>33</v>
      </c>
      <c r="R115" s="443" t="s">
        <v>1883</v>
      </c>
      <c r="S115" s="443" t="s">
        <v>1921</v>
      </c>
      <c r="T115" s="443" t="s">
        <v>1523</v>
      </c>
      <c r="U115" s="443"/>
      <c r="V115" s="439" t="s">
        <v>8</v>
      </c>
      <c r="W115" s="443"/>
      <c r="X115" s="443" t="s">
        <v>8</v>
      </c>
      <c r="Y115" s="443"/>
      <c r="Z115" s="443"/>
      <c r="AA115" s="439" t="s">
        <v>32</v>
      </c>
      <c r="AB115" s="443" t="s">
        <v>1516</v>
      </c>
      <c r="AC115" s="443" t="s">
        <v>1516</v>
      </c>
      <c r="AD115" s="443" t="s">
        <v>1516</v>
      </c>
      <c r="AE115" s="443" t="s">
        <v>1516</v>
      </c>
      <c r="AF115" s="441">
        <v>44530</v>
      </c>
      <c r="AG115" s="443" t="s">
        <v>1516</v>
      </c>
      <c r="AH115" s="429">
        <v>1</v>
      </c>
      <c r="AI115" s="419"/>
      <c r="AJ115" s="419"/>
      <c r="AK115" s="419"/>
      <c r="AL115" s="419"/>
      <c r="AM115" s="419"/>
      <c r="AN115" s="419"/>
      <c r="AO115" s="419"/>
      <c r="AP115" s="419"/>
      <c r="AQ115" s="419"/>
      <c r="AR115" s="419"/>
      <c r="AS115" s="419"/>
      <c r="AT115" s="419"/>
      <c r="AU115" s="419"/>
      <c r="AV115" s="419"/>
      <c r="AW115" s="419"/>
      <c r="AX115" s="419"/>
      <c r="AY115" s="419"/>
      <c r="AZ115" s="419"/>
      <c r="BA115" s="419"/>
      <c r="BB115" s="419"/>
      <c r="BC115" s="419"/>
      <c r="BD115" s="419"/>
      <c r="BE115" s="419"/>
      <c r="BF115" s="419"/>
      <c r="BG115" s="419"/>
      <c r="BH115" s="419"/>
      <c r="BI115" s="419"/>
      <c r="BJ115" s="419"/>
      <c r="BK115" s="419"/>
      <c r="BL115" s="419"/>
      <c r="BM115" s="419"/>
      <c r="BN115" s="419"/>
      <c r="BO115" s="419"/>
      <c r="BP115" s="419"/>
      <c r="BQ115" s="419"/>
      <c r="BR115" s="419"/>
      <c r="BS115" s="419"/>
      <c r="BT115" s="419"/>
      <c r="BU115" s="419"/>
      <c r="BV115" s="419"/>
      <c r="BW115" s="419"/>
      <c r="BX115" s="419"/>
      <c r="BY115" s="419"/>
      <c r="BZ115" s="419"/>
      <c r="CA115" s="419"/>
      <c r="CB115" s="419"/>
      <c r="CC115" s="419"/>
      <c r="CD115" s="419"/>
      <c r="CE115" s="419"/>
      <c r="CF115" s="419"/>
      <c r="CG115" s="419"/>
      <c r="CH115" s="419"/>
      <c r="CI115" s="419"/>
      <c r="CJ115" s="419"/>
      <c r="CK115" s="419"/>
      <c r="CL115" s="419"/>
      <c r="CM115" s="419"/>
      <c r="CN115" s="419"/>
      <c r="CO115" s="419"/>
      <c r="CP115" s="419"/>
      <c r="CQ115" s="419"/>
      <c r="CR115" s="419"/>
      <c r="CS115" s="419"/>
      <c r="CT115" s="419"/>
      <c r="CU115" s="419"/>
      <c r="CV115" s="419"/>
      <c r="CW115" s="419"/>
      <c r="CX115" s="419"/>
      <c r="CY115" s="419"/>
      <c r="CZ115" s="419"/>
      <c r="DA115" s="419"/>
      <c r="DB115" s="419"/>
      <c r="DC115" s="419"/>
      <c r="DD115" s="419"/>
      <c r="DE115" s="419"/>
      <c r="DF115" s="419"/>
      <c r="DG115" s="419"/>
      <c r="DH115" s="419"/>
      <c r="DI115" s="419"/>
      <c r="DJ115" s="419"/>
      <c r="DK115" s="419"/>
      <c r="DL115" s="419"/>
      <c r="DM115" s="419"/>
      <c r="DN115" s="419"/>
      <c r="DO115" s="419"/>
      <c r="DP115" s="419"/>
      <c r="DQ115" s="419"/>
      <c r="DR115" s="419"/>
      <c r="DS115" s="419"/>
      <c r="DT115" s="419"/>
      <c r="DU115" s="419"/>
      <c r="DV115" s="419"/>
      <c r="DW115" s="419"/>
      <c r="DX115" s="419"/>
      <c r="DY115" s="419"/>
      <c r="DZ115" s="419"/>
      <c r="EA115" s="419"/>
      <c r="EB115" s="419"/>
      <c r="EC115" s="419"/>
      <c r="ED115" s="419"/>
      <c r="EE115" s="419"/>
      <c r="EF115" s="419"/>
      <c r="EG115" s="419"/>
      <c r="EH115" s="419"/>
      <c r="EI115" s="419"/>
      <c r="EJ115" s="419"/>
      <c r="EK115" s="419"/>
      <c r="EL115" s="419"/>
      <c r="EM115" s="419"/>
      <c r="EN115" s="419"/>
      <c r="EO115" s="419"/>
      <c r="EP115" s="419"/>
      <c r="EQ115" s="419"/>
      <c r="ER115" s="419"/>
      <c r="ES115" s="419"/>
      <c r="ET115" s="419"/>
      <c r="EU115" s="419"/>
    </row>
    <row r="116" spans="1:151" s="429" customFormat="1" ht="72.5" hidden="1">
      <c r="A116" s="439" t="s">
        <v>1922</v>
      </c>
      <c r="B116" s="443" t="s">
        <v>933</v>
      </c>
      <c r="C116" s="443" t="s">
        <v>361</v>
      </c>
      <c r="D116" s="443" t="s">
        <v>1923</v>
      </c>
      <c r="E116" s="443" t="s">
        <v>1924</v>
      </c>
      <c r="F116" s="443" t="s">
        <v>33</v>
      </c>
      <c r="G116" s="446" t="s">
        <v>1894</v>
      </c>
      <c r="H116" s="443" t="s">
        <v>1515</v>
      </c>
      <c r="I116" s="441">
        <v>43831</v>
      </c>
      <c r="J116" s="441" t="s">
        <v>1066</v>
      </c>
      <c r="K116" s="441" t="s">
        <v>964</v>
      </c>
      <c r="L116" s="441" t="s">
        <v>964</v>
      </c>
      <c r="M116" s="443" t="s">
        <v>1519</v>
      </c>
      <c r="N116" s="443" t="s">
        <v>1520</v>
      </c>
      <c r="O116" s="443" t="s">
        <v>1534</v>
      </c>
      <c r="P116" s="443" t="s">
        <v>33</v>
      </c>
      <c r="Q116" s="443" t="s">
        <v>33</v>
      </c>
      <c r="R116" s="443" t="s">
        <v>1883</v>
      </c>
      <c r="S116" s="443" t="s">
        <v>1925</v>
      </c>
      <c r="T116" s="443" t="s">
        <v>1523</v>
      </c>
      <c r="U116" s="443"/>
      <c r="V116" s="439" t="s">
        <v>1524</v>
      </c>
      <c r="W116" s="443"/>
      <c r="X116" s="443" t="s">
        <v>1524</v>
      </c>
      <c r="Y116" s="443"/>
      <c r="Z116" s="443"/>
      <c r="AA116" s="439" t="s">
        <v>32</v>
      </c>
      <c r="AB116" s="443" t="s">
        <v>1516</v>
      </c>
      <c r="AC116" s="443" t="s">
        <v>1516</v>
      </c>
      <c r="AD116" s="443" t="s">
        <v>1516</v>
      </c>
      <c r="AE116" s="443" t="s">
        <v>1516</v>
      </c>
      <c r="AF116" s="441">
        <v>44530</v>
      </c>
      <c r="AG116" s="443" t="s">
        <v>1516</v>
      </c>
      <c r="AH116" s="429">
        <v>1</v>
      </c>
      <c r="AI116" s="419"/>
      <c r="AJ116" s="419"/>
      <c r="AK116" s="419"/>
      <c r="AL116" s="419"/>
      <c r="AM116" s="419"/>
      <c r="AN116" s="419"/>
      <c r="AO116" s="419"/>
      <c r="AP116" s="419"/>
      <c r="AQ116" s="419"/>
      <c r="AR116" s="419"/>
      <c r="AS116" s="419"/>
      <c r="AT116" s="419"/>
      <c r="AU116" s="419"/>
      <c r="AV116" s="419"/>
      <c r="AW116" s="419"/>
      <c r="AX116" s="419"/>
      <c r="AY116" s="419"/>
      <c r="AZ116" s="419"/>
      <c r="BA116" s="419"/>
      <c r="BB116" s="419"/>
      <c r="BC116" s="419"/>
      <c r="BD116" s="419"/>
      <c r="BE116" s="419"/>
      <c r="BF116" s="419"/>
      <c r="BG116" s="419"/>
      <c r="BH116" s="419"/>
      <c r="BI116" s="419"/>
      <c r="BJ116" s="419"/>
      <c r="BK116" s="419"/>
      <c r="BL116" s="419"/>
      <c r="BM116" s="419"/>
      <c r="BN116" s="419"/>
      <c r="BO116" s="419"/>
      <c r="BP116" s="419"/>
      <c r="BQ116" s="419"/>
      <c r="BR116" s="419"/>
      <c r="BS116" s="419"/>
      <c r="BT116" s="419"/>
      <c r="BU116" s="419"/>
      <c r="BV116" s="419"/>
      <c r="BW116" s="419"/>
      <c r="BX116" s="419"/>
      <c r="BY116" s="419"/>
      <c r="BZ116" s="419"/>
      <c r="CA116" s="419"/>
      <c r="CB116" s="419"/>
      <c r="CC116" s="419"/>
      <c r="CD116" s="419"/>
      <c r="CE116" s="419"/>
      <c r="CF116" s="419"/>
      <c r="CG116" s="419"/>
      <c r="CH116" s="419"/>
      <c r="CI116" s="419"/>
      <c r="CJ116" s="419"/>
      <c r="CK116" s="419"/>
      <c r="CL116" s="419"/>
      <c r="CM116" s="419"/>
      <c r="CN116" s="419"/>
      <c r="CO116" s="419"/>
      <c r="CP116" s="419"/>
      <c r="CQ116" s="419"/>
      <c r="CR116" s="419"/>
      <c r="CS116" s="419"/>
      <c r="CT116" s="419"/>
      <c r="CU116" s="419"/>
      <c r="CV116" s="419"/>
      <c r="CW116" s="419"/>
      <c r="CX116" s="419"/>
      <c r="CY116" s="419"/>
      <c r="CZ116" s="419"/>
      <c r="DA116" s="419"/>
      <c r="DB116" s="419"/>
      <c r="DC116" s="419"/>
      <c r="DD116" s="419"/>
      <c r="DE116" s="419"/>
      <c r="DF116" s="419"/>
      <c r="DG116" s="419"/>
      <c r="DH116" s="419"/>
      <c r="DI116" s="419"/>
      <c r="DJ116" s="419"/>
      <c r="DK116" s="419"/>
      <c r="DL116" s="419"/>
      <c r="DM116" s="419"/>
      <c r="DN116" s="419"/>
      <c r="DO116" s="419"/>
      <c r="DP116" s="419"/>
      <c r="DQ116" s="419"/>
      <c r="DR116" s="419"/>
      <c r="DS116" s="419"/>
      <c r="DT116" s="419"/>
      <c r="DU116" s="419"/>
      <c r="DV116" s="419"/>
      <c r="DW116" s="419"/>
      <c r="DX116" s="419"/>
      <c r="DY116" s="419"/>
      <c r="DZ116" s="419"/>
      <c r="EA116" s="419"/>
      <c r="EB116" s="419"/>
      <c r="EC116" s="419"/>
      <c r="ED116" s="419"/>
      <c r="EE116" s="419"/>
      <c r="EF116" s="419"/>
      <c r="EG116" s="419"/>
      <c r="EH116" s="419"/>
      <c r="EI116" s="419"/>
      <c r="EJ116" s="419"/>
      <c r="EK116" s="419"/>
      <c r="EL116" s="419"/>
      <c r="EM116" s="419"/>
      <c r="EN116" s="419"/>
      <c r="EO116" s="419"/>
      <c r="EP116" s="419"/>
      <c r="EQ116" s="419"/>
      <c r="ER116" s="419"/>
      <c r="ES116" s="419"/>
      <c r="ET116" s="419"/>
      <c r="EU116" s="419"/>
    </row>
    <row r="117" spans="1:151" s="429" customFormat="1" ht="58" hidden="1">
      <c r="A117" s="439" t="s">
        <v>1926</v>
      </c>
      <c r="B117" s="443" t="s">
        <v>933</v>
      </c>
      <c r="C117" s="443" t="s">
        <v>361</v>
      </c>
      <c r="D117" s="443" t="s">
        <v>1927</v>
      </c>
      <c r="E117" s="443" t="s">
        <v>1928</v>
      </c>
      <c r="F117" s="443" t="s">
        <v>33</v>
      </c>
      <c r="G117" s="446" t="s">
        <v>1894</v>
      </c>
      <c r="H117" s="443" t="s">
        <v>1515</v>
      </c>
      <c r="I117" s="441">
        <v>43831</v>
      </c>
      <c r="J117" s="441" t="s">
        <v>1834</v>
      </c>
      <c r="K117" s="441" t="s">
        <v>964</v>
      </c>
      <c r="L117" s="441" t="s">
        <v>964</v>
      </c>
      <c r="M117" s="443" t="s">
        <v>1519</v>
      </c>
      <c r="N117" s="443" t="s">
        <v>1520</v>
      </c>
      <c r="O117" s="443" t="s">
        <v>1588</v>
      </c>
      <c r="P117" s="443" t="s">
        <v>33</v>
      </c>
      <c r="Q117" s="443" t="s">
        <v>33</v>
      </c>
      <c r="R117" s="443" t="s">
        <v>1883</v>
      </c>
      <c r="S117" s="443" t="s">
        <v>1929</v>
      </c>
      <c r="T117" s="443" t="s">
        <v>1523</v>
      </c>
      <c r="U117" s="443"/>
      <c r="V117" s="439" t="s">
        <v>1524</v>
      </c>
      <c r="W117" s="443"/>
      <c r="X117" s="443" t="s">
        <v>1524</v>
      </c>
      <c r="Y117" s="443"/>
      <c r="Z117" s="443"/>
      <c r="AA117" s="439" t="s">
        <v>32</v>
      </c>
      <c r="AB117" s="443" t="s">
        <v>1516</v>
      </c>
      <c r="AC117" s="443" t="s">
        <v>1516</v>
      </c>
      <c r="AD117" s="443" t="s">
        <v>1516</v>
      </c>
      <c r="AE117" s="443" t="s">
        <v>1516</v>
      </c>
      <c r="AF117" s="441">
        <v>44530</v>
      </c>
      <c r="AG117" s="443" t="s">
        <v>1516</v>
      </c>
      <c r="AH117" s="429">
        <v>1</v>
      </c>
      <c r="AI117" s="419"/>
      <c r="AJ117" s="419"/>
      <c r="AK117" s="419"/>
      <c r="AL117" s="419"/>
      <c r="AM117" s="419"/>
      <c r="AN117" s="419"/>
      <c r="AO117" s="419"/>
      <c r="AP117" s="419"/>
      <c r="AQ117" s="419"/>
      <c r="AR117" s="419"/>
      <c r="AS117" s="419"/>
      <c r="AT117" s="419"/>
      <c r="AU117" s="419"/>
      <c r="AV117" s="419"/>
      <c r="AW117" s="419"/>
      <c r="AX117" s="419"/>
      <c r="AY117" s="419"/>
      <c r="AZ117" s="419"/>
      <c r="BA117" s="419"/>
      <c r="BB117" s="419"/>
      <c r="BC117" s="419"/>
      <c r="BD117" s="419"/>
      <c r="BE117" s="419"/>
      <c r="BF117" s="419"/>
      <c r="BG117" s="419"/>
      <c r="BH117" s="419"/>
      <c r="BI117" s="419"/>
      <c r="BJ117" s="419"/>
      <c r="BK117" s="419"/>
      <c r="BL117" s="419"/>
      <c r="BM117" s="419"/>
      <c r="BN117" s="419"/>
      <c r="BO117" s="419"/>
      <c r="BP117" s="419"/>
      <c r="BQ117" s="419"/>
      <c r="BR117" s="419"/>
      <c r="BS117" s="419"/>
      <c r="BT117" s="419"/>
      <c r="BU117" s="419"/>
      <c r="BV117" s="419"/>
      <c r="BW117" s="419"/>
      <c r="BX117" s="419"/>
      <c r="BY117" s="419"/>
      <c r="BZ117" s="419"/>
      <c r="CA117" s="419"/>
      <c r="CB117" s="419"/>
      <c r="CC117" s="419"/>
      <c r="CD117" s="419"/>
      <c r="CE117" s="419"/>
      <c r="CF117" s="419"/>
      <c r="CG117" s="419"/>
      <c r="CH117" s="419"/>
      <c r="CI117" s="419"/>
      <c r="CJ117" s="419"/>
      <c r="CK117" s="419"/>
      <c r="CL117" s="419"/>
      <c r="CM117" s="419"/>
      <c r="CN117" s="419"/>
      <c r="CO117" s="419"/>
      <c r="CP117" s="419"/>
      <c r="CQ117" s="419"/>
      <c r="CR117" s="419"/>
      <c r="CS117" s="419"/>
      <c r="CT117" s="419"/>
      <c r="CU117" s="419"/>
      <c r="CV117" s="419"/>
      <c r="CW117" s="419"/>
      <c r="CX117" s="419"/>
      <c r="CY117" s="419"/>
      <c r="CZ117" s="419"/>
      <c r="DA117" s="419"/>
      <c r="DB117" s="419"/>
      <c r="DC117" s="419"/>
      <c r="DD117" s="419"/>
      <c r="DE117" s="419"/>
      <c r="DF117" s="419"/>
      <c r="DG117" s="419"/>
      <c r="DH117" s="419"/>
      <c r="DI117" s="419"/>
      <c r="DJ117" s="419"/>
      <c r="DK117" s="419"/>
      <c r="DL117" s="419"/>
      <c r="DM117" s="419"/>
      <c r="DN117" s="419"/>
      <c r="DO117" s="419"/>
      <c r="DP117" s="419"/>
      <c r="DQ117" s="419"/>
      <c r="DR117" s="419"/>
      <c r="DS117" s="419"/>
      <c r="DT117" s="419"/>
      <c r="DU117" s="419"/>
      <c r="DV117" s="419"/>
      <c r="DW117" s="419"/>
      <c r="DX117" s="419"/>
      <c r="DY117" s="419"/>
      <c r="DZ117" s="419"/>
      <c r="EA117" s="419"/>
      <c r="EB117" s="419"/>
      <c r="EC117" s="419"/>
      <c r="ED117" s="419"/>
      <c r="EE117" s="419"/>
      <c r="EF117" s="419"/>
      <c r="EG117" s="419"/>
      <c r="EH117" s="419"/>
      <c r="EI117" s="419"/>
      <c r="EJ117" s="419"/>
      <c r="EK117" s="419"/>
      <c r="EL117" s="419"/>
      <c r="EM117" s="419"/>
      <c r="EN117" s="419"/>
      <c r="EO117" s="419"/>
      <c r="EP117" s="419"/>
      <c r="EQ117" s="419"/>
      <c r="ER117" s="419"/>
      <c r="ES117" s="419"/>
      <c r="ET117" s="419"/>
      <c r="EU117" s="419"/>
    </row>
    <row r="118" spans="1:151" s="429" customFormat="1" ht="43.5" hidden="1">
      <c r="A118" s="439" t="s">
        <v>1930</v>
      </c>
      <c r="B118" s="443" t="s">
        <v>933</v>
      </c>
      <c r="C118" s="443" t="s">
        <v>361</v>
      </c>
      <c r="D118" s="443" t="s">
        <v>1931</v>
      </c>
      <c r="E118" s="443" t="s">
        <v>1932</v>
      </c>
      <c r="F118" s="443" t="s">
        <v>33</v>
      </c>
      <c r="G118" s="443" t="s">
        <v>1894</v>
      </c>
      <c r="H118" s="443" t="s">
        <v>1515</v>
      </c>
      <c r="I118" s="441">
        <v>43831</v>
      </c>
      <c r="J118" s="441" t="s">
        <v>1834</v>
      </c>
      <c r="K118" s="441" t="s">
        <v>964</v>
      </c>
      <c r="L118" s="441" t="s">
        <v>964</v>
      </c>
      <c r="M118" s="443" t="s">
        <v>1519</v>
      </c>
      <c r="N118" s="443" t="s">
        <v>1520</v>
      </c>
      <c r="O118" s="443" t="s">
        <v>1588</v>
      </c>
      <c r="P118" s="443" t="s">
        <v>33</v>
      </c>
      <c r="Q118" s="443" t="s">
        <v>33</v>
      </c>
      <c r="R118" s="443" t="s">
        <v>1883</v>
      </c>
      <c r="S118" s="443" t="s">
        <v>1929</v>
      </c>
      <c r="T118" s="443" t="s">
        <v>1523</v>
      </c>
      <c r="U118" s="443"/>
      <c r="V118" s="439" t="s">
        <v>1524</v>
      </c>
      <c r="W118" s="443"/>
      <c r="X118" s="443" t="s">
        <v>1524</v>
      </c>
      <c r="Y118" s="443"/>
      <c r="Z118" s="443"/>
      <c r="AA118" s="439" t="s">
        <v>32</v>
      </c>
      <c r="AB118" s="443" t="s">
        <v>1516</v>
      </c>
      <c r="AC118" s="443" t="s">
        <v>1516</v>
      </c>
      <c r="AD118" s="443" t="s">
        <v>1516</v>
      </c>
      <c r="AE118" s="443" t="s">
        <v>1516</v>
      </c>
      <c r="AF118" s="441">
        <v>44530</v>
      </c>
      <c r="AG118" s="443" t="s">
        <v>1516</v>
      </c>
      <c r="AH118" s="429">
        <v>1</v>
      </c>
      <c r="AI118" s="419"/>
      <c r="AJ118" s="419"/>
      <c r="AK118" s="419"/>
      <c r="AL118" s="419"/>
      <c r="AM118" s="419"/>
      <c r="AN118" s="419"/>
      <c r="AO118" s="419"/>
      <c r="AP118" s="419"/>
      <c r="AQ118" s="419"/>
      <c r="AR118" s="419"/>
      <c r="AS118" s="419"/>
      <c r="AT118" s="419"/>
      <c r="AU118" s="419"/>
      <c r="AV118" s="419"/>
      <c r="AW118" s="419"/>
      <c r="AX118" s="419"/>
      <c r="AY118" s="419"/>
      <c r="AZ118" s="419"/>
      <c r="BA118" s="419"/>
      <c r="BB118" s="419"/>
      <c r="BC118" s="419"/>
      <c r="BD118" s="419"/>
      <c r="BE118" s="419"/>
      <c r="BF118" s="419"/>
      <c r="BG118" s="419"/>
      <c r="BH118" s="419"/>
      <c r="BI118" s="419"/>
      <c r="BJ118" s="419"/>
      <c r="BK118" s="419"/>
      <c r="BL118" s="419"/>
      <c r="BM118" s="419"/>
      <c r="BN118" s="419"/>
      <c r="BO118" s="419"/>
      <c r="BP118" s="419"/>
      <c r="BQ118" s="419"/>
      <c r="BR118" s="419"/>
      <c r="BS118" s="419"/>
      <c r="BT118" s="419"/>
      <c r="BU118" s="419"/>
      <c r="BV118" s="419"/>
      <c r="BW118" s="419"/>
      <c r="BX118" s="419"/>
      <c r="BY118" s="419"/>
      <c r="BZ118" s="419"/>
      <c r="CA118" s="419"/>
      <c r="CB118" s="419"/>
      <c r="CC118" s="419"/>
      <c r="CD118" s="419"/>
      <c r="CE118" s="419"/>
      <c r="CF118" s="419"/>
      <c r="CG118" s="419"/>
      <c r="CH118" s="419"/>
      <c r="CI118" s="419"/>
      <c r="CJ118" s="419"/>
      <c r="CK118" s="419"/>
      <c r="CL118" s="419"/>
      <c r="CM118" s="419"/>
      <c r="CN118" s="419"/>
      <c r="CO118" s="419"/>
      <c r="CP118" s="419"/>
      <c r="CQ118" s="419"/>
      <c r="CR118" s="419"/>
      <c r="CS118" s="419"/>
      <c r="CT118" s="419"/>
      <c r="CU118" s="419"/>
      <c r="CV118" s="419"/>
      <c r="CW118" s="419"/>
      <c r="CX118" s="419"/>
      <c r="CY118" s="419"/>
      <c r="CZ118" s="419"/>
      <c r="DA118" s="419"/>
      <c r="DB118" s="419"/>
      <c r="DC118" s="419"/>
      <c r="DD118" s="419"/>
      <c r="DE118" s="419"/>
      <c r="DF118" s="419"/>
      <c r="DG118" s="419"/>
      <c r="DH118" s="419"/>
      <c r="DI118" s="419"/>
      <c r="DJ118" s="419"/>
      <c r="DK118" s="419"/>
      <c r="DL118" s="419"/>
      <c r="DM118" s="419"/>
      <c r="DN118" s="419"/>
      <c r="DO118" s="419"/>
      <c r="DP118" s="419"/>
      <c r="DQ118" s="419"/>
      <c r="DR118" s="419"/>
      <c r="DS118" s="419"/>
      <c r="DT118" s="419"/>
      <c r="DU118" s="419"/>
      <c r="DV118" s="419"/>
      <c r="DW118" s="419"/>
      <c r="DX118" s="419"/>
      <c r="DY118" s="419"/>
      <c r="DZ118" s="419"/>
      <c r="EA118" s="419"/>
      <c r="EB118" s="419"/>
      <c r="EC118" s="419"/>
      <c r="ED118" s="419"/>
      <c r="EE118" s="419"/>
      <c r="EF118" s="419"/>
      <c r="EG118" s="419"/>
      <c r="EH118" s="419"/>
      <c r="EI118" s="419"/>
      <c r="EJ118" s="419"/>
      <c r="EK118" s="419"/>
      <c r="EL118" s="419"/>
      <c r="EM118" s="419"/>
      <c r="EN118" s="419"/>
      <c r="EO118" s="419"/>
      <c r="EP118" s="419"/>
      <c r="EQ118" s="419"/>
      <c r="ER118" s="419"/>
      <c r="ES118" s="419"/>
      <c r="ET118" s="419"/>
      <c r="EU118" s="419"/>
    </row>
    <row r="119" spans="1:151" s="429" customFormat="1" ht="87" hidden="1">
      <c r="A119" s="439" t="s">
        <v>1933</v>
      </c>
      <c r="B119" s="443" t="s">
        <v>933</v>
      </c>
      <c r="C119" s="443" t="s">
        <v>361</v>
      </c>
      <c r="D119" s="443" t="s">
        <v>1934</v>
      </c>
      <c r="E119" s="443" t="s">
        <v>1935</v>
      </c>
      <c r="F119" s="443" t="s">
        <v>33</v>
      </c>
      <c r="G119" s="443" t="s">
        <v>1894</v>
      </c>
      <c r="H119" s="443" t="s">
        <v>1515</v>
      </c>
      <c r="I119" s="441">
        <v>43831</v>
      </c>
      <c r="J119" s="441" t="s">
        <v>1834</v>
      </c>
      <c r="K119" s="441" t="s">
        <v>964</v>
      </c>
      <c r="L119" s="441" t="s">
        <v>964</v>
      </c>
      <c r="M119" s="443" t="s">
        <v>1519</v>
      </c>
      <c r="N119" s="443" t="s">
        <v>1520</v>
      </c>
      <c r="O119" s="443" t="s">
        <v>1534</v>
      </c>
      <c r="P119" s="443" t="s">
        <v>33</v>
      </c>
      <c r="Q119" s="443" t="s">
        <v>33</v>
      </c>
      <c r="R119" s="443" t="s">
        <v>1936</v>
      </c>
      <c r="S119" s="443" t="s">
        <v>1929</v>
      </c>
      <c r="T119" s="443" t="s">
        <v>1523</v>
      </c>
      <c r="U119" s="443"/>
      <c r="V119" s="439" t="s">
        <v>8</v>
      </c>
      <c r="W119" s="443"/>
      <c r="X119" s="443" t="s">
        <v>1524</v>
      </c>
      <c r="Y119" s="443"/>
      <c r="Z119" s="443"/>
      <c r="AA119" s="439" t="s">
        <v>32</v>
      </c>
      <c r="AB119" s="443" t="s">
        <v>1516</v>
      </c>
      <c r="AC119" s="443" t="s">
        <v>1516</v>
      </c>
      <c r="AD119" s="443" t="s">
        <v>1516</v>
      </c>
      <c r="AE119" s="443" t="s">
        <v>1516</v>
      </c>
      <c r="AF119" s="441">
        <v>44530</v>
      </c>
      <c r="AG119" s="443" t="s">
        <v>1516</v>
      </c>
      <c r="AH119" s="429">
        <v>1</v>
      </c>
      <c r="AI119" s="419"/>
      <c r="AJ119" s="419"/>
      <c r="AK119" s="419"/>
      <c r="AL119" s="419"/>
      <c r="AM119" s="419"/>
      <c r="AN119" s="419"/>
      <c r="AO119" s="419"/>
      <c r="AP119" s="419"/>
      <c r="AQ119" s="419"/>
      <c r="AR119" s="419"/>
      <c r="AS119" s="419"/>
      <c r="AT119" s="419"/>
      <c r="AU119" s="419"/>
      <c r="AV119" s="419"/>
      <c r="AW119" s="419"/>
      <c r="AX119" s="419"/>
      <c r="AY119" s="419"/>
      <c r="AZ119" s="419"/>
      <c r="BA119" s="419"/>
      <c r="BB119" s="419"/>
      <c r="BC119" s="419"/>
      <c r="BD119" s="419"/>
      <c r="BE119" s="419"/>
      <c r="BF119" s="419"/>
      <c r="BG119" s="419"/>
      <c r="BH119" s="419"/>
      <c r="BI119" s="419"/>
      <c r="BJ119" s="419"/>
      <c r="BK119" s="419"/>
      <c r="BL119" s="419"/>
      <c r="BM119" s="419"/>
      <c r="BN119" s="419"/>
      <c r="BO119" s="419"/>
      <c r="BP119" s="419"/>
      <c r="BQ119" s="419"/>
      <c r="BR119" s="419"/>
      <c r="BS119" s="419"/>
      <c r="BT119" s="419"/>
      <c r="BU119" s="419"/>
      <c r="BV119" s="419"/>
      <c r="BW119" s="419"/>
      <c r="BX119" s="419"/>
      <c r="BY119" s="419"/>
      <c r="BZ119" s="419"/>
      <c r="CA119" s="419"/>
      <c r="CB119" s="419"/>
      <c r="CC119" s="419"/>
      <c r="CD119" s="419"/>
      <c r="CE119" s="419"/>
      <c r="CF119" s="419"/>
      <c r="CG119" s="419"/>
      <c r="CH119" s="419"/>
      <c r="CI119" s="419"/>
      <c r="CJ119" s="419"/>
      <c r="CK119" s="419"/>
      <c r="CL119" s="419"/>
      <c r="CM119" s="419"/>
      <c r="CN119" s="419"/>
      <c r="CO119" s="419"/>
      <c r="CP119" s="419"/>
      <c r="CQ119" s="419"/>
      <c r="CR119" s="419"/>
      <c r="CS119" s="419"/>
      <c r="CT119" s="419"/>
      <c r="CU119" s="419"/>
      <c r="CV119" s="419"/>
      <c r="CW119" s="419"/>
      <c r="CX119" s="419"/>
      <c r="CY119" s="419"/>
      <c r="CZ119" s="419"/>
      <c r="DA119" s="419"/>
      <c r="DB119" s="419"/>
      <c r="DC119" s="419"/>
      <c r="DD119" s="419"/>
      <c r="DE119" s="419"/>
      <c r="DF119" s="419"/>
      <c r="DG119" s="419"/>
      <c r="DH119" s="419"/>
      <c r="DI119" s="419"/>
      <c r="DJ119" s="419"/>
      <c r="DK119" s="419"/>
      <c r="DL119" s="419"/>
      <c r="DM119" s="419"/>
      <c r="DN119" s="419"/>
      <c r="DO119" s="419"/>
      <c r="DP119" s="419"/>
      <c r="DQ119" s="419"/>
      <c r="DR119" s="419"/>
      <c r="DS119" s="419"/>
      <c r="DT119" s="419"/>
      <c r="DU119" s="419"/>
      <c r="DV119" s="419"/>
      <c r="DW119" s="419"/>
      <c r="DX119" s="419"/>
      <c r="DY119" s="419"/>
      <c r="DZ119" s="419"/>
      <c r="EA119" s="419"/>
      <c r="EB119" s="419"/>
      <c r="EC119" s="419"/>
      <c r="ED119" s="419"/>
      <c r="EE119" s="419"/>
      <c r="EF119" s="419"/>
      <c r="EG119" s="419"/>
      <c r="EH119" s="419"/>
      <c r="EI119" s="419"/>
      <c r="EJ119" s="419"/>
      <c r="EK119" s="419"/>
      <c r="EL119" s="419"/>
      <c r="EM119" s="419"/>
      <c r="EN119" s="419"/>
      <c r="EO119" s="419"/>
      <c r="EP119" s="419"/>
      <c r="EQ119" s="419"/>
      <c r="ER119" s="419"/>
      <c r="ES119" s="419"/>
      <c r="ET119" s="419"/>
      <c r="EU119" s="419"/>
    </row>
    <row r="120" spans="1:151" s="429" customFormat="1" ht="43.5" hidden="1">
      <c r="A120" s="439" t="s">
        <v>1937</v>
      </c>
      <c r="B120" s="443" t="s">
        <v>933</v>
      </c>
      <c r="C120" s="443" t="s">
        <v>361</v>
      </c>
      <c r="D120" s="443" t="s">
        <v>1938</v>
      </c>
      <c r="E120" s="443" t="s">
        <v>1939</v>
      </c>
      <c r="F120" s="443" t="s">
        <v>33</v>
      </c>
      <c r="G120" s="443" t="s">
        <v>1894</v>
      </c>
      <c r="H120" s="443" t="s">
        <v>1515</v>
      </c>
      <c r="I120" s="441">
        <v>43831</v>
      </c>
      <c r="J120" s="441" t="s">
        <v>1066</v>
      </c>
      <c r="K120" s="441" t="s">
        <v>964</v>
      </c>
      <c r="L120" s="441" t="s">
        <v>964</v>
      </c>
      <c r="M120" s="443" t="s">
        <v>1519</v>
      </c>
      <c r="N120" s="443" t="s">
        <v>1520</v>
      </c>
      <c r="O120" s="443" t="s">
        <v>1588</v>
      </c>
      <c r="P120" s="443" t="s">
        <v>33</v>
      </c>
      <c r="Q120" s="443" t="s">
        <v>33</v>
      </c>
      <c r="R120" s="443" t="s">
        <v>1883</v>
      </c>
      <c r="S120" s="443" t="s">
        <v>1929</v>
      </c>
      <c r="T120" s="443" t="s">
        <v>1523</v>
      </c>
      <c r="U120" s="443"/>
      <c r="V120" s="439" t="s">
        <v>1524</v>
      </c>
      <c r="W120" s="443"/>
      <c r="X120" s="443" t="s">
        <v>1524</v>
      </c>
      <c r="Y120" s="443"/>
      <c r="Z120" s="443"/>
      <c r="AA120" s="439" t="s">
        <v>32</v>
      </c>
      <c r="AB120" s="443" t="s">
        <v>1516</v>
      </c>
      <c r="AC120" s="443" t="s">
        <v>1516</v>
      </c>
      <c r="AD120" s="443" t="s">
        <v>1516</v>
      </c>
      <c r="AE120" s="443" t="s">
        <v>1516</v>
      </c>
      <c r="AF120" s="441">
        <v>44530</v>
      </c>
      <c r="AG120" s="443" t="s">
        <v>1516</v>
      </c>
      <c r="AH120" s="429">
        <v>1</v>
      </c>
      <c r="AI120" s="419"/>
      <c r="AJ120" s="419"/>
      <c r="AK120" s="419"/>
      <c r="AL120" s="419"/>
      <c r="AM120" s="419"/>
      <c r="AN120" s="419"/>
      <c r="AO120" s="419"/>
      <c r="AP120" s="419"/>
      <c r="AQ120" s="419"/>
      <c r="AR120" s="419"/>
      <c r="AS120" s="419"/>
      <c r="AT120" s="419"/>
      <c r="AU120" s="419"/>
      <c r="AV120" s="419"/>
      <c r="AW120" s="419"/>
      <c r="AX120" s="419"/>
      <c r="AY120" s="419"/>
      <c r="AZ120" s="419"/>
      <c r="BA120" s="419"/>
      <c r="BB120" s="419"/>
      <c r="BC120" s="419"/>
      <c r="BD120" s="419"/>
      <c r="BE120" s="419"/>
      <c r="BF120" s="419"/>
      <c r="BG120" s="419"/>
      <c r="BH120" s="419"/>
      <c r="BI120" s="419"/>
      <c r="BJ120" s="419"/>
      <c r="BK120" s="419"/>
      <c r="BL120" s="419"/>
      <c r="BM120" s="419"/>
      <c r="BN120" s="419"/>
      <c r="BO120" s="419"/>
      <c r="BP120" s="419"/>
      <c r="BQ120" s="419"/>
      <c r="BR120" s="419"/>
      <c r="BS120" s="419"/>
      <c r="BT120" s="419"/>
      <c r="BU120" s="419"/>
      <c r="BV120" s="419"/>
      <c r="BW120" s="419"/>
      <c r="BX120" s="419"/>
      <c r="BY120" s="419"/>
      <c r="BZ120" s="419"/>
      <c r="CA120" s="419"/>
      <c r="CB120" s="419"/>
      <c r="CC120" s="419"/>
      <c r="CD120" s="419"/>
      <c r="CE120" s="419"/>
      <c r="CF120" s="419"/>
      <c r="CG120" s="419"/>
      <c r="CH120" s="419"/>
      <c r="CI120" s="419"/>
      <c r="CJ120" s="419"/>
      <c r="CK120" s="419"/>
      <c r="CL120" s="419"/>
      <c r="CM120" s="419"/>
      <c r="CN120" s="419"/>
      <c r="CO120" s="419"/>
      <c r="CP120" s="419"/>
      <c r="CQ120" s="419"/>
      <c r="CR120" s="419"/>
      <c r="CS120" s="419"/>
      <c r="CT120" s="419"/>
      <c r="CU120" s="419"/>
      <c r="CV120" s="419"/>
      <c r="CW120" s="419"/>
      <c r="CX120" s="419"/>
      <c r="CY120" s="419"/>
      <c r="CZ120" s="419"/>
      <c r="DA120" s="419"/>
      <c r="DB120" s="419"/>
      <c r="DC120" s="419"/>
      <c r="DD120" s="419"/>
      <c r="DE120" s="419"/>
      <c r="DF120" s="419"/>
      <c r="DG120" s="419"/>
      <c r="DH120" s="419"/>
      <c r="DI120" s="419"/>
      <c r="DJ120" s="419"/>
      <c r="DK120" s="419"/>
      <c r="DL120" s="419"/>
      <c r="DM120" s="419"/>
      <c r="DN120" s="419"/>
      <c r="DO120" s="419"/>
      <c r="DP120" s="419"/>
      <c r="DQ120" s="419"/>
      <c r="DR120" s="419"/>
      <c r="DS120" s="419"/>
      <c r="DT120" s="419"/>
      <c r="DU120" s="419"/>
      <c r="DV120" s="419"/>
      <c r="DW120" s="419"/>
      <c r="DX120" s="419"/>
      <c r="DY120" s="419"/>
      <c r="DZ120" s="419"/>
      <c r="EA120" s="419"/>
      <c r="EB120" s="419"/>
      <c r="EC120" s="419"/>
      <c r="ED120" s="419"/>
      <c r="EE120" s="419"/>
      <c r="EF120" s="419"/>
      <c r="EG120" s="419"/>
      <c r="EH120" s="419"/>
      <c r="EI120" s="419"/>
      <c r="EJ120" s="419"/>
      <c r="EK120" s="419"/>
      <c r="EL120" s="419"/>
      <c r="EM120" s="419"/>
      <c r="EN120" s="419"/>
      <c r="EO120" s="419"/>
      <c r="EP120" s="419"/>
      <c r="EQ120" s="419"/>
      <c r="ER120" s="419"/>
      <c r="ES120" s="419"/>
      <c r="ET120" s="419"/>
      <c r="EU120" s="419"/>
    </row>
    <row r="121" spans="1:151" s="429" customFormat="1" ht="43.5" hidden="1">
      <c r="A121" s="439" t="s">
        <v>1940</v>
      </c>
      <c r="B121" s="443" t="s">
        <v>933</v>
      </c>
      <c r="C121" s="443" t="s">
        <v>361</v>
      </c>
      <c r="D121" s="443" t="s">
        <v>1941</v>
      </c>
      <c r="E121" s="443" t="s">
        <v>1942</v>
      </c>
      <c r="F121" s="443" t="s">
        <v>33</v>
      </c>
      <c r="G121" s="443" t="s">
        <v>1894</v>
      </c>
      <c r="H121" s="443" t="s">
        <v>1515</v>
      </c>
      <c r="I121" s="441">
        <v>43831</v>
      </c>
      <c r="J121" s="441" t="s">
        <v>1066</v>
      </c>
      <c r="K121" s="441" t="s">
        <v>964</v>
      </c>
      <c r="L121" s="441" t="s">
        <v>964</v>
      </c>
      <c r="M121" s="443" t="s">
        <v>1519</v>
      </c>
      <c r="N121" s="443" t="s">
        <v>1520</v>
      </c>
      <c r="O121" s="443" t="s">
        <v>1588</v>
      </c>
      <c r="P121" s="443" t="s">
        <v>33</v>
      </c>
      <c r="Q121" s="443" t="s">
        <v>33</v>
      </c>
      <c r="R121" s="443" t="s">
        <v>1883</v>
      </c>
      <c r="S121" s="443" t="s">
        <v>1929</v>
      </c>
      <c r="T121" s="443" t="s">
        <v>1523</v>
      </c>
      <c r="U121" s="443"/>
      <c r="V121" s="439" t="s">
        <v>1524</v>
      </c>
      <c r="W121" s="443"/>
      <c r="X121" s="443" t="s">
        <v>1524</v>
      </c>
      <c r="Y121" s="443"/>
      <c r="Z121" s="443"/>
      <c r="AA121" s="439" t="s">
        <v>32</v>
      </c>
      <c r="AB121" s="443" t="s">
        <v>1516</v>
      </c>
      <c r="AC121" s="443" t="s">
        <v>1516</v>
      </c>
      <c r="AD121" s="443" t="s">
        <v>1516</v>
      </c>
      <c r="AE121" s="443" t="s">
        <v>1516</v>
      </c>
      <c r="AF121" s="441">
        <v>44530</v>
      </c>
      <c r="AG121" s="443" t="s">
        <v>1516</v>
      </c>
      <c r="AH121" s="429">
        <v>1</v>
      </c>
      <c r="AI121" s="419"/>
      <c r="AJ121" s="419"/>
      <c r="AK121" s="419"/>
      <c r="AL121" s="419"/>
      <c r="AM121" s="419"/>
      <c r="AN121" s="419"/>
      <c r="AO121" s="419"/>
      <c r="AP121" s="419"/>
      <c r="AQ121" s="419"/>
      <c r="AR121" s="419"/>
      <c r="AS121" s="419"/>
      <c r="AT121" s="419"/>
      <c r="AU121" s="419"/>
      <c r="AV121" s="419"/>
      <c r="AW121" s="419"/>
      <c r="AX121" s="419"/>
      <c r="AY121" s="419"/>
      <c r="AZ121" s="419"/>
      <c r="BA121" s="419"/>
      <c r="BB121" s="419"/>
      <c r="BC121" s="419"/>
      <c r="BD121" s="419"/>
      <c r="BE121" s="419"/>
      <c r="BF121" s="419"/>
      <c r="BG121" s="419"/>
      <c r="BH121" s="419"/>
      <c r="BI121" s="419"/>
      <c r="BJ121" s="419"/>
      <c r="BK121" s="419"/>
      <c r="BL121" s="419"/>
      <c r="BM121" s="419"/>
      <c r="BN121" s="419"/>
      <c r="BO121" s="419"/>
      <c r="BP121" s="419"/>
      <c r="BQ121" s="419"/>
      <c r="BR121" s="419"/>
      <c r="BS121" s="419"/>
      <c r="BT121" s="419"/>
      <c r="BU121" s="419"/>
      <c r="BV121" s="419"/>
      <c r="BW121" s="419"/>
      <c r="BX121" s="419"/>
      <c r="BY121" s="419"/>
      <c r="BZ121" s="419"/>
      <c r="CA121" s="419"/>
      <c r="CB121" s="419"/>
      <c r="CC121" s="419"/>
      <c r="CD121" s="419"/>
      <c r="CE121" s="419"/>
      <c r="CF121" s="419"/>
      <c r="CG121" s="419"/>
      <c r="CH121" s="419"/>
      <c r="CI121" s="419"/>
      <c r="CJ121" s="419"/>
      <c r="CK121" s="419"/>
      <c r="CL121" s="419"/>
      <c r="CM121" s="419"/>
      <c r="CN121" s="419"/>
      <c r="CO121" s="419"/>
      <c r="CP121" s="419"/>
      <c r="CQ121" s="419"/>
      <c r="CR121" s="419"/>
      <c r="CS121" s="419"/>
      <c r="CT121" s="419"/>
      <c r="CU121" s="419"/>
      <c r="CV121" s="419"/>
      <c r="CW121" s="419"/>
      <c r="CX121" s="419"/>
      <c r="CY121" s="419"/>
      <c r="CZ121" s="419"/>
      <c r="DA121" s="419"/>
      <c r="DB121" s="419"/>
      <c r="DC121" s="419"/>
      <c r="DD121" s="419"/>
      <c r="DE121" s="419"/>
      <c r="DF121" s="419"/>
      <c r="DG121" s="419"/>
      <c r="DH121" s="419"/>
      <c r="DI121" s="419"/>
      <c r="DJ121" s="419"/>
      <c r="DK121" s="419"/>
      <c r="DL121" s="419"/>
      <c r="DM121" s="419"/>
      <c r="DN121" s="419"/>
      <c r="DO121" s="419"/>
      <c r="DP121" s="419"/>
      <c r="DQ121" s="419"/>
      <c r="DR121" s="419"/>
      <c r="DS121" s="419"/>
      <c r="DT121" s="419"/>
      <c r="DU121" s="419"/>
      <c r="DV121" s="419"/>
      <c r="DW121" s="419"/>
      <c r="DX121" s="419"/>
      <c r="DY121" s="419"/>
      <c r="DZ121" s="419"/>
      <c r="EA121" s="419"/>
      <c r="EB121" s="419"/>
      <c r="EC121" s="419"/>
      <c r="ED121" s="419"/>
      <c r="EE121" s="419"/>
      <c r="EF121" s="419"/>
      <c r="EG121" s="419"/>
      <c r="EH121" s="419"/>
      <c r="EI121" s="419"/>
      <c r="EJ121" s="419"/>
      <c r="EK121" s="419"/>
      <c r="EL121" s="419"/>
      <c r="EM121" s="419"/>
      <c r="EN121" s="419"/>
      <c r="EO121" s="419"/>
      <c r="EP121" s="419"/>
      <c r="EQ121" s="419"/>
      <c r="ER121" s="419"/>
      <c r="ES121" s="419"/>
      <c r="ET121" s="419"/>
      <c r="EU121" s="419"/>
    </row>
    <row r="122" spans="1:151" s="429" customFormat="1" ht="87" hidden="1">
      <c r="A122" s="439" t="s">
        <v>1943</v>
      </c>
      <c r="B122" s="443" t="s">
        <v>933</v>
      </c>
      <c r="C122" s="443" t="s">
        <v>361</v>
      </c>
      <c r="D122" s="443" t="s">
        <v>1944</v>
      </c>
      <c r="E122" s="443" t="s">
        <v>1945</v>
      </c>
      <c r="F122" s="443" t="s">
        <v>33</v>
      </c>
      <c r="G122" s="443" t="s">
        <v>1894</v>
      </c>
      <c r="H122" s="443" t="s">
        <v>1515</v>
      </c>
      <c r="I122" s="441">
        <v>43831</v>
      </c>
      <c r="J122" s="441" t="s">
        <v>1066</v>
      </c>
      <c r="K122" s="441" t="s">
        <v>964</v>
      </c>
      <c r="L122" s="441" t="s">
        <v>964</v>
      </c>
      <c r="M122" s="443" t="s">
        <v>1519</v>
      </c>
      <c r="N122" s="443" t="s">
        <v>1520</v>
      </c>
      <c r="O122" s="443" t="s">
        <v>1588</v>
      </c>
      <c r="P122" s="443" t="s">
        <v>33</v>
      </c>
      <c r="Q122" s="443" t="s">
        <v>33</v>
      </c>
      <c r="R122" s="443" t="s">
        <v>1883</v>
      </c>
      <c r="S122" s="443" t="s">
        <v>1946</v>
      </c>
      <c r="T122" s="443" t="s">
        <v>1523</v>
      </c>
      <c r="U122" s="443"/>
      <c r="V122" s="439" t="s">
        <v>1524</v>
      </c>
      <c r="W122" s="443"/>
      <c r="X122" s="443" t="s">
        <v>1524</v>
      </c>
      <c r="Y122" s="443"/>
      <c r="Z122" s="443"/>
      <c r="AA122" s="439" t="s">
        <v>32</v>
      </c>
      <c r="AB122" s="443" t="s">
        <v>1516</v>
      </c>
      <c r="AC122" s="443" t="s">
        <v>1516</v>
      </c>
      <c r="AD122" s="443" t="s">
        <v>1516</v>
      </c>
      <c r="AE122" s="443" t="s">
        <v>1516</v>
      </c>
      <c r="AF122" s="441">
        <v>44530</v>
      </c>
      <c r="AG122" s="443" t="s">
        <v>1516</v>
      </c>
      <c r="AH122" s="429">
        <v>1</v>
      </c>
      <c r="AI122" s="419"/>
      <c r="AJ122" s="419"/>
      <c r="AK122" s="419"/>
      <c r="AL122" s="419"/>
      <c r="AM122" s="419"/>
      <c r="AN122" s="419"/>
      <c r="AO122" s="419"/>
      <c r="AP122" s="419"/>
      <c r="AQ122" s="419"/>
      <c r="AR122" s="419"/>
      <c r="AS122" s="419"/>
      <c r="AT122" s="419"/>
      <c r="AU122" s="419"/>
      <c r="AV122" s="419"/>
      <c r="AW122" s="419"/>
      <c r="AX122" s="419"/>
      <c r="AY122" s="419"/>
      <c r="AZ122" s="419"/>
      <c r="BA122" s="419"/>
      <c r="BB122" s="419"/>
      <c r="BC122" s="419"/>
      <c r="BD122" s="419"/>
      <c r="BE122" s="419"/>
      <c r="BF122" s="419"/>
      <c r="BG122" s="419"/>
      <c r="BH122" s="419"/>
      <c r="BI122" s="419"/>
      <c r="BJ122" s="419"/>
      <c r="BK122" s="419"/>
      <c r="BL122" s="419"/>
      <c r="BM122" s="419"/>
      <c r="BN122" s="419"/>
      <c r="BO122" s="419"/>
      <c r="BP122" s="419"/>
      <c r="BQ122" s="419"/>
      <c r="BR122" s="419"/>
      <c r="BS122" s="419"/>
      <c r="BT122" s="419"/>
      <c r="BU122" s="419"/>
      <c r="BV122" s="419"/>
      <c r="BW122" s="419"/>
      <c r="BX122" s="419"/>
      <c r="BY122" s="419"/>
      <c r="BZ122" s="419"/>
      <c r="CA122" s="419"/>
      <c r="CB122" s="419"/>
      <c r="CC122" s="419"/>
      <c r="CD122" s="419"/>
      <c r="CE122" s="419"/>
      <c r="CF122" s="419"/>
      <c r="CG122" s="419"/>
      <c r="CH122" s="419"/>
      <c r="CI122" s="419"/>
      <c r="CJ122" s="419"/>
      <c r="CK122" s="419"/>
      <c r="CL122" s="419"/>
      <c r="CM122" s="419"/>
      <c r="CN122" s="419"/>
      <c r="CO122" s="419"/>
      <c r="CP122" s="419"/>
      <c r="CQ122" s="419"/>
      <c r="CR122" s="419"/>
      <c r="CS122" s="419"/>
      <c r="CT122" s="419"/>
      <c r="CU122" s="419"/>
      <c r="CV122" s="419"/>
      <c r="CW122" s="419"/>
      <c r="CX122" s="419"/>
      <c r="CY122" s="419"/>
      <c r="CZ122" s="419"/>
      <c r="DA122" s="419"/>
      <c r="DB122" s="419"/>
      <c r="DC122" s="419"/>
      <c r="DD122" s="419"/>
      <c r="DE122" s="419"/>
      <c r="DF122" s="419"/>
      <c r="DG122" s="419"/>
      <c r="DH122" s="419"/>
      <c r="DI122" s="419"/>
      <c r="DJ122" s="419"/>
      <c r="DK122" s="419"/>
      <c r="DL122" s="419"/>
      <c r="DM122" s="419"/>
      <c r="DN122" s="419"/>
      <c r="DO122" s="419"/>
      <c r="DP122" s="419"/>
      <c r="DQ122" s="419"/>
      <c r="DR122" s="419"/>
      <c r="DS122" s="419"/>
      <c r="DT122" s="419"/>
      <c r="DU122" s="419"/>
      <c r="DV122" s="419"/>
      <c r="DW122" s="419"/>
      <c r="DX122" s="419"/>
      <c r="DY122" s="419"/>
      <c r="DZ122" s="419"/>
      <c r="EA122" s="419"/>
      <c r="EB122" s="419"/>
      <c r="EC122" s="419"/>
      <c r="ED122" s="419"/>
      <c r="EE122" s="419"/>
      <c r="EF122" s="419"/>
      <c r="EG122" s="419"/>
      <c r="EH122" s="419"/>
      <c r="EI122" s="419"/>
      <c r="EJ122" s="419"/>
      <c r="EK122" s="419"/>
      <c r="EL122" s="419"/>
      <c r="EM122" s="419"/>
      <c r="EN122" s="419"/>
      <c r="EO122" s="419"/>
      <c r="EP122" s="419"/>
      <c r="EQ122" s="419"/>
      <c r="ER122" s="419"/>
      <c r="ES122" s="419"/>
      <c r="ET122" s="419"/>
      <c r="EU122" s="419"/>
    </row>
    <row r="123" spans="1:151" s="429" customFormat="1" ht="130.5" hidden="1">
      <c r="A123" s="439" t="s">
        <v>1947</v>
      </c>
      <c r="B123" s="443" t="s">
        <v>933</v>
      </c>
      <c r="C123" s="443" t="s">
        <v>361</v>
      </c>
      <c r="D123" s="443" t="s">
        <v>1948</v>
      </c>
      <c r="E123" s="443" t="s">
        <v>1949</v>
      </c>
      <c r="F123" s="443" t="s">
        <v>33</v>
      </c>
      <c r="G123" s="443" t="s">
        <v>1950</v>
      </c>
      <c r="H123" s="443" t="s">
        <v>1515</v>
      </c>
      <c r="I123" s="441">
        <v>43831</v>
      </c>
      <c r="J123" s="441" t="s">
        <v>1066</v>
      </c>
      <c r="K123" s="441" t="s">
        <v>964</v>
      </c>
      <c r="L123" s="441" t="s">
        <v>964</v>
      </c>
      <c r="M123" s="443" t="s">
        <v>1519</v>
      </c>
      <c r="N123" s="443" t="s">
        <v>1520</v>
      </c>
      <c r="O123" s="443" t="s">
        <v>1588</v>
      </c>
      <c r="P123" s="443" t="s">
        <v>33</v>
      </c>
      <c r="Q123" s="443" t="s">
        <v>33</v>
      </c>
      <c r="R123" s="443" t="s">
        <v>1883</v>
      </c>
      <c r="S123" s="443" t="s">
        <v>1951</v>
      </c>
      <c r="T123" s="443" t="s">
        <v>1523</v>
      </c>
      <c r="U123" s="443"/>
      <c r="V123" s="439" t="s">
        <v>8</v>
      </c>
      <c r="W123" s="443"/>
      <c r="X123" s="443" t="s">
        <v>8</v>
      </c>
      <c r="Y123" s="443"/>
      <c r="Z123" s="443"/>
      <c r="AA123" s="439" t="s">
        <v>32</v>
      </c>
      <c r="AB123" s="443" t="s">
        <v>1516</v>
      </c>
      <c r="AC123" s="443" t="s">
        <v>1516</v>
      </c>
      <c r="AD123" s="443" t="s">
        <v>1516</v>
      </c>
      <c r="AE123" s="443" t="s">
        <v>1516</v>
      </c>
      <c r="AF123" s="441">
        <v>44530</v>
      </c>
      <c r="AG123" s="443" t="s">
        <v>1516</v>
      </c>
      <c r="AH123" s="429">
        <v>1</v>
      </c>
      <c r="AI123" s="419"/>
      <c r="AJ123" s="419"/>
      <c r="AK123" s="419"/>
      <c r="AL123" s="419"/>
      <c r="AM123" s="419"/>
      <c r="AN123" s="419"/>
      <c r="AO123" s="419"/>
      <c r="AP123" s="419"/>
      <c r="AQ123" s="419"/>
      <c r="AR123" s="419"/>
      <c r="AS123" s="419"/>
      <c r="AT123" s="419"/>
      <c r="AU123" s="419"/>
      <c r="AV123" s="419"/>
      <c r="AW123" s="419"/>
      <c r="AX123" s="419"/>
      <c r="AY123" s="419"/>
      <c r="AZ123" s="419"/>
      <c r="BA123" s="419"/>
      <c r="BB123" s="419"/>
      <c r="BC123" s="419"/>
      <c r="BD123" s="419"/>
      <c r="BE123" s="419"/>
      <c r="BF123" s="419"/>
      <c r="BG123" s="419"/>
      <c r="BH123" s="419"/>
      <c r="BI123" s="419"/>
      <c r="BJ123" s="419"/>
      <c r="BK123" s="419"/>
      <c r="BL123" s="419"/>
      <c r="BM123" s="419"/>
      <c r="BN123" s="419"/>
      <c r="BO123" s="419"/>
      <c r="BP123" s="419"/>
      <c r="BQ123" s="419"/>
      <c r="BR123" s="419"/>
      <c r="BS123" s="419"/>
      <c r="BT123" s="419"/>
      <c r="BU123" s="419"/>
      <c r="BV123" s="419"/>
      <c r="BW123" s="419"/>
      <c r="BX123" s="419"/>
      <c r="BY123" s="419"/>
      <c r="BZ123" s="419"/>
      <c r="CA123" s="419"/>
      <c r="CB123" s="419"/>
      <c r="CC123" s="419"/>
      <c r="CD123" s="419"/>
      <c r="CE123" s="419"/>
      <c r="CF123" s="419"/>
      <c r="CG123" s="419"/>
      <c r="CH123" s="419"/>
      <c r="CI123" s="419"/>
      <c r="CJ123" s="419"/>
      <c r="CK123" s="419"/>
      <c r="CL123" s="419"/>
      <c r="CM123" s="419"/>
      <c r="CN123" s="419"/>
      <c r="CO123" s="419"/>
      <c r="CP123" s="419"/>
      <c r="CQ123" s="419"/>
      <c r="CR123" s="419"/>
      <c r="CS123" s="419"/>
      <c r="CT123" s="419"/>
      <c r="CU123" s="419"/>
      <c r="CV123" s="419"/>
      <c r="CW123" s="419"/>
      <c r="CX123" s="419"/>
      <c r="CY123" s="419"/>
      <c r="CZ123" s="419"/>
      <c r="DA123" s="419"/>
      <c r="DB123" s="419"/>
      <c r="DC123" s="419"/>
      <c r="DD123" s="419"/>
      <c r="DE123" s="419"/>
      <c r="DF123" s="419"/>
      <c r="DG123" s="419"/>
      <c r="DH123" s="419"/>
      <c r="DI123" s="419"/>
      <c r="DJ123" s="419"/>
      <c r="DK123" s="419"/>
      <c r="DL123" s="419"/>
      <c r="DM123" s="419"/>
      <c r="DN123" s="419"/>
      <c r="DO123" s="419"/>
      <c r="DP123" s="419"/>
      <c r="DQ123" s="419"/>
      <c r="DR123" s="419"/>
      <c r="DS123" s="419"/>
      <c r="DT123" s="419"/>
      <c r="DU123" s="419"/>
      <c r="DV123" s="419"/>
      <c r="DW123" s="419"/>
      <c r="DX123" s="419"/>
      <c r="DY123" s="419"/>
      <c r="DZ123" s="419"/>
      <c r="EA123" s="419"/>
      <c r="EB123" s="419"/>
      <c r="EC123" s="419"/>
      <c r="ED123" s="419"/>
      <c r="EE123" s="419"/>
      <c r="EF123" s="419"/>
      <c r="EG123" s="419"/>
      <c r="EH123" s="419"/>
      <c r="EI123" s="419"/>
      <c r="EJ123" s="419"/>
      <c r="EK123" s="419"/>
      <c r="EL123" s="419"/>
      <c r="EM123" s="419"/>
      <c r="EN123" s="419"/>
      <c r="EO123" s="419"/>
      <c r="EP123" s="419"/>
      <c r="EQ123" s="419"/>
      <c r="ER123" s="419"/>
      <c r="ES123" s="419"/>
      <c r="ET123" s="419"/>
      <c r="EU123" s="419"/>
    </row>
    <row r="124" spans="1:151" s="429" customFormat="1" ht="58" hidden="1">
      <c r="A124" s="439" t="s">
        <v>1952</v>
      </c>
      <c r="B124" s="443" t="s">
        <v>933</v>
      </c>
      <c r="C124" s="443" t="s">
        <v>361</v>
      </c>
      <c r="D124" s="443" t="s">
        <v>1953</v>
      </c>
      <c r="E124" s="443" t="s">
        <v>1954</v>
      </c>
      <c r="F124" s="443" t="s">
        <v>33</v>
      </c>
      <c r="G124" s="443" t="s">
        <v>1955</v>
      </c>
      <c r="H124" s="443" t="s">
        <v>1515</v>
      </c>
      <c r="I124" s="441">
        <v>43831</v>
      </c>
      <c r="J124" s="441" t="s">
        <v>1066</v>
      </c>
      <c r="K124" s="441" t="s">
        <v>964</v>
      </c>
      <c r="L124" s="441" t="s">
        <v>964</v>
      </c>
      <c r="M124" s="443" t="s">
        <v>1519</v>
      </c>
      <c r="N124" s="443" t="s">
        <v>1520</v>
      </c>
      <c r="O124" s="443" t="s">
        <v>1588</v>
      </c>
      <c r="P124" s="443" t="s">
        <v>33</v>
      </c>
      <c r="Q124" s="443" t="s">
        <v>33</v>
      </c>
      <c r="R124" s="443" t="s">
        <v>1863</v>
      </c>
      <c r="S124" s="443" t="s">
        <v>1516</v>
      </c>
      <c r="T124" s="443" t="s">
        <v>1523</v>
      </c>
      <c r="U124" s="443"/>
      <c r="V124" s="439" t="s">
        <v>6</v>
      </c>
      <c r="W124" s="443"/>
      <c r="X124" s="443" t="s">
        <v>1524</v>
      </c>
      <c r="Y124" s="443"/>
      <c r="Z124" s="443"/>
      <c r="AA124" s="439" t="s">
        <v>32</v>
      </c>
      <c r="AB124" s="443" t="s">
        <v>1516</v>
      </c>
      <c r="AC124" s="443" t="s">
        <v>1516</v>
      </c>
      <c r="AD124" s="443" t="s">
        <v>1516</v>
      </c>
      <c r="AE124" s="443" t="s">
        <v>1516</v>
      </c>
      <c r="AF124" s="441">
        <v>44530</v>
      </c>
      <c r="AG124" s="443" t="s">
        <v>1516</v>
      </c>
      <c r="AH124" s="429">
        <v>1</v>
      </c>
      <c r="AI124" s="419"/>
      <c r="AJ124" s="419"/>
      <c r="AK124" s="419"/>
      <c r="AL124" s="419"/>
      <c r="AM124" s="419"/>
      <c r="AN124" s="419"/>
      <c r="AO124" s="419"/>
      <c r="AP124" s="419"/>
      <c r="AQ124" s="419"/>
      <c r="AR124" s="419"/>
      <c r="AS124" s="419"/>
      <c r="AT124" s="419"/>
      <c r="AU124" s="419"/>
      <c r="AV124" s="419"/>
      <c r="AW124" s="419"/>
      <c r="AX124" s="419"/>
      <c r="AY124" s="419"/>
      <c r="AZ124" s="419"/>
      <c r="BA124" s="419"/>
      <c r="BB124" s="419"/>
      <c r="BC124" s="419"/>
      <c r="BD124" s="419"/>
      <c r="BE124" s="419"/>
      <c r="BF124" s="419"/>
      <c r="BG124" s="419"/>
      <c r="BH124" s="419"/>
      <c r="BI124" s="419"/>
      <c r="BJ124" s="419"/>
      <c r="BK124" s="419"/>
      <c r="BL124" s="419"/>
      <c r="BM124" s="419"/>
      <c r="BN124" s="419"/>
      <c r="BO124" s="419"/>
      <c r="BP124" s="419"/>
      <c r="BQ124" s="419"/>
      <c r="BR124" s="419"/>
      <c r="BS124" s="419"/>
      <c r="BT124" s="419"/>
      <c r="BU124" s="419"/>
      <c r="BV124" s="419"/>
      <c r="BW124" s="419"/>
      <c r="BX124" s="419"/>
      <c r="BY124" s="419"/>
      <c r="BZ124" s="419"/>
      <c r="CA124" s="419"/>
      <c r="CB124" s="419"/>
      <c r="CC124" s="419"/>
      <c r="CD124" s="419"/>
      <c r="CE124" s="419"/>
      <c r="CF124" s="419"/>
      <c r="CG124" s="419"/>
      <c r="CH124" s="419"/>
      <c r="CI124" s="419"/>
      <c r="CJ124" s="419"/>
      <c r="CK124" s="419"/>
      <c r="CL124" s="419"/>
      <c r="CM124" s="419"/>
      <c r="CN124" s="419"/>
      <c r="CO124" s="419"/>
      <c r="CP124" s="419"/>
      <c r="CQ124" s="419"/>
      <c r="CR124" s="419"/>
      <c r="CS124" s="419"/>
      <c r="CT124" s="419"/>
      <c r="CU124" s="419"/>
      <c r="CV124" s="419"/>
      <c r="CW124" s="419"/>
      <c r="CX124" s="419"/>
      <c r="CY124" s="419"/>
      <c r="CZ124" s="419"/>
      <c r="DA124" s="419"/>
      <c r="DB124" s="419"/>
      <c r="DC124" s="419"/>
      <c r="DD124" s="419"/>
      <c r="DE124" s="419"/>
      <c r="DF124" s="419"/>
      <c r="DG124" s="419"/>
      <c r="DH124" s="419"/>
      <c r="DI124" s="419"/>
      <c r="DJ124" s="419"/>
      <c r="DK124" s="419"/>
      <c r="DL124" s="419"/>
      <c r="DM124" s="419"/>
      <c r="DN124" s="419"/>
      <c r="DO124" s="419"/>
      <c r="DP124" s="419"/>
      <c r="DQ124" s="419"/>
      <c r="DR124" s="419"/>
      <c r="DS124" s="419"/>
      <c r="DT124" s="419"/>
      <c r="DU124" s="419"/>
      <c r="DV124" s="419"/>
      <c r="DW124" s="419"/>
      <c r="DX124" s="419"/>
      <c r="DY124" s="419"/>
      <c r="DZ124" s="419"/>
      <c r="EA124" s="419"/>
      <c r="EB124" s="419"/>
      <c r="EC124" s="419"/>
      <c r="ED124" s="419"/>
      <c r="EE124" s="419"/>
      <c r="EF124" s="419"/>
      <c r="EG124" s="419"/>
      <c r="EH124" s="419"/>
      <c r="EI124" s="419"/>
      <c r="EJ124" s="419"/>
      <c r="EK124" s="419"/>
      <c r="EL124" s="419"/>
      <c r="EM124" s="419"/>
      <c r="EN124" s="419"/>
      <c r="EO124" s="419"/>
      <c r="EP124" s="419"/>
      <c r="EQ124" s="419"/>
      <c r="ER124" s="419"/>
      <c r="ES124" s="419"/>
      <c r="ET124" s="419"/>
      <c r="EU124" s="419"/>
    </row>
    <row r="125" spans="1:151" s="429" customFormat="1" ht="43.5" hidden="1">
      <c r="A125" s="439" t="s">
        <v>1956</v>
      </c>
      <c r="B125" s="443" t="s">
        <v>933</v>
      </c>
      <c r="C125" s="443" t="s">
        <v>361</v>
      </c>
      <c r="D125" s="443" t="s">
        <v>1957</v>
      </c>
      <c r="E125" s="443" t="s">
        <v>1954</v>
      </c>
      <c r="F125" s="443" t="s">
        <v>33</v>
      </c>
      <c r="G125" s="446" t="s">
        <v>1955</v>
      </c>
      <c r="H125" s="443" t="s">
        <v>1515</v>
      </c>
      <c r="I125" s="441">
        <v>43831</v>
      </c>
      <c r="J125" s="441" t="s">
        <v>1066</v>
      </c>
      <c r="K125" s="441" t="s">
        <v>964</v>
      </c>
      <c r="L125" s="441" t="s">
        <v>964</v>
      </c>
      <c r="M125" s="443" t="s">
        <v>1519</v>
      </c>
      <c r="N125" s="443" t="s">
        <v>1520</v>
      </c>
      <c r="O125" s="443" t="s">
        <v>1588</v>
      </c>
      <c r="P125" s="443" t="s">
        <v>33</v>
      </c>
      <c r="Q125" s="443" t="s">
        <v>33</v>
      </c>
      <c r="R125" s="443" t="s">
        <v>1863</v>
      </c>
      <c r="S125" s="443" t="s">
        <v>1516</v>
      </c>
      <c r="T125" s="443" t="s">
        <v>1523</v>
      </c>
      <c r="U125" s="443"/>
      <c r="V125" s="439" t="s">
        <v>6</v>
      </c>
      <c r="W125" s="443"/>
      <c r="X125" s="443" t="s">
        <v>1524</v>
      </c>
      <c r="Y125" s="443"/>
      <c r="Z125" s="443"/>
      <c r="AA125" s="439" t="s">
        <v>32</v>
      </c>
      <c r="AB125" s="443" t="s">
        <v>1516</v>
      </c>
      <c r="AC125" s="443" t="s">
        <v>1516</v>
      </c>
      <c r="AD125" s="443" t="s">
        <v>1516</v>
      </c>
      <c r="AE125" s="443" t="s">
        <v>1516</v>
      </c>
      <c r="AF125" s="441">
        <v>44530</v>
      </c>
      <c r="AG125" s="443" t="s">
        <v>1516</v>
      </c>
      <c r="AH125" s="429">
        <v>1</v>
      </c>
      <c r="AI125" s="419"/>
      <c r="AJ125" s="419"/>
      <c r="AK125" s="419"/>
      <c r="AL125" s="419"/>
      <c r="AM125" s="419"/>
      <c r="AN125" s="419"/>
      <c r="AO125" s="419"/>
      <c r="AP125" s="419"/>
      <c r="AQ125" s="419"/>
      <c r="AR125" s="419"/>
      <c r="AS125" s="419"/>
      <c r="AT125" s="419"/>
      <c r="AU125" s="419"/>
      <c r="AV125" s="419"/>
      <c r="AW125" s="419"/>
      <c r="AX125" s="419"/>
      <c r="AY125" s="419"/>
      <c r="AZ125" s="419"/>
      <c r="BA125" s="419"/>
      <c r="BB125" s="419"/>
      <c r="BC125" s="419"/>
      <c r="BD125" s="419"/>
      <c r="BE125" s="419"/>
      <c r="BF125" s="419"/>
      <c r="BG125" s="419"/>
      <c r="BH125" s="419"/>
      <c r="BI125" s="419"/>
      <c r="BJ125" s="419"/>
      <c r="BK125" s="419"/>
      <c r="BL125" s="419"/>
      <c r="BM125" s="419"/>
      <c r="BN125" s="419"/>
      <c r="BO125" s="419"/>
      <c r="BP125" s="419"/>
      <c r="BQ125" s="419"/>
      <c r="BR125" s="419"/>
      <c r="BS125" s="419"/>
      <c r="BT125" s="419"/>
      <c r="BU125" s="419"/>
      <c r="BV125" s="419"/>
      <c r="BW125" s="419"/>
      <c r="BX125" s="419"/>
      <c r="BY125" s="419"/>
      <c r="BZ125" s="419"/>
      <c r="CA125" s="419"/>
      <c r="CB125" s="419"/>
      <c r="CC125" s="419"/>
      <c r="CD125" s="419"/>
      <c r="CE125" s="419"/>
      <c r="CF125" s="419"/>
      <c r="CG125" s="419"/>
      <c r="CH125" s="419"/>
      <c r="CI125" s="419"/>
      <c r="CJ125" s="419"/>
      <c r="CK125" s="419"/>
      <c r="CL125" s="419"/>
      <c r="CM125" s="419"/>
      <c r="CN125" s="419"/>
      <c r="CO125" s="419"/>
      <c r="CP125" s="419"/>
      <c r="CQ125" s="419"/>
      <c r="CR125" s="419"/>
      <c r="CS125" s="419"/>
      <c r="CT125" s="419"/>
      <c r="CU125" s="419"/>
      <c r="CV125" s="419"/>
      <c r="CW125" s="419"/>
      <c r="CX125" s="419"/>
      <c r="CY125" s="419"/>
      <c r="CZ125" s="419"/>
      <c r="DA125" s="419"/>
      <c r="DB125" s="419"/>
      <c r="DC125" s="419"/>
      <c r="DD125" s="419"/>
      <c r="DE125" s="419"/>
      <c r="DF125" s="419"/>
      <c r="DG125" s="419"/>
      <c r="DH125" s="419"/>
      <c r="DI125" s="419"/>
      <c r="DJ125" s="419"/>
      <c r="DK125" s="419"/>
      <c r="DL125" s="419"/>
      <c r="DM125" s="419"/>
      <c r="DN125" s="419"/>
      <c r="DO125" s="419"/>
      <c r="DP125" s="419"/>
      <c r="DQ125" s="419"/>
      <c r="DR125" s="419"/>
      <c r="DS125" s="419"/>
      <c r="DT125" s="419"/>
      <c r="DU125" s="419"/>
      <c r="DV125" s="419"/>
      <c r="DW125" s="419"/>
      <c r="DX125" s="419"/>
      <c r="DY125" s="419"/>
      <c r="DZ125" s="419"/>
      <c r="EA125" s="419"/>
      <c r="EB125" s="419"/>
      <c r="EC125" s="419"/>
      <c r="ED125" s="419"/>
      <c r="EE125" s="419"/>
      <c r="EF125" s="419"/>
      <c r="EG125" s="419"/>
      <c r="EH125" s="419"/>
      <c r="EI125" s="419"/>
      <c r="EJ125" s="419"/>
      <c r="EK125" s="419"/>
      <c r="EL125" s="419"/>
      <c r="EM125" s="419"/>
      <c r="EN125" s="419"/>
      <c r="EO125" s="419"/>
      <c r="EP125" s="419"/>
      <c r="EQ125" s="419"/>
      <c r="ER125" s="419"/>
      <c r="ES125" s="419"/>
      <c r="ET125" s="419"/>
      <c r="EU125" s="419"/>
    </row>
    <row r="126" spans="1:151" s="429" customFormat="1" ht="87" hidden="1">
      <c r="A126" s="439" t="s">
        <v>1958</v>
      </c>
      <c r="B126" s="443" t="s">
        <v>933</v>
      </c>
      <c r="C126" s="443" t="s">
        <v>361</v>
      </c>
      <c r="D126" s="443" t="s">
        <v>1959</v>
      </c>
      <c r="E126" s="443" t="s">
        <v>1878</v>
      </c>
      <c r="F126" s="443" t="s">
        <v>33</v>
      </c>
      <c r="G126" s="443" t="s">
        <v>1955</v>
      </c>
      <c r="H126" s="443" t="s">
        <v>1515</v>
      </c>
      <c r="I126" s="441">
        <v>43831</v>
      </c>
      <c r="J126" s="441" t="s">
        <v>1213</v>
      </c>
      <c r="K126" s="441" t="s">
        <v>964</v>
      </c>
      <c r="L126" s="441" t="s">
        <v>964</v>
      </c>
      <c r="M126" s="443" t="s">
        <v>1519</v>
      </c>
      <c r="N126" s="443" t="s">
        <v>1520</v>
      </c>
      <c r="O126" s="443" t="s">
        <v>1588</v>
      </c>
      <c r="P126" s="443" t="s">
        <v>33</v>
      </c>
      <c r="Q126" s="443" t="s">
        <v>33</v>
      </c>
      <c r="R126" s="443" t="s">
        <v>1863</v>
      </c>
      <c r="S126" s="443" t="s">
        <v>1516</v>
      </c>
      <c r="T126" s="443" t="s">
        <v>1636</v>
      </c>
      <c r="U126" s="443"/>
      <c r="V126" s="439" t="s">
        <v>6</v>
      </c>
      <c r="W126" s="443"/>
      <c r="X126" s="443" t="s">
        <v>1524</v>
      </c>
      <c r="Y126" s="443"/>
      <c r="Z126" s="443"/>
      <c r="AA126" s="439" t="s">
        <v>32</v>
      </c>
      <c r="AB126" s="443" t="s">
        <v>1516</v>
      </c>
      <c r="AC126" s="443" t="s">
        <v>1516</v>
      </c>
      <c r="AD126" s="443" t="s">
        <v>1516</v>
      </c>
      <c r="AE126" s="443" t="s">
        <v>1516</v>
      </c>
      <c r="AF126" s="441">
        <v>44530</v>
      </c>
      <c r="AG126" s="443" t="s">
        <v>1516</v>
      </c>
      <c r="AH126" s="429">
        <v>1</v>
      </c>
      <c r="AI126" s="419"/>
      <c r="AJ126" s="419"/>
      <c r="AK126" s="419"/>
      <c r="AL126" s="419"/>
      <c r="AM126" s="419"/>
      <c r="AN126" s="419"/>
      <c r="AO126" s="419"/>
      <c r="AP126" s="419"/>
      <c r="AQ126" s="419"/>
      <c r="AR126" s="419"/>
      <c r="AS126" s="419"/>
      <c r="AT126" s="419"/>
      <c r="AU126" s="419"/>
      <c r="AV126" s="419"/>
      <c r="AW126" s="419"/>
      <c r="AX126" s="419"/>
      <c r="AY126" s="419"/>
      <c r="AZ126" s="419"/>
      <c r="BA126" s="419"/>
      <c r="BB126" s="419"/>
      <c r="BC126" s="419"/>
      <c r="BD126" s="419"/>
      <c r="BE126" s="419"/>
      <c r="BF126" s="419"/>
      <c r="BG126" s="419"/>
      <c r="BH126" s="419"/>
      <c r="BI126" s="419"/>
      <c r="BJ126" s="419"/>
      <c r="BK126" s="419"/>
      <c r="BL126" s="419"/>
      <c r="BM126" s="419"/>
      <c r="BN126" s="419"/>
      <c r="BO126" s="419"/>
      <c r="BP126" s="419"/>
      <c r="BQ126" s="419"/>
      <c r="BR126" s="419"/>
      <c r="BS126" s="419"/>
      <c r="BT126" s="419"/>
      <c r="BU126" s="419"/>
      <c r="BV126" s="419"/>
      <c r="BW126" s="419"/>
      <c r="BX126" s="419"/>
      <c r="BY126" s="419"/>
      <c r="BZ126" s="419"/>
      <c r="CA126" s="419"/>
      <c r="CB126" s="419"/>
      <c r="CC126" s="419"/>
      <c r="CD126" s="419"/>
      <c r="CE126" s="419"/>
      <c r="CF126" s="419"/>
      <c r="CG126" s="419"/>
      <c r="CH126" s="419"/>
      <c r="CI126" s="419"/>
      <c r="CJ126" s="419"/>
      <c r="CK126" s="419"/>
      <c r="CL126" s="419"/>
      <c r="CM126" s="419"/>
      <c r="CN126" s="419"/>
      <c r="CO126" s="419"/>
      <c r="CP126" s="419"/>
      <c r="CQ126" s="419"/>
      <c r="CR126" s="419"/>
      <c r="CS126" s="419"/>
      <c r="CT126" s="419"/>
      <c r="CU126" s="419"/>
      <c r="CV126" s="419"/>
      <c r="CW126" s="419"/>
      <c r="CX126" s="419"/>
      <c r="CY126" s="419"/>
      <c r="CZ126" s="419"/>
      <c r="DA126" s="419"/>
      <c r="DB126" s="419"/>
      <c r="DC126" s="419"/>
      <c r="DD126" s="419"/>
      <c r="DE126" s="419"/>
      <c r="DF126" s="419"/>
      <c r="DG126" s="419"/>
      <c r="DH126" s="419"/>
      <c r="DI126" s="419"/>
      <c r="DJ126" s="419"/>
      <c r="DK126" s="419"/>
      <c r="DL126" s="419"/>
      <c r="DM126" s="419"/>
      <c r="DN126" s="419"/>
      <c r="DO126" s="419"/>
      <c r="DP126" s="419"/>
      <c r="DQ126" s="419"/>
      <c r="DR126" s="419"/>
      <c r="DS126" s="419"/>
      <c r="DT126" s="419"/>
      <c r="DU126" s="419"/>
      <c r="DV126" s="419"/>
      <c r="DW126" s="419"/>
      <c r="DX126" s="419"/>
      <c r="DY126" s="419"/>
      <c r="DZ126" s="419"/>
      <c r="EA126" s="419"/>
      <c r="EB126" s="419"/>
      <c r="EC126" s="419"/>
      <c r="ED126" s="419"/>
      <c r="EE126" s="419"/>
      <c r="EF126" s="419"/>
      <c r="EG126" s="419"/>
      <c r="EH126" s="419"/>
      <c r="EI126" s="419"/>
      <c r="EJ126" s="419"/>
      <c r="EK126" s="419"/>
      <c r="EL126" s="419"/>
      <c r="EM126" s="419"/>
      <c r="EN126" s="419"/>
      <c r="EO126" s="419"/>
      <c r="EP126" s="419"/>
      <c r="EQ126" s="419"/>
      <c r="ER126" s="419"/>
      <c r="ES126" s="419"/>
      <c r="ET126" s="419"/>
      <c r="EU126" s="419"/>
    </row>
    <row r="127" spans="1:151" s="429" customFormat="1" ht="87" hidden="1">
      <c r="A127" s="439" t="s">
        <v>1960</v>
      </c>
      <c r="B127" s="443" t="s">
        <v>933</v>
      </c>
      <c r="C127" s="443" t="s">
        <v>361</v>
      </c>
      <c r="D127" s="443" t="s">
        <v>49</v>
      </c>
      <c r="E127" s="443" t="s">
        <v>1961</v>
      </c>
      <c r="F127" s="443" t="s">
        <v>33</v>
      </c>
      <c r="G127" s="443" t="s">
        <v>1962</v>
      </c>
      <c r="H127" s="443" t="s">
        <v>1515</v>
      </c>
      <c r="I127" s="441">
        <v>43831</v>
      </c>
      <c r="J127" s="441" t="s">
        <v>1054</v>
      </c>
      <c r="K127" s="441" t="s">
        <v>964</v>
      </c>
      <c r="L127" s="441" t="s">
        <v>964</v>
      </c>
      <c r="M127" s="443" t="s">
        <v>1519</v>
      </c>
      <c r="N127" s="443" t="s">
        <v>1520</v>
      </c>
      <c r="O127" s="443" t="s">
        <v>1588</v>
      </c>
      <c r="P127" s="443" t="s">
        <v>33</v>
      </c>
      <c r="Q127" s="443" t="s">
        <v>33</v>
      </c>
      <c r="R127" s="443" t="s">
        <v>1883</v>
      </c>
      <c r="S127" s="443" t="s">
        <v>1963</v>
      </c>
      <c r="T127" s="443" t="s">
        <v>1523</v>
      </c>
      <c r="U127" s="443"/>
      <c r="V127" s="439" t="s">
        <v>8</v>
      </c>
      <c r="W127" s="443"/>
      <c r="X127" s="443" t="s">
        <v>8</v>
      </c>
      <c r="Y127" s="443"/>
      <c r="Z127" s="443"/>
      <c r="AA127" s="439" t="s">
        <v>32</v>
      </c>
      <c r="AB127" s="443" t="s">
        <v>1516</v>
      </c>
      <c r="AC127" s="443" t="s">
        <v>1516</v>
      </c>
      <c r="AD127" s="443" t="s">
        <v>1516</v>
      </c>
      <c r="AE127" s="443" t="s">
        <v>1516</v>
      </c>
      <c r="AF127" s="441">
        <v>44530</v>
      </c>
      <c r="AG127" s="443" t="s">
        <v>1516</v>
      </c>
      <c r="AH127" s="429">
        <v>1</v>
      </c>
      <c r="AI127" s="419"/>
      <c r="AJ127" s="419"/>
      <c r="AK127" s="419"/>
      <c r="AL127" s="419"/>
      <c r="AM127" s="419"/>
      <c r="AN127" s="419"/>
      <c r="AO127" s="419"/>
      <c r="AP127" s="419"/>
      <c r="AQ127" s="419"/>
      <c r="AR127" s="419"/>
      <c r="AS127" s="419"/>
      <c r="AT127" s="419"/>
      <c r="AU127" s="419"/>
      <c r="AV127" s="419"/>
      <c r="AW127" s="419"/>
      <c r="AX127" s="419"/>
      <c r="AY127" s="419"/>
      <c r="AZ127" s="419"/>
      <c r="BA127" s="419"/>
      <c r="BB127" s="419"/>
      <c r="BC127" s="419"/>
      <c r="BD127" s="419"/>
      <c r="BE127" s="419"/>
      <c r="BF127" s="419"/>
      <c r="BG127" s="419"/>
      <c r="BH127" s="419"/>
      <c r="BI127" s="419"/>
      <c r="BJ127" s="419"/>
      <c r="BK127" s="419"/>
      <c r="BL127" s="419"/>
      <c r="BM127" s="419"/>
      <c r="BN127" s="419"/>
      <c r="BO127" s="419"/>
      <c r="BP127" s="419"/>
      <c r="BQ127" s="419"/>
      <c r="BR127" s="419"/>
      <c r="BS127" s="419"/>
      <c r="BT127" s="419"/>
      <c r="BU127" s="419"/>
      <c r="BV127" s="419"/>
      <c r="BW127" s="419"/>
      <c r="BX127" s="419"/>
      <c r="BY127" s="419"/>
      <c r="BZ127" s="419"/>
      <c r="CA127" s="419"/>
      <c r="CB127" s="419"/>
      <c r="CC127" s="419"/>
      <c r="CD127" s="419"/>
      <c r="CE127" s="419"/>
      <c r="CF127" s="419"/>
      <c r="CG127" s="419"/>
      <c r="CH127" s="419"/>
      <c r="CI127" s="419"/>
      <c r="CJ127" s="419"/>
      <c r="CK127" s="419"/>
      <c r="CL127" s="419"/>
      <c r="CM127" s="419"/>
      <c r="CN127" s="419"/>
      <c r="CO127" s="419"/>
      <c r="CP127" s="419"/>
      <c r="CQ127" s="419"/>
      <c r="CR127" s="419"/>
      <c r="CS127" s="419"/>
      <c r="CT127" s="419"/>
      <c r="CU127" s="419"/>
      <c r="CV127" s="419"/>
      <c r="CW127" s="419"/>
      <c r="CX127" s="419"/>
      <c r="CY127" s="419"/>
      <c r="CZ127" s="419"/>
      <c r="DA127" s="419"/>
      <c r="DB127" s="419"/>
      <c r="DC127" s="419"/>
      <c r="DD127" s="419"/>
      <c r="DE127" s="419"/>
      <c r="DF127" s="419"/>
      <c r="DG127" s="419"/>
      <c r="DH127" s="419"/>
      <c r="DI127" s="419"/>
      <c r="DJ127" s="419"/>
      <c r="DK127" s="419"/>
      <c r="DL127" s="419"/>
      <c r="DM127" s="419"/>
      <c r="DN127" s="419"/>
      <c r="DO127" s="419"/>
      <c r="DP127" s="419"/>
      <c r="DQ127" s="419"/>
      <c r="DR127" s="419"/>
      <c r="DS127" s="419"/>
      <c r="DT127" s="419"/>
      <c r="DU127" s="419"/>
      <c r="DV127" s="419"/>
      <c r="DW127" s="419"/>
      <c r="DX127" s="419"/>
      <c r="DY127" s="419"/>
      <c r="DZ127" s="419"/>
      <c r="EA127" s="419"/>
      <c r="EB127" s="419"/>
      <c r="EC127" s="419"/>
      <c r="ED127" s="419"/>
      <c r="EE127" s="419"/>
      <c r="EF127" s="419"/>
      <c r="EG127" s="419"/>
      <c r="EH127" s="419"/>
      <c r="EI127" s="419"/>
      <c r="EJ127" s="419"/>
      <c r="EK127" s="419"/>
      <c r="EL127" s="419"/>
      <c r="EM127" s="419"/>
      <c r="EN127" s="419"/>
      <c r="EO127" s="419"/>
      <c r="EP127" s="419"/>
      <c r="EQ127" s="419"/>
      <c r="ER127" s="419"/>
      <c r="ES127" s="419"/>
      <c r="ET127" s="419"/>
      <c r="EU127" s="419"/>
    </row>
    <row r="128" spans="1:151" s="429" customFormat="1" ht="116" hidden="1">
      <c r="A128" s="439" t="s">
        <v>1964</v>
      </c>
      <c r="B128" s="443" t="s">
        <v>933</v>
      </c>
      <c r="C128" s="443" t="s">
        <v>361</v>
      </c>
      <c r="D128" s="443" t="s">
        <v>1965</v>
      </c>
      <c r="E128" s="443" t="s">
        <v>1966</v>
      </c>
      <c r="F128" s="443" t="s">
        <v>33</v>
      </c>
      <c r="G128" s="443" t="s">
        <v>1967</v>
      </c>
      <c r="H128" s="443" t="s">
        <v>1515</v>
      </c>
      <c r="I128" s="441">
        <v>43831</v>
      </c>
      <c r="J128" s="441" t="s">
        <v>1054</v>
      </c>
      <c r="K128" s="441" t="s">
        <v>964</v>
      </c>
      <c r="L128" s="441" t="s">
        <v>964</v>
      </c>
      <c r="M128" s="443" t="s">
        <v>1519</v>
      </c>
      <c r="N128" s="443" t="s">
        <v>1520</v>
      </c>
      <c r="O128" s="443" t="s">
        <v>1534</v>
      </c>
      <c r="P128" s="443" t="s">
        <v>33</v>
      </c>
      <c r="Q128" s="443" t="s">
        <v>33</v>
      </c>
      <c r="R128" s="443" t="s">
        <v>1895</v>
      </c>
      <c r="S128" s="443" t="s">
        <v>1909</v>
      </c>
      <c r="T128" s="443" t="s">
        <v>1523</v>
      </c>
      <c r="U128" s="443"/>
      <c r="V128" s="439" t="s">
        <v>8</v>
      </c>
      <c r="W128" s="443"/>
      <c r="X128" s="443" t="s">
        <v>8</v>
      </c>
      <c r="Y128" s="443"/>
      <c r="Z128" s="443"/>
      <c r="AA128" s="439" t="s">
        <v>32</v>
      </c>
      <c r="AB128" s="443" t="s">
        <v>1516</v>
      </c>
      <c r="AC128" s="443" t="s">
        <v>1516</v>
      </c>
      <c r="AD128" s="443" t="s">
        <v>1516</v>
      </c>
      <c r="AE128" s="443" t="s">
        <v>1516</v>
      </c>
      <c r="AF128" s="441">
        <v>44530</v>
      </c>
      <c r="AG128" s="443" t="s">
        <v>1516</v>
      </c>
      <c r="AH128" s="429">
        <v>1</v>
      </c>
      <c r="AI128" s="419"/>
      <c r="AJ128" s="419"/>
      <c r="AK128" s="419"/>
      <c r="AL128" s="419"/>
      <c r="AM128" s="419"/>
      <c r="AN128" s="419"/>
      <c r="AO128" s="419"/>
      <c r="AP128" s="419"/>
      <c r="AQ128" s="419"/>
      <c r="AR128" s="419"/>
      <c r="AS128" s="419"/>
      <c r="AT128" s="419"/>
      <c r="AU128" s="419"/>
      <c r="AV128" s="419"/>
      <c r="AW128" s="419"/>
      <c r="AX128" s="419"/>
      <c r="AY128" s="419"/>
      <c r="AZ128" s="419"/>
      <c r="BA128" s="419"/>
      <c r="BB128" s="419"/>
      <c r="BC128" s="419"/>
      <c r="BD128" s="419"/>
      <c r="BE128" s="419"/>
      <c r="BF128" s="419"/>
      <c r="BG128" s="419"/>
      <c r="BH128" s="419"/>
      <c r="BI128" s="419"/>
      <c r="BJ128" s="419"/>
      <c r="BK128" s="419"/>
      <c r="BL128" s="419"/>
      <c r="BM128" s="419"/>
      <c r="BN128" s="419"/>
      <c r="BO128" s="419"/>
      <c r="BP128" s="419"/>
      <c r="BQ128" s="419"/>
      <c r="BR128" s="419"/>
      <c r="BS128" s="419"/>
      <c r="BT128" s="419"/>
      <c r="BU128" s="419"/>
      <c r="BV128" s="419"/>
      <c r="BW128" s="419"/>
      <c r="BX128" s="419"/>
      <c r="BY128" s="419"/>
      <c r="BZ128" s="419"/>
      <c r="CA128" s="419"/>
      <c r="CB128" s="419"/>
      <c r="CC128" s="419"/>
      <c r="CD128" s="419"/>
      <c r="CE128" s="419"/>
      <c r="CF128" s="419"/>
      <c r="CG128" s="419"/>
      <c r="CH128" s="419"/>
      <c r="CI128" s="419"/>
      <c r="CJ128" s="419"/>
      <c r="CK128" s="419"/>
      <c r="CL128" s="419"/>
      <c r="CM128" s="419"/>
      <c r="CN128" s="419"/>
      <c r="CO128" s="419"/>
      <c r="CP128" s="419"/>
      <c r="CQ128" s="419"/>
      <c r="CR128" s="419"/>
      <c r="CS128" s="419"/>
      <c r="CT128" s="419"/>
      <c r="CU128" s="419"/>
      <c r="CV128" s="419"/>
      <c r="CW128" s="419"/>
      <c r="CX128" s="419"/>
      <c r="CY128" s="419"/>
      <c r="CZ128" s="419"/>
      <c r="DA128" s="419"/>
      <c r="DB128" s="419"/>
      <c r="DC128" s="419"/>
      <c r="DD128" s="419"/>
      <c r="DE128" s="419"/>
      <c r="DF128" s="419"/>
      <c r="DG128" s="419"/>
      <c r="DH128" s="419"/>
      <c r="DI128" s="419"/>
      <c r="DJ128" s="419"/>
      <c r="DK128" s="419"/>
      <c r="DL128" s="419"/>
      <c r="DM128" s="419"/>
      <c r="DN128" s="419"/>
      <c r="DO128" s="419"/>
      <c r="DP128" s="419"/>
      <c r="DQ128" s="419"/>
      <c r="DR128" s="419"/>
      <c r="DS128" s="419"/>
      <c r="DT128" s="419"/>
      <c r="DU128" s="419"/>
      <c r="DV128" s="419"/>
      <c r="DW128" s="419"/>
      <c r="DX128" s="419"/>
      <c r="DY128" s="419"/>
      <c r="DZ128" s="419"/>
      <c r="EA128" s="419"/>
      <c r="EB128" s="419"/>
      <c r="EC128" s="419"/>
      <c r="ED128" s="419"/>
      <c r="EE128" s="419"/>
      <c r="EF128" s="419"/>
      <c r="EG128" s="419"/>
      <c r="EH128" s="419"/>
      <c r="EI128" s="419"/>
      <c r="EJ128" s="419"/>
      <c r="EK128" s="419"/>
      <c r="EL128" s="419"/>
      <c r="EM128" s="419"/>
      <c r="EN128" s="419"/>
      <c r="EO128" s="419"/>
      <c r="EP128" s="419"/>
      <c r="EQ128" s="419"/>
      <c r="ER128" s="419"/>
      <c r="ES128" s="419"/>
      <c r="ET128" s="419"/>
      <c r="EU128" s="419"/>
    </row>
    <row r="129" spans="1:151" s="429" customFormat="1" ht="101.5" hidden="1">
      <c r="A129" s="439" t="s">
        <v>1968</v>
      </c>
      <c r="B129" s="443" t="s">
        <v>933</v>
      </c>
      <c r="C129" s="443" t="s">
        <v>361</v>
      </c>
      <c r="D129" s="443" t="s">
        <v>1969</v>
      </c>
      <c r="E129" s="443" t="s">
        <v>1878</v>
      </c>
      <c r="F129" s="443" t="s">
        <v>33</v>
      </c>
      <c r="G129" s="443" t="s">
        <v>1970</v>
      </c>
      <c r="H129" s="443" t="s">
        <v>1515</v>
      </c>
      <c r="I129" s="441">
        <v>43831</v>
      </c>
      <c r="J129" s="441" t="s">
        <v>1834</v>
      </c>
      <c r="K129" s="441" t="s">
        <v>964</v>
      </c>
      <c r="L129" s="441" t="s">
        <v>964</v>
      </c>
      <c r="M129" s="443" t="s">
        <v>1519</v>
      </c>
      <c r="N129" s="443" t="s">
        <v>1520</v>
      </c>
      <c r="O129" s="443" t="s">
        <v>1588</v>
      </c>
      <c r="P129" s="443" t="s">
        <v>33</v>
      </c>
      <c r="Q129" s="443" t="s">
        <v>33</v>
      </c>
      <c r="R129" s="443" t="s">
        <v>1863</v>
      </c>
      <c r="S129" s="443" t="s">
        <v>1516</v>
      </c>
      <c r="T129" s="443" t="s">
        <v>1535</v>
      </c>
      <c r="U129" s="443"/>
      <c r="V129" s="439" t="s">
        <v>6</v>
      </c>
      <c r="W129" s="443"/>
      <c r="X129" s="443" t="s">
        <v>1524</v>
      </c>
      <c r="Y129" s="443"/>
      <c r="Z129" s="443"/>
      <c r="AA129" s="439" t="s">
        <v>33</v>
      </c>
      <c r="AB129" s="443" t="s">
        <v>1525</v>
      </c>
      <c r="AC129" s="443" t="s">
        <v>1525</v>
      </c>
      <c r="AD129" s="443" t="s">
        <v>1858</v>
      </c>
      <c r="AE129" s="443" t="s">
        <v>1526</v>
      </c>
      <c r="AF129" s="441">
        <v>44530</v>
      </c>
      <c r="AG129" s="443" t="s">
        <v>1538</v>
      </c>
      <c r="AH129" s="429">
        <v>1</v>
      </c>
      <c r="AI129" s="419"/>
      <c r="AJ129" s="419"/>
      <c r="AK129" s="419"/>
      <c r="AL129" s="419"/>
      <c r="AM129" s="419"/>
      <c r="AN129" s="419"/>
      <c r="AO129" s="419"/>
      <c r="AP129" s="419"/>
      <c r="AQ129" s="419"/>
      <c r="AR129" s="419"/>
      <c r="AS129" s="419"/>
      <c r="AT129" s="419"/>
      <c r="AU129" s="419"/>
      <c r="AV129" s="419"/>
      <c r="AW129" s="419"/>
      <c r="AX129" s="419"/>
      <c r="AY129" s="419"/>
      <c r="AZ129" s="419"/>
      <c r="BA129" s="419"/>
      <c r="BB129" s="419"/>
      <c r="BC129" s="419"/>
      <c r="BD129" s="419"/>
      <c r="BE129" s="419"/>
      <c r="BF129" s="419"/>
      <c r="BG129" s="419"/>
      <c r="BH129" s="419"/>
      <c r="BI129" s="419"/>
      <c r="BJ129" s="419"/>
      <c r="BK129" s="419"/>
      <c r="BL129" s="419"/>
      <c r="BM129" s="419"/>
      <c r="BN129" s="419"/>
      <c r="BO129" s="419"/>
      <c r="BP129" s="419"/>
      <c r="BQ129" s="419"/>
      <c r="BR129" s="419"/>
      <c r="BS129" s="419"/>
      <c r="BT129" s="419"/>
      <c r="BU129" s="419"/>
      <c r="BV129" s="419"/>
      <c r="BW129" s="419"/>
      <c r="BX129" s="419"/>
      <c r="BY129" s="419"/>
      <c r="BZ129" s="419"/>
      <c r="CA129" s="419"/>
      <c r="CB129" s="419"/>
      <c r="CC129" s="419"/>
      <c r="CD129" s="419"/>
      <c r="CE129" s="419"/>
      <c r="CF129" s="419"/>
      <c r="CG129" s="419"/>
      <c r="CH129" s="419"/>
      <c r="CI129" s="419"/>
      <c r="CJ129" s="419"/>
      <c r="CK129" s="419"/>
      <c r="CL129" s="419"/>
      <c r="CM129" s="419"/>
      <c r="CN129" s="419"/>
      <c r="CO129" s="419"/>
      <c r="CP129" s="419"/>
      <c r="CQ129" s="419"/>
      <c r="CR129" s="419"/>
      <c r="CS129" s="419"/>
      <c r="CT129" s="419"/>
      <c r="CU129" s="419"/>
      <c r="CV129" s="419"/>
      <c r="CW129" s="419"/>
      <c r="CX129" s="419"/>
      <c r="CY129" s="419"/>
      <c r="CZ129" s="419"/>
      <c r="DA129" s="419"/>
      <c r="DB129" s="419"/>
      <c r="DC129" s="419"/>
      <c r="DD129" s="419"/>
      <c r="DE129" s="419"/>
      <c r="DF129" s="419"/>
      <c r="DG129" s="419"/>
      <c r="DH129" s="419"/>
      <c r="DI129" s="419"/>
      <c r="DJ129" s="419"/>
      <c r="DK129" s="419"/>
      <c r="DL129" s="419"/>
      <c r="DM129" s="419"/>
      <c r="DN129" s="419"/>
      <c r="DO129" s="419"/>
      <c r="DP129" s="419"/>
      <c r="DQ129" s="419"/>
      <c r="DR129" s="419"/>
      <c r="DS129" s="419"/>
      <c r="DT129" s="419"/>
      <c r="DU129" s="419"/>
      <c r="DV129" s="419"/>
      <c r="DW129" s="419"/>
      <c r="DX129" s="419"/>
      <c r="DY129" s="419"/>
      <c r="DZ129" s="419"/>
      <c r="EA129" s="419"/>
      <c r="EB129" s="419"/>
      <c r="EC129" s="419"/>
      <c r="ED129" s="419"/>
      <c r="EE129" s="419"/>
      <c r="EF129" s="419"/>
      <c r="EG129" s="419"/>
      <c r="EH129" s="419"/>
      <c r="EI129" s="419"/>
      <c r="EJ129" s="419"/>
      <c r="EK129" s="419"/>
      <c r="EL129" s="419"/>
      <c r="EM129" s="419"/>
      <c r="EN129" s="419"/>
      <c r="EO129" s="419"/>
      <c r="EP129" s="419"/>
      <c r="EQ129" s="419"/>
      <c r="ER129" s="419"/>
      <c r="ES129" s="419"/>
      <c r="ET129" s="419"/>
      <c r="EU129" s="419"/>
    </row>
    <row r="130" spans="1:151" s="429" customFormat="1" ht="58" hidden="1">
      <c r="A130" s="439" t="s">
        <v>1971</v>
      </c>
      <c r="B130" s="443" t="s">
        <v>933</v>
      </c>
      <c r="C130" s="443" t="s">
        <v>361</v>
      </c>
      <c r="D130" s="443" t="s">
        <v>1972</v>
      </c>
      <c r="E130" s="443" t="s">
        <v>1973</v>
      </c>
      <c r="F130" s="443" t="s">
        <v>33</v>
      </c>
      <c r="G130" s="443" t="s">
        <v>1974</v>
      </c>
      <c r="H130" s="443" t="s">
        <v>1515</v>
      </c>
      <c r="I130" s="441">
        <v>43831</v>
      </c>
      <c r="J130" s="441" t="s">
        <v>1834</v>
      </c>
      <c r="K130" s="441" t="s">
        <v>964</v>
      </c>
      <c r="L130" s="441" t="s">
        <v>964</v>
      </c>
      <c r="M130" s="443" t="s">
        <v>1519</v>
      </c>
      <c r="N130" s="443" t="s">
        <v>1520</v>
      </c>
      <c r="O130" s="443" t="s">
        <v>1588</v>
      </c>
      <c r="P130" s="443" t="s">
        <v>33</v>
      </c>
      <c r="Q130" s="443" t="s">
        <v>33</v>
      </c>
      <c r="R130" s="443" t="s">
        <v>1863</v>
      </c>
      <c r="S130" s="443" t="s">
        <v>1516</v>
      </c>
      <c r="T130" s="443" t="s">
        <v>1523</v>
      </c>
      <c r="U130" s="443"/>
      <c r="V130" s="439" t="s">
        <v>8</v>
      </c>
      <c r="W130" s="443"/>
      <c r="X130" s="443" t="s">
        <v>1524</v>
      </c>
      <c r="Y130" s="443"/>
      <c r="Z130" s="443"/>
      <c r="AA130" s="439" t="s">
        <v>33</v>
      </c>
      <c r="AB130" s="443" t="s">
        <v>1516</v>
      </c>
      <c r="AC130" s="443" t="s">
        <v>1516</v>
      </c>
      <c r="AD130" s="443" t="s">
        <v>1516</v>
      </c>
      <c r="AE130" s="443" t="s">
        <v>1516</v>
      </c>
      <c r="AF130" s="441">
        <v>44530</v>
      </c>
      <c r="AG130" s="443" t="s">
        <v>1516</v>
      </c>
      <c r="AH130" s="429">
        <v>1</v>
      </c>
      <c r="AI130" s="419"/>
      <c r="AJ130" s="419"/>
      <c r="AK130" s="419"/>
      <c r="AL130" s="419"/>
      <c r="AM130" s="419"/>
      <c r="AN130" s="419"/>
      <c r="AO130" s="419"/>
      <c r="AP130" s="419"/>
      <c r="AQ130" s="419"/>
      <c r="AR130" s="419"/>
      <c r="AS130" s="419"/>
      <c r="AT130" s="419"/>
      <c r="AU130" s="419"/>
      <c r="AV130" s="419"/>
      <c r="AW130" s="419"/>
      <c r="AX130" s="419"/>
      <c r="AY130" s="419"/>
      <c r="AZ130" s="419"/>
      <c r="BA130" s="419"/>
      <c r="BB130" s="419"/>
      <c r="BC130" s="419"/>
      <c r="BD130" s="419"/>
      <c r="BE130" s="419"/>
      <c r="BF130" s="419"/>
      <c r="BG130" s="419"/>
      <c r="BH130" s="419"/>
      <c r="BI130" s="419"/>
      <c r="BJ130" s="419"/>
      <c r="BK130" s="419"/>
      <c r="BL130" s="419"/>
      <c r="BM130" s="419"/>
      <c r="BN130" s="419"/>
      <c r="BO130" s="419"/>
      <c r="BP130" s="419"/>
      <c r="BQ130" s="419"/>
      <c r="BR130" s="419"/>
      <c r="BS130" s="419"/>
      <c r="BT130" s="419"/>
      <c r="BU130" s="419"/>
      <c r="BV130" s="419"/>
      <c r="BW130" s="419"/>
      <c r="BX130" s="419"/>
      <c r="BY130" s="419"/>
      <c r="BZ130" s="419"/>
      <c r="CA130" s="419"/>
      <c r="CB130" s="419"/>
      <c r="CC130" s="419"/>
      <c r="CD130" s="419"/>
      <c r="CE130" s="419"/>
      <c r="CF130" s="419"/>
      <c r="CG130" s="419"/>
      <c r="CH130" s="419"/>
      <c r="CI130" s="419"/>
      <c r="CJ130" s="419"/>
      <c r="CK130" s="419"/>
      <c r="CL130" s="419"/>
      <c r="CM130" s="419"/>
      <c r="CN130" s="419"/>
      <c r="CO130" s="419"/>
      <c r="CP130" s="419"/>
      <c r="CQ130" s="419"/>
      <c r="CR130" s="419"/>
      <c r="CS130" s="419"/>
      <c r="CT130" s="419"/>
      <c r="CU130" s="419"/>
      <c r="CV130" s="419"/>
      <c r="CW130" s="419"/>
      <c r="CX130" s="419"/>
      <c r="CY130" s="419"/>
      <c r="CZ130" s="419"/>
      <c r="DA130" s="419"/>
      <c r="DB130" s="419"/>
      <c r="DC130" s="419"/>
      <c r="DD130" s="419"/>
      <c r="DE130" s="419"/>
      <c r="DF130" s="419"/>
      <c r="DG130" s="419"/>
      <c r="DH130" s="419"/>
      <c r="DI130" s="419"/>
      <c r="DJ130" s="419"/>
      <c r="DK130" s="419"/>
      <c r="DL130" s="419"/>
      <c r="DM130" s="419"/>
      <c r="DN130" s="419"/>
      <c r="DO130" s="419"/>
      <c r="DP130" s="419"/>
      <c r="DQ130" s="419"/>
      <c r="DR130" s="419"/>
      <c r="DS130" s="419"/>
      <c r="DT130" s="419"/>
      <c r="DU130" s="419"/>
      <c r="DV130" s="419"/>
      <c r="DW130" s="419"/>
      <c r="DX130" s="419"/>
      <c r="DY130" s="419"/>
      <c r="DZ130" s="419"/>
      <c r="EA130" s="419"/>
      <c r="EB130" s="419"/>
      <c r="EC130" s="419"/>
      <c r="ED130" s="419"/>
      <c r="EE130" s="419"/>
      <c r="EF130" s="419"/>
      <c r="EG130" s="419"/>
      <c r="EH130" s="419"/>
      <c r="EI130" s="419"/>
      <c r="EJ130" s="419"/>
      <c r="EK130" s="419"/>
      <c r="EL130" s="419"/>
      <c r="EM130" s="419"/>
      <c r="EN130" s="419"/>
      <c r="EO130" s="419"/>
      <c r="EP130" s="419"/>
      <c r="EQ130" s="419"/>
      <c r="ER130" s="419"/>
      <c r="ES130" s="419"/>
      <c r="ET130" s="419"/>
      <c r="EU130" s="419"/>
    </row>
    <row r="131" spans="1:151" s="429" customFormat="1" ht="101.5" hidden="1">
      <c r="A131" s="439" t="s">
        <v>1975</v>
      </c>
      <c r="B131" s="443" t="s">
        <v>933</v>
      </c>
      <c r="C131" s="443" t="s">
        <v>361</v>
      </c>
      <c r="D131" s="443" t="s">
        <v>1705</v>
      </c>
      <c r="E131" s="443" t="s">
        <v>1976</v>
      </c>
      <c r="F131" s="443" t="s">
        <v>33</v>
      </c>
      <c r="G131" s="443" t="s">
        <v>1970</v>
      </c>
      <c r="H131" s="443" t="s">
        <v>1515</v>
      </c>
      <c r="I131" s="441">
        <v>43831</v>
      </c>
      <c r="J131" s="441" t="s">
        <v>1834</v>
      </c>
      <c r="K131" s="441" t="s">
        <v>964</v>
      </c>
      <c r="L131" s="441" t="s">
        <v>964</v>
      </c>
      <c r="M131" s="443" t="s">
        <v>1519</v>
      </c>
      <c r="N131" s="443" t="s">
        <v>1520</v>
      </c>
      <c r="O131" s="443" t="s">
        <v>1588</v>
      </c>
      <c r="P131" s="443" t="s">
        <v>33</v>
      </c>
      <c r="Q131" s="443" t="s">
        <v>33</v>
      </c>
      <c r="R131" s="443" t="s">
        <v>1883</v>
      </c>
      <c r="S131" s="443" t="s">
        <v>1516</v>
      </c>
      <c r="T131" s="443" t="s">
        <v>1535</v>
      </c>
      <c r="U131" s="443"/>
      <c r="V131" s="439" t="s">
        <v>1524</v>
      </c>
      <c r="W131" s="443"/>
      <c r="X131" s="443" t="s">
        <v>1524</v>
      </c>
      <c r="Y131" s="443"/>
      <c r="Z131" s="443"/>
      <c r="AA131" s="439" t="s">
        <v>33</v>
      </c>
      <c r="AB131" s="443" t="s">
        <v>1525</v>
      </c>
      <c r="AC131" s="443" t="s">
        <v>1525</v>
      </c>
      <c r="AD131" s="443" t="s">
        <v>1858</v>
      </c>
      <c r="AE131" s="443" t="s">
        <v>1526</v>
      </c>
      <c r="AF131" s="441">
        <v>44530</v>
      </c>
      <c r="AG131" s="443" t="s">
        <v>1538</v>
      </c>
      <c r="AH131" s="429">
        <v>1</v>
      </c>
      <c r="AI131" s="419"/>
      <c r="AJ131" s="419"/>
      <c r="AK131" s="419"/>
      <c r="AL131" s="419"/>
      <c r="AM131" s="419"/>
      <c r="AN131" s="419"/>
      <c r="AO131" s="419"/>
      <c r="AP131" s="419"/>
      <c r="AQ131" s="419"/>
      <c r="AR131" s="419"/>
      <c r="AS131" s="419"/>
      <c r="AT131" s="419"/>
      <c r="AU131" s="419"/>
      <c r="AV131" s="419"/>
      <c r="AW131" s="419"/>
      <c r="AX131" s="419"/>
      <c r="AY131" s="419"/>
      <c r="AZ131" s="419"/>
      <c r="BA131" s="419"/>
      <c r="BB131" s="419"/>
      <c r="BC131" s="419"/>
      <c r="BD131" s="419"/>
      <c r="BE131" s="419"/>
      <c r="BF131" s="419"/>
      <c r="BG131" s="419"/>
      <c r="BH131" s="419"/>
      <c r="BI131" s="419"/>
      <c r="BJ131" s="419"/>
      <c r="BK131" s="419"/>
      <c r="BL131" s="419"/>
      <c r="BM131" s="419"/>
      <c r="BN131" s="419"/>
      <c r="BO131" s="419"/>
      <c r="BP131" s="419"/>
      <c r="BQ131" s="419"/>
      <c r="BR131" s="419"/>
      <c r="BS131" s="419"/>
      <c r="BT131" s="419"/>
      <c r="BU131" s="419"/>
      <c r="BV131" s="419"/>
      <c r="BW131" s="419"/>
      <c r="BX131" s="419"/>
      <c r="BY131" s="419"/>
      <c r="BZ131" s="419"/>
      <c r="CA131" s="419"/>
      <c r="CB131" s="419"/>
      <c r="CC131" s="419"/>
      <c r="CD131" s="419"/>
      <c r="CE131" s="419"/>
      <c r="CF131" s="419"/>
      <c r="CG131" s="419"/>
      <c r="CH131" s="419"/>
      <c r="CI131" s="419"/>
      <c r="CJ131" s="419"/>
      <c r="CK131" s="419"/>
      <c r="CL131" s="419"/>
      <c r="CM131" s="419"/>
      <c r="CN131" s="419"/>
      <c r="CO131" s="419"/>
      <c r="CP131" s="419"/>
      <c r="CQ131" s="419"/>
      <c r="CR131" s="419"/>
      <c r="CS131" s="419"/>
      <c r="CT131" s="419"/>
      <c r="CU131" s="419"/>
      <c r="CV131" s="419"/>
      <c r="CW131" s="419"/>
      <c r="CX131" s="419"/>
      <c r="CY131" s="419"/>
      <c r="CZ131" s="419"/>
      <c r="DA131" s="419"/>
      <c r="DB131" s="419"/>
      <c r="DC131" s="419"/>
      <c r="DD131" s="419"/>
      <c r="DE131" s="419"/>
      <c r="DF131" s="419"/>
      <c r="DG131" s="419"/>
      <c r="DH131" s="419"/>
      <c r="DI131" s="419"/>
      <c r="DJ131" s="419"/>
      <c r="DK131" s="419"/>
      <c r="DL131" s="419"/>
      <c r="DM131" s="419"/>
      <c r="DN131" s="419"/>
      <c r="DO131" s="419"/>
      <c r="DP131" s="419"/>
      <c r="DQ131" s="419"/>
      <c r="DR131" s="419"/>
      <c r="DS131" s="419"/>
      <c r="DT131" s="419"/>
      <c r="DU131" s="419"/>
      <c r="DV131" s="419"/>
      <c r="DW131" s="419"/>
      <c r="DX131" s="419"/>
      <c r="DY131" s="419"/>
      <c r="DZ131" s="419"/>
      <c r="EA131" s="419"/>
      <c r="EB131" s="419"/>
      <c r="EC131" s="419"/>
      <c r="ED131" s="419"/>
      <c r="EE131" s="419"/>
      <c r="EF131" s="419"/>
      <c r="EG131" s="419"/>
      <c r="EH131" s="419"/>
      <c r="EI131" s="419"/>
      <c r="EJ131" s="419"/>
      <c r="EK131" s="419"/>
      <c r="EL131" s="419"/>
      <c r="EM131" s="419"/>
      <c r="EN131" s="419"/>
      <c r="EO131" s="419"/>
      <c r="EP131" s="419"/>
      <c r="EQ131" s="419"/>
      <c r="ER131" s="419"/>
      <c r="ES131" s="419"/>
      <c r="ET131" s="419"/>
      <c r="EU131" s="419"/>
    </row>
    <row r="132" spans="1:151" s="429" customFormat="1" ht="101.5" hidden="1">
      <c r="A132" s="439" t="s">
        <v>1977</v>
      </c>
      <c r="B132" s="443" t="s">
        <v>933</v>
      </c>
      <c r="C132" s="443" t="s">
        <v>361</v>
      </c>
      <c r="D132" s="443" t="s">
        <v>1978</v>
      </c>
      <c r="E132" s="443" t="s">
        <v>1979</v>
      </c>
      <c r="F132" s="443" t="s">
        <v>33</v>
      </c>
      <c r="G132" s="443" t="s">
        <v>1894</v>
      </c>
      <c r="H132" s="443" t="s">
        <v>1515</v>
      </c>
      <c r="I132" s="441">
        <v>43831</v>
      </c>
      <c r="J132" s="441" t="s">
        <v>1066</v>
      </c>
      <c r="K132" s="441" t="s">
        <v>964</v>
      </c>
      <c r="L132" s="441" t="s">
        <v>964</v>
      </c>
      <c r="M132" s="443" t="s">
        <v>1519</v>
      </c>
      <c r="N132" s="443" t="s">
        <v>1520</v>
      </c>
      <c r="O132" s="443" t="s">
        <v>1534</v>
      </c>
      <c r="P132" s="443" t="s">
        <v>33</v>
      </c>
      <c r="Q132" s="443" t="s">
        <v>33</v>
      </c>
      <c r="R132" s="443" t="s">
        <v>1936</v>
      </c>
      <c r="S132" s="443" t="s">
        <v>1929</v>
      </c>
      <c r="T132" s="443" t="s">
        <v>1523</v>
      </c>
      <c r="U132" s="443"/>
      <c r="V132" s="439" t="s">
        <v>8</v>
      </c>
      <c r="W132" s="443"/>
      <c r="X132" s="443" t="s">
        <v>8</v>
      </c>
      <c r="Y132" s="443"/>
      <c r="Z132" s="443"/>
      <c r="AA132" s="439" t="s">
        <v>32</v>
      </c>
      <c r="AB132" s="443" t="s">
        <v>1516</v>
      </c>
      <c r="AC132" s="443" t="s">
        <v>1516</v>
      </c>
      <c r="AD132" s="443" t="s">
        <v>1516</v>
      </c>
      <c r="AE132" s="443" t="s">
        <v>1516</v>
      </c>
      <c r="AF132" s="441">
        <v>44530</v>
      </c>
      <c r="AG132" s="443" t="s">
        <v>1516</v>
      </c>
      <c r="AH132" s="429">
        <v>1</v>
      </c>
      <c r="AI132" s="419"/>
      <c r="AJ132" s="419"/>
      <c r="AK132" s="419"/>
      <c r="AL132" s="419"/>
      <c r="AM132" s="419"/>
      <c r="AN132" s="419"/>
      <c r="AO132" s="419"/>
      <c r="AP132" s="419"/>
      <c r="AQ132" s="419"/>
      <c r="AR132" s="419"/>
      <c r="AS132" s="419"/>
      <c r="AT132" s="419"/>
      <c r="AU132" s="419"/>
      <c r="AV132" s="419"/>
      <c r="AW132" s="419"/>
      <c r="AX132" s="419"/>
      <c r="AY132" s="419"/>
      <c r="AZ132" s="419"/>
      <c r="BA132" s="419"/>
      <c r="BB132" s="419"/>
      <c r="BC132" s="419"/>
      <c r="BD132" s="419"/>
      <c r="BE132" s="419"/>
      <c r="BF132" s="419"/>
      <c r="BG132" s="419"/>
      <c r="BH132" s="419"/>
      <c r="BI132" s="419"/>
      <c r="BJ132" s="419"/>
      <c r="BK132" s="419"/>
      <c r="BL132" s="419"/>
      <c r="BM132" s="419"/>
      <c r="BN132" s="419"/>
      <c r="BO132" s="419"/>
      <c r="BP132" s="419"/>
      <c r="BQ132" s="419"/>
      <c r="BR132" s="419"/>
      <c r="BS132" s="419"/>
      <c r="BT132" s="419"/>
      <c r="BU132" s="419"/>
      <c r="BV132" s="419"/>
      <c r="BW132" s="419"/>
      <c r="BX132" s="419"/>
      <c r="BY132" s="419"/>
      <c r="BZ132" s="419"/>
      <c r="CA132" s="419"/>
      <c r="CB132" s="419"/>
      <c r="CC132" s="419"/>
      <c r="CD132" s="419"/>
      <c r="CE132" s="419"/>
      <c r="CF132" s="419"/>
      <c r="CG132" s="419"/>
      <c r="CH132" s="419"/>
      <c r="CI132" s="419"/>
      <c r="CJ132" s="419"/>
      <c r="CK132" s="419"/>
      <c r="CL132" s="419"/>
      <c r="CM132" s="419"/>
      <c r="CN132" s="419"/>
      <c r="CO132" s="419"/>
      <c r="CP132" s="419"/>
      <c r="CQ132" s="419"/>
      <c r="CR132" s="419"/>
      <c r="CS132" s="419"/>
      <c r="CT132" s="419"/>
      <c r="CU132" s="419"/>
      <c r="CV132" s="419"/>
      <c r="CW132" s="419"/>
      <c r="CX132" s="419"/>
      <c r="CY132" s="419"/>
      <c r="CZ132" s="419"/>
      <c r="DA132" s="419"/>
      <c r="DB132" s="419"/>
      <c r="DC132" s="419"/>
      <c r="DD132" s="419"/>
      <c r="DE132" s="419"/>
      <c r="DF132" s="419"/>
      <c r="DG132" s="419"/>
      <c r="DH132" s="419"/>
      <c r="DI132" s="419"/>
      <c r="DJ132" s="419"/>
      <c r="DK132" s="419"/>
      <c r="DL132" s="419"/>
      <c r="DM132" s="419"/>
      <c r="DN132" s="419"/>
      <c r="DO132" s="419"/>
      <c r="DP132" s="419"/>
      <c r="DQ132" s="419"/>
      <c r="DR132" s="419"/>
      <c r="DS132" s="419"/>
      <c r="DT132" s="419"/>
      <c r="DU132" s="419"/>
      <c r="DV132" s="419"/>
      <c r="DW132" s="419"/>
      <c r="DX132" s="419"/>
      <c r="DY132" s="419"/>
      <c r="DZ132" s="419"/>
      <c r="EA132" s="419"/>
      <c r="EB132" s="419"/>
      <c r="EC132" s="419"/>
      <c r="ED132" s="419"/>
      <c r="EE132" s="419"/>
      <c r="EF132" s="419"/>
      <c r="EG132" s="419"/>
      <c r="EH132" s="419"/>
      <c r="EI132" s="419"/>
      <c r="EJ132" s="419"/>
      <c r="EK132" s="419"/>
      <c r="EL132" s="419"/>
      <c r="EM132" s="419"/>
      <c r="EN132" s="419"/>
      <c r="EO132" s="419"/>
      <c r="EP132" s="419"/>
      <c r="EQ132" s="419"/>
      <c r="ER132" s="419"/>
      <c r="ES132" s="419"/>
      <c r="ET132" s="419"/>
      <c r="EU132" s="419"/>
    </row>
    <row r="133" spans="1:151" s="429" customFormat="1" ht="87" hidden="1">
      <c r="A133" s="429" t="s">
        <v>1980</v>
      </c>
      <c r="B133" s="429" t="s">
        <v>952</v>
      </c>
      <c r="C133" s="429" t="s">
        <v>361</v>
      </c>
      <c r="D133" s="429" t="s">
        <v>1981</v>
      </c>
      <c r="E133" s="429" t="s">
        <v>1982</v>
      </c>
      <c r="F133" s="429" t="s">
        <v>32</v>
      </c>
      <c r="G133" s="429" t="s">
        <v>1516</v>
      </c>
      <c r="H133" s="429" t="s">
        <v>1515</v>
      </c>
      <c r="I133" s="429" t="s">
        <v>1516</v>
      </c>
      <c r="J133" s="430" t="s">
        <v>1517</v>
      </c>
      <c r="K133" s="430" t="s">
        <v>962</v>
      </c>
      <c r="L133" s="430" t="s">
        <v>1698</v>
      </c>
      <c r="M133" s="429" t="s">
        <v>1519</v>
      </c>
      <c r="N133" s="429" t="s">
        <v>1530</v>
      </c>
      <c r="O133" s="429" t="s">
        <v>1521</v>
      </c>
      <c r="P133" s="429" t="s">
        <v>33</v>
      </c>
      <c r="Q133" s="429" t="s">
        <v>32</v>
      </c>
      <c r="R133" s="429" t="s">
        <v>1983</v>
      </c>
      <c r="S133" s="429" t="s">
        <v>1516</v>
      </c>
      <c r="T133" s="429" t="s">
        <v>1535</v>
      </c>
      <c r="V133" s="429" t="s">
        <v>6</v>
      </c>
      <c r="X133" s="429" t="s">
        <v>6</v>
      </c>
      <c r="AA133" s="429" t="s">
        <v>33</v>
      </c>
      <c r="AB133" s="429" t="s">
        <v>1536</v>
      </c>
      <c r="AC133" s="429" t="s">
        <v>1536</v>
      </c>
      <c r="AD133" s="429" t="s">
        <v>1537</v>
      </c>
      <c r="AE133" s="429" t="s">
        <v>1526</v>
      </c>
      <c r="AF133" s="430">
        <v>44530</v>
      </c>
      <c r="AG133" s="429" t="s">
        <v>1538</v>
      </c>
      <c r="AH133" s="429">
        <v>1</v>
      </c>
      <c r="AI133" s="419"/>
      <c r="AJ133" s="419"/>
      <c r="AK133" s="419"/>
      <c r="AL133" s="419"/>
      <c r="AM133" s="419"/>
      <c r="AN133" s="419"/>
      <c r="AO133" s="419"/>
      <c r="AP133" s="419"/>
      <c r="AQ133" s="419"/>
      <c r="AR133" s="419"/>
      <c r="AS133" s="419"/>
      <c r="AT133" s="419"/>
      <c r="AU133" s="419"/>
      <c r="AV133" s="419"/>
      <c r="AW133" s="419"/>
      <c r="AX133" s="419"/>
      <c r="AY133" s="419"/>
      <c r="AZ133" s="419"/>
      <c r="BA133" s="419"/>
      <c r="BB133" s="419"/>
      <c r="BC133" s="419"/>
      <c r="BD133" s="419"/>
      <c r="BE133" s="419"/>
      <c r="BF133" s="419"/>
      <c r="BG133" s="419"/>
      <c r="BH133" s="419"/>
      <c r="BI133" s="419"/>
      <c r="BJ133" s="419"/>
      <c r="BK133" s="419"/>
      <c r="BL133" s="419"/>
      <c r="BM133" s="419"/>
      <c r="BN133" s="419"/>
      <c r="BO133" s="419"/>
      <c r="BP133" s="419"/>
      <c r="BQ133" s="419"/>
      <c r="BR133" s="419"/>
      <c r="BS133" s="419"/>
      <c r="BT133" s="419"/>
      <c r="BU133" s="419"/>
      <c r="BV133" s="419"/>
      <c r="BW133" s="419"/>
      <c r="BX133" s="419"/>
      <c r="BY133" s="419"/>
      <c r="BZ133" s="419"/>
      <c r="CA133" s="419"/>
      <c r="CB133" s="419"/>
      <c r="CC133" s="419"/>
      <c r="CD133" s="419"/>
      <c r="CE133" s="419"/>
      <c r="CF133" s="419"/>
      <c r="CG133" s="419"/>
      <c r="CH133" s="419"/>
      <c r="CI133" s="419"/>
      <c r="CJ133" s="419"/>
      <c r="CK133" s="419"/>
      <c r="CL133" s="419"/>
      <c r="CM133" s="419"/>
      <c r="CN133" s="419"/>
      <c r="CO133" s="419"/>
      <c r="CP133" s="419"/>
      <c r="CQ133" s="419"/>
      <c r="CR133" s="419"/>
      <c r="CS133" s="419"/>
      <c r="CT133" s="419"/>
      <c r="CU133" s="419"/>
      <c r="CV133" s="419"/>
      <c r="CW133" s="419"/>
      <c r="CX133" s="419"/>
      <c r="CY133" s="419"/>
      <c r="CZ133" s="419"/>
      <c r="DA133" s="419"/>
      <c r="DB133" s="419"/>
      <c r="DC133" s="419"/>
      <c r="DD133" s="419"/>
      <c r="DE133" s="419"/>
      <c r="DF133" s="419"/>
      <c r="DG133" s="419"/>
      <c r="DH133" s="419"/>
      <c r="DI133" s="419"/>
      <c r="DJ133" s="419"/>
      <c r="DK133" s="419"/>
      <c r="DL133" s="419"/>
      <c r="DM133" s="419"/>
      <c r="DN133" s="419"/>
      <c r="DO133" s="419"/>
      <c r="DP133" s="419"/>
      <c r="DQ133" s="419"/>
      <c r="DR133" s="419"/>
      <c r="DS133" s="419"/>
      <c r="DT133" s="419"/>
      <c r="DU133" s="419"/>
      <c r="DV133" s="419"/>
      <c r="DW133" s="419"/>
      <c r="DX133" s="419"/>
      <c r="DY133" s="419"/>
      <c r="DZ133" s="419"/>
      <c r="EA133" s="419"/>
      <c r="EB133" s="419"/>
      <c r="EC133" s="419"/>
      <c r="ED133" s="419"/>
      <c r="EE133" s="419"/>
      <c r="EF133" s="419"/>
      <c r="EG133" s="419"/>
      <c r="EH133" s="419"/>
      <c r="EI133" s="419"/>
      <c r="EJ133" s="419"/>
      <c r="EK133" s="419"/>
      <c r="EL133" s="419"/>
      <c r="EM133" s="419"/>
      <c r="EN133" s="419"/>
      <c r="EO133" s="419"/>
      <c r="EP133" s="419"/>
      <c r="EQ133" s="419"/>
      <c r="ER133" s="419"/>
      <c r="ES133" s="419"/>
      <c r="ET133" s="419"/>
      <c r="EU133" s="419"/>
    </row>
    <row r="134" spans="1:151" s="429" customFormat="1" ht="87" hidden="1">
      <c r="A134" s="429" t="s">
        <v>1984</v>
      </c>
      <c r="B134" s="429" t="s">
        <v>952</v>
      </c>
      <c r="C134" s="429" t="s">
        <v>359</v>
      </c>
      <c r="D134" s="429" t="s">
        <v>1985</v>
      </c>
      <c r="E134" s="429" t="s">
        <v>1986</v>
      </c>
      <c r="F134" s="429" t="s">
        <v>32</v>
      </c>
      <c r="G134" s="434" t="s">
        <v>1516</v>
      </c>
      <c r="H134" s="429" t="s">
        <v>1515</v>
      </c>
      <c r="I134" s="429" t="s">
        <v>1516</v>
      </c>
      <c r="J134" s="430" t="s">
        <v>1517</v>
      </c>
      <c r="K134" s="430" t="s">
        <v>962</v>
      </c>
      <c r="L134" s="430" t="s">
        <v>1698</v>
      </c>
      <c r="M134" s="429" t="s">
        <v>1519</v>
      </c>
      <c r="N134" s="429" t="s">
        <v>1530</v>
      </c>
      <c r="O134" s="429" t="s">
        <v>1987</v>
      </c>
      <c r="P134" s="429" t="s">
        <v>33</v>
      </c>
      <c r="Q134" s="429" t="s">
        <v>32</v>
      </c>
      <c r="R134" s="429" t="s">
        <v>1983</v>
      </c>
      <c r="S134" s="429" t="s">
        <v>1516</v>
      </c>
      <c r="T134" s="429" t="s">
        <v>1535</v>
      </c>
      <c r="V134" s="429" t="s">
        <v>1524</v>
      </c>
      <c r="X134" s="429" t="s">
        <v>1524</v>
      </c>
      <c r="AA134" s="429" t="s">
        <v>33</v>
      </c>
      <c r="AB134" s="429" t="s">
        <v>1536</v>
      </c>
      <c r="AC134" s="429" t="s">
        <v>1536</v>
      </c>
      <c r="AD134" s="429" t="s">
        <v>1537</v>
      </c>
      <c r="AE134" s="429" t="s">
        <v>1526</v>
      </c>
      <c r="AF134" s="430">
        <v>44530</v>
      </c>
      <c r="AG134" s="429" t="s">
        <v>1538</v>
      </c>
      <c r="AH134" s="429">
        <v>1</v>
      </c>
      <c r="AI134" s="419"/>
      <c r="AJ134" s="419"/>
      <c r="AK134" s="419"/>
      <c r="AL134" s="419"/>
      <c r="AM134" s="419"/>
      <c r="AN134" s="419"/>
      <c r="AO134" s="419"/>
      <c r="AP134" s="419"/>
      <c r="AQ134" s="419"/>
      <c r="AR134" s="419"/>
      <c r="AS134" s="419"/>
      <c r="AT134" s="419"/>
      <c r="AU134" s="419"/>
      <c r="AV134" s="419"/>
      <c r="AW134" s="419"/>
      <c r="AX134" s="419"/>
      <c r="AY134" s="419"/>
      <c r="AZ134" s="419"/>
      <c r="BA134" s="419"/>
      <c r="BB134" s="419"/>
      <c r="BC134" s="419"/>
      <c r="BD134" s="419"/>
      <c r="BE134" s="419"/>
      <c r="BF134" s="419"/>
      <c r="BG134" s="419"/>
      <c r="BH134" s="419"/>
      <c r="BI134" s="419"/>
      <c r="BJ134" s="419"/>
      <c r="BK134" s="419"/>
      <c r="BL134" s="419"/>
      <c r="BM134" s="419"/>
      <c r="BN134" s="419"/>
      <c r="BO134" s="419"/>
      <c r="BP134" s="419"/>
      <c r="BQ134" s="419"/>
      <c r="BR134" s="419"/>
      <c r="BS134" s="419"/>
      <c r="BT134" s="419"/>
      <c r="BU134" s="419"/>
      <c r="BV134" s="419"/>
      <c r="BW134" s="419"/>
      <c r="BX134" s="419"/>
      <c r="BY134" s="419"/>
      <c r="BZ134" s="419"/>
      <c r="CA134" s="419"/>
      <c r="CB134" s="419"/>
      <c r="CC134" s="419"/>
      <c r="CD134" s="419"/>
      <c r="CE134" s="419"/>
      <c r="CF134" s="419"/>
      <c r="CG134" s="419"/>
      <c r="CH134" s="419"/>
      <c r="CI134" s="419"/>
      <c r="CJ134" s="419"/>
      <c r="CK134" s="419"/>
      <c r="CL134" s="419"/>
      <c r="CM134" s="419"/>
      <c r="CN134" s="419"/>
      <c r="CO134" s="419"/>
      <c r="CP134" s="419"/>
      <c r="CQ134" s="419"/>
      <c r="CR134" s="419"/>
      <c r="CS134" s="419"/>
      <c r="CT134" s="419"/>
      <c r="CU134" s="419"/>
      <c r="CV134" s="419"/>
      <c r="CW134" s="419"/>
      <c r="CX134" s="419"/>
      <c r="CY134" s="419"/>
      <c r="CZ134" s="419"/>
      <c r="DA134" s="419"/>
      <c r="DB134" s="419"/>
      <c r="DC134" s="419"/>
      <c r="DD134" s="419"/>
      <c r="DE134" s="419"/>
      <c r="DF134" s="419"/>
      <c r="DG134" s="419"/>
      <c r="DH134" s="419"/>
      <c r="DI134" s="419"/>
      <c r="DJ134" s="419"/>
      <c r="DK134" s="419"/>
      <c r="DL134" s="419"/>
      <c r="DM134" s="419"/>
      <c r="DN134" s="419"/>
      <c r="DO134" s="419"/>
      <c r="DP134" s="419"/>
      <c r="DQ134" s="419"/>
      <c r="DR134" s="419"/>
      <c r="DS134" s="419"/>
      <c r="DT134" s="419"/>
      <c r="DU134" s="419"/>
      <c r="DV134" s="419"/>
      <c r="DW134" s="419"/>
      <c r="DX134" s="419"/>
      <c r="DY134" s="419"/>
      <c r="DZ134" s="419"/>
      <c r="EA134" s="419"/>
      <c r="EB134" s="419"/>
      <c r="EC134" s="419"/>
      <c r="ED134" s="419"/>
      <c r="EE134" s="419"/>
      <c r="EF134" s="419"/>
      <c r="EG134" s="419"/>
      <c r="EH134" s="419"/>
      <c r="EI134" s="419"/>
      <c r="EJ134" s="419"/>
      <c r="EK134" s="419"/>
      <c r="EL134" s="419"/>
      <c r="EM134" s="419"/>
      <c r="EN134" s="419"/>
      <c r="EO134" s="419"/>
      <c r="EP134" s="419"/>
      <c r="EQ134" s="419"/>
      <c r="ER134" s="419"/>
      <c r="ES134" s="419"/>
      <c r="ET134" s="419"/>
      <c r="EU134" s="419"/>
    </row>
    <row r="135" spans="1:151" s="429" customFormat="1" ht="87" hidden="1">
      <c r="A135" s="429" t="s">
        <v>1988</v>
      </c>
      <c r="B135" s="429" t="s">
        <v>952</v>
      </c>
      <c r="C135" s="429" t="s">
        <v>361</v>
      </c>
      <c r="D135" s="429" t="s">
        <v>1989</v>
      </c>
      <c r="E135" s="429" t="s">
        <v>1990</v>
      </c>
      <c r="F135" s="429" t="s">
        <v>32</v>
      </c>
      <c r="G135" s="429" t="s">
        <v>1516</v>
      </c>
      <c r="H135" s="429" t="s">
        <v>1515</v>
      </c>
      <c r="I135" s="429" t="s">
        <v>1516</v>
      </c>
      <c r="J135" s="430" t="s">
        <v>1517</v>
      </c>
      <c r="K135" s="430" t="s">
        <v>962</v>
      </c>
      <c r="L135" s="430" t="s">
        <v>1698</v>
      </c>
      <c r="M135" s="429" t="s">
        <v>1519</v>
      </c>
      <c r="N135" s="429" t="s">
        <v>1530</v>
      </c>
      <c r="O135" s="429" t="s">
        <v>1521</v>
      </c>
      <c r="P135" s="429" t="s">
        <v>33</v>
      </c>
      <c r="Q135" s="429" t="s">
        <v>32</v>
      </c>
      <c r="R135" s="429" t="s">
        <v>1983</v>
      </c>
      <c r="S135" s="429" t="s">
        <v>1516</v>
      </c>
      <c r="T135" s="429" t="s">
        <v>1535</v>
      </c>
      <c r="V135" s="429" t="s">
        <v>8</v>
      </c>
      <c r="X135" s="429" t="s">
        <v>1524</v>
      </c>
      <c r="AA135" s="429" t="s">
        <v>33</v>
      </c>
      <c r="AB135" s="429" t="s">
        <v>1536</v>
      </c>
      <c r="AC135" s="429" t="s">
        <v>1536</v>
      </c>
      <c r="AD135" s="429" t="s">
        <v>1537</v>
      </c>
      <c r="AE135" s="429" t="s">
        <v>1526</v>
      </c>
      <c r="AF135" s="430">
        <v>44530</v>
      </c>
      <c r="AG135" s="429" t="s">
        <v>1538</v>
      </c>
      <c r="AH135" s="429">
        <v>1</v>
      </c>
      <c r="AI135" s="419"/>
      <c r="AJ135" s="419"/>
      <c r="AK135" s="419"/>
      <c r="AL135" s="419"/>
      <c r="AM135" s="419"/>
      <c r="AN135" s="419"/>
      <c r="AO135" s="419"/>
      <c r="AP135" s="419"/>
      <c r="AQ135" s="419"/>
      <c r="AR135" s="419"/>
      <c r="AS135" s="419"/>
      <c r="AT135" s="419"/>
      <c r="AU135" s="419"/>
      <c r="AV135" s="419"/>
      <c r="AW135" s="419"/>
      <c r="AX135" s="419"/>
      <c r="AY135" s="419"/>
      <c r="AZ135" s="419"/>
      <c r="BA135" s="419"/>
      <c r="BB135" s="419"/>
      <c r="BC135" s="419"/>
      <c r="BD135" s="419"/>
      <c r="BE135" s="419"/>
      <c r="BF135" s="419"/>
      <c r="BG135" s="419"/>
      <c r="BH135" s="419"/>
      <c r="BI135" s="419"/>
      <c r="BJ135" s="419"/>
      <c r="BK135" s="419"/>
      <c r="BL135" s="419"/>
      <c r="BM135" s="419"/>
      <c r="BN135" s="419"/>
      <c r="BO135" s="419"/>
      <c r="BP135" s="419"/>
      <c r="BQ135" s="419"/>
      <c r="BR135" s="419"/>
      <c r="BS135" s="419"/>
      <c r="BT135" s="419"/>
      <c r="BU135" s="419"/>
      <c r="BV135" s="419"/>
      <c r="BW135" s="419"/>
      <c r="BX135" s="419"/>
      <c r="BY135" s="419"/>
      <c r="BZ135" s="419"/>
      <c r="CA135" s="419"/>
      <c r="CB135" s="419"/>
      <c r="CC135" s="419"/>
      <c r="CD135" s="419"/>
      <c r="CE135" s="419"/>
      <c r="CF135" s="419"/>
      <c r="CG135" s="419"/>
      <c r="CH135" s="419"/>
      <c r="CI135" s="419"/>
      <c r="CJ135" s="419"/>
      <c r="CK135" s="419"/>
      <c r="CL135" s="419"/>
      <c r="CM135" s="419"/>
      <c r="CN135" s="419"/>
      <c r="CO135" s="419"/>
      <c r="CP135" s="419"/>
      <c r="CQ135" s="419"/>
      <c r="CR135" s="419"/>
      <c r="CS135" s="419"/>
      <c r="CT135" s="419"/>
      <c r="CU135" s="419"/>
      <c r="CV135" s="419"/>
      <c r="CW135" s="419"/>
      <c r="CX135" s="419"/>
      <c r="CY135" s="419"/>
      <c r="CZ135" s="419"/>
      <c r="DA135" s="419"/>
      <c r="DB135" s="419"/>
      <c r="DC135" s="419"/>
      <c r="DD135" s="419"/>
      <c r="DE135" s="419"/>
      <c r="DF135" s="419"/>
      <c r="DG135" s="419"/>
      <c r="DH135" s="419"/>
      <c r="DI135" s="419"/>
      <c r="DJ135" s="419"/>
      <c r="DK135" s="419"/>
      <c r="DL135" s="419"/>
      <c r="DM135" s="419"/>
      <c r="DN135" s="419"/>
      <c r="DO135" s="419"/>
      <c r="DP135" s="419"/>
      <c r="DQ135" s="419"/>
      <c r="DR135" s="419"/>
      <c r="DS135" s="419"/>
      <c r="DT135" s="419"/>
      <c r="DU135" s="419"/>
      <c r="DV135" s="419"/>
      <c r="DW135" s="419"/>
      <c r="DX135" s="419"/>
      <c r="DY135" s="419"/>
      <c r="DZ135" s="419"/>
      <c r="EA135" s="419"/>
      <c r="EB135" s="419"/>
      <c r="EC135" s="419"/>
      <c r="ED135" s="419"/>
      <c r="EE135" s="419"/>
      <c r="EF135" s="419"/>
      <c r="EG135" s="419"/>
      <c r="EH135" s="419"/>
      <c r="EI135" s="419"/>
      <c r="EJ135" s="419"/>
      <c r="EK135" s="419"/>
      <c r="EL135" s="419"/>
      <c r="EM135" s="419"/>
      <c r="EN135" s="419"/>
      <c r="EO135" s="419"/>
      <c r="EP135" s="419"/>
      <c r="EQ135" s="419"/>
      <c r="ER135" s="419"/>
      <c r="ES135" s="419"/>
      <c r="ET135" s="419"/>
      <c r="EU135" s="419"/>
    </row>
    <row r="136" spans="1:151" s="429" customFormat="1" ht="87" hidden="1">
      <c r="A136" s="429" t="s">
        <v>1991</v>
      </c>
      <c r="B136" s="429" t="s">
        <v>952</v>
      </c>
      <c r="C136" s="429" t="s">
        <v>361</v>
      </c>
      <c r="D136" s="429" t="s">
        <v>1992</v>
      </c>
      <c r="E136" s="429" t="s">
        <v>1993</v>
      </c>
      <c r="F136" s="429" t="s">
        <v>32</v>
      </c>
      <c r="G136" s="434" t="s">
        <v>1516</v>
      </c>
      <c r="H136" s="429" t="s">
        <v>1515</v>
      </c>
      <c r="I136" s="429" t="s">
        <v>1516</v>
      </c>
      <c r="J136" s="430" t="s">
        <v>1517</v>
      </c>
      <c r="K136" s="430" t="s">
        <v>962</v>
      </c>
      <c r="L136" s="430" t="s">
        <v>1698</v>
      </c>
      <c r="M136" s="429" t="s">
        <v>1519</v>
      </c>
      <c r="N136" s="429" t="s">
        <v>1530</v>
      </c>
      <c r="O136" s="429" t="s">
        <v>1521</v>
      </c>
      <c r="P136" s="429" t="s">
        <v>33</v>
      </c>
      <c r="Q136" s="429" t="s">
        <v>32</v>
      </c>
      <c r="R136" s="429" t="s">
        <v>1983</v>
      </c>
      <c r="S136" s="429" t="s">
        <v>1516</v>
      </c>
      <c r="T136" s="429" t="s">
        <v>1535</v>
      </c>
      <c r="V136" s="429" t="s">
        <v>6</v>
      </c>
      <c r="X136" s="429" t="s">
        <v>6</v>
      </c>
      <c r="AA136" s="429" t="s">
        <v>33</v>
      </c>
      <c r="AB136" s="429" t="s">
        <v>1536</v>
      </c>
      <c r="AC136" s="429" t="s">
        <v>1536</v>
      </c>
      <c r="AD136" s="429" t="s">
        <v>1537</v>
      </c>
      <c r="AE136" s="429" t="s">
        <v>1526</v>
      </c>
      <c r="AF136" s="430">
        <v>44530</v>
      </c>
      <c r="AG136" s="429" t="s">
        <v>1538</v>
      </c>
      <c r="AH136" s="429">
        <v>1</v>
      </c>
      <c r="AI136" s="419"/>
      <c r="AJ136" s="419"/>
      <c r="AK136" s="419"/>
      <c r="AL136" s="419"/>
      <c r="AM136" s="419"/>
      <c r="AN136" s="419"/>
      <c r="AO136" s="419"/>
      <c r="AP136" s="419"/>
      <c r="AQ136" s="419"/>
      <c r="AR136" s="419"/>
      <c r="AS136" s="419"/>
      <c r="AT136" s="419"/>
      <c r="AU136" s="419"/>
      <c r="AV136" s="419"/>
      <c r="AW136" s="419"/>
      <c r="AX136" s="419"/>
      <c r="AY136" s="419"/>
      <c r="AZ136" s="419"/>
      <c r="BA136" s="419"/>
      <c r="BB136" s="419"/>
      <c r="BC136" s="419"/>
      <c r="BD136" s="419"/>
      <c r="BE136" s="419"/>
      <c r="BF136" s="419"/>
      <c r="BG136" s="419"/>
      <c r="BH136" s="419"/>
      <c r="BI136" s="419"/>
      <c r="BJ136" s="419"/>
      <c r="BK136" s="419"/>
      <c r="BL136" s="419"/>
      <c r="BM136" s="419"/>
      <c r="BN136" s="419"/>
      <c r="BO136" s="419"/>
      <c r="BP136" s="419"/>
      <c r="BQ136" s="419"/>
      <c r="BR136" s="419"/>
      <c r="BS136" s="419"/>
      <c r="BT136" s="419"/>
      <c r="BU136" s="419"/>
      <c r="BV136" s="419"/>
      <c r="BW136" s="419"/>
      <c r="BX136" s="419"/>
      <c r="BY136" s="419"/>
      <c r="BZ136" s="419"/>
      <c r="CA136" s="419"/>
      <c r="CB136" s="419"/>
      <c r="CC136" s="419"/>
      <c r="CD136" s="419"/>
      <c r="CE136" s="419"/>
      <c r="CF136" s="419"/>
      <c r="CG136" s="419"/>
      <c r="CH136" s="419"/>
      <c r="CI136" s="419"/>
      <c r="CJ136" s="419"/>
      <c r="CK136" s="419"/>
      <c r="CL136" s="419"/>
      <c r="CM136" s="419"/>
      <c r="CN136" s="419"/>
      <c r="CO136" s="419"/>
      <c r="CP136" s="419"/>
      <c r="CQ136" s="419"/>
      <c r="CR136" s="419"/>
      <c r="CS136" s="419"/>
      <c r="CT136" s="419"/>
      <c r="CU136" s="419"/>
      <c r="CV136" s="419"/>
      <c r="CW136" s="419"/>
      <c r="CX136" s="419"/>
      <c r="CY136" s="419"/>
      <c r="CZ136" s="419"/>
      <c r="DA136" s="419"/>
      <c r="DB136" s="419"/>
      <c r="DC136" s="419"/>
      <c r="DD136" s="419"/>
      <c r="DE136" s="419"/>
      <c r="DF136" s="419"/>
      <c r="DG136" s="419"/>
      <c r="DH136" s="419"/>
      <c r="DI136" s="419"/>
      <c r="DJ136" s="419"/>
      <c r="DK136" s="419"/>
      <c r="DL136" s="419"/>
      <c r="DM136" s="419"/>
      <c r="DN136" s="419"/>
      <c r="DO136" s="419"/>
      <c r="DP136" s="419"/>
      <c r="DQ136" s="419"/>
      <c r="DR136" s="419"/>
      <c r="DS136" s="419"/>
      <c r="DT136" s="419"/>
      <c r="DU136" s="419"/>
      <c r="DV136" s="419"/>
      <c r="DW136" s="419"/>
      <c r="DX136" s="419"/>
      <c r="DY136" s="419"/>
      <c r="DZ136" s="419"/>
      <c r="EA136" s="419"/>
      <c r="EB136" s="419"/>
      <c r="EC136" s="419"/>
      <c r="ED136" s="419"/>
      <c r="EE136" s="419"/>
      <c r="EF136" s="419"/>
      <c r="EG136" s="419"/>
      <c r="EH136" s="419"/>
      <c r="EI136" s="419"/>
      <c r="EJ136" s="419"/>
      <c r="EK136" s="419"/>
      <c r="EL136" s="419"/>
      <c r="EM136" s="419"/>
      <c r="EN136" s="419"/>
      <c r="EO136" s="419"/>
      <c r="EP136" s="419"/>
      <c r="EQ136" s="419"/>
      <c r="ER136" s="419"/>
      <c r="ES136" s="419"/>
      <c r="ET136" s="419"/>
      <c r="EU136" s="419"/>
    </row>
    <row r="137" spans="1:151" s="429" customFormat="1" ht="87" hidden="1">
      <c r="A137" s="429" t="s">
        <v>1994</v>
      </c>
      <c r="B137" s="429" t="s">
        <v>952</v>
      </c>
      <c r="C137" s="429" t="s">
        <v>361</v>
      </c>
      <c r="D137" s="429" t="s">
        <v>1995</v>
      </c>
      <c r="E137" s="429" t="s">
        <v>1996</v>
      </c>
      <c r="F137" s="429" t="s">
        <v>32</v>
      </c>
      <c r="G137" s="429" t="s">
        <v>1516</v>
      </c>
      <c r="H137" s="429" t="s">
        <v>1515</v>
      </c>
      <c r="I137" s="429" t="s">
        <v>1516</v>
      </c>
      <c r="J137" s="430" t="s">
        <v>1517</v>
      </c>
      <c r="K137" s="430" t="s">
        <v>962</v>
      </c>
      <c r="L137" s="430" t="s">
        <v>1698</v>
      </c>
      <c r="M137" s="429" t="s">
        <v>1519</v>
      </c>
      <c r="N137" s="429" t="s">
        <v>1530</v>
      </c>
      <c r="O137" s="429" t="s">
        <v>1521</v>
      </c>
      <c r="P137" s="429" t="s">
        <v>33</v>
      </c>
      <c r="Q137" s="429" t="s">
        <v>32</v>
      </c>
      <c r="R137" s="429" t="s">
        <v>1983</v>
      </c>
      <c r="S137" s="429" t="s">
        <v>1516</v>
      </c>
      <c r="T137" s="429" t="s">
        <v>1535</v>
      </c>
      <c r="V137" s="429" t="s">
        <v>6</v>
      </c>
      <c r="X137" s="429" t="s">
        <v>6</v>
      </c>
      <c r="AA137" s="429" t="s">
        <v>33</v>
      </c>
      <c r="AB137" s="429" t="s">
        <v>1536</v>
      </c>
      <c r="AC137" s="429" t="s">
        <v>1536</v>
      </c>
      <c r="AD137" s="429" t="s">
        <v>1537</v>
      </c>
      <c r="AE137" s="429" t="s">
        <v>1526</v>
      </c>
      <c r="AF137" s="430">
        <v>44530</v>
      </c>
      <c r="AG137" s="429" t="s">
        <v>1538</v>
      </c>
      <c r="AH137" s="429">
        <v>1</v>
      </c>
      <c r="AI137" s="419"/>
      <c r="AJ137" s="419"/>
      <c r="AK137" s="419"/>
      <c r="AL137" s="419"/>
      <c r="AM137" s="419"/>
      <c r="AN137" s="419"/>
      <c r="AO137" s="419"/>
      <c r="AP137" s="419"/>
      <c r="AQ137" s="419"/>
      <c r="AR137" s="419"/>
      <c r="AS137" s="419"/>
      <c r="AT137" s="419"/>
      <c r="AU137" s="419"/>
      <c r="AV137" s="419"/>
      <c r="AW137" s="419"/>
      <c r="AX137" s="419"/>
      <c r="AY137" s="419"/>
      <c r="AZ137" s="419"/>
      <c r="BA137" s="419"/>
      <c r="BB137" s="419"/>
      <c r="BC137" s="419"/>
      <c r="BD137" s="419"/>
      <c r="BE137" s="419"/>
      <c r="BF137" s="419"/>
      <c r="BG137" s="419"/>
      <c r="BH137" s="419"/>
      <c r="BI137" s="419"/>
      <c r="BJ137" s="419"/>
      <c r="BK137" s="419"/>
      <c r="BL137" s="419"/>
      <c r="BM137" s="419"/>
      <c r="BN137" s="419"/>
      <c r="BO137" s="419"/>
      <c r="BP137" s="419"/>
      <c r="BQ137" s="419"/>
      <c r="BR137" s="419"/>
      <c r="BS137" s="419"/>
      <c r="BT137" s="419"/>
      <c r="BU137" s="419"/>
      <c r="BV137" s="419"/>
      <c r="BW137" s="419"/>
      <c r="BX137" s="419"/>
      <c r="BY137" s="419"/>
      <c r="BZ137" s="419"/>
      <c r="CA137" s="419"/>
      <c r="CB137" s="419"/>
      <c r="CC137" s="419"/>
      <c r="CD137" s="419"/>
      <c r="CE137" s="419"/>
      <c r="CF137" s="419"/>
      <c r="CG137" s="419"/>
      <c r="CH137" s="419"/>
      <c r="CI137" s="419"/>
      <c r="CJ137" s="419"/>
      <c r="CK137" s="419"/>
      <c r="CL137" s="419"/>
      <c r="CM137" s="419"/>
      <c r="CN137" s="419"/>
      <c r="CO137" s="419"/>
      <c r="CP137" s="419"/>
      <c r="CQ137" s="419"/>
      <c r="CR137" s="419"/>
      <c r="CS137" s="419"/>
      <c r="CT137" s="419"/>
      <c r="CU137" s="419"/>
      <c r="CV137" s="419"/>
      <c r="CW137" s="419"/>
      <c r="CX137" s="419"/>
      <c r="CY137" s="419"/>
      <c r="CZ137" s="419"/>
      <c r="DA137" s="419"/>
      <c r="DB137" s="419"/>
      <c r="DC137" s="419"/>
      <c r="DD137" s="419"/>
      <c r="DE137" s="419"/>
      <c r="DF137" s="419"/>
      <c r="DG137" s="419"/>
      <c r="DH137" s="419"/>
      <c r="DI137" s="419"/>
      <c r="DJ137" s="419"/>
      <c r="DK137" s="419"/>
      <c r="DL137" s="419"/>
      <c r="DM137" s="419"/>
      <c r="DN137" s="419"/>
      <c r="DO137" s="419"/>
      <c r="DP137" s="419"/>
      <c r="DQ137" s="419"/>
      <c r="DR137" s="419"/>
      <c r="DS137" s="419"/>
      <c r="DT137" s="419"/>
      <c r="DU137" s="419"/>
      <c r="DV137" s="419"/>
      <c r="DW137" s="419"/>
      <c r="DX137" s="419"/>
      <c r="DY137" s="419"/>
      <c r="DZ137" s="419"/>
      <c r="EA137" s="419"/>
      <c r="EB137" s="419"/>
      <c r="EC137" s="419"/>
      <c r="ED137" s="419"/>
      <c r="EE137" s="419"/>
      <c r="EF137" s="419"/>
      <c r="EG137" s="419"/>
      <c r="EH137" s="419"/>
      <c r="EI137" s="419"/>
      <c r="EJ137" s="419"/>
      <c r="EK137" s="419"/>
      <c r="EL137" s="419"/>
      <c r="EM137" s="419"/>
      <c r="EN137" s="419"/>
      <c r="EO137" s="419"/>
      <c r="EP137" s="419"/>
      <c r="EQ137" s="419"/>
      <c r="ER137" s="419"/>
      <c r="ES137" s="419"/>
      <c r="ET137" s="419"/>
      <c r="EU137" s="419"/>
    </row>
    <row r="138" spans="1:151" s="429" customFormat="1" ht="87" hidden="1">
      <c r="A138" s="429" t="s">
        <v>1997</v>
      </c>
      <c r="B138" s="429" t="s">
        <v>952</v>
      </c>
      <c r="C138" s="429" t="s">
        <v>361</v>
      </c>
      <c r="D138" s="429" t="s">
        <v>1998</v>
      </c>
      <c r="E138" s="429" t="s">
        <v>1999</v>
      </c>
      <c r="F138" s="429" t="s">
        <v>32</v>
      </c>
      <c r="G138" s="429" t="s">
        <v>1516</v>
      </c>
      <c r="H138" s="429" t="s">
        <v>1515</v>
      </c>
      <c r="I138" s="429" t="s">
        <v>1516</v>
      </c>
      <c r="J138" s="430" t="s">
        <v>1517</v>
      </c>
      <c r="K138" s="430" t="s">
        <v>962</v>
      </c>
      <c r="L138" s="430" t="s">
        <v>1698</v>
      </c>
      <c r="M138" s="429" t="s">
        <v>1519</v>
      </c>
      <c r="N138" s="429" t="s">
        <v>1530</v>
      </c>
      <c r="O138" s="429" t="s">
        <v>1521</v>
      </c>
      <c r="P138" s="429" t="s">
        <v>33</v>
      </c>
      <c r="Q138" s="429" t="s">
        <v>32</v>
      </c>
      <c r="R138" s="429" t="s">
        <v>1983</v>
      </c>
      <c r="S138" s="429" t="s">
        <v>1516</v>
      </c>
      <c r="T138" s="429" t="s">
        <v>1535</v>
      </c>
      <c r="V138" s="429" t="s">
        <v>6</v>
      </c>
      <c r="X138" s="429" t="s">
        <v>6</v>
      </c>
      <c r="AA138" s="429" t="s">
        <v>33</v>
      </c>
      <c r="AB138" s="429" t="s">
        <v>1536</v>
      </c>
      <c r="AC138" s="429" t="s">
        <v>1536</v>
      </c>
      <c r="AD138" s="429" t="s">
        <v>1537</v>
      </c>
      <c r="AE138" s="429" t="s">
        <v>1526</v>
      </c>
      <c r="AF138" s="430">
        <v>44530</v>
      </c>
      <c r="AG138" s="429" t="s">
        <v>1538</v>
      </c>
      <c r="AH138" s="429">
        <v>1</v>
      </c>
      <c r="AI138" s="419"/>
      <c r="AJ138" s="419"/>
      <c r="AK138" s="419"/>
      <c r="AL138" s="419"/>
      <c r="AM138" s="419"/>
      <c r="AN138" s="419"/>
      <c r="AO138" s="419"/>
      <c r="AP138" s="419"/>
      <c r="AQ138" s="419"/>
      <c r="AR138" s="419"/>
      <c r="AS138" s="419"/>
      <c r="AT138" s="419"/>
      <c r="AU138" s="419"/>
      <c r="AV138" s="419"/>
      <c r="AW138" s="419"/>
      <c r="AX138" s="419"/>
      <c r="AY138" s="419"/>
      <c r="AZ138" s="419"/>
      <c r="BA138" s="419"/>
      <c r="BB138" s="419"/>
      <c r="BC138" s="419"/>
      <c r="BD138" s="419"/>
      <c r="BE138" s="419"/>
      <c r="BF138" s="419"/>
      <c r="BG138" s="419"/>
      <c r="BH138" s="419"/>
      <c r="BI138" s="419"/>
      <c r="BJ138" s="419"/>
      <c r="BK138" s="419"/>
      <c r="BL138" s="419"/>
      <c r="BM138" s="419"/>
      <c r="BN138" s="419"/>
      <c r="BO138" s="419"/>
      <c r="BP138" s="419"/>
      <c r="BQ138" s="419"/>
      <c r="BR138" s="419"/>
      <c r="BS138" s="419"/>
      <c r="BT138" s="419"/>
      <c r="BU138" s="419"/>
      <c r="BV138" s="419"/>
      <c r="BW138" s="419"/>
      <c r="BX138" s="419"/>
      <c r="BY138" s="419"/>
      <c r="BZ138" s="419"/>
      <c r="CA138" s="419"/>
      <c r="CB138" s="419"/>
      <c r="CC138" s="419"/>
      <c r="CD138" s="419"/>
      <c r="CE138" s="419"/>
      <c r="CF138" s="419"/>
      <c r="CG138" s="419"/>
      <c r="CH138" s="419"/>
      <c r="CI138" s="419"/>
      <c r="CJ138" s="419"/>
      <c r="CK138" s="419"/>
      <c r="CL138" s="419"/>
      <c r="CM138" s="419"/>
      <c r="CN138" s="419"/>
      <c r="CO138" s="419"/>
      <c r="CP138" s="419"/>
      <c r="CQ138" s="419"/>
      <c r="CR138" s="419"/>
      <c r="CS138" s="419"/>
      <c r="CT138" s="419"/>
      <c r="CU138" s="419"/>
      <c r="CV138" s="419"/>
      <c r="CW138" s="419"/>
      <c r="CX138" s="419"/>
      <c r="CY138" s="419"/>
      <c r="CZ138" s="419"/>
      <c r="DA138" s="419"/>
      <c r="DB138" s="419"/>
      <c r="DC138" s="419"/>
      <c r="DD138" s="419"/>
      <c r="DE138" s="419"/>
      <c r="DF138" s="419"/>
      <c r="DG138" s="419"/>
      <c r="DH138" s="419"/>
      <c r="DI138" s="419"/>
      <c r="DJ138" s="419"/>
      <c r="DK138" s="419"/>
      <c r="DL138" s="419"/>
      <c r="DM138" s="419"/>
      <c r="DN138" s="419"/>
      <c r="DO138" s="419"/>
      <c r="DP138" s="419"/>
      <c r="DQ138" s="419"/>
      <c r="DR138" s="419"/>
      <c r="DS138" s="419"/>
      <c r="DT138" s="419"/>
      <c r="DU138" s="419"/>
      <c r="DV138" s="419"/>
      <c r="DW138" s="419"/>
      <c r="DX138" s="419"/>
      <c r="DY138" s="419"/>
      <c r="DZ138" s="419"/>
      <c r="EA138" s="419"/>
      <c r="EB138" s="419"/>
      <c r="EC138" s="419"/>
      <c r="ED138" s="419"/>
      <c r="EE138" s="419"/>
      <c r="EF138" s="419"/>
      <c r="EG138" s="419"/>
      <c r="EH138" s="419"/>
      <c r="EI138" s="419"/>
      <c r="EJ138" s="419"/>
      <c r="EK138" s="419"/>
      <c r="EL138" s="419"/>
      <c r="EM138" s="419"/>
      <c r="EN138" s="419"/>
      <c r="EO138" s="419"/>
      <c r="EP138" s="419"/>
      <c r="EQ138" s="419"/>
      <c r="ER138" s="419"/>
      <c r="ES138" s="419"/>
      <c r="ET138" s="419"/>
      <c r="EU138" s="419"/>
    </row>
    <row r="139" spans="1:151" s="429" customFormat="1" ht="87" hidden="1">
      <c r="A139" s="429" t="s">
        <v>2000</v>
      </c>
      <c r="B139" s="429" t="s">
        <v>952</v>
      </c>
      <c r="C139" s="429" t="s">
        <v>361</v>
      </c>
      <c r="D139" s="429" t="s">
        <v>1705</v>
      </c>
      <c r="E139" s="429" t="s">
        <v>2001</v>
      </c>
      <c r="F139" s="429" t="s">
        <v>33</v>
      </c>
      <c r="G139" s="429">
        <v>15</v>
      </c>
      <c r="H139" s="429" t="s">
        <v>1515</v>
      </c>
      <c r="I139" s="429" t="s">
        <v>1516</v>
      </c>
      <c r="J139" s="430" t="s">
        <v>1517</v>
      </c>
      <c r="K139" s="430" t="s">
        <v>962</v>
      </c>
      <c r="L139" s="430" t="s">
        <v>1698</v>
      </c>
      <c r="M139" s="429" t="s">
        <v>1519</v>
      </c>
      <c r="N139" s="429" t="s">
        <v>1530</v>
      </c>
      <c r="O139" s="429" t="s">
        <v>1521</v>
      </c>
      <c r="P139" s="429" t="s">
        <v>33</v>
      </c>
      <c r="Q139" s="429" t="s">
        <v>32</v>
      </c>
      <c r="R139" s="429" t="s">
        <v>1983</v>
      </c>
      <c r="S139" s="429" t="s">
        <v>1516</v>
      </c>
      <c r="T139" s="429" t="s">
        <v>1535</v>
      </c>
      <c r="V139" s="429" t="s">
        <v>6</v>
      </c>
      <c r="X139" s="429" t="s">
        <v>6</v>
      </c>
      <c r="AA139" s="429" t="s">
        <v>33</v>
      </c>
      <c r="AB139" s="429" t="s">
        <v>1536</v>
      </c>
      <c r="AC139" s="429" t="s">
        <v>1536</v>
      </c>
      <c r="AD139" s="429" t="s">
        <v>1537</v>
      </c>
      <c r="AE139" s="429" t="s">
        <v>1526</v>
      </c>
      <c r="AF139" s="430">
        <v>44530</v>
      </c>
      <c r="AG139" s="429" t="s">
        <v>1538</v>
      </c>
      <c r="AH139" s="429">
        <v>1</v>
      </c>
      <c r="AI139" s="419"/>
      <c r="AJ139" s="419"/>
      <c r="AK139" s="419"/>
      <c r="AL139" s="419"/>
      <c r="AM139" s="419"/>
      <c r="AN139" s="419"/>
      <c r="AO139" s="419"/>
      <c r="AP139" s="419"/>
      <c r="AQ139" s="419"/>
      <c r="AR139" s="419"/>
      <c r="AS139" s="419"/>
      <c r="AT139" s="419"/>
      <c r="AU139" s="419"/>
      <c r="AV139" s="419"/>
      <c r="AW139" s="419"/>
      <c r="AX139" s="419"/>
      <c r="AY139" s="419"/>
      <c r="AZ139" s="419"/>
      <c r="BA139" s="419"/>
      <c r="BB139" s="419"/>
      <c r="BC139" s="419"/>
      <c r="BD139" s="419"/>
      <c r="BE139" s="419"/>
      <c r="BF139" s="419"/>
      <c r="BG139" s="419"/>
      <c r="BH139" s="419"/>
      <c r="BI139" s="419"/>
      <c r="BJ139" s="419"/>
      <c r="BK139" s="419"/>
      <c r="BL139" s="419"/>
      <c r="BM139" s="419"/>
      <c r="BN139" s="419"/>
      <c r="BO139" s="419"/>
      <c r="BP139" s="419"/>
      <c r="BQ139" s="419"/>
      <c r="BR139" s="419"/>
      <c r="BS139" s="419"/>
      <c r="BT139" s="419"/>
      <c r="BU139" s="419"/>
      <c r="BV139" s="419"/>
      <c r="BW139" s="419"/>
      <c r="BX139" s="419"/>
      <c r="BY139" s="419"/>
      <c r="BZ139" s="419"/>
      <c r="CA139" s="419"/>
      <c r="CB139" s="419"/>
      <c r="CC139" s="419"/>
      <c r="CD139" s="419"/>
      <c r="CE139" s="419"/>
      <c r="CF139" s="419"/>
      <c r="CG139" s="419"/>
      <c r="CH139" s="419"/>
      <c r="CI139" s="419"/>
      <c r="CJ139" s="419"/>
      <c r="CK139" s="419"/>
      <c r="CL139" s="419"/>
      <c r="CM139" s="419"/>
      <c r="CN139" s="419"/>
      <c r="CO139" s="419"/>
      <c r="CP139" s="419"/>
      <c r="CQ139" s="419"/>
      <c r="CR139" s="419"/>
      <c r="CS139" s="419"/>
      <c r="CT139" s="419"/>
      <c r="CU139" s="419"/>
      <c r="CV139" s="419"/>
      <c r="CW139" s="419"/>
      <c r="CX139" s="419"/>
      <c r="CY139" s="419"/>
      <c r="CZ139" s="419"/>
      <c r="DA139" s="419"/>
      <c r="DB139" s="419"/>
      <c r="DC139" s="419"/>
      <c r="DD139" s="419"/>
      <c r="DE139" s="419"/>
      <c r="DF139" s="419"/>
      <c r="DG139" s="419"/>
      <c r="DH139" s="419"/>
      <c r="DI139" s="419"/>
      <c r="DJ139" s="419"/>
      <c r="DK139" s="419"/>
      <c r="DL139" s="419"/>
      <c r="DM139" s="419"/>
      <c r="DN139" s="419"/>
      <c r="DO139" s="419"/>
      <c r="DP139" s="419"/>
      <c r="DQ139" s="419"/>
      <c r="DR139" s="419"/>
      <c r="DS139" s="419"/>
      <c r="DT139" s="419"/>
      <c r="DU139" s="419"/>
      <c r="DV139" s="419"/>
      <c r="DW139" s="419"/>
      <c r="DX139" s="419"/>
      <c r="DY139" s="419"/>
      <c r="DZ139" s="419"/>
      <c r="EA139" s="419"/>
      <c r="EB139" s="419"/>
      <c r="EC139" s="419"/>
      <c r="ED139" s="419"/>
      <c r="EE139" s="419"/>
      <c r="EF139" s="419"/>
      <c r="EG139" s="419"/>
      <c r="EH139" s="419"/>
      <c r="EI139" s="419"/>
      <c r="EJ139" s="419"/>
      <c r="EK139" s="419"/>
      <c r="EL139" s="419"/>
      <c r="EM139" s="419"/>
      <c r="EN139" s="419"/>
      <c r="EO139" s="419"/>
      <c r="EP139" s="419"/>
      <c r="EQ139" s="419"/>
      <c r="ER139" s="419"/>
      <c r="ES139" s="419"/>
      <c r="ET139" s="419"/>
      <c r="EU139" s="419"/>
    </row>
    <row r="140" spans="1:151" s="429" customFormat="1" ht="87" hidden="1">
      <c r="A140" s="429" t="s">
        <v>2002</v>
      </c>
      <c r="B140" s="429" t="s">
        <v>952</v>
      </c>
      <c r="C140" s="429" t="s">
        <v>361</v>
      </c>
      <c r="D140" s="429" t="s">
        <v>2003</v>
      </c>
      <c r="E140" s="429" t="s">
        <v>2004</v>
      </c>
      <c r="F140" s="429" t="s">
        <v>33</v>
      </c>
      <c r="G140" s="429" t="s">
        <v>1516</v>
      </c>
      <c r="H140" s="429" t="s">
        <v>1515</v>
      </c>
      <c r="I140" s="429" t="s">
        <v>1516</v>
      </c>
      <c r="J140" s="430" t="s">
        <v>1517</v>
      </c>
      <c r="K140" s="430" t="s">
        <v>962</v>
      </c>
      <c r="L140" s="430" t="s">
        <v>1698</v>
      </c>
      <c r="M140" s="429" t="s">
        <v>1519</v>
      </c>
      <c r="N140" s="429" t="s">
        <v>1530</v>
      </c>
      <c r="O140" s="429" t="s">
        <v>1521</v>
      </c>
      <c r="P140" s="429" t="s">
        <v>33</v>
      </c>
      <c r="Q140" s="429" t="s">
        <v>32</v>
      </c>
      <c r="R140" s="429" t="s">
        <v>1983</v>
      </c>
      <c r="S140" s="429" t="s">
        <v>1516</v>
      </c>
      <c r="T140" s="429" t="s">
        <v>1535</v>
      </c>
      <c r="V140" s="429" t="s">
        <v>6</v>
      </c>
      <c r="X140" s="429" t="s">
        <v>6</v>
      </c>
      <c r="AA140" s="429" t="s">
        <v>33</v>
      </c>
      <c r="AB140" s="429" t="s">
        <v>1536</v>
      </c>
      <c r="AC140" s="429" t="s">
        <v>1536</v>
      </c>
      <c r="AD140" s="429" t="s">
        <v>1537</v>
      </c>
      <c r="AE140" s="429" t="s">
        <v>1526</v>
      </c>
      <c r="AF140" s="430">
        <v>44530</v>
      </c>
      <c r="AG140" s="429" t="s">
        <v>1538</v>
      </c>
      <c r="AH140" s="429">
        <v>1</v>
      </c>
      <c r="AI140" s="419"/>
      <c r="AJ140" s="419"/>
      <c r="AK140" s="419"/>
      <c r="AL140" s="419"/>
      <c r="AM140" s="419"/>
      <c r="AN140" s="419"/>
      <c r="AO140" s="419"/>
      <c r="AP140" s="419"/>
      <c r="AQ140" s="419"/>
      <c r="AR140" s="419"/>
      <c r="AS140" s="419"/>
      <c r="AT140" s="419"/>
      <c r="AU140" s="419"/>
      <c r="AV140" s="419"/>
      <c r="AW140" s="419"/>
      <c r="AX140" s="419"/>
      <c r="AY140" s="419"/>
      <c r="AZ140" s="419"/>
      <c r="BA140" s="419"/>
      <c r="BB140" s="419"/>
      <c r="BC140" s="419"/>
      <c r="BD140" s="419"/>
      <c r="BE140" s="419"/>
      <c r="BF140" s="419"/>
      <c r="BG140" s="419"/>
      <c r="BH140" s="419"/>
      <c r="BI140" s="419"/>
      <c r="BJ140" s="419"/>
      <c r="BK140" s="419"/>
      <c r="BL140" s="419"/>
      <c r="BM140" s="419"/>
      <c r="BN140" s="419"/>
      <c r="BO140" s="419"/>
      <c r="BP140" s="419"/>
      <c r="BQ140" s="419"/>
      <c r="BR140" s="419"/>
      <c r="BS140" s="419"/>
      <c r="BT140" s="419"/>
      <c r="BU140" s="419"/>
      <c r="BV140" s="419"/>
      <c r="BW140" s="419"/>
      <c r="BX140" s="419"/>
      <c r="BY140" s="419"/>
      <c r="BZ140" s="419"/>
      <c r="CA140" s="419"/>
      <c r="CB140" s="419"/>
      <c r="CC140" s="419"/>
      <c r="CD140" s="419"/>
      <c r="CE140" s="419"/>
      <c r="CF140" s="419"/>
      <c r="CG140" s="419"/>
      <c r="CH140" s="419"/>
      <c r="CI140" s="419"/>
      <c r="CJ140" s="419"/>
      <c r="CK140" s="419"/>
      <c r="CL140" s="419"/>
      <c r="CM140" s="419"/>
      <c r="CN140" s="419"/>
      <c r="CO140" s="419"/>
      <c r="CP140" s="419"/>
      <c r="CQ140" s="419"/>
      <c r="CR140" s="419"/>
      <c r="CS140" s="419"/>
      <c r="CT140" s="419"/>
      <c r="CU140" s="419"/>
      <c r="CV140" s="419"/>
      <c r="CW140" s="419"/>
      <c r="CX140" s="419"/>
      <c r="CY140" s="419"/>
      <c r="CZ140" s="419"/>
      <c r="DA140" s="419"/>
      <c r="DB140" s="419"/>
      <c r="DC140" s="419"/>
      <c r="DD140" s="419"/>
      <c r="DE140" s="419"/>
      <c r="DF140" s="419"/>
      <c r="DG140" s="419"/>
      <c r="DH140" s="419"/>
      <c r="DI140" s="419"/>
      <c r="DJ140" s="419"/>
      <c r="DK140" s="419"/>
      <c r="DL140" s="419"/>
      <c r="DM140" s="419"/>
      <c r="DN140" s="419"/>
      <c r="DO140" s="419"/>
      <c r="DP140" s="419"/>
      <c r="DQ140" s="419"/>
      <c r="DR140" s="419"/>
      <c r="DS140" s="419"/>
      <c r="DT140" s="419"/>
      <c r="DU140" s="419"/>
      <c r="DV140" s="419"/>
      <c r="DW140" s="419"/>
      <c r="DX140" s="419"/>
      <c r="DY140" s="419"/>
      <c r="DZ140" s="419"/>
      <c r="EA140" s="419"/>
      <c r="EB140" s="419"/>
      <c r="EC140" s="419"/>
      <c r="ED140" s="419"/>
      <c r="EE140" s="419"/>
      <c r="EF140" s="419"/>
      <c r="EG140" s="419"/>
      <c r="EH140" s="419"/>
      <c r="EI140" s="419"/>
      <c r="EJ140" s="419"/>
      <c r="EK140" s="419"/>
      <c r="EL140" s="419"/>
      <c r="EM140" s="419"/>
      <c r="EN140" s="419"/>
      <c r="EO140" s="419"/>
      <c r="EP140" s="419"/>
      <c r="EQ140" s="419"/>
      <c r="ER140" s="419"/>
      <c r="ES140" s="419"/>
      <c r="ET140" s="419"/>
      <c r="EU140" s="419"/>
    </row>
    <row r="141" spans="1:151" s="429" customFormat="1" ht="87" hidden="1">
      <c r="A141" s="429" t="s">
        <v>2005</v>
      </c>
      <c r="B141" s="429" t="s">
        <v>952</v>
      </c>
      <c r="C141" s="429" t="s">
        <v>361</v>
      </c>
      <c r="D141" s="429" t="s">
        <v>2006</v>
      </c>
      <c r="E141" s="429" t="s">
        <v>2007</v>
      </c>
      <c r="F141" s="429" t="s">
        <v>32</v>
      </c>
      <c r="G141" s="429" t="s">
        <v>1516</v>
      </c>
      <c r="H141" s="429" t="s">
        <v>1515</v>
      </c>
      <c r="I141" s="429" t="s">
        <v>1516</v>
      </c>
      <c r="J141" s="430" t="s">
        <v>1517</v>
      </c>
      <c r="K141" s="430" t="s">
        <v>1698</v>
      </c>
      <c r="L141" s="430" t="s">
        <v>1698</v>
      </c>
      <c r="M141" s="429" t="s">
        <v>1519</v>
      </c>
      <c r="N141" s="429" t="s">
        <v>1530</v>
      </c>
      <c r="O141" s="429" t="s">
        <v>1521</v>
      </c>
      <c r="P141" s="429" t="s">
        <v>33</v>
      </c>
      <c r="Q141" s="429" t="s">
        <v>32</v>
      </c>
      <c r="R141" s="429" t="s">
        <v>2008</v>
      </c>
      <c r="S141" s="429" t="s">
        <v>1516</v>
      </c>
      <c r="T141" s="429" t="s">
        <v>1535</v>
      </c>
      <c r="V141" s="429" t="s">
        <v>8</v>
      </c>
      <c r="X141" s="429" t="s">
        <v>8</v>
      </c>
      <c r="AA141" s="429" t="s">
        <v>33</v>
      </c>
      <c r="AB141" s="429" t="s">
        <v>1536</v>
      </c>
      <c r="AC141" s="429" t="s">
        <v>1536</v>
      </c>
      <c r="AD141" s="429" t="s">
        <v>1537</v>
      </c>
      <c r="AE141" s="429" t="s">
        <v>1526</v>
      </c>
      <c r="AF141" s="430">
        <v>44530</v>
      </c>
      <c r="AG141" s="429" t="s">
        <v>1538</v>
      </c>
      <c r="AH141" s="429">
        <v>1</v>
      </c>
      <c r="AI141" s="419"/>
      <c r="AJ141" s="419"/>
      <c r="AK141" s="419"/>
      <c r="AL141" s="419"/>
      <c r="AM141" s="419"/>
      <c r="AN141" s="419"/>
      <c r="AO141" s="419"/>
      <c r="AP141" s="419"/>
      <c r="AQ141" s="419"/>
      <c r="AR141" s="419"/>
      <c r="AS141" s="419"/>
      <c r="AT141" s="419"/>
      <c r="AU141" s="419"/>
      <c r="AV141" s="419"/>
      <c r="AW141" s="419"/>
      <c r="AX141" s="419"/>
      <c r="AY141" s="419"/>
      <c r="AZ141" s="419"/>
      <c r="BA141" s="419"/>
      <c r="BB141" s="419"/>
      <c r="BC141" s="419"/>
      <c r="BD141" s="419"/>
      <c r="BE141" s="419"/>
      <c r="BF141" s="419"/>
      <c r="BG141" s="419"/>
      <c r="BH141" s="419"/>
      <c r="BI141" s="419"/>
      <c r="BJ141" s="419"/>
      <c r="BK141" s="419"/>
      <c r="BL141" s="419"/>
      <c r="BM141" s="419"/>
      <c r="BN141" s="419"/>
      <c r="BO141" s="419"/>
      <c r="BP141" s="419"/>
      <c r="BQ141" s="419"/>
      <c r="BR141" s="419"/>
      <c r="BS141" s="419"/>
      <c r="BT141" s="419"/>
      <c r="BU141" s="419"/>
      <c r="BV141" s="419"/>
      <c r="BW141" s="419"/>
      <c r="BX141" s="419"/>
      <c r="BY141" s="419"/>
      <c r="BZ141" s="419"/>
      <c r="CA141" s="419"/>
      <c r="CB141" s="419"/>
      <c r="CC141" s="419"/>
      <c r="CD141" s="419"/>
      <c r="CE141" s="419"/>
      <c r="CF141" s="419"/>
      <c r="CG141" s="419"/>
      <c r="CH141" s="419"/>
      <c r="CI141" s="419"/>
      <c r="CJ141" s="419"/>
      <c r="CK141" s="419"/>
      <c r="CL141" s="419"/>
      <c r="CM141" s="419"/>
      <c r="CN141" s="419"/>
      <c r="CO141" s="419"/>
      <c r="CP141" s="419"/>
      <c r="CQ141" s="419"/>
      <c r="CR141" s="419"/>
      <c r="CS141" s="419"/>
      <c r="CT141" s="419"/>
      <c r="CU141" s="419"/>
      <c r="CV141" s="419"/>
      <c r="CW141" s="419"/>
      <c r="CX141" s="419"/>
      <c r="CY141" s="419"/>
      <c r="CZ141" s="419"/>
      <c r="DA141" s="419"/>
      <c r="DB141" s="419"/>
      <c r="DC141" s="419"/>
      <c r="DD141" s="419"/>
      <c r="DE141" s="419"/>
      <c r="DF141" s="419"/>
      <c r="DG141" s="419"/>
      <c r="DH141" s="419"/>
      <c r="DI141" s="419"/>
      <c r="DJ141" s="419"/>
      <c r="DK141" s="419"/>
      <c r="DL141" s="419"/>
      <c r="DM141" s="419"/>
      <c r="DN141" s="419"/>
      <c r="DO141" s="419"/>
      <c r="DP141" s="419"/>
      <c r="DQ141" s="419"/>
      <c r="DR141" s="419"/>
      <c r="DS141" s="419"/>
      <c r="DT141" s="419"/>
      <c r="DU141" s="419"/>
      <c r="DV141" s="419"/>
      <c r="DW141" s="419"/>
      <c r="DX141" s="419"/>
      <c r="DY141" s="419"/>
      <c r="DZ141" s="419"/>
      <c r="EA141" s="419"/>
      <c r="EB141" s="419"/>
      <c r="EC141" s="419"/>
      <c r="ED141" s="419"/>
      <c r="EE141" s="419"/>
      <c r="EF141" s="419"/>
      <c r="EG141" s="419"/>
      <c r="EH141" s="419"/>
      <c r="EI141" s="419"/>
      <c r="EJ141" s="419"/>
      <c r="EK141" s="419"/>
      <c r="EL141" s="419"/>
      <c r="EM141" s="419"/>
      <c r="EN141" s="419"/>
      <c r="EO141" s="419"/>
      <c r="EP141" s="419"/>
      <c r="EQ141" s="419"/>
      <c r="ER141" s="419"/>
      <c r="ES141" s="419"/>
      <c r="ET141" s="419"/>
      <c r="EU141" s="419"/>
    </row>
    <row r="142" spans="1:151" s="429" customFormat="1" ht="87" hidden="1">
      <c r="A142" s="429" t="s">
        <v>2009</v>
      </c>
      <c r="B142" s="429" t="s">
        <v>952</v>
      </c>
      <c r="C142" s="429" t="s">
        <v>361</v>
      </c>
      <c r="D142" s="429" t="s">
        <v>2010</v>
      </c>
      <c r="E142" s="429" t="s">
        <v>2011</v>
      </c>
      <c r="F142" s="429" t="s">
        <v>33</v>
      </c>
      <c r="G142" s="429" t="s">
        <v>1516</v>
      </c>
      <c r="H142" s="429" t="s">
        <v>1515</v>
      </c>
      <c r="I142" s="429" t="s">
        <v>1516</v>
      </c>
      <c r="J142" s="430" t="s">
        <v>1517</v>
      </c>
      <c r="K142" s="430" t="s">
        <v>1698</v>
      </c>
      <c r="L142" s="430" t="s">
        <v>1698</v>
      </c>
      <c r="M142" s="429" t="s">
        <v>1519</v>
      </c>
      <c r="N142" s="429" t="s">
        <v>1530</v>
      </c>
      <c r="O142" s="429" t="s">
        <v>1521</v>
      </c>
      <c r="P142" s="429" t="s">
        <v>33</v>
      </c>
      <c r="Q142" s="429" t="s">
        <v>32</v>
      </c>
      <c r="R142" s="429" t="s">
        <v>2008</v>
      </c>
      <c r="S142" s="429" t="s">
        <v>1516</v>
      </c>
      <c r="T142" s="429" t="s">
        <v>1535</v>
      </c>
      <c r="V142" s="429" t="s">
        <v>8</v>
      </c>
      <c r="X142" s="429" t="s">
        <v>8</v>
      </c>
      <c r="AA142" s="429" t="s">
        <v>33</v>
      </c>
      <c r="AB142" s="429" t="s">
        <v>1536</v>
      </c>
      <c r="AC142" s="429" t="s">
        <v>1536</v>
      </c>
      <c r="AD142" s="429" t="s">
        <v>1537</v>
      </c>
      <c r="AE142" s="429" t="s">
        <v>1526</v>
      </c>
      <c r="AF142" s="430">
        <v>44530</v>
      </c>
      <c r="AG142" s="429" t="s">
        <v>1538</v>
      </c>
      <c r="AH142" s="429">
        <v>1</v>
      </c>
      <c r="AI142" s="419"/>
      <c r="AJ142" s="419"/>
      <c r="AK142" s="419"/>
      <c r="AL142" s="419"/>
      <c r="AM142" s="419"/>
      <c r="AN142" s="419"/>
      <c r="AO142" s="419"/>
      <c r="AP142" s="419"/>
      <c r="AQ142" s="419"/>
      <c r="AR142" s="419"/>
      <c r="AS142" s="419"/>
      <c r="AT142" s="419"/>
      <c r="AU142" s="419"/>
      <c r="AV142" s="419"/>
      <c r="AW142" s="419"/>
      <c r="AX142" s="419"/>
      <c r="AY142" s="419"/>
      <c r="AZ142" s="419"/>
      <c r="BA142" s="419"/>
      <c r="BB142" s="419"/>
      <c r="BC142" s="419"/>
      <c r="BD142" s="419"/>
      <c r="BE142" s="419"/>
      <c r="BF142" s="419"/>
      <c r="BG142" s="419"/>
      <c r="BH142" s="419"/>
      <c r="BI142" s="419"/>
      <c r="BJ142" s="419"/>
      <c r="BK142" s="419"/>
      <c r="BL142" s="419"/>
      <c r="BM142" s="419"/>
      <c r="BN142" s="419"/>
      <c r="BO142" s="419"/>
      <c r="BP142" s="419"/>
      <c r="BQ142" s="419"/>
      <c r="BR142" s="419"/>
      <c r="BS142" s="419"/>
      <c r="BT142" s="419"/>
      <c r="BU142" s="419"/>
      <c r="BV142" s="419"/>
      <c r="BW142" s="419"/>
      <c r="BX142" s="419"/>
      <c r="BY142" s="419"/>
      <c r="BZ142" s="419"/>
      <c r="CA142" s="419"/>
      <c r="CB142" s="419"/>
      <c r="CC142" s="419"/>
      <c r="CD142" s="419"/>
      <c r="CE142" s="419"/>
      <c r="CF142" s="419"/>
      <c r="CG142" s="419"/>
      <c r="CH142" s="419"/>
      <c r="CI142" s="419"/>
      <c r="CJ142" s="419"/>
      <c r="CK142" s="419"/>
      <c r="CL142" s="419"/>
      <c r="CM142" s="419"/>
      <c r="CN142" s="419"/>
      <c r="CO142" s="419"/>
      <c r="CP142" s="419"/>
      <c r="CQ142" s="419"/>
      <c r="CR142" s="419"/>
      <c r="CS142" s="419"/>
      <c r="CT142" s="419"/>
      <c r="CU142" s="419"/>
      <c r="CV142" s="419"/>
      <c r="CW142" s="419"/>
      <c r="CX142" s="419"/>
      <c r="CY142" s="419"/>
      <c r="CZ142" s="419"/>
      <c r="DA142" s="419"/>
      <c r="DB142" s="419"/>
      <c r="DC142" s="419"/>
      <c r="DD142" s="419"/>
      <c r="DE142" s="419"/>
      <c r="DF142" s="419"/>
      <c r="DG142" s="419"/>
      <c r="DH142" s="419"/>
      <c r="DI142" s="419"/>
      <c r="DJ142" s="419"/>
      <c r="DK142" s="419"/>
      <c r="DL142" s="419"/>
      <c r="DM142" s="419"/>
      <c r="DN142" s="419"/>
      <c r="DO142" s="419"/>
      <c r="DP142" s="419"/>
      <c r="DQ142" s="419"/>
      <c r="DR142" s="419"/>
      <c r="DS142" s="419"/>
      <c r="DT142" s="419"/>
      <c r="DU142" s="419"/>
      <c r="DV142" s="419"/>
      <c r="DW142" s="419"/>
      <c r="DX142" s="419"/>
      <c r="DY142" s="419"/>
      <c r="DZ142" s="419"/>
      <c r="EA142" s="419"/>
      <c r="EB142" s="419"/>
      <c r="EC142" s="419"/>
      <c r="ED142" s="419"/>
      <c r="EE142" s="419"/>
      <c r="EF142" s="419"/>
      <c r="EG142" s="419"/>
      <c r="EH142" s="419"/>
      <c r="EI142" s="419"/>
      <c r="EJ142" s="419"/>
      <c r="EK142" s="419"/>
      <c r="EL142" s="419"/>
      <c r="EM142" s="419"/>
      <c r="EN142" s="419"/>
      <c r="EO142" s="419"/>
      <c r="EP142" s="419"/>
      <c r="EQ142" s="419"/>
      <c r="ER142" s="419"/>
      <c r="ES142" s="419"/>
      <c r="ET142" s="419"/>
      <c r="EU142" s="419"/>
    </row>
    <row r="143" spans="1:151" s="429" customFormat="1" ht="87" hidden="1">
      <c r="A143" s="429" t="s">
        <v>2012</v>
      </c>
      <c r="B143" s="429" t="s">
        <v>952</v>
      </c>
      <c r="C143" s="429" t="s">
        <v>361</v>
      </c>
      <c r="D143" s="429" t="s">
        <v>2013</v>
      </c>
      <c r="E143" s="429" t="s">
        <v>2014</v>
      </c>
      <c r="F143" s="429" t="s">
        <v>32</v>
      </c>
      <c r="G143" s="429" t="s">
        <v>1516</v>
      </c>
      <c r="H143" s="429" t="s">
        <v>1515</v>
      </c>
      <c r="I143" s="429" t="s">
        <v>1516</v>
      </c>
      <c r="J143" s="430" t="s">
        <v>1517</v>
      </c>
      <c r="K143" s="430" t="s">
        <v>1698</v>
      </c>
      <c r="L143" s="430" t="s">
        <v>1698</v>
      </c>
      <c r="M143" s="429" t="s">
        <v>1519</v>
      </c>
      <c r="N143" s="429" t="s">
        <v>1530</v>
      </c>
      <c r="O143" s="429" t="s">
        <v>1521</v>
      </c>
      <c r="P143" s="429" t="s">
        <v>33</v>
      </c>
      <c r="Q143" s="429" t="s">
        <v>32</v>
      </c>
      <c r="R143" s="429" t="s">
        <v>2015</v>
      </c>
      <c r="S143" s="429" t="s">
        <v>1516</v>
      </c>
      <c r="T143" s="429" t="s">
        <v>1535</v>
      </c>
      <c r="X143" s="429" t="s">
        <v>8</v>
      </c>
      <c r="AA143" s="429" t="s">
        <v>33</v>
      </c>
      <c r="AB143" s="429" t="s">
        <v>1536</v>
      </c>
      <c r="AC143" s="429" t="s">
        <v>1536</v>
      </c>
      <c r="AD143" s="429" t="s">
        <v>1537</v>
      </c>
      <c r="AE143" s="429" t="s">
        <v>1526</v>
      </c>
      <c r="AF143" s="430">
        <v>44530</v>
      </c>
      <c r="AG143" s="429" t="s">
        <v>1538</v>
      </c>
      <c r="AH143" s="429">
        <v>1</v>
      </c>
      <c r="AI143" s="419"/>
      <c r="AJ143" s="419"/>
      <c r="AK143" s="419"/>
      <c r="AL143" s="419"/>
      <c r="AM143" s="419"/>
      <c r="AN143" s="419"/>
      <c r="AO143" s="419"/>
      <c r="AP143" s="419"/>
      <c r="AQ143" s="419"/>
      <c r="AR143" s="419"/>
      <c r="AS143" s="419"/>
      <c r="AT143" s="419"/>
      <c r="AU143" s="419"/>
      <c r="AV143" s="419"/>
      <c r="AW143" s="419"/>
      <c r="AX143" s="419"/>
      <c r="AY143" s="419"/>
      <c r="AZ143" s="419"/>
      <c r="BA143" s="419"/>
      <c r="BB143" s="419"/>
      <c r="BC143" s="419"/>
      <c r="BD143" s="419"/>
      <c r="BE143" s="419"/>
      <c r="BF143" s="419"/>
      <c r="BG143" s="419"/>
      <c r="BH143" s="419"/>
      <c r="BI143" s="419"/>
      <c r="BJ143" s="419"/>
      <c r="BK143" s="419"/>
      <c r="BL143" s="419"/>
      <c r="BM143" s="419"/>
      <c r="BN143" s="419"/>
      <c r="BO143" s="419"/>
      <c r="BP143" s="419"/>
      <c r="BQ143" s="419"/>
      <c r="BR143" s="419"/>
      <c r="BS143" s="419"/>
      <c r="BT143" s="419"/>
      <c r="BU143" s="419"/>
      <c r="BV143" s="419"/>
      <c r="BW143" s="419"/>
      <c r="BX143" s="419"/>
      <c r="BY143" s="419"/>
      <c r="BZ143" s="419"/>
      <c r="CA143" s="419"/>
      <c r="CB143" s="419"/>
      <c r="CC143" s="419"/>
      <c r="CD143" s="419"/>
      <c r="CE143" s="419"/>
      <c r="CF143" s="419"/>
      <c r="CG143" s="419"/>
      <c r="CH143" s="419"/>
      <c r="CI143" s="419"/>
      <c r="CJ143" s="419"/>
      <c r="CK143" s="419"/>
      <c r="CL143" s="419"/>
      <c r="CM143" s="419"/>
      <c r="CN143" s="419"/>
      <c r="CO143" s="419"/>
      <c r="CP143" s="419"/>
      <c r="CQ143" s="419"/>
      <c r="CR143" s="419"/>
      <c r="CS143" s="419"/>
      <c r="CT143" s="419"/>
      <c r="CU143" s="419"/>
      <c r="CV143" s="419"/>
      <c r="CW143" s="419"/>
      <c r="CX143" s="419"/>
      <c r="CY143" s="419"/>
      <c r="CZ143" s="419"/>
      <c r="DA143" s="419"/>
      <c r="DB143" s="419"/>
      <c r="DC143" s="419"/>
      <c r="DD143" s="419"/>
      <c r="DE143" s="419"/>
      <c r="DF143" s="419"/>
      <c r="DG143" s="419"/>
      <c r="DH143" s="419"/>
      <c r="DI143" s="419"/>
      <c r="DJ143" s="419"/>
      <c r="DK143" s="419"/>
      <c r="DL143" s="419"/>
      <c r="DM143" s="419"/>
      <c r="DN143" s="419"/>
      <c r="DO143" s="419"/>
      <c r="DP143" s="419"/>
      <c r="DQ143" s="419"/>
      <c r="DR143" s="419"/>
      <c r="DS143" s="419"/>
      <c r="DT143" s="419"/>
      <c r="DU143" s="419"/>
      <c r="DV143" s="419"/>
      <c r="DW143" s="419"/>
      <c r="DX143" s="419"/>
      <c r="DY143" s="419"/>
      <c r="DZ143" s="419"/>
      <c r="EA143" s="419"/>
      <c r="EB143" s="419"/>
      <c r="EC143" s="419"/>
      <c r="ED143" s="419"/>
      <c r="EE143" s="419"/>
      <c r="EF143" s="419"/>
      <c r="EG143" s="419"/>
      <c r="EH143" s="419"/>
      <c r="EI143" s="419"/>
      <c r="EJ143" s="419"/>
      <c r="EK143" s="419"/>
      <c r="EL143" s="419"/>
      <c r="EM143" s="419"/>
      <c r="EN143" s="419"/>
      <c r="EO143" s="419"/>
      <c r="EP143" s="419"/>
      <c r="EQ143" s="419"/>
      <c r="ER143" s="419"/>
      <c r="ES143" s="419"/>
      <c r="ET143" s="419"/>
      <c r="EU143" s="419"/>
    </row>
    <row r="144" spans="1:151" s="429" customFormat="1" ht="87" hidden="1">
      <c r="A144" s="429" t="s">
        <v>2016</v>
      </c>
      <c r="B144" s="429" t="s">
        <v>952</v>
      </c>
      <c r="C144" s="429" t="s">
        <v>361</v>
      </c>
      <c r="D144" s="429" t="s">
        <v>2017</v>
      </c>
      <c r="E144" s="429" t="s">
        <v>2018</v>
      </c>
      <c r="F144" s="429" t="s">
        <v>32</v>
      </c>
      <c r="G144" s="429" t="s">
        <v>1516</v>
      </c>
      <c r="H144" s="429" t="s">
        <v>1515</v>
      </c>
      <c r="I144" s="429" t="s">
        <v>1516</v>
      </c>
      <c r="J144" s="430" t="s">
        <v>1517</v>
      </c>
      <c r="K144" s="430" t="s">
        <v>1698</v>
      </c>
      <c r="L144" s="430" t="s">
        <v>1698</v>
      </c>
      <c r="M144" s="429" t="s">
        <v>1519</v>
      </c>
      <c r="N144" s="429" t="s">
        <v>1530</v>
      </c>
      <c r="O144" s="429" t="s">
        <v>1521</v>
      </c>
      <c r="P144" s="429" t="s">
        <v>33</v>
      </c>
      <c r="Q144" s="429" t="s">
        <v>32</v>
      </c>
      <c r="R144" s="429" t="s">
        <v>2015</v>
      </c>
      <c r="S144" s="429" t="s">
        <v>1516</v>
      </c>
      <c r="T144" s="429" t="s">
        <v>1535</v>
      </c>
      <c r="X144" s="429" t="s">
        <v>8</v>
      </c>
      <c r="AA144" s="429" t="s">
        <v>33</v>
      </c>
      <c r="AB144" s="429" t="s">
        <v>1536</v>
      </c>
      <c r="AC144" s="429" t="s">
        <v>1536</v>
      </c>
      <c r="AD144" s="429" t="s">
        <v>1537</v>
      </c>
      <c r="AE144" s="429" t="s">
        <v>1526</v>
      </c>
      <c r="AF144" s="430">
        <v>44530</v>
      </c>
      <c r="AG144" s="429" t="s">
        <v>1538</v>
      </c>
      <c r="AH144" s="429">
        <v>1</v>
      </c>
      <c r="AI144" s="419"/>
      <c r="AJ144" s="419"/>
      <c r="AK144" s="419"/>
      <c r="AL144" s="419"/>
      <c r="AM144" s="419"/>
      <c r="AN144" s="419"/>
      <c r="AO144" s="419"/>
      <c r="AP144" s="419"/>
      <c r="AQ144" s="419"/>
      <c r="AR144" s="419"/>
      <c r="AS144" s="419"/>
      <c r="AT144" s="419"/>
      <c r="AU144" s="419"/>
      <c r="AV144" s="419"/>
      <c r="AW144" s="419"/>
      <c r="AX144" s="419"/>
      <c r="AY144" s="419"/>
      <c r="AZ144" s="419"/>
      <c r="BA144" s="419"/>
      <c r="BB144" s="419"/>
      <c r="BC144" s="419"/>
      <c r="BD144" s="419"/>
      <c r="BE144" s="419"/>
      <c r="BF144" s="419"/>
      <c r="BG144" s="419"/>
      <c r="BH144" s="419"/>
      <c r="BI144" s="419"/>
      <c r="BJ144" s="419"/>
      <c r="BK144" s="419"/>
      <c r="BL144" s="419"/>
      <c r="BM144" s="419"/>
      <c r="BN144" s="419"/>
      <c r="BO144" s="419"/>
      <c r="BP144" s="419"/>
      <c r="BQ144" s="419"/>
      <c r="BR144" s="419"/>
      <c r="BS144" s="419"/>
      <c r="BT144" s="419"/>
      <c r="BU144" s="419"/>
      <c r="BV144" s="419"/>
      <c r="BW144" s="419"/>
      <c r="BX144" s="419"/>
      <c r="BY144" s="419"/>
      <c r="BZ144" s="419"/>
      <c r="CA144" s="419"/>
      <c r="CB144" s="419"/>
      <c r="CC144" s="419"/>
      <c r="CD144" s="419"/>
      <c r="CE144" s="419"/>
      <c r="CF144" s="419"/>
      <c r="CG144" s="419"/>
      <c r="CH144" s="419"/>
      <c r="CI144" s="419"/>
      <c r="CJ144" s="419"/>
      <c r="CK144" s="419"/>
      <c r="CL144" s="419"/>
      <c r="CM144" s="419"/>
      <c r="CN144" s="419"/>
      <c r="CO144" s="419"/>
      <c r="CP144" s="419"/>
      <c r="CQ144" s="419"/>
      <c r="CR144" s="419"/>
      <c r="CS144" s="419"/>
      <c r="CT144" s="419"/>
      <c r="CU144" s="419"/>
      <c r="CV144" s="419"/>
      <c r="CW144" s="419"/>
      <c r="CX144" s="419"/>
      <c r="CY144" s="419"/>
      <c r="CZ144" s="419"/>
      <c r="DA144" s="419"/>
      <c r="DB144" s="419"/>
      <c r="DC144" s="419"/>
      <c r="DD144" s="419"/>
      <c r="DE144" s="419"/>
      <c r="DF144" s="419"/>
      <c r="DG144" s="419"/>
      <c r="DH144" s="419"/>
      <c r="DI144" s="419"/>
      <c r="DJ144" s="419"/>
      <c r="DK144" s="419"/>
      <c r="DL144" s="419"/>
      <c r="DM144" s="419"/>
      <c r="DN144" s="419"/>
      <c r="DO144" s="419"/>
      <c r="DP144" s="419"/>
      <c r="DQ144" s="419"/>
      <c r="DR144" s="419"/>
      <c r="DS144" s="419"/>
      <c r="DT144" s="419"/>
      <c r="DU144" s="419"/>
      <c r="DV144" s="419"/>
      <c r="DW144" s="419"/>
      <c r="DX144" s="419"/>
      <c r="DY144" s="419"/>
      <c r="DZ144" s="419"/>
      <c r="EA144" s="419"/>
      <c r="EB144" s="419"/>
      <c r="EC144" s="419"/>
      <c r="ED144" s="419"/>
      <c r="EE144" s="419"/>
      <c r="EF144" s="419"/>
      <c r="EG144" s="419"/>
      <c r="EH144" s="419"/>
      <c r="EI144" s="419"/>
      <c r="EJ144" s="419"/>
      <c r="EK144" s="419"/>
      <c r="EL144" s="419"/>
      <c r="EM144" s="419"/>
      <c r="EN144" s="419"/>
      <c r="EO144" s="419"/>
      <c r="EP144" s="419"/>
      <c r="EQ144" s="419"/>
      <c r="ER144" s="419"/>
      <c r="ES144" s="419"/>
      <c r="ET144" s="419"/>
      <c r="EU144" s="419"/>
    </row>
    <row r="145" spans="1:151" s="429" customFormat="1" ht="87" hidden="1">
      <c r="A145" s="429" t="s">
        <v>2019</v>
      </c>
      <c r="B145" s="429" t="s">
        <v>952</v>
      </c>
      <c r="C145" s="429" t="s">
        <v>361</v>
      </c>
      <c r="D145" s="429" t="s">
        <v>2020</v>
      </c>
      <c r="E145" s="429" t="s">
        <v>2021</v>
      </c>
      <c r="F145" s="429" t="s">
        <v>32</v>
      </c>
      <c r="G145" s="429" t="s">
        <v>1516</v>
      </c>
      <c r="H145" s="429" t="s">
        <v>1515</v>
      </c>
      <c r="I145" s="429" t="s">
        <v>1516</v>
      </c>
      <c r="J145" s="430" t="s">
        <v>1517</v>
      </c>
      <c r="K145" s="430" t="s">
        <v>1698</v>
      </c>
      <c r="L145" s="430" t="s">
        <v>1698</v>
      </c>
      <c r="M145" s="429" t="s">
        <v>1519</v>
      </c>
      <c r="N145" s="429" t="s">
        <v>1530</v>
      </c>
      <c r="O145" s="429" t="s">
        <v>1521</v>
      </c>
      <c r="P145" s="429" t="s">
        <v>33</v>
      </c>
      <c r="Q145" s="429" t="s">
        <v>32</v>
      </c>
      <c r="R145" s="429" t="s">
        <v>2015</v>
      </c>
      <c r="S145" s="429" t="s">
        <v>1516</v>
      </c>
      <c r="T145" s="429" t="s">
        <v>1535</v>
      </c>
      <c r="X145" s="429" t="s">
        <v>8</v>
      </c>
      <c r="AA145" s="429" t="s">
        <v>33</v>
      </c>
      <c r="AB145" s="429" t="s">
        <v>1536</v>
      </c>
      <c r="AC145" s="429" t="s">
        <v>1536</v>
      </c>
      <c r="AD145" s="429" t="s">
        <v>1537</v>
      </c>
      <c r="AE145" s="429" t="s">
        <v>1526</v>
      </c>
      <c r="AF145" s="430">
        <v>44530</v>
      </c>
      <c r="AG145" s="429" t="s">
        <v>1538</v>
      </c>
      <c r="AH145" s="429">
        <v>1</v>
      </c>
      <c r="AI145" s="419"/>
      <c r="AJ145" s="419"/>
      <c r="AK145" s="419"/>
      <c r="AL145" s="419"/>
      <c r="AM145" s="419"/>
      <c r="AN145" s="419"/>
      <c r="AO145" s="419"/>
      <c r="AP145" s="419"/>
      <c r="AQ145" s="419"/>
      <c r="AR145" s="419"/>
      <c r="AS145" s="419"/>
      <c r="AT145" s="419"/>
      <c r="AU145" s="419"/>
      <c r="AV145" s="419"/>
      <c r="AW145" s="419"/>
      <c r="AX145" s="419"/>
      <c r="AY145" s="419"/>
      <c r="AZ145" s="419"/>
      <c r="BA145" s="419"/>
      <c r="BB145" s="419"/>
      <c r="BC145" s="419"/>
      <c r="BD145" s="419"/>
      <c r="BE145" s="419"/>
      <c r="BF145" s="419"/>
      <c r="BG145" s="419"/>
      <c r="BH145" s="419"/>
      <c r="BI145" s="419"/>
      <c r="BJ145" s="419"/>
      <c r="BK145" s="419"/>
      <c r="BL145" s="419"/>
      <c r="BM145" s="419"/>
      <c r="BN145" s="419"/>
      <c r="BO145" s="419"/>
      <c r="BP145" s="419"/>
      <c r="BQ145" s="419"/>
      <c r="BR145" s="419"/>
      <c r="BS145" s="419"/>
      <c r="BT145" s="419"/>
      <c r="BU145" s="419"/>
      <c r="BV145" s="419"/>
      <c r="BW145" s="419"/>
      <c r="BX145" s="419"/>
      <c r="BY145" s="419"/>
      <c r="BZ145" s="419"/>
      <c r="CA145" s="419"/>
      <c r="CB145" s="419"/>
      <c r="CC145" s="419"/>
      <c r="CD145" s="419"/>
      <c r="CE145" s="419"/>
      <c r="CF145" s="419"/>
      <c r="CG145" s="419"/>
      <c r="CH145" s="419"/>
      <c r="CI145" s="419"/>
      <c r="CJ145" s="419"/>
      <c r="CK145" s="419"/>
      <c r="CL145" s="419"/>
      <c r="CM145" s="419"/>
      <c r="CN145" s="419"/>
      <c r="CO145" s="419"/>
      <c r="CP145" s="419"/>
      <c r="CQ145" s="419"/>
      <c r="CR145" s="419"/>
      <c r="CS145" s="419"/>
      <c r="CT145" s="419"/>
      <c r="CU145" s="419"/>
      <c r="CV145" s="419"/>
      <c r="CW145" s="419"/>
      <c r="CX145" s="419"/>
      <c r="CY145" s="419"/>
      <c r="CZ145" s="419"/>
      <c r="DA145" s="419"/>
      <c r="DB145" s="419"/>
      <c r="DC145" s="419"/>
      <c r="DD145" s="419"/>
      <c r="DE145" s="419"/>
      <c r="DF145" s="419"/>
      <c r="DG145" s="419"/>
      <c r="DH145" s="419"/>
      <c r="DI145" s="419"/>
      <c r="DJ145" s="419"/>
      <c r="DK145" s="419"/>
      <c r="DL145" s="419"/>
      <c r="DM145" s="419"/>
      <c r="DN145" s="419"/>
      <c r="DO145" s="419"/>
      <c r="DP145" s="419"/>
      <c r="DQ145" s="419"/>
      <c r="DR145" s="419"/>
      <c r="DS145" s="419"/>
      <c r="DT145" s="419"/>
      <c r="DU145" s="419"/>
      <c r="DV145" s="419"/>
      <c r="DW145" s="419"/>
      <c r="DX145" s="419"/>
      <c r="DY145" s="419"/>
      <c r="DZ145" s="419"/>
      <c r="EA145" s="419"/>
      <c r="EB145" s="419"/>
      <c r="EC145" s="419"/>
      <c r="ED145" s="419"/>
      <c r="EE145" s="419"/>
      <c r="EF145" s="419"/>
      <c r="EG145" s="419"/>
      <c r="EH145" s="419"/>
      <c r="EI145" s="419"/>
      <c r="EJ145" s="419"/>
      <c r="EK145" s="419"/>
      <c r="EL145" s="419"/>
      <c r="EM145" s="419"/>
      <c r="EN145" s="419"/>
      <c r="EO145" s="419"/>
      <c r="EP145" s="419"/>
      <c r="EQ145" s="419"/>
      <c r="ER145" s="419"/>
      <c r="ES145" s="419"/>
      <c r="ET145" s="419"/>
      <c r="EU145" s="419"/>
    </row>
    <row r="146" spans="1:151" s="429" customFormat="1" ht="87" hidden="1">
      <c r="A146" s="429" t="s">
        <v>2022</v>
      </c>
      <c r="B146" s="429" t="s">
        <v>952</v>
      </c>
      <c r="C146" s="429" t="s">
        <v>361</v>
      </c>
      <c r="D146" s="429" t="s">
        <v>2023</v>
      </c>
      <c r="E146" s="429" t="s">
        <v>2024</v>
      </c>
      <c r="F146" s="429" t="s">
        <v>32</v>
      </c>
      <c r="G146" s="429" t="s">
        <v>1516</v>
      </c>
      <c r="H146" s="429" t="s">
        <v>1515</v>
      </c>
      <c r="I146" s="429" t="s">
        <v>1516</v>
      </c>
      <c r="J146" s="430" t="s">
        <v>1517</v>
      </c>
      <c r="K146" s="430" t="s">
        <v>1698</v>
      </c>
      <c r="L146" s="430" t="s">
        <v>1698</v>
      </c>
      <c r="M146" s="429" t="s">
        <v>1519</v>
      </c>
      <c r="N146" s="429" t="s">
        <v>1530</v>
      </c>
      <c r="O146" s="429" t="s">
        <v>1521</v>
      </c>
      <c r="P146" s="429" t="s">
        <v>33</v>
      </c>
      <c r="Q146" s="429" t="s">
        <v>32</v>
      </c>
      <c r="R146" s="429" t="s">
        <v>2015</v>
      </c>
      <c r="S146" s="429" t="s">
        <v>1516</v>
      </c>
      <c r="T146" s="429" t="s">
        <v>1535</v>
      </c>
      <c r="X146" s="429" t="s">
        <v>8</v>
      </c>
      <c r="AA146" s="429" t="s">
        <v>33</v>
      </c>
      <c r="AB146" s="429" t="s">
        <v>1536</v>
      </c>
      <c r="AC146" s="429" t="s">
        <v>1536</v>
      </c>
      <c r="AD146" s="429" t="s">
        <v>1537</v>
      </c>
      <c r="AE146" s="429" t="s">
        <v>1526</v>
      </c>
      <c r="AF146" s="430">
        <v>44530</v>
      </c>
      <c r="AG146" s="429" t="s">
        <v>1538</v>
      </c>
      <c r="AH146" s="429">
        <v>1</v>
      </c>
      <c r="AI146" s="419"/>
      <c r="AJ146" s="419"/>
      <c r="AK146" s="419"/>
      <c r="AL146" s="419"/>
      <c r="AM146" s="419"/>
      <c r="AN146" s="419"/>
      <c r="AO146" s="419"/>
      <c r="AP146" s="419"/>
      <c r="AQ146" s="419"/>
      <c r="AR146" s="419"/>
      <c r="AS146" s="419"/>
      <c r="AT146" s="419"/>
      <c r="AU146" s="419"/>
      <c r="AV146" s="419"/>
      <c r="AW146" s="419"/>
      <c r="AX146" s="419"/>
      <c r="AY146" s="419"/>
      <c r="AZ146" s="419"/>
      <c r="BA146" s="419"/>
      <c r="BB146" s="419"/>
      <c r="BC146" s="419"/>
      <c r="BD146" s="419"/>
      <c r="BE146" s="419"/>
      <c r="BF146" s="419"/>
      <c r="BG146" s="419"/>
      <c r="BH146" s="419"/>
      <c r="BI146" s="419"/>
      <c r="BJ146" s="419"/>
      <c r="BK146" s="419"/>
      <c r="BL146" s="419"/>
      <c r="BM146" s="419"/>
      <c r="BN146" s="419"/>
      <c r="BO146" s="419"/>
      <c r="BP146" s="419"/>
      <c r="BQ146" s="419"/>
      <c r="BR146" s="419"/>
      <c r="BS146" s="419"/>
      <c r="BT146" s="419"/>
      <c r="BU146" s="419"/>
      <c r="BV146" s="419"/>
      <c r="BW146" s="419"/>
      <c r="BX146" s="419"/>
      <c r="BY146" s="419"/>
      <c r="BZ146" s="419"/>
      <c r="CA146" s="419"/>
      <c r="CB146" s="419"/>
      <c r="CC146" s="419"/>
      <c r="CD146" s="419"/>
      <c r="CE146" s="419"/>
      <c r="CF146" s="419"/>
      <c r="CG146" s="419"/>
      <c r="CH146" s="419"/>
      <c r="CI146" s="419"/>
      <c r="CJ146" s="419"/>
      <c r="CK146" s="419"/>
      <c r="CL146" s="419"/>
      <c r="CM146" s="419"/>
      <c r="CN146" s="419"/>
      <c r="CO146" s="419"/>
      <c r="CP146" s="419"/>
      <c r="CQ146" s="419"/>
      <c r="CR146" s="419"/>
      <c r="CS146" s="419"/>
      <c r="CT146" s="419"/>
      <c r="CU146" s="419"/>
      <c r="CV146" s="419"/>
      <c r="CW146" s="419"/>
      <c r="CX146" s="419"/>
      <c r="CY146" s="419"/>
      <c r="CZ146" s="419"/>
      <c r="DA146" s="419"/>
      <c r="DB146" s="419"/>
      <c r="DC146" s="419"/>
      <c r="DD146" s="419"/>
      <c r="DE146" s="419"/>
      <c r="DF146" s="419"/>
      <c r="DG146" s="419"/>
      <c r="DH146" s="419"/>
      <c r="DI146" s="419"/>
      <c r="DJ146" s="419"/>
      <c r="DK146" s="419"/>
      <c r="DL146" s="419"/>
      <c r="DM146" s="419"/>
      <c r="DN146" s="419"/>
      <c r="DO146" s="419"/>
      <c r="DP146" s="419"/>
      <c r="DQ146" s="419"/>
      <c r="DR146" s="419"/>
      <c r="DS146" s="419"/>
      <c r="DT146" s="419"/>
      <c r="DU146" s="419"/>
      <c r="DV146" s="419"/>
      <c r="DW146" s="419"/>
      <c r="DX146" s="419"/>
      <c r="DY146" s="419"/>
      <c r="DZ146" s="419"/>
      <c r="EA146" s="419"/>
      <c r="EB146" s="419"/>
      <c r="EC146" s="419"/>
      <c r="ED146" s="419"/>
      <c r="EE146" s="419"/>
      <c r="EF146" s="419"/>
      <c r="EG146" s="419"/>
      <c r="EH146" s="419"/>
      <c r="EI146" s="419"/>
      <c r="EJ146" s="419"/>
      <c r="EK146" s="419"/>
      <c r="EL146" s="419"/>
      <c r="EM146" s="419"/>
      <c r="EN146" s="419"/>
      <c r="EO146" s="419"/>
      <c r="EP146" s="419"/>
      <c r="EQ146" s="419"/>
      <c r="ER146" s="419"/>
      <c r="ES146" s="419"/>
      <c r="ET146" s="419"/>
      <c r="EU146" s="419"/>
    </row>
    <row r="147" spans="1:151" s="429" customFormat="1" ht="87" hidden="1">
      <c r="A147" s="429" t="s">
        <v>2025</v>
      </c>
      <c r="B147" s="429" t="s">
        <v>952</v>
      </c>
      <c r="C147" s="429" t="s">
        <v>361</v>
      </c>
      <c r="D147" s="429" t="s">
        <v>2006</v>
      </c>
      <c r="E147" s="429" t="s">
        <v>2007</v>
      </c>
      <c r="F147" s="429" t="s">
        <v>32</v>
      </c>
      <c r="G147" s="429" t="s">
        <v>1516</v>
      </c>
      <c r="H147" s="429" t="s">
        <v>1515</v>
      </c>
      <c r="I147" s="429" t="s">
        <v>1516</v>
      </c>
      <c r="J147" s="430" t="s">
        <v>1517</v>
      </c>
      <c r="K147" s="430" t="s">
        <v>1698</v>
      </c>
      <c r="L147" s="430" t="s">
        <v>1698</v>
      </c>
      <c r="M147" s="429" t="s">
        <v>1519</v>
      </c>
      <c r="N147" s="429" t="s">
        <v>1530</v>
      </c>
      <c r="O147" s="429" t="s">
        <v>1521</v>
      </c>
      <c r="P147" s="429" t="s">
        <v>33</v>
      </c>
      <c r="Q147" s="429" t="s">
        <v>32</v>
      </c>
      <c r="R147" s="429" t="s">
        <v>2015</v>
      </c>
      <c r="S147" s="429" t="s">
        <v>1516</v>
      </c>
      <c r="T147" s="429" t="s">
        <v>1535</v>
      </c>
      <c r="X147" s="429" t="s">
        <v>8</v>
      </c>
      <c r="AA147" s="429" t="s">
        <v>33</v>
      </c>
      <c r="AB147" s="429" t="s">
        <v>1536</v>
      </c>
      <c r="AC147" s="429" t="s">
        <v>1536</v>
      </c>
      <c r="AD147" s="429" t="s">
        <v>1537</v>
      </c>
      <c r="AE147" s="429" t="s">
        <v>1526</v>
      </c>
      <c r="AF147" s="430">
        <v>44530</v>
      </c>
      <c r="AG147" s="429" t="s">
        <v>1538</v>
      </c>
      <c r="AH147" s="429">
        <v>1</v>
      </c>
      <c r="AI147" s="419"/>
      <c r="AJ147" s="419"/>
      <c r="AK147" s="419"/>
      <c r="AL147" s="419"/>
      <c r="AM147" s="419"/>
      <c r="AN147" s="419"/>
      <c r="AO147" s="419"/>
      <c r="AP147" s="419"/>
      <c r="AQ147" s="419"/>
      <c r="AR147" s="419"/>
      <c r="AS147" s="419"/>
      <c r="AT147" s="419"/>
      <c r="AU147" s="419"/>
      <c r="AV147" s="419"/>
      <c r="AW147" s="419"/>
      <c r="AX147" s="419"/>
      <c r="AY147" s="419"/>
      <c r="AZ147" s="419"/>
      <c r="BA147" s="419"/>
      <c r="BB147" s="419"/>
      <c r="BC147" s="419"/>
      <c r="BD147" s="419"/>
      <c r="BE147" s="419"/>
      <c r="BF147" s="419"/>
      <c r="BG147" s="419"/>
      <c r="BH147" s="419"/>
      <c r="BI147" s="419"/>
      <c r="BJ147" s="419"/>
      <c r="BK147" s="419"/>
      <c r="BL147" s="419"/>
      <c r="BM147" s="419"/>
      <c r="BN147" s="419"/>
      <c r="BO147" s="419"/>
      <c r="BP147" s="419"/>
      <c r="BQ147" s="419"/>
      <c r="BR147" s="419"/>
      <c r="BS147" s="419"/>
      <c r="BT147" s="419"/>
      <c r="BU147" s="419"/>
      <c r="BV147" s="419"/>
      <c r="BW147" s="419"/>
      <c r="BX147" s="419"/>
      <c r="BY147" s="419"/>
      <c r="BZ147" s="419"/>
      <c r="CA147" s="419"/>
      <c r="CB147" s="419"/>
      <c r="CC147" s="419"/>
      <c r="CD147" s="419"/>
      <c r="CE147" s="419"/>
      <c r="CF147" s="419"/>
      <c r="CG147" s="419"/>
      <c r="CH147" s="419"/>
      <c r="CI147" s="419"/>
      <c r="CJ147" s="419"/>
      <c r="CK147" s="419"/>
      <c r="CL147" s="419"/>
      <c r="CM147" s="419"/>
      <c r="CN147" s="419"/>
      <c r="CO147" s="419"/>
      <c r="CP147" s="419"/>
      <c r="CQ147" s="419"/>
      <c r="CR147" s="419"/>
      <c r="CS147" s="419"/>
      <c r="CT147" s="419"/>
      <c r="CU147" s="419"/>
      <c r="CV147" s="419"/>
      <c r="CW147" s="419"/>
      <c r="CX147" s="419"/>
      <c r="CY147" s="419"/>
      <c r="CZ147" s="419"/>
      <c r="DA147" s="419"/>
      <c r="DB147" s="419"/>
      <c r="DC147" s="419"/>
      <c r="DD147" s="419"/>
      <c r="DE147" s="419"/>
      <c r="DF147" s="419"/>
      <c r="DG147" s="419"/>
      <c r="DH147" s="419"/>
      <c r="DI147" s="419"/>
      <c r="DJ147" s="419"/>
      <c r="DK147" s="419"/>
      <c r="DL147" s="419"/>
      <c r="DM147" s="419"/>
      <c r="DN147" s="419"/>
      <c r="DO147" s="419"/>
      <c r="DP147" s="419"/>
      <c r="DQ147" s="419"/>
      <c r="DR147" s="419"/>
      <c r="DS147" s="419"/>
      <c r="DT147" s="419"/>
      <c r="DU147" s="419"/>
      <c r="DV147" s="419"/>
      <c r="DW147" s="419"/>
      <c r="DX147" s="419"/>
      <c r="DY147" s="419"/>
      <c r="DZ147" s="419"/>
      <c r="EA147" s="419"/>
      <c r="EB147" s="419"/>
      <c r="EC147" s="419"/>
      <c r="ED147" s="419"/>
      <c r="EE147" s="419"/>
      <c r="EF147" s="419"/>
      <c r="EG147" s="419"/>
      <c r="EH147" s="419"/>
      <c r="EI147" s="419"/>
      <c r="EJ147" s="419"/>
      <c r="EK147" s="419"/>
      <c r="EL147" s="419"/>
      <c r="EM147" s="419"/>
      <c r="EN147" s="419"/>
      <c r="EO147" s="419"/>
      <c r="EP147" s="419"/>
      <c r="EQ147" s="419"/>
      <c r="ER147" s="419"/>
      <c r="ES147" s="419"/>
      <c r="ET147" s="419"/>
      <c r="EU147" s="419"/>
    </row>
    <row r="148" spans="1:151" s="429" customFormat="1" ht="87" hidden="1">
      <c r="A148" s="429" t="s">
        <v>2026</v>
      </c>
      <c r="B148" s="429" t="s">
        <v>952</v>
      </c>
      <c r="C148" s="429" t="s">
        <v>361</v>
      </c>
      <c r="D148" s="429" t="s">
        <v>2027</v>
      </c>
      <c r="E148" s="429" t="s">
        <v>2028</v>
      </c>
      <c r="F148" s="429" t="s">
        <v>33</v>
      </c>
      <c r="G148" s="434" t="s">
        <v>1516</v>
      </c>
      <c r="H148" s="429" t="s">
        <v>1515</v>
      </c>
      <c r="I148" s="429" t="s">
        <v>1516</v>
      </c>
      <c r="J148" s="430" t="s">
        <v>1517</v>
      </c>
      <c r="K148" s="430" t="s">
        <v>1698</v>
      </c>
      <c r="L148" s="430" t="s">
        <v>1698</v>
      </c>
      <c r="M148" s="429" t="s">
        <v>1519</v>
      </c>
      <c r="N148" s="429" t="s">
        <v>1530</v>
      </c>
      <c r="O148" s="429" t="s">
        <v>1521</v>
      </c>
      <c r="P148" s="429" t="s">
        <v>33</v>
      </c>
      <c r="Q148" s="429" t="s">
        <v>32</v>
      </c>
      <c r="R148" s="429" t="s">
        <v>2015</v>
      </c>
      <c r="S148" s="429" t="s">
        <v>1516</v>
      </c>
      <c r="T148" s="429" t="s">
        <v>1535</v>
      </c>
      <c r="V148" s="429" t="s">
        <v>8</v>
      </c>
      <c r="X148" s="429" t="s">
        <v>8</v>
      </c>
      <c r="AA148" s="429" t="s">
        <v>32</v>
      </c>
      <c r="AB148" s="429" t="s">
        <v>1536</v>
      </c>
      <c r="AC148" s="429" t="s">
        <v>1536</v>
      </c>
      <c r="AD148" s="429" t="s">
        <v>1537</v>
      </c>
      <c r="AE148" s="429" t="s">
        <v>1526</v>
      </c>
      <c r="AF148" s="430">
        <v>44530</v>
      </c>
      <c r="AG148" s="429" t="s">
        <v>1538</v>
      </c>
      <c r="AH148" s="429">
        <v>1</v>
      </c>
      <c r="AI148" s="419"/>
      <c r="AJ148" s="419"/>
      <c r="AK148" s="419"/>
      <c r="AL148" s="419"/>
      <c r="AM148" s="419"/>
      <c r="AN148" s="419"/>
      <c r="AO148" s="419"/>
      <c r="AP148" s="419"/>
      <c r="AQ148" s="419"/>
      <c r="AR148" s="419"/>
      <c r="AS148" s="419"/>
      <c r="AT148" s="419"/>
      <c r="AU148" s="419"/>
      <c r="AV148" s="419"/>
      <c r="AW148" s="419"/>
      <c r="AX148" s="419"/>
      <c r="AY148" s="419"/>
      <c r="AZ148" s="419"/>
      <c r="BA148" s="419"/>
      <c r="BB148" s="419"/>
      <c r="BC148" s="419"/>
      <c r="BD148" s="419"/>
      <c r="BE148" s="419"/>
      <c r="BF148" s="419"/>
      <c r="BG148" s="419"/>
      <c r="BH148" s="419"/>
      <c r="BI148" s="419"/>
      <c r="BJ148" s="419"/>
      <c r="BK148" s="419"/>
      <c r="BL148" s="419"/>
      <c r="BM148" s="419"/>
      <c r="BN148" s="419"/>
      <c r="BO148" s="419"/>
      <c r="BP148" s="419"/>
      <c r="BQ148" s="419"/>
      <c r="BR148" s="419"/>
      <c r="BS148" s="419"/>
      <c r="BT148" s="419"/>
      <c r="BU148" s="419"/>
      <c r="BV148" s="419"/>
      <c r="BW148" s="419"/>
      <c r="BX148" s="419"/>
      <c r="BY148" s="419"/>
      <c r="BZ148" s="419"/>
      <c r="CA148" s="419"/>
      <c r="CB148" s="419"/>
      <c r="CC148" s="419"/>
      <c r="CD148" s="419"/>
      <c r="CE148" s="419"/>
      <c r="CF148" s="419"/>
      <c r="CG148" s="419"/>
      <c r="CH148" s="419"/>
      <c r="CI148" s="419"/>
      <c r="CJ148" s="419"/>
      <c r="CK148" s="419"/>
      <c r="CL148" s="419"/>
      <c r="CM148" s="419"/>
      <c r="CN148" s="419"/>
      <c r="CO148" s="419"/>
      <c r="CP148" s="419"/>
      <c r="CQ148" s="419"/>
      <c r="CR148" s="419"/>
      <c r="CS148" s="419"/>
      <c r="CT148" s="419"/>
      <c r="CU148" s="419"/>
      <c r="CV148" s="419"/>
      <c r="CW148" s="419"/>
      <c r="CX148" s="419"/>
      <c r="CY148" s="419"/>
      <c r="CZ148" s="419"/>
      <c r="DA148" s="419"/>
      <c r="DB148" s="419"/>
      <c r="DC148" s="419"/>
      <c r="DD148" s="419"/>
      <c r="DE148" s="419"/>
      <c r="DF148" s="419"/>
      <c r="DG148" s="419"/>
      <c r="DH148" s="419"/>
      <c r="DI148" s="419"/>
      <c r="DJ148" s="419"/>
      <c r="DK148" s="419"/>
      <c r="DL148" s="419"/>
      <c r="DM148" s="419"/>
      <c r="DN148" s="419"/>
      <c r="DO148" s="419"/>
      <c r="DP148" s="419"/>
      <c r="DQ148" s="419"/>
      <c r="DR148" s="419"/>
      <c r="DS148" s="419"/>
      <c r="DT148" s="419"/>
      <c r="DU148" s="419"/>
      <c r="DV148" s="419"/>
      <c r="DW148" s="419"/>
      <c r="DX148" s="419"/>
      <c r="DY148" s="419"/>
      <c r="DZ148" s="419"/>
      <c r="EA148" s="419"/>
      <c r="EB148" s="419"/>
      <c r="EC148" s="419"/>
      <c r="ED148" s="419"/>
      <c r="EE148" s="419"/>
      <c r="EF148" s="419"/>
      <c r="EG148" s="419"/>
      <c r="EH148" s="419"/>
      <c r="EI148" s="419"/>
      <c r="EJ148" s="419"/>
      <c r="EK148" s="419"/>
      <c r="EL148" s="419"/>
      <c r="EM148" s="419"/>
      <c r="EN148" s="419"/>
      <c r="EO148" s="419"/>
      <c r="EP148" s="419"/>
      <c r="EQ148" s="419"/>
      <c r="ER148" s="419"/>
      <c r="ES148" s="419"/>
      <c r="ET148" s="419"/>
      <c r="EU148" s="419"/>
    </row>
    <row r="149" spans="1:151" s="429" customFormat="1" ht="87" hidden="1">
      <c r="A149" s="429" t="s">
        <v>2029</v>
      </c>
      <c r="B149" s="429" t="s">
        <v>952</v>
      </c>
      <c r="C149" s="429" t="s">
        <v>361</v>
      </c>
      <c r="D149" s="429" t="s">
        <v>2030</v>
      </c>
      <c r="E149" s="429" t="s">
        <v>2031</v>
      </c>
      <c r="F149" s="429" t="s">
        <v>32</v>
      </c>
      <c r="G149" s="434" t="s">
        <v>1516</v>
      </c>
      <c r="H149" s="429" t="s">
        <v>1515</v>
      </c>
      <c r="I149" s="429" t="s">
        <v>1516</v>
      </c>
      <c r="J149" s="430" t="s">
        <v>1517</v>
      </c>
      <c r="K149" s="430" t="s">
        <v>1698</v>
      </c>
      <c r="L149" s="430" t="s">
        <v>1698</v>
      </c>
      <c r="M149" s="429" t="s">
        <v>1519</v>
      </c>
      <c r="N149" s="429" t="s">
        <v>1530</v>
      </c>
      <c r="O149" s="429" t="s">
        <v>1521</v>
      </c>
      <c r="P149" s="429" t="s">
        <v>33</v>
      </c>
      <c r="Q149" s="429" t="s">
        <v>32</v>
      </c>
      <c r="R149" s="429" t="s">
        <v>2015</v>
      </c>
      <c r="S149" s="429" t="s">
        <v>1516</v>
      </c>
      <c r="T149" s="429" t="s">
        <v>1535</v>
      </c>
      <c r="V149" s="429" t="s">
        <v>8</v>
      </c>
      <c r="X149" s="429" t="s">
        <v>8</v>
      </c>
      <c r="AA149" s="429" t="s">
        <v>33</v>
      </c>
      <c r="AB149" s="429" t="s">
        <v>1536</v>
      </c>
      <c r="AC149" s="429" t="s">
        <v>1536</v>
      </c>
      <c r="AD149" s="429" t="s">
        <v>1537</v>
      </c>
      <c r="AE149" s="429" t="s">
        <v>1526</v>
      </c>
      <c r="AF149" s="430">
        <v>44530</v>
      </c>
      <c r="AG149" s="429" t="s">
        <v>1538</v>
      </c>
      <c r="AH149" s="429">
        <v>1</v>
      </c>
      <c r="AI149" s="419"/>
      <c r="AJ149" s="419"/>
      <c r="AK149" s="419"/>
      <c r="AL149" s="419"/>
      <c r="AM149" s="419"/>
      <c r="AN149" s="419"/>
      <c r="AO149" s="419"/>
      <c r="AP149" s="419"/>
      <c r="AQ149" s="419"/>
      <c r="AR149" s="419"/>
      <c r="AS149" s="419"/>
      <c r="AT149" s="419"/>
      <c r="AU149" s="419"/>
      <c r="AV149" s="419"/>
      <c r="AW149" s="419"/>
      <c r="AX149" s="419"/>
      <c r="AY149" s="419"/>
      <c r="AZ149" s="419"/>
      <c r="BA149" s="419"/>
      <c r="BB149" s="419"/>
      <c r="BC149" s="419"/>
      <c r="BD149" s="419"/>
      <c r="BE149" s="419"/>
      <c r="BF149" s="419"/>
      <c r="BG149" s="419"/>
      <c r="BH149" s="419"/>
      <c r="BI149" s="419"/>
      <c r="BJ149" s="419"/>
      <c r="BK149" s="419"/>
      <c r="BL149" s="419"/>
      <c r="BM149" s="419"/>
      <c r="BN149" s="419"/>
      <c r="BO149" s="419"/>
      <c r="BP149" s="419"/>
      <c r="BQ149" s="419"/>
      <c r="BR149" s="419"/>
      <c r="BS149" s="419"/>
      <c r="BT149" s="419"/>
      <c r="BU149" s="419"/>
      <c r="BV149" s="419"/>
      <c r="BW149" s="419"/>
      <c r="BX149" s="419"/>
      <c r="BY149" s="419"/>
      <c r="BZ149" s="419"/>
      <c r="CA149" s="419"/>
      <c r="CB149" s="419"/>
      <c r="CC149" s="419"/>
      <c r="CD149" s="419"/>
      <c r="CE149" s="419"/>
      <c r="CF149" s="419"/>
      <c r="CG149" s="419"/>
      <c r="CH149" s="419"/>
      <c r="CI149" s="419"/>
      <c r="CJ149" s="419"/>
      <c r="CK149" s="419"/>
      <c r="CL149" s="419"/>
      <c r="CM149" s="419"/>
      <c r="CN149" s="419"/>
      <c r="CO149" s="419"/>
      <c r="CP149" s="419"/>
      <c r="CQ149" s="419"/>
      <c r="CR149" s="419"/>
      <c r="CS149" s="419"/>
      <c r="CT149" s="419"/>
      <c r="CU149" s="419"/>
      <c r="CV149" s="419"/>
      <c r="CW149" s="419"/>
      <c r="CX149" s="419"/>
      <c r="CY149" s="419"/>
      <c r="CZ149" s="419"/>
      <c r="DA149" s="419"/>
      <c r="DB149" s="419"/>
      <c r="DC149" s="419"/>
      <c r="DD149" s="419"/>
      <c r="DE149" s="419"/>
      <c r="DF149" s="419"/>
      <c r="DG149" s="419"/>
      <c r="DH149" s="419"/>
      <c r="DI149" s="419"/>
      <c r="DJ149" s="419"/>
      <c r="DK149" s="419"/>
      <c r="DL149" s="419"/>
      <c r="DM149" s="419"/>
      <c r="DN149" s="419"/>
      <c r="DO149" s="419"/>
      <c r="DP149" s="419"/>
      <c r="DQ149" s="419"/>
      <c r="DR149" s="419"/>
      <c r="DS149" s="419"/>
      <c r="DT149" s="419"/>
      <c r="DU149" s="419"/>
      <c r="DV149" s="419"/>
      <c r="DW149" s="419"/>
      <c r="DX149" s="419"/>
      <c r="DY149" s="419"/>
      <c r="DZ149" s="419"/>
      <c r="EA149" s="419"/>
      <c r="EB149" s="419"/>
      <c r="EC149" s="419"/>
      <c r="ED149" s="419"/>
      <c r="EE149" s="419"/>
      <c r="EF149" s="419"/>
      <c r="EG149" s="419"/>
      <c r="EH149" s="419"/>
      <c r="EI149" s="419"/>
      <c r="EJ149" s="419"/>
      <c r="EK149" s="419"/>
      <c r="EL149" s="419"/>
      <c r="EM149" s="419"/>
      <c r="EN149" s="419"/>
      <c r="EO149" s="419"/>
      <c r="EP149" s="419"/>
      <c r="EQ149" s="419"/>
      <c r="ER149" s="419"/>
      <c r="ES149" s="419"/>
      <c r="ET149" s="419"/>
      <c r="EU149" s="419"/>
    </row>
    <row r="150" spans="1:151" s="429" customFormat="1" ht="87" hidden="1">
      <c r="A150" s="429" t="s">
        <v>2032</v>
      </c>
      <c r="B150" s="429" t="s">
        <v>952</v>
      </c>
      <c r="C150" s="429" t="s">
        <v>361</v>
      </c>
      <c r="D150" s="429" t="s">
        <v>2033</v>
      </c>
      <c r="E150" s="429" t="s">
        <v>2034</v>
      </c>
      <c r="F150" s="429" t="s">
        <v>32</v>
      </c>
      <c r="G150" s="429" t="s">
        <v>1516</v>
      </c>
      <c r="H150" s="429" t="s">
        <v>1515</v>
      </c>
      <c r="I150" s="429" t="s">
        <v>1516</v>
      </c>
      <c r="J150" s="430" t="s">
        <v>1517</v>
      </c>
      <c r="K150" s="430" t="s">
        <v>1698</v>
      </c>
      <c r="L150" s="430" t="s">
        <v>1698</v>
      </c>
      <c r="M150" s="429" t="s">
        <v>1519</v>
      </c>
      <c r="N150" s="429" t="s">
        <v>1530</v>
      </c>
      <c r="O150" s="429" t="s">
        <v>1521</v>
      </c>
      <c r="P150" s="429" t="s">
        <v>33</v>
      </c>
      <c r="Q150" s="429" t="s">
        <v>32</v>
      </c>
      <c r="R150" s="429" t="s">
        <v>2015</v>
      </c>
      <c r="S150" s="429" t="s">
        <v>1516</v>
      </c>
      <c r="T150" s="429" t="s">
        <v>1535</v>
      </c>
      <c r="V150" s="429" t="s">
        <v>8</v>
      </c>
      <c r="X150" s="429" t="s">
        <v>8</v>
      </c>
      <c r="AA150" s="429" t="s">
        <v>32</v>
      </c>
      <c r="AB150" s="429" t="s">
        <v>1536</v>
      </c>
      <c r="AC150" s="429" t="s">
        <v>1536</v>
      </c>
      <c r="AD150" s="429" t="s">
        <v>1537</v>
      </c>
      <c r="AE150" s="429" t="s">
        <v>1526</v>
      </c>
      <c r="AF150" s="430">
        <v>44530</v>
      </c>
      <c r="AG150" s="429" t="s">
        <v>1538</v>
      </c>
      <c r="AH150" s="429">
        <v>1</v>
      </c>
      <c r="AI150" s="419"/>
      <c r="AJ150" s="419"/>
      <c r="AK150" s="419"/>
      <c r="AL150" s="419"/>
      <c r="AM150" s="419"/>
      <c r="AN150" s="419"/>
      <c r="AO150" s="419"/>
      <c r="AP150" s="419"/>
      <c r="AQ150" s="419"/>
      <c r="AR150" s="419"/>
      <c r="AS150" s="419"/>
      <c r="AT150" s="419"/>
      <c r="AU150" s="419"/>
      <c r="AV150" s="419"/>
      <c r="AW150" s="419"/>
      <c r="AX150" s="419"/>
      <c r="AY150" s="419"/>
      <c r="AZ150" s="419"/>
      <c r="BA150" s="419"/>
      <c r="BB150" s="419"/>
      <c r="BC150" s="419"/>
      <c r="BD150" s="419"/>
      <c r="BE150" s="419"/>
      <c r="BF150" s="419"/>
      <c r="BG150" s="419"/>
      <c r="BH150" s="419"/>
      <c r="BI150" s="419"/>
      <c r="BJ150" s="419"/>
      <c r="BK150" s="419"/>
      <c r="BL150" s="419"/>
      <c r="BM150" s="419"/>
      <c r="BN150" s="419"/>
      <c r="BO150" s="419"/>
      <c r="BP150" s="419"/>
      <c r="BQ150" s="419"/>
      <c r="BR150" s="419"/>
      <c r="BS150" s="419"/>
      <c r="BT150" s="419"/>
      <c r="BU150" s="419"/>
      <c r="BV150" s="419"/>
      <c r="BW150" s="419"/>
      <c r="BX150" s="419"/>
      <c r="BY150" s="419"/>
      <c r="BZ150" s="419"/>
      <c r="CA150" s="419"/>
      <c r="CB150" s="419"/>
      <c r="CC150" s="419"/>
      <c r="CD150" s="419"/>
      <c r="CE150" s="419"/>
      <c r="CF150" s="419"/>
      <c r="CG150" s="419"/>
      <c r="CH150" s="419"/>
      <c r="CI150" s="419"/>
      <c r="CJ150" s="419"/>
      <c r="CK150" s="419"/>
      <c r="CL150" s="419"/>
      <c r="CM150" s="419"/>
      <c r="CN150" s="419"/>
      <c r="CO150" s="419"/>
      <c r="CP150" s="419"/>
      <c r="CQ150" s="419"/>
      <c r="CR150" s="419"/>
      <c r="CS150" s="419"/>
      <c r="CT150" s="419"/>
      <c r="CU150" s="419"/>
      <c r="CV150" s="419"/>
      <c r="CW150" s="419"/>
      <c r="CX150" s="419"/>
      <c r="CY150" s="419"/>
      <c r="CZ150" s="419"/>
      <c r="DA150" s="419"/>
      <c r="DB150" s="419"/>
      <c r="DC150" s="419"/>
      <c r="DD150" s="419"/>
      <c r="DE150" s="419"/>
      <c r="DF150" s="419"/>
      <c r="DG150" s="419"/>
      <c r="DH150" s="419"/>
      <c r="DI150" s="419"/>
      <c r="DJ150" s="419"/>
      <c r="DK150" s="419"/>
      <c r="DL150" s="419"/>
      <c r="DM150" s="419"/>
      <c r="DN150" s="419"/>
      <c r="DO150" s="419"/>
      <c r="DP150" s="419"/>
      <c r="DQ150" s="419"/>
      <c r="DR150" s="419"/>
      <c r="DS150" s="419"/>
      <c r="DT150" s="419"/>
      <c r="DU150" s="419"/>
      <c r="DV150" s="419"/>
      <c r="DW150" s="419"/>
      <c r="DX150" s="419"/>
      <c r="DY150" s="419"/>
      <c r="DZ150" s="419"/>
      <c r="EA150" s="419"/>
      <c r="EB150" s="419"/>
      <c r="EC150" s="419"/>
      <c r="ED150" s="419"/>
      <c r="EE150" s="419"/>
      <c r="EF150" s="419"/>
      <c r="EG150" s="419"/>
      <c r="EH150" s="419"/>
      <c r="EI150" s="419"/>
      <c r="EJ150" s="419"/>
      <c r="EK150" s="419"/>
      <c r="EL150" s="419"/>
      <c r="EM150" s="419"/>
      <c r="EN150" s="419"/>
      <c r="EO150" s="419"/>
      <c r="EP150" s="419"/>
      <c r="EQ150" s="419"/>
      <c r="ER150" s="419"/>
      <c r="ES150" s="419"/>
      <c r="ET150" s="419"/>
      <c r="EU150" s="419"/>
    </row>
    <row r="151" spans="1:151" s="429" customFormat="1" ht="87" hidden="1">
      <c r="A151" s="429" t="s">
        <v>2035</v>
      </c>
      <c r="B151" s="429" t="s">
        <v>952</v>
      </c>
      <c r="C151" s="429" t="s">
        <v>361</v>
      </c>
      <c r="D151" s="429" t="s">
        <v>2010</v>
      </c>
      <c r="E151" s="429" t="s">
        <v>2036</v>
      </c>
      <c r="F151" s="429" t="s">
        <v>33</v>
      </c>
      <c r="G151" s="429" t="s">
        <v>1516</v>
      </c>
      <c r="H151" s="429" t="s">
        <v>1515</v>
      </c>
      <c r="I151" s="429" t="s">
        <v>1516</v>
      </c>
      <c r="J151" s="430" t="s">
        <v>1517</v>
      </c>
      <c r="K151" s="430" t="s">
        <v>1698</v>
      </c>
      <c r="L151" s="430" t="s">
        <v>1698</v>
      </c>
      <c r="M151" s="429" t="s">
        <v>1519</v>
      </c>
      <c r="N151" s="429" t="s">
        <v>1530</v>
      </c>
      <c r="O151" s="429" t="s">
        <v>1521</v>
      </c>
      <c r="P151" s="429" t="s">
        <v>33</v>
      </c>
      <c r="Q151" s="429" t="s">
        <v>32</v>
      </c>
      <c r="R151" s="429" t="s">
        <v>2015</v>
      </c>
      <c r="S151" s="429" t="s">
        <v>1516</v>
      </c>
      <c r="T151" s="429" t="s">
        <v>1535</v>
      </c>
      <c r="V151" s="429" t="s">
        <v>8</v>
      </c>
      <c r="X151" s="429" t="s">
        <v>8</v>
      </c>
      <c r="AA151" s="429" t="s">
        <v>32</v>
      </c>
      <c r="AB151" s="429" t="s">
        <v>1536</v>
      </c>
      <c r="AC151" s="429" t="s">
        <v>1536</v>
      </c>
      <c r="AD151" s="429" t="s">
        <v>1537</v>
      </c>
      <c r="AE151" s="429" t="s">
        <v>1526</v>
      </c>
      <c r="AF151" s="430">
        <v>44530</v>
      </c>
      <c r="AG151" s="429" t="s">
        <v>1538</v>
      </c>
      <c r="AH151" s="429">
        <v>1</v>
      </c>
      <c r="AI151" s="419"/>
      <c r="AJ151" s="419"/>
      <c r="AK151" s="419"/>
      <c r="AL151" s="419"/>
      <c r="AM151" s="419"/>
      <c r="AN151" s="419"/>
      <c r="AO151" s="419"/>
      <c r="AP151" s="419"/>
      <c r="AQ151" s="419"/>
      <c r="AR151" s="419"/>
      <c r="AS151" s="419"/>
      <c r="AT151" s="419"/>
      <c r="AU151" s="419"/>
      <c r="AV151" s="419"/>
      <c r="AW151" s="419"/>
      <c r="AX151" s="419"/>
      <c r="AY151" s="419"/>
      <c r="AZ151" s="419"/>
      <c r="BA151" s="419"/>
      <c r="BB151" s="419"/>
      <c r="BC151" s="419"/>
      <c r="BD151" s="419"/>
      <c r="BE151" s="419"/>
      <c r="BF151" s="419"/>
      <c r="BG151" s="419"/>
      <c r="BH151" s="419"/>
      <c r="BI151" s="419"/>
      <c r="BJ151" s="419"/>
      <c r="BK151" s="419"/>
      <c r="BL151" s="419"/>
      <c r="BM151" s="419"/>
      <c r="BN151" s="419"/>
      <c r="BO151" s="419"/>
      <c r="BP151" s="419"/>
      <c r="BQ151" s="419"/>
      <c r="BR151" s="419"/>
      <c r="BS151" s="419"/>
      <c r="BT151" s="419"/>
      <c r="BU151" s="419"/>
      <c r="BV151" s="419"/>
      <c r="BW151" s="419"/>
      <c r="BX151" s="419"/>
      <c r="BY151" s="419"/>
      <c r="BZ151" s="419"/>
      <c r="CA151" s="419"/>
      <c r="CB151" s="419"/>
      <c r="CC151" s="419"/>
      <c r="CD151" s="419"/>
      <c r="CE151" s="419"/>
      <c r="CF151" s="419"/>
      <c r="CG151" s="419"/>
      <c r="CH151" s="419"/>
      <c r="CI151" s="419"/>
      <c r="CJ151" s="419"/>
      <c r="CK151" s="419"/>
      <c r="CL151" s="419"/>
      <c r="CM151" s="419"/>
      <c r="CN151" s="419"/>
      <c r="CO151" s="419"/>
      <c r="CP151" s="419"/>
      <c r="CQ151" s="419"/>
      <c r="CR151" s="419"/>
      <c r="CS151" s="419"/>
      <c r="CT151" s="419"/>
      <c r="CU151" s="419"/>
      <c r="CV151" s="419"/>
      <c r="CW151" s="419"/>
      <c r="CX151" s="419"/>
      <c r="CY151" s="419"/>
      <c r="CZ151" s="419"/>
      <c r="DA151" s="419"/>
      <c r="DB151" s="419"/>
      <c r="DC151" s="419"/>
      <c r="DD151" s="419"/>
      <c r="DE151" s="419"/>
      <c r="DF151" s="419"/>
      <c r="DG151" s="419"/>
      <c r="DH151" s="419"/>
      <c r="DI151" s="419"/>
      <c r="DJ151" s="419"/>
      <c r="DK151" s="419"/>
      <c r="DL151" s="419"/>
      <c r="DM151" s="419"/>
      <c r="DN151" s="419"/>
      <c r="DO151" s="419"/>
      <c r="DP151" s="419"/>
      <c r="DQ151" s="419"/>
      <c r="DR151" s="419"/>
      <c r="DS151" s="419"/>
      <c r="DT151" s="419"/>
      <c r="DU151" s="419"/>
      <c r="DV151" s="419"/>
      <c r="DW151" s="419"/>
      <c r="DX151" s="419"/>
      <c r="DY151" s="419"/>
      <c r="DZ151" s="419"/>
      <c r="EA151" s="419"/>
      <c r="EB151" s="419"/>
      <c r="EC151" s="419"/>
      <c r="ED151" s="419"/>
      <c r="EE151" s="419"/>
      <c r="EF151" s="419"/>
      <c r="EG151" s="419"/>
      <c r="EH151" s="419"/>
      <c r="EI151" s="419"/>
      <c r="EJ151" s="419"/>
      <c r="EK151" s="419"/>
      <c r="EL151" s="419"/>
      <c r="EM151" s="419"/>
      <c r="EN151" s="419"/>
      <c r="EO151" s="419"/>
      <c r="EP151" s="419"/>
      <c r="EQ151" s="419"/>
      <c r="ER151" s="419"/>
      <c r="ES151" s="419"/>
      <c r="ET151" s="419"/>
      <c r="EU151" s="419"/>
    </row>
    <row r="152" spans="1:151" s="429" customFormat="1" ht="87" hidden="1">
      <c r="A152" s="429" t="s">
        <v>2037</v>
      </c>
      <c r="B152" s="429" t="s">
        <v>952</v>
      </c>
      <c r="C152" s="429" t="s">
        <v>361</v>
      </c>
      <c r="D152" s="429" t="s">
        <v>2038</v>
      </c>
      <c r="E152" s="429" t="s">
        <v>2039</v>
      </c>
      <c r="F152" s="429" t="s">
        <v>32</v>
      </c>
      <c r="G152" s="429" t="s">
        <v>1516</v>
      </c>
      <c r="H152" s="429" t="s">
        <v>1515</v>
      </c>
      <c r="I152" s="429" t="s">
        <v>1516</v>
      </c>
      <c r="J152" s="430" t="s">
        <v>1517</v>
      </c>
      <c r="K152" s="430" t="s">
        <v>1698</v>
      </c>
      <c r="L152" s="430" t="s">
        <v>1698</v>
      </c>
      <c r="M152" s="429" t="s">
        <v>1519</v>
      </c>
      <c r="N152" s="429" t="s">
        <v>1530</v>
      </c>
      <c r="O152" s="429" t="s">
        <v>1521</v>
      </c>
      <c r="P152" s="429" t="s">
        <v>33</v>
      </c>
      <c r="Q152" s="429" t="s">
        <v>32</v>
      </c>
      <c r="R152" s="429" t="s">
        <v>2015</v>
      </c>
      <c r="S152" s="429" t="s">
        <v>1516</v>
      </c>
      <c r="T152" s="429" t="s">
        <v>1535</v>
      </c>
      <c r="V152" s="429" t="s">
        <v>8</v>
      </c>
      <c r="X152" s="429" t="s">
        <v>8</v>
      </c>
      <c r="AA152" s="429" t="s">
        <v>32</v>
      </c>
      <c r="AB152" s="429" t="s">
        <v>1536</v>
      </c>
      <c r="AC152" s="429" t="s">
        <v>1536</v>
      </c>
      <c r="AD152" s="429" t="s">
        <v>1537</v>
      </c>
      <c r="AE152" s="429" t="s">
        <v>1526</v>
      </c>
      <c r="AF152" s="430">
        <v>44530</v>
      </c>
      <c r="AG152" s="429" t="s">
        <v>1538</v>
      </c>
      <c r="AH152" s="429">
        <v>1</v>
      </c>
      <c r="AI152" s="419"/>
      <c r="AJ152" s="419"/>
      <c r="AK152" s="419"/>
      <c r="AL152" s="419"/>
      <c r="AM152" s="419"/>
      <c r="AN152" s="419"/>
      <c r="AO152" s="419"/>
      <c r="AP152" s="419"/>
      <c r="AQ152" s="419"/>
      <c r="AR152" s="419"/>
      <c r="AS152" s="419"/>
      <c r="AT152" s="419"/>
      <c r="AU152" s="419"/>
      <c r="AV152" s="419"/>
      <c r="AW152" s="419"/>
      <c r="AX152" s="419"/>
      <c r="AY152" s="419"/>
      <c r="AZ152" s="419"/>
      <c r="BA152" s="419"/>
      <c r="BB152" s="419"/>
      <c r="BC152" s="419"/>
      <c r="BD152" s="419"/>
      <c r="BE152" s="419"/>
      <c r="BF152" s="419"/>
      <c r="BG152" s="419"/>
      <c r="BH152" s="419"/>
      <c r="BI152" s="419"/>
      <c r="BJ152" s="419"/>
      <c r="BK152" s="419"/>
      <c r="BL152" s="419"/>
      <c r="BM152" s="419"/>
      <c r="BN152" s="419"/>
      <c r="BO152" s="419"/>
      <c r="BP152" s="419"/>
      <c r="BQ152" s="419"/>
      <c r="BR152" s="419"/>
      <c r="BS152" s="419"/>
      <c r="BT152" s="419"/>
      <c r="BU152" s="419"/>
      <c r="BV152" s="419"/>
      <c r="BW152" s="419"/>
      <c r="BX152" s="419"/>
      <c r="BY152" s="419"/>
      <c r="BZ152" s="419"/>
      <c r="CA152" s="419"/>
      <c r="CB152" s="419"/>
      <c r="CC152" s="419"/>
      <c r="CD152" s="419"/>
      <c r="CE152" s="419"/>
      <c r="CF152" s="419"/>
      <c r="CG152" s="419"/>
      <c r="CH152" s="419"/>
      <c r="CI152" s="419"/>
      <c r="CJ152" s="419"/>
      <c r="CK152" s="419"/>
      <c r="CL152" s="419"/>
      <c r="CM152" s="419"/>
      <c r="CN152" s="419"/>
      <c r="CO152" s="419"/>
      <c r="CP152" s="419"/>
      <c r="CQ152" s="419"/>
      <c r="CR152" s="419"/>
      <c r="CS152" s="419"/>
      <c r="CT152" s="419"/>
      <c r="CU152" s="419"/>
      <c r="CV152" s="419"/>
      <c r="CW152" s="419"/>
      <c r="CX152" s="419"/>
      <c r="CY152" s="419"/>
      <c r="CZ152" s="419"/>
      <c r="DA152" s="419"/>
      <c r="DB152" s="419"/>
      <c r="DC152" s="419"/>
      <c r="DD152" s="419"/>
      <c r="DE152" s="419"/>
      <c r="DF152" s="419"/>
      <c r="DG152" s="419"/>
      <c r="DH152" s="419"/>
      <c r="DI152" s="419"/>
      <c r="DJ152" s="419"/>
      <c r="DK152" s="419"/>
      <c r="DL152" s="419"/>
      <c r="DM152" s="419"/>
      <c r="DN152" s="419"/>
      <c r="DO152" s="419"/>
      <c r="DP152" s="419"/>
      <c r="DQ152" s="419"/>
      <c r="DR152" s="419"/>
      <c r="DS152" s="419"/>
      <c r="DT152" s="419"/>
      <c r="DU152" s="419"/>
      <c r="DV152" s="419"/>
      <c r="DW152" s="419"/>
      <c r="DX152" s="419"/>
      <c r="DY152" s="419"/>
      <c r="DZ152" s="419"/>
      <c r="EA152" s="419"/>
      <c r="EB152" s="419"/>
      <c r="EC152" s="419"/>
      <c r="ED152" s="419"/>
      <c r="EE152" s="419"/>
      <c r="EF152" s="419"/>
      <c r="EG152" s="419"/>
      <c r="EH152" s="419"/>
      <c r="EI152" s="419"/>
      <c r="EJ152" s="419"/>
      <c r="EK152" s="419"/>
      <c r="EL152" s="419"/>
      <c r="EM152" s="419"/>
      <c r="EN152" s="419"/>
      <c r="EO152" s="419"/>
      <c r="EP152" s="419"/>
      <c r="EQ152" s="419"/>
      <c r="ER152" s="419"/>
      <c r="ES152" s="419"/>
      <c r="ET152" s="419"/>
      <c r="EU152" s="419"/>
    </row>
    <row r="153" spans="1:151" s="429" customFormat="1" ht="58" hidden="1">
      <c r="A153" s="429" t="s">
        <v>2040</v>
      </c>
      <c r="B153" s="447" t="s">
        <v>958</v>
      </c>
      <c r="C153" s="429" t="s">
        <v>2041</v>
      </c>
      <c r="D153" s="429" t="s">
        <v>2042</v>
      </c>
      <c r="E153" s="429" t="s">
        <v>2043</v>
      </c>
      <c r="F153" s="430" t="s">
        <v>33</v>
      </c>
      <c r="G153" s="429" t="s">
        <v>2044</v>
      </c>
      <c r="H153" s="429" t="s">
        <v>2045</v>
      </c>
      <c r="I153" s="429" t="s">
        <v>1516</v>
      </c>
      <c r="J153" s="430" t="s">
        <v>1517</v>
      </c>
      <c r="K153" s="430" t="s">
        <v>966</v>
      </c>
      <c r="L153" s="430" t="s">
        <v>966</v>
      </c>
      <c r="M153" s="429" t="s">
        <v>1519</v>
      </c>
      <c r="N153" s="429" t="s">
        <v>1520</v>
      </c>
      <c r="O153" s="433" t="s">
        <v>2046</v>
      </c>
      <c r="P153" s="429" t="s">
        <v>33</v>
      </c>
      <c r="Q153" s="448" t="s">
        <v>2047</v>
      </c>
      <c r="R153" s="429" t="s">
        <v>2048</v>
      </c>
      <c r="S153" s="429" t="s">
        <v>1516</v>
      </c>
      <c r="T153" s="429" t="s">
        <v>1523</v>
      </c>
      <c r="V153" s="429" t="s">
        <v>1524</v>
      </c>
      <c r="X153" s="429" t="s">
        <v>8</v>
      </c>
      <c r="Z153" s="429" t="s">
        <v>32</v>
      </c>
      <c r="AA153" s="429" t="s">
        <v>32</v>
      </c>
      <c r="AB153" s="429" t="s">
        <v>1516</v>
      </c>
      <c r="AC153" s="429" t="s">
        <v>1516</v>
      </c>
      <c r="AD153" s="429" t="s">
        <v>1516</v>
      </c>
      <c r="AE153" s="429" t="s">
        <v>1516</v>
      </c>
      <c r="AF153" s="430">
        <v>44826</v>
      </c>
      <c r="AG153" s="429" t="s">
        <v>1516</v>
      </c>
      <c r="AH153" s="429">
        <v>1</v>
      </c>
      <c r="AI153" s="419"/>
      <c r="AJ153" s="419"/>
      <c r="AK153" s="419"/>
      <c r="AL153" s="419"/>
      <c r="AM153" s="419"/>
      <c r="AN153" s="419"/>
      <c r="AO153" s="419"/>
      <c r="AP153" s="419"/>
      <c r="AQ153" s="419"/>
      <c r="AR153" s="419"/>
      <c r="AS153" s="419"/>
      <c r="AT153" s="419"/>
      <c r="AU153" s="419"/>
      <c r="AV153" s="419"/>
      <c r="AW153" s="419"/>
      <c r="AX153" s="419"/>
      <c r="AY153" s="419"/>
      <c r="AZ153" s="419"/>
      <c r="BA153" s="419"/>
      <c r="BB153" s="419"/>
      <c r="BC153" s="419"/>
      <c r="BD153" s="419"/>
      <c r="BE153" s="419"/>
      <c r="BF153" s="419"/>
      <c r="BG153" s="419"/>
      <c r="BH153" s="419"/>
      <c r="BI153" s="419"/>
      <c r="BJ153" s="419"/>
      <c r="BK153" s="419"/>
      <c r="BL153" s="419"/>
      <c r="BM153" s="419"/>
      <c r="BN153" s="419"/>
      <c r="BO153" s="419"/>
      <c r="BP153" s="419"/>
      <c r="BQ153" s="419"/>
      <c r="BR153" s="419"/>
      <c r="BS153" s="419"/>
      <c r="BT153" s="419"/>
      <c r="BU153" s="419"/>
      <c r="BV153" s="419"/>
      <c r="BW153" s="419"/>
      <c r="BX153" s="419"/>
      <c r="BY153" s="419"/>
      <c r="BZ153" s="419"/>
      <c r="CA153" s="419"/>
      <c r="CB153" s="419"/>
      <c r="CC153" s="419"/>
      <c r="CD153" s="419"/>
      <c r="CE153" s="419"/>
      <c r="CF153" s="419"/>
      <c r="CG153" s="419"/>
      <c r="CH153" s="419"/>
      <c r="CI153" s="419"/>
      <c r="CJ153" s="419"/>
      <c r="CK153" s="419"/>
      <c r="CL153" s="419"/>
      <c r="CM153" s="419"/>
      <c r="CN153" s="419"/>
      <c r="CO153" s="419"/>
      <c r="CP153" s="419"/>
      <c r="CQ153" s="419"/>
      <c r="CR153" s="419"/>
      <c r="CS153" s="419"/>
      <c r="CT153" s="419"/>
      <c r="CU153" s="419"/>
      <c r="CV153" s="419"/>
      <c r="CW153" s="419"/>
      <c r="CX153" s="419"/>
      <c r="CY153" s="419"/>
      <c r="CZ153" s="419"/>
      <c r="DA153" s="419"/>
      <c r="DB153" s="419"/>
      <c r="DC153" s="419"/>
      <c r="DD153" s="419"/>
      <c r="DE153" s="419"/>
      <c r="DF153" s="419"/>
      <c r="DG153" s="419"/>
      <c r="DH153" s="419"/>
      <c r="DI153" s="419"/>
      <c r="DJ153" s="419"/>
      <c r="DK153" s="419"/>
      <c r="DL153" s="419"/>
      <c r="DM153" s="419"/>
      <c r="DN153" s="419"/>
      <c r="DO153" s="419"/>
      <c r="DP153" s="419"/>
      <c r="DQ153" s="419"/>
      <c r="DR153" s="419"/>
      <c r="DS153" s="419"/>
      <c r="DT153" s="419"/>
      <c r="DU153" s="419"/>
      <c r="DV153" s="419"/>
      <c r="DW153" s="419"/>
      <c r="DX153" s="419"/>
      <c r="DY153" s="419"/>
      <c r="DZ153" s="419"/>
      <c r="EA153" s="419"/>
      <c r="EB153" s="419"/>
      <c r="EC153" s="419"/>
      <c r="ED153" s="419"/>
      <c r="EE153" s="419"/>
      <c r="EF153" s="419"/>
      <c r="EG153" s="419"/>
      <c r="EH153" s="419"/>
      <c r="EI153" s="419"/>
      <c r="EJ153" s="419"/>
      <c r="EK153" s="419"/>
      <c r="EL153" s="419"/>
      <c r="EM153" s="419"/>
      <c r="EN153" s="419"/>
      <c r="EO153" s="419"/>
      <c r="EP153" s="419"/>
      <c r="EQ153" s="419"/>
      <c r="ER153" s="419"/>
      <c r="ES153" s="419"/>
      <c r="ET153" s="419"/>
      <c r="EU153" s="419"/>
    </row>
    <row r="154" spans="1:151" s="429" customFormat="1" ht="43.5" hidden="1">
      <c r="A154" s="429" t="s">
        <v>2049</v>
      </c>
      <c r="B154" s="447" t="s">
        <v>958</v>
      </c>
      <c r="C154" s="429" t="s">
        <v>2041</v>
      </c>
      <c r="D154" s="429" t="s">
        <v>2050</v>
      </c>
      <c r="E154" s="429" t="s">
        <v>2051</v>
      </c>
      <c r="F154" s="430" t="s">
        <v>33</v>
      </c>
      <c r="G154" s="449" t="s">
        <v>1868</v>
      </c>
      <c r="H154" s="429" t="s">
        <v>2052</v>
      </c>
      <c r="I154" s="429" t="s">
        <v>1516</v>
      </c>
      <c r="J154" s="430" t="s">
        <v>1517</v>
      </c>
      <c r="K154" s="430" t="s">
        <v>966</v>
      </c>
      <c r="L154" s="430" t="s">
        <v>966</v>
      </c>
      <c r="M154" s="429" t="s">
        <v>1519</v>
      </c>
      <c r="N154" s="429" t="s">
        <v>1530</v>
      </c>
      <c r="O154" s="429" t="s">
        <v>1635</v>
      </c>
      <c r="P154" s="450" t="s">
        <v>33</v>
      </c>
      <c r="Q154" s="450" t="s">
        <v>114</v>
      </c>
      <c r="R154" s="429" t="s">
        <v>2053</v>
      </c>
      <c r="S154" s="429" t="s">
        <v>1516</v>
      </c>
      <c r="T154" s="429" t="s">
        <v>1523</v>
      </c>
      <c r="V154" s="429" t="s">
        <v>1524</v>
      </c>
      <c r="X154" s="429" t="s">
        <v>8</v>
      </c>
      <c r="Z154" s="429" t="s">
        <v>32</v>
      </c>
      <c r="AA154" s="429" t="s">
        <v>33</v>
      </c>
      <c r="AB154" s="429" t="s">
        <v>1516</v>
      </c>
      <c r="AC154" s="429" t="s">
        <v>1516</v>
      </c>
      <c r="AD154" s="429" t="s">
        <v>1516</v>
      </c>
      <c r="AE154" s="429" t="s">
        <v>1516</v>
      </c>
      <c r="AF154" s="430">
        <v>44826</v>
      </c>
      <c r="AG154" s="429" t="s">
        <v>1516</v>
      </c>
      <c r="AH154" s="429">
        <v>1</v>
      </c>
      <c r="AI154" s="419"/>
      <c r="AJ154" s="419"/>
      <c r="AK154" s="419"/>
      <c r="AL154" s="419"/>
      <c r="AM154" s="419"/>
      <c r="AN154" s="419"/>
      <c r="AO154" s="419"/>
      <c r="AP154" s="419"/>
      <c r="AQ154" s="419"/>
      <c r="AR154" s="419"/>
      <c r="AS154" s="419"/>
      <c r="AT154" s="419"/>
      <c r="AU154" s="419"/>
      <c r="AV154" s="419"/>
      <c r="AW154" s="419"/>
      <c r="AX154" s="419"/>
      <c r="AY154" s="419"/>
      <c r="AZ154" s="419"/>
      <c r="BA154" s="419"/>
      <c r="BB154" s="419"/>
      <c r="BC154" s="419"/>
      <c r="BD154" s="419"/>
      <c r="BE154" s="419"/>
      <c r="BF154" s="419"/>
      <c r="BG154" s="419"/>
      <c r="BH154" s="419"/>
      <c r="BI154" s="419"/>
      <c r="BJ154" s="419"/>
      <c r="BK154" s="419"/>
      <c r="BL154" s="419"/>
      <c r="BM154" s="419"/>
      <c r="BN154" s="419"/>
      <c r="BO154" s="419"/>
      <c r="BP154" s="419"/>
      <c r="BQ154" s="419"/>
      <c r="BR154" s="419"/>
      <c r="BS154" s="419"/>
      <c r="BT154" s="419"/>
      <c r="BU154" s="419"/>
      <c r="BV154" s="419"/>
      <c r="BW154" s="419"/>
      <c r="BX154" s="419"/>
      <c r="BY154" s="419"/>
      <c r="BZ154" s="419"/>
      <c r="CA154" s="419"/>
      <c r="CB154" s="419"/>
      <c r="CC154" s="419"/>
      <c r="CD154" s="419"/>
      <c r="CE154" s="419"/>
      <c r="CF154" s="419"/>
      <c r="CG154" s="419"/>
      <c r="CH154" s="419"/>
      <c r="CI154" s="419"/>
      <c r="CJ154" s="419"/>
      <c r="CK154" s="419"/>
      <c r="CL154" s="419"/>
      <c r="CM154" s="419"/>
      <c r="CN154" s="419"/>
      <c r="CO154" s="419"/>
      <c r="CP154" s="419"/>
      <c r="CQ154" s="419"/>
      <c r="CR154" s="419"/>
      <c r="CS154" s="419"/>
      <c r="CT154" s="419"/>
      <c r="CU154" s="419"/>
      <c r="CV154" s="419"/>
      <c r="CW154" s="419"/>
      <c r="CX154" s="419"/>
      <c r="CY154" s="419"/>
      <c r="CZ154" s="419"/>
      <c r="DA154" s="419"/>
      <c r="DB154" s="419"/>
      <c r="DC154" s="419"/>
      <c r="DD154" s="419"/>
      <c r="DE154" s="419"/>
      <c r="DF154" s="419"/>
      <c r="DG154" s="419"/>
      <c r="DH154" s="419"/>
      <c r="DI154" s="419"/>
      <c r="DJ154" s="419"/>
      <c r="DK154" s="419"/>
      <c r="DL154" s="419"/>
      <c r="DM154" s="419"/>
      <c r="DN154" s="419"/>
      <c r="DO154" s="419"/>
      <c r="DP154" s="419"/>
      <c r="DQ154" s="419"/>
      <c r="DR154" s="419"/>
      <c r="DS154" s="419"/>
      <c r="DT154" s="419"/>
      <c r="DU154" s="419"/>
      <c r="DV154" s="419"/>
      <c r="DW154" s="419"/>
      <c r="DX154" s="419"/>
      <c r="DY154" s="419"/>
      <c r="DZ154" s="419"/>
      <c r="EA154" s="419"/>
      <c r="EB154" s="419"/>
      <c r="EC154" s="419"/>
      <c r="ED154" s="419"/>
      <c r="EE154" s="419"/>
      <c r="EF154" s="419"/>
      <c r="EG154" s="419"/>
      <c r="EH154" s="419"/>
      <c r="EI154" s="419"/>
      <c r="EJ154" s="419"/>
      <c r="EK154" s="419"/>
      <c r="EL154" s="419"/>
      <c r="EM154" s="419"/>
      <c r="EN154" s="419"/>
      <c r="EO154" s="419"/>
      <c r="EP154" s="419"/>
      <c r="EQ154" s="419"/>
      <c r="ER154" s="419"/>
      <c r="ES154" s="419"/>
      <c r="ET154" s="419"/>
      <c r="EU154" s="419"/>
    </row>
    <row r="155" spans="1:151" s="429" customFormat="1" ht="43.5" hidden="1">
      <c r="A155" s="429" t="s">
        <v>2054</v>
      </c>
      <c r="B155" s="447" t="s">
        <v>958</v>
      </c>
      <c r="C155" s="429" t="s">
        <v>2041</v>
      </c>
      <c r="D155" s="429" t="s">
        <v>2055</v>
      </c>
      <c r="E155" s="429" t="s">
        <v>2056</v>
      </c>
      <c r="F155" s="430" t="s">
        <v>33</v>
      </c>
      <c r="G155" s="429" t="s">
        <v>2044</v>
      </c>
      <c r="H155" s="429" t="s">
        <v>2045</v>
      </c>
      <c r="I155" s="429" t="s">
        <v>1516</v>
      </c>
      <c r="J155" s="430" t="s">
        <v>1517</v>
      </c>
      <c r="K155" s="430" t="s">
        <v>966</v>
      </c>
      <c r="L155" s="430" t="s">
        <v>966</v>
      </c>
      <c r="M155" s="429" t="s">
        <v>1519</v>
      </c>
      <c r="N155" s="429" t="s">
        <v>1520</v>
      </c>
      <c r="O155" s="429" t="s">
        <v>2057</v>
      </c>
      <c r="P155" s="450" t="s">
        <v>33</v>
      </c>
      <c r="Q155" s="450" t="s">
        <v>114</v>
      </c>
      <c r="R155" s="429" t="s">
        <v>2058</v>
      </c>
      <c r="S155" s="429" t="s">
        <v>1516</v>
      </c>
      <c r="T155" s="429" t="s">
        <v>1523</v>
      </c>
      <c r="V155" s="429" t="s">
        <v>1524</v>
      </c>
      <c r="X155" s="429" t="s">
        <v>8</v>
      </c>
      <c r="Z155" s="429" t="s">
        <v>32</v>
      </c>
      <c r="AA155" s="429" t="s">
        <v>32</v>
      </c>
      <c r="AB155" s="429" t="s">
        <v>1516</v>
      </c>
      <c r="AC155" s="429" t="s">
        <v>1516</v>
      </c>
      <c r="AD155" s="429" t="s">
        <v>1516</v>
      </c>
      <c r="AE155" s="429" t="s">
        <v>1516</v>
      </c>
      <c r="AF155" s="430">
        <v>44826</v>
      </c>
      <c r="AG155" s="429" t="s">
        <v>1516</v>
      </c>
      <c r="AH155" s="429">
        <v>1</v>
      </c>
      <c r="AI155" s="419"/>
      <c r="AJ155" s="419"/>
      <c r="AK155" s="419"/>
      <c r="AL155" s="419"/>
      <c r="AM155" s="419"/>
      <c r="AN155" s="419"/>
      <c r="AO155" s="419"/>
      <c r="AP155" s="419"/>
      <c r="AQ155" s="419"/>
      <c r="AR155" s="419"/>
      <c r="AS155" s="419"/>
      <c r="AT155" s="419"/>
      <c r="AU155" s="419"/>
      <c r="AV155" s="419"/>
      <c r="AW155" s="419"/>
      <c r="AX155" s="419"/>
      <c r="AY155" s="419"/>
      <c r="AZ155" s="419"/>
      <c r="BA155" s="419"/>
      <c r="BB155" s="419"/>
      <c r="BC155" s="419"/>
      <c r="BD155" s="419"/>
      <c r="BE155" s="419"/>
      <c r="BF155" s="419"/>
      <c r="BG155" s="419"/>
      <c r="BH155" s="419"/>
      <c r="BI155" s="419"/>
      <c r="BJ155" s="419"/>
      <c r="BK155" s="419"/>
      <c r="BL155" s="419"/>
      <c r="BM155" s="419"/>
      <c r="BN155" s="419"/>
      <c r="BO155" s="419"/>
      <c r="BP155" s="419"/>
      <c r="BQ155" s="419"/>
      <c r="BR155" s="419"/>
      <c r="BS155" s="419"/>
      <c r="BT155" s="419"/>
      <c r="BU155" s="419"/>
      <c r="BV155" s="419"/>
      <c r="BW155" s="419"/>
      <c r="BX155" s="419"/>
      <c r="BY155" s="419"/>
      <c r="BZ155" s="419"/>
      <c r="CA155" s="419"/>
      <c r="CB155" s="419"/>
      <c r="CC155" s="419"/>
      <c r="CD155" s="419"/>
      <c r="CE155" s="419"/>
      <c r="CF155" s="419"/>
      <c r="CG155" s="419"/>
      <c r="CH155" s="419"/>
      <c r="CI155" s="419"/>
      <c r="CJ155" s="419"/>
      <c r="CK155" s="419"/>
      <c r="CL155" s="419"/>
      <c r="CM155" s="419"/>
      <c r="CN155" s="419"/>
      <c r="CO155" s="419"/>
      <c r="CP155" s="419"/>
      <c r="CQ155" s="419"/>
      <c r="CR155" s="419"/>
      <c r="CS155" s="419"/>
      <c r="CT155" s="419"/>
      <c r="CU155" s="419"/>
      <c r="CV155" s="419"/>
      <c r="CW155" s="419"/>
      <c r="CX155" s="419"/>
      <c r="CY155" s="419"/>
      <c r="CZ155" s="419"/>
      <c r="DA155" s="419"/>
      <c r="DB155" s="419"/>
      <c r="DC155" s="419"/>
      <c r="DD155" s="419"/>
      <c r="DE155" s="419"/>
      <c r="DF155" s="419"/>
      <c r="DG155" s="419"/>
      <c r="DH155" s="419"/>
      <c r="DI155" s="419"/>
      <c r="DJ155" s="419"/>
      <c r="DK155" s="419"/>
      <c r="DL155" s="419"/>
      <c r="DM155" s="419"/>
      <c r="DN155" s="419"/>
      <c r="DO155" s="419"/>
      <c r="DP155" s="419"/>
      <c r="DQ155" s="419"/>
      <c r="DR155" s="419"/>
      <c r="DS155" s="419"/>
      <c r="DT155" s="419"/>
      <c r="DU155" s="419"/>
      <c r="DV155" s="419"/>
      <c r="DW155" s="419"/>
      <c r="DX155" s="419"/>
      <c r="DY155" s="419"/>
      <c r="DZ155" s="419"/>
      <c r="EA155" s="419"/>
      <c r="EB155" s="419"/>
      <c r="EC155" s="419"/>
      <c r="ED155" s="419"/>
      <c r="EE155" s="419"/>
      <c r="EF155" s="419"/>
      <c r="EG155" s="419"/>
      <c r="EH155" s="419"/>
      <c r="EI155" s="419"/>
      <c r="EJ155" s="419"/>
      <c r="EK155" s="419"/>
      <c r="EL155" s="419"/>
      <c r="EM155" s="419"/>
      <c r="EN155" s="419"/>
      <c r="EO155" s="419"/>
      <c r="EP155" s="419"/>
      <c r="EQ155" s="419"/>
      <c r="ER155" s="419"/>
      <c r="ES155" s="419"/>
      <c r="ET155" s="419"/>
      <c r="EU155" s="419"/>
    </row>
    <row r="156" spans="1:151" s="429" customFormat="1" ht="43.5" hidden="1">
      <c r="A156" s="429" t="s">
        <v>2059</v>
      </c>
      <c r="B156" s="447" t="s">
        <v>958</v>
      </c>
      <c r="C156" s="429" t="s">
        <v>2041</v>
      </c>
      <c r="D156" s="429" t="s">
        <v>2060</v>
      </c>
      <c r="E156" s="429" t="s">
        <v>2061</v>
      </c>
      <c r="F156" s="430" t="s">
        <v>33</v>
      </c>
      <c r="G156" s="429" t="s">
        <v>2044</v>
      </c>
      <c r="H156" s="429" t="s">
        <v>2045</v>
      </c>
      <c r="I156" s="429" t="s">
        <v>1516</v>
      </c>
      <c r="J156" s="430" t="s">
        <v>1517</v>
      </c>
      <c r="K156" s="430" t="s">
        <v>966</v>
      </c>
      <c r="L156" s="430" t="s">
        <v>966</v>
      </c>
      <c r="M156" s="429" t="s">
        <v>1519</v>
      </c>
      <c r="N156" s="429" t="s">
        <v>1520</v>
      </c>
      <c r="O156" s="429" t="s">
        <v>2057</v>
      </c>
      <c r="P156" s="450" t="s">
        <v>33</v>
      </c>
      <c r="Q156" s="450" t="s">
        <v>114</v>
      </c>
      <c r="R156" s="429" t="s">
        <v>2058</v>
      </c>
      <c r="S156" s="429" t="s">
        <v>1516</v>
      </c>
      <c r="T156" s="429" t="s">
        <v>1523</v>
      </c>
      <c r="V156" s="429" t="s">
        <v>1524</v>
      </c>
      <c r="X156" s="429" t="s">
        <v>8</v>
      </c>
      <c r="Z156" s="429" t="s">
        <v>33</v>
      </c>
      <c r="AA156" s="429" t="s">
        <v>32</v>
      </c>
      <c r="AB156" s="429" t="s">
        <v>1516</v>
      </c>
      <c r="AC156" s="429" t="s">
        <v>1516</v>
      </c>
      <c r="AD156" s="429" t="s">
        <v>1516</v>
      </c>
      <c r="AE156" s="429" t="s">
        <v>1516</v>
      </c>
      <c r="AF156" s="430">
        <v>44826</v>
      </c>
      <c r="AG156" s="429" t="s">
        <v>1516</v>
      </c>
      <c r="AH156" s="429">
        <v>1</v>
      </c>
      <c r="AI156" s="419"/>
      <c r="AJ156" s="419"/>
      <c r="AK156" s="419"/>
      <c r="AL156" s="419"/>
      <c r="AM156" s="419"/>
      <c r="AN156" s="419"/>
      <c r="AO156" s="419"/>
      <c r="AP156" s="419"/>
      <c r="AQ156" s="419"/>
      <c r="AR156" s="419"/>
      <c r="AS156" s="419"/>
      <c r="AT156" s="419"/>
      <c r="AU156" s="419"/>
      <c r="AV156" s="419"/>
      <c r="AW156" s="419"/>
      <c r="AX156" s="419"/>
      <c r="AY156" s="419"/>
      <c r="AZ156" s="419"/>
      <c r="BA156" s="419"/>
      <c r="BB156" s="419"/>
      <c r="BC156" s="419"/>
      <c r="BD156" s="419"/>
      <c r="BE156" s="419"/>
      <c r="BF156" s="419"/>
      <c r="BG156" s="419"/>
      <c r="BH156" s="419"/>
      <c r="BI156" s="419"/>
      <c r="BJ156" s="419"/>
      <c r="BK156" s="419"/>
      <c r="BL156" s="419"/>
      <c r="BM156" s="419"/>
      <c r="BN156" s="419"/>
      <c r="BO156" s="419"/>
      <c r="BP156" s="419"/>
      <c r="BQ156" s="419"/>
      <c r="BR156" s="419"/>
      <c r="BS156" s="419"/>
      <c r="BT156" s="419"/>
      <c r="BU156" s="419"/>
      <c r="BV156" s="419"/>
      <c r="BW156" s="419"/>
      <c r="BX156" s="419"/>
      <c r="BY156" s="419"/>
      <c r="BZ156" s="419"/>
      <c r="CA156" s="419"/>
      <c r="CB156" s="419"/>
      <c r="CC156" s="419"/>
      <c r="CD156" s="419"/>
      <c r="CE156" s="419"/>
      <c r="CF156" s="419"/>
      <c r="CG156" s="419"/>
      <c r="CH156" s="419"/>
      <c r="CI156" s="419"/>
      <c r="CJ156" s="419"/>
      <c r="CK156" s="419"/>
      <c r="CL156" s="419"/>
      <c r="CM156" s="419"/>
      <c r="CN156" s="419"/>
      <c r="CO156" s="419"/>
      <c r="CP156" s="419"/>
      <c r="CQ156" s="419"/>
      <c r="CR156" s="419"/>
      <c r="CS156" s="419"/>
      <c r="CT156" s="419"/>
      <c r="CU156" s="419"/>
      <c r="CV156" s="419"/>
      <c r="CW156" s="419"/>
      <c r="CX156" s="419"/>
      <c r="CY156" s="419"/>
      <c r="CZ156" s="419"/>
      <c r="DA156" s="419"/>
      <c r="DB156" s="419"/>
      <c r="DC156" s="419"/>
      <c r="DD156" s="419"/>
      <c r="DE156" s="419"/>
      <c r="DF156" s="419"/>
      <c r="DG156" s="419"/>
      <c r="DH156" s="419"/>
      <c r="DI156" s="419"/>
      <c r="DJ156" s="419"/>
      <c r="DK156" s="419"/>
      <c r="DL156" s="419"/>
      <c r="DM156" s="419"/>
      <c r="DN156" s="419"/>
      <c r="DO156" s="419"/>
      <c r="DP156" s="419"/>
      <c r="DQ156" s="419"/>
      <c r="DR156" s="419"/>
      <c r="DS156" s="419"/>
      <c r="DT156" s="419"/>
      <c r="DU156" s="419"/>
      <c r="DV156" s="419"/>
      <c r="DW156" s="419"/>
      <c r="DX156" s="419"/>
      <c r="DY156" s="419"/>
      <c r="DZ156" s="419"/>
      <c r="EA156" s="419"/>
      <c r="EB156" s="419"/>
      <c r="EC156" s="419"/>
      <c r="ED156" s="419"/>
      <c r="EE156" s="419"/>
      <c r="EF156" s="419"/>
      <c r="EG156" s="419"/>
      <c r="EH156" s="419"/>
      <c r="EI156" s="419"/>
      <c r="EJ156" s="419"/>
      <c r="EK156" s="419"/>
      <c r="EL156" s="419"/>
      <c r="EM156" s="419"/>
      <c r="EN156" s="419"/>
      <c r="EO156" s="419"/>
      <c r="EP156" s="419"/>
      <c r="EQ156" s="419"/>
      <c r="ER156" s="419"/>
      <c r="ES156" s="419"/>
      <c r="ET156" s="419"/>
      <c r="EU156" s="419"/>
    </row>
    <row r="157" spans="1:151" s="429" customFormat="1" ht="116" hidden="1">
      <c r="A157" s="429" t="s">
        <v>2062</v>
      </c>
      <c r="B157" s="447" t="s">
        <v>958</v>
      </c>
      <c r="C157" s="429" t="s">
        <v>2041</v>
      </c>
      <c r="D157" s="429" t="s">
        <v>2063</v>
      </c>
      <c r="E157" s="429" t="s">
        <v>2064</v>
      </c>
      <c r="F157" s="430" t="s">
        <v>33</v>
      </c>
      <c r="G157" s="429" t="s">
        <v>2044</v>
      </c>
      <c r="H157" s="429" t="s">
        <v>2045</v>
      </c>
      <c r="I157" s="429" t="s">
        <v>1516</v>
      </c>
      <c r="J157" s="430" t="s">
        <v>1517</v>
      </c>
      <c r="K157" s="430" t="s">
        <v>966</v>
      </c>
      <c r="L157" s="430" t="s">
        <v>966</v>
      </c>
      <c r="M157" s="429" t="s">
        <v>1519</v>
      </c>
      <c r="N157" s="429" t="s">
        <v>1520</v>
      </c>
      <c r="O157" s="429" t="s">
        <v>2065</v>
      </c>
      <c r="P157" s="450" t="s">
        <v>33</v>
      </c>
      <c r="Q157" s="448" t="s">
        <v>2066</v>
      </c>
      <c r="R157" s="429" t="s">
        <v>2058</v>
      </c>
      <c r="S157" s="429" t="s">
        <v>1516</v>
      </c>
      <c r="T157" s="429" t="s">
        <v>1523</v>
      </c>
      <c r="V157" s="429" t="s">
        <v>1524</v>
      </c>
      <c r="X157" s="429" t="s">
        <v>8</v>
      </c>
      <c r="Z157" s="429" t="s">
        <v>33</v>
      </c>
      <c r="AA157" s="429" t="s">
        <v>32</v>
      </c>
      <c r="AB157" s="429" t="s">
        <v>1516</v>
      </c>
      <c r="AC157" s="429" t="s">
        <v>1516</v>
      </c>
      <c r="AD157" s="429" t="s">
        <v>1516</v>
      </c>
      <c r="AE157" s="429" t="s">
        <v>1516</v>
      </c>
      <c r="AF157" s="430">
        <v>44826</v>
      </c>
      <c r="AG157" s="429" t="s">
        <v>1516</v>
      </c>
      <c r="AH157" s="429">
        <v>1</v>
      </c>
      <c r="AI157" s="419"/>
      <c r="AJ157" s="419"/>
      <c r="AK157" s="419"/>
      <c r="AL157" s="419"/>
      <c r="AM157" s="419"/>
      <c r="AN157" s="419"/>
      <c r="AO157" s="419"/>
      <c r="AP157" s="419"/>
      <c r="AQ157" s="419"/>
      <c r="AR157" s="419"/>
      <c r="AS157" s="419"/>
      <c r="AT157" s="419"/>
      <c r="AU157" s="419"/>
      <c r="AV157" s="419"/>
      <c r="AW157" s="419"/>
      <c r="AX157" s="419"/>
      <c r="AY157" s="419"/>
      <c r="AZ157" s="419"/>
      <c r="BA157" s="419"/>
      <c r="BB157" s="419"/>
      <c r="BC157" s="419"/>
      <c r="BD157" s="419"/>
      <c r="BE157" s="419"/>
      <c r="BF157" s="419"/>
      <c r="BG157" s="419"/>
      <c r="BH157" s="419"/>
      <c r="BI157" s="419"/>
      <c r="BJ157" s="419"/>
      <c r="BK157" s="419"/>
      <c r="BL157" s="419"/>
      <c r="BM157" s="419"/>
      <c r="BN157" s="419"/>
      <c r="BO157" s="419"/>
      <c r="BP157" s="419"/>
      <c r="BQ157" s="419"/>
      <c r="BR157" s="419"/>
      <c r="BS157" s="419"/>
      <c r="BT157" s="419"/>
      <c r="BU157" s="419"/>
      <c r="BV157" s="419"/>
      <c r="BW157" s="419"/>
      <c r="BX157" s="419"/>
      <c r="BY157" s="419"/>
      <c r="BZ157" s="419"/>
      <c r="CA157" s="419"/>
      <c r="CB157" s="419"/>
      <c r="CC157" s="419"/>
      <c r="CD157" s="419"/>
      <c r="CE157" s="419"/>
      <c r="CF157" s="419"/>
      <c r="CG157" s="419"/>
      <c r="CH157" s="419"/>
      <c r="CI157" s="419"/>
      <c r="CJ157" s="419"/>
      <c r="CK157" s="419"/>
      <c r="CL157" s="419"/>
      <c r="CM157" s="419"/>
      <c r="CN157" s="419"/>
      <c r="CO157" s="419"/>
      <c r="CP157" s="419"/>
      <c r="CQ157" s="419"/>
      <c r="CR157" s="419"/>
      <c r="CS157" s="419"/>
      <c r="CT157" s="419"/>
      <c r="CU157" s="419"/>
      <c r="CV157" s="419"/>
      <c r="CW157" s="419"/>
      <c r="CX157" s="419"/>
      <c r="CY157" s="419"/>
      <c r="CZ157" s="419"/>
      <c r="DA157" s="419"/>
      <c r="DB157" s="419"/>
      <c r="DC157" s="419"/>
      <c r="DD157" s="419"/>
      <c r="DE157" s="419"/>
      <c r="DF157" s="419"/>
      <c r="DG157" s="419"/>
      <c r="DH157" s="419"/>
      <c r="DI157" s="419"/>
      <c r="DJ157" s="419"/>
      <c r="DK157" s="419"/>
      <c r="DL157" s="419"/>
      <c r="DM157" s="419"/>
      <c r="DN157" s="419"/>
      <c r="DO157" s="419"/>
      <c r="DP157" s="419"/>
      <c r="DQ157" s="419"/>
      <c r="DR157" s="419"/>
      <c r="DS157" s="419"/>
      <c r="DT157" s="419"/>
      <c r="DU157" s="419"/>
      <c r="DV157" s="419"/>
      <c r="DW157" s="419"/>
      <c r="DX157" s="419"/>
      <c r="DY157" s="419"/>
      <c r="DZ157" s="419"/>
      <c r="EA157" s="419"/>
      <c r="EB157" s="419"/>
      <c r="EC157" s="419"/>
      <c r="ED157" s="419"/>
      <c r="EE157" s="419"/>
      <c r="EF157" s="419"/>
      <c r="EG157" s="419"/>
      <c r="EH157" s="419"/>
      <c r="EI157" s="419"/>
      <c r="EJ157" s="419"/>
      <c r="EK157" s="419"/>
      <c r="EL157" s="419"/>
      <c r="EM157" s="419"/>
      <c r="EN157" s="419"/>
      <c r="EO157" s="419"/>
      <c r="EP157" s="419"/>
      <c r="EQ157" s="419"/>
      <c r="ER157" s="419"/>
      <c r="ES157" s="419"/>
      <c r="ET157" s="419"/>
      <c r="EU157" s="419"/>
    </row>
    <row r="158" spans="1:151" s="429" customFormat="1" ht="43.5" hidden="1">
      <c r="A158" s="429" t="s">
        <v>2067</v>
      </c>
      <c r="B158" s="447" t="s">
        <v>958</v>
      </c>
      <c r="C158" s="429" t="s">
        <v>2041</v>
      </c>
      <c r="D158" s="429" t="s">
        <v>2068</v>
      </c>
      <c r="E158" s="429" t="s">
        <v>2069</v>
      </c>
      <c r="F158" s="430" t="s">
        <v>33</v>
      </c>
      <c r="G158" s="429" t="s">
        <v>2044</v>
      </c>
      <c r="H158" s="429" t="s">
        <v>2052</v>
      </c>
      <c r="I158" s="429" t="s">
        <v>1516</v>
      </c>
      <c r="J158" s="430" t="s">
        <v>1517</v>
      </c>
      <c r="K158" s="430" t="s">
        <v>966</v>
      </c>
      <c r="L158" s="430" t="s">
        <v>966</v>
      </c>
      <c r="M158" s="429" t="s">
        <v>1519</v>
      </c>
      <c r="N158" s="429" t="s">
        <v>1520</v>
      </c>
      <c r="O158" s="429" t="s">
        <v>1635</v>
      </c>
      <c r="P158" s="450" t="s">
        <v>33</v>
      </c>
      <c r="Q158" s="451" t="s">
        <v>114</v>
      </c>
      <c r="R158" s="429" t="s">
        <v>2058</v>
      </c>
      <c r="S158" s="429" t="s">
        <v>1516</v>
      </c>
      <c r="T158" s="429" t="s">
        <v>1523</v>
      </c>
      <c r="V158" s="429" t="s">
        <v>1524</v>
      </c>
      <c r="X158" s="429" t="s">
        <v>8</v>
      </c>
      <c r="Z158" s="429" t="s">
        <v>33</v>
      </c>
      <c r="AA158" s="429" t="s">
        <v>33</v>
      </c>
      <c r="AB158" s="429" t="s">
        <v>1516</v>
      </c>
      <c r="AC158" s="429" t="s">
        <v>1516</v>
      </c>
      <c r="AD158" s="429" t="s">
        <v>1516</v>
      </c>
      <c r="AE158" s="429" t="s">
        <v>1516</v>
      </c>
      <c r="AF158" s="430">
        <v>44826</v>
      </c>
      <c r="AG158" s="429" t="s">
        <v>1516</v>
      </c>
      <c r="AH158" s="429">
        <v>1</v>
      </c>
      <c r="AI158" s="419"/>
      <c r="AJ158" s="419"/>
      <c r="AK158" s="419"/>
      <c r="AL158" s="419"/>
      <c r="AM158" s="419"/>
      <c r="AN158" s="419"/>
      <c r="AO158" s="419"/>
      <c r="AP158" s="419"/>
      <c r="AQ158" s="419"/>
      <c r="AR158" s="419"/>
      <c r="AS158" s="419"/>
      <c r="AT158" s="419"/>
      <c r="AU158" s="419"/>
      <c r="AV158" s="419"/>
      <c r="AW158" s="419"/>
      <c r="AX158" s="419"/>
      <c r="AY158" s="419"/>
      <c r="AZ158" s="419"/>
      <c r="BA158" s="419"/>
      <c r="BB158" s="419"/>
      <c r="BC158" s="419"/>
      <c r="BD158" s="419"/>
      <c r="BE158" s="419"/>
      <c r="BF158" s="419"/>
      <c r="BG158" s="419"/>
      <c r="BH158" s="419"/>
      <c r="BI158" s="419"/>
      <c r="BJ158" s="419"/>
      <c r="BK158" s="419"/>
      <c r="BL158" s="419"/>
      <c r="BM158" s="419"/>
      <c r="BN158" s="419"/>
      <c r="BO158" s="419"/>
      <c r="BP158" s="419"/>
      <c r="BQ158" s="419"/>
      <c r="BR158" s="419"/>
      <c r="BS158" s="419"/>
      <c r="BT158" s="419"/>
      <c r="BU158" s="419"/>
      <c r="BV158" s="419"/>
      <c r="BW158" s="419"/>
      <c r="BX158" s="419"/>
      <c r="BY158" s="419"/>
      <c r="BZ158" s="419"/>
      <c r="CA158" s="419"/>
      <c r="CB158" s="419"/>
      <c r="CC158" s="419"/>
      <c r="CD158" s="419"/>
      <c r="CE158" s="419"/>
      <c r="CF158" s="419"/>
      <c r="CG158" s="419"/>
      <c r="CH158" s="419"/>
      <c r="CI158" s="419"/>
      <c r="CJ158" s="419"/>
      <c r="CK158" s="419"/>
      <c r="CL158" s="419"/>
      <c r="CM158" s="419"/>
      <c r="CN158" s="419"/>
      <c r="CO158" s="419"/>
      <c r="CP158" s="419"/>
      <c r="CQ158" s="419"/>
      <c r="CR158" s="419"/>
      <c r="CS158" s="419"/>
      <c r="CT158" s="419"/>
      <c r="CU158" s="419"/>
      <c r="CV158" s="419"/>
      <c r="CW158" s="419"/>
      <c r="CX158" s="419"/>
      <c r="CY158" s="419"/>
      <c r="CZ158" s="419"/>
      <c r="DA158" s="419"/>
      <c r="DB158" s="419"/>
      <c r="DC158" s="419"/>
      <c r="DD158" s="419"/>
      <c r="DE158" s="419"/>
      <c r="DF158" s="419"/>
      <c r="DG158" s="419"/>
      <c r="DH158" s="419"/>
      <c r="DI158" s="419"/>
      <c r="DJ158" s="419"/>
      <c r="DK158" s="419"/>
      <c r="DL158" s="419"/>
      <c r="DM158" s="419"/>
      <c r="DN158" s="419"/>
      <c r="DO158" s="419"/>
      <c r="DP158" s="419"/>
      <c r="DQ158" s="419"/>
      <c r="DR158" s="419"/>
      <c r="DS158" s="419"/>
      <c r="DT158" s="419"/>
      <c r="DU158" s="419"/>
      <c r="DV158" s="419"/>
      <c r="DW158" s="419"/>
      <c r="DX158" s="419"/>
      <c r="DY158" s="419"/>
      <c r="DZ158" s="419"/>
      <c r="EA158" s="419"/>
      <c r="EB158" s="419"/>
      <c r="EC158" s="419"/>
      <c r="ED158" s="419"/>
      <c r="EE158" s="419"/>
      <c r="EF158" s="419"/>
      <c r="EG158" s="419"/>
      <c r="EH158" s="419"/>
      <c r="EI158" s="419"/>
      <c r="EJ158" s="419"/>
      <c r="EK158" s="419"/>
      <c r="EL158" s="419"/>
      <c r="EM158" s="419"/>
      <c r="EN158" s="419"/>
      <c r="EO158" s="419"/>
      <c r="EP158" s="419"/>
      <c r="EQ158" s="419"/>
      <c r="ER158" s="419"/>
      <c r="ES158" s="419"/>
      <c r="ET158" s="419"/>
      <c r="EU158" s="419"/>
    </row>
    <row r="159" spans="1:151" s="429" customFormat="1" ht="116" hidden="1">
      <c r="A159" s="429" t="s">
        <v>2070</v>
      </c>
      <c r="B159" s="447" t="s">
        <v>958</v>
      </c>
      <c r="C159" s="429" t="s">
        <v>2041</v>
      </c>
      <c r="D159" s="429" t="s">
        <v>2071</v>
      </c>
      <c r="E159" s="429" t="s">
        <v>2072</v>
      </c>
      <c r="F159" s="430" t="s">
        <v>33</v>
      </c>
      <c r="G159" s="429" t="s">
        <v>1868</v>
      </c>
      <c r="H159" s="429" t="s">
        <v>2045</v>
      </c>
      <c r="I159" s="429" t="s">
        <v>1516</v>
      </c>
      <c r="J159" s="430" t="s">
        <v>1517</v>
      </c>
      <c r="K159" s="430" t="s">
        <v>966</v>
      </c>
      <c r="L159" s="430" t="s">
        <v>966</v>
      </c>
      <c r="M159" s="429" t="s">
        <v>1519</v>
      </c>
      <c r="N159" s="429" t="s">
        <v>1530</v>
      </c>
      <c r="O159" s="429" t="s">
        <v>2073</v>
      </c>
      <c r="P159" s="450" t="s">
        <v>33</v>
      </c>
      <c r="Q159" s="451" t="s">
        <v>114</v>
      </c>
      <c r="R159" s="429" t="s">
        <v>2058</v>
      </c>
      <c r="S159" s="429" t="s">
        <v>1516</v>
      </c>
      <c r="T159" s="429" t="s">
        <v>1535</v>
      </c>
      <c r="V159" s="429" t="s">
        <v>1524</v>
      </c>
      <c r="X159" s="429" t="s">
        <v>8</v>
      </c>
      <c r="Z159" s="429" t="s">
        <v>32</v>
      </c>
      <c r="AA159" s="429" t="s">
        <v>33</v>
      </c>
      <c r="AB159" s="429" t="s">
        <v>2074</v>
      </c>
      <c r="AC159" s="429" t="s">
        <v>2075</v>
      </c>
      <c r="AD159" s="429" t="s">
        <v>2076</v>
      </c>
      <c r="AE159" s="429" t="s">
        <v>1526</v>
      </c>
      <c r="AF159" s="430">
        <v>44826</v>
      </c>
      <c r="AG159" s="429" t="s">
        <v>1538</v>
      </c>
      <c r="AH159" s="429">
        <v>1</v>
      </c>
      <c r="AI159" s="419"/>
      <c r="AJ159" s="419"/>
      <c r="AK159" s="419"/>
      <c r="AL159" s="419"/>
      <c r="AM159" s="419"/>
      <c r="AN159" s="419"/>
      <c r="AO159" s="419"/>
      <c r="AP159" s="419"/>
      <c r="AQ159" s="419"/>
      <c r="AR159" s="419"/>
      <c r="AS159" s="419"/>
      <c r="AT159" s="419"/>
      <c r="AU159" s="419"/>
      <c r="AV159" s="419"/>
      <c r="AW159" s="419"/>
      <c r="AX159" s="419"/>
      <c r="AY159" s="419"/>
      <c r="AZ159" s="419"/>
      <c r="BA159" s="419"/>
      <c r="BB159" s="419"/>
      <c r="BC159" s="419"/>
      <c r="BD159" s="419"/>
      <c r="BE159" s="419"/>
      <c r="BF159" s="419"/>
      <c r="BG159" s="419"/>
      <c r="BH159" s="419"/>
      <c r="BI159" s="419"/>
      <c r="BJ159" s="419"/>
      <c r="BK159" s="419"/>
      <c r="BL159" s="419"/>
      <c r="BM159" s="419"/>
      <c r="BN159" s="419"/>
      <c r="BO159" s="419"/>
      <c r="BP159" s="419"/>
      <c r="BQ159" s="419"/>
      <c r="BR159" s="419"/>
      <c r="BS159" s="419"/>
      <c r="BT159" s="419"/>
      <c r="BU159" s="419"/>
      <c r="BV159" s="419"/>
      <c r="BW159" s="419"/>
      <c r="BX159" s="419"/>
      <c r="BY159" s="419"/>
      <c r="BZ159" s="419"/>
      <c r="CA159" s="419"/>
      <c r="CB159" s="419"/>
      <c r="CC159" s="419"/>
      <c r="CD159" s="419"/>
      <c r="CE159" s="419"/>
      <c r="CF159" s="419"/>
      <c r="CG159" s="419"/>
      <c r="CH159" s="419"/>
      <c r="CI159" s="419"/>
      <c r="CJ159" s="419"/>
      <c r="CK159" s="419"/>
      <c r="CL159" s="419"/>
      <c r="CM159" s="419"/>
      <c r="CN159" s="419"/>
      <c r="CO159" s="419"/>
      <c r="CP159" s="419"/>
      <c r="CQ159" s="419"/>
      <c r="CR159" s="419"/>
      <c r="CS159" s="419"/>
      <c r="CT159" s="419"/>
      <c r="CU159" s="419"/>
      <c r="CV159" s="419"/>
      <c r="CW159" s="419"/>
      <c r="CX159" s="419"/>
      <c r="CY159" s="419"/>
      <c r="CZ159" s="419"/>
      <c r="DA159" s="419"/>
      <c r="DB159" s="419"/>
      <c r="DC159" s="419"/>
      <c r="DD159" s="419"/>
      <c r="DE159" s="419"/>
      <c r="DF159" s="419"/>
      <c r="DG159" s="419"/>
      <c r="DH159" s="419"/>
      <c r="DI159" s="419"/>
      <c r="DJ159" s="419"/>
      <c r="DK159" s="419"/>
      <c r="DL159" s="419"/>
      <c r="DM159" s="419"/>
      <c r="DN159" s="419"/>
      <c r="DO159" s="419"/>
      <c r="DP159" s="419"/>
      <c r="DQ159" s="419"/>
      <c r="DR159" s="419"/>
      <c r="DS159" s="419"/>
      <c r="DT159" s="419"/>
      <c r="DU159" s="419"/>
      <c r="DV159" s="419"/>
      <c r="DW159" s="419"/>
      <c r="DX159" s="419"/>
      <c r="DY159" s="419"/>
      <c r="DZ159" s="419"/>
      <c r="EA159" s="419"/>
      <c r="EB159" s="419"/>
      <c r="EC159" s="419"/>
      <c r="ED159" s="419"/>
      <c r="EE159" s="419"/>
      <c r="EF159" s="419"/>
      <c r="EG159" s="419"/>
      <c r="EH159" s="419"/>
      <c r="EI159" s="419"/>
      <c r="EJ159" s="419"/>
      <c r="EK159" s="419"/>
      <c r="EL159" s="419"/>
      <c r="EM159" s="419"/>
      <c r="EN159" s="419"/>
      <c r="EO159" s="419"/>
      <c r="EP159" s="419"/>
      <c r="EQ159" s="419"/>
      <c r="ER159" s="419"/>
      <c r="ES159" s="419"/>
      <c r="ET159" s="419"/>
      <c r="EU159" s="419"/>
    </row>
    <row r="160" spans="1:151" s="429" customFormat="1" ht="29" hidden="1">
      <c r="A160" s="429" t="s">
        <v>2077</v>
      </c>
      <c r="B160" s="447" t="s">
        <v>958</v>
      </c>
      <c r="C160" s="429" t="s">
        <v>2041</v>
      </c>
      <c r="D160" s="429" t="s">
        <v>2078</v>
      </c>
      <c r="E160" s="429" t="s">
        <v>2079</v>
      </c>
      <c r="F160" s="430" t="s">
        <v>33</v>
      </c>
      <c r="G160" s="429" t="s">
        <v>1868</v>
      </c>
      <c r="H160" s="429" t="s">
        <v>2045</v>
      </c>
      <c r="I160" s="429" t="s">
        <v>1516</v>
      </c>
      <c r="J160" s="430" t="s">
        <v>1517</v>
      </c>
      <c r="K160" s="430" t="s">
        <v>966</v>
      </c>
      <c r="L160" s="430" t="s">
        <v>966</v>
      </c>
      <c r="M160" s="429" t="s">
        <v>1519</v>
      </c>
      <c r="N160" s="429" t="s">
        <v>1520</v>
      </c>
      <c r="O160" s="429" t="s">
        <v>2080</v>
      </c>
      <c r="P160" s="450" t="s">
        <v>33</v>
      </c>
      <c r="Q160" s="451" t="s">
        <v>114</v>
      </c>
      <c r="R160" s="429" t="s">
        <v>2058</v>
      </c>
      <c r="S160" s="429" t="s">
        <v>1516</v>
      </c>
      <c r="T160" s="429" t="s">
        <v>1523</v>
      </c>
      <c r="V160" s="429" t="s">
        <v>1524</v>
      </c>
      <c r="X160" s="429" t="s">
        <v>8</v>
      </c>
      <c r="Z160" s="429" t="s">
        <v>33</v>
      </c>
      <c r="AA160" s="429" t="s">
        <v>32</v>
      </c>
      <c r="AB160" s="429" t="s">
        <v>1516</v>
      </c>
      <c r="AC160" s="429" t="s">
        <v>1516</v>
      </c>
      <c r="AD160" s="429" t="s">
        <v>1516</v>
      </c>
      <c r="AE160" s="429" t="s">
        <v>1516</v>
      </c>
      <c r="AF160" s="430">
        <v>44826</v>
      </c>
      <c r="AG160" s="429" t="s">
        <v>1516</v>
      </c>
      <c r="AH160" s="429">
        <v>1</v>
      </c>
      <c r="AI160" s="419"/>
      <c r="AJ160" s="419"/>
      <c r="AK160" s="419"/>
      <c r="AL160" s="419"/>
      <c r="AM160" s="419"/>
      <c r="AN160" s="419"/>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19"/>
      <c r="BM160" s="419"/>
      <c r="BN160" s="419"/>
      <c r="BO160" s="419"/>
      <c r="BP160" s="419"/>
      <c r="BQ160" s="419"/>
      <c r="BR160" s="419"/>
      <c r="BS160" s="419"/>
      <c r="BT160" s="419"/>
      <c r="BU160" s="419"/>
      <c r="BV160" s="419"/>
      <c r="BW160" s="419"/>
      <c r="BX160" s="419"/>
      <c r="BY160" s="419"/>
      <c r="BZ160" s="419"/>
      <c r="CA160" s="419"/>
      <c r="CB160" s="419"/>
      <c r="CC160" s="419"/>
      <c r="CD160" s="419"/>
      <c r="CE160" s="419"/>
      <c r="CF160" s="419"/>
      <c r="CG160" s="419"/>
      <c r="CH160" s="419"/>
      <c r="CI160" s="419"/>
      <c r="CJ160" s="419"/>
      <c r="CK160" s="419"/>
      <c r="CL160" s="419"/>
      <c r="CM160" s="419"/>
      <c r="CN160" s="419"/>
      <c r="CO160" s="419"/>
      <c r="CP160" s="419"/>
      <c r="CQ160" s="419"/>
      <c r="CR160" s="419"/>
      <c r="CS160" s="419"/>
      <c r="CT160" s="419"/>
      <c r="CU160" s="419"/>
      <c r="CV160" s="419"/>
      <c r="CW160" s="419"/>
      <c r="CX160" s="419"/>
      <c r="CY160" s="419"/>
      <c r="CZ160" s="419"/>
      <c r="DA160" s="419"/>
      <c r="DB160" s="419"/>
      <c r="DC160" s="419"/>
      <c r="DD160" s="419"/>
      <c r="DE160" s="419"/>
      <c r="DF160" s="419"/>
      <c r="DG160" s="419"/>
      <c r="DH160" s="419"/>
      <c r="DI160" s="419"/>
      <c r="DJ160" s="419"/>
      <c r="DK160" s="419"/>
      <c r="DL160" s="419"/>
      <c r="DM160" s="419"/>
      <c r="DN160" s="419"/>
      <c r="DO160" s="419"/>
      <c r="DP160" s="419"/>
      <c r="DQ160" s="419"/>
      <c r="DR160" s="419"/>
      <c r="DS160" s="419"/>
      <c r="DT160" s="419"/>
      <c r="DU160" s="419"/>
      <c r="DV160" s="419"/>
      <c r="DW160" s="419"/>
      <c r="DX160" s="419"/>
      <c r="DY160" s="419"/>
      <c r="DZ160" s="419"/>
      <c r="EA160" s="419"/>
      <c r="EB160" s="419"/>
      <c r="EC160" s="419"/>
      <c r="ED160" s="419"/>
      <c r="EE160" s="419"/>
      <c r="EF160" s="419"/>
      <c r="EG160" s="419"/>
      <c r="EH160" s="419"/>
      <c r="EI160" s="419"/>
      <c r="EJ160" s="419"/>
      <c r="EK160" s="419"/>
      <c r="EL160" s="419"/>
      <c r="EM160" s="419"/>
      <c r="EN160" s="419"/>
      <c r="EO160" s="419"/>
      <c r="EP160" s="419"/>
      <c r="EQ160" s="419"/>
      <c r="ER160" s="419"/>
      <c r="ES160" s="419"/>
      <c r="ET160" s="419"/>
      <c r="EU160" s="419"/>
    </row>
    <row r="161" spans="1:151" s="429" customFormat="1" ht="116" hidden="1">
      <c r="A161" s="429" t="s">
        <v>2081</v>
      </c>
      <c r="B161" s="447" t="s">
        <v>958</v>
      </c>
      <c r="C161" s="429" t="s">
        <v>2041</v>
      </c>
      <c r="D161" s="429" t="s">
        <v>2082</v>
      </c>
      <c r="E161" s="429" t="s">
        <v>2083</v>
      </c>
      <c r="F161" s="430" t="s">
        <v>33</v>
      </c>
      <c r="G161" s="429" t="s">
        <v>1868</v>
      </c>
      <c r="H161" s="429" t="s">
        <v>2045</v>
      </c>
      <c r="I161" s="429" t="s">
        <v>1516</v>
      </c>
      <c r="J161" s="430" t="s">
        <v>1517</v>
      </c>
      <c r="K161" s="430" t="s">
        <v>966</v>
      </c>
      <c r="L161" s="430" t="s">
        <v>966</v>
      </c>
      <c r="M161" s="429" t="s">
        <v>1519</v>
      </c>
      <c r="N161" s="429" t="s">
        <v>1520</v>
      </c>
      <c r="O161" s="429" t="s">
        <v>2080</v>
      </c>
      <c r="P161" s="450" t="s">
        <v>33</v>
      </c>
      <c r="Q161" s="451" t="s">
        <v>114</v>
      </c>
      <c r="R161" s="429" t="s">
        <v>2058</v>
      </c>
      <c r="S161" s="429" t="s">
        <v>1516</v>
      </c>
      <c r="T161" s="429" t="s">
        <v>1535</v>
      </c>
      <c r="V161" s="429" t="s">
        <v>1524</v>
      </c>
      <c r="X161" s="429" t="s">
        <v>8</v>
      </c>
      <c r="Z161" s="429" t="s">
        <v>32</v>
      </c>
      <c r="AA161" s="429" t="s">
        <v>33</v>
      </c>
      <c r="AB161" s="429" t="s">
        <v>2074</v>
      </c>
      <c r="AC161" s="429" t="s">
        <v>2075</v>
      </c>
      <c r="AD161" s="429" t="s">
        <v>2076</v>
      </c>
      <c r="AE161" s="429" t="s">
        <v>1526</v>
      </c>
      <c r="AF161" s="430">
        <v>44826</v>
      </c>
      <c r="AG161" s="429" t="s">
        <v>1538</v>
      </c>
      <c r="AH161" s="429">
        <v>1</v>
      </c>
      <c r="AI161" s="419"/>
      <c r="AJ161" s="419"/>
      <c r="AK161" s="419"/>
      <c r="AL161" s="419"/>
      <c r="AM161" s="419"/>
      <c r="AN161" s="419"/>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19"/>
      <c r="BM161" s="419"/>
      <c r="BN161" s="419"/>
      <c r="BO161" s="419"/>
      <c r="BP161" s="419"/>
      <c r="BQ161" s="419"/>
      <c r="BR161" s="419"/>
      <c r="BS161" s="419"/>
      <c r="BT161" s="419"/>
      <c r="BU161" s="419"/>
      <c r="BV161" s="419"/>
      <c r="BW161" s="419"/>
      <c r="BX161" s="419"/>
      <c r="BY161" s="419"/>
      <c r="BZ161" s="419"/>
      <c r="CA161" s="419"/>
      <c r="CB161" s="419"/>
      <c r="CC161" s="419"/>
      <c r="CD161" s="419"/>
      <c r="CE161" s="419"/>
      <c r="CF161" s="419"/>
      <c r="CG161" s="419"/>
      <c r="CH161" s="419"/>
      <c r="CI161" s="419"/>
      <c r="CJ161" s="419"/>
      <c r="CK161" s="419"/>
      <c r="CL161" s="419"/>
      <c r="CM161" s="419"/>
      <c r="CN161" s="419"/>
      <c r="CO161" s="419"/>
      <c r="CP161" s="419"/>
      <c r="CQ161" s="419"/>
      <c r="CR161" s="419"/>
      <c r="CS161" s="419"/>
      <c r="CT161" s="419"/>
      <c r="CU161" s="419"/>
      <c r="CV161" s="419"/>
      <c r="CW161" s="419"/>
      <c r="CX161" s="419"/>
      <c r="CY161" s="419"/>
      <c r="CZ161" s="419"/>
      <c r="DA161" s="419"/>
      <c r="DB161" s="419"/>
      <c r="DC161" s="419"/>
      <c r="DD161" s="419"/>
      <c r="DE161" s="419"/>
      <c r="DF161" s="419"/>
      <c r="DG161" s="419"/>
      <c r="DH161" s="419"/>
      <c r="DI161" s="419"/>
      <c r="DJ161" s="419"/>
      <c r="DK161" s="419"/>
      <c r="DL161" s="419"/>
      <c r="DM161" s="419"/>
      <c r="DN161" s="419"/>
      <c r="DO161" s="419"/>
      <c r="DP161" s="419"/>
      <c r="DQ161" s="419"/>
      <c r="DR161" s="419"/>
      <c r="DS161" s="419"/>
      <c r="DT161" s="419"/>
      <c r="DU161" s="419"/>
      <c r="DV161" s="419"/>
      <c r="DW161" s="419"/>
      <c r="DX161" s="419"/>
      <c r="DY161" s="419"/>
      <c r="DZ161" s="419"/>
      <c r="EA161" s="419"/>
      <c r="EB161" s="419"/>
      <c r="EC161" s="419"/>
      <c r="ED161" s="419"/>
      <c r="EE161" s="419"/>
      <c r="EF161" s="419"/>
      <c r="EG161" s="419"/>
      <c r="EH161" s="419"/>
      <c r="EI161" s="419"/>
      <c r="EJ161" s="419"/>
      <c r="EK161" s="419"/>
      <c r="EL161" s="419"/>
      <c r="EM161" s="419"/>
      <c r="EN161" s="419"/>
      <c r="EO161" s="419"/>
      <c r="EP161" s="419"/>
      <c r="EQ161" s="419"/>
      <c r="ER161" s="419"/>
      <c r="ES161" s="419"/>
      <c r="ET161" s="419"/>
      <c r="EU161" s="419"/>
    </row>
    <row r="162" spans="1:151" s="429" customFormat="1" ht="58" hidden="1">
      <c r="A162" s="429" t="s">
        <v>2084</v>
      </c>
      <c r="B162" s="447" t="s">
        <v>958</v>
      </c>
      <c r="C162" s="429" t="s">
        <v>2041</v>
      </c>
      <c r="D162" s="429" t="s">
        <v>2085</v>
      </c>
      <c r="E162" s="429" t="s">
        <v>2086</v>
      </c>
      <c r="F162" s="430" t="s">
        <v>33</v>
      </c>
      <c r="G162" s="429" t="s">
        <v>1868</v>
      </c>
      <c r="H162" s="429" t="s">
        <v>2045</v>
      </c>
      <c r="I162" s="429" t="s">
        <v>1516</v>
      </c>
      <c r="J162" s="430" t="s">
        <v>1517</v>
      </c>
      <c r="K162" s="430" t="s">
        <v>966</v>
      </c>
      <c r="L162" s="430" t="s">
        <v>966</v>
      </c>
      <c r="M162" s="429" t="s">
        <v>1519</v>
      </c>
      <c r="N162" s="429" t="s">
        <v>1530</v>
      </c>
      <c r="O162" s="429" t="s">
        <v>2073</v>
      </c>
      <c r="P162" s="450" t="s">
        <v>33</v>
      </c>
      <c r="Q162" s="451" t="s">
        <v>114</v>
      </c>
      <c r="R162" s="429" t="s">
        <v>2058</v>
      </c>
      <c r="S162" s="429" t="s">
        <v>1516</v>
      </c>
      <c r="T162" s="429" t="s">
        <v>1523</v>
      </c>
      <c r="V162" s="429" t="s">
        <v>1524</v>
      </c>
      <c r="X162" s="429" t="s">
        <v>8</v>
      </c>
      <c r="Z162" s="429" t="s">
        <v>32</v>
      </c>
      <c r="AA162" s="429" t="s">
        <v>32</v>
      </c>
      <c r="AB162" s="429" t="s">
        <v>1516</v>
      </c>
      <c r="AC162" s="429" t="s">
        <v>1516</v>
      </c>
      <c r="AD162" s="429" t="s">
        <v>1516</v>
      </c>
      <c r="AE162" s="429" t="s">
        <v>1516</v>
      </c>
      <c r="AF162" s="430">
        <v>44826</v>
      </c>
      <c r="AG162" s="429" t="s">
        <v>1516</v>
      </c>
      <c r="AH162" s="429">
        <v>1</v>
      </c>
      <c r="AI162" s="419"/>
      <c r="AJ162" s="419"/>
      <c r="AK162" s="419"/>
      <c r="AL162" s="419"/>
      <c r="AM162" s="419"/>
      <c r="AN162" s="419"/>
      <c r="AO162" s="419"/>
      <c r="AP162" s="419"/>
      <c r="AQ162" s="419"/>
      <c r="AR162" s="419"/>
      <c r="AS162" s="419"/>
      <c r="AT162" s="419"/>
      <c r="AU162" s="419"/>
      <c r="AV162" s="419"/>
      <c r="AW162" s="419"/>
      <c r="AX162" s="419"/>
      <c r="AY162" s="419"/>
      <c r="AZ162" s="419"/>
      <c r="BA162" s="419"/>
      <c r="BB162" s="419"/>
      <c r="BC162" s="419"/>
      <c r="BD162" s="419"/>
      <c r="BE162" s="419"/>
      <c r="BF162" s="419"/>
      <c r="BG162" s="419"/>
      <c r="BH162" s="419"/>
      <c r="BI162" s="419"/>
      <c r="BJ162" s="419"/>
      <c r="BK162" s="419"/>
      <c r="BL162" s="419"/>
      <c r="BM162" s="419"/>
      <c r="BN162" s="419"/>
      <c r="BO162" s="419"/>
      <c r="BP162" s="419"/>
      <c r="BQ162" s="419"/>
      <c r="BR162" s="419"/>
      <c r="BS162" s="419"/>
      <c r="BT162" s="419"/>
      <c r="BU162" s="419"/>
      <c r="BV162" s="419"/>
      <c r="BW162" s="419"/>
      <c r="BX162" s="419"/>
      <c r="BY162" s="419"/>
      <c r="BZ162" s="419"/>
      <c r="CA162" s="419"/>
      <c r="CB162" s="419"/>
      <c r="CC162" s="419"/>
      <c r="CD162" s="419"/>
      <c r="CE162" s="419"/>
      <c r="CF162" s="419"/>
      <c r="CG162" s="419"/>
      <c r="CH162" s="419"/>
      <c r="CI162" s="419"/>
      <c r="CJ162" s="419"/>
      <c r="CK162" s="419"/>
      <c r="CL162" s="419"/>
      <c r="CM162" s="419"/>
      <c r="CN162" s="419"/>
      <c r="CO162" s="419"/>
      <c r="CP162" s="419"/>
      <c r="CQ162" s="419"/>
      <c r="CR162" s="419"/>
      <c r="CS162" s="419"/>
      <c r="CT162" s="419"/>
      <c r="CU162" s="419"/>
      <c r="CV162" s="419"/>
      <c r="CW162" s="419"/>
      <c r="CX162" s="419"/>
      <c r="CY162" s="419"/>
      <c r="CZ162" s="419"/>
      <c r="DA162" s="419"/>
      <c r="DB162" s="419"/>
      <c r="DC162" s="419"/>
      <c r="DD162" s="419"/>
      <c r="DE162" s="419"/>
      <c r="DF162" s="419"/>
      <c r="DG162" s="419"/>
      <c r="DH162" s="419"/>
      <c r="DI162" s="419"/>
      <c r="DJ162" s="419"/>
      <c r="DK162" s="419"/>
      <c r="DL162" s="419"/>
      <c r="DM162" s="419"/>
      <c r="DN162" s="419"/>
      <c r="DO162" s="419"/>
      <c r="DP162" s="419"/>
      <c r="DQ162" s="419"/>
      <c r="DR162" s="419"/>
      <c r="DS162" s="419"/>
      <c r="DT162" s="419"/>
      <c r="DU162" s="419"/>
      <c r="DV162" s="419"/>
      <c r="DW162" s="419"/>
      <c r="DX162" s="419"/>
      <c r="DY162" s="419"/>
      <c r="DZ162" s="419"/>
      <c r="EA162" s="419"/>
      <c r="EB162" s="419"/>
      <c r="EC162" s="419"/>
      <c r="ED162" s="419"/>
      <c r="EE162" s="419"/>
      <c r="EF162" s="419"/>
      <c r="EG162" s="419"/>
      <c r="EH162" s="419"/>
      <c r="EI162" s="419"/>
      <c r="EJ162" s="419"/>
      <c r="EK162" s="419"/>
      <c r="EL162" s="419"/>
      <c r="EM162" s="419"/>
      <c r="EN162" s="419"/>
      <c r="EO162" s="419"/>
      <c r="EP162" s="419"/>
      <c r="EQ162" s="419"/>
      <c r="ER162" s="419"/>
      <c r="ES162" s="419"/>
      <c r="ET162" s="419"/>
      <c r="EU162" s="419"/>
    </row>
    <row r="163" spans="1:151" s="429" customFormat="1" ht="116" hidden="1">
      <c r="A163" s="429" t="s">
        <v>2087</v>
      </c>
      <c r="B163" s="447" t="s">
        <v>958</v>
      </c>
      <c r="C163" s="429" t="s">
        <v>2041</v>
      </c>
      <c r="D163" s="429" t="s">
        <v>2088</v>
      </c>
      <c r="E163" s="429" t="s">
        <v>2089</v>
      </c>
      <c r="F163" s="430" t="s">
        <v>33</v>
      </c>
      <c r="G163" s="429" t="s">
        <v>1868</v>
      </c>
      <c r="H163" s="429" t="s">
        <v>2052</v>
      </c>
      <c r="I163" s="429" t="s">
        <v>1516</v>
      </c>
      <c r="J163" s="430" t="s">
        <v>1517</v>
      </c>
      <c r="K163" s="430" t="s">
        <v>966</v>
      </c>
      <c r="L163" s="430" t="s">
        <v>966</v>
      </c>
      <c r="M163" s="429" t="s">
        <v>1519</v>
      </c>
      <c r="N163" s="429" t="s">
        <v>1530</v>
      </c>
      <c r="O163" s="429" t="s">
        <v>1635</v>
      </c>
      <c r="P163" s="450" t="s">
        <v>33</v>
      </c>
      <c r="Q163" s="451" t="s">
        <v>114</v>
      </c>
      <c r="R163" s="429" t="s">
        <v>2058</v>
      </c>
      <c r="S163" s="429" t="s">
        <v>1516</v>
      </c>
      <c r="T163" s="429" t="s">
        <v>1523</v>
      </c>
      <c r="V163" s="429" t="s">
        <v>1524</v>
      </c>
      <c r="X163" s="429" t="s">
        <v>8</v>
      </c>
      <c r="Z163" s="429" t="s">
        <v>32</v>
      </c>
      <c r="AA163" s="429" t="s">
        <v>33</v>
      </c>
      <c r="AB163" s="429" t="s">
        <v>2074</v>
      </c>
      <c r="AC163" s="429" t="s">
        <v>2075</v>
      </c>
      <c r="AD163" s="429" t="s">
        <v>2076</v>
      </c>
      <c r="AE163" s="429" t="s">
        <v>1516</v>
      </c>
      <c r="AF163" s="430">
        <v>44826</v>
      </c>
      <c r="AG163" s="429" t="s">
        <v>1516</v>
      </c>
      <c r="AH163" s="429">
        <v>1</v>
      </c>
      <c r="AI163" s="419"/>
      <c r="AJ163" s="419"/>
      <c r="AK163" s="419"/>
      <c r="AL163" s="419"/>
      <c r="AM163" s="419"/>
      <c r="AN163" s="419"/>
      <c r="AO163" s="419"/>
      <c r="AP163" s="419"/>
      <c r="AQ163" s="419"/>
      <c r="AR163" s="419"/>
      <c r="AS163" s="419"/>
      <c r="AT163" s="419"/>
      <c r="AU163" s="419"/>
      <c r="AV163" s="419"/>
      <c r="AW163" s="419"/>
      <c r="AX163" s="419"/>
      <c r="AY163" s="419"/>
      <c r="AZ163" s="419"/>
      <c r="BA163" s="419"/>
      <c r="BB163" s="419"/>
      <c r="BC163" s="419"/>
      <c r="BD163" s="419"/>
      <c r="BE163" s="419"/>
      <c r="BF163" s="419"/>
      <c r="BG163" s="419"/>
      <c r="BH163" s="419"/>
      <c r="BI163" s="419"/>
      <c r="BJ163" s="419"/>
      <c r="BK163" s="419"/>
      <c r="BL163" s="419"/>
      <c r="BM163" s="419"/>
      <c r="BN163" s="419"/>
      <c r="BO163" s="419"/>
      <c r="BP163" s="419"/>
      <c r="BQ163" s="419"/>
      <c r="BR163" s="419"/>
      <c r="BS163" s="419"/>
      <c r="BT163" s="419"/>
      <c r="BU163" s="419"/>
      <c r="BV163" s="419"/>
      <c r="BW163" s="419"/>
      <c r="BX163" s="419"/>
      <c r="BY163" s="419"/>
      <c r="BZ163" s="419"/>
      <c r="CA163" s="419"/>
      <c r="CB163" s="419"/>
      <c r="CC163" s="419"/>
      <c r="CD163" s="419"/>
      <c r="CE163" s="419"/>
      <c r="CF163" s="419"/>
      <c r="CG163" s="419"/>
      <c r="CH163" s="419"/>
      <c r="CI163" s="419"/>
      <c r="CJ163" s="419"/>
      <c r="CK163" s="419"/>
      <c r="CL163" s="419"/>
      <c r="CM163" s="419"/>
      <c r="CN163" s="419"/>
      <c r="CO163" s="419"/>
      <c r="CP163" s="419"/>
      <c r="CQ163" s="419"/>
      <c r="CR163" s="419"/>
      <c r="CS163" s="419"/>
      <c r="CT163" s="419"/>
      <c r="CU163" s="419"/>
      <c r="CV163" s="419"/>
      <c r="CW163" s="419"/>
      <c r="CX163" s="419"/>
      <c r="CY163" s="419"/>
      <c r="CZ163" s="419"/>
      <c r="DA163" s="419"/>
      <c r="DB163" s="419"/>
      <c r="DC163" s="419"/>
      <c r="DD163" s="419"/>
      <c r="DE163" s="419"/>
      <c r="DF163" s="419"/>
      <c r="DG163" s="419"/>
      <c r="DH163" s="419"/>
      <c r="DI163" s="419"/>
      <c r="DJ163" s="419"/>
      <c r="DK163" s="419"/>
      <c r="DL163" s="419"/>
      <c r="DM163" s="419"/>
      <c r="DN163" s="419"/>
      <c r="DO163" s="419"/>
      <c r="DP163" s="419"/>
      <c r="DQ163" s="419"/>
      <c r="DR163" s="419"/>
      <c r="DS163" s="419"/>
      <c r="DT163" s="419"/>
      <c r="DU163" s="419"/>
      <c r="DV163" s="419"/>
      <c r="DW163" s="419"/>
      <c r="DX163" s="419"/>
      <c r="DY163" s="419"/>
      <c r="DZ163" s="419"/>
      <c r="EA163" s="419"/>
      <c r="EB163" s="419"/>
      <c r="EC163" s="419"/>
      <c r="ED163" s="419"/>
      <c r="EE163" s="419"/>
      <c r="EF163" s="419"/>
      <c r="EG163" s="419"/>
      <c r="EH163" s="419"/>
      <c r="EI163" s="419"/>
      <c r="EJ163" s="419"/>
      <c r="EK163" s="419"/>
      <c r="EL163" s="419"/>
      <c r="EM163" s="419"/>
      <c r="EN163" s="419"/>
      <c r="EO163" s="419"/>
      <c r="EP163" s="419"/>
      <c r="EQ163" s="419"/>
      <c r="ER163" s="419"/>
      <c r="ES163" s="419"/>
      <c r="ET163" s="419"/>
      <c r="EU163" s="419"/>
    </row>
    <row r="164" spans="1:151" s="429" customFormat="1" ht="116" hidden="1">
      <c r="A164" s="429" t="s">
        <v>2090</v>
      </c>
      <c r="B164" s="447" t="s">
        <v>958</v>
      </c>
      <c r="C164" s="429" t="s">
        <v>2041</v>
      </c>
      <c r="D164" s="429" t="s">
        <v>2091</v>
      </c>
      <c r="E164" s="429" t="s">
        <v>2092</v>
      </c>
      <c r="F164" s="430" t="s">
        <v>33</v>
      </c>
      <c r="G164" s="429" t="s">
        <v>1868</v>
      </c>
      <c r="H164" s="429" t="s">
        <v>2045</v>
      </c>
      <c r="I164" s="429" t="s">
        <v>1516</v>
      </c>
      <c r="J164" s="430" t="s">
        <v>1517</v>
      </c>
      <c r="K164" s="430" t="s">
        <v>966</v>
      </c>
      <c r="L164" s="430" t="s">
        <v>966</v>
      </c>
      <c r="M164" s="429" t="s">
        <v>1519</v>
      </c>
      <c r="N164" s="429" t="s">
        <v>1530</v>
      </c>
      <c r="O164" s="429" t="s">
        <v>1635</v>
      </c>
      <c r="P164" s="450" t="s">
        <v>33</v>
      </c>
      <c r="Q164" s="448" t="s">
        <v>2066</v>
      </c>
      <c r="R164" s="429" t="s">
        <v>2058</v>
      </c>
      <c r="S164" s="429" t="s">
        <v>1516</v>
      </c>
      <c r="T164" s="429" t="s">
        <v>1523</v>
      </c>
      <c r="V164" s="429" t="s">
        <v>1524</v>
      </c>
      <c r="X164" s="429" t="s">
        <v>8</v>
      </c>
      <c r="Z164" s="429" t="s">
        <v>32</v>
      </c>
      <c r="AA164" s="429" t="s">
        <v>32</v>
      </c>
      <c r="AB164" s="429" t="s">
        <v>1516</v>
      </c>
      <c r="AC164" s="429" t="s">
        <v>1516</v>
      </c>
      <c r="AD164" s="429" t="s">
        <v>1516</v>
      </c>
      <c r="AE164" s="429" t="s">
        <v>1516</v>
      </c>
      <c r="AF164" s="430">
        <v>44826</v>
      </c>
      <c r="AG164" s="429" t="s">
        <v>1516</v>
      </c>
      <c r="AH164" s="429">
        <v>1</v>
      </c>
      <c r="AI164" s="419"/>
      <c r="AJ164" s="419"/>
      <c r="AK164" s="419"/>
      <c r="AL164" s="419"/>
      <c r="AM164" s="419"/>
      <c r="AN164" s="419"/>
      <c r="AO164" s="419"/>
      <c r="AP164" s="419"/>
      <c r="AQ164" s="419"/>
      <c r="AR164" s="419"/>
      <c r="AS164" s="419"/>
      <c r="AT164" s="419"/>
      <c r="AU164" s="419"/>
      <c r="AV164" s="419"/>
      <c r="AW164" s="419"/>
      <c r="AX164" s="419"/>
      <c r="AY164" s="419"/>
      <c r="AZ164" s="419"/>
      <c r="BA164" s="419"/>
      <c r="BB164" s="419"/>
      <c r="BC164" s="419"/>
      <c r="BD164" s="419"/>
      <c r="BE164" s="419"/>
      <c r="BF164" s="419"/>
      <c r="BG164" s="419"/>
      <c r="BH164" s="419"/>
      <c r="BI164" s="419"/>
      <c r="BJ164" s="419"/>
      <c r="BK164" s="419"/>
      <c r="BL164" s="419"/>
      <c r="BM164" s="419"/>
      <c r="BN164" s="419"/>
      <c r="BO164" s="419"/>
      <c r="BP164" s="419"/>
      <c r="BQ164" s="419"/>
      <c r="BR164" s="419"/>
      <c r="BS164" s="419"/>
      <c r="BT164" s="419"/>
      <c r="BU164" s="419"/>
      <c r="BV164" s="419"/>
      <c r="BW164" s="419"/>
      <c r="BX164" s="419"/>
      <c r="BY164" s="419"/>
      <c r="BZ164" s="419"/>
      <c r="CA164" s="419"/>
      <c r="CB164" s="419"/>
      <c r="CC164" s="419"/>
      <c r="CD164" s="419"/>
      <c r="CE164" s="419"/>
      <c r="CF164" s="419"/>
      <c r="CG164" s="419"/>
      <c r="CH164" s="419"/>
      <c r="CI164" s="419"/>
      <c r="CJ164" s="419"/>
      <c r="CK164" s="419"/>
      <c r="CL164" s="419"/>
      <c r="CM164" s="419"/>
      <c r="CN164" s="419"/>
      <c r="CO164" s="419"/>
      <c r="CP164" s="419"/>
      <c r="CQ164" s="419"/>
      <c r="CR164" s="419"/>
      <c r="CS164" s="419"/>
      <c r="CT164" s="419"/>
      <c r="CU164" s="419"/>
      <c r="CV164" s="419"/>
      <c r="CW164" s="419"/>
      <c r="CX164" s="419"/>
      <c r="CY164" s="419"/>
      <c r="CZ164" s="419"/>
      <c r="DA164" s="419"/>
      <c r="DB164" s="419"/>
      <c r="DC164" s="419"/>
      <c r="DD164" s="419"/>
      <c r="DE164" s="419"/>
      <c r="DF164" s="419"/>
      <c r="DG164" s="419"/>
      <c r="DH164" s="419"/>
      <c r="DI164" s="419"/>
      <c r="DJ164" s="419"/>
      <c r="DK164" s="419"/>
      <c r="DL164" s="419"/>
      <c r="DM164" s="419"/>
      <c r="DN164" s="419"/>
      <c r="DO164" s="419"/>
      <c r="DP164" s="419"/>
      <c r="DQ164" s="419"/>
      <c r="DR164" s="419"/>
      <c r="DS164" s="419"/>
      <c r="DT164" s="419"/>
      <c r="DU164" s="419"/>
      <c r="DV164" s="419"/>
      <c r="DW164" s="419"/>
      <c r="DX164" s="419"/>
      <c r="DY164" s="419"/>
      <c r="DZ164" s="419"/>
      <c r="EA164" s="419"/>
      <c r="EB164" s="419"/>
      <c r="EC164" s="419"/>
      <c r="ED164" s="419"/>
      <c r="EE164" s="419"/>
      <c r="EF164" s="419"/>
      <c r="EG164" s="419"/>
      <c r="EH164" s="419"/>
      <c r="EI164" s="419"/>
      <c r="EJ164" s="419"/>
      <c r="EK164" s="419"/>
      <c r="EL164" s="419"/>
      <c r="EM164" s="419"/>
      <c r="EN164" s="419"/>
      <c r="EO164" s="419"/>
      <c r="EP164" s="419"/>
      <c r="EQ164" s="419"/>
      <c r="ER164" s="419"/>
      <c r="ES164" s="419"/>
      <c r="ET164" s="419"/>
      <c r="EU164" s="419"/>
    </row>
    <row r="165" spans="1:151" s="429" customFormat="1" ht="130.5" hidden="1">
      <c r="A165" s="429" t="s">
        <v>2093</v>
      </c>
      <c r="B165" s="429" t="s">
        <v>883</v>
      </c>
      <c r="C165" s="429" t="s">
        <v>361</v>
      </c>
      <c r="D165" s="429" t="s">
        <v>2094</v>
      </c>
      <c r="E165" s="431" t="s">
        <v>2095</v>
      </c>
      <c r="F165" s="429" t="s">
        <v>32</v>
      </c>
      <c r="G165" s="452" t="s">
        <v>1516</v>
      </c>
      <c r="H165" s="429" t="s">
        <v>1515</v>
      </c>
      <c r="I165" s="430">
        <v>44028</v>
      </c>
      <c r="J165" s="430" t="s">
        <v>1517</v>
      </c>
      <c r="K165" s="430" t="s">
        <v>1518</v>
      </c>
      <c r="L165" s="430" t="s">
        <v>964</v>
      </c>
      <c r="M165" s="429" t="s">
        <v>1519</v>
      </c>
      <c r="N165" s="429" t="s">
        <v>1520</v>
      </c>
      <c r="O165" s="429" t="s">
        <v>1588</v>
      </c>
      <c r="P165" s="429" t="s">
        <v>33</v>
      </c>
      <c r="Q165" s="429" t="s">
        <v>33</v>
      </c>
      <c r="R165" s="429" t="s">
        <v>2096</v>
      </c>
      <c r="S165" s="433" t="s">
        <v>2097</v>
      </c>
      <c r="T165" s="429" t="s">
        <v>1523</v>
      </c>
      <c r="V165" s="429" t="s">
        <v>8</v>
      </c>
      <c r="X165" s="429" t="s">
        <v>8</v>
      </c>
      <c r="AA165" s="429" t="s">
        <v>32</v>
      </c>
      <c r="AB165" s="429" t="s">
        <v>1516</v>
      </c>
      <c r="AC165" s="429" t="s">
        <v>1516</v>
      </c>
      <c r="AD165" s="429" t="s">
        <v>1516</v>
      </c>
      <c r="AE165" s="429" t="s">
        <v>1516</v>
      </c>
      <c r="AF165" s="430" t="s">
        <v>1516</v>
      </c>
      <c r="AG165" s="429" t="s">
        <v>1516</v>
      </c>
      <c r="AH165" s="429">
        <v>1</v>
      </c>
      <c r="AI165" s="419"/>
      <c r="AJ165" s="419"/>
      <c r="AK165" s="419"/>
      <c r="AL165" s="419"/>
      <c r="AM165" s="419"/>
      <c r="AN165" s="419"/>
      <c r="AO165" s="419"/>
      <c r="AP165" s="419"/>
      <c r="AQ165" s="419"/>
      <c r="AR165" s="419"/>
      <c r="AS165" s="419"/>
      <c r="AT165" s="419"/>
      <c r="AU165" s="419"/>
      <c r="AV165" s="419"/>
      <c r="AW165" s="419"/>
      <c r="AX165" s="419"/>
      <c r="AY165" s="419"/>
      <c r="AZ165" s="419"/>
      <c r="BA165" s="419"/>
      <c r="BB165" s="419"/>
      <c r="BC165" s="419"/>
      <c r="BD165" s="419"/>
      <c r="BE165" s="419"/>
      <c r="BF165" s="419"/>
      <c r="BG165" s="419"/>
      <c r="BH165" s="419"/>
      <c r="BI165" s="419"/>
      <c r="BJ165" s="419"/>
      <c r="BK165" s="419"/>
      <c r="BL165" s="419"/>
      <c r="BM165" s="419"/>
      <c r="BN165" s="419"/>
      <c r="BO165" s="419"/>
      <c r="BP165" s="419"/>
      <c r="BQ165" s="419"/>
      <c r="BR165" s="419"/>
      <c r="BS165" s="419"/>
      <c r="BT165" s="419"/>
      <c r="BU165" s="419"/>
      <c r="BV165" s="419"/>
      <c r="BW165" s="419"/>
      <c r="BX165" s="419"/>
      <c r="BY165" s="419"/>
      <c r="BZ165" s="419"/>
      <c r="CA165" s="419"/>
      <c r="CB165" s="419"/>
      <c r="CC165" s="419"/>
      <c r="CD165" s="419"/>
      <c r="CE165" s="419"/>
      <c r="CF165" s="419"/>
      <c r="CG165" s="419"/>
      <c r="CH165" s="419"/>
      <c r="CI165" s="419"/>
      <c r="CJ165" s="419"/>
      <c r="CK165" s="419"/>
      <c r="CL165" s="419"/>
      <c r="CM165" s="419"/>
      <c r="CN165" s="419"/>
      <c r="CO165" s="419"/>
      <c r="CP165" s="419"/>
      <c r="CQ165" s="419"/>
      <c r="CR165" s="419"/>
      <c r="CS165" s="419"/>
      <c r="CT165" s="419"/>
      <c r="CU165" s="419"/>
      <c r="CV165" s="419"/>
      <c r="CW165" s="419"/>
      <c r="CX165" s="419"/>
      <c r="CY165" s="419"/>
      <c r="CZ165" s="419"/>
      <c r="DA165" s="419"/>
      <c r="DB165" s="419"/>
      <c r="DC165" s="419"/>
      <c r="DD165" s="419"/>
      <c r="DE165" s="419"/>
      <c r="DF165" s="419"/>
      <c r="DG165" s="419"/>
      <c r="DH165" s="419"/>
      <c r="DI165" s="419"/>
      <c r="DJ165" s="419"/>
      <c r="DK165" s="419"/>
      <c r="DL165" s="419"/>
      <c r="DM165" s="419"/>
      <c r="DN165" s="419"/>
      <c r="DO165" s="419"/>
      <c r="DP165" s="419"/>
      <c r="DQ165" s="419"/>
      <c r="DR165" s="419"/>
      <c r="DS165" s="419"/>
      <c r="DT165" s="419"/>
      <c r="DU165" s="419"/>
      <c r="DV165" s="419"/>
      <c r="DW165" s="419"/>
      <c r="DX165" s="419"/>
      <c r="DY165" s="419"/>
      <c r="DZ165" s="419"/>
      <c r="EA165" s="419"/>
      <c r="EB165" s="419"/>
      <c r="EC165" s="419"/>
      <c r="ED165" s="419"/>
      <c r="EE165" s="419"/>
      <c r="EF165" s="419"/>
      <c r="EG165" s="419"/>
      <c r="EH165" s="419"/>
      <c r="EI165" s="419"/>
      <c r="EJ165" s="419"/>
      <c r="EK165" s="419"/>
      <c r="EL165" s="419"/>
      <c r="EM165" s="419"/>
      <c r="EN165" s="419"/>
      <c r="EO165" s="419"/>
      <c r="EP165" s="419"/>
      <c r="EQ165" s="419"/>
      <c r="ER165" s="419"/>
      <c r="ES165" s="419"/>
      <c r="ET165" s="419"/>
      <c r="EU165" s="419"/>
    </row>
    <row r="166" spans="1:151" s="429" customFormat="1" ht="203" hidden="1">
      <c r="A166" s="429" t="s">
        <v>2098</v>
      </c>
      <c r="B166" s="429" t="s">
        <v>883</v>
      </c>
      <c r="C166" s="429" t="s">
        <v>361</v>
      </c>
      <c r="D166" s="453" t="s">
        <v>2099</v>
      </c>
      <c r="E166" s="431" t="s">
        <v>2100</v>
      </c>
      <c r="F166" s="429" t="s">
        <v>32</v>
      </c>
      <c r="G166" s="452" t="s">
        <v>1516</v>
      </c>
      <c r="H166" s="429" t="s">
        <v>1515</v>
      </c>
      <c r="I166" s="430">
        <v>44078</v>
      </c>
      <c r="J166" s="430" t="s">
        <v>1517</v>
      </c>
      <c r="K166" s="430" t="s">
        <v>1518</v>
      </c>
      <c r="L166" s="430" t="s">
        <v>964</v>
      </c>
      <c r="M166" s="429" t="s">
        <v>1519</v>
      </c>
      <c r="N166" s="429" t="s">
        <v>1520</v>
      </c>
      <c r="O166" s="429" t="s">
        <v>1588</v>
      </c>
      <c r="P166" s="429" t="s">
        <v>33</v>
      </c>
      <c r="Q166" s="429" t="s">
        <v>33</v>
      </c>
      <c r="R166" s="429" t="s">
        <v>2096</v>
      </c>
      <c r="S166" s="433" t="s">
        <v>2101</v>
      </c>
      <c r="T166" s="429" t="s">
        <v>1523</v>
      </c>
      <c r="V166" s="429" t="s">
        <v>8</v>
      </c>
      <c r="X166" s="429" t="s">
        <v>8</v>
      </c>
      <c r="AA166" s="429" t="s">
        <v>32</v>
      </c>
      <c r="AB166" s="429" t="s">
        <v>1516</v>
      </c>
      <c r="AC166" s="429" t="s">
        <v>1516</v>
      </c>
      <c r="AD166" s="429" t="s">
        <v>1516</v>
      </c>
      <c r="AE166" s="429" t="s">
        <v>1516</v>
      </c>
      <c r="AF166" s="429" t="s">
        <v>1516</v>
      </c>
      <c r="AG166" s="429" t="s">
        <v>1516</v>
      </c>
      <c r="AH166" s="429">
        <v>1</v>
      </c>
      <c r="AI166" s="419"/>
      <c r="AJ166" s="419"/>
      <c r="AK166" s="419"/>
      <c r="AL166" s="419"/>
      <c r="AM166" s="419"/>
      <c r="AN166" s="419"/>
      <c r="AO166" s="419"/>
      <c r="AP166" s="419"/>
      <c r="AQ166" s="419"/>
      <c r="AR166" s="419"/>
      <c r="AS166" s="419"/>
      <c r="AT166" s="419"/>
      <c r="AU166" s="419"/>
      <c r="AV166" s="419"/>
      <c r="AW166" s="419"/>
      <c r="AX166" s="419"/>
      <c r="AY166" s="419"/>
      <c r="AZ166" s="419"/>
      <c r="BA166" s="419"/>
      <c r="BB166" s="419"/>
      <c r="BC166" s="419"/>
      <c r="BD166" s="419"/>
      <c r="BE166" s="419"/>
      <c r="BF166" s="419"/>
      <c r="BG166" s="419"/>
      <c r="BH166" s="419"/>
      <c r="BI166" s="419"/>
      <c r="BJ166" s="419"/>
      <c r="BK166" s="419"/>
      <c r="BL166" s="419"/>
      <c r="BM166" s="419"/>
      <c r="BN166" s="419"/>
      <c r="BO166" s="419"/>
      <c r="BP166" s="419"/>
      <c r="BQ166" s="419"/>
      <c r="BR166" s="419"/>
      <c r="BS166" s="419"/>
      <c r="BT166" s="419"/>
      <c r="BU166" s="419"/>
      <c r="BV166" s="419"/>
      <c r="BW166" s="419"/>
      <c r="BX166" s="419"/>
      <c r="BY166" s="419"/>
      <c r="BZ166" s="419"/>
      <c r="CA166" s="419"/>
      <c r="CB166" s="419"/>
      <c r="CC166" s="419"/>
      <c r="CD166" s="419"/>
      <c r="CE166" s="419"/>
      <c r="CF166" s="419"/>
      <c r="CG166" s="419"/>
      <c r="CH166" s="419"/>
      <c r="CI166" s="419"/>
      <c r="CJ166" s="419"/>
      <c r="CK166" s="419"/>
      <c r="CL166" s="419"/>
      <c r="CM166" s="419"/>
      <c r="CN166" s="419"/>
      <c r="CO166" s="419"/>
      <c r="CP166" s="419"/>
      <c r="CQ166" s="419"/>
      <c r="CR166" s="419"/>
      <c r="CS166" s="419"/>
      <c r="CT166" s="419"/>
      <c r="CU166" s="419"/>
      <c r="CV166" s="419"/>
      <c r="CW166" s="419"/>
      <c r="CX166" s="419"/>
      <c r="CY166" s="419"/>
      <c r="CZ166" s="419"/>
      <c r="DA166" s="419"/>
      <c r="DB166" s="419"/>
      <c r="DC166" s="419"/>
      <c r="DD166" s="419"/>
      <c r="DE166" s="419"/>
      <c r="DF166" s="419"/>
      <c r="DG166" s="419"/>
      <c r="DH166" s="419"/>
      <c r="DI166" s="419"/>
      <c r="DJ166" s="419"/>
      <c r="DK166" s="419"/>
      <c r="DL166" s="419"/>
      <c r="DM166" s="419"/>
      <c r="DN166" s="419"/>
      <c r="DO166" s="419"/>
      <c r="DP166" s="419"/>
      <c r="DQ166" s="419"/>
      <c r="DR166" s="419"/>
      <c r="DS166" s="419"/>
      <c r="DT166" s="419"/>
      <c r="DU166" s="419"/>
      <c r="DV166" s="419"/>
      <c r="DW166" s="419"/>
      <c r="DX166" s="419"/>
      <c r="DY166" s="419"/>
      <c r="DZ166" s="419"/>
      <c r="EA166" s="419"/>
      <c r="EB166" s="419"/>
      <c r="EC166" s="419"/>
      <c r="ED166" s="419"/>
      <c r="EE166" s="419"/>
      <c r="EF166" s="419"/>
      <c r="EG166" s="419"/>
      <c r="EH166" s="419"/>
      <c r="EI166" s="419"/>
      <c r="EJ166" s="419"/>
      <c r="EK166" s="419"/>
      <c r="EL166" s="419"/>
      <c r="EM166" s="419"/>
      <c r="EN166" s="419"/>
      <c r="EO166" s="419"/>
      <c r="EP166" s="419"/>
      <c r="EQ166" s="419"/>
      <c r="ER166" s="419"/>
      <c r="ES166" s="419"/>
      <c r="ET166" s="419"/>
      <c r="EU166" s="419"/>
    </row>
    <row r="167" spans="1:151" s="429" customFormat="1" ht="145" hidden="1">
      <c r="A167" s="429" t="s">
        <v>2102</v>
      </c>
      <c r="B167" s="429" t="s">
        <v>883</v>
      </c>
      <c r="C167" s="429" t="s">
        <v>361</v>
      </c>
      <c r="D167" s="453" t="s">
        <v>2103</v>
      </c>
      <c r="E167" s="431" t="s">
        <v>2104</v>
      </c>
      <c r="F167" s="429" t="s">
        <v>32</v>
      </c>
      <c r="G167" s="452" t="s">
        <v>1516</v>
      </c>
      <c r="H167" s="429" t="s">
        <v>1515</v>
      </c>
      <c r="I167" s="430">
        <v>43986</v>
      </c>
      <c r="J167" s="430" t="s">
        <v>1517</v>
      </c>
      <c r="K167" s="430" t="s">
        <v>1518</v>
      </c>
      <c r="L167" s="430" t="s">
        <v>964</v>
      </c>
      <c r="M167" s="429" t="s">
        <v>1519</v>
      </c>
      <c r="N167" s="429" t="s">
        <v>1520</v>
      </c>
      <c r="O167" s="429" t="s">
        <v>1588</v>
      </c>
      <c r="P167" s="429" t="s">
        <v>33</v>
      </c>
      <c r="Q167" s="429" t="s">
        <v>33</v>
      </c>
      <c r="R167" s="429" t="s">
        <v>2096</v>
      </c>
      <c r="S167" s="433" t="s">
        <v>2105</v>
      </c>
      <c r="T167" s="429" t="s">
        <v>1523</v>
      </c>
      <c r="V167" s="429" t="s">
        <v>8</v>
      </c>
      <c r="X167" s="429" t="s">
        <v>8</v>
      </c>
      <c r="AA167" s="429" t="s">
        <v>32</v>
      </c>
      <c r="AB167" s="429" t="s">
        <v>1516</v>
      </c>
      <c r="AC167" s="429" t="s">
        <v>1516</v>
      </c>
      <c r="AD167" s="429" t="s">
        <v>1516</v>
      </c>
      <c r="AE167" s="429" t="s">
        <v>1516</v>
      </c>
      <c r="AF167" s="430" t="s">
        <v>1516</v>
      </c>
      <c r="AG167" s="429" t="s">
        <v>1516</v>
      </c>
      <c r="AH167" s="429">
        <v>1</v>
      </c>
      <c r="AI167" s="419"/>
      <c r="AJ167" s="419"/>
      <c r="AK167" s="419"/>
      <c r="AL167" s="419"/>
      <c r="AM167" s="419"/>
      <c r="AN167" s="419"/>
      <c r="AO167" s="419"/>
      <c r="AP167" s="419"/>
      <c r="AQ167" s="419"/>
      <c r="AR167" s="419"/>
      <c r="AS167" s="419"/>
      <c r="AT167" s="419"/>
      <c r="AU167" s="419"/>
      <c r="AV167" s="419"/>
      <c r="AW167" s="419"/>
      <c r="AX167" s="419"/>
      <c r="AY167" s="419"/>
      <c r="AZ167" s="419"/>
      <c r="BA167" s="419"/>
      <c r="BB167" s="419"/>
      <c r="BC167" s="419"/>
      <c r="BD167" s="419"/>
      <c r="BE167" s="419"/>
      <c r="BF167" s="419"/>
      <c r="BG167" s="419"/>
      <c r="BH167" s="419"/>
      <c r="BI167" s="419"/>
      <c r="BJ167" s="419"/>
      <c r="BK167" s="419"/>
      <c r="BL167" s="419"/>
      <c r="BM167" s="419"/>
      <c r="BN167" s="419"/>
      <c r="BO167" s="419"/>
      <c r="BP167" s="419"/>
      <c r="BQ167" s="419"/>
      <c r="BR167" s="419"/>
      <c r="BS167" s="419"/>
      <c r="BT167" s="419"/>
      <c r="BU167" s="419"/>
      <c r="BV167" s="419"/>
      <c r="BW167" s="419"/>
      <c r="BX167" s="419"/>
      <c r="BY167" s="419"/>
      <c r="BZ167" s="419"/>
      <c r="CA167" s="419"/>
      <c r="CB167" s="419"/>
      <c r="CC167" s="419"/>
      <c r="CD167" s="419"/>
      <c r="CE167" s="419"/>
      <c r="CF167" s="419"/>
      <c r="CG167" s="419"/>
      <c r="CH167" s="419"/>
      <c r="CI167" s="419"/>
      <c r="CJ167" s="419"/>
      <c r="CK167" s="419"/>
      <c r="CL167" s="419"/>
      <c r="CM167" s="419"/>
      <c r="CN167" s="419"/>
      <c r="CO167" s="419"/>
      <c r="CP167" s="419"/>
      <c r="CQ167" s="419"/>
      <c r="CR167" s="419"/>
      <c r="CS167" s="419"/>
      <c r="CT167" s="419"/>
      <c r="CU167" s="419"/>
      <c r="CV167" s="419"/>
      <c r="CW167" s="419"/>
      <c r="CX167" s="419"/>
      <c r="CY167" s="419"/>
      <c r="CZ167" s="419"/>
      <c r="DA167" s="419"/>
      <c r="DB167" s="419"/>
      <c r="DC167" s="419"/>
      <c r="DD167" s="419"/>
      <c r="DE167" s="419"/>
      <c r="DF167" s="419"/>
      <c r="DG167" s="419"/>
      <c r="DH167" s="419"/>
      <c r="DI167" s="419"/>
      <c r="DJ167" s="419"/>
      <c r="DK167" s="419"/>
      <c r="DL167" s="419"/>
      <c r="DM167" s="419"/>
      <c r="DN167" s="419"/>
      <c r="DO167" s="419"/>
      <c r="DP167" s="419"/>
      <c r="DQ167" s="419"/>
      <c r="DR167" s="419"/>
      <c r="DS167" s="419"/>
      <c r="DT167" s="419"/>
      <c r="DU167" s="419"/>
      <c r="DV167" s="419"/>
      <c r="DW167" s="419"/>
      <c r="DX167" s="419"/>
      <c r="DY167" s="419"/>
      <c r="DZ167" s="419"/>
      <c r="EA167" s="419"/>
      <c r="EB167" s="419"/>
      <c r="EC167" s="419"/>
      <c r="ED167" s="419"/>
      <c r="EE167" s="419"/>
      <c r="EF167" s="419"/>
      <c r="EG167" s="419"/>
      <c r="EH167" s="419"/>
      <c r="EI167" s="419"/>
      <c r="EJ167" s="419"/>
      <c r="EK167" s="419"/>
      <c r="EL167" s="419"/>
      <c r="EM167" s="419"/>
      <c r="EN167" s="419"/>
      <c r="EO167" s="419"/>
      <c r="EP167" s="419"/>
      <c r="EQ167" s="419"/>
      <c r="ER167" s="419"/>
      <c r="ES167" s="419"/>
      <c r="ET167" s="419"/>
      <c r="EU167" s="419"/>
    </row>
    <row r="168" spans="1:151" s="429" customFormat="1" ht="188.5" hidden="1">
      <c r="A168" s="429" t="s">
        <v>2106</v>
      </c>
      <c r="B168" s="429" t="s">
        <v>883</v>
      </c>
      <c r="C168" s="429" t="s">
        <v>361</v>
      </c>
      <c r="D168" s="453" t="s">
        <v>2107</v>
      </c>
      <c r="E168" s="431" t="s">
        <v>2108</v>
      </c>
      <c r="F168" s="429" t="s">
        <v>32</v>
      </c>
      <c r="G168" s="452" t="s">
        <v>1516</v>
      </c>
      <c r="H168" s="429" t="s">
        <v>1515</v>
      </c>
      <c r="I168" s="430">
        <v>43843</v>
      </c>
      <c r="J168" s="430" t="s">
        <v>1517</v>
      </c>
      <c r="K168" s="430" t="s">
        <v>1518</v>
      </c>
      <c r="L168" s="430" t="s">
        <v>964</v>
      </c>
      <c r="M168" s="429" t="s">
        <v>1519</v>
      </c>
      <c r="N168" s="429" t="s">
        <v>1520</v>
      </c>
      <c r="O168" s="429" t="s">
        <v>1588</v>
      </c>
      <c r="P168" s="429" t="s">
        <v>33</v>
      </c>
      <c r="Q168" s="429" t="s">
        <v>33</v>
      </c>
      <c r="R168" s="429" t="s">
        <v>2096</v>
      </c>
      <c r="S168" s="433" t="s">
        <v>2109</v>
      </c>
      <c r="T168" s="429" t="s">
        <v>1523</v>
      </c>
      <c r="V168" s="429" t="s">
        <v>8</v>
      </c>
      <c r="X168" s="429" t="s">
        <v>8</v>
      </c>
      <c r="AA168" s="429" t="s">
        <v>32</v>
      </c>
      <c r="AB168" s="429" t="s">
        <v>1516</v>
      </c>
      <c r="AC168" s="429" t="s">
        <v>1516</v>
      </c>
      <c r="AD168" s="429" t="s">
        <v>1516</v>
      </c>
      <c r="AE168" s="429" t="s">
        <v>1516</v>
      </c>
      <c r="AF168" s="430" t="s">
        <v>1516</v>
      </c>
      <c r="AG168" s="429" t="s">
        <v>1516</v>
      </c>
      <c r="AH168" s="429">
        <v>1</v>
      </c>
      <c r="AI168" s="419"/>
      <c r="AJ168" s="419"/>
      <c r="AK168" s="419"/>
      <c r="AL168" s="419"/>
      <c r="AM168" s="419"/>
      <c r="AN168" s="419"/>
      <c r="AO168" s="419"/>
      <c r="AP168" s="419"/>
      <c r="AQ168" s="419"/>
      <c r="AR168" s="419"/>
      <c r="AS168" s="419"/>
      <c r="AT168" s="419"/>
      <c r="AU168" s="419"/>
      <c r="AV168" s="419"/>
      <c r="AW168" s="419"/>
      <c r="AX168" s="419"/>
      <c r="AY168" s="419"/>
      <c r="AZ168" s="419"/>
      <c r="BA168" s="419"/>
      <c r="BB168" s="419"/>
      <c r="BC168" s="419"/>
      <c r="BD168" s="419"/>
      <c r="BE168" s="419"/>
      <c r="BF168" s="419"/>
      <c r="BG168" s="419"/>
      <c r="BH168" s="419"/>
      <c r="BI168" s="419"/>
      <c r="BJ168" s="419"/>
      <c r="BK168" s="419"/>
      <c r="BL168" s="419"/>
      <c r="BM168" s="419"/>
      <c r="BN168" s="419"/>
      <c r="BO168" s="419"/>
      <c r="BP168" s="419"/>
      <c r="BQ168" s="419"/>
      <c r="BR168" s="419"/>
      <c r="BS168" s="419"/>
      <c r="BT168" s="419"/>
      <c r="BU168" s="419"/>
      <c r="BV168" s="419"/>
      <c r="BW168" s="419"/>
      <c r="BX168" s="419"/>
      <c r="BY168" s="419"/>
      <c r="BZ168" s="419"/>
      <c r="CA168" s="419"/>
      <c r="CB168" s="419"/>
      <c r="CC168" s="419"/>
      <c r="CD168" s="419"/>
      <c r="CE168" s="419"/>
      <c r="CF168" s="419"/>
      <c r="CG168" s="419"/>
      <c r="CH168" s="419"/>
      <c r="CI168" s="419"/>
      <c r="CJ168" s="419"/>
      <c r="CK168" s="419"/>
      <c r="CL168" s="419"/>
      <c r="CM168" s="419"/>
      <c r="CN168" s="419"/>
      <c r="CO168" s="419"/>
      <c r="CP168" s="419"/>
      <c r="CQ168" s="419"/>
      <c r="CR168" s="419"/>
      <c r="CS168" s="419"/>
      <c r="CT168" s="419"/>
      <c r="CU168" s="419"/>
      <c r="CV168" s="419"/>
      <c r="CW168" s="419"/>
      <c r="CX168" s="419"/>
      <c r="CY168" s="419"/>
      <c r="CZ168" s="419"/>
      <c r="DA168" s="419"/>
      <c r="DB168" s="419"/>
      <c r="DC168" s="419"/>
      <c r="DD168" s="419"/>
      <c r="DE168" s="419"/>
      <c r="DF168" s="419"/>
      <c r="DG168" s="419"/>
      <c r="DH168" s="419"/>
      <c r="DI168" s="419"/>
      <c r="DJ168" s="419"/>
      <c r="DK168" s="419"/>
      <c r="DL168" s="419"/>
      <c r="DM168" s="419"/>
      <c r="DN168" s="419"/>
      <c r="DO168" s="419"/>
      <c r="DP168" s="419"/>
      <c r="DQ168" s="419"/>
      <c r="DR168" s="419"/>
      <c r="DS168" s="419"/>
      <c r="DT168" s="419"/>
      <c r="DU168" s="419"/>
      <c r="DV168" s="419"/>
      <c r="DW168" s="419"/>
      <c r="DX168" s="419"/>
      <c r="DY168" s="419"/>
      <c r="DZ168" s="419"/>
      <c r="EA168" s="419"/>
      <c r="EB168" s="419"/>
      <c r="EC168" s="419"/>
      <c r="ED168" s="419"/>
      <c r="EE168" s="419"/>
      <c r="EF168" s="419"/>
      <c r="EG168" s="419"/>
      <c r="EH168" s="419"/>
      <c r="EI168" s="419"/>
      <c r="EJ168" s="419"/>
      <c r="EK168" s="419"/>
      <c r="EL168" s="419"/>
      <c r="EM168" s="419"/>
      <c r="EN168" s="419"/>
      <c r="EO168" s="419"/>
      <c r="EP168" s="419"/>
      <c r="EQ168" s="419"/>
      <c r="ER168" s="419"/>
      <c r="ES168" s="419"/>
      <c r="ET168" s="419"/>
      <c r="EU168" s="419"/>
    </row>
    <row r="169" spans="1:151" s="429" customFormat="1" ht="188.5" hidden="1">
      <c r="A169" s="429" t="s">
        <v>2110</v>
      </c>
      <c r="B169" s="429" t="s">
        <v>883</v>
      </c>
      <c r="C169" s="429" t="s">
        <v>361</v>
      </c>
      <c r="D169" s="453" t="s">
        <v>2111</v>
      </c>
      <c r="E169" s="431" t="s">
        <v>2112</v>
      </c>
      <c r="F169" s="429" t="s">
        <v>33</v>
      </c>
      <c r="G169" s="429" t="s">
        <v>2113</v>
      </c>
      <c r="H169" s="429" t="s">
        <v>1515</v>
      </c>
      <c r="I169" s="430">
        <v>43843</v>
      </c>
      <c r="J169" s="430" t="s">
        <v>1517</v>
      </c>
      <c r="K169" s="430" t="s">
        <v>1518</v>
      </c>
      <c r="L169" s="430" t="s">
        <v>964</v>
      </c>
      <c r="M169" s="429" t="s">
        <v>1519</v>
      </c>
      <c r="N169" s="429" t="s">
        <v>1520</v>
      </c>
      <c r="O169" s="429" t="s">
        <v>1588</v>
      </c>
      <c r="P169" s="429" t="s">
        <v>33</v>
      </c>
      <c r="Q169" s="429" t="s">
        <v>33</v>
      </c>
      <c r="R169" s="429" t="s">
        <v>2096</v>
      </c>
      <c r="S169" s="433" t="s">
        <v>2114</v>
      </c>
      <c r="T169" s="429" t="s">
        <v>1523</v>
      </c>
      <c r="V169" s="429" t="s">
        <v>8</v>
      </c>
      <c r="X169" s="429" t="s">
        <v>8</v>
      </c>
      <c r="AA169" s="429" t="s">
        <v>32</v>
      </c>
      <c r="AB169" s="429" t="s">
        <v>1516</v>
      </c>
      <c r="AC169" s="429" t="s">
        <v>1516</v>
      </c>
      <c r="AD169" s="429" t="s">
        <v>1516</v>
      </c>
      <c r="AE169" s="429" t="s">
        <v>1516</v>
      </c>
      <c r="AF169" s="429" t="s">
        <v>1516</v>
      </c>
      <c r="AG169" s="429" t="s">
        <v>1516</v>
      </c>
      <c r="AH169" s="429">
        <v>1</v>
      </c>
      <c r="AI169" s="419"/>
      <c r="AJ169" s="419"/>
      <c r="AK169" s="419"/>
      <c r="AL169" s="419"/>
      <c r="AM169" s="419"/>
      <c r="AN169" s="419"/>
      <c r="AO169" s="419"/>
      <c r="AP169" s="419"/>
      <c r="AQ169" s="419"/>
      <c r="AR169" s="419"/>
      <c r="AS169" s="419"/>
      <c r="AT169" s="419"/>
      <c r="AU169" s="419"/>
      <c r="AV169" s="419"/>
      <c r="AW169" s="419"/>
      <c r="AX169" s="419"/>
      <c r="AY169" s="419"/>
      <c r="AZ169" s="419"/>
      <c r="BA169" s="419"/>
      <c r="BB169" s="419"/>
      <c r="BC169" s="419"/>
      <c r="BD169" s="419"/>
      <c r="BE169" s="419"/>
      <c r="BF169" s="419"/>
      <c r="BG169" s="419"/>
      <c r="BH169" s="419"/>
      <c r="BI169" s="419"/>
      <c r="BJ169" s="419"/>
      <c r="BK169" s="419"/>
      <c r="BL169" s="419"/>
      <c r="BM169" s="419"/>
      <c r="BN169" s="419"/>
      <c r="BO169" s="419"/>
      <c r="BP169" s="419"/>
      <c r="BQ169" s="419"/>
      <c r="BR169" s="419"/>
      <c r="BS169" s="419"/>
      <c r="BT169" s="419"/>
      <c r="BU169" s="419"/>
      <c r="BV169" s="419"/>
      <c r="BW169" s="419"/>
      <c r="BX169" s="419"/>
      <c r="BY169" s="419"/>
      <c r="BZ169" s="419"/>
      <c r="CA169" s="419"/>
      <c r="CB169" s="419"/>
      <c r="CC169" s="419"/>
      <c r="CD169" s="419"/>
      <c r="CE169" s="419"/>
      <c r="CF169" s="419"/>
      <c r="CG169" s="419"/>
      <c r="CH169" s="419"/>
      <c r="CI169" s="419"/>
      <c r="CJ169" s="419"/>
      <c r="CK169" s="419"/>
      <c r="CL169" s="419"/>
      <c r="CM169" s="419"/>
      <c r="CN169" s="419"/>
      <c r="CO169" s="419"/>
      <c r="CP169" s="419"/>
      <c r="CQ169" s="419"/>
      <c r="CR169" s="419"/>
      <c r="CS169" s="419"/>
      <c r="CT169" s="419"/>
      <c r="CU169" s="419"/>
      <c r="CV169" s="419"/>
      <c r="CW169" s="419"/>
      <c r="CX169" s="419"/>
      <c r="CY169" s="419"/>
      <c r="CZ169" s="419"/>
      <c r="DA169" s="419"/>
      <c r="DB169" s="419"/>
      <c r="DC169" s="419"/>
      <c r="DD169" s="419"/>
      <c r="DE169" s="419"/>
      <c r="DF169" s="419"/>
      <c r="DG169" s="419"/>
      <c r="DH169" s="419"/>
      <c r="DI169" s="419"/>
      <c r="DJ169" s="419"/>
      <c r="DK169" s="419"/>
      <c r="DL169" s="419"/>
      <c r="DM169" s="419"/>
      <c r="DN169" s="419"/>
      <c r="DO169" s="419"/>
      <c r="DP169" s="419"/>
      <c r="DQ169" s="419"/>
      <c r="DR169" s="419"/>
      <c r="DS169" s="419"/>
      <c r="DT169" s="419"/>
      <c r="DU169" s="419"/>
      <c r="DV169" s="419"/>
      <c r="DW169" s="419"/>
      <c r="DX169" s="419"/>
      <c r="DY169" s="419"/>
      <c r="DZ169" s="419"/>
      <c r="EA169" s="419"/>
      <c r="EB169" s="419"/>
      <c r="EC169" s="419"/>
      <c r="ED169" s="419"/>
      <c r="EE169" s="419"/>
      <c r="EF169" s="419"/>
      <c r="EG169" s="419"/>
      <c r="EH169" s="419"/>
      <c r="EI169" s="419"/>
      <c r="EJ169" s="419"/>
      <c r="EK169" s="419"/>
      <c r="EL169" s="419"/>
      <c r="EM169" s="419"/>
      <c r="EN169" s="419"/>
      <c r="EO169" s="419"/>
      <c r="EP169" s="419"/>
      <c r="EQ169" s="419"/>
      <c r="ER169" s="419"/>
      <c r="ES169" s="419"/>
      <c r="ET169" s="419"/>
      <c r="EU169" s="419"/>
    </row>
    <row r="170" spans="1:151" s="429" customFormat="1" ht="159.5" hidden="1">
      <c r="A170" s="429" t="s">
        <v>2115</v>
      </c>
      <c r="B170" s="429" t="s">
        <v>883</v>
      </c>
      <c r="C170" s="429" t="s">
        <v>361</v>
      </c>
      <c r="D170" s="453" t="s">
        <v>2116</v>
      </c>
      <c r="E170" s="431" t="s">
        <v>2117</v>
      </c>
      <c r="F170" s="429" t="s">
        <v>33</v>
      </c>
      <c r="G170" s="429" t="s">
        <v>2118</v>
      </c>
      <c r="H170" s="429" t="s">
        <v>1515</v>
      </c>
      <c r="I170" s="430">
        <v>43614</v>
      </c>
      <c r="J170" s="430" t="s">
        <v>1517</v>
      </c>
      <c r="K170" s="430" t="s">
        <v>1518</v>
      </c>
      <c r="L170" s="430" t="s">
        <v>964</v>
      </c>
      <c r="M170" s="429" t="s">
        <v>1519</v>
      </c>
      <c r="N170" s="429" t="s">
        <v>1520</v>
      </c>
      <c r="O170" s="429" t="s">
        <v>1588</v>
      </c>
      <c r="P170" s="429" t="s">
        <v>33</v>
      </c>
      <c r="Q170" s="429" t="s">
        <v>33</v>
      </c>
      <c r="R170" s="429" t="s">
        <v>2096</v>
      </c>
      <c r="S170" s="433" t="s">
        <v>2119</v>
      </c>
      <c r="T170" s="429" t="s">
        <v>1523</v>
      </c>
      <c r="V170" s="429" t="s">
        <v>8</v>
      </c>
      <c r="X170" s="429" t="s">
        <v>8</v>
      </c>
      <c r="AA170" s="429" t="s">
        <v>32</v>
      </c>
      <c r="AB170" s="429" t="s">
        <v>1516</v>
      </c>
      <c r="AC170" s="429" t="s">
        <v>1516</v>
      </c>
      <c r="AD170" s="429" t="s">
        <v>1516</v>
      </c>
      <c r="AE170" s="429" t="s">
        <v>1516</v>
      </c>
      <c r="AF170" s="429" t="s">
        <v>1516</v>
      </c>
      <c r="AG170" s="429" t="s">
        <v>1516</v>
      </c>
      <c r="AH170" s="429">
        <v>1</v>
      </c>
      <c r="AI170" s="419"/>
      <c r="AJ170" s="419"/>
      <c r="AK170" s="419"/>
      <c r="AL170" s="419"/>
      <c r="AM170" s="419"/>
      <c r="AN170" s="419"/>
      <c r="AO170" s="419"/>
      <c r="AP170" s="419"/>
      <c r="AQ170" s="419"/>
      <c r="AR170" s="419"/>
      <c r="AS170" s="419"/>
      <c r="AT170" s="419"/>
      <c r="AU170" s="419"/>
      <c r="AV170" s="419"/>
      <c r="AW170" s="419"/>
      <c r="AX170" s="419"/>
      <c r="AY170" s="419"/>
      <c r="AZ170" s="419"/>
      <c r="BA170" s="419"/>
      <c r="BB170" s="419"/>
      <c r="BC170" s="419"/>
      <c r="BD170" s="419"/>
      <c r="BE170" s="419"/>
      <c r="BF170" s="419"/>
      <c r="BG170" s="419"/>
      <c r="BH170" s="419"/>
      <c r="BI170" s="419"/>
      <c r="BJ170" s="419"/>
      <c r="BK170" s="419"/>
      <c r="BL170" s="419"/>
      <c r="BM170" s="419"/>
      <c r="BN170" s="419"/>
      <c r="BO170" s="419"/>
      <c r="BP170" s="419"/>
      <c r="BQ170" s="419"/>
      <c r="BR170" s="419"/>
      <c r="BS170" s="419"/>
      <c r="BT170" s="419"/>
      <c r="BU170" s="419"/>
      <c r="BV170" s="419"/>
      <c r="BW170" s="419"/>
      <c r="BX170" s="419"/>
      <c r="BY170" s="419"/>
      <c r="BZ170" s="419"/>
      <c r="CA170" s="419"/>
      <c r="CB170" s="419"/>
      <c r="CC170" s="419"/>
      <c r="CD170" s="419"/>
      <c r="CE170" s="419"/>
      <c r="CF170" s="419"/>
      <c r="CG170" s="419"/>
      <c r="CH170" s="419"/>
      <c r="CI170" s="419"/>
      <c r="CJ170" s="419"/>
      <c r="CK170" s="419"/>
      <c r="CL170" s="419"/>
      <c r="CM170" s="419"/>
      <c r="CN170" s="419"/>
      <c r="CO170" s="419"/>
      <c r="CP170" s="419"/>
      <c r="CQ170" s="419"/>
      <c r="CR170" s="419"/>
      <c r="CS170" s="419"/>
      <c r="CT170" s="419"/>
      <c r="CU170" s="419"/>
      <c r="CV170" s="419"/>
      <c r="CW170" s="419"/>
      <c r="CX170" s="419"/>
      <c r="CY170" s="419"/>
      <c r="CZ170" s="419"/>
      <c r="DA170" s="419"/>
      <c r="DB170" s="419"/>
      <c r="DC170" s="419"/>
      <c r="DD170" s="419"/>
      <c r="DE170" s="419"/>
      <c r="DF170" s="419"/>
      <c r="DG170" s="419"/>
      <c r="DH170" s="419"/>
      <c r="DI170" s="419"/>
      <c r="DJ170" s="419"/>
      <c r="DK170" s="419"/>
      <c r="DL170" s="419"/>
      <c r="DM170" s="419"/>
      <c r="DN170" s="419"/>
      <c r="DO170" s="419"/>
      <c r="DP170" s="419"/>
      <c r="DQ170" s="419"/>
      <c r="DR170" s="419"/>
      <c r="DS170" s="419"/>
      <c r="DT170" s="419"/>
      <c r="DU170" s="419"/>
      <c r="DV170" s="419"/>
      <c r="DW170" s="419"/>
      <c r="DX170" s="419"/>
      <c r="DY170" s="419"/>
      <c r="DZ170" s="419"/>
      <c r="EA170" s="419"/>
      <c r="EB170" s="419"/>
      <c r="EC170" s="419"/>
      <c r="ED170" s="419"/>
      <c r="EE170" s="419"/>
      <c r="EF170" s="419"/>
      <c r="EG170" s="419"/>
      <c r="EH170" s="419"/>
      <c r="EI170" s="419"/>
      <c r="EJ170" s="419"/>
      <c r="EK170" s="419"/>
      <c r="EL170" s="419"/>
      <c r="EM170" s="419"/>
      <c r="EN170" s="419"/>
      <c r="EO170" s="419"/>
      <c r="EP170" s="419"/>
      <c r="EQ170" s="419"/>
      <c r="ER170" s="419"/>
      <c r="ES170" s="419"/>
      <c r="ET170" s="419"/>
      <c r="EU170" s="419"/>
    </row>
    <row r="171" spans="1:151" s="429" customFormat="1" ht="145" hidden="1">
      <c r="A171" s="429" t="s">
        <v>2120</v>
      </c>
      <c r="B171" s="429" t="s">
        <v>883</v>
      </c>
      <c r="C171" s="429" t="s">
        <v>361</v>
      </c>
      <c r="D171" s="453" t="s">
        <v>2121</v>
      </c>
      <c r="E171" s="431" t="s">
        <v>2122</v>
      </c>
      <c r="F171" s="429" t="s">
        <v>32</v>
      </c>
      <c r="G171" s="452" t="s">
        <v>1516</v>
      </c>
      <c r="H171" s="429" t="s">
        <v>1515</v>
      </c>
      <c r="I171" s="430">
        <v>44225</v>
      </c>
      <c r="J171" s="430" t="s">
        <v>1517</v>
      </c>
      <c r="K171" s="430" t="s">
        <v>1518</v>
      </c>
      <c r="L171" s="430" t="s">
        <v>964</v>
      </c>
      <c r="M171" s="429" t="s">
        <v>1519</v>
      </c>
      <c r="N171" s="429" t="s">
        <v>1520</v>
      </c>
      <c r="O171" s="429" t="s">
        <v>1588</v>
      </c>
      <c r="P171" s="429" t="s">
        <v>33</v>
      </c>
      <c r="Q171" s="429" t="s">
        <v>33</v>
      </c>
      <c r="R171" s="429" t="s">
        <v>2096</v>
      </c>
      <c r="S171" s="433" t="s">
        <v>2123</v>
      </c>
      <c r="T171" s="429" t="s">
        <v>1523</v>
      </c>
      <c r="V171" s="429" t="s">
        <v>8</v>
      </c>
      <c r="X171" s="429" t="s">
        <v>8</v>
      </c>
      <c r="AA171" s="429" t="s">
        <v>32</v>
      </c>
      <c r="AB171" s="429" t="s">
        <v>1516</v>
      </c>
      <c r="AC171" s="429" t="s">
        <v>1516</v>
      </c>
      <c r="AD171" s="429" t="s">
        <v>1516</v>
      </c>
      <c r="AE171" s="429" t="s">
        <v>1516</v>
      </c>
      <c r="AF171" s="429" t="s">
        <v>1516</v>
      </c>
      <c r="AG171" s="429" t="s">
        <v>1516</v>
      </c>
      <c r="AH171" s="429">
        <v>1</v>
      </c>
      <c r="AI171" s="419"/>
      <c r="AJ171" s="419"/>
      <c r="AK171" s="419"/>
      <c r="AL171" s="419"/>
      <c r="AM171" s="419"/>
      <c r="AN171" s="419"/>
      <c r="AO171" s="419"/>
      <c r="AP171" s="419"/>
      <c r="AQ171" s="419"/>
      <c r="AR171" s="419"/>
      <c r="AS171" s="419"/>
      <c r="AT171" s="419"/>
      <c r="AU171" s="419"/>
      <c r="AV171" s="419"/>
      <c r="AW171" s="419"/>
      <c r="AX171" s="419"/>
      <c r="AY171" s="419"/>
      <c r="AZ171" s="419"/>
      <c r="BA171" s="419"/>
      <c r="BB171" s="419"/>
      <c r="BC171" s="419"/>
      <c r="BD171" s="419"/>
      <c r="BE171" s="419"/>
      <c r="BF171" s="419"/>
      <c r="BG171" s="419"/>
      <c r="BH171" s="419"/>
      <c r="BI171" s="419"/>
      <c r="BJ171" s="419"/>
      <c r="BK171" s="419"/>
      <c r="BL171" s="419"/>
      <c r="BM171" s="419"/>
      <c r="BN171" s="419"/>
      <c r="BO171" s="419"/>
      <c r="BP171" s="419"/>
      <c r="BQ171" s="419"/>
      <c r="BR171" s="419"/>
      <c r="BS171" s="419"/>
      <c r="BT171" s="419"/>
      <c r="BU171" s="419"/>
      <c r="BV171" s="419"/>
      <c r="BW171" s="419"/>
      <c r="BX171" s="419"/>
      <c r="BY171" s="419"/>
      <c r="BZ171" s="419"/>
      <c r="CA171" s="419"/>
      <c r="CB171" s="419"/>
      <c r="CC171" s="419"/>
      <c r="CD171" s="419"/>
      <c r="CE171" s="419"/>
      <c r="CF171" s="419"/>
      <c r="CG171" s="419"/>
      <c r="CH171" s="419"/>
      <c r="CI171" s="419"/>
      <c r="CJ171" s="419"/>
      <c r="CK171" s="419"/>
      <c r="CL171" s="419"/>
      <c r="CM171" s="419"/>
      <c r="CN171" s="419"/>
      <c r="CO171" s="419"/>
      <c r="CP171" s="419"/>
      <c r="CQ171" s="419"/>
      <c r="CR171" s="419"/>
      <c r="CS171" s="419"/>
      <c r="CT171" s="419"/>
      <c r="CU171" s="419"/>
      <c r="CV171" s="419"/>
      <c r="CW171" s="419"/>
      <c r="CX171" s="419"/>
      <c r="CY171" s="419"/>
      <c r="CZ171" s="419"/>
      <c r="DA171" s="419"/>
      <c r="DB171" s="419"/>
      <c r="DC171" s="419"/>
      <c r="DD171" s="419"/>
      <c r="DE171" s="419"/>
      <c r="DF171" s="419"/>
      <c r="DG171" s="419"/>
      <c r="DH171" s="419"/>
      <c r="DI171" s="419"/>
      <c r="DJ171" s="419"/>
      <c r="DK171" s="419"/>
      <c r="DL171" s="419"/>
      <c r="DM171" s="419"/>
      <c r="DN171" s="419"/>
      <c r="DO171" s="419"/>
      <c r="DP171" s="419"/>
      <c r="DQ171" s="419"/>
      <c r="DR171" s="419"/>
      <c r="DS171" s="419"/>
      <c r="DT171" s="419"/>
      <c r="DU171" s="419"/>
      <c r="DV171" s="419"/>
      <c r="DW171" s="419"/>
      <c r="DX171" s="419"/>
      <c r="DY171" s="419"/>
      <c r="DZ171" s="419"/>
      <c r="EA171" s="419"/>
      <c r="EB171" s="419"/>
      <c r="EC171" s="419"/>
      <c r="ED171" s="419"/>
      <c r="EE171" s="419"/>
      <c r="EF171" s="419"/>
      <c r="EG171" s="419"/>
      <c r="EH171" s="419"/>
      <c r="EI171" s="419"/>
      <c r="EJ171" s="419"/>
      <c r="EK171" s="419"/>
      <c r="EL171" s="419"/>
      <c r="EM171" s="419"/>
      <c r="EN171" s="419"/>
      <c r="EO171" s="419"/>
      <c r="EP171" s="419"/>
      <c r="EQ171" s="419"/>
      <c r="ER171" s="419"/>
      <c r="ES171" s="419"/>
      <c r="ET171" s="419"/>
      <c r="EU171" s="419"/>
    </row>
    <row r="172" spans="1:151" s="429" customFormat="1" ht="145" hidden="1">
      <c r="A172" s="429" t="s">
        <v>2124</v>
      </c>
      <c r="B172" s="429" t="s">
        <v>883</v>
      </c>
      <c r="C172" s="429" t="s">
        <v>361</v>
      </c>
      <c r="D172" s="429" t="s">
        <v>2125</v>
      </c>
      <c r="E172" s="431" t="s">
        <v>2126</v>
      </c>
      <c r="F172" s="429" t="s">
        <v>32</v>
      </c>
      <c r="G172" s="452" t="s">
        <v>1516</v>
      </c>
      <c r="H172" s="429" t="s">
        <v>1515</v>
      </c>
      <c r="I172" s="430">
        <v>42005</v>
      </c>
      <c r="J172" s="430" t="s">
        <v>1517</v>
      </c>
      <c r="K172" s="430" t="s">
        <v>1518</v>
      </c>
      <c r="L172" s="430" t="s">
        <v>964</v>
      </c>
      <c r="M172" s="429" t="s">
        <v>1519</v>
      </c>
      <c r="N172" s="429" t="s">
        <v>1520</v>
      </c>
      <c r="O172" s="429" t="s">
        <v>1534</v>
      </c>
      <c r="P172" s="429" t="s">
        <v>33</v>
      </c>
      <c r="Q172" s="429" t="s">
        <v>33</v>
      </c>
      <c r="R172" s="429" t="s">
        <v>2096</v>
      </c>
      <c r="S172" s="433" t="s">
        <v>2119</v>
      </c>
      <c r="T172" s="429" t="s">
        <v>1523</v>
      </c>
      <c r="V172" s="429" t="s">
        <v>8</v>
      </c>
      <c r="X172" s="429" t="s">
        <v>8</v>
      </c>
      <c r="AA172" s="429" t="s">
        <v>32</v>
      </c>
      <c r="AB172" s="429" t="s">
        <v>1516</v>
      </c>
      <c r="AC172" s="429" t="s">
        <v>1516</v>
      </c>
      <c r="AD172" s="429" t="s">
        <v>1516</v>
      </c>
      <c r="AE172" s="429" t="s">
        <v>1516</v>
      </c>
      <c r="AF172" s="429" t="s">
        <v>1516</v>
      </c>
      <c r="AG172" s="429" t="s">
        <v>1516</v>
      </c>
      <c r="AH172" s="429">
        <v>1</v>
      </c>
      <c r="AI172" s="419"/>
      <c r="AJ172" s="419"/>
      <c r="AK172" s="419"/>
      <c r="AL172" s="419"/>
      <c r="AM172" s="419"/>
      <c r="AN172" s="419"/>
      <c r="AO172" s="419"/>
      <c r="AP172" s="419"/>
      <c r="AQ172" s="419"/>
      <c r="AR172" s="419"/>
      <c r="AS172" s="419"/>
      <c r="AT172" s="419"/>
      <c r="AU172" s="419"/>
      <c r="AV172" s="419"/>
      <c r="AW172" s="419"/>
      <c r="AX172" s="419"/>
      <c r="AY172" s="419"/>
      <c r="AZ172" s="419"/>
      <c r="BA172" s="419"/>
      <c r="BB172" s="419"/>
      <c r="BC172" s="419"/>
      <c r="BD172" s="419"/>
      <c r="BE172" s="419"/>
      <c r="BF172" s="419"/>
      <c r="BG172" s="419"/>
      <c r="BH172" s="419"/>
      <c r="BI172" s="419"/>
      <c r="BJ172" s="419"/>
      <c r="BK172" s="419"/>
      <c r="BL172" s="419"/>
      <c r="BM172" s="419"/>
      <c r="BN172" s="419"/>
      <c r="BO172" s="419"/>
      <c r="BP172" s="419"/>
      <c r="BQ172" s="419"/>
      <c r="BR172" s="419"/>
      <c r="BS172" s="419"/>
      <c r="BT172" s="419"/>
      <c r="BU172" s="419"/>
      <c r="BV172" s="419"/>
      <c r="BW172" s="419"/>
      <c r="BX172" s="419"/>
      <c r="BY172" s="419"/>
      <c r="BZ172" s="419"/>
      <c r="CA172" s="419"/>
      <c r="CB172" s="419"/>
      <c r="CC172" s="419"/>
      <c r="CD172" s="419"/>
      <c r="CE172" s="419"/>
      <c r="CF172" s="419"/>
      <c r="CG172" s="419"/>
      <c r="CH172" s="419"/>
      <c r="CI172" s="419"/>
      <c r="CJ172" s="419"/>
      <c r="CK172" s="419"/>
      <c r="CL172" s="419"/>
      <c r="CM172" s="419"/>
      <c r="CN172" s="419"/>
      <c r="CO172" s="419"/>
      <c r="CP172" s="419"/>
      <c r="CQ172" s="419"/>
      <c r="CR172" s="419"/>
      <c r="CS172" s="419"/>
      <c r="CT172" s="419"/>
      <c r="CU172" s="419"/>
      <c r="CV172" s="419"/>
      <c r="CW172" s="419"/>
      <c r="CX172" s="419"/>
      <c r="CY172" s="419"/>
      <c r="CZ172" s="419"/>
      <c r="DA172" s="419"/>
      <c r="DB172" s="419"/>
      <c r="DC172" s="419"/>
      <c r="DD172" s="419"/>
      <c r="DE172" s="419"/>
      <c r="DF172" s="419"/>
      <c r="DG172" s="419"/>
      <c r="DH172" s="419"/>
      <c r="DI172" s="419"/>
      <c r="DJ172" s="419"/>
      <c r="DK172" s="419"/>
      <c r="DL172" s="419"/>
      <c r="DM172" s="419"/>
      <c r="DN172" s="419"/>
      <c r="DO172" s="419"/>
      <c r="DP172" s="419"/>
      <c r="DQ172" s="419"/>
      <c r="DR172" s="419"/>
      <c r="DS172" s="419"/>
      <c r="DT172" s="419"/>
      <c r="DU172" s="419"/>
      <c r="DV172" s="419"/>
      <c r="DW172" s="419"/>
      <c r="DX172" s="419"/>
      <c r="DY172" s="419"/>
      <c r="DZ172" s="419"/>
      <c r="EA172" s="419"/>
      <c r="EB172" s="419"/>
      <c r="EC172" s="419"/>
      <c r="ED172" s="419"/>
      <c r="EE172" s="419"/>
      <c r="EF172" s="419"/>
      <c r="EG172" s="419"/>
      <c r="EH172" s="419"/>
      <c r="EI172" s="419"/>
      <c r="EJ172" s="419"/>
      <c r="EK172" s="419"/>
      <c r="EL172" s="419"/>
      <c r="EM172" s="419"/>
      <c r="EN172" s="419"/>
      <c r="EO172" s="419"/>
      <c r="EP172" s="419"/>
      <c r="EQ172" s="419"/>
      <c r="ER172" s="419"/>
      <c r="ES172" s="419"/>
      <c r="ET172" s="419"/>
      <c r="EU172" s="419"/>
    </row>
    <row r="173" spans="1:151" s="429" customFormat="1" ht="87" hidden="1">
      <c r="A173" s="429" t="s">
        <v>2127</v>
      </c>
      <c r="B173" s="429" t="s">
        <v>883</v>
      </c>
      <c r="C173" s="429" t="s">
        <v>361</v>
      </c>
      <c r="D173" s="429" t="s">
        <v>2128</v>
      </c>
      <c r="E173" s="431" t="s">
        <v>2129</v>
      </c>
      <c r="F173" s="429" t="s">
        <v>33</v>
      </c>
      <c r="G173" s="429" t="s">
        <v>2130</v>
      </c>
      <c r="H173" s="429" t="s">
        <v>1515</v>
      </c>
      <c r="I173" s="430">
        <v>44153</v>
      </c>
      <c r="J173" s="430" t="s">
        <v>1517</v>
      </c>
      <c r="K173" s="430" t="s">
        <v>1518</v>
      </c>
      <c r="L173" s="430" t="s">
        <v>1518</v>
      </c>
      <c r="M173" s="429" t="s">
        <v>1519</v>
      </c>
      <c r="N173" s="429" t="s">
        <v>1521</v>
      </c>
      <c r="O173" s="429" t="s">
        <v>1588</v>
      </c>
      <c r="P173" s="429" t="s">
        <v>33</v>
      </c>
      <c r="Q173" s="429" t="s">
        <v>32</v>
      </c>
      <c r="R173" s="429" t="s">
        <v>2131</v>
      </c>
      <c r="S173" s="429" t="s">
        <v>1516</v>
      </c>
      <c r="T173" s="429" t="s">
        <v>1535</v>
      </c>
      <c r="V173" s="429" t="s">
        <v>8</v>
      </c>
      <c r="X173" s="429" t="s">
        <v>8</v>
      </c>
      <c r="AA173" s="429" t="s">
        <v>32</v>
      </c>
      <c r="AB173" s="429" t="s">
        <v>1536</v>
      </c>
      <c r="AC173" s="429" t="s">
        <v>1536</v>
      </c>
      <c r="AD173" s="429" t="s">
        <v>2132</v>
      </c>
      <c r="AE173" s="429" t="s">
        <v>1526</v>
      </c>
      <c r="AF173" s="430">
        <v>44530</v>
      </c>
      <c r="AG173" s="429" t="s">
        <v>1538</v>
      </c>
      <c r="AH173" s="429">
        <v>1</v>
      </c>
      <c r="AI173" s="419"/>
      <c r="AJ173" s="419"/>
      <c r="AK173" s="419"/>
      <c r="AL173" s="419"/>
      <c r="AM173" s="419"/>
      <c r="AN173" s="419"/>
      <c r="AO173" s="419"/>
      <c r="AP173" s="419"/>
      <c r="AQ173" s="419"/>
      <c r="AR173" s="419"/>
      <c r="AS173" s="419"/>
      <c r="AT173" s="419"/>
      <c r="AU173" s="419"/>
      <c r="AV173" s="419"/>
      <c r="AW173" s="419"/>
      <c r="AX173" s="419"/>
      <c r="AY173" s="419"/>
      <c r="AZ173" s="419"/>
      <c r="BA173" s="419"/>
      <c r="BB173" s="419"/>
      <c r="BC173" s="419"/>
      <c r="BD173" s="419"/>
      <c r="BE173" s="419"/>
      <c r="BF173" s="419"/>
      <c r="BG173" s="419"/>
      <c r="BH173" s="419"/>
      <c r="BI173" s="419"/>
      <c r="BJ173" s="419"/>
      <c r="BK173" s="419"/>
      <c r="BL173" s="419"/>
      <c r="BM173" s="419"/>
      <c r="BN173" s="419"/>
      <c r="BO173" s="419"/>
      <c r="BP173" s="419"/>
      <c r="BQ173" s="419"/>
      <c r="BR173" s="419"/>
      <c r="BS173" s="419"/>
      <c r="BT173" s="419"/>
      <c r="BU173" s="419"/>
      <c r="BV173" s="419"/>
      <c r="BW173" s="419"/>
      <c r="BX173" s="419"/>
      <c r="BY173" s="419"/>
      <c r="BZ173" s="419"/>
      <c r="CA173" s="419"/>
      <c r="CB173" s="419"/>
      <c r="CC173" s="419"/>
      <c r="CD173" s="419"/>
      <c r="CE173" s="419"/>
      <c r="CF173" s="419"/>
      <c r="CG173" s="419"/>
      <c r="CH173" s="419"/>
      <c r="CI173" s="419"/>
      <c r="CJ173" s="419"/>
      <c r="CK173" s="419"/>
      <c r="CL173" s="419"/>
      <c r="CM173" s="419"/>
      <c r="CN173" s="419"/>
      <c r="CO173" s="419"/>
      <c r="CP173" s="419"/>
      <c r="CQ173" s="419"/>
      <c r="CR173" s="419"/>
      <c r="CS173" s="419"/>
      <c r="CT173" s="419"/>
      <c r="CU173" s="419"/>
      <c r="CV173" s="419"/>
      <c r="CW173" s="419"/>
      <c r="CX173" s="419"/>
      <c r="CY173" s="419"/>
      <c r="CZ173" s="419"/>
      <c r="DA173" s="419"/>
      <c r="DB173" s="419"/>
      <c r="DC173" s="419"/>
      <c r="DD173" s="419"/>
      <c r="DE173" s="419"/>
      <c r="DF173" s="419"/>
      <c r="DG173" s="419"/>
      <c r="DH173" s="419"/>
      <c r="DI173" s="419"/>
      <c r="DJ173" s="419"/>
      <c r="DK173" s="419"/>
      <c r="DL173" s="419"/>
      <c r="DM173" s="419"/>
      <c r="DN173" s="419"/>
      <c r="DO173" s="419"/>
      <c r="DP173" s="419"/>
      <c r="DQ173" s="419"/>
      <c r="DR173" s="419"/>
      <c r="DS173" s="419"/>
      <c r="DT173" s="419"/>
      <c r="DU173" s="419"/>
      <c r="DV173" s="419"/>
      <c r="DW173" s="419"/>
      <c r="DX173" s="419"/>
      <c r="DY173" s="419"/>
      <c r="DZ173" s="419"/>
      <c r="EA173" s="419"/>
      <c r="EB173" s="419"/>
      <c r="EC173" s="419"/>
      <c r="ED173" s="419"/>
      <c r="EE173" s="419"/>
      <c r="EF173" s="419"/>
      <c r="EG173" s="419"/>
      <c r="EH173" s="419"/>
      <c r="EI173" s="419"/>
      <c r="EJ173" s="419"/>
      <c r="EK173" s="419"/>
      <c r="EL173" s="419"/>
      <c r="EM173" s="419"/>
      <c r="EN173" s="419"/>
      <c r="EO173" s="419"/>
      <c r="EP173" s="419"/>
      <c r="EQ173" s="419"/>
      <c r="ER173" s="419"/>
      <c r="ES173" s="419"/>
      <c r="ET173" s="419"/>
      <c r="EU173" s="419"/>
    </row>
    <row r="174" spans="1:151" s="429" customFormat="1" ht="72.5" hidden="1">
      <c r="A174" s="429" t="s">
        <v>2133</v>
      </c>
      <c r="B174" s="429" t="s">
        <v>883</v>
      </c>
      <c r="C174" s="429" t="s">
        <v>1632</v>
      </c>
      <c r="D174" s="429" t="s">
        <v>2134</v>
      </c>
      <c r="E174" s="429" t="s">
        <v>2135</v>
      </c>
      <c r="F174" s="429" t="s">
        <v>32</v>
      </c>
      <c r="G174" s="429" t="s">
        <v>1516</v>
      </c>
      <c r="H174" s="429" t="s">
        <v>1515</v>
      </c>
      <c r="I174" s="430">
        <v>44426</v>
      </c>
      <c r="J174" s="430" t="s">
        <v>1517</v>
      </c>
      <c r="K174" s="430" t="s">
        <v>1518</v>
      </c>
      <c r="L174" s="430" t="s">
        <v>1518</v>
      </c>
      <c r="M174" s="429" t="s">
        <v>1519</v>
      </c>
      <c r="N174" s="429" t="s">
        <v>1530</v>
      </c>
      <c r="O174" s="429" t="s">
        <v>1534</v>
      </c>
      <c r="P174" s="429" t="s">
        <v>33</v>
      </c>
      <c r="Q174" s="429" t="s">
        <v>32</v>
      </c>
      <c r="R174" s="429" t="s">
        <v>2136</v>
      </c>
      <c r="S174" s="429" t="s">
        <v>2137</v>
      </c>
      <c r="T174" s="429" t="s">
        <v>1523</v>
      </c>
      <c r="U174" s="429" t="s">
        <v>2138</v>
      </c>
      <c r="V174" s="429" t="s">
        <v>1524</v>
      </c>
      <c r="X174" s="429" t="s">
        <v>1524</v>
      </c>
      <c r="AA174" s="429" t="s">
        <v>32</v>
      </c>
      <c r="AB174" s="429" t="s">
        <v>1516</v>
      </c>
      <c r="AC174" s="430" t="s">
        <v>1516</v>
      </c>
      <c r="AD174" s="430" t="s">
        <v>1516</v>
      </c>
      <c r="AE174" s="429" t="s">
        <v>1516</v>
      </c>
      <c r="AF174" s="429" t="s">
        <v>1516</v>
      </c>
      <c r="AG174" s="430" t="s">
        <v>1516</v>
      </c>
      <c r="AH174" s="429">
        <v>1</v>
      </c>
      <c r="AI174" s="419"/>
      <c r="AJ174" s="419"/>
      <c r="AK174" s="419"/>
      <c r="AL174" s="419"/>
      <c r="AM174" s="419"/>
      <c r="AN174" s="419"/>
      <c r="AO174" s="419"/>
      <c r="AP174" s="419"/>
      <c r="AQ174" s="419"/>
      <c r="AR174" s="419"/>
      <c r="AS174" s="419"/>
      <c r="AT174" s="419"/>
      <c r="AU174" s="419"/>
      <c r="AV174" s="419"/>
      <c r="AW174" s="419"/>
      <c r="AX174" s="419"/>
      <c r="AY174" s="419"/>
      <c r="AZ174" s="419"/>
      <c r="BA174" s="419"/>
      <c r="BB174" s="419"/>
      <c r="BC174" s="419"/>
      <c r="BD174" s="419"/>
      <c r="BE174" s="419"/>
      <c r="BF174" s="419"/>
      <c r="BG174" s="419"/>
      <c r="BH174" s="419"/>
      <c r="BI174" s="419"/>
      <c r="BJ174" s="419"/>
      <c r="BK174" s="419"/>
      <c r="BL174" s="419"/>
      <c r="BM174" s="419"/>
      <c r="BN174" s="419"/>
      <c r="BO174" s="419"/>
      <c r="BP174" s="419"/>
      <c r="BQ174" s="419"/>
      <c r="BR174" s="419"/>
      <c r="BS174" s="419"/>
      <c r="BT174" s="419"/>
      <c r="BU174" s="419"/>
      <c r="BV174" s="419"/>
      <c r="BW174" s="419"/>
      <c r="BX174" s="419"/>
      <c r="BY174" s="419"/>
      <c r="BZ174" s="419"/>
      <c r="CA174" s="419"/>
      <c r="CB174" s="419"/>
      <c r="CC174" s="419"/>
      <c r="CD174" s="419"/>
      <c r="CE174" s="419"/>
      <c r="CF174" s="419"/>
      <c r="CG174" s="419"/>
      <c r="CH174" s="419"/>
      <c r="CI174" s="419"/>
      <c r="CJ174" s="419"/>
      <c r="CK174" s="419"/>
      <c r="CL174" s="419"/>
      <c r="CM174" s="419"/>
      <c r="CN174" s="419"/>
      <c r="CO174" s="419"/>
      <c r="CP174" s="419"/>
      <c r="CQ174" s="419"/>
      <c r="CR174" s="419"/>
      <c r="CS174" s="419"/>
      <c r="CT174" s="419"/>
      <c r="CU174" s="419"/>
      <c r="CV174" s="419"/>
      <c r="CW174" s="419"/>
      <c r="CX174" s="419"/>
      <c r="CY174" s="419"/>
      <c r="CZ174" s="419"/>
      <c r="DA174" s="419"/>
      <c r="DB174" s="419"/>
      <c r="DC174" s="419"/>
      <c r="DD174" s="419"/>
      <c r="DE174" s="419"/>
      <c r="DF174" s="419"/>
      <c r="DG174" s="419"/>
      <c r="DH174" s="419"/>
      <c r="DI174" s="419"/>
      <c r="DJ174" s="419"/>
      <c r="DK174" s="419"/>
      <c r="DL174" s="419"/>
      <c r="DM174" s="419"/>
      <c r="DN174" s="419"/>
      <c r="DO174" s="419"/>
      <c r="DP174" s="419"/>
      <c r="DQ174" s="419"/>
      <c r="DR174" s="419"/>
      <c r="DS174" s="419"/>
      <c r="DT174" s="419"/>
      <c r="DU174" s="419"/>
      <c r="DV174" s="419"/>
      <c r="DW174" s="419"/>
      <c r="DX174" s="419"/>
      <c r="DY174" s="419"/>
      <c r="DZ174" s="419"/>
      <c r="EA174" s="419"/>
      <c r="EB174" s="419"/>
      <c r="EC174" s="419"/>
      <c r="ED174" s="419"/>
      <c r="EE174" s="419"/>
      <c r="EF174" s="419"/>
      <c r="EG174" s="419"/>
      <c r="EH174" s="419"/>
      <c r="EI174" s="419"/>
      <c r="EJ174" s="419"/>
      <c r="EK174" s="419"/>
      <c r="EL174" s="419"/>
      <c r="EM174" s="419"/>
      <c r="EN174" s="419"/>
      <c r="EO174" s="419"/>
      <c r="EP174" s="419"/>
      <c r="EQ174" s="419"/>
      <c r="ER174" s="419"/>
      <c r="ES174" s="419"/>
      <c r="ET174" s="419"/>
      <c r="EU174" s="419"/>
    </row>
    <row r="175" spans="1:151" s="429" customFormat="1" ht="232" hidden="1">
      <c r="A175" s="429" t="s">
        <v>2139</v>
      </c>
      <c r="B175" s="429" t="s">
        <v>883</v>
      </c>
      <c r="C175" s="429" t="s">
        <v>1632</v>
      </c>
      <c r="D175" s="429" t="s">
        <v>2140</v>
      </c>
      <c r="E175" s="429" t="s">
        <v>2141</v>
      </c>
      <c r="F175" s="454" t="s">
        <v>33</v>
      </c>
      <c r="G175" s="429" t="s">
        <v>2142</v>
      </c>
      <c r="H175" s="429" t="s">
        <v>1515</v>
      </c>
      <c r="I175" s="429" t="s">
        <v>2143</v>
      </c>
      <c r="J175" s="430" t="s">
        <v>1517</v>
      </c>
      <c r="K175" s="429" t="s">
        <v>2144</v>
      </c>
      <c r="L175" s="430" t="s">
        <v>1518</v>
      </c>
      <c r="M175" s="429" t="s">
        <v>1519</v>
      </c>
      <c r="N175" s="429" t="s">
        <v>2145</v>
      </c>
      <c r="O175" s="454" t="s">
        <v>1588</v>
      </c>
      <c r="P175" s="454" t="s">
        <v>113</v>
      </c>
      <c r="Q175" s="454" t="s">
        <v>114</v>
      </c>
      <c r="R175" s="454" t="s">
        <v>2146</v>
      </c>
      <c r="S175" s="454" t="s">
        <v>2147</v>
      </c>
      <c r="T175" s="429" t="s">
        <v>1535</v>
      </c>
      <c r="U175" s="405"/>
      <c r="V175" s="454" t="s">
        <v>8</v>
      </c>
      <c r="W175" s="454" t="s">
        <v>8</v>
      </c>
      <c r="X175" s="454" t="s">
        <v>8</v>
      </c>
      <c r="Y175" s="405"/>
      <c r="Z175" s="455"/>
      <c r="AA175" s="454" t="s">
        <v>33</v>
      </c>
      <c r="AB175" s="429" t="s">
        <v>2148</v>
      </c>
      <c r="AC175" s="429" t="s">
        <v>2149</v>
      </c>
      <c r="AD175" s="429" t="s">
        <v>2150</v>
      </c>
      <c r="AE175" s="454" t="s">
        <v>1526</v>
      </c>
      <c r="AF175" s="430" t="s">
        <v>2151</v>
      </c>
      <c r="AG175" s="429" t="s">
        <v>2152</v>
      </c>
      <c r="AH175" s="429">
        <v>1</v>
      </c>
      <c r="AI175" s="419"/>
      <c r="AJ175" s="419"/>
      <c r="AK175" s="419"/>
      <c r="AL175" s="419"/>
      <c r="AM175" s="419"/>
      <c r="AN175" s="419"/>
      <c r="AO175" s="419"/>
      <c r="AP175" s="419"/>
      <c r="AQ175" s="419"/>
      <c r="AR175" s="419"/>
      <c r="AS175" s="419"/>
      <c r="AT175" s="419"/>
      <c r="AU175" s="419"/>
      <c r="AV175" s="419"/>
      <c r="AW175" s="419"/>
      <c r="AX175" s="419"/>
      <c r="AY175" s="419"/>
      <c r="AZ175" s="419"/>
      <c r="BA175" s="419"/>
      <c r="BB175" s="419"/>
      <c r="BC175" s="419"/>
      <c r="BD175" s="419"/>
      <c r="BE175" s="419"/>
      <c r="BF175" s="419"/>
      <c r="BG175" s="419"/>
      <c r="BH175" s="419"/>
      <c r="BI175" s="419"/>
      <c r="BJ175" s="419"/>
      <c r="BK175" s="419"/>
      <c r="BL175" s="419"/>
      <c r="BM175" s="419"/>
      <c r="BN175" s="419"/>
      <c r="BO175" s="419"/>
      <c r="BP175" s="419"/>
      <c r="BQ175" s="419"/>
      <c r="BR175" s="419"/>
      <c r="BS175" s="419"/>
      <c r="BT175" s="419"/>
      <c r="BU175" s="419"/>
      <c r="BV175" s="419"/>
      <c r="BW175" s="419"/>
      <c r="BX175" s="419"/>
      <c r="BY175" s="419"/>
      <c r="BZ175" s="419"/>
      <c r="CA175" s="419"/>
      <c r="CB175" s="419"/>
      <c r="CC175" s="419"/>
      <c r="CD175" s="419"/>
      <c r="CE175" s="419"/>
      <c r="CF175" s="419"/>
      <c r="CG175" s="419"/>
      <c r="CH175" s="419"/>
      <c r="CI175" s="419"/>
      <c r="CJ175" s="419"/>
      <c r="CK175" s="419"/>
      <c r="CL175" s="419"/>
      <c r="CM175" s="419"/>
      <c r="CN175" s="419"/>
      <c r="CO175" s="419"/>
      <c r="CP175" s="419"/>
      <c r="CQ175" s="419"/>
      <c r="CR175" s="419"/>
      <c r="CS175" s="419"/>
      <c r="CT175" s="419"/>
      <c r="CU175" s="419"/>
      <c r="CV175" s="419"/>
      <c r="CW175" s="419"/>
      <c r="CX175" s="419"/>
      <c r="CY175" s="419"/>
      <c r="CZ175" s="419"/>
      <c r="DA175" s="419"/>
      <c r="DB175" s="419"/>
      <c r="DC175" s="419"/>
      <c r="DD175" s="419"/>
      <c r="DE175" s="419"/>
      <c r="DF175" s="419"/>
      <c r="DG175" s="419"/>
      <c r="DH175" s="419"/>
      <c r="DI175" s="419"/>
      <c r="DJ175" s="419"/>
      <c r="DK175" s="419"/>
      <c r="DL175" s="419"/>
      <c r="DM175" s="419"/>
      <c r="DN175" s="419"/>
      <c r="DO175" s="419"/>
      <c r="DP175" s="419"/>
      <c r="DQ175" s="419"/>
      <c r="DR175" s="419"/>
      <c r="DS175" s="419"/>
      <c r="DT175" s="419"/>
      <c r="DU175" s="419"/>
      <c r="DV175" s="419"/>
      <c r="DW175" s="419"/>
      <c r="DX175" s="419"/>
      <c r="DY175" s="419"/>
      <c r="DZ175" s="419"/>
      <c r="EA175" s="419"/>
      <c r="EB175" s="419"/>
      <c r="EC175" s="419"/>
      <c r="ED175" s="419"/>
      <c r="EE175" s="419"/>
      <c r="EF175" s="419"/>
      <c r="EG175" s="419"/>
      <c r="EH175" s="419"/>
      <c r="EI175" s="419"/>
      <c r="EJ175" s="419"/>
      <c r="EK175" s="419"/>
      <c r="EL175" s="419"/>
      <c r="EM175" s="419"/>
      <c r="EN175" s="419"/>
      <c r="EO175" s="419"/>
      <c r="EP175" s="419"/>
      <c r="EQ175" s="419"/>
      <c r="ER175" s="419"/>
      <c r="ES175" s="419"/>
      <c r="ET175" s="419"/>
      <c r="EU175" s="419"/>
    </row>
    <row r="176" spans="1:151" s="429" customFormat="1" ht="130.5">
      <c r="A176" s="429" t="s">
        <v>2153</v>
      </c>
      <c r="B176" s="429" t="s">
        <v>2154</v>
      </c>
      <c r="C176" s="429" t="s">
        <v>361</v>
      </c>
      <c r="D176" s="429" t="s">
        <v>2155</v>
      </c>
      <c r="E176" s="431" t="s">
        <v>2156</v>
      </c>
      <c r="F176" s="429" t="s">
        <v>32</v>
      </c>
      <c r="G176" s="452" t="s">
        <v>1516</v>
      </c>
      <c r="H176" s="429" t="s">
        <v>1515</v>
      </c>
      <c r="I176" s="430">
        <v>44300</v>
      </c>
      <c r="J176" s="430" t="s">
        <v>1517</v>
      </c>
      <c r="K176" s="430" t="s">
        <v>967</v>
      </c>
      <c r="L176" s="430" t="s">
        <v>967</v>
      </c>
      <c r="M176" s="429" t="s">
        <v>1519</v>
      </c>
      <c r="N176" s="429" t="s">
        <v>1520</v>
      </c>
      <c r="O176" s="429" t="s">
        <v>1534</v>
      </c>
      <c r="P176" s="429" t="s">
        <v>33</v>
      </c>
      <c r="Q176" s="429" t="s">
        <v>33</v>
      </c>
      <c r="R176" s="429" t="s">
        <v>2096</v>
      </c>
      <c r="S176" s="433" t="s">
        <v>2157</v>
      </c>
      <c r="T176" s="429" t="s">
        <v>1523</v>
      </c>
      <c r="V176" s="429" t="s">
        <v>8</v>
      </c>
      <c r="X176" s="429" t="s">
        <v>8</v>
      </c>
      <c r="AA176" s="429" t="s">
        <v>32</v>
      </c>
      <c r="AB176" s="429" t="s">
        <v>1516</v>
      </c>
      <c r="AC176" s="429" t="s">
        <v>1516</v>
      </c>
      <c r="AD176" s="429" t="s">
        <v>1516</v>
      </c>
      <c r="AE176" s="429" t="s">
        <v>1516</v>
      </c>
      <c r="AF176" s="430">
        <v>44530</v>
      </c>
      <c r="AG176" s="429" t="s">
        <v>1516</v>
      </c>
      <c r="AH176" s="429">
        <v>1</v>
      </c>
      <c r="AI176" s="419"/>
      <c r="AJ176" s="419"/>
      <c r="AK176" s="419"/>
      <c r="AL176" s="419"/>
      <c r="AM176" s="419"/>
      <c r="AN176" s="419"/>
      <c r="AO176" s="419"/>
      <c r="AP176" s="419"/>
      <c r="AQ176" s="419"/>
      <c r="AR176" s="419"/>
      <c r="AS176" s="419"/>
      <c r="AT176" s="419"/>
      <c r="AU176" s="419"/>
      <c r="AV176" s="419"/>
      <c r="AW176" s="419"/>
      <c r="AX176" s="419"/>
      <c r="AY176" s="419"/>
      <c r="AZ176" s="419"/>
      <c r="BA176" s="419"/>
      <c r="BB176" s="419"/>
      <c r="BC176" s="419"/>
      <c r="BD176" s="419"/>
      <c r="BE176" s="419"/>
      <c r="BF176" s="419"/>
      <c r="BG176" s="419"/>
      <c r="BH176" s="419"/>
      <c r="BI176" s="419"/>
      <c r="BJ176" s="419"/>
      <c r="BK176" s="419"/>
      <c r="BL176" s="419"/>
      <c r="BM176" s="419"/>
      <c r="BN176" s="419"/>
      <c r="BO176" s="419"/>
      <c r="BP176" s="419"/>
      <c r="BQ176" s="419"/>
      <c r="BR176" s="419"/>
      <c r="BS176" s="419"/>
      <c r="BT176" s="419"/>
      <c r="BU176" s="419"/>
      <c r="BV176" s="419"/>
      <c r="BW176" s="419"/>
      <c r="BX176" s="419"/>
      <c r="BY176" s="419"/>
      <c r="BZ176" s="419"/>
      <c r="CA176" s="419"/>
      <c r="CB176" s="419"/>
      <c r="CC176" s="419"/>
      <c r="CD176" s="419"/>
      <c r="CE176" s="419"/>
      <c r="CF176" s="419"/>
      <c r="CG176" s="419"/>
      <c r="CH176" s="419"/>
      <c r="CI176" s="419"/>
      <c r="CJ176" s="419"/>
      <c r="CK176" s="419"/>
      <c r="CL176" s="419"/>
      <c r="CM176" s="419"/>
      <c r="CN176" s="419"/>
      <c r="CO176" s="419"/>
      <c r="CP176" s="419"/>
      <c r="CQ176" s="419"/>
      <c r="CR176" s="419"/>
      <c r="CS176" s="419"/>
      <c r="CT176" s="419"/>
      <c r="CU176" s="419"/>
      <c r="CV176" s="419"/>
      <c r="CW176" s="419"/>
      <c r="CX176" s="419"/>
      <c r="CY176" s="419"/>
      <c r="CZ176" s="419"/>
      <c r="DA176" s="419"/>
      <c r="DB176" s="419"/>
      <c r="DC176" s="419"/>
      <c r="DD176" s="419"/>
      <c r="DE176" s="419"/>
      <c r="DF176" s="419"/>
      <c r="DG176" s="419"/>
      <c r="DH176" s="419"/>
      <c r="DI176" s="419"/>
      <c r="DJ176" s="419"/>
      <c r="DK176" s="419"/>
      <c r="DL176" s="419"/>
      <c r="DM176" s="419"/>
      <c r="DN176" s="419"/>
      <c r="DO176" s="419"/>
      <c r="DP176" s="419"/>
      <c r="DQ176" s="419"/>
      <c r="DR176" s="419"/>
      <c r="DS176" s="419"/>
      <c r="DT176" s="419"/>
      <c r="DU176" s="419"/>
      <c r="DV176" s="419"/>
      <c r="DW176" s="419"/>
      <c r="DX176" s="419"/>
      <c r="DY176" s="419"/>
      <c r="DZ176" s="419"/>
      <c r="EA176" s="419"/>
      <c r="EB176" s="419"/>
      <c r="EC176" s="419"/>
      <c r="ED176" s="419"/>
      <c r="EE176" s="419"/>
      <c r="EF176" s="419"/>
      <c r="EG176" s="419"/>
      <c r="EH176" s="419"/>
      <c r="EI176" s="419"/>
      <c r="EJ176" s="419"/>
      <c r="EK176" s="419"/>
      <c r="EL176" s="419"/>
      <c r="EM176" s="419"/>
      <c r="EN176" s="419"/>
      <c r="EO176" s="419"/>
      <c r="EP176" s="419"/>
      <c r="EQ176" s="419"/>
      <c r="ER176" s="419"/>
      <c r="ES176" s="419"/>
      <c r="ET176" s="419"/>
      <c r="EU176" s="419"/>
    </row>
    <row r="177" spans="1:151" s="429" customFormat="1" ht="43.5">
      <c r="A177" s="429" t="s">
        <v>2158</v>
      </c>
      <c r="B177" s="429" t="s">
        <v>2154</v>
      </c>
      <c r="C177" s="429" t="s">
        <v>1632</v>
      </c>
      <c r="D177" s="429" t="s">
        <v>2159</v>
      </c>
      <c r="E177" s="429" t="s">
        <v>2160</v>
      </c>
      <c r="F177" s="429" t="s">
        <v>1516</v>
      </c>
      <c r="G177" s="429" t="s">
        <v>1516</v>
      </c>
      <c r="H177" s="429" t="s">
        <v>1515</v>
      </c>
      <c r="I177" s="429" t="s">
        <v>1516</v>
      </c>
      <c r="J177" s="430" t="s">
        <v>1517</v>
      </c>
      <c r="K177" s="430" t="s">
        <v>2161</v>
      </c>
      <c r="L177" s="430" t="s">
        <v>967</v>
      </c>
      <c r="M177" s="429" t="s">
        <v>2162</v>
      </c>
      <c r="N177" s="429" t="s">
        <v>1520</v>
      </c>
      <c r="O177" s="429" t="s">
        <v>1516</v>
      </c>
      <c r="P177" s="429" t="s">
        <v>32</v>
      </c>
      <c r="Q177" s="429" t="s">
        <v>32</v>
      </c>
      <c r="R177" s="429" t="s">
        <v>1516</v>
      </c>
      <c r="S177" s="429" t="s">
        <v>1516</v>
      </c>
      <c r="T177" s="429" t="s">
        <v>8</v>
      </c>
      <c r="V177" s="429" t="s">
        <v>8</v>
      </c>
      <c r="AC177" s="430"/>
      <c r="AF177" s="430"/>
      <c r="AH177" s="429">
        <v>1</v>
      </c>
      <c r="AI177" s="419"/>
      <c r="AJ177" s="419"/>
      <c r="AK177" s="419"/>
      <c r="AL177" s="419"/>
      <c r="AM177" s="419"/>
      <c r="AN177" s="419"/>
      <c r="AO177" s="419"/>
      <c r="AP177" s="419"/>
      <c r="AQ177" s="419"/>
      <c r="AR177" s="419"/>
      <c r="AS177" s="419"/>
      <c r="AT177" s="419"/>
      <c r="AU177" s="419"/>
      <c r="AV177" s="419"/>
      <c r="AW177" s="419"/>
      <c r="AX177" s="419"/>
      <c r="AY177" s="419"/>
      <c r="AZ177" s="419"/>
      <c r="BA177" s="419"/>
      <c r="BB177" s="419"/>
      <c r="BC177" s="419"/>
      <c r="BD177" s="419"/>
      <c r="BE177" s="419"/>
      <c r="BF177" s="419"/>
      <c r="BG177" s="419"/>
      <c r="BH177" s="419"/>
      <c r="BI177" s="419"/>
      <c r="BJ177" s="419"/>
      <c r="BK177" s="419"/>
      <c r="BL177" s="419"/>
      <c r="BM177" s="419"/>
      <c r="BN177" s="419"/>
      <c r="BO177" s="419"/>
      <c r="BP177" s="419"/>
      <c r="BQ177" s="419"/>
      <c r="BR177" s="419"/>
      <c r="BS177" s="419"/>
      <c r="BT177" s="419"/>
      <c r="BU177" s="419"/>
      <c r="BV177" s="419"/>
      <c r="BW177" s="419"/>
      <c r="BX177" s="419"/>
      <c r="BY177" s="419"/>
      <c r="BZ177" s="419"/>
      <c r="CA177" s="419"/>
      <c r="CB177" s="419"/>
      <c r="CC177" s="419"/>
      <c r="CD177" s="419"/>
      <c r="CE177" s="419"/>
      <c r="CF177" s="419"/>
      <c r="CG177" s="419"/>
      <c r="CH177" s="419"/>
      <c r="CI177" s="419"/>
      <c r="CJ177" s="419"/>
      <c r="CK177" s="419"/>
      <c r="CL177" s="419"/>
      <c r="CM177" s="419"/>
      <c r="CN177" s="419"/>
      <c r="CO177" s="419"/>
      <c r="CP177" s="419"/>
      <c r="CQ177" s="419"/>
      <c r="CR177" s="419"/>
      <c r="CS177" s="419"/>
      <c r="CT177" s="419"/>
      <c r="CU177" s="419"/>
      <c r="CV177" s="419"/>
      <c r="CW177" s="419"/>
      <c r="CX177" s="419"/>
      <c r="CY177" s="419"/>
      <c r="CZ177" s="419"/>
      <c r="DA177" s="419"/>
      <c r="DB177" s="419"/>
      <c r="DC177" s="419"/>
      <c r="DD177" s="419"/>
      <c r="DE177" s="419"/>
      <c r="DF177" s="419"/>
      <c r="DG177" s="419"/>
      <c r="DH177" s="419"/>
      <c r="DI177" s="419"/>
      <c r="DJ177" s="419"/>
      <c r="DK177" s="419"/>
      <c r="DL177" s="419"/>
      <c r="DM177" s="419"/>
      <c r="DN177" s="419"/>
      <c r="DO177" s="419"/>
      <c r="DP177" s="419"/>
      <c r="DQ177" s="419"/>
      <c r="DR177" s="419"/>
      <c r="DS177" s="419"/>
      <c r="DT177" s="419"/>
      <c r="DU177" s="419"/>
      <c r="DV177" s="419"/>
      <c r="DW177" s="419"/>
      <c r="DX177" s="419"/>
      <c r="DY177" s="419"/>
      <c r="DZ177" s="419"/>
      <c r="EA177" s="419"/>
      <c r="EB177" s="419"/>
      <c r="EC177" s="419"/>
      <c r="ED177" s="419"/>
      <c r="EE177" s="419"/>
      <c r="EF177" s="419"/>
      <c r="EG177" s="419"/>
      <c r="EH177" s="419"/>
      <c r="EI177" s="419"/>
      <c r="EJ177" s="419"/>
      <c r="EK177" s="419"/>
      <c r="EL177" s="419"/>
      <c r="EM177" s="419"/>
      <c r="EN177" s="419"/>
      <c r="EO177" s="419"/>
      <c r="EP177" s="419"/>
      <c r="EQ177" s="419"/>
      <c r="ER177" s="419"/>
      <c r="ES177" s="419"/>
      <c r="ET177" s="419"/>
      <c r="EU177" s="419"/>
    </row>
    <row r="178" spans="1:151" s="429" customFormat="1" ht="43.5">
      <c r="A178" s="429" t="s">
        <v>2163</v>
      </c>
      <c r="B178" s="429" t="s">
        <v>2154</v>
      </c>
      <c r="C178" s="429" t="s">
        <v>2164</v>
      </c>
      <c r="D178" s="429" t="s">
        <v>2165</v>
      </c>
      <c r="E178" s="429" t="s">
        <v>2166</v>
      </c>
      <c r="F178" s="429" t="s">
        <v>1516</v>
      </c>
      <c r="G178" s="429" t="s">
        <v>1516</v>
      </c>
      <c r="H178" s="429" t="s">
        <v>1515</v>
      </c>
      <c r="I178" s="429" t="s">
        <v>1516</v>
      </c>
      <c r="J178" s="430" t="s">
        <v>1517</v>
      </c>
      <c r="K178" s="430" t="s">
        <v>2161</v>
      </c>
      <c r="L178" s="430" t="s">
        <v>967</v>
      </c>
      <c r="M178" s="429" t="s">
        <v>1519</v>
      </c>
      <c r="N178" s="429" t="s">
        <v>1521</v>
      </c>
      <c r="O178" s="429" t="s">
        <v>1521</v>
      </c>
      <c r="P178" s="429" t="s">
        <v>32</v>
      </c>
      <c r="Q178" s="429" t="s">
        <v>32</v>
      </c>
      <c r="R178" s="429" t="s">
        <v>1516</v>
      </c>
      <c r="S178" s="429" t="s">
        <v>1516</v>
      </c>
      <c r="T178" s="429" t="s">
        <v>6</v>
      </c>
      <c r="V178" s="429" t="s">
        <v>6</v>
      </c>
      <c r="AC178" s="430"/>
      <c r="AF178" s="430"/>
      <c r="AH178" s="429">
        <v>1</v>
      </c>
      <c r="AI178" s="419"/>
      <c r="AJ178" s="419"/>
      <c r="AK178" s="419"/>
      <c r="AL178" s="419"/>
      <c r="AM178" s="419"/>
      <c r="AN178" s="419"/>
      <c r="AO178" s="419"/>
      <c r="AP178" s="419"/>
      <c r="AQ178" s="419"/>
      <c r="AR178" s="419"/>
      <c r="AS178" s="419"/>
      <c r="AT178" s="419"/>
      <c r="AU178" s="419"/>
      <c r="AV178" s="419"/>
      <c r="AW178" s="419"/>
      <c r="AX178" s="419"/>
      <c r="AY178" s="419"/>
      <c r="AZ178" s="419"/>
      <c r="BA178" s="419"/>
      <c r="BB178" s="419"/>
      <c r="BC178" s="419"/>
      <c r="BD178" s="419"/>
      <c r="BE178" s="419"/>
      <c r="BF178" s="419"/>
      <c r="BG178" s="419"/>
      <c r="BH178" s="419"/>
      <c r="BI178" s="419"/>
      <c r="BJ178" s="419"/>
      <c r="BK178" s="419"/>
      <c r="BL178" s="419"/>
      <c r="BM178" s="419"/>
      <c r="BN178" s="419"/>
      <c r="BO178" s="419"/>
      <c r="BP178" s="419"/>
      <c r="BQ178" s="419"/>
      <c r="BR178" s="419"/>
      <c r="BS178" s="419"/>
      <c r="BT178" s="419"/>
      <c r="BU178" s="419"/>
      <c r="BV178" s="419"/>
      <c r="BW178" s="419"/>
      <c r="BX178" s="419"/>
      <c r="BY178" s="419"/>
      <c r="BZ178" s="419"/>
      <c r="CA178" s="419"/>
      <c r="CB178" s="419"/>
      <c r="CC178" s="419"/>
      <c r="CD178" s="419"/>
      <c r="CE178" s="419"/>
      <c r="CF178" s="419"/>
      <c r="CG178" s="419"/>
      <c r="CH178" s="419"/>
      <c r="CI178" s="419"/>
      <c r="CJ178" s="419"/>
      <c r="CK178" s="419"/>
      <c r="CL178" s="419"/>
      <c r="CM178" s="419"/>
      <c r="CN178" s="419"/>
      <c r="CO178" s="419"/>
      <c r="CP178" s="419"/>
      <c r="CQ178" s="419"/>
      <c r="CR178" s="419"/>
      <c r="CS178" s="419"/>
      <c r="CT178" s="419"/>
      <c r="CU178" s="419"/>
      <c r="CV178" s="419"/>
      <c r="CW178" s="419"/>
      <c r="CX178" s="419"/>
      <c r="CY178" s="419"/>
      <c r="CZ178" s="419"/>
      <c r="DA178" s="419"/>
      <c r="DB178" s="419"/>
      <c r="DC178" s="419"/>
      <c r="DD178" s="419"/>
      <c r="DE178" s="419"/>
      <c r="DF178" s="419"/>
      <c r="DG178" s="419"/>
      <c r="DH178" s="419"/>
      <c r="DI178" s="419"/>
      <c r="DJ178" s="419"/>
      <c r="DK178" s="419"/>
      <c r="DL178" s="419"/>
      <c r="DM178" s="419"/>
      <c r="DN178" s="419"/>
      <c r="DO178" s="419"/>
      <c r="DP178" s="419"/>
      <c r="DQ178" s="419"/>
      <c r="DR178" s="419"/>
      <c r="DS178" s="419"/>
      <c r="DT178" s="419"/>
      <c r="DU178" s="419"/>
      <c r="DV178" s="419"/>
      <c r="DW178" s="419"/>
      <c r="DX178" s="419"/>
      <c r="DY178" s="419"/>
      <c r="DZ178" s="419"/>
      <c r="EA178" s="419"/>
      <c r="EB178" s="419"/>
      <c r="EC178" s="419"/>
      <c r="ED178" s="419"/>
      <c r="EE178" s="419"/>
      <c r="EF178" s="419"/>
      <c r="EG178" s="419"/>
      <c r="EH178" s="419"/>
      <c r="EI178" s="419"/>
      <c r="EJ178" s="419"/>
      <c r="EK178" s="419"/>
      <c r="EL178" s="419"/>
      <c r="EM178" s="419"/>
      <c r="EN178" s="419"/>
      <c r="EO178" s="419"/>
      <c r="EP178" s="419"/>
      <c r="EQ178" s="419"/>
      <c r="ER178" s="419"/>
      <c r="ES178" s="419"/>
      <c r="ET178" s="419"/>
      <c r="EU178" s="419"/>
    </row>
    <row r="179" spans="1:151" s="429" customFormat="1" ht="43.5">
      <c r="A179" s="429" t="s">
        <v>2167</v>
      </c>
      <c r="B179" s="429" t="s">
        <v>2154</v>
      </c>
      <c r="C179" s="429" t="s">
        <v>358</v>
      </c>
      <c r="D179" s="429" t="s">
        <v>2168</v>
      </c>
      <c r="E179" s="429" t="s">
        <v>2169</v>
      </c>
      <c r="F179" s="429" t="s">
        <v>1516</v>
      </c>
      <c r="G179" s="429" t="s">
        <v>1516</v>
      </c>
      <c r="H179" s="429" t="s">
        <v>1515</v>
      </c>
      <c r="I179" s="429" t="s">
        <v>1516</v>
      </c>
      <c r="J179" s="430" t="s">
        <v>1517</v>
      </c>
      <c r="K179" s="430" t="s">
        <v>2161</v>
      </c>
      <c r="L179" s="430" t="s">
        <v>967</v>
      </c>
      <c r="M179" s="429" t="s">
        <v>1519</v>
      </c>
      <c r="N179" s="429" t="s">
        <v>1520</v>
      </c>
      <c r="O179" s="429" t="s">
        <v>1516</v>
      </c>
      <c r="P179" s="429" t="s">
        <v>32</v>
      </c>
      <c r="Q179" s="429" t="s">
        <v>32</v>
      </c>
      <c r="R179" s="429" t="s">
        <v>1516</v>
      </c>
      <c r="S179" s="429" t="s">
        <v>1516</v>
      </c>
      <c r="T179" s="429" t="s">
        <v>6</v>
      </c>
      <c r="V179" s="429" t="s">
        <v>6</v>
      </c>
      <c r="AC179" s="430"/>
      <c r="AF179" s="430"/>
      <c r="AH179" s="429">
        <v>1</v>
      </c>
      <c r="AI179" s="419"/>
      <c r="AJ179" s="419"/>
      <c r="AK179" s="419"/>
      <c r="AL179" s="419"/>
      <c r="AM179" s="419"/>
      <c r="AN179" s="419"/>
      <c r="AO179" s="419"/>
      <c r="AP179" s="419"/>
      <c r="AQ179" s="419"/>
      <c r="AR179" s="419"/>
      <c r="AS179" s="419"/>
      <c r="AT179" s="419"/>
      <c r="AU179" s="419"/>
      <c r="AV179" s="419"/>
      <c r="AW179" s="419"/>
      <c r="AX179" s="419"/>
      <c r="AY179" s="419"/>
      <c r="AZ179" s="419"/>
      <c r="BA179" s="419"/>
      <c r="BB179" s="419"/>
      <c r="BC179" s="419"/>
      <c r="BD179" s="419"/>
      <c r="BE179" s="419"/>
      <c r="BF179" s="419"/>
      <c r="BG179" s="419"/>
      <c r="BH179" s="419"/>
      <c r="BI179" s="419"/>
      <c r="BJ179" s="419"/>
      <c r="BK179" s="419"/>
      <c r="BL179" s="419"/>
      <c r="BM179" s="419"/>
      <c r="BN179" s="419"/>
      <c r="BO179" s="419"/>
      <c r="BP179" s="419"/>
      <c r="BQ179" s="419"/>
      <c r="BR179" s="419"/>
      <c r="BS179" s="419"/>
      <c r="BT179" s="419"/>
      <c r="BU179" s="419"/>
      <c r="BV179" s="419"/>
      <c r="BW179" s="419"/>
      <c r="BX179" s="419"/>
      <c r="BY179" s="419"/>
      <c r="BZ179" s="419"/>
      <c r="CA179" s="419"/>
      <c r="CB179" s="419"/>
      <c r="CC179" s="419"/>
      <c r="CD179" s="419"/>
      <c r="CE179" s="419"/>
      <c r="CF179" s="419"/>
      <c r="CG179" s="419"/>
      <c r="CH179" s="419"/>
      <c r="CI179" s="419"/>
      <c r="CJ179" s="419"/>
      <c r="CK179" s="419"/>
      <c r="CL179" s="419"/>
      <c r="CM179" s="419"/>
      <c r="CN179" s="419"/>
      <c r="CO179" s="419"/>
      <c r="CP179" s="419"/>
      <c r="CQ179" s="419"/>
      <c r="CR179" s="419"/>
      <c r="CS179" s="419"/>
      <c r="CT179" s="419"/>
      <c r="CU179" s="419"/>
      <c r="CV179" s="419"/>
      <c r="CW179" s="419"/>
      <c r="CX179" s="419"/>
      <c r="CY179" s="419"/>
      <c r="CZ179" s="419"/>
      <c r="DA179" s="419"/>
      <c r="DB179" s="419"/>
      <c r="DC179" s="419"/>
      <c r="DD179" s="419"/>
      <c r="DE179" s="419"/>
      <c r="DF179" s="419"/>
      <c r="DG179" s="419"/>
      <c r="DH179" s="419"/>
      <c r="DI179" s="419"/>
      <c r="DJ179" s="419"/>
      <c r="DK179" s="419"/>
      <c r="DL179" s="419"/>
      <c r="DM179" s="419"/>
      <c r="DN179" s="419"/>
      <c r="DO179" s="419"/>
      <c r="DP179" s="419"/>
      <c r="DQ179" s="419"/>
      <c r="DR179" s="419"/>
      <c r="DS179" s="419"/>
      <c r="DT179" s="419"/>
      <c r="DU179" s="419"/>
      <c r="DV179" s="419"/>
      <c r="DW179" s="419"/>
      <c r="DX179" s="419"/>
      <c r="DY179" s="419"/>
      <c r="DZ179" s="419"/>
      <c r="EA179" s="419"/>
      <c r="EB179" s="419"/>
      <c r="EC179" s="419"/>
      <c r="ED179" s="419"/>
      <c r="EE179" s="419"/>
      <c r="EF179" s="419"/>
      <c r="EG179" s="419"/>
      <c r="EH179" s="419"/>
      <c r="EI179" s="419"/>
      <c r="EJ179" s="419"/>
      <c r="EK179" s="419"/>
      <c r="EL179" s="419"/>
      <c r="EM179" s="419"/>
      <c r="EN179" s="419"/>
      <c r="EO179" s="419"/>
      <c r="EP179" s="419"/>
      <c r="EQ179" s="419"/>
      <c r="ER179" s="419"/>
      <c r="ES179" s="419"/>
      <c r="ET179" s="419"/>
      <c r="EU179" s="419"/>
    </row>
    <row r="180" spans="1:151" s="429" customFormat="1" ht="58">
      <c r="A180" s="429" t="s">
        <v>2170</v>
      </c>
      <c r="B180" s="429" t="s">
        <v>2154</v>
      </c>
      <c r="C180" s="429" t="s">
        <v>1632</v>
      </c>
      <c r="D180" s="429" t="s">
        <v>2171</v>
      </c>
      <c r="E180" s="429" t="s">
        <v>2172</v>
      </c>
      <c r="F180" s="429" t="s">
        <v>1516</v>
      </c>
      <c r="G180" s="429" t="s">
        <v>1516</v>
      </c>
      <c r="H180" s="429" t="s">
        <v>1515</v>
      </c>
      <c r="I180" s="429" t="s">
        <v>1516</v>
      </c>
      <c r="J180" s="430" t="s">
        <v>1517</v>
      </c>
      <c r="K180" s="430" t="s">
        <v>2161</v>
      </c>
      <c r="L180" s="430" t="s">
        <v>967</v>
      </c>
      <c r="M180" s="429" t="s">
        <v>1519</v>
      </c>
      <c r="N180" s="429" t="s">
        <v>1520</v>
      </c>
      <c r="O180" s="429" t="s">
        <v>1516</v>
      </c>
      <c r="P180" s="429" t="s">
        <v>32</v>
      </c>
      <c r="Q180" s="429" t="s">
        <v>32</v>
      </c>
      <c r="R180" s="429" t="s">
        <v>1516</v>
      </c>
      <c r="S180" s="429" t="s">
        <v>1516</v>
      </c>
      <c r="T180" s="429" t="s">
        <v>8</v>
      </c>
      <c r="V180" s="429" t="s">
        <v>8</v>
      </c>
      <c r="AC180" s="430"/>
      <c r="AF180" s="430"/>
      <c r="AH180" s="429">
        <v>1</v>
      </c>
      <c r="AI180" s="419"/>
      <c r="AJ180" s="419"/>
      <c r="AK180" s="419"/>
      <c r="AL180" s="419"/>
      <c r="AM180" s="419"/>
      <c r="AN180" s="419"/>
      <c r="AO180" s="419"/>
      <c r="AP180" s="419"/>
      <c r="AQ180" s="419"/>
      <c r="AR180" s="419"/>
      <c r="AS180" s="419"/>
      <c r="AT180" s="419"/>
      <c r="AU180" s="419"/>
      <c r="AV180" s="419"/>
      <c r="AW180" s="419"/>
      <c r="AX180" s="419"/>
      <c r="AY180" s="419"/>
      <c r="AZ180" s="419"/>
      <c r="BA180" s="419"/>
      <c r="BB180" s="419"/>
      <c r="BC180" s="419"/>
      <c r="BD180" s="419"/>
      <c r="BE180" s="419"/>
      <c r="BF180" s="419"/>
      <c r="BG180" s="419"/>
      <c r="BH180" s="419"/>
      <c r="BI180" s="419"/>
      <c r="BJ180" s="419"/>
      <c r="BK180" s="419"/>
      <c r="BL180" s="419"/>
      <c r="BM180" s="419"/>
      <c r="BN180" s="419"/>
      <c r="BO180" s="419"/>
      <c r="BP180" s="419"/>
      <c r="BQ180" s="419"/>
      <c r="BR180" s="419"/>
      <c r="BS180" s="419"/>
      <c r="BT180" s="419"/>
      <c r="BU180" s="419"/>
      <c r="BV180" s="419"/>
      <c r="BW180" s="419"/>
      <c r="BX180" s="419"/>
      <c r="BY180" s="419"/>
      <c r="BZ180" s="419"/>
      <c r="CA180" s="419"/>
      <c r="CB180" s="419"/>
      <c r="CC180" s="419"/>
      <c r="CD180" s="419"/>
      <c r="CE180" s="419"/>
      <c r="CF180" s="419"/>
      <c r="CG180" s="419"/>
      <c r="CH180" s="419"/>
      <c r="CI180" s="419"/>
      <c r="CJ180" s="419"/>
      <c r="CK180" s="419"/>
      <c r="CL180" s="419"/>
      <c r="CM180" s="419"/>
      <c r="CN180" s="419"/>
      <c r="CO180" s="419"/>
      <c r="CP180" s="419"/>
      <c r="CQ180" s="419"/>
      <c r="CR180" s="419"/>
      <c r="CS180" s="419"/>
      <c r="CT180" s="419"/>
      <c r="CU180" s="419"/>
      <c r="CV180" s="419"/>
      <c r="CW180" s="419"/>
      <c r="CX180" s="419"/>
      <c r="CY180" s="419"/>
      <c r="CZ180" s="419"/>
      <c r="DA180" s="419"/>
      <c r="DB180" s="419"/>
      <c r="DC180" s="419"/>
      <c r="DD180" s="419"/>
      <c r="DE180" s="419"/>
      <c r="DF180" s="419"/>
      <c r="DG180" s="419"/>
      <c r="DH180" s="419"/>
      <c r="DI180" s="419"/>
      <c r="DJ180" s="419"/>
      <c r="DK180" s="419"/>
      <c r="DL180" s="419"/>
      <c r="DM180" s="419"/>
      <c r="DN180" s="419"/>
      <c r="DO180" s="419"/>
      <c r="DP180" s="419"/>
      <c r="DQ180" s="419"/>
      <c r="DR180" s="419"/>
      <c r="DS180" s="419"/>
      <c r="DT180" s="419"/>
      <c r="DU180" s="419"/>
      <c r="DV180" s="419"/>
      <c r="DW180" s="419"/>
      <c r="DX180" s="419"/>
      <c r="DY180" s="419"/>
      <c r="DZ180" s="419"/>
      <c r="EA180" s="419"/>
      <c r="EB180" s="419"/>
      <c r="EC180" s="419"/>
      <c r="ED180" s="419"/>
      <c r="EE180" s="419"/>
      <c r="EF180" s="419"/>
      <c r="EG180" s="419"/>
      <c r="EH180" s="419"/>
      <c r="EI180" s="419"/>
      <c r="EJ180" s="419"/>
      <c r="EK180" s="419"/>
      <c r="EL180" s="419"/>
      <c r="EM180" s="419"/>
      <c r="EN180" s="419"/>
      <c r="EO180" s="419"/>
      <c r="EP180" s="419"/>
      <c r="EQ180" s="419"/>
      <c r="ER180" s="419"/>
      <c r="ES180" s="419"/>
      <c r="ET180" s="419"/>
      <c r="EU180" s="419"/>
    </row>
    <row r="181" spans="1:151" s="429" customFormat="1" ht="43.5">
      <c r="A181" s="429" t="s">
        <v>2173</v>
      </c>
      <c r="B181" s="429" t="s">
        <v>2154</v>
      </c>
      <c r="C181" s="429" t="s">
        <v>358</v>
      </c>
      <c r="D181" s="429" t="s">
        <v>2174</v>
      </c>
      <c r="E181" s="429" t="s">
        <v>2175</v>
      </c>
      <c r="F181" s="429" t="s">
        <v>1516</v>
      </c>
      <c r="G181" s="429" t="s">
        <v>1516</v>
      </c>
      <c r="H181" s="429" t="s">
        <v>1515</v>
      </c>
      <c r="I181" s="429" t="s">
        <v>1516</v>
      </c>
      <c r="J181" s="430" t="s">
        <v>1517</v>
      </c>
      <c r="K181" s="430" t="s">
        <v>2161</v>
      </c>
      <c r="L181" s="430" t="s">
        <v>967</v>
      </c>
      <c r="M181" s="429" t="s">
        <v>2176</v>
      </c>
      <c r="N181" s="429" t="s">
        <v>1520</v>
      </c>
      <c r="O181" s="429" t="s">
        <v>1516</v>
      </c>
      <c r="P181" s="429" t="s">
        <v>32</v>
      </c>
      <c r="Q181" s="429" t="s">
        <v>32</v>
      </c>
      <c r="R181" s="429" t="s">
        <v>1516</v>
      </c>
      <c r="S181" s="429" t="s">
        <v>1516</v>
      </c>
      <c r="T181" s="429" t="s">
        <v>6</v>
      </c>
      <c r="V181" s="429" t="s">
        <v>6</v>
      </c>
      <c r="X181" s="429" t="s">
        <v>32</v>
      </c>
      <c r="AC181" s="430"/>
      <c r="AD181" s="430"/>
      <c r="AF181" s="430"/>
      <c r="AG181" s="430"/>
      <c r="AH181" s="429">
        <v>1</v>
      </c>
      <c r="AI181" s="419"/>
      <c r="AJ181" s="419"/>
      <c r="AK181" s="419"/>
      <c r="AL181" s="419"/>
      <c r="AM181" s="419"/>
      <c r="AN181" s="419"/>
      <c r="AO181" s="419"/>
      <c r="AP181" s="419"/>
      <c r="AQ181" s="419"/>
      <c r="AR181" s="419"/>
      <c r="AS181" s="419"/>
      <c r="AT181" s="419"/>
      <c r="AU181" s="419"/>
      <c r="AV181" s="419"/>
      <c r="AW181" s="419"/>
      <c r="AX181" s="419"/>
      <c r="AY181" s="419"/>
      <c r="AZ181" s="419"/>
      <c r="BA181" s="419"/>
      <c r="BB181" s="419"/>
      <c r="BC181" s="419"/>
      <c r="BD181" s="419"/>
      <c r="BE181" s="419"/>
      <c r="BF181" s="419"/>
      <c r="BG181" s="419"/>
      <c r="BH181" s="419"/>
      <c r="BI181" s="419"/>
      <c r="BJ181" s="419"/>
      <c r="BK181" s="419"/>
      <c r="BL181" s="419"/>
      <c r="BM181" s="419"/>
      <c r="BN181" s="419"/>
      <c r="BO181" s="419"/>
      <c r="BP181" s="419"/>
      <c r="BQ181" s="419"/>
      <c r="BR181" s="419"/>
      <c r="BS181" s="419"/>
      <c r="BT181" s="419"/>
      <c r="BU181" s="419"/>
      <c r="BV181" s="419"/>
      <c r="BW181" s="419"/>
      <c r="BX181" s="419"/>
      <c r="BY181" s="419"/>
      <c r="BZ181" s="419"/>
      <c r="CA181" s="419"/>
      <c r="CB181" s="419"/>
      <c r="CC181" s="419"/>
      <c r="CD181" s="419"/>
      <c r="CE181" s="419"/>
      <c r="CF181" s="419"/>
      <c r="CG181" s="419"/>
      <c r="CH181" s="419"/>
      <c r="CI181" s="419"/>
      <c r="CJ181" s="419"/>
      <c r="CK181" s="419"/>
      <c r="CL181" s="419"/>
      <c r="CM181" s="419"/>
      <c r="CN181" s="419"/>
      <c r="CO181" s="419"/>
      <c r="CP181" s="419"/>
      <c r="CQ181" s="419"/>
      <c r="CR181" s="419"/>
      <c r="CS181" s="419"/>
      <c r="CT181" s="419"/>
      <c r="CU181" s="419"/>
      <c r="CV181" s="419"/>
      <c r="CW181" s="419"/>
      <c r="CX181" s="419"/>
      <c r="CY181" s="419"/>
      <c r="CZ181" s="419"/>
      <c r="DA181" s="419"/>
      <c r="DB181" s="419"/>
      <c r="DC181" s="419"/>
      <c r="DD181" s="419"/>
      <c r="DE181" s="419"/>
      <c r="DF181" s="419"/>
      <c r="DG181" s="419"/>
      <c r="DH181" s="419"/>
      <c r="DI181" s="419"/>
      <c r="DJ181" s="419"/>
      <c r="DK181" s="419"/>
      <c r="DL181" s="419"/>
      <c r="DM181" s="419"/>
      <c r="DN181" s="419"/>
      <c r="DO181" s="419"/>
      <c r="DP181" s="419"/>
      <c r="DQ181" s="419"/>
      <c r="DR181" s="419"/>
      <c r="DS181" s="419"/>
      <c r="DT181" s="419"/>
      <c r="DU181" s="419"/>
      <c r="DV181" s="419"/>
      <c r="DW181" s="419"/>
      <c r="DX181" s="419"/>
      <c r="DY181" s="419"/>
      <c r="DZ181" s="419"/>
      <c r="EA181" s="419"/>
      <c r="EB181" s="419"/>
      <c r="EC181" s="419"/>
      <c r="ED181" s="419"/>
      <c r="EE181" s="419"/>
      <c r="EF181" s="419"/>
      <c r="EG181" s="419"/>
      <c r="EH181" s="419"/>
      <c r="EI181" s="419"/>
      <c r="EJ181" s="419"/>
      <c r="EK181" s="419"/>
      <c r="EL181" s="419"/>
      <c r="EM181" s="419"/>
      <c r="EN181" s="419"/>
      <c r="EO181" s="419"/>
      <c r="EP181" s="419"/>
      <c r="EQ181" s="419"/>
      <c r="ER181" s="419"/>
      <c r="ES181" s="419"/>
      <c r="ET181" s="419"/>
      <c r="EU181" s="419"/>
    </row>
    <row r="182" spans="1:151" s="429" customFormat="1" ht="43.5">
      <c r="A182" s="429" t="s">
        <v>2177</v>
      </c>
      <c r="B182" s="429" t="s">
        <v>2154</v>
      </c>
      <c r="C182" s="429" t="s">
        <v>1632</v>
      </c>
      <c r="D182" s="429" t="s">
        <v>2178</v>
      </c>
      <c r="E182" s="429" t="s">
        <v>2179</v>
      </c>
      <c r="F182" s="429" t="s">
        <v>1516</v>
      </c>
      <c r="G182" s="429" t="s">
        <v>1516</v>
      </c>
      <c r="H182" s="429" t="s">
        <v>1515</v>
      </c>
      <c r="I182" s="429" t="s">
        <v>1516</v>
      </c>
      <c r="J182" s="430" t="s">
        <v>1517</v>
      </c>
      <c r="K182" s="430" t="s">
        <v>2161</v>
      </c>
      <c r="L182" s="430" t="s">
        <v>967</v>
      </c>
      <c r="M182" s="429" t="s">
        <v>1519</v>
      </c>
      <c r="N182" s="429" t="s">
        <v>1520</v>
      </c>
      <c r="O182" s="429" t="s">
        <v>1516</v>
      </c>
      <c r="P182" s="429" t="s">
        <v>32</v>
      </c>
      <c r="Q182" s="429" t="s">
        <v>32</v>
      </c>
      <c r="R182" s="429" t="s">
        <v>1516</v>
      </c>
      <c r="S182" s="429" t="s">
        <v>1516</v>
      </c>
      <c r="T182" s="429" t="s">
        <v>8</v>
      </c>
      <c r="V182" s="429" t="s">
        <v>8</v>
      </c>
      <c r="AC182" s="430"/>
      <c r="AD182" s="430"/>
      <c r="AF182" s="430"/>
      <c r="AG182" s="430"/>
      <c r="AH182" s="429">
        <v>1</v>
      </c>
      <c r="AI182" s="419"/>
      <c r="AJ182" s="419"/>
      <c r="AK182" s="419"/>
      <c r="AL182" s="419"/>
      <c r="AM182" s="419"/>
      <c r="AN182" s="419"/>
      <c r="AO182" s="419"/>
      <c r="AP182" s="419"/>
      <c r="AQ182" s="419"/>
      <c r="AR182" s="419"/>
      <c r="AS182" s="419"/>
      <c r="AT182" s="419"/>
      <c r="AU182" s="419"/>
      <c r="AV182" s="419"/>
      <c r="AW182" s="419"/>
      <c r="AX182" s="419"/>
      <c r="AY182" s="419"/>
      <c r="AZ182" s="419"/>
      <c r="BA182" s="419"/>
      <c r="BB182" s="419"/>
      <c r="BC182" s="419"/>
      <c r="BD182" s="419"/>
      <c r="BE182" s="419"/>
      <c r="BF182" s="419"/>
      <c r="BG182" s="419"/>
      <c r="BH182" s="419"/>
      <c r="BI182" s="419"/>
      <c r="BJ182" s="419"/>
      <c r="BK182" s="419"/>
      <c r="BL182" s="419"/>
      <c r="BM182" s="419"/>
      <c r="BN182" s="419"/>
      <c r="BO182" s="419"/>
      <c r="BP182" s="419"/>
      <c r="BQ182" s="419"/>
      <c r="BR182" s="419"/>
      <c r="BS182" s="419"/>
      <c r="BT182" s="419"/>
      <c r="BU182" s="419"/>
      <c r="BV182" s="419"/>
      <c r="BW182" s="419"/>
      <c r="BX182" s="419"/>
      <c r="BY182" s="419"/>
      <c r="BZ182" s="419"/>
      <c r="CA182" s="419"/>
      <c r="CB182" s="419"/>
      <c r="CC182" s="419"/>
      <c r="CD182" s="419"/>
      <c r="CE182" s="419"/>
      <c r="CF182" s="419"/>
      <c r="CG182" s="419"/>
      <c r="CH182" s="419"/>
      <c r="CI182" s="419"/>
      <c r="CJ182" s="419"/>
      <c r="CK182" s="419"/>
      <c r="CL182" s="419"/>
      <c r="CM182" s="419"/>
      <c r="CN182" s="419"/>
      <c r="CO182" s="419"/>
      <c r="CP182" s="419"/>
      <c r="CQ182" s="419"/>
      <c r="CR182" s="419"/>
      <c r="CS182" s="419"/>
      <c r="CT182" s="419"/>
      <c r="CU182" s="419"/>
      <c r="CV182" s="419"/>
      <c r="CW182" s="419"/>
      <c r="CX182" s="419"/>
      <c r="CY182" s="419"/>
      <c r="CZ182" s="419"/>
      <c r="DA182" s="419"/>
      <c r="DB182" s="419"/>
      <c r="DC182" s="419"/>
      <c r="DD182" s="419"/>
      <c r="DE182" s="419"/>
      <c r="DF182" s="419"/>
      <c r="DG182" s="419"/>
      <c r="DH182" s="419"/>
      <c r="DI182" s="419"/>
      <c r="DJ182" s="419"/>
      <c r="DK182" s="419"/>
      <c r="DL182" s="419"/>
      <c r="DM182" s="419"/>
      <c r="DN182" s="419"/>
      <c r="DO182" s="419"/>
      <c r="DP182" s="419"/>
      <c r="DQ182" s="419"/>
      <c r="DR182" s="419"/>
      <c r="DS182" s="419"/>
      <c r="DT182" s="419"/>
      <c r="DU182" s="419"/>
      <c r="DV182" s="419"/>
      <c r="DW182" s="419"/>
      <c r="DX182" s="419"/>
      <c r="DY182" s="419"/>
      <c r="DZ182" s="419"/>
      <c r="EA182" s="419"/>
      <c r="EB182" s="419"/>
      <c r="EC182" s="419"/>
      <c r="ED182" s="419"/>
      <c r="EE182" s="419"/>
      <c r="EF182" s="419"/>
      <c r="EG182" s="419"/>
      <c r="EH182" s="419"/>
      <c r="EI182" s="419"/>
      <c r="EJ182" s="419"/>
      <c r="EK182" s="419"/>
      <c r="EL182" s="419"/>
      <c r="EM182" s="419"/>
      <c r="EN182" s="419"/>
      <c r="EO182" s="419"/>
      <c r="EP182" s="419"/>
      <c r="EQ182" s="419"/>
      <c r="ER182" s="419"/>
      <c r="ES182" s="419"/>
      <c r="ET182" s="419"/>
      <c r="EU182" s="419"/>
    </row>
    <row r="183" spans="1:151" s="429" customFormat="1" ht="43.5">
      <c r="A183" s="429" t="s">
        <v>2180</v>
      </c>
      <c r="B183" s="429" t="s">
        <v>2154</v>
      </c>
      <c r="C183" s="429" t="s">
        <v>2164</v>
      </c>
      <c r="D183" s="429" t="s">
        <v>2181</v>
      </c>
      <c r="E183" s="429" t="s">
        <v>2182</v>
      </c>
      <c r="F183" s="429" t="s">
        <v>1516</v>
      </c>
      <c r="G183" s="429" t="s">
        <v>1516</v>
      </c>
      <c r="H183" s="429" t="s">
        <v>1515</v>
      </c>
      <c r="I183" s="429" t="s">
        <v>1516</v>
      </c>
      <c r="J183" s="430" t="s">
        <v>1517</v>
      </c>
      <c r="K183" s="430" t="s">
        <v>2161</v>
      </c>
      <c r="L183" s="430" t="s">
        <v>967</v>
      </c>
      <c r="M183" s="429" t="s">
        <v>1519</v>
      </c>
      <c r="N183" s="429" t="s">
        <v>1521</v>
      </c>
      <c r="O183" s="429" t="s">
        <v>1521</v>
      </c>
      <c r="P183" s="429" t="s">
        <v>32</v>
      </c>
      <c r="Q183" s="429" t="s">
        <v>32</v>
      </c>
      <c r="R183" s="429" t="s">
        <v>1516</v>
      </c>
      <c r="S183" s="429" t="s">
        <v>1516</v>
      </c>
      <c r="T183" s="429" t="s">
        <v>6</v>
      </c>
      <c r="V183" s="429" t="s">
        <v>6</v>
      </c>
      <c r="AC183" s="430"/>
      <c r="AF183" s="430"/>
      <c r="AH183" s="429">
        <v>1</v>
      </c>
      <c r="AI183" s="419"/>
      <c r="AJ183" s="419"/>
      <c r="AK183" s="419"/>
      <c r="AL183" s="419"/>
      <c r="AM183" s="419"/>
      <c r="AN183" s="419"/>
      <c r="AO183" s="419"/>
      <c r="AP183" s="419"/>
      <c r="AQ183" s="419"/>
      <c r="AR183" s="419"/>
      <c r="AS183" s="419"/>
      <c r="AT183" s="419"/>
      <c r="AU183" s="419"/>
      <c r="AV183" s="419"/>
      <c r="AW183" s="419"/>
      <c r="AX183" s="419"/>
      <c r="AY183" s="419"/>
      <c r="AZ183" s="419"/>
      <c r="BA183" s="419"/>
      <c r="BB183" s="419"/>
      <c r="BC183" s="419"/>
      <c r="BD183" s="419"/>
      <c r="BE183" s="419"/>
      <c r="BF183" s="419"/>
      <c r="BG183" s="419"/>
      <c r="BH183" s="419"/>
      <c r="BI183" s="419"/>
      <c r="BJ183" s="419"/>
      <c r="BK183" s="419"/>
      <c r="BL183" s="419"/>
      <c r="BM183" s="419"/>
      <c r="BN183" s="419"/>
      <c r="BO183" s="419"/>
      <c r="BP183" s="419"/>
      <c r="BQ183" s="419"/>
      <c r="BR183" s="419"/>
      <c r="BS183" s="419"/>
      <c r="BT183" s="419"/>
      <c r="BU183" s="419"/>
      <c r="BV183" s="419"/>
      <c r="BW183" s="419"/>
      <c r="BX183" s="419"/>
      <c r="BY183" s="419"/>
      <c r="BZ183" s="419"/>
      <c r="CA183" s="419"/>
      <c r="CB183" s="419"/>
      <c r="CC183" s="419"/>
      <c r="CD183" s="419"/>
      <c r="CE183" s="419"/>
      <c r="CF183" s="419"/>
      <c r="CG183" s="419"/>
      <c r="CH183" s="419"/>
      <c r="CI183" s="419"/>
      <c r="CJ183" s="419"/>
      <c r="CK183" s="419"/>
      <c r="CL183" s="419"/>
      <c r="CM183" s="419"/>
      <c r="CN183" s="419"/>
      <c r="CO183" s="419"/>
      <c r="CP183" s="419"/>
      <c r="CQ183" s="419"/>
      <c r="CR183" s="419"/>
      <c r="CS183" s="419"/>
      <c r="CT183" s="419"/>
      <c r="CU183" s="419"/>
      <c r="CV183" s="419"/>
      <c r="CW183" s="419"/>
      <c r="CX183" s="419"/>
      <c r="CY183" s="419"/>
      <c r="CZ183" s="419"/>
      <c r="DA183" s="419"/>
      <c r="DB183" s="419"/>
      <c r="DC183" s="419"/>
      <c r="DD183" s="419"/>
      <c r="DE183" s="419"/>
      <c r="DF183" s="419"/>
      <c r="DG183" s="419"/>
      <c r="DH183" s="419"/>
      <c r="DI183" s="419"/>
      <c r="DJ183" s="419"/>
      <c r="DK183" s="419"/>
      <c r="DL183" s="419"/>
      <c r="DM183" s="419"/>
      <c r="DN183" s="419"/>
      <c r="DO183" s="419"/>
      <c r="DP183" s="419"/>
      <c r="DQ183" s="419"/>
      <c r="DR183" s="419"/>
      <c r="DS183" s="419"/>
      <c r="DT183" s="419"/>
      <c r="DU183" s="419"/>
      <c r="DV183" s="419"/>
      <c r="DW183" s="419"/>
      <c r="DX183" s="419"/>
      <c r="DY183" s="419"/>
      <c r="DZ183" s="419"/>
      <c r="EA183" s="419"/>
      <c r="EB183" s="419"/>
      <c r="EC183" s="419"/>
      <c r="ED183" s="419"/>
      <c r="EE183" s="419"/>
      <c r="EF183" s="419"/>
      <c r="EG183" s="419"/>
      <c r="EH183" s="419"/>
      <c r="EI183" s="419"/>
      <c r="EJ183" s="419"/>
      <c r="EK183" s="419"/>
      <c r="EL183" s="419"/>
      <c r="EM183" s="419"/>
      <c r="EN183" s="419"/>
      <c r="EO183" s="419"/>
      <c r="EP183" s="419"/>
      <c r="EQ183" s="419"/>
      <c r="ER183" s="419"/>
      <c r="ES183" s="419"/>
      <c r="ET183" s="419"/>
      <c r="EU183" s="419"/>
    </row>
    <row r="184" spans="1:151" s="429" customFormat="1" ht="43.5">
      <c r="A184" s="429" t="s">
        <v>2183</v>
      </c>
      <c r="B184" s="429" t="s">
        <v>2154</v>
      </c>
      <c r="C184" s="429" t="s">
        <v>359</v>
      </c>
      <c r="D184" s="429" t="s">
        <v>2184</v>
      </c>
      <c r="E184" s="429" t="s">
        <v>2185</v>
      </c>
      <c r="F184" s="429" t="s">
        <v>1516</v>
      </c>
      <c r="G184" s="429" t="s">
        <v>1516</v>
      </c>
      <c r="H184" s="429" t="s">
        <v>1515</v>
      </c>
      <c r="I184" s="429" t="s">
        <v>1516</v>
      </c>
      <c r="J184" s="430" t="s">
        <v>1517</v>
      </c>
      <c r="K184" s="430" t="s">
        <v>2161</v>
      </c>
      <c r="L184" s="430" t="s">
        <v>967</v>
      </c>
      <c r="M184" s="429" t="s">
        <v>1519</v>
      </c>
      <c r="N184" s="429" t="s">
        <v>1530</v>
      </c>
      <c r="O184" s="429" t="s">
        <v>1516</v>
      </c>
      <c r="P184" s="429" t="s">
        <v>32</v>
      </c>
      <c r="Q184" s="429" t="s">
        <v>32</v>
      </c>
      <c r="R184" s="429" t="s">
        <v>1516</v>
      </c>
      <c r="S184" s="429" t="s">
        <v>1516</v>
      </c>
      <c r="T184" s="429" t="s">
        <v>6</v>
      </c>
      <c r="V184" s="429" t="s">
        <v>6</v>
      </c>
      <c r="AC184" s="430"/>
      <c r="AF184" s="430"/>
      <c r="AH184" s="429">
        <v>1</v>
      </c>
      <c r="AI184" s="419"/>
      <c r="AJ184" s="419"/>
      <c r="AK184" s="419"/>
      <c r="AL184" s="419"/>
      <c r="AM184" s="419"/>
      <c r="AN184" s="419"/>
      <c r="AO184" s="419"/>
      <c r="AP184" s="419"/>
      <c r="AQ184" s="419"/>
      <c r="AR184" s="419"/>
      <c r="AS184" s="419"/>
      <c r="AT184" s="419"/>
      <c r="AU184" s="419"/>
      <c r="AV184" s="419"/>
      <c r="AW184" s="419"/>
      <c r="AX184" s="419"/>
      <c r="AY184" s="419"/>
      <c r="AZ184" s="419"/>
      <c r="BA184" s="419"/>
      <c r="BB184" s="419"/>
      <c r="BC184" s="419"/>
      <c r="BD184" s="419"/>
      <c r="BE184" s="419"/>
      <c r="BF184" s="419"/>
      <c r="BG184" s="419"/>
      <c r="BH184" s="419"/>
      <c r="BI184" s="419"/>
      <c r="BJ184" s="419"/>
      <c r="BK184" s="419"/>
      <c r="BL184" s="419"/>
      <c r="BM184" s="419"/>
      <c r="BN184" s="419"/>
      <c r="BO184" s="419"/>
      <c r="BP184" s="419"/>
      <c r="BQ184" s="419"/>
      <c r="BR184" s="419"/>
      <c r="BS184" s="419"/>
      <c r="BT184" s="419"/>
      <c r="BU184" s="419"/>
      <c r="BV184" s="419"/>
      <c r="BW184" s="419"/>
      <c r="BX184" s="419"/>
      <c r="BY184" s="419"/>
      <c r="BZ184" s="419"/>
      <c r="CA184" s="419"/>
      <c r="CB184" s="419"/>
      <c r="CC184" s="419"/>
      <c r="CD184" s="419"/>
      <c r="CE184" s="419"/>
      <c r="CF184" s="419"/>
      <c r="CG184" s="419"/>
      <c r="CH184" s="419"/>
      <c r="CI184" s="419"/>
      <c r="CJ184" s="419"/>
      <c r="CK184" s="419"/>
      <c r="CL184" s="419"/>
      <c r="CM184" s="419"/>
      <c r="CN184" s="419"/>
      <c r="CO184" s="419"/>
      <c r="CP184" s="419"/>
      <c r="CQ184" s="419"/>
      <c r="CR184" s="419"/>
      <c r="CS184" s="419"/>
      <c r="CT184" s="419"/>
      <c r="CU184" s="419"/>
      <c r="CV184" s="419"/>
      <c r="CW184" s="419"/>
      <c r="CX184" s="419"/>
      <c r="CY184" s="419"/>
      <c r="CZ184" s="419"/>
      <c r="DA184" s="419"/>
      <c r="DB184" s="419"/>
      <c r="DC184" s="419"/>
      <c r="DD184" s="419"/>
      <c r="DE184" s="419"/>
      <c r="DF184" s="419"/>
      <c r="DG184" s="419"/>
      <c r="DH184" s="419"/>
      <c r="DI184" s="419"/>
      <c r="DJ184" s="419"/>
      <c r="DK184" s="419"/>
      <c r="DL184" s="419"/>
      <c r="DM184" s="419"/>
      <c r="DN184" s="419"/>
      <c r="DO184" s="419"/>
      <c r="DP184" s="419"/>
      <c r="DQ184" s="419"/>
      <c r="DR184" s="419"/>
      <c r="DS184" s="419"/>
      <c r="DT184" s="419"/>
      <c r="DU184" s="419"/>
      <c r="DV184" s="419"/>
      <c r="DW184" s="419"/>
      <c r="DX184" s="419"/>
      <c r="DY184" s="419"/>
      <c r="DZ184" s="419"/>
      <c r="EA184" s="419"/>
      <c r="EB184" s="419"/>
      <c r="EC184" s="419"/>
      <c r="ED184" s="419"/>
      <c r="EE184" s="419"/>
      <c r="EF184" s="419"/>
      <c r="EG184" s="419"/>
      <c r="EH184" s="419"/>
      <c r="EI184" s="419"/>
      <c r="EJ184" s="419"/>
      <c r="EK184" s="419"/>
      <c r="EL184" s="419"/>
      <c r="EM184" s="419"/>
      <c r="EN184" s="419"/>
      <c r="EO184" s="419"/>
      <c r="EP184" s="419"/>
      <c r="EQ184" s="419"/>
      <c r="ER184" s="419"/>
      <c r="ES184" s="419"/>
      <c r="ET184" s="419"/>
      <c r="EU184" s="419"/>
    </row>
    <row r="185" spans="1:151" s="429" customFormat="1" ht="58">
      <c r="A185" s="429" t="s">
        <v>2186</v>
      </c>
      <c r="B185" s="429" t="s">
        <v>2154</v>
      </c>
      <c r="C185" s="429" t="s">
        <v>1632</v>
      </c>
      <c r="D185" s="429" t="s">
        <v>2187</v>
      </c>
      <c r="E185" s="429" t="s">
        <v>2188</v>
      </c>
      <c r="F185" s="429" t="s">
        <v>1516</v>
      </c>
      <c r="G185" s="429" t="s">
        <v>1516</v>
      </c>
      <c r="H185" s="429" t="s">
        <v>1515</v>
      </c>
      <c r="I185" s="429" t="s">
        <v>1516</v>
      </c>
      <c r="J185" s="430" t="s">
        <v>1517</v>
      </c>
      <c r="K185" s="430" t="s">
        <v>2161</v>
      </c>
      <c r="L185" s="430" t="s">
        <v>967</v>
      </c>
      <c r="M185" s="429" t="s">
        <v>1519</v>
      </c>
      <c r="N185" s="429" t="s">
        <v>1530</v>
      </c>
      <c r="O185" s="429" t="s">
        <v>1516</v>
      </c>
      <c r="P185" s="429" t="s">
        <v>32</v>
      </c>
      <c r="Q185" s="429" t="s">
        <v>32</v>
      </c>
      <c r="R185" s="429" t="s">
        <v>1516</v>
      </c>
      <c r="S185" s="429" t="s">
        <v>1516</v>
      </c>
      <c r="T185" s="429" t="s">
        <v>6</v>
      </c>
      <c r="V185" s="429" t="s">
        <v>6</v>
      </c>
      <c r="AC185" s="430"/>
      <c r="AF185" s="430"/>
      <c r="AH185" s="429">
        <v>1</v>
      </c>
      <c r="AI185" s="419"/>
      <c r="AJ185" s="419"/>
      <c r="AK185" s="419"/>
      <c r="AL185" s="419"/>
      <c r="AM185" s="419"/>
      <c r="AN185" s="419"/>
      <c r="AO185" s="419"/>
      <c r="AP185" s="419"/>
      <c r="AQ185" s="419"/>
      <c r="AR185" s="419"/>
      <c r="AS185" s="419"/>
      <c r="AT185" s="419"/>
      <c r="AU185" s="419"/>
      <c r="AV185" s="419"/>
      <c r="AW185" s="419"/>
      <c r="AX185" s="419"/>
      <c r="AY185" s="419"/>
      <c r="AZ185" s="419"/>
      <c r="BA185" s="419"/>
      <c r="BB185" s="419"/>
      <c r="BC185" s="419"/>
      <c r="BD185" s="419"/>
      <c r="BE185" s="419"/>
      <c r="BF185" s="419"/>
      <c r="BG185" s="419"/>
      <c r="BH185" s="419"/>
      <c r="BI185" s="419"/>
      <c r="BJ185" s="419"/>
      <c r="BK185" s="419"/>
      <c r="BL185" s="419"/>
      <c r="BM185" s="419"/>
      <c r="BN185" s="419"/>
      <c r="BO185" s="419"/>
      <c r="BP185" s="419"/>
      <c r="BQ185" s="419"/>
      <c r="BR185" s="419"/>
      <c r="BS185" s="419"/>
      <c r="BT185" s="419"/>
      <c r="BU185" s="419"/>
      <c r="BV185" s="419"/>
      <c r="BW185" s="419"/>
      <c r="BX185" s="419"/>
      <c r="BY185" s="419"/>
      <c r="BZ185" s="419"/>
      <c r="CA185" s="419"/>
      <c r="CB185" s="419"/>
      <c r="CC185" s="419"/>
      <c r="CD185" s="419"/>
      <c r="CE185" s="419"/>
      <c r="CF185" s="419"/>
      <c r="CG185" s="419"/>
      <c r="CH185" s="419"/>
      <c r="CI185" s="419"/>
      <c r="CJ185" s="419"/>
      <c r="CK185" s="419"/>
      <c r="CL185" s="419"/>
      <c r="CM185" s="419"/>
      <c r="CN185" s="419"/>
      <c r="CO185" s="419"/>
      <c r="CP185" s="419"/>
      <c r="CQ185" s="419"/>
      <c r="CR185" s="419"/>
      <c r="CS185" s="419"/>
      <c r="CT185" s="419"/>
      <c r="CU185" s="419"/>
      <c r="CV185" s="419"/>
      <c r="CW185" s="419"/>
      <c r="CX185" s="419"/>
      <c r="CY185" s="419"/>
      <c r="CZ185" s="419"/>
      <c r="DA185" s="419"/>
      <c r="DB185" s="419"/>
      <c r="DC185" s="419"/>
      <c r="DD185" s="419"/>
      <c r="DE185" s="419"/>
      <c r="DF185" s="419"/>
      <c r="DG185" s="419"/>
      <c r="DH185" s="419"/>
      <c r="DI185" s="419"/>
      <c r="DJ185" s="419"/>
      <c r="DK185" s="419"/>
      <c r="DL185" s="419"/>
      <c r="DM185" s="419"/>
      <c r="DN185" s="419"/>
      <c r="DO185" s="419"/>
      <c r="DP185" s="419"/>
      <c r="DQ185" s="419"/>
      <c r="DR185" s="419"/>
      <c r="DS185" s="419"/>
      <c r="DT185" s="419"/>
      <c r="DU185" s="419"/>
      <c r="DV185" s="419"/>
      <c r="DW185" s="419"/>
      <c r="DX185" s="419"/>
      <c r="DY185" s="419"/>
      <c r="DZ185" s="419"/>
      <c r="EA185" s="419"/>
      <c r="EB185" s="419"/>
      <c r="EC185" s="419"/>
      <c r="ED185" s="419"/>
      <c r="EE185" s="419"/>
      <c r="EF185" s="419"/>
      <c r="EG185" s="419"/>
      <c r="EH185" s="419"/>
      <c r="EI185" s="419"/>
      <c r="EJ185" s="419"/>
      <c r="EK185" s="419"/>
      <c r="EL185" s="419"/>
      <c r="EM185" s="419"/>
      <c r="EN185" s="419"/>
      <c r="EO185" s="419"/>
      <c r="EP185" s="419"/>
      <c r="EQ185" s="419"/>
      <c r="ER185" s="419"/>
      <c r="ES185" s="419"/>
      <c r="ET185" s="419"/>
      <c r="EU185" s="419"/>
    </row>
    <row r="186" spans="1:151" s="429" customFormat="1" ht="43.5">
      <c r="A186" s="429" t="s">
        <v>2189</v>
      </c>
      <c r="B186" s="429" t="s">
        <v>2154</v>
      </c>
      <c r="C186" s="429" t="s">
        <v>358</v>
      </c>
      <c r="D186" s="429" t="s">
        <v>2190</v>
      </c>
      <c r="E186" s="429" t="s">
        <v>2185</v>
      </c>
      <c r="F186" s="429" t="s">
        <v>1516</v>
      </c>
      <c r="G186" s="429" t="s">
        <v>1516</v>
      </c>
      <c r="H186" s="429" t="s">
        <v>1515</v>
      </c>
      <c r="I186" s="429" t="s">
        <v>1516</v>
      </c>
      <c r="J186" s="430" t="s">
        <v>1517</v>
      </c>
      <c r="K186" s="430" t="s">
        <v>2161</v>
      </c>
      <c r="L186" s="430" t="s">
        <v>967</v>
      </c>
      <c r="M186" s="429" t="s">
        <v>1519</v>
      </c>
      <c r="N186" s="429" t="s">
        <v>1521</v>
      </c>
      <c r="O186" s="429" t="s">
        <v>1521</v>
      </c>
      <c r="P186" s="429" t="s">
        <v>32</v>
      </c>
      <c r="Q186" s="429" t="s">
        <v>32</v>
      </c>
      <c r="R186" s="429" t="s">
        <v>1516</v>
      </c>
      <c r="S186" s="429" t="s">
        <v>1516</v>
      </c>
      <c r="T186" s="429" t="s">
        <v>6</v>
      </c>
      <c r="V186" s="429" t="s">
        <v>6</v>
      </c>
      <c r="AC186" s="430"/>
      <c r="AF186" s="430"/>
      <c r="AH186" s="429">
        <v>1</v>
      </c>
      <c r="AI186" s="419"/>
      <c r="AJ186" s="419"/>
      <c r="AK186" s="419"/>
      <c r="AL186" s="419"/>
      <c r="AM186" s="419"/>
      <c r="AN186" s="419"/>
      <c r="AO186" s="419"/>
      <c r="AP186" s="419"/>
      <c r="AQ186" s="419"/>
      <c r="AR186" s="419"/>
      <c r="AS186" s="419"/>
      <c r="AT186" s="419"/>
      <c r="AU186" s="419"/>
      <c r="AV186" s="419"/>
      <c r="AW186" s="419"/>
      <c r="AX186" s="419"/>
      <c r="AY186" s="419"/>
      <c r="AZ186" s="419"/>
      <c r="BA186" s="419"/>
      <c r="BB186" s="419"/>
      <c r="BC186" s="419"/>
      <c r="BD186" s="419"/>
      <c r="BE186" s="419"/>
      <c r="BF186" s="419"/>
      <c r="BG186" s="419"/>
      <c r="BH186" s="419"/>
      <c r="BI186" s="419"/>
      <c r="BJ186" s="419"/>
      <c r="BK186" s="419"/>
      <c r="BL186" s="419"/>
      <c r="BM186" s="419"/>
      <c r="BN186" s="419"/>
      <c r="BO186" s="419"/>
      <c r="BP186" s="419"/>
      <c r="BQ186" s="419"/>
      <c r="BR186" s="419"/>
      <c r="BS186" s="419"/>
      <c r="BT186" s="419"/>
      <c r="BU186" s="419"/>
      <c r="BV186" s="419"/>
      <c r="BW186" s="419"/>
      <c r="BX186" s="419"/>
      <c r="BY186" s="419"/>
      <c r="BZ186" s="419"/>
      <c r="CA186" s="419"/>
      <c r="CB186" s="419"/>
      <c r="CC186" s="419"/>
      <c r="CD186" s="419"/>
      <c r="CE186" s="419"/>
      <c r="CF186" s="419"/>
      <c r="CG186" s="419"/>
      <c r="CH186" s="419"/>
      <c r="CI186" s="419"/>
      <c r="CJ186" s="419"/>
      <c r="CK186" s="419"/>
      <c r="CL186" s="419"/>
      <c r="CM186" s="419"/>
      <c r="CN186" s="419"/>
      <c r="CO186" s="419"/>
      <c r="CP186" s="419"/>
      <c r="CQ186" s="419"/>
      <c r="CR186" s="419"/>
      <c r="CS186" s="419"/>
      <c r="CT186" s="419"/>
      <c r="CU186" s="419"/>
      <c r="CV186" s="419"/>
      <c r="CW186" s="419"/>
      <c r="CX186" s="419"/>
      <c r="CY186" s="419"/>
      <c r="CZ186" s="419"/>
      <c r="DA186" s="419"/>
      <c r="DB186" s="419"/>
      <c r="DC186" s="419"/>
      <c r="DD186" s="419"/>
      <c r="DE186" s="419"/>
      <c r="DF186" s="419"/>
      <c r="DG186" s="419"/>
      <c r="DH186" s="419"/>
      <c r="DI186" s="419"/>
      <c r="DJ186" s="419"/>
      <c r="DK186" s="419"/>
      <c r="DL186" s="419"/>
      <c r="DM186" s="419"/>
      <c r="DN186" s="419"/>
      <c r="DO186" s="419"/>
      <c r="DP186" s="419"/>
      <c r="DQ186" s="419"/>
      <c r="DR186" s="419"/>
      <c r="DS186" s="419"/>
      <c r="DT186" s="419"/>
      <c r="DU186" s="419"/>
      <c r="DV186" s="419"/>
      <c r="DW186" s="419"/>
      <c r="DX186" s="419"/>
      <c r="DY186" s="419"/>
      <c r="DZ186" s="419"/>
      <c r="EA186" s="419"/>
      <c r="EB186" s="419"/>
      <c r="EC186" s="419"/>
      <c r="ED186" s="419"/>
      <c r="EE186" s="419"/>
      <c r="EF186" s="419"/>
      <c r="EG186" s="419"/>
      <c r="EH186" s="419"/>
      <c r="EI186" s="419"/>
      <c r="EJ186" s="419"/>
      <c r="EK186" s="419"/>
      <c r="EL186" s="419"/>
      <c r="EM186" s="419"/>
      <c r="EN186" s="419"/>
      <c r="EO186" s="419"/>
      <c r="EP186" s="419"/>
      <c r="EQ186" s="419"/>
      <c r="ER186" s="419"/>
      <c r="ES186" s="419"/>
      <c r="ET186" s="419"/>
      <c r="EU186" s="419"/>
    </row>
    <row r="187" spans="1:151" s="429" customFormat="1" ht="43.5">
      <c r="A187" s="429" t="s">
        <v>2191</v>
      </c>
      <c r="B187" s="429" t="s">
        <v>2154</v>
      </c>
      <c r="C187" s="429" t="s">
        <v>358</v>
      </c>
      <c r="D187" s="429" t="s">
        <v>2192</v>
      </c>
      <c r="E187" s="429" t="s">
        <v>2193</v>
      </c>
      <c r="F187" s="429" t="s">
        <v>1516</v>
      </c>
      <c r="G187" s="429" t="s">
        <v>1516</v>
      </c>
      <c r="H187" s="429" t="s">
        <v>1515</v>
      </c>
      <c r="I187" s="429" t="s">
        <v>1516</v>
      </c>
      <c r="J187" s="430" t="s">
        <v>1517</v>
      </c>
      <c r="K187" s="430" t="s">
        <v>2161</v>
      </c>
      <c r="L187" s="430" t="s">
        <v>967</v>
      </c>
      <c r="M187" s="429" t="s">
        <v>1519</v>
      </c>
      <c r="N187" s="429" t="s">
        <v>1521</v>
      </c>
      <c r="O187" s="429" t="s">
        <v>1521</v>
      </c>
      <c r="P187" s="429" t="s">
        <v>32</v>
      </c>
      <c r="Q187" s="429" t="s">
        <v>32</v>
      </c>
      <c r="R187" s="429" t="s">
        <v>1516</v>
      </c>
      <c r="S187" s="429" t="s">
        <v>1516</v>
      </c>
      <c r="T187" s="429" t="s">
        <v>6</v>
      </c>
      <c r="V187" s="429" t="s">
        <v>6</v>
      </c>
      <c r="AC187" s="430"/>
      <c r="AF187" s="430"/>
      <c r="AH187" s="429">
        <v>1</v>
      </c>
      <c r="AI187" s="419"/>
      <c r="AJ187" s="419"/>
      <c r="AK187" s="419"/>
      <c r="AL187" s="419"/>
      <c r="AM187" s="419"/>
      <c r="AN187" s="419"/>
      <c r="AO187" s="419"/>
      <c r="AP187" s="419"/>
      <c r="AQ187" s="419"/>
      <c r="AR187" s="419"/>
      <c r="AS187" s="419"/>
      <c r="AT187" s="419"/>
      <c r="AU187" s="419"/>
      <c r="AV187" s="419"/>
      <c r="AW187" s="419"/>
      <c r="AX187" s="419"/>
      <c r="AY187" s="419"/>
      <c r="AZ187" s="419"/>
      <c r="BA187" s="419"/>
      <c r="BB187" s="419"/>
      <c r="BC187" s="419"/>
      <c r="BD187" s="419"/>
      <c r="BE187" s="419"/>
      <c r="BF187" s="419"/>
      <c r="BG187" s="419"/>
      <c r="BH187" s="419"/>
      <c r="BI187" s="419"/>
      <c r="BJ187" s="419"/>
      <c r="BK187" s="419"/>
      <c r="BL187" s="419"/>
      <c r="BM187" s="419"/>
      <c r="BN187" s="419"/>
      <c r="BO187" s="419"/>
      <c r="BP187" s="419"/>
      <c r="BQ187" s="419"/>
      <c r="BR187" s="419"/>
      <c r="BS187" s="419"/>
      <c r="BT187" s="419"/>
      <c r="BU187" s="419"/>
      <c r="BV187" s="419"/>
      <c r="BW187" s="419"/>
      <c r="BX187" s="419"/>
      <c r="BY187" s="419"/>
      <c r="BZ187" s="419"/>
      <c r="CA187" s="419"/>
      <c r="CB187" s="419"/>
      <c r="CC187" s="419"/>
      <c r="CD187" s="419"/>
      <c r="CE187" s="419"/>
      <c r="CF187" s="419"/>
      <c r="CG187" s="419"/>
      <c r="CH187" s="419"/>
      <c r="CI187" s="419"/>
      <c r="CJ187" s="419"/>
      <c r="CK187" s="419"/>
      <c r="CL187" s="419"/>
      <c r="CM187" s="419"/>
      <c r="CN187" s="419"/>
      <c r="CO187" s="419"/>
      <c r="CP187" s="419"/>
      <c r="CQ187" s="419"/>
      <c r="CR187" s="419"/>
      <c r="CS187" s="419"/>
      <c r="CT187" s="419"/>
      <c r="CU187" s="419"/>
      <c r="CV187" s="419"/>
      <c r="CW187" s="419"/>
      <c r="CX187" s="419"/>
      <c r="CY187" s="419"/>
      <c r="CZ187" s="419"/>
      <c r="DA187" s="419"/>
      <c r="DB187" s="419"/>
      <c r="DC187" s="419"/>
      <c r="DD187" s="419"/>
      <c r="DE187" s="419"/>
      <c r="DF187" s="419"/>
      <c r="DG187" s="419"/>
      <c r="DH187" s="419"/>
      <c r="DI187" s="419"/>
      <c r="DJ187" s="419"/>
      <c r="DK187" s="419"/>
      <c r="DL187" s="419"/>
      <c r="DM187" s="419"/>
      <c r="DN187" s="419"/>
      <c r="DO187" s="419"/>
      <c r="DP187" s="419"/>
      <c r="DQ187" s="419"/>
      <c r="DR187" s="419"/>
      <c r="DS187" s="419"/>
      <c r="DT187" s="419"/>
      <c r="DU187" s="419"/>
      <c r="DV187" s="419"/>
      <c r="DW187" s="419"/>
      <c r="DX187" s="419"/>
      <c r="DY187" s="419"/>
      <c r="DZ187" s="419"/>
      <c r="EA187" s="419"/>
      <c r="EB187" s="419"/>
      <c r="EC187" s="419"/>
      <c r="ED187" s="419"/>
      <c r="EE187" s="419"/>
      <c r="EF187" s="419"/>
      <c r="EG187" s="419"/>
      <c r="EH187" s="419"/>
      <c r="EI187" s="419"/>
      <c r="EJ187" s="419"/>
      <c r="EK187" s="419"/>
      <c r="EL187" s="419"/>
      <c r="EM187" s="419"/>
      <c r="EN187" s="419"/>
      <c r="EO187" s="419"/>
      <c r="EP187" s="419"/>
      <c r="EQ187" s="419"/>
      <c r="ER187" s="419"/>
      <c r="ES187" s="419"/>
      <c r="ET187" s="419"/>
      <c r="EU187" s="419"/>
    </row>
    <row r="188" spans="1:151" s="429" customFormat="1" ht="43.5">
      <c r="A188" s="429" t="s">
        <v>2194</v>
      </c>
      <c r="B188" s="429" t="s">
        <v>2154</v>
      </c>
      <c r="C188" s="429" t="s">
        <v>1632</v>
      </c>
      <c r="D188" s="429" t="s">
        <v>2195</v>
      </c>
      <c r="E188" s="429" t="s">
        <v>2196</v>
      </c>
      <c r="F188" s="429" t="s">
        <v>1516</v>
      </c>
      <c r="G188" s="429" t="s">
        <v>1516</v>
      </c>
      <c r="H188" s="429" t="s">
        <v>1515</v>
      </c>
      <c r="I188" s="429" t="s">
        <v>1516</v>
      </c>
      <c r="J188" s="430" t="s">
        <v>1517</v>
      </c>
      <c r="K188" s="430" t="s">
        <v>2161</v>
      </c>
      <c r="L188" s="430" t="s">
        <v>967</v>
      </c>
      <c r="M188" s="429" t="s">
        <v>1519</v>
      </c>
      <c r="N188" s="429" t="s">
        <v>1520</v>
      </c>
      <c r="O188" s="429" t="s">
        <v>1516</v>
      </c>
      <c r="P188" s="429" t="s">
        <v>32</v>
      </c>
      <c r="Q188" s="429" t="s">
        <v>32</v>
      </c>
      <c r="R188" s="429" t="s">
        <v>1516</v>
      </c>
      <c r="S188" s="429" t="s">
        <v>1516</v>
      </c>
      <c r="T188" s="429" t="s">
        <v>8</v>
      </c>
      <c r="V188" s="429" t="s">
        <v>8</v>
      </c>
      <c r="AC188" s="430"/>
      <c r="AF188" s="430"/>
      <c r="AH188" s="429">
        <v>1</v>
      </c>
      <c r="AI188" s="419"/>
      <c r="AJ188" s="419"/>
      <c r="AK188" s="419"/>
      <c r="AL188" s="419"/>
      <c r="AM188" s="419"/>
      <c r="AN188" s="419"/>
      <c r="AO188" s="419"/>
      <c r="AP188" s="419"/>
      <c r="AQ188" s="419"/>
      <c r="AR188" s="419"/>
      <c r="AS188" s="419"/>
      <c r="AT188" s="419"/>
      <c r="AU188" s="419"/>
      <c r="AV188" s="419"/>
      <c r="AW188" s="419"/>
      <c r="AX188" s="419"/>
      <c r="AY188" s="419"/>
      <c r="AZ188" s="419"/>
      <c r="BA188" s="419"/>
      <c r="BB188" s="419"/>
      <c r="BC188" s="419"/>
      <c r="BD188" s="419"/>
      <c r="BE188" s="419"/>
      <c r="BF188" s="419"/>
      <c r="BG188" s="419"/>
      <c r="BH188" s="419"/>
      <c r="BI188" s="419"/>
      <c r="BJ188" s="419"/>
      <c r="BK188" s="419"/>
      <c r="BL188" s="419"/>
      <c r="BM188" s="419"/>
      <c r="BN188" s="419"/>
      <c r="BO188" s="419"/>
      <c r="BP188" s="419"/>
      <c r="BQ188" s="419"/>
      <c r="BR188" s="419"/>
      <c r="BS188" s="419"/>
      <c r="BT188" s="419"/>
      <c r="BU188" s="419"/>
      <c r="BV188" s="419"/>
      <c r="BW188" s="419"/>
      <c r="BX188" s="419"/>
      <c r="BY188" s="419"/>
      <c r="BZ188" s="419"/>
      <c r="CA188" s="419"/>
      <c r="CB188" s="419"/>
      <c r="CC188" s="419"/>
      <c r="CD188" s="419"/>
      <c r="CE188" s="419"/>
      <c r="CF188" s="419"/>
      <c r="CG188" s="419"/>
      <c r="CH188" s="419"/>
      <c r="CI188" s="419"/>
      <c r="CJ188" s="419"/>
      <c r="CK188" s="419"/>
      <c r="CL188" s="419"/>
      <c r="CM188" s="419"/>
      <c r="CN188" s="419"/>
      <c r="CO188" s="419"/>
      <c r="CP188" s="419"/>
      <c r="CQ188" s="419"/>
      <c r="CR188" s="419"/>
      <c r="CS188" s="419"/>
      <c r="CT188" s="419"/>
      <c r="CU188" s="419"/>
      <c r="CV188" s="419"/>
      <c r="CW188" s="419"/>
      <c r="CX188" s="419"/>
      <c r="CY188" s="419"/>
      <c r="CZ188" s="419"/>
      <c r="DA188" s="419"/>
      <c r="DB188" s="419"/>
      <c r="DC188" s="419"/>
      <c r="DD188" s="419"/>
      <c r="DE188" s="419"/>
      <c r="DF188" s="419"/>
      <c r="DG188" s="419"/>
      <c r="DH188" s="419"/>
      <c r="DI188" s="419"/>
      <c r="DJ188" s="419"/>
      <c r="DK188" s="419"/>
      <c r="DL188" s="419"/>
      <c r="DM188" s="419"/>
      <c r="DN188" s="419"/>
      <c r="DO188" s="419"/>
      <c r="DP188" s="419"/>
      <c r="DQ188" s="419"/>
      <c r="DR188" s="419"/>
      <c r="DS188" s="419"/>
      <c r="DT188" s="419"/>
      <c r="DU188" s="419"/>
      <c r="DV188" s="419"/>
      <c r="DW188" s="419"/>
      <c r="DX188" s="419"/>
      <c r="DY188" s="419"/>
      <c r="DZ188" s="419"/>
      <c r="EA188" s="419"/>
      <c r="EB188" s="419"/>
      <c r="EC188" s="419"/>
      <c r="ED188" s="419"/>
      <c r="EE188" s="419"/>
      <c r="EF188" s="419"/>
      <c r="EG188" s="419"/>
      <c r="EH188" s="419"/>
      <c r="EI188" s="419"/>
      <c r="EJ188" s="419"/>
      <c r="EK188" s="419"/>
      <c r="EL188" s="419"/>
      <c r="EM188" s="419"/>
      <c r="EN188" s="419"/>
      <c r="EO188" s="419"/>
      <c r="EP188" s="419"/>
      <c r="EQ188" s="419"/>
      <c r="ER188" s="419"/>
      <c r="ES188" s="419"/>
      <c r="ET188" s="419"/>
      <c r="EU188" s="419"/>
    </row>
    <row r="189" spans="1:151" s="429" customFormat="1" ht="43.5">
      <c r="A189" s="429" t="s">
        <v>2197</v>
      </c>
      <c r="B189" s="429" t="s">
        <v>2154</v>
      </c>
      <c r="C189" s="429" t="s">
        <v>358</v>
      </c>
      <c r="D189" s="429" t="s">
        <v>2198</v>
      </c>
      <c r="E189" s="429" t="s">
        <v>2199</v>
      </c>
      <c r="F189" s="429" t="s">
        <v>1516</v>
      </c>
      <c r="G189" s="429" t="s">
        <v>1516</v>
      </c>
      <c r="H189" s="429" t="s">
        <v>1515</v>
      </c>
      <c r="I189" s="429" t="s">
        <v>1516</v>
      </c>
      <c r="J189" s="430" t="s">
        <v>1517</v>
      </c>
      <c r="K189" s="430" t="s">
        <v>2161</v>
      </c>
      <c r="L189" s="430" t="s">
        <v>967</v>
      </c>
      <c r="M189" s="429" t="s">
        <v>1519</v>
      </c>
      <c r="N189" s="429" t="s">
        <v>1521</v>
      </c>
      <c r="O189" s="429" t="s">
        <v>1521</v>
      </c>
      <c r="P189" s="429" t="s">
        <v>32</v>
      </c>
      <c r="Q189" s="429" t="s">
        <v>32</v>
      </c>
      <c r="R189" s="429" t="s">
        <v>1516</v>
      </c>
      <c r="S189" s="429" t="s">
        <v>1516</v>
      </c>
      <c r="T189" s="429" t="s">
        <v>6</v>
      </c>
      <c r="V189" s="429" t="s">
        <v>6</v>
      </c>
      <c r="AC189" s="430"/>
      <c r="AF189" s="430"/>
      <c r="AH189" s="429">
        <v>1</v>
      </c>
      <c r="AI189" s="419"/>
      <c r="AJ189" s="419"/>
      <c r="AK189" s="419"/>
      <c r="AL189" s="419"/>
      <c r="AM189" s="419"/>
      <c r="AN189" s="419"/>
      <c r="AO189" s="419"/>
      <c r="AP189" s="419"/>
      <c r="AQ189" s="419"/>
      <c r="AR189" s="419"/>
      <c r="AS189" s="419"/>
      <c r="AT189" s="419"/>
      <c r="AU189" s="419"/>
      <c r="AV189" s="419"/>
      <c r="AW189" s="419"/>
      <c r="AX189" s="419"/>
      <c r="AY189" s="419"/>
      <c r="AZ189" s="419"/>
      <c r="BA189" s="419"/>
      <c r="BB189" s="419"/>
      <c r="BC189" s="419"/>
      <c r="BD189" s="419"/>
      <c r="BE189" s="419"/>
      <c r="BF189" s="419"/>
      <c r="BG189" s="419"/>
      <c r="BH189" s="419"/>
      <c r="BI189" s="419"/>
      <c r="BJ189" s="419"/>
      <c r="BK189" s="419"/>
      <c r="BL189" s="419"/>
      <c r="BM189" s="419"/>
      <c r="BN189" s="419"/>
      <c r="BO189" s="419"/>
      <c r="BP189" s="419"/>
      <c r="BQ189" s="419"/>
      <c r="BR189" s="419"/>
      <c r="BS189" s="419"/>
      <c r="BT189" s="419"/>
      <c r="BU189" s="419"/>
      <c r="BV189" s="419"/>
      <c r="BW189" s="419"/>
      <c r="BX189" s="419"/>
      <c r="BY189" s="419"/>
      <c r="BZ189" s="419"/>
      <c r="CA189" s="419"/>
      <c r="CB189" s="419"/>
      <c r="CC189" s="419"/>
      <c r="CD189" s="419"/>
      <c r="CE189" s="419"/>
      <c r="CF189" s="419"/>
      <c r="CG189" s="419"/>
      <c r="CH189" s="419"/>
      <c r="CI189" s="419"/>
      <c r="CJ189" s="419"/>
      <c r="CK189" s="419"/>
      <c r="CL189" s="419"/>
      <c r="CM189" s="419"/>
      <c r="CN189" s="419"/>
      <c r="CO189" s="419"/>
      <c r="CP189" s="419"/>
      <c r="CQ189" s="419"/>
      <c r="CR189" s="419"/>
      <c r="CS189" s="419"/>
      <c r="CT189" s="419"/>
      <c r="CU189" s="419"/>
      <c r="CV189" s="419"/>
      <c r="CW189" s="419"/>
      <c r="CX189" s="419"/>
      <c r="CY189" s="419"/>
      <c r="CZ189" s="419"/>
      <c r="DA189" s="419"/>
      <c r="DB189" s="419"/>
      <c r="DC189" s="419"/>
      <c r="DD189" s="419"/>
      <c r="DE189" s="419"/>
      <c r="DF189" s="419"/>
      <c r="DG189" s="419"/>
      <c r="DH189" s="419"/>
      <c r="DI189" s="419"/>
      <c r="DJ189" s="419"/>
      <c r="DK189" s="419"/>
      <c r="DL189" s="419"/>
      <c r="DM189" s="419"/>
      <c r="DN189" s="419"/>
      <c r="DO189" s="419"/>
      <c r="DP189" s="419"/>
      <c r="DQ189" s="419"/>
      <c r="DR189" s="419"/>
      <c r="DS189" s="419"/>
      <c r="DT189" s="419"/>
      <c r="DU189" s="419"/>
      <c r="DV189" s="419"/>
      <c r="DW189" s="419"/>
      <c r="DX189" s="419"/>
      <c r="DY189" s="419"/>
      <c r="DZ189" s="419"/>
      <c r="EA189" s="419"/>
      <c r="EB189" s="419"/>
      <c r="EC189" s="419"/>
      <c r="ED189" s="419"/>
      <c r="EE189" s="419"/>
      <c r="EF189" s="419"/>
      <c r="EG189" s="419"/>
      <c r="EH189" s="419"/>
      <c r="EI189" s="419"/>
      <c r="EJ189" s="419"/>
      <c r="EK189" s="419"/>
      <c r="EL189" s="419"/>
      <c r="EM189" s="419"/>
      <c r="EN189" s="419"/>
      <c r="EO189" s="419"/>
      <c r="EP189" s="419"/>
      <c r="EQ189" s="419"/>
      <c r="ER189" s="419"/>
      <c r="ES189" s="419"/>
      <c r="ET189" s="419"/>
      <c r="EU189" s="419"/>
    </row>
    <row r="190" spans="1:151" s="429" customFormat="1" ht="43.5">
      <c r="A190" s="429" t="s">
        <v>2200</v>
      </c>
      <c r="B190" s="429" t="s">
        <v>2154</v>
      </c>
      <c r="C190" s="429" t="s">
        <v>1632</v>
      </c>
      <c r="D190" s="429" t="s">
        <v>2201</v>
      </c>
      <c r="E190" s="429" t="s">
        <v>2202</v>
      </c>
      <c r="F190" s="429" t="s">
        <v>1516</v>
      </c>
      <c r="G190" s="429" t="s">
        <v>1516</v>
      </c>
      <c r="H190" s="429" t="s">
        <v>1515</v>
      </c>
      <c r="I190" s="429" t="s">
        <v>1516</v>
      </c>
      <c r="J190" s="430" t="s">
        <v>1517</v>
      </c>
      <c r="K190" s="430" t="s">
        <v>2161</v>
      </c>
      <c r="L190" s="430" t="s">
        <v>967</v>
      </c>
      <c r="M190" s="429" t="s">
        <v>1519</v>
      </c>
      <c r="N190" s="429" t="s">
        <v>1520</v>
      </c>
      <c r="O190" s="429" t="s">
        <v>1516</v>
      </c>
      <c r="P190" s="429" t="s">
        <v>32</v>
      </c>
      <c r="Q190" s="429" t="s">
        <v>32</v>
      </c>
      <c r="R190" s="429" t="s">
        <v>1516</v>
      </c>
      <c r="S190" s="429" t="s">
        <v>1516</v>
      </c>
      <c r="T190" s="429" t="s">
        <v>8</v>
      </c>
      <c r="V190" s="429" t="s">
        <v>8</v>
      </c>
      <c r="AC190" s="430"/>
      <c r="AF190" s="430"/>
      <c r="AH190" s="429">
        <v>1</v>
      </c>
      <c r="AI190" s="419"/>
      <c r="AJ190" s="419"/>
      <c r="AK190" s="419"/>
      <c r="AL190" s="419"/>
      <c r="AM190" s="419"/>
      <c r="AN190" s="419"/>
      <c r="AO190" s="419"/>
      <c r="AP190" s="419"/>
      <c r="AQ190" s="419"/>
      <c r="AR190" s="419"/>
      <c r="AS190" s="419"/>
      <c r="AT190" s="419"/>
      <c r="AU190" s="419"/>
      <c r="AV190" s="419"/>
      <c r="AW190" s="419"/>
      <c r="AX190" s="419"/>
      <c r="AY190" s="419"/>
      <c r="AZ190" s="419"/>
      <c r="BA190" s="419"/>
      <c r="BB190" s="419"/>
      <c r="BC190" s="419"/>
      <c r="BD190" s="419"/>
      <c r="BE190" s="419"/>
      <c r="BF190" s="419"/>
      <c r="BG190" s="419"/>
      <c r="BH190" s="419"/>
      <c r="BI190" s="419"/>
      <c r="BJ190" s="419"/>
      <c r="BK190" s="419"/>
      <c r="BL190" s="419"/>
      <c r="BM190" s="419"/>
      <c r="BN190" s="419"/>
      <c r="BO190" s="419"/>
      <c r="BP190" s="419"/>
      <c r="BQ190" s="419"/>
      <c r="BR190" s="419"/>
      <c r="BS190" s="419"/>
      <c r="BT190" s="419"/>
      <c r="BU190" s="419"/>
      <c r="BV190" s="419"/>
      <c r="BW190" s="419"/>
      <c r="BX190" s="419"/>
      <c r="BY190" s="419"/>
      <c r="BZ190" s="419"/>
      <c r="CA190" s="419"/>
      <c r="CB190" s="419"/>
      <c r="CC190" s="419"/>
      <c r="CD190" s="419"/>
      <c r="CE190" s="419"/>
      <c r="CF190" s="419"/>
      <c r="CG190" s="419"/>
      <c r="CH190" s="419"/>
      <c r="CI190" s="419"/>
      <c r="CJ190" s="419"/>
      <c r="CK190" s="419"/>
      <c r="CL190" s="419"/>
      <c r="CM190" s="419"/>
      <c r="CN190" s="419"/>
      <c r="CO190" s="419"/>
      <c r="CP190" s="419"/>
      <c r="CQ190" s="419"/>
      <c r="CR190" s="419"/>
      <c r="CS190" s="419"/>
      <c r="CT190" s="419"/>
      <c r="CU190" s="419"/>
      <c r="CV190" s="419"/>
      <c r="CW190" s="419"/>
      <c r="CX190" s="419"/>
      <c r="CY190" s="419"/>
      <c r="CZ190" s="419"/>
      <c r="DA190" s="419"/>
      <c r="DB190" s="419"/>
      <c r="DC190" s="419"/>
      <c r="DD190" s="419"/>
      <c r="DE190" s="419"/>
      <c r="DF190" s="419"/>
      <c r="DG190" s="419"/>
      <c r="DH190" s="419"/>
      <c r="DI190" s="419"/>
      <c r="DJ190" s="419"/>
      <c r="DK190" s="419"/>
      <c r="DL190" s="419"/>
      <c r="DM190" s="419"/>
      <c r="DN190" s="419"/>
      <c r="DO190" s="419"/>
      <c r="DP190" s="419"/>
      <c r="DQ190" s="419"/>
      <c r="DR190" s="419"/>
      <c r="DS190" s="419"/>
      <c r="DT190" s="419"/>
      <c r="DU190" s="419"/>
      <c r="DV190" s="419"/>
      <c r="DW190" s="419"/>
      <c r="DX190" s="419"/>
      <c r="DY190" s="419"/>
      <c r="DZ190" s="419"/>
      <c r="EA190" s="419"/>
      <c r="EB190" s="419"/>
      <c r="EC190" s="419"/>
      <c r="ED190" s="419"/>
      <c r="EE190" s="419"/>
      <c r="EF190" s="419"/>
      <c r="EG190" s="419"/>
      <c r="EH190" s="419"/>
      <c r="EI190" s="419"/>
      <c r="EJ190" s="419"/>
      <c r="EK190" s="419"/>
      <c r="EL190" s="419"/>
      <c r="EM190" s="419"/>
      <c r="EN190" s="419"/>
      <c r="EO190" s="419"/>
      <c r="EP190" s="419"/>
      <c r="EQ190" s="419"/>
      <c r="ER190" s="419"/>
      <c r="ES190" s="419"/>
      <c r="ET190" s="419"/>
      <c r="EU190" s="419"/>
    </row>
    <row r="191" spans="1:151" s="429" customFormat="1" ht="43.5">
      <c r="A191" s="429" t="s">
        <v>2203</v>
      </c>
      <c r="B191" s="429" t="s">
        <v>2154</v>
      </c>
      <c r="C191" s="429" t="s">
        <v>359</v>
      </c>
      <c r="D191" s="429" t="s">
        <v>2204</v>
      </c>
      <c r="E191" s="429" t="s">
        <v>2205</v>
      </c>
      <c r="F191" s="429" t="s">
        <v>1516</v>
      </c>
      <c r="G191" s="429" t="s">
        <v>1516</v>
      </c>
      <c r="H191" s="429" t="s">
        <v>1515</v>
      </c>
      <c r="I191" s="429" t="s">
        <v>1516</v>
      </c>
      <c r="J191" s="430" t="s">
        <v>1517</v>
      </c>
      <c r="K191" s="430" t="s">
        <v>2161</v>
      </c>
      <c r="L191" s="430" t="s">
        <v>967</v>
      </c>
      <c r="M191" s="429" t="s">
        <v>2162</v>
      </c>
      <c r="N191" s="429" t="s">
        <v>1520</v>
      </c>
      <c r="O191" s="429" t="s">
        <v>1516</v>
      </c>
      <c r="P191" s="429" t="s">
        <v>32</v>
      </c>
      <c r="Q191" s="429" t="s">
        <v>32</v>
      </c>
      <c r="R191" s="429" t="s">
        <v>1516</v>
      </c>
      <c r="S191" s="429" t="s">
        <v>1516</v>
      </c>
      <c r="T191" s="429" t="s">
        <v>8</v>
      </c>
      <c r="V191" s="429" t="s">
        <v>8</v>
      </c>
      <c r="X191" s="429" t="s">
        <v>33</v>
      </c>
      <c r="AC191" s="430"/>
      <c r="AF191" s="430"/>
      <c r="AH191" s="429">
        <v>1</v>
      </c>
      <c r="AI191" s="419"/>
      <c r="AJ191" s="419"/>
      <c r="AK191" s="419"/>
      <c r="AL191" s="419"/>
      <c r="AM191" s="419"/>
      <c r="AN191" s="419"/>
      <c r="AO191" s="419"/>
      <c r="AP191" s="419"/>
      <c r="AQ191" s="419"/>
      <c r="AR191" s="419"/>
      <c r="AS191" s="419"/>
      <c r="AT191" s="419"/>
      <c r="AU191" s="419"/>
      <c r="AV191" s="419"/>
      <c r="AW191" s="419"/>
      <c r="AX191" s="419"/>
      <c r="AY191" s="419"/>
      <c r="AZ191" s="419"/>
      <c r="BA191" s="419"/>
      <c r="BB191" s="419"/>
      <c r="BC191" s="419"/>
      <c r="BD191" s="419"/>
      <c r="BE191" s="419"/>
      <c r="BF191" s="419"/>
      <c r="BG191" s="419"/>
      <c r="BH191" s="419"/>
      <c r="BI191" s="419"/>
      <c r="BJ191" s="419"/>
      <c r="BK191" s="419"/>
      <c r="BL191" s="419"/>
      <c r="BM191" s="419"/>
      <c r="BN191" s="419"/>
      <c r="BO191" s="419"/>
      <c r="BP191" s="419"/>
      <c r="BQ191" s="419"/>
      <c r="BR191" s="419"/>
      <c r="BS191" s="419"/>
      <c r="BT191" s="419"/>
      <c r="BU191" s="419"/>
      <c r="BV191" s="419"/>
      <c r="BW191" s="419"/>
      <c r="BX191" s="419"/>
      <c r="BY191" s="419"/>
      <c r="BZ191" s="419"/>
      <c r="CA191" s="419"/>
      <c r="CB191" s="419"/>
      <c r="CC191" s="419"/>
      <c r="CD191" s="419"/>
      <c r="CE191" s="419"/>
      <c r="CF191" s="419"/>
      <c r="CG191" s="419"/>
      <c r="CH191" s="419"/>
      <c r="CI191" s="419"/>
      <c r="CJ191" s="419"/>
      <c r="CK191" s="419"/>
      <c r="CL191" s="419"/>
      <c r="CM191" s="419"/>
      <c r="CN191" s="419"/>
      <c r="CO191" s="419"/>
      <c r="CP191" s="419"/>
      <c r="CQ191" s="419"/>
      <c r="CR191" s="419"/>
      <c r="CS191" s="419"/>
      <c r="CT191" s="419"/>
      <c r="CU191" s="419"/>
      <c r="CV191" s="419"/>
      <c r="CW191" s="419"/>
      <c r="CX191" s="419"/>
      <c r="CY191" s="419"/>
      <c r="CZ191" s="419"/>
      <c r="DA191" s="419"/>
      <c r="DB191" s="419"/>
      <c r="DC191" s="419"/>
      <c r="DD191" s="419"/>
      <c r="DE191" s="419"/>
      <c r="DF191" s="419"/>
      <c r="DG191" s="419"/>
      <c r="DH191" s="419"/>
      <c r="DI191" s="419"/>
      <c r="DJ191" s="419"/>
      <c r="DK191" s="419"/>
      <c r="DL191" s="419"/>
      <c r="DM191" s="419"/>
      <c r="DN191" s="419"/>
      <c r="DO191" s="419"/>
      <c r="DP191" s="419"/>
      <c r="DQ191" s="419"/>
      <c r="DR191" s="419"/>
      <c r="DS191" s="419"/>
      <c r="DT191" s="419"/>
      <c r="DU191" s="419"/>
      <c r="DV191" s="419"/>
      <c r="DW191" s="419"/>
      <c r="DX191" s="419"/>
      <c r="DY191" s="419"/>
      <c r="DZ191" s="419"/>
      <c r="EA191" s="419"/>
      <c r="EB191" s="419"/>
      <c r="EC191" s="419"/>
      <c r="ED191" s="419"/>
      <c r="EE191" s="419"/>
      <c r="EF191" s="419"/>
      <c r="EG191" s="419"/>
      <c r="EH191" s="419"/>
      <c r="EI191" s="419"/>
      <c r="EJ191" s="419"/>
      <c r="EK191" s="419"/>
      <c r="EL191" s="419"/>
      <c r="EM191" s="419"/>
      <c r="EN191" s="419"/>
      <c r="EO191" s="419"/>
      <c r="EP191" s="419"/>
      <c r="EQ191" s="419"/>
      <c r="ER191" s="419"/>
      <c r="ES191" s="419"/>
      <c r="ET191" s="419"/>
      <c r="EU191" s="419"/>
    </row>
    <row r="192" spans="1:151" s="429" customFormat="1" ht="72.5">
      <c r="A192" s="429" t="s">
        <v>2206</v>
      </c>
      <c r="B192" s="429" t="s">
        <v>2154</v>
      </c>
      <c r="C192" s="429" t="s">
        <v>1632</v>
      </c>
      <c r="D192" s="429" t="s">
        <v>2207</v>
      </c>
      <c r="E192" s="429" t="s">
        <v>2208</v>
      </c>
      <c r="F192" s="429" t="s">
        <v>1516</v>
      </c>
      <c r="G192" s="429" t="s">
        <v>1516</v>
      </c>
      <c r="H192" s="429" t="s">
        <v>1515</v>
      </c>
      <c r="I192" s="429" t="s">
        <v>1516</v>
      </c>
      <c r="J192" s="430" t="s">
        <v>1517</v>
      </c>
      <c r="K192" s="430" t="s">
        <v>2161</v>
      </c>
      <c r="L192" s="430" t="s">
        <v>967</v>
      </c>
      <c r="M192" s="429" t="s">
        <v>2162</v>
      </c>
      <c r="N192" s="429" t="s">
        <v>1520</v>
      </c>
      <c r="O192" s="429" t="s">
        <v>1516</v>
      </c>
      <c r="P192" s="429" t="s">
        <v>32</v>
      </c>
      <c r="Q192" s="429" t="s">
        <v>32</v>
      </c>
      <c r="R192" s="429" t="s">
        <v>1516</v>
      </c>
      <c r="S192" s="429" t="s">
        <v>1516</v>
      </c>
      <c r="T192" s="429" t="s">
        <v>8</v>
      </c>
      <c r="V192" s="429" t="s">
        <v>8</v>
      </c>
      <c r="X192" s="429" t="s">
        <v>33</v>
      </c>
      <c r="AC192" s="430"/>
      <c r="AF192" s="430"/>
      <c r="AH192" s="429">
        <v>1</v>
      </c>
      <c r="AI192" s="419"/>
      <c r="AJ192" s="419"/>
      <c r="AK192" s="419"/>
      <c r="AL192" s="419"/>
      <c r="AM192" s="419"/>
      <c r="AN192" s="419"/>
      <c r="AO192" s="419"/>
      <c r="AP192" s="419"/>
      <c r="AQ192" s="419"/>
      <c r="AR192" s="419"/>
      <c r="AS192" s="419"/>
      <c r="AT192" s="419"/>
      <c r="AU192" s="419"/>
      <c r="AV192" s="419"/>
      <c r="AW192" s="419"/>
      <c r="AX192" s="419"/>
      <c r="AY192" s="419"/>
      <c r="AZ192" s="419"/>
      <c r="BA192" s="419"/>
      <c r="BB192" s="419"/>
      <c r="BC192" s="419"/>
      <c r="BD192" s="419"/>
      <c r="BE192" s="419"/>
      <c r="BF192" s="419"/>
      <c r="BG192" s="419"/>
      <c r="BH192" s="419"/>
      <c r="BI192" s="419"/>
      <c r="BJ192" s="419"/>
      <c r="BK192" s="419"/>
      <c r="BL192" s="419"/>
      <c r="BM192" s="419"/>
      <c r="BN192" s="419"/>
      <c r="BO192" s="419"/>
      <c r="BP192" s="419"/>
      <c r="BQ192" s="419"/>
      <c r="BR192" s="419"/>
      <c r="BS192" s="419"/>
      <c r="BT192" s="419"/>
      <c r="BU192" s="419"/>
      <c r="BV192" s="419"/>
      <c r="BW192" s="419"/>
      <c r="BX192" s="419"/>
      <c r="BY192" s="419"/>
      <c r="BZ192" s="419"/>
      <c r="CA192" s="419"/>
      <c r="CB192" s="419"/>
      <c r="CC192" s="419"/>
      <c r="CD192" s="419"/>
      <c r="CE192" s="419"/>
      <c r="CF192" s="419"/>
      <c r="CG192" s="419"/>
      <c r="CH192" s="419"/>
      <c r="CI192" s="419"/>
      <c r="CJ192" s="419"/>
      <c r="CK192" s="419"/>
      <c r="CL192" s="419"/>
      <c r="CM192" s="419"/>
      <c r="CN192" s="419"/>
      <c r="CO192" s="419"/>
      <c r="CP192" s="419"/>
      <c r="CQ192" s="419"/>
      <c r="CR192" s="419"/>
      <c r="CS192" s="419"/>
      <c r="CT192" s="419"/>
      <c r="CU192" s="419"/>
      <c r="CV192" s="419"/>
      <c r="CW192" s="419"/>
      <c r="CX192" s="419"/>
      <c r="CY192" s="419"/>
      <c r="CZ192" s="419"/>
      <c r="DA192" s="419"/>
      <c r="DB192" s="419"/>
      <c r="DC192" s="419"/>
      <c r="DD192" s="419"/>
      <c r="DE192" s="419"/>
      <c r="DF192" s="419"/>
      <c r="DG192" s="419"/>
      <c r="DH192" s="419"/>
      <c r="DI192" s="419"/>
      <c r="DJ192" s="419"/>
      <c r="DK192" s="419"/>
      <c r="DL192" s="419"/>
      <c r="DM192" s="419"/>
      <c r="DN192" s="419"/>
      <c r="DO192" s="419"/>
      <c r="DP192" s="419"/>
      <c r="DQ192" s="419"/>
      <c r="DR192" s="419"/>
      <c r="DS192" s="419"/>
      <c r="DT192" s="419"/>
      <c r="DU192" s="419"/>
      <c r="DV192" s="419"/>
      <c r="DW192" s="419"/>
      <c r="DX192" s="419"/>
      <c r="DY192" s="419"/>
      <c r="DZ192" s="419"/>
      <c r="EA192" s="419"/>
      <c r="EB192" s="419"/>
      <c r="EC192" s="419"/>
      <c r="ED192" s="419"/>
      <c r="EE192" s="419"/>
      <c r="EF192" s="419"/>
      <c r="EG192" s="419"/>
      <c r="EH192" s="419"/>
      <c r="EI192" s="419"/>
      <c r="EJ192" s="419"/>
      <c r="EK192" s="419"/>
      <c r="EL192" s="419"/>
      <c r="EM192" s="419"/>
      <c r="EN192" s="419"/>
      <c r="EO192" s="419"/>
      <c r="EP192" s="419"/>
      <c r="EQ192" s="419"/>
      <c r="ER192" s="419"/>
      <c r="ES192" s="419"/>
      <c r="ET192" s="419"/>
      <c r="EU192" s="419"/>
    </row>
    <row r="193" spans="1:151" s="429" customFormat="1" ht="58">
      <c r="A193" s="429" t="s">
        <v>2209</v>
      </c>
      <c r="B193" s="429" t="s">
        <v>2154</v>
      </c>
      <c r="C193" s="429" t="s">
        <v>2164</v>
      </c>
      <c r="D193" s="429" t="s">
        <v>2210</v>
      </c>
      <c r="E193" s="429" t="s">
        <v>2211</v>
      </c>
      <c r="F193" s="429" t="s">
        <v>1516</v>
      </c>
      <c r="G193" s="429" t="s">
        <v>1516</v>
      </c>
      <c r="H193" s="429" t="s">
        <v>1515</v>
      </c>
      <c r="I193" s="429" t="s">
        <v>1516</v>
      </c>
      <c r="J193" s="430" t="s">
        <v>1517</v>
      </c>
      <c r="K193" s="430" t="s">
        <v>2161</v>
      </c>
      <c r="L193" s="430" t="s">
        <v>967</v>
      </c>
      <c r="M193" s="429" t="s">
        <v>1519</v>
      </c>
      <c r="N193" s="429" t="s">
        <v>1521</v>
      </c>
      <c r="O193" s="429" t="s">
        <v>1521</v>
      </c>
      <c r="P193" s="429" t="s">
        <v>32</v>
      </c>
      <c r="Q193" s="429" t="s">
        <v>32</v>
      </c>
      <c r="R193" s="429" t="s">
        <v>1516</v>
      </c>
      <c r="S193" s="429" t="s">
        <v>1516</v>
      </c>
      <c r="T193" s="429" t="s">
        <v>6</v>
      </c>
      <c r="V193" s="429" t="s">
        <v>6</v>
      </c>
      <c r="AC193" s="430"/>
      <c r="AF193" s="430"/>
      <c r="AH193" s="429">
        <v>1</v>
      </c>
      <c r="AI193" s="419"/>
      <c r="AJ193" s="419"/>
      <c r="AK193" s="419"/>
      <c r="AL193" s="419"/>
      <c r="AM193" s="419"/>
      <c r="AN193" s="419"/>
      <c r="AO193" s="419"/>
      <c r="AP193" s="419"/>
      <c r="AQ193" s="419"/>
      <c r="AR193" s="419"/>
      <c r="AS193" s="419"/>
      <c r="AT193" s="419"/>
      <c r="AU193" s="419"/>
      <c r="AV193" s="419"/>
      <c r="AW193" s="419"/>
      <c r="AX193" s="419"/>
      <c r="AY193" s="419"/>
      <c r="AZ193" s="419"/>
      <c r="BA193" s="419"/>
      <c r="BB193" s="419"/>
      <c r="BC193" s="419"/>
      <c r="BD193" s="419"/>
      <c r="BE193" s="419"/>
      <c r="BF193" s="419"/>
      <c r="BG193" s="419"/>
      <c r="BH193" s="419"/>
      <c r="BI193" s="419"/>
      <c r="BJ193" s="419"/>
      <c r="BK193" s="419"/>
      <c r="BL193" s="419"/>
      <c r="BM193" s="419"/>
      <c r="BN193" s="419"/>
      <c r="BO193" s="419"/>
      <c r="BP193" s="419"/>
      <c r="BQ193" s="419"/>
      <c r="BR193" s="419"/>
      <c r="BS193" s="419"/>
      <c r="BT193" s="419"/>
      <c r="BU193" s="419"/>
      <c r="BV193" s="419"/>
      <c r="BW193" s="419"/>
      <c r="BX193" s="419"/>
      <c r="BY193" s="419"/>
      <c r="BZ193" s="419"/>
      <c r="CA193" s="419"/>
      <c r="CB193" s="419"/>
      <c r="CC193" s="419"/>
      <c r="CD193" s="419"/>
      <c r="CE193" s="419"/>
      <c r="CF193" s="419"/>
      <c r="CG193" s="419"/>
      <c r="CH193" s="419"/>
      <c r="CI193" s="419"/>
      <c r="CJ193" s="419"/>
      <c r="CK193" s="419"/>
      <c r="CL193" s="419"/>
      <c r="CM193" s="419"/>
      <c r="CN193" s="419"/>
      <c r="CO193" s="419"/>
      <c r="CP193" s="419"/>
      <c r="CQ193" s="419"/>
      <c r="CR193" s="419"/>
      <c r="CS193" s="419"/>
      <c r="CT193" s="419"/>
      <c r="CU193" s="419"/>
      <c r="CV193" s="419"/>
      <c r="CW193" s="419"/>
      <c r="CX193" s="419"/>
      <c r="CY193" s="419"/>
      <c r="CZ193" s="419"/>
      <c r="DA193" s="419"/>
      <c r="DB193" s="419"/>
      <c r="DC193" s="419"/>
      <c r="DD193" s="419"/>
      <c r="DE193" s="419"/>
      <c r="DF193" s="419"/>
      <c r="DG193" s="419"/>
      <c r="DH193" s="419"/>
      <c r="DI193" s="419"/>
      <c r="DJ193" s="419"/>
      <c r="DK193" s="419"/>
      <c r="DL193" s="419"/>
      <c r="DM193" s="419"/>
      <c r="DN193" s="419"/>
      <c r="DO193" s="419"/>
      <c r="DP193" s="419"/>
      <c r="DQ193" s="419"/>
      <c r="DR193" s="419"/>
      <c r="DS193" s="419"/>
      <c r="DT193" s="419"/>
      <c r="DU193" s="419"/>
      <c r="DV193" s="419"/>
      <c r="DW193" s="419"/>
      <c r="DX193" s="419"/>
      <c r="DY193" s="419"/>
      <c r="DZ193" s="419"/>
      <c r="EA193" s="419"/>
      <c r="EB193" s="419"/>
      <c r="EC193" s="419"/>
      <c r="ED193" s="419"/>
      <c r="EE193" s="419"/>
      <c r="EF193" s="419"/>
      <c r="EG193" s="419"/>
      <c r="EH193" s="419"/>
      <c r="EI193" s="419"/>
      <c r="EJ193" s="419"/>
      <c r="EK193" s="419"/>
      <c r="EL193" s="419"/>
      <c r="EM193" s="419"/>
      <c r="EN193" s="419"/>
      <c r="EO193" s="419"/>
      <c r="EP193" s="419"/>
      <c r="EQ193" s="419"/>
      <c r="ER193" s="419"/>
      <c r="ES193" s="419"/>
      <c r="ET193" s="419"/>
      <c r="EU193" s="419"/>
    </row>
    <row r="194" spans="1:151" s="429" customFormat="1" ht="43.5">
      <c r="A194" s="429" t="s">
        <v>2212</v>
      </c>
      <c r="B194" s="429" t="s">
        <v>2154</v>
      </c>
      <c r="C194" s="429" t="s">
        <v>359</v>
      </c>
      <c r="D194" s="429" t="s">
        <v>2213</v>
      </c>
      <c r="E194" s="429" t="s">
        <v>2214</v>
      </c>
      <c r="F194" s="429" t="s">
        <v>1516</v>
      </c>
      <c r="G194" s="429" t="s">
        <v>1516</v>
      </c>
      <c r="H194" s="429" t="s">
        <v>1515</v>
      </c>
      <c r="I194" s="429" t="s">
        <v>1516</v>
      </c>
      <c r="J194" s="430" t="s">
        <v>1517</v>
      </c>
      <c r="K194" s="430" t="s">
        <v>2161</v>
      </c>
      <c r="L194" s="430" t="s">
        <v>967</v>
      </c>
      <c r="M194" s="429" t="s">
        <v>2162</v>
      </c>
      <c r="N194" s="429" t="s">
        <v>1520</v>
      </c>
      <c r="O194" s="429" t="s">
        <v>1516</v>
      </c>
      <c r="P194" s="429" t="s">
        <v>32</v>
      </c>
      <c r="Q194" s="429" t="s">
        <v>32</v>
      </c>
      <c r="R194" s="429" t="s">
        <v>1516</v>
      </c>
      <c r="S194" s="429" t="s">
        <v>1516</v>
      </c>
      <c r="T194" s="429" t="s">
        <v>8</v>
      </c>
      <c r="V194" s="429" t="s">
        <v>8</v>
      </c>
      <c r="X194" s="429" t="s">
        <v>33</v>
      </c>
      <c r="AC194" s="430"/>
      <c r="AF194" s="430"/>
      <c r="AH194" s="429">
        <v>1</v>
      </c>
      <c r="AI194" s="419"/>
      <c r="AJ194" s="419"/>
      <c r="AK194" s="419"/>
      <c r="AL194" s="419"/>
      <c r="AM194" s="419"/>
      <c r="AN194" s="419"/>
      <c r="AO194" s="419"/>
      <c r="AP194" s="419"/>
      <c r="AQ194" s="419"/>
      <c r="AR194" s="419"/>
      <c r="AS194" s="419"/>
      <c r="AT194" s="419"/>
      <c r="AU194" s="419"/>
      <c r="AV194" s="419"/>
      <c r="AW194" s="419"/>
      <c r="AX194" s="419"/>
      <c r="AY194" s="419"/>
      <c r="AZ194" s="419"/>
      <c r="BA194" s="419"/>
      <c r="BB194" s="419"/>
      <c r="BC194" s="419"/>
      <c r="BD194" s="419"/>
      <c r="BE194" s="419"/>
      <c r="BF194" s="419"/>
      <c r="BG194" s="419"/>
      <c r="BH194" s="419"/>
      <c r="BI194" s="419"/>
      <c r="BJ194" s="419"/>
      <c r="BK194" s="419"/>
      <c r="BL194" s="419"/>
      <c r="BM194" s="419"/>
      <c r="BN194" s="419"/>
      <c r="BO194" s="419"/>
      <c r="BP194" s="419"/>
      <c r="BQ194" s="419"/>
      <c r="BR194" s="419"/>
      <c r="BS194" s="419"/>
      <c r="BT194" s="419"/>
      <c r="BU194" s="419"/>
      <c r="BV194" s="419"/>
      <c r="BW194" s="419"/>
      <c r="BX194" s="419"/>
      <c r="BY194" s="419"/>
      <c r="BZ194" s="419"/>
      <c r="CA194" s="419"/>
      <c r="CB194" s="419"/>
      <c r="CC194" s="419"/>
      <c r="CD194" s="419"/>
      <c r="CE194" s="419"/>
      <c r="CF194" s="419"/>
      <c r="CG194" s="419"/>
      <c r="CH194" s="419"/>
      <c r="CI194" s="419"/>
      <c r="CJ194" s="419"/>
      <c r="CK194" s="419"/>
      <c r="CL194" s="419"/>
      <c r="CM194" s="419"/>
      <c r="CN194" s="419"/>
      <c r="CO194" s="419"/>
      <c r="CP194" s="419"/>
      <c r="CQ194" s="419"/>
      <c r="CR194" s="419"/>
      <c r="CS194" s="419"/>
      <c r="CT194" s="419"/>
      <c r="CU194" s="419"/>
      <c r="CV194" s="419"/>
      <c r="CW194" s="419"/>
      <c r="CX194" s="419"/>
      <c r="CY194" s="419"/>
      <c r="CZ194" s="419"/>
      <c r="DA194" s="419"/>
      <c r="DB194" s="419"/>
      <c r="DC194" s="419"/>
      <c r="DD194" s="419"/>
      <c r="DE194" s="419"/>
      <c r="DF194" s="419"/>
      <c r="DG194" s="419"/>
      <c r="DH194" s="419"/>
      <c r="DI194" s="419"/>
      <c r="DJ194" s="419"/>
      <c r="DK194" s="419"/>
      <c r="DL194" s="419"/>
      <c r="DM194" s="419"/>
      <c r="DN194" s="419"/>
      <c r="DO194" s="419"/>
      <c r="DP194" s="419"/>
      <c r="DQ194" s="419"/>
      <c r="DR194" s="419"/>
      <c r="DS194" s="419"/>
      <c r="DT194" s="419"/>
      <c r="DU194" s="419"/>
      <c r="DV194" s="419"/>
      <c r="DW194" s="419"/>
      <c r="DX194" s="419"/>
      <c r="DY194" s="419"/>
      <c r="DZ194" s="419"/>
      <c r="EA194" s="419"/>
      <c r="EB194" s="419"/>
      <c r="EC194" s="419"/>
      <c r="ED194" s="419"/>
      <c r="EE194" s="419"/>
      <c r="EF194" s="419"/>
      <c r="EG194" s="419"/>
      <c r="EH194" s="419"/>
      <c r="EI194" s="419"/>
      <c r="EJ194" s="419"/>
      <c r="EK194" s="419"/>
      <c r="EL194" s="419"/>
      <c r="EM194" s="419"/>
      <c r="EN194" s="419"/>
      <c r="EO194" s="419"/>
      <c r="EP194" s="419"/>
      <c r="EQ194" s="419"/>
      <c r="ER194" s="419"/>
      <c r="ES194" s="419"/>
      <c r="ET194" s="419"/>
      <c r="EU194" s="419"/>
    </row>
    <row r="195" spans="1:151" s="429" customFormat="1" ht="43.5">
      <c r="A195" s="429" t="s">
        <v>2215</v>
      </c>
      <c r="B195" s="429" t="s">
        <v>2154</v>
      </c>
      <c r="C195" s="429" t="s">
        <v>1632</v>
      </c>
      <c r="D195" s="429" t="s">
        <v>2216</v>
      </c>
      <c r="E195" s="429" t="s">
        <v>2217</v>
      </c>
      <c r="F195" s="429" t="s">
        <v>1516</v>
      </c>
      <c r="G195" s="429" t="s">
        <v>1516</v>
      </c>
      <c r="H195" s="429" t="s">
        <v>1515</v>
      </c>
      <c r="I195" s="429" t="s">
        <v>1516</v>
      </c>
      <c r="J195" s="430" t="s">
        <v>1517</v>
      </c>
      <c r="K195" s="430" t="s">
        <v>1572</v>
      </c>
      <c r="L195" s="430" t="s">
        <v>967</v>
      </c>
      <c r="M195" s="429" t="s">
        <v>1519</v>
      </c>
      <c r="N195" s="429" t="s">
        <v>1520</v>
      </c>
      <c r="O195" s="429" t="s">
        <v>1516</v>
      </c>
      <c r="P195" s="429" t="s">
        <v>32</v>
      </c>
      <c r="Q195" s="429" t="s">
        <v>32</v>
      </c>
      <c r="R195" s="429" t="s">
        <v>1516</v>
      </c>
      <c r="S195" s="429" t="s">
        <v>1516</v>
      </c>
      <c r="T195" s="429" t="s">
        <v>1523</v>
      </c>
      <c r="V195" s="429" t="s">
        <v>1524</v>
      </c>
      <c r="X195" s="429" t="s">
        <v>32</v>
      </c>
      <c r="AC195" s="430"/>
      <c r="AF195" s="430"/>
      <c r="AH195" s="429">
        <v>1</v>
      </c>
      <c r="AI195" s="419"/>
      <c r="AJ195" s="419"/>
      <c r="AK195" s="419"/>
      <c r="AL195" s="419"/>
      <c r="AM195" s="419"/>
      <c r="AN195" s="419"/>
      <c r="AO195" s="419"/>
      <c r="AP195" s="419"/>
      <c r="AQ195" s="419"/>
      <c r="AR195" s="419"/>
      <c r="AS195" s="419"/>
      <c r="AT195" s="419"/>
      <c r="AU195" s="419"/>
      <c r="AV195" s="419"/>
      <c r="AW195" s="419"/>
      <c r="AX195" s="419"/>
      <c r="AY195" s="419"/>
      <c r="AZ195" s="419"/>
      <c r="BA195" s="419"/>
      <c r="BB195" s="419"/>
      <c r="BC195" s="419"/>
      <c r="BD195" s="419"/>
      <c r="BE195" s="419"/>
      <c r="BF195" s="419"/>
      <c r="BG195" s="419"/>
      <c r="BH195" s="419"/>
      <c r="BI195" s="419"/>
      <c r="BJ195" s="419"/>
      <c r="BK195" s="419"/>
      <c r="BL195" s="419"/>
      <c r="BM195" s="419"/>
      <c r="BN195" s="419"/>
      <c r="BO195" s="419"/>
      <c r="BP195" s="419"/>
      <c r="BQ195" s="419"/>
      <c r="BR195" s="419"/>
      <c r="BS195" s="419"/>
      <c r="BT195" s="419"/>
      <c r="BU195" s="419"/>
      <c r="BV195" s="419"/>
      <c r="BW195" s="419"/>
      <c r="BX195" s="419"/>
      <c r="BY195" s="419"/>
      <c r="BZ195" s="419"/>
      <c r="CA195" s="419"/>
      <c r="CB195" s="419"/>
      <c r="CC195" s="419"/>
      <c r="CD195" s="419"/>
      <c r="CE195" s="419"/>
      <c r="CF195" s="419"/>
      <c r="CG195" s="419"/>
      <c r="CH195" s="419"/>
      <c r="CI195" s="419"/>
      <c r="CJ195" s="419"/>
      <c r="CK195" s="419"/>
      <c r="CL195" s="419"/>
      <c r="CM195" s="419"/>
      <c r="CN195" s="419"/>
      <c r="CO195" s="419"/>
      <c r="CP195" s="419"/>
      <c r="CQ195" s="419"/>
      <c r="CR195" s="419"/>
      <c r="CS195" s="419"/>
      <c r="CT195" s="419"/>
      <c r="CU195" s="419"/>
      <c r="CV195" s="419"/>
      <c r="CW195" s="419"/>
      <c r="CX195" s="419"/>
      <c r="CY195" s="419"/>
      <c r="CZ195" s="419"/>
      <c r="DA195" s="419"/>
      <c r="DB195" s="419"/>
      <c r="DC195" s="419"/>
      <c r="DD195" s="419"/>
      <c r="DE195" s="419"/>
      <c r="DF195" s="419"/>
      <c r="DG195" s="419"/>
      <c r="DH195" s="419"/>
      <c r="DI195" s="419"/>
      <c r="DJ195" s="419"/>
      <c r="DK195" s="419"/>
      <c r="DL195" s="419"/>
      <c r="DM195" s="419"/>
      <c r="DN195" s="419"/>
      <c r="DO195" s="419"/>
      <c r="DP195" s="419"/>
      <c r="DQ195" s="419"/>
      <c r="DR195" s="419"/>
      <c r="DS195" s="419"/>
      <c r="DT195" s="419"/>
      <c r="DU195" s="419"/>
      <c r="DV195" s="419"/>
      <c r="DW195" s="419"/>
      <c r="DX195" s="419"/>
      <c r="DY195" s="419"/>
      <c r="DZ195" s="419"/>
      <c r="EA195" s="419"/>
      <c r="EB195" s="419"/>
      <c r="EC195" s="419"/>
      <c r="ED195" s="419"/>
      <c r="EE195" s="419"/>
      <c r="EF195" s="419"/>
      <c r="EG195" s="419"/>
      <c r="EH195" s="419"/>
      <c r="EI195" s="419"/>
      <c r="EJ195" s="419"/>
      <c r="EK195" s="419"/>
      <c r="EL195" s="419"/>
      <c r="EM195" s="419"/>
      <c r="EN195" s="419"/>
      <c r="EO195" s="419"/>
      <c r="EP195" s="419"/>
      <c r="EQ195" s="419"/>
      <c r="ER195" s="419"/>
      <c r="ES195" s="419"/>
      <c r="ET195" s="419"/>
      <c r="EU195" s="419"/>
    </row>
    <row r="196" spans="1:151" s="429" customFormat="1" ht="43.5">
      <c r="A196" s="429" t="s">
        <v>2218</v>
      </c>
      <c r="B196" s="429" t="s">
        <v>2154</v>
      </c>
      <c r="C196" s="429" t="s">
        <v>1632</v>
      </c>
      <c r="D196" s="429" t="s">
        <v>2219</v>
      </c>
      <c r="E196" s="429" t="s">
        <v>2220</v>
      </c>
      <c r="F196" s="429" t="s">
        <v>1516</v>
      </c>
      <c r="G196" s="429" t="s">
        <v>1516</v>
      </c>
      <c r="H196" s="429" t="s">
        <v>1515</v>
      </c>
      <c r="I196" s="429" t="s">
        <v>1516</v>
      </c>
      <c r="J196" s="430" t="s">
        <v>1517</v>
      </c>
      <c r="K196" s="430" t="s">
        <v>2161</v>
      </c>
      <c r="L196" s="430" t="s">
        <v>967</v>
      </c>
      <c r="M196" s="429" t="s">
        <v>1519</v>
      </c>
      <c r="N196" s="429" t="s">
        <v>1520</v>
      </c>
      <c r="O196" s="429" t="s">
        <v>1516</v>
      </c>
      <c r="P196" s="429" t="s">
        <v>32</v>
      </c>
      <c r="Q196" s="429" t="s">
        <v>32</v>
      </c>
      <c r="R196" s="429" t="s">
        <v>1516</v>
      </c>
      <c r="S196" s="429" t="s">
        <v>1516</v>
      </c>
      <c r="T196" s="429" t="s">
        <v>1523</v>
      </c>
      <c r="V196" s="429" t="s">
        <v>1524</v>
      </c>
      <c r="X196" s="429" t="s">
        <v>32</v>
      </c>
      <c r="AC196" s="430"/>
      <c r="AF196" s="430"/>
      <c r="AH196" s="429">
        <v>1</v>
      </c>
      <c r="AI196" s="419"/>
      <c r="AJ196" s="419"/>
      <c r="AK196" s="419"/>
      <c r="AL196" s="419"/>
      <c r="AM196" s="419"/>
      <c r="AN196" s="419"/>
      <c r="AO196" s="419"/>
      <c r="AP196" s="419"/>
      <c r="AQ196" s="419"/>
      <c r="AR196" s="419"/>
      <c r="AS196" s="419"/>
      <c r="AT196" s="419"/>
      <c r="AU196" s="419"/>
      <c r="AV196" s="419"/>
      <c r="AW196" s="419"/>
      <c r="AX196" s="419"/>
      <c r="AY196" s="419"/>
      <c r="AZ196" s="419"/>
      <c r="BA196" s="419"/>
      <c r="BB196" s="419"/>
      <c r="BC196" s="419"/>
      <c r="BD196" s="419"/>
      <c r="BE196" s="419"/>
      <c r="BF196" s="419"/>
      <c r="BG196" s="419"/>
      <c r="BH196" s="419"/>
      <c r="BI196" s="419"/>
      <c r="BJ196" s="419"/>
      <c r="BK196" s="419"/>
      <c r="BL196" s="419"/>
      <c r="BM196" s="419"/>
      <c r="BN196" s="419"/>
      <c r="BO196" s="419"/>
      <c r="BP196" s="419"/>
      <c r="BQ196" s="419"/>
      <c r="BR196" s="419"/>
      <c r="BS196" s="419"/>
      <c r="BT196" s="419"/>
      <c r="BU196" s="419"/>
      <c r="BV196" s="419"/>
      <c r="BW196" s="419"/>
      <c r="BX196" s="419"/>
      <c r="BY196" s="419"/>
      <c r="BZ196" s="419"/>
      <c r="CA196" s="419"/>
      <c r="CB196" s="419"/>
      <c r="CC196" s="419"/>
      <c r="CD196" s="419"/>
      <c r="CE196" s="419"/>
      <c r="CF196" s="419"/>
      <c r="CG196" s="419"/>
      <c r="CH196" s="419"/>
      <c r="CI196" s="419"/>
      <c r="CJ196" s="419"/>
      <c r="CK196" s="419"/>
      <c r="CL196" s="419"/>
      <c r="CM196" s="419"/>
      <c r="CN196" s="419"/>
      <c r="CO196" s="419"/>
      <c r="CP196" s="419"/>
      <c r="CQ196" s="419"/>
      <c r="CR196" s="419"/>
      <c r="CS196" s="419"/>
      <c r="CT196" s="419"/>
      <c r="CU196" s="419"/>
      <c r="CV196" s="419"/>
      <c r="CW196" s="419"/>
      <c r="CX196" s="419"/>
      <c r="CY196" s="419"/>
      <c r="CZ196" s="419"/>
      <c r="DA196" s="419"/>
      <c r="DB196" s="419"/>
      <c r="DC196" s="419"/>
      <c r="DD196" s="419"/>
      <c r="DE196" s="419"/>
      <c r="DF196" s="419"/>
      <c r="DG196" s="419"/>
      <c r="DH196" s="419"/>
      <c r="DI196" s="419"/>
      <c r="DJ196" s="419"/>
      <c r="DK196" s="419"/>
      <c r="DL196" s="419"/>
      <c r="DM196" s="419"/>
      <c r="DN196" s="419"/>
      <c r="DO196" s="419"/>
      <c r="DP196" s="419"/>
      <c r="DQ196" s="419"/>
      <c r="DR196" s="419"/>
      <c r="DS196" s="419"/>
      <c r="DT196" s="419"/>
      <c r="DU196" s="419"/>
      <c r="DV196" s="419"/>
      <c r="DW196" s="419"/>
      <c r="DX196" s="419"/>
      <c r="DY196" s="419"/>
      <c r="DZ196" s="419"/>
      <c r="EA196" s="419"/>
      <c r="EB196" s="419"/>
      <c r="EC196" s="419"/>
      <c r="ED196" s="419"/>
      <c r="EE196" s="419"/>
      <c r="EF196" s="419"/>
      <c r="EG196" s="419"/>
      <c r="EH196" s="419"/>
      <c r="EI196" s="419"/>
      <c r="EJ196" s="419"/>
      <c r="EK196" s="419"/>
      <c r="EL196" s="419"/>
      <c r="EM196" s="419"/>
      <c r="EN196" s="419"/>
      <c r="EO196" s="419"/>
      <c r="EP196" s="419"/>
      <c r="EQ196" s="419"/>
      <c r="ER196" s="419"/>
      <c r="ES196" s="419"/>
      <c r="ET196" s="419"/>
      <c r="EU196" s="419"/>
    </row>
    <row r="197" spans="1:151" s="429" customFormat="1" ht="43.5">
      <c r="A197" s="429" t="s">
        <v>2221</v>
      </c>
      <c r="B197" s="429" t="s">
        <v>2154</v>
      </c>
      <c r="C197" s="429" t="s">
        <v>1632</v>
      </c>
      <c r="D197" s="429" t="s">
        <v>2222</v>
      </c>
      <c r="E197" s="429" t="s">
        <v>2223</v>
      </c>
      <c r="F197" s="429" t="s">
        <v>1516</v>
      </c>
      <c r="G197" s="429" t="s">
        <v>1516</v>
      </c>
      <c r="H197" s="429" t="s">
        <v>1515</v>
      </c>
      <c r="I197" s="429" t="s">
        <v>1516</v>
      </c>
      <c r="J197" s="430" t="s">
        <v>1517</v>
      </c>
      <c r="K197" s="430" t="s">
        <v>1572</v>
      </c>
      <c r="L197" s="430" t="s">
        <v>967</v>
      </c>
      <c r="M197" s="429" t="s">
        <v>1519</v>
      </c>
      <c r="N197" s="429" t="s">
        <v>1520</v>
      </c>
      <c r="O197" s="429" t="s">
        <v>1516</v>
      </c>
      <c r="P197" s="429" t="s">
        <v>32</v>
      </c>
      <c r="Q197" s="429" t="s">
        <v>32</v>
      </c>
      <c r="R197" s="429" t="s">
        <v>1516</v>
      </c>
      <c r="S197" s="429" t="s">
        <v>1516</v>
      </c>
      <c r="T197" s="429" t="s">
        <v>1523</v>
      </c>
      <c r="V197" s="429" t="s">
        <v>1524</v>
      </c>
      <c r="X197" s="429" t="s">
        <v>32</v>
      </c>
      <c r="AC197" s="430"/>
      <c r="AF197" s="430"/>
      <c r="AH197" s="429">
        <v>1</v>
      </c>
      <c r="AI197" s="419"/>
      <c r="AJ197" s="419"/>
      <c r="AK197" s="419"/>
      <c r="AL197" s="419"/>
      <c r="AM197" s="419"/>
      <c r="AN197" s="419"/>
      <c r="AO197" s="419"/>
      <c r="AP197" s="419"/>
      <c r="AQ197" s="419"/>
      <c r="AR197" s="419"/>
      <c r="AS197" s="419"/>
      <c r="AT197" s="419"/>
      <c r="AU197" s="419"/>
      <c r="AV197" s="419"/>
      <c r="AW197" s="419"/>
      <c r="AX197" s="419"/>
      <c r="AY197" s="419"/>
      <c r="AZ197" s="419"/>
      <c r="BA197" s="419"/>
      <c r="BB197" s="419"/>
      <c r="BC197" s="419"/>
      <c r="BD197" s="419"/>
      <c r="BE197" s="419"/>
      <c r="BF197" s="419"/>
      <c r="BG197" s="419"/>
      <c r="BH197" s="419"/>
      <c r="BI197" s="419"/>
      <c r="BJ197" s="419"/>
      <c r="BK197" s="419"/>
      <c r="BL197" s="419"/>
      <c r="BM197" s="419"/>
      <c r="BN197" s="419"/>
      <c r="BO197" s="419"/>
      <c r="BP197" s="419"/>
      <c r="BQ197" s="419"/>
      <c r="BR197" s="419"/>
      <c r="BS197" s="419"/>
      <c r="BT197" s="419"/>
      <c r="BU197" s="419"/>
      <c r="BV197" s="419"/>
      <c r="BW197" s="419"/>
      <c r="BX197" s="419"/>
      <c r="BY197" s="419"/>
      <c r="BZ197" s="419"/>
      <c r="CA197" s="419"/>
      <c r="CB197" s="419"/>
      <c r="CC197" s="419"/>
      <c r="CD197" s="419"/>
      <c r="CE197" s="419"/>
      <c r="CF197" s="419"/>
      <c r="CG197" s="419"/>
      <c r="CH197" s="419"/>
      <c r="CI197" s="419"/>
      <c r="CJ197" s="419"/>
      <c r="CK197" s="419"/>
      <c r="CL197" s="419"/>
      <c r="CM197" s="419"/>
      <c r="CN197" s="419"/>
      <c r="CO197" s="419"/>
      <c r="CP197" s="419"/>
      <c r="CQ197" s="419"/>
      <c r="CR197" s="419"/>
      <c r="CS197" s="419"/>
      <c r="CT197" s="419"/>
      <c r="CU197" s="419"/>
      <c r="CV197" s="419"/>
      <c r="CW197" s="419"/>
      <c r="CX197" s="419"/>
      <c r="CY197" s="419"/>
      <c r="CZ197" s="419"/>
      <c r="DA197" s="419"/>
      <c r="DB197" s="419"/>
      <c r="DC197" s="419"/>
      <c r="DD197" s="419"/>
      <c r="DE197" s="419"/>
      <c r="DF197" s="419"/>
      <c r="DG197" s="419"/>
      <c r="DH197" s="419"/>
      <c r="DI197" s="419"/>
      <c r="DJ197" s="419"/>
      <c r="DK197" s="419"/>
      <c r="DL197" s="419"/>
      <c r="DM197" s="419"/>
      <c r="DN197" s="419"/>
      <c r="DO197" s="419"/>
      <c r="DP197" s="419"/>
      <c r="DQ197" s="419"/>
      <c r="DR197" s="419"/>
      <c r="DS197" s="419"/>
      <c r="DT197" s="419"/>
      <c r="DU197" s="419"/>
      <c r="DV197" s="419"/>
      <c r="DW197" s="419"/>
      <c r="DX197" s="419"/>
      <c r="DY197" s="419"/>
      <c r="DZ197" s="419"/>
      <c r="EA197" s="419"/>
      <c r="EB197" s="419"/>
      <c r="EC197" s="419"/>
      <c r="ED197" s="419"/>
      <c r="EE197" s="419"/>
      <c r="EF197" s="419"/>
      <c r="EG197" s="419"/>
      <c r="EH197" s="419"/>
      <c r="EI197" s="419"/>
      <c r="EJ197" s="419"/>
      <c r="EK197" s="419"/>
      <c r="EL197" s="419"/>
      <c r="EM197" s="419"/>
      <c r="EN197" s="419"/>
      <c r="EO197" s="419"/>
      <c r="EP197" s="419"/>
      <c r="EQ197" s="419"/>
      <c r="ER197" s="419"/>
      <c r="ES197" s="419"/>
      <c r="ET197" s="419"/>
      <c r="EU197" s="419"/>
    </row>
    <row r="198" spans="1:151" s="429" customFormat="1" ht="43.5">
      <c r="A198" s="429" t="s">
        <v>2224</v>
      </c>
      <c r="B198" s="429" t="s">
        <v>2154</v>
      </c>
      <c r="C198" s="429" t="s">
        <v>1632</v>
      </c>
      <c r="D198" s="429" t="s">
        <v>2225</v>
      </c>
      <c r="E198" s="429" t="s">
        <v>2226</v>
      </c>
      <c r="F198" s="429" t="s">
        <v>1516</v>
      </c>
      <c r="G198" s="429" t="s">
        <v>1516</v>
      </c>
      <c r="H198" s="429" t="s">
        <v>1515</v>
      </c>
      <c r="I198" s="429" t="s">
        <v>1516</v>
      </c>
      <c r="J198" s="430" t="s">
        <v>1517</v>
      </c>
      <c r="K198" s="430" t="s">
        <v>964</v>
      </c>
      <c r="L198" s="430" t="s">
        <v>967</v>
      </c>
      <c r="M198" s="429" t="s">
        <v>1519</v>
      </c>
      <c r="N198" s="429" t="s">
        <v>1520</v>
      </c>
      <c r="O198" s="429" t="s">
        <v>1516</v>
      </c>
      <c r="P198" s="429" t="s">
        <v>32</v>
      </c>
      <c r="Q198" s="429" t="s">
        <v>32</v>
      </c>
      <c r="R198" s="429" t="s">
        <v>1516</v>
      </c>
      <c r="S198" s="429" t="s">
        <v>1516</v>
      </c>
      <c r="T198" s="429" t="s">
        <v>1523</v>
      </c>
      <c r="V198" s="429" t="s">
        <v>1524</v>
      </c>
      <c r="X198" s="429" t="s">
        <v>32</v>
      </c>
      <c r="AH198" s="429">
        <v>1</v>
      </c>
      <c r="AI198" s="419"/>
      <c r="AJ198" s="419"/>
      <c r="AK198" s="419"/>
      <c r="AL198" s="419"/>
      <c r="AM198" s="419"/>
      <c r="AN198" s="419"/>
      <c r="AO198" s="419"/>
      <c r="AP198" s="419"/>
      <c r="AQ198" s="419"/>
      <c r="AR198" s="419"/>
      <c r="AS198" s="419"/>
      <c r="AT198" s="419"/>
      <c r="AU198" s="419"/>
      <c r="AV198" s="419"/>
      <c r="AW198" s="419"/>
      <c r="AX198" s="419"/>
      <c r="AY198" s="419"/>
      <c r="AZ198" s="419"/>
      <c r="BA198" s="419"/>
      <c r="BB198" s="419"/>
      <c r="BC198" s="419"/>
      <c r="BD198" s="419"/>
      <c r="BE198" s="419"/>
      <c r="BF198" s="419"/>
      <c r="BG198" s="419"/>
      <c r="BH198" s="419"/>
      <c r="BI198" s="419"/>
      <c r="BJ198" s="419"/>
      <c r="BK198" s="419"/>
      <c r="BL198" s="419"/>
      <c r="BM198" s="419"/>
      <c r="BN198" s="419"/>
      <c r="BO198" s="419"/>
      <c r="BP198" s="419"/>
      <c r="BQ198" s="419"/>
      <c r="BR198" s="419"/>
      <c r="BS198" s="419"/>
      <c r="BT198" s="419"/>
      <c r="BU198" s="419"/>
      <c r="BV198" s="419"/>
      <c r="BW198" s="419"/>
      <c r="BX198" s="419"/>
      <c r="BY198" s="419"/>
      <c r="BZ198" s="419"/>
      <c r="CA198" s="419"/>
      <c r="CB198" s="419"/>
      <c r="CC198" s="419"/>
      <c r="CD198" s="419"/>
      <c r="CE198" s="419"/>
      <c r="CF198" s="419"/>
      <c r="CG198" s="419"/>
      <c r="CH198" s="419"/>
      <c r="CI198" s="419"/>
      <c r="CJ198" s="419"/>
      <c r="CK198" s="419"/>
      <c r="CL198" s="419"/>
      <c r="CM198" s="419"/>
      <c r="CN198" s="419"/>
      <c r="CO198" s="419"/>
      <c r="CP198" s="419"/>
      <c r="CQ198" s="419"/>
      <c r="CR198" s="419"/>
      <c r="CS198" s="419"/>
      <c r="CT198" s="419"/>
      <c r="CU198" s="419"/>
      <c r="CV198" s="419"/>
      <c r="CW198" s="419"/>
      <c r="CX198" s="419"/>
      <c r="CY198" s="419"/>
      <c r="CZ198" s="419"/>
      <c r="DA198" s="419"/>
      <c r="DB198" s="419"/>
      <c r="DC198" s="419"/>
      <c r="DD198" s="419"/>
      <c r="DE198" s="419"/>
      <c r="DF198" s="419"/>
      <c r="DG198" s="419"/>
      <c r="DH198" s="419"/>
      <c r="DI198" s="419"/>
      <c r="DJ198" s="419"/>
      <c r="DK198" s="419"/>
      <c r="DL198" s="419"/>
      <c r="DM198" s="419"/>
      <c r="DN198" s="419"/>
      <c r="DO198" s="419"/>
      <c r="DP198" s="419"/>
      <c r="DQ198" s="419"/>
      <c r="DR198" s="419"/>
      <c r="DS198" s="419"/>
      <c r="DT198" s="419"/>
      <c r="DU198" s="419"/>
      <c r="DV198" s="419"/>
      <c r="DW198" s="419"/>
      <c r="DX198" s="419"/>
      <c r="DY198" s="419"/>
      <c r="DZ198" s="419"/>
      <c r="EA198" s="419"/>
      <c r="EB198" s="419"/>
      <c r="EC198" s="419"/>
      <c r="ED198" s="419"/>
      <c r="EE198" s="419"/>
      <c r="EF198" s="419"/>
      <c r="EG198" s="419"/>
      <c r="EH198" s="419"/>
      <c r="EI198" s="419"/>
      <c r="EJ198" s="419"/>
      <c r="EK198" s="419"/>
      <c r="EL198" s="419"/>
      <c r="EM198" s="419"/>
      <c r="EN198" s="419"/>
      <c r="EO198" s="419"/>
      <c r="EP198" s="419"/>
      <c r="EQ198" s="419"/>
      <c r="ER198" s="419"/>
      <c r="ES198" s="419"/>
      <c r="ET198" s="419"/>
      <c r="EU198" s="419"/>
    </row>
    <row r="199" spans="1:151" s="429" customFormat="1" ht="43.5">
      <c r="A199" s="429" t="s">
        <v>2227</v>
      </c>
      <c r="B199" s="429" t="s">
        <v>2154</v>
      </c>
      <c r="C199" s="429" t="s">
        <v>1632</v>
      </c>
      <c r="D199" s="429" t="s">
        <v>2228</v>
      </c>
      <c r="E199" s="429" t="s">
        <v>2229</v>
      </c>
      <c r="F199" s="429" t="s">
        <v>1516</v>
      </c>
      <c r="G199" s="429" t="s">
        <v>1516</v>
      </c>
      <c r="H199" s="429" t="s">
        <v>1515</v>
      </c>
      <c r="I199" s="429" t="s">
        <v>1516</v>
      </c>
      <c r="J199" s="430" t="s">
        <v>1517</v>
      </c>
      <c r="K199" s="430" t="s">
        <v>966</v>
      </c>
      <c r="L199" s="430" t="s">
        <v>967</v>
      </c>
      <c r="M199" s="429" t="s">
        <v>1519</v>
      </c>
      <c r="N199" s="429" t="s">
        <v>1520</v>
      </c>
      <c r="O199" s="429" t="s">
        <v>1516</v>
      </c>
      <c r="P199" s="429" t="s">
        <v>32</v>
      </c>
      <c r="Q199" s="429" t="s">
        <v>32</v>
      </c>
      <c r="R199" s="429" t="s">
        <v>1516</v>
      </c>
      <c r="S199" s="429" t="s">
        <v>1516</v>
      </c>
      <c r="T199" s="429" t="s">
        <v>1523</v>
      </c>
      <c r="V199" s="429" t="s">
        <v>1524</v>
      </c>
      <c r="X199" s="429" t="s">
        <v>32</v>
      </c>
      <c r="AH199" s="429">
        <v>1</v>
      </c>
      <c r="AI199" s="419"/>
      <c r="AJ199" s="419"/>
      <c r="AK199" s="419"/>
      <c r="AL199" s="419"/>
      <c r="AM199" s="419"/>
      <c r="AN199" s="419"/>
      <c r="AO199" s="419"/>
      <c r="AP199" s="419"/>
      <c r="AQ199" s="419"/>
      <c r="AR199" s="419"/>
      <c r="AS199" s="419"/>
      <c r="AT199" s="419"/>
      <c r="AU199" s="419"/>
      <c r="AV199" s="419"/>
      <c r="AW199" s="419"/>
      <c r="AX199" s="419"/>
      <c r="AY199" s="419"/>
      <c r="AZ199" s="419"/>
      <c r="BA199" s="419"/>
      <c r="BB199" s="419"/>
      <c r="BC199" s="419"/>
      <c r="BD199" s="419"/>
      <c r="BE199" s="419"/>
      <c r="BF199" s="419"/>
      <c r="BG199" s="419"/>
      <c r="BH199" s="419"/>
      <c r="BI199" s="419"/>
      <c r="BJ199" s="419"/>
      <c r="BK199" s="419"/>
      <c r="BL199" s="419"/>
      <c r="BM199" s="419"/>
      <c r="BN199" s="419"/>
      <c r="BO199" s="419"/>
      <c r="BP199" s="419"/>
      <c r="BQ199" s="419"/>
      <c r="BR199" s="419"/>
      <c r="BS199" s="419"/>
      <c r="BT199" s="419"/>
      <c r="BU199" s="419"/>
      <c r="BV199" s="419"/>
      <c r="BW199" s="419"/>
      <c r="BX199" s="419"/>
      <c r="BY199" s="419"/>
      <c r="BZ199" s="419"/>
      <c r="CA199" s="419"/>
      <c r="CB199" s="419"/>
      <c r="CC199" s="419"/>
      <c r="CD199" s="419"/>
      <c r="CE199" s="419"/>
      <c r="CF199" s="419"/>
      <c r="CG199" s="419"/>
      <c r="CH199" s="419"/>
      <c r="CI199" s="419"/>
      <c r="CJ199" s="419"/>
      <c r="CK199" s="419"/>
      <c r="CL199" s="419"/>
      <c r="CM199" s="419"/>
      <c r="CN199" s="419"/>
      <c r="CO199" s="419"/>
      <c r="CP199" s="419"/>
      <c r="CQ199" s="419"/>
      <c r="CR199" s="419"/>
      <c r="CS199" s="419"/>
      <c r="CT199" s="419"/>
      <c r="CU199" s="419"/>
      <c r="CV199" s="419"/>
      <c r="CW199" s="419"/>
      <c r="CX199" s="419"/>
      <c r="CY199" s="419"/>
      <c r="CZ199" s="419"/>
      <c r="DA199" s="419"/>
      <c r="DB199" s="419"/>
      <c r="DC199" s="419"/>
      <c r="DD199" s="419"/>
      <c r="DE199" s="419"/>
      <c r="DF199" s="419"/>
      <c r="DG199" s="419"/>
      <c r="DH199" s="419"/>
      <c r="DI199" s="419"/>
      <c r="DJ199" s="419"/>
      <c r="DK199" s="419"/>
      <c r="DL199" s="419"/>
      <c r="DM199" s="419"/>
      <c r="DN199" s="419"/>
      <c r="DO199" s="419"/>
      <c r="DP199" s="419"/>
      <c r="DQ199" s="419"/>
      <c r="DR199" s="419"/>
      <c r="DS199" s="419"/>
      <c r="DT199" s="419"/>
      <c r="DU199" s="419"/>
      <c r="DV199" s="419"/>
      <c r="DW199" s="419"/>
      <c r="DX199" s="419"/>
      <c r="DY199" s="419"/>
      <c r="DZ199" s="419"/>
      <c r="EA199" s="419"/>
      <c r="EB199" s="419"/>
      <c r="EC199" s="419"/>
      <c r="ED199" s="419"/>
      <c r="EE199" s="419"/>
      <c r="EF199" s="419"/>
      <c r="EG199" s="419"/>
      <c r="EH199" s="419"/>
      <c r="EI199" s="419"/>
      <c r="EJ199" s="419"/>
      <c r="EK199" s="419"/>
      <c r="EL199" s="419"/>
      <c r="EM199" s="419"/>
      <c r="EN199" s="419"/>
      <c r="EO199" s="419"/>
      <c r="EP199" s="419"/>
      <c r="EQ199" s="419"/>
      <c r="ER199" s="419"/>
      <c r="ES199" s="419"/>
      <c r="ET199" s="419"/>
      <c r="EU199" s="419"/>
    </row>
    <row r="200" spans="1:151" s="429" customFormat="1" ht="43.5">
      <c r="A200" s="429" t="s">
        <v>2230</v>
      </c>
      <c r="B200" s="429" t="s">
        <v>2154</v>
      </c>
      <c r="C200" s="429" t="s">
        <v>358</v>
      </c>
      <c r="D200" s="429" t="s">
        <v>2231</v>
      </c>
      <c r="E200" s="429" t="s">
        <v>2232</v>
      </c>
      <c r="F200" s="429" t="s">
        <v>1516</v>
      </c>
      <c r="G200" s="429" t="s">
        <v>1516</v>
      </c>
      <c r="H200" s="429" t="s">
        <v>1515</v>
      </c>
      <c r="I200" s="429" t="s">
        <v>1516</v>
      </c>
      <c r="J200" s="430" t="s">
        <v>1517</v>
      </c>
      <c r="K200" s="430" t="s">
        <v>2161</v>
      </c>
      <c r="L200" s="430" t="s">
        <v>967</v>
      </c>
      <c r="M200" s="429" t="s">
        <v>2176</v>
      </c>
      <c r="N200" s="429" t="s">
        <v>1521</v>
      </c>
      <c r="O200" s="429" t="s">
        <v>1521</v>
      </c>
      <c r="P200" s="429" t="s">
        <v>32</v>
      </c>
      <c r="Q200" s="429" t="s">
        <v>32</v>
      </c>
      <c r="R200" s="429" t="s">
        <v>1516</v>
      </c>
      <c r="S200" s="429" t="s">
        <v>1516</v>
      </c>
      <c r="T200" s="429" t="s">
        <v>6</v>
      </c>
      <c r="V200" s="429" t="s">
        <v>6</v>
      </c>
      <c r="AC200" s="430"/>
      <c r="AF200" s="430"/>
      <c r="AH200" s="429">
        <v>1</v>
      </c>
      <c r="AI200" s="419"/>
      <c r="AJ200" s="419"/>
      <c r="AK200" s="419"/>
      <c r="AL200" s="419"/>
      <c r="AM200" s="419"/>
      <c r="AN200" s="419"/>
      <c r="AO200" s="419"/>
      <c r="AP200" s="419"/>
      <c r="AQ200" s="419"/>
      <c r="AR200" s="419"/>
      <c r="AS200" s="419"/>
      <c r="AT200" s="419"/>
      <c r="AU200" s="419"/>
      <c r="AV200" s="419"/>
      <c r="AW200" s="419"/>
      <c r="AX200" s="419"/>
      <c r="AY200" s="419"/>
      <c r="AZ200" s="419"/>
      <c r="BA200" s="419"/>
      <c r="BB200" s="419"/>
      <c r="BC200" s="419"/>
      <c r="BD200" s="419"/>
      <c r="BE200" s="419"/>
      <c r="BF200" s="419"/>
      <c r="BG200" s="419"/>
      <c r="BH200" s="419"/>
      <c r="BI200" s="419"/>
      <c r="BJ200" s="419"/>
      <c r="BK200" s="419"/>
      <c r="BL200" s="419"/>
      <c r="BM200" s="419"/>
      <c r="BN200" s="419"/>
      <c r="BO200" s="419"/>
      <c r="BP200" s="419"/>
      <c r="BQ200" s="419"/>
      <c r="BR200" s="419"/>
      <c r="BS200" s="419"/>
      <c r="BT200" s="419"/>
      <c r="BU200" s="419"/>
      <c r="BV200" s="419"/>
      <c r="BW200" s="419"/>
      <c r="BX200" s="419"/>
      <c r="BY200" s="419"/>
      <c r="BZ200" s="419"/>
      <c r="CA200" s="419"/>
      <c r="CB200" s="419"/>
      <c r="CC200" s="419"/>
      <c r="CD200" s="419"/>
      <c r="CE200" s="419"/>
      <c r="CF200" s="419"/>
      <c r="CG200" s="419"/>
      <c r="CH200" s="419"/>
      <c r="CI200" s="419"/>
      <c r="CJ200" s="419"/>
      <c r="CK200" s="419"/>
      <c r="CL200" s="419"/>
      <c r="CM200" s="419"/>
      <c r="CN200" s="419"/>
      <c r="CO200" s="419"/>
      <c r="CP200" s="419"/>
      <c r="CQ200" s="419"/>
      <c r="CR200" s="419"/>
      <c r="CS200" s="419"/>
      <c r="CT200" s="419"/>
      <c r="CU200" s="419"/>
      <c r="CV200" s="419"/>
      <c r="CW200" s="419"/>
      <c r="CX200" s="419"/>
      <c r="CY200" s="419"/>
      <c r="CZ200" s="419"/>
      <c r="DA200" s="419"/>
      <c r="DB200" s="419"/>
      <c r="DC200" s="419"/>
      <c r="DD200" s="419"/>
      <c r="DE200" s="419"/>
      <c r="DF200" s="419"/>
      <c r="DG200" s="419"/>
      <c r="DH200" s="419"/>
      <c r="DI200" s="419"/>
      <c r="DJ200" s="419"/>
      <c r="DK200" s="419"/>
      <c r="DL200" s="419"/>
      <c r="DM200" s="419"/>
      <c r="DN200" s="419"/>
      <c r="DO200" s="419"/>
      <c r="DP200" s="419"/>
      <c r="DQ200" s="419"/>
      <c r="DR200" s="419"/>
      <c r="DS200" s="419"/>
      <c r="DT200" s="419"/>
      <c r="DU200" s="419"/>
      <c r="DV200" s="419"/>
      <c r="DW200" s="419"/>
      <c r="DX200" s="419"/>
      <c r="DY200" s="419"/>
      <c r="DZ200" s="419"/>
      <c r="EA200" s="419"/>
      <c r="EB200" s="419"/>
      <c r="EC200" s="419"/>
      <c r="ED200" s="419"/>
      <c r="EE200" s="419"/>
      <c r="EF200" s="419"/>
      <c r="EG200" s="419"/>
      <c r="EH200" s="419"/>
      <c r="EI200" s="419"/>
      <c r="EJ200" s="419"/>
      <c r="EK200" s="419"/>
      <c r="EL200" s="419"/>
      <c r="EM200" s="419"/>
      <c r="EN200" s="419"/>
      <c r="EO200" s="419"/>
      <c r="EP200" s="419"/>
      <c r="EQ200" s="419"/>
      <c r="ER200" s="419"/>
      <c r="ES200" s="419"/>
      <c r="ET200" s="419"/>
      <c r="EU200" s="419"/>
    </row>
    <row r="201" spans="1:151" s="429" customFormat="1" ht="43.5">
      <c r="A201" s="429" t="s">
        <v>2233</v>
      </c>
      <c r="B201" s="429" t="s">
        <v>2154</v>
      </c>
      <c r="C201" s="429" t="s">
        <v>359</v>
      </c>
      <c r="D201" s="429" t="s">
        <v>2234</v>
      </c>
      <c r="E201" s="429" t="s">
        <v>2235</v>
      </c>
      <c r="F201" s="429" t="s">
        <v>1516</v>
      </c>
      <c r="G201" s="429" t="s">
        <v>1516</v>
      </c>
      <c r="H201" s="429" t="s">
        <v>1515</v>
      </c>
      <c r="I201" s="429" t="s">
        <v>1516</v>
      </c>
      <c r="J201" s="430" t="s">
        <v>1517</v>
      </c>
      <c r="K201" s="430" t="s">
        <v>2161</v>
      </c>
      <c r="L201" s="430" t="s">
        <v>967</v>
      </c>
      <c r="M201" s="429" t="s">
        <v>2176</v>
      </c>
      <c r="N201" s="429" t="s">
        <v>1530</v>
      </c>
      <c r="O201" s="429" t="s">
        <v>1516</v>
      </c>
      <c r="P201" s="429" t="s">
        <v>32</v>
      </c>
      <c r="Q201" s="429" t="s">
        <v>32</v>
      </c>
      <c r="R201" s="429" t="s">
        <v>1516</v>
      </c>
      <c r="S201" s="429" t="s">
        <v>1516</v>
      </c>
      <c r="T201" s="429" t="s">
        <v>6</v>
      </c>
      <c r="V201" s="429" t="s">
        <v>6</v>
      </c>
      <c r="AC201" s="430"/>
      <c r="AF201" s="430"/>
      <c r="AH201" s="429">
        <v>1</v>
      </c>
      <c r="AI201" s="419"/>
      <c r="AJ201" s="419"/>
      <c r="AK201" s="419"/>
      <c r="AL201" s="419"/>
      <c r="AM201" s="419"/>
      <c r="AN201" s="419"/>
      <c r="AO201" s="419"/>
      <c r="AP201" s="419"/>
      <c r="AQ201" s="419"/>
      <c r="AR201" s="419"/>
      <c r="AS201" s="419"/>
      <c r="AT201" s="419"/>
      <c r="AU201" s="419"/>
      <c r="AV201" s="419"/>
      <c r="AW201" s="419"/>
      <c r="AX201" s="419"/>
      <c r="AY201" s="419"/>
      <c r="AZ201" s="419"/>
      <c r="BA201" s="419"/>
      <c r="BB201" s="419"/>
      <c r="BC201" s="419"/>
      <c r="BD201" s="419"/>
      <c r="BE201" s="419"/>
      <c r="BF201" s="419"/>
      <c r="BG201" s="419"/>
      <c r="BH201" s="419"/>
      <c r="BI201" s="419"/>
      <c r="BJ201" s="419"/>
      <c r="BK201" s="419"/>
      <c r="BL201" s="419"/>
      <c r="BM201" s="419"/>
      <c r="BN201" s="419"/>
      <c r="BO201" s="419"/>
      <c r="BP201" s="419"/>
      <c r="BQ201" s="419"/>
      <c r="BR201" s="419"/>
      <c r="BS201" s="419"/>
      <c r="BT201" s="419"/>
      <c r="BU201" s="419"/>
      <c r="BV201" s="419"/>
      <c r="BW201" s="419"/>
      <c r="BX201" s="419"/>
      <c r="BY201" s="419"/>
      <c r="BZ201" s="419"/>
      <c r="CA201" s="419"/>
      <c r="CB201" s="419"/>
      <c r="CC201" s="419"/>
      <c r="CD201" s="419"/>
      <c r="CE201" s="419"/>
      <c r="CF201" s="419"/>
      <c r="CG201" s="419"/>
      <c r="CH201" s="419"/>
      <c r="CI201" s="419"/>
      <c r="CJ201" s="419"/>
      <c r="CK201" s="419"/>
      <c r="CL201" s="419"/>
      <c r="CM201" s="419"/>
      <c r="CN201" s="419"/>
      <c r="CO201" s="419"/>
      <c r="CP201" s="419"/>
      <c r="CQ201" s="419"/>
      <c r="CR201" s="419"/>
      <c r="CS201" s="419"/>
      <c r="CT201" s="419"/>
      <c r="CU201" s="419"/>
      <c r="CV201" s="419"/>
      <c r="CW201" s="419"/>
      <c r="CX201" s="419"/>
      <c r="CY201" s="419"/>
      <c r="CZ201" s="419"/>
      <c r="DA201" s="419"/>
      <c r="DB201" s="419"/>
      <c r="DC201" s="419"/>
      <c r="DD201" s="419"/>
      <c r="DE201" s="419"/>
      <c r="DF201" s="419"/>
      <c r="DG201" s="419"/>
      <c r="DH201" s="419"/>
      <c r="DI201" s="419"/>
      <c r="DJ201" s="419"/>
      <c r="DK201" s="419"/>
      <c r="DL201" s="419"/>
      <c r="DM201" s="419"/>
      <c r="DN201" s="419"/>
      <c r="DO201" s="419"/>
      <c r="DP201" s="419"/>
      <c r="DQ201" s="419"/>
      <c r="DR201" s="419"/>
      <c r="DS201" s="419"/>
      <c r="DT201" s="419"/>
      <c r="DU201" s="419"/>
      <c r="DV201" s="419"/>
      <c r="DW201" s="419"/>
      <c r="DX201" s="419"/>
      <c r="DY201" s="419"/>
      <c r="DZ201" s="419"/>
      <c r="EA201" s="419"/>
      <c r="EB201" s="419"/>
      <c r="EC201" s="419"/>
      <c r="ED201" s="419"/>
      <c r="EE201" s="419"/>
      <c r="EF201" s="419"/>
      <c r="EG201" s="419"/>
      <c r="EH201" s="419"/>
      <c r="EI201" s="419"/>
      <c r="EJ201" s="419"/>
      <c r="EK201" s="419"/>
      <c r="EL201" s="419"/>
      <c r="EM201" s="419"/>
      <c r="EN201" s="419"/>
      <c r="EO201" s="419"/>
      <c r="EP201" s="419"/>
      <c r="EQ201" s="419"/>
      <c r="ER201" s="419"/>
      <c r="ES201" s="419"/>
      <c r="ET201" s="419"/>
      <c r="EU201" s="419"/>
    </row>
    <row r="202" spans="1:151" s="429" customFormat="1" ht="43.5">
      <c r="A202" s="429" t="s">
        <v>2236</v>
      </c>
      <c r="B202" s="429" t="s">
        <v>2154</v>
      </c>
      <c r="C202" s="429" t="s">
        <v>1632</v>
      </c>
      <c r="D202" s="429" t="s">
        <v>2237</v>
      </c>
      <c r="E202" s="429" t="s">
        <v>2238</v>
      </c>
      <c r="F202" s="429" t="s">
        <v>1516</v>
      </c>
      <c r="G202" s="429" t="s">
        <v>1516</v>
      </c>
      <c r="H202" s="429" t="s">
        <v>1515</v>
      </c>
      <c r="I202" s="429" t="s">
        <v>1516</v>
      </c>
      <c r="J202" s="430" t="s">
        <v>1517</v>
      </c>
      <c r="K202" s="430" t="s">
        <v>2161</v>
      </c>
      <c r="L202" s="430" t="s">
        <v>967</v>
      </c>
      <c r="M202" s="429" t="s">
        <v>2162</v>
      </c>
      <c r="N202" s="429" t="s">
        <v>1520</v>
      </c>
      <c r="O202" s="429" t="s">
        <v>1516</v>
      </c>
      <c r="P202" s="429" t="s">
        <v>32</v>
      </c>
      <c r="Q202" s="429" t="s">
        <v>32</v>
      </c>
      <c r="R202" s="429" t="s">
        <v>1516</v>
      </c>
      <c r="S202" s="429" t="s">
        <v>1516</v>
      </c>
      <c r="T202" s="429" t="s">
        <v>8</v>
      </c>
      <c r="V202" s="429" t="s">
        <v>8</v>
      </c>
      <c r="AC202" s="430"/>
      <c r="AF202" s="430"/>
      <c r="AH202" s="429">
        <v>1</v>
      </c>
      <c r="AI202" s="419"/>
      <c r="AJ202" s="419"/>
      <c r="AK202" s="419"/>
      <c r="AL202" s="419"/>
      <c r="AM202" s="419"/>
      <c r="AN202" s="419"/>
      <c r="AO202" s="419"/>
      <c r="AP202" s="419"/>
      <c r="AQ202" s="419"/>
      <c r="AR202" s="419"/>
      <c r="AS202" s="419"/>
      <c r="AT202" s="419"/>
      <c r="AU202" s="419"/>
      <c r="AV202" s="419"/>
      <c r="AW202" s="419"/>
      <c r="AX202" s="419"/>
      <c r="AY202" s="419"/>
      <c r="AZ202" s="419"/>
      <c r="BA202" s="419"/>
      <c r="BB202" s="419"/>
      <c r="BC202" s="419"/>
      <c r="BD202" s="419"/>
      <c r="BE202" s="419"/>
      <c r="BF202" s="419"/>
      <c r="BG202" s="419"/>
      <c r="BH202" s="419"/>
      <c r="BI202" s="419"/>
      <c r="BJ202" s="419"/>
      <c r="BK202" s="419"/>
      <c r="BL202" s="419"/>
      <c r="BM202" s="419"/>
      <c r="BN202" s="419"/>
      <c r="BO202" s="419"/>
      <c r="BP202" s="419"/>
      <c r="BQ202" s="419"/>
      <c r="BR202" s="419"/>
      <c r="BS202" s="419"/>
      <c r="BT202" s="419"/>
      <c r="BU202" s="419"/>
      <c r="BV202" s="419"/>
      <c r="BW202" s="419"/>
      <c r="BX202" s="419"/>
      <c r="BY202" s="419"/>
      <c r="BZ202" s="419"/>
      <c r="CA202" s="419"/>
      <c r="CB202" s="419"/>
      <c r="CC202" s="419"/>
      <c r="CD202" s="419"/>
      <c r="CE202" s="419"/>
      <c r="CF202" s="419"/>
      <c r="CG202" s="419"/>
      <c r="CH202" s="419"/>
      <c r="CI202" s="419"/>
      <c r="CJ202" s="419"/>
      <c r="CK202" s="419"/>
      <c r="CL202" s="419"/>
      <c r="CM202" s="419"/>
      <c r="CN202" s="419"/>
      <c r="CO202" s="419"/>
      <c r="CP202" s="419"/>
      <c r="CQ202" s="419"/>
      <c r="CR202" s="419"/>
      <c r="CS202" s="419"/>
      <c r="CT202" s="419"/>
      <c r="CU202" s="419"/>
      <c r="CV202" s="419"/>
      <c r="CW202" s="419"/>
      <c r="CX202" s="419"/>
      <c r="CY202" s="419"/>
      <c r="CZ202" s="419"/>
      <c r="DA202" s="419"/>
      <c r="DB202" s="419"/>
      <c r="DC202" s="419"/>
      <c r="DD202" s="419"/>
      <c r="DE202" s="419"/>
      <c r="DF202" s="419"/>
      <c r="DG202" s="419"/>
      <c r="DH202" s="419"/>
      <c r="DI202" s="419"/>
      <c r="DJ202" s="419"/>
      <c r="DK202" s="419"/>
      <c r="DL202" s="419"/>
      <c r="DM202" s="419"/>
      <c r="DN202" s="419"/>
      <c r="DO202" s="419"/>
      <c r="DP202" s="419"/>
      <c r="DQ202" s="419"/>
      <c r="DR202" s="419"/>
      <c r="DS202" s="419"/>
      <c r="DT202" s="419"/>
      <c r="DU202" s="419"/>
      <c r="DV202" s="419"/>
      <c r="DW202" s="419"/>
      <c r="DX202" s="419"/>
      <c r="DY202" s="419"/>
      <c r="DZ202" s="419"/>
      <c r="EA202" s="419"/>
      <c r="EB202" s="419"/>
      <c r="EC202" s="419"/>
      <c r="ED202" s="419"/>
      <c r="EE202" s="419"/>
      <c r="EF202" s="419"/>
      <c r="EG202" s="419"/>
      <c r="EH202" s="419"/>
      <c r="EI202" s="419"/>
      <c r="EJ202" s="419"/>
      <c r="EK202" s="419"/>
      <c r="EL202" s="419"/>
      <c r="EM202" s="419"/>
      <c r="EN202" s="419"/>
      <c r="EO202" s="419"/>
      <c r="EP202" s="419"/>
      <c r="EQ202" s="419"/>
      <c r="ER202" s="419"/>
      <c r="ES202" s="419"/>
      <c r="ET202" s="419"/>
      <c r="EU202" s="419"/>
    </row>
    <row r="203" spans="1:151" s="429" customFormat="1" ht="58">
      <c r="A203" s="429" t="s">
        <v>2239</v>
      </c>
      <c r="B203" s="429" t="s">
        <v>2154</v>
      </c>
      <c r="C203" s="429" t="s">
        <v>358</v>
      </c>
      <c r="D203" s="429" t="s">
        <v>2240</v>
      </c>
      <c r="E203" s="429" t="s">
        <v>2241</v>
      </c>
      <c r="F203" s="429" t="s">
        <v>1516</v>
      </c>
      <c r="G203" s="429" t="s">
        <v>1516</v>
      </c>
      <c r="H203" s="429" t="s">
        <v>1515</v>
      </c>
      <c r="I203" s="429" t="s">
        <v>1516</v>
      </c>
      <c r="J203" s="430" t="s">
        <v>1517</v>
      </c>
      <c r="K203" s="430" t="s">
        <v>2161</v>
      </c>
      <c r="L203" s="430" t="s">
        <v>967</v>
      </c>
      <c r="M203" s="429" t="s">
        <v>2162</v>
      </c>
      <c r="N203" s="429" t="s">
        <v>1520</v>
      </c>
      <c r="O203" s="429" t="s">
        <v>1516</v>
      </c>
      <c r="P203" s="429" t="s">
        <v>32</v>
      </c>
      <c r="Q203" s="429" t="s">
        <v>32</v>
      </c>
      <c r="R203" s="429" t="s">
        <v>1516</v>
      </c>
      <c r="S203" s="429" t="s">
        <v>1516</v>
      </c>
      <c r="T203" s="429" t="s">
        <v>8</v>
      </c>
      <c r="V203" s="429" t="s">
        <v>1524</v>
      </c>
      <c r="AC203" s="430"/>
      <c r="AE203" s="405"/>
      <c r="AF203" s="405"/>
      <c r="AG203" s="405"/>
      <c r="AH203" s="429">
        <v>1</v>
      </c>
      <c r="AI203" s="419"/>
      <c r="AJ203" s="419"/>
      <c r="AK203" s="419"/>
      <c r="AL203" s="419"/>
      <c r="AM203" s="419"/>
      <c r="AN203" s="419"/>
      <c r="AO203" s="419"/>
      <c r="AP203" s="419"/>
      <c r="AQ203" s="419"/>
      <c r="AR203" s="419"/>
      <c r="AS203" s="419"/>
      <c r="AT203" s="419"/>
      <c r="AU203" s="419"/>
      <c r="AV203" s="419"/>
      <c r="AW203" s="419"/>
      <c r="AX203" s="419"/>
      <c r="AY203" s="419"/>
      <c r="AZ203" s="419"/>
      <c r="BA203" s="419"/>
      <c r="BB203" s="419"/>
      <c r="BC203" s="419"/>
      <c r="BD203" s="419"/>
      <c r="BE203" s="419"/>
      <c r="BF203" s="419"/>
      <c r="BG203" s="419"/>
      <c r="BH203" s="419"/>
      <c r="BI203" s="419"/>
      <c r="BJ203" s="419"/>
      <c r="BK203" s="419"/>
      <c r="BL203" s="419"/>
      <c r="BM203" s="419"/>
      <c r="BN203" s="419"/>
      <c r="BO203" s="419"/>
      <c r="BP203" s="419"/>
      <c r="BQ203" s="419"/>
      <c r="BR203" s="419"/>
      <c r="BS203" s="419"/>
      <c r="BT203" s="419"/>
      <c r="BU203" s="419"/>
      <c r="BV203" s="419"/>
      <c r="BW203" s="419"/>
      <c r="BX203" s="419"/>
      <c r="BY203" s="419"/>
      <c r="BZ203" s="419"/>
      <c r="CA203" s="419"/>
      <c r="CB203" s="419"/>
      <c r="CC203" s="419"/>
      <c r="CD203" s="419"/>
      <c r="CE203" s="419"/>
      <c r="CF203" s="419"/>
      <c r="CG203" s="419"/>
      <c r="CH203" s="419"/>
      <c r="CI203" s="419"/>
      <c r="CJ203" s="419"/>
      <c r="CK203" s="419"/>
      <c r="CL203" s="419"/>
      <c r="CM203" s="419"/>
      <c r="CN203" s="419"/>
      <c r="CO203" s="419"/>
      <c r="CP203" s="419"/>
      <c r="CQ203" s="419"/>
      <c r="CR203" s="419"/>
      <c r="CS203" s="419"/>
      <c r="CT203" s="419"/>
      <c r="CU203" s="419"/>
      <c r="CV203" s="419"/>
      <c r="CW203" s="419"/>
      <c r="CX203" s="419"/>
      <c r="CY203" s="419"/>
      <c r="CZ203" s="419"/>
      <c r="DA203" s="419"/>
      <c r="DB203" s="419"/>
      <c r="DC203" s="419"/>
      <c r="DD203" s="419"/>
      <c r="DE203" s="419"/>
      <c r="DF203" s="419"/>
      <c r="DG203" s="419"/>
      <c r="DH203" s="419"/>
      <c r="DI203" s="419"/>
      <c r="DJ203" s="419"/>
      <c r="DK203" s="419"/>
      <c r="DL203" s="419"/>
      <c r="DM203" s="419"/>
      <c r="DN203" s="419"/>
      <c r="DO203" s="419"/>
      <c r="DP203" s="419"/>
      <c r="DQ203" s="419"/>
      <c r="DR203" s="419"/>
      <c r="DS203" s="419"/>
      <c r="DT203" s="419"/>
      <c r="DU203" s="419"/>
      <c r="DV203" s="419"/>
      <c r="DW203" s="419"/>
      <c r="DX203" s="419"/>
      <c r="DY203" s="419"/>
      <c r="DZ203" s="419"/>
      <c r="EA203" s="419"/>
      <c r="EB203" s="419"/>
      <c r="EC203" s="419"/>
      <c r="ED203" s="419"/>
      <c r="EE203" s="419"/>
      <c r="EF203" s="419"/>
      <c r="EG203" s="419"/>
      <c r="EH203" s="419"/>
      <c r="EI203" s="419"/>
      <c r="EJ203" s="419"/>
      <c r="EK203" s="419"/>
      <c r="EL203" s="419"/>
      <c r="EM203" s="419"/>
      <c r="EN203" s="419"/>
      <c r="EO203" s="419"/>
      <c r="EP203" s="419"/>
      <c r="EQ203" s="419"/>
      <c r="ER203" s="419"/>
      <c r="ES203" s="419"/>
      <c r="ET203" s="419"/>
      <c r="EU203" s="419"/>
    </row>
    <row r="204" spans="1:151" s="429" customFormat="1" ht="43.5">
      <c r="A204" s="429" t="s">
        <v>2242</v>
      </c>
      <c r="B204" s="429" t="s">
        <v>2154</v>
      </c>
      <c r="C204" s="429" t="s">
        <v>358</v>
      </c>
      <c r="D204" s="429" t="s">
        <v>2243</v>
      </c>
      <c r="E204" s="429" t="s">
        <v>2244</v>
      </c>
      <c r="F204" s="429" t="s">
        <v>1516</v>
      </c>
      <c r="G204" s="429" t="s">
        <v>1516</v>
      </c>
      <c r="H204" s="429" t="s">
        <v>1515</v>
      </c>
      <c r="I204" s="429" t="s">
        <v>1516</v>
      </c>
      <c r="J204" s="430" t="s">
        <v>1517</v>
      </c>
      <c r="K204" s="430" t="s">
        <v>2161</v>
      </c>
      <c r="L204" s="430" t="s">
        <v>967</v>
      </c>
      <c r="M204" s="429" t="s">
        <v>2162</v>
      </c>
      <c r="N204" s="429" t="s">
        <v>1520</v>
      </c>
      <c r="O204" s="429" t="s">
        <v>1516</v>
      </c>
      <c r="P204" s="429" t="s">
        <v>32</v>
      </c>
      <c r="Q204" s="429" t="s">
        <v>32</v>
      </c>
      <c r="R204" s="429" t="s">
        <v>1516</v>
      </c>
      <c r="S204" s="429" t="s">
        <v>1516</v>
      </c>
      <c r="T204" s="429" t="s">
        <v>8</v>
      </c>
      <c r="V204" s="429" t="s">
        <v>1524</v>
      </c>
      <c r="AC204" s="430"/>
      <c r="AF204" s="430"/>
      <c r="AH204" s="429">
        <v>1</v>
      </c>
      <c r="AI204" s="419"/>
      <c r="AJ204" s="419"/>
      <c r="AK204" s="419"/>
      <c r="AL204" s="419"/>
      <c r="AM204" s="419"/>
      <c r="AN204" s="419"/>
      <c r="AO204" s="419"/>
      <c r="AP204" s="419"/>
      <c r="AQ204" s="419"/>
      <c r="AR204" s="419"/>
      <c r="AS204" s="419"/>
      <c r="AT204" s="419"/>
      <c r="AU204" s="419"/>
      <c r="AV204" s="419"/>
      <c r="AW204" s="419"/>
      <c r="AX204" s="419"/>
      <c r="AY204" s="419"/>
      <c r="AZ204" s="419"/>
      <c r="BA204" s="419"/>
      <c r="BB204" s="419"/>
      <c r="BC204" s="419"/>
      <c r="BD204" s="419"/>
      <c r="BE204" s="419"/>
      <c r="BF204" s="419"/>
      <c r="BG204" s="419"/>
      <c r="BH204" s="419"/>
      <c r="BI204" s="419"/>
      <c r="BJ204" s="419"/>
      <c r="BK204" s="419"/>
      <c r="BL204" s="419"/>
      <c r="BM204" s="419"/>
      <c r="BN204" s="419"/>
      <c r="BO204" s="419"/>
      <c r="BP204" s="419"/>
      <c r="BQ204" s="419"/>
      <c r="BR204" s="419"/>
      <c r="BS204" s="419"/>
      <c r="BT204" s="419"/>
      <c r="BU204" s="419"/>
      <c r="BV204" s="419"/>
      <c r="BW204" s="419"/>
      <c r="BX204" s="419"/>
      <c r="BY204" s="419"/>
      <c r="BZ204" s="419"/>
      <c r="CA204" s="419"/>
      <c r="CB204" s="419"/>
      <c r="CC204" s="419"/>
      <c r="CD204" s="419"/>
      <c r="CE204" s="419"/>
      <c r="CF204" s="419"/>
      <c r="CG204" s="419"/>
      <c r="CH204" s="419"/>
      <c r="CI204" s="419"/>
      <c r="CJ204" s="419"/>
      <c r="CK204" s="419"/>
      <c r="CL204" s="419"/>
      <c r="CM204" s="419"/>
      <c r="CN204" s="419"/>
      <c r="CO204" s="419"/>
      <c r="CP204" s="419"/>
      <c r="CQ204" s="419"/>
      <c r="CR204" s="419"/>
      <c r="CS204" s="419"/>
      <c r="CT204" s="419"/>
      <c r="CU204" s="419"/>
      <c r="CV204" s="419"/>
      <c r="CW204" s="419"/>
      <c r="CX204" s="419"/>
      <c r="CY204" s="419"/>
      <c r="CZ204" s="419"/>
      <c r="DA204" s="419"/>
      <c r="DB204" s="419"/>
      <c r="DC204" s="419"/>
      <c r="DD204" s="419"/>
      <c r="DE204" s="419"/>
      <c r="DF204" s="419"/>
      <c r="DG204" s="419"/>
      <c r="DH204" s="419"/>
      <c r="DI204" s="419"/>
      <c r="DJ204" s="419"/>
      <c r="DK204" s="419"/>
      <c r="DL204" s="419"/>
      <c r="DM204" s="419"/>
      <c r="DN204" s="419"/>
      <c r="DO204" s="419"/>
      <c r="DP204" s="419"/>
      <c r="DQ204" s="419"/>
      <c r="DR204" s="419"/>
      <c r="DS204" s="419"/>
      <c r="DT204" s="419"/>
      <c r="DU204" s="419"/>
      <c r="DV204" s="419"/>
      <c r="DW204" s="419"/>
      <c r="DX204" s="419"/>
      <c r="DY204" s="419"/>
      <c r="DZ204" s="419"/>
      <c r="EA204" s="419"/>
      <c r="EB204" s="419"/>
      <c r="EC204" s="419"/>
      <c r="ED204" s="419"/>
      <c r="EE204" s="419"/>
      <c r="EF204" s="419"/>
      <c r="EG204" s="419"/>
      <c r="EH204" s="419"/>
      <c r="EI204" s="419"/>
      <c r="EJ204" s="419"/>
      <c r="EK204" s="419"/>
      <c r="EL204" s="419"/>
      <c r="EM204" s="419"/>
      <c r="EN204" s="419"/>
      <c r="EO204" s="419"/>
      <c r="EP204" s="419"/>
      <c r="EQ204" s="419"/>
      <c r="ER204" s="419"/>
      <c r="ES204" s="419"/>
      <c r="ET204" s="419"/>
      <c r="EU204" s="419"/>
    </row>
    <row r="205" spans="1:151" s="429" customFormat="1" ht="58">
      <c r="A205" s="429" t="s">
        <v>2245</v>
      </c>
      <c r="B205" s="429" t="s">
        <v>2154</v>
      </c>
      <c r="C205" s="429" t="s">
        <v>1632</v>
      </c>
      <c r="D205" s="429" t="s">
        <v>2246</v>
      </c>
      <c r="E205" s="429" t="s">
        <v>2247</v>
      </c>
      <c r="F205" s="429" t="s">
        <v>1516</v>
      </c>
      <c r="G205" s="429" t="s">
        <v>1516</v>
      </c>
      <c r="H205" s="429" t="s">
        <v>1515</v>
      </c>
      <c r="I205" s="429" t="s">
        <v>1516</v>
      </c>
      <c r="J205" s="430" t="s">
        <v>1517</v>
      </c>
      <c r="K205" s="430" t="s">
        <v>2161</v>
      </c>
      <c r="L205" s="430" t="s">
        <v>967</v>
      </c>
      <c r="M205" s="429" t="s">
        <v>1519</v>
      </c>
      <c r="N205" s="429" t="s">
        <v>1520</v>
      </c>
      <c r="O205" s="429" t="s">
        <v>1516</v>
      </c>
      <c r="P205" s="429" t="s">
        <v>32</v>
      </c>
      <c r="Q205" s="429" t="s">
        <v>32</v>
      </c>
      <c r="R205" s="429" t="s">
        <v>1516</v>
      </c>
      <c r="S205" s="429" t="s">
        <v>1516</v>
      </c>
      <c r="T205" s="429" t="s">
        <v>8</v>
      </c>
      <c r="V205" s="429" t="s">
        <v>8</v>
      </c>
      <c r="AC205" s="430"/>
      <c r="AD205" s="430"/>
      <c r="AF205" s="430"/>
      <c r="AH205" s="429">
        <v>1</v>
      </c>
      <c r="AI205" s="419"/>
      <c r="AJ205" s="419"/>
      <c r="AK205" s="419"/>
      <c r="AL205" s="419"/>
      <c r="AM205" s="419"/>
      <c r="AN205" s="419"/>
      <c r="AO205" s="419"/>
      <c r="AP205" s="419"/>
      <c r="AQ205" s="419"/>
      <c r="AR205" s="419"/>
      <c r="AS205" s="419"/>
      <c r="AT205" s="419"/>
      <c r="AU205" s="419"/>
      <c r="AV205" s="419"/>
      <c r="AW205" s="419"/>
      <c r="AX205" s="419"/>
      <c r="AY205" s="419"/>
      <c r="AZ205" s="419"/>
      <c r="BA205" s="419"/>
      <c r="BB205" s="419"/>
      <c r="BC205" s="419"/>
      <c r="BD205" s="419"/>
      <c r="BE205" s="419"/>
      <c r="BF205" s="419"/>
      <c r="BG205" s="419"/>
      <c r="BH205" s="419"/>
      <c r="BI205" s="419"/>
      <c r="BJ205" s="419"/>
      <c r="BK205" s="419"/>
      <c r="BL205" s="419"/>
      <c r="BM205" s="419"/>
      <c r="BN205" s="419"/>
      <c r="BO205" s="419"/>
      <c r="BP205" s="419"/>
      <c r="BQ205" s="419"/>
      <c r="BR205" s="419"/>
      <c r="BS205" s="419"/>
      <c r="BT205" s="419"/>
      <c r="BU205" s="419"/>
      <c r="BV205" s="419"/>
      <c r="BW205" s="419"/>
      <c r="BX205" s="419"/>
      <c r="BY205" s="419"/>
      <c r="BZ205" s="419"/>
      <c r="CA205" s="419"/>
      <c r="CB205" s="419"/>
      <c r="CC205" s="419"/>
      <c r="CD205" s="419"/>
      <c r="CE205" s="419"/>
      <c r="CF205" s="419"/>
      <c r="CG205" s="419"/>
      <c r="CH205" s="419"/>
      <c r="CI205" s="419"/>
      <c r="CJ205" s="419"/>
      <c r="CK205" s="419"/>
      <c r="CL205" s="419"/>
      <c r="CM205" s="419"/>
      <c r="CN205" s="419"/>
      <c r="CO205" s="419"/>
      <c r="CP205" s="419"/>
      <c r="CQ205" s="419"/>
      <c r="CR205" s="419"/>
      <c r="CS205" s="419"/>
      <c r="CT205" s="419"/>
      <c r="CU205" s="419"/>
      <c r="CV205" s="419"/>
      <c r="CW205" s="419"/>
      <c r="CX205" s="419"/>
      <c r="CY205" s="419"/>
      <c r="CZ205" s="419"/>
      <c r="DA205" s="419"/>
      <c r="DB205" s="419"/>
      <c r="DC205" s="419"/>
      <c r="DD205" s="419"/>
      <c r="DE205" s="419"/>
      <c r="DF205" s="419"/>
      <c r="DG205" s="419"/>
      <c r="DH205" s="419"/>
      <c r="DI205" s="419"/>
      <c r="DJ205" s="419"/>
      <c r="DK205" s="419"/>
      <c r="DL205" s="419"/>
      <c r="DM205" s="419"/>
      <c r="DN205" s="419"/>
      <c r="DO205" s="419"/>
      <c r="DP205" s="419"/>
      <c r="DQ205" s="419"/>
      <c r="DR205" s="419"/>
      <c r="DS205" s="419"/>
      <c r="DT205" s="419"/>
      <c r="DU205" s="419"/>
      <c r="DV205" s="419"/>
      <c r="DW205" s="419"/>
      <c r="DX205" s="419"/>
      <c r="DY205" s="419"/>
      <c r="DZ205" s="419"/>
      <c r="EA205" s="419"/>
      <c r="EB205" s="419"/>
      <c r="EC205" s="419"/>
      <c r="ED205" s="419"/>
      <c r="EE205" s="419"/>
      <c r="EF205" s="419"/>
      <c r="EG205" s="419"/>
      <c r="EH205" s="419"/>
      <c r="EI205" s="419"/>
      <c r="EJ205" s="419"/>
      <c r="EK205" s="419"/>
      <c r="EL205" s="419"/>
      <c r="EM205" s="419"/>
      <c r="EN205" s="419"/>
      <c r="EO205" s="419"/>
      <c r="EP205" s="419"/>
      <c r="EQ205" s="419"/>
      <c r="ER205" s="419"/>
      <c r="ES205" s="419"/>
      <c r="ET205" s="419"/>
      <c r="EU205" s="419"/>
    </row>
    <row r="206" spans="1:151" s="429" customFormat="1" ht="43.5">
      <c r="A206" s="429" t="s">
        <v>2248</v>
      </c>
      <c r="B206" s="429" t="s">
        <v>2154</v>
      </c>
      <c r="C206" s="429" t="s">
        <v>359</v>
      </c>
      <c r="D206" s="429" t="s">
        <v>2249</v>
      </c>
      <c r="E206" s="429" t="s">
        <v>2250</v>
      </c>
      <c r="F206" s="429" t="s">
        <v>1516</v>
      </c>
      <c r="G206" s="429" t="s">
        <v>1516</v>
      </c>
      <c r="H206" s="429" t="s">
        <v>1515</v>
      </c>
      <c r="I206" s="429" t="s">
        <v>1516</v>
      </c>
      <c r="J206" s="430" t="s">
        <v>1559</v>
      </c>
      <c r="K206" s="430" t="s">
        <v>2251</v>
      </c>
      <c r="L206" s="430" t="s">
        <v>967</v>
      </c>
      <c r="M206" s="429" t="s">
        <v>1519</v>
      </c>
      <c r="N206" s="429" t="s">
        <v>1520</v>
      </c>
      <c r="O206" s="429" t="s">
        <v>1516</v>
      </c>
      <c r="P206" s="429" t="s">
        <v>32</v>
      </c>
      <c r="Q206" s="429" t="s">
        <v>32</v>
      </c>
      <c r="R206" s="429" t="s">
        <v>1516</v>
      </c>
      <c r="S206" s="429" t="s">
        <v>1516</v>
      </c>
      <c r="T206" s="429" t="s">
        <v>6</v>
      </c>
      <c r="V206" s="429" t="s">
        <v>6</v>
      </c>
      <c r="AB206" s="430"/>
      <c r="AC206" s="430"/>
      <c r="AF206" s="430"/>
      <c r="AG206" s="430"/>
      <c r="AH206" s="429">
        <v>1</v>
      </c>
      <c r="AI206" s="419"/>
      <c r="AJ206" s="419"/>
      <c r="AK206" s="419"/>
      <c r="AL206" s="419"/>
      <c r="AM206" s="419"/>
      <c r="AN206" s="419"/>
      <c r="AO206" s="419"/>
      <c r="AP206" s="419"/>
      <c r="AQ206" s="419"/>
      <c r="AR206" s="419"/>
      <c r="AS206" s="419"/>
      <c r="AT206" s="419"/>
      <c r="AU206" s="419"/>
      <c r="AV206" s="419"/>
      <c r="AW206" s="419"/>
      <c r="AX206" s="419"/>
      <c r="AY206" s="419"/>
      <c r="AZ206" s="419"/>
      <c r="BA206" s="419"/>
      <c r="BB206" s="419"/>
      <c r="BC206" s="419"/>
      <c r="BD206" s="419"/>
      <c r="BE206" s="419"/>
      <c r="BF206" s="419"/>
      <c r="BG206" s="419"/>
      <c r="BH206" s="419"/>
      <c r="BI206" s="419"/>
      <c r="BJ206" s="419"/>
      <c r="BK206" s="419"/>
      <c r="BL206" s="419"/>
      <c r="BM206" s="419"/>
      <c r="BN206" s="419"/>
      <c r="BO206" s="419"/>
      <c r="BP206" s="419"/>
      <c r="BQ206" s="419"/>
      <c r="BR206" s="419"/>
      <c r="BS206" s="419"/>
      <c r="BT206" s="419"/>
      <c r="BU206" s="419"/>
      <c r="BV206" s="419"/>
      <c r="BW206" s="419"/>
      <c r="BX206" s="419"/>
      <c r="BY206" s="419"/>
      <c r="BZ206" s="419"/>
      <c r="CA206" s="419"/>
      <c r="CB206" s="419"/>
      <c r="CC206" s="419"/>
      <c r="CD206" s="419"/>
      <c r="CE206" s="419"/>
      <c r="CF206" s="419"/>
      <c r="CG206" s="419"/>
      <c r="CH206" s="419"/>
      <c r="CI206" s="419"/>
      <c r="CJ206" s="419"/>
      <c r="CK206" s="419"/>
      <c r="CL206" s="419"/>
      <c r="CM206" s="419"/>
      <c r="CN206" s="419"/>
      <c r="CO206" s="419"/>
      <c r="CP206" s="419"/>
      <c r="CQ206" s="419"/>
      <c r="CR206" s="419"/>
      <c r="CS206" s="419"/>
      <c r="CT206" s="419"/>
      <c r="CU206" s="419"/>
      <c r="CV206" s="419"/>
      <c r="CW206" s="419"/>
      <c r="CX206" s="419"/>
      <c r="CY206" s="419"/>
      <c r="CZ206" s="419"/>
      <c r="DA206" s="419"/>
      <c r="DB206" s="419"/>
      <c r="DC206" s="419"/>
      <c r="DD206" s="419"/>
      <c r="DE206" s="419"/>
      <c r="DF206" s="419"/>
      <c r="DG206" s="419"/>
      <c r="DH206" s="419"/>
      <c r="DI206" s="419"/>
      <c r="DJ206" s="419"/>
      <c r="DK206" s="419"/>
      <c r="DL206" s="419"/>
      <c r="DM206" s="419"/>
      <c r="DN206" s="419"/>
      <c r="DO206" s="419"/>
      <c r="DP206" s="419"/>
      <c r="DQ206" s="419"/>
      <c r="DR206" s="419"/>
      <c r="DS206" s="419"/>
      <c r="DT206" s="419"/>
      <c r="DU206" s="419"/>
      <c r="DV206" s="419"/>
      <c r="DW206" s="419"/>
      <c r="DX206" s="419"/>
      <c r="DY206" s="419"/>
      <c r="DZ206" s="419"/>
      <c r="EA206" s="419"/>
      <c r="EB206" s="419"/>
      <c r="EC206" s="419"/>
      <c r="ED206" s="419"/>
      <c r="EE206" s="419"/>
      <c r="EF206" s="419"/>
      <c r="EG206" s="419"/>
      <c r="EH206" s="419"/>
      <c r="EI206" s="419"/>
      <c r="EJ206" s="419"/>
      <c r="EK206" s="419"/>
      <c r="EL206" s="419"/>
      <c r="EM206" s="419"/>
      <c r="EN206" s="419"/>
      <c r="EO206" s="419"/>
      <c r="EP206" s="419"/>
      <c r="EQ206" s="419"/>
      <c r="ER206" s="419"/>
      <c r="ES206" s="419"/>
      <c r="ET206" s="419"/>
      <c r="EU206" s="419"/>
    </row>
    <row r="207" spans="1:151" s="429" customFormat="1" ht="87">
      <c r="A207" s="429" t="s">
        <v>2252</v>
      </c>
      <c r="B207" s="429" t="s">
        <v>2154</v>
      </c>
      <c r="C207" s="429" t="s">
        <v>359</v>
      </c>
      <c r="D207" s="429" t="s">
        <v>2253</v>
      </c>
      <c r="E207" s="429" t="s">
        <v>2254</v>
      </c>
      <c r="F207" s="429" t="s">
        <v>1516</v>
      </c>
      <c r="G207" s="429" t="s">
        <v>1516</v>
      </c>
      <c r="H207" s="429" t="s">
        <v>1515</v>
      </c>
      <c r="I207" s="429" t="s">
        <v>1516</v>
      </c>
      <c r="J207" s="430" t="s">
        <v>1559</v>
      </c>
      <c r="K207" s="430" t="s">
        <v>2255</v>
      </c>
      <c r="L207" s="430" t="s">
        <v>967</v>
      </c>
      <c r="M207" s="429" t="s">
        <v>1519</v>
      </c>
      <c r="N207" s="429" t="s">
        <v>1520</v>
      </c>
      <c r="O207" s="429" t="s">
        <v>1516</v>
      </c>
      <c r="P207" s="429" t="s">
        <v>32</v>
      </c>
      <c r="Q207" s="429" t="s">
        <v>32</v>
      </c>
      <c r="R207" s="429" t="s">
        <v>1516</v>
      </c>
      <c r="S207" s="429" t="s">
        <v>1516</v>
      </c>
      <c r="T207" s="429" t="s">
        <v>8</v>
      </c>
      <c r="V207" s="429" t="s">
        <v>2138</v>
      </c>
      <c r="X207" s="429" t="s">
        <v>2256</v>
      </c>
      <c r="AC207" s="430"/>
      <c r="AD207" s="430"/>
      <c r="AE207" s="430"/>
      <c r="AF207" s="430"/>
      <c r="AH207" s="429">
        <v>1</v>
      </c>
      <c r="AI207" s="419"/>
      <c r="AJ207" s="419"/>
      <c r="AK207" s="419"/>
      <c r="AL207" s="419"/>
      <c r="AM207" s="419"/>
      <c r="AN207" s="419"/>
      <c r="AO207" s="419"/>
      <c r="AP207" s="419"/>
      <c r="AQ207" s="419"/>
      <c r="AR207" s="419"/>
      <c r="AS207" s="419"/>
      <c r="AT207" s="419"/>
      <c r="AU207" s="419"/>
      <c r="AV207" s="419"/>
      <c r="AW207" s="419"/>
      <c r="AX207" s="419"/>
      <c r="AY207" s="419"/>
      <c r="AZ207" s="419"/>
      <c r="BA207" s="419"/>
      <c r="BB207" s="419"/>
      <c r="BC207" s="419"/>
      <c r="BD207" s="419"/>
      <c r="BE207" s="419"/>
      <c r="BF207" s="419"/>
      <c r="BG207" s="419"/>
      <c r="BH207" s="419"/>
      <c r="BI207" s="419"/>
      <c r="BJ207" s="419"/>
      <c r="BK207" s="419"/>
      <c r="BL207" s="419"/>
      <c r="BM207" s="419"/>
      <c r="BN207" s="419"/>
      <c r="BO207" s="419"/>
      <c r="BP207" s="419"/>
      <c r="BQ207" s="419"/>
      <c r="BR207" s="419"/>
      <c r="BS207" s="419"/>
      <c r="BT207" s="419"/>
      <c r="BU207" s="419"/>
      <c r="BV207" s="419"/>
      <c r="BW207" s="419"/>
      <c r="BX207" s="419"/>
      <c r="BY207" s="419"/>
      <c r="BZ207" s="419"/>
      <c r="CA207" s="419"/>
      <c r="CB207" s="419"/>
      <c r="CC207" s="419"/>
      <c r="CD207" s="419"/>
      <c r="CE207" s="419"/>
      <c r="CF207" s="419"/>
      <c r="CG207" s="419"/>
      <c r="CH207" s="419"/>
      <c r="CI207" s="419"/>
      <c r="CJ207" s="419"/>
      <c r="CK207" s="419"/>
      <c r="CL207" s="419"/>
      <c r="CM207" s="419"/>
      <c r="CN207" s="419"/>
      <c r="CO207" s="419"/>
      <c r="CP207" s="419"/>
      <c r="CQ207" s="419"/>
      <c r="CR207" s="419"/>
      <c r="CS207" s="419"/>
      <c r="CT207" s="419"/>
      <c r="CU207" s="419"/>
      <c r="CV207" s="419"/>
      <c r="CW207" s="419"/>
      <c r="CX207" s="419"/>
      <c r="CY207" s="419"/>
      <c r="CZ207" s="419"/>
      <c r="DA207" s="419"/>
      <c r="DB207" s="419"/>
      <c r="DC207" s="419"/>
      <c r="DD207" s="419"/>
      <c r="DE207" s="419"/>
      <c r="DF207" s="419"/>
      <c r="DG207" s="419"/>
      <c r="DH207" s="419"/>
      <c r="DI207" s="419"/>
      <c r="DJ207" s="419"/>
      <c r="DK207" s="419"/>
      <c r="DL207" s="419"/>
      <c r="DM207" s="419"/>
      <c r="DN207" s="419"/>
      <c r="DO207" s="419"/>
      <c r="DP207" s="419"/>
      <c r="DQ207" s="419"/>
      <c r="DR207" s="419"/>
      <c r="DS207" s="419"/>
      <c r="DT207" s="419"/>
      <c r="DU207" s="419"/>
      <c r="DV207" s="419"/>
      <c r="DW207" s="419"/>
      <c r="DX207" s="419"/>
      <c r="DY207" s="419"/>
      <c r="DZ207" s="419"/>
      <c r="EA207" s="419"/>
      <c r="EB207" s="419"/>
      <c r="EC207" s="419"/>
      <c r="ED207" s="419"/>
      <c r="EE207" s="419"/>
      <c r="EF207" s="419"/>
      <c r="EG207" s="419"/>
      <c r="EH207" s="419"/>
      <c r="EI207" s="419"/>
      <c r="EJ207" s="419"/>
      <c r="EK207" s="419"/>
      <c r="EL207" s="419"/>
      <c r="EM207" s="419"/>
      <c r="EN207" s="419"/>
      <c r="EO207" s="419"/>
      <c r="EP207" s="419"/>
      <c r="EQ207" s="419"/>
      <c r="ER207" s="419"/>
      <c r="ES207" s="419"/>
      <c r="ET207" s="419"/>
      <c r="EU207" s="419"/>
    </row>
    <row r="208" spans="1:151" s="429" customFormat="1" ht="43.5">
      <c r="A208" s="429" t="s">
        <v>2257</v>
      </c>
      <c r="B208" s="429" t="s">
        <v>2154</v>
      </c>
      <c r="C208" s="429" t="s">
        <v>359</v>
      </c>
      <c r="D208" s="429" t="s">
        <v>2258</v>
      </c>
      <c r="E208" s="429" t="s">
        <v>2259</v>
      </c>
      <c r="F208" s="429" t="s">
        <v>1516</v>
      </c>
      <c r="G208" s="429" t="s">
        <v>1516</v>
      </c>
      <c r="H208" s="429" t="s">
        <v>1515</v>
      </c>
      <c r="I208" s="429" t="s">
        <v>1516</v>
      </c>
      <c r="J208" s="430" t="s">
        <v>1559</v>
      </c>
      <c r="K208" s="430" t="s">
        <v>2251</v>
      </c>
      <c r="L208" s="430" t="s">
        <v>967</v>
      </c>
      <c r="M208" s="429" t="s">
        <v>1519</v>
      </c>
      <c r="N208" s="429" t="s">
        <v>1520</v>
      </c>
      <c r="O208" s="429" t="s">
        <v>1516</v>
      </c>
      <c r="P208" s="429" t="s">
        <v>32</v>
      </c>
      <c r="Q208" s="429" t="s">
        <v>32</v>
      </c>
      <c r="R208" s="429" t="s">
        <v>1516</v>
      </c>
      <c r="S208" s="429" t="s">
        <v>1516</v>
      </c>
      <c r="T208" s="429" t="s">
        <v>8</v>
      </c>
      <c r="V208" s="429" t="s">
        <v>2138</v>
      </c>
      <c r="X208" s="429" t="s">
        <v>2256</v>
      </c>
      <c r="AC208" s="430"/>
      <c r="AD208" s="430"/>
      <c r="AF208" s="430"/>
      <c r="AG208" s="430"/>
      <c r="AH208" s="429">
        <v>1</v>
      </c>
      <c r="AI208" s="419"/>
      <c r="AJ208" s="419"/>
      <c r="AK208" s="419"/>
      <c r="AL208" s="419"/>
      <c r="AM208" s="419"/>
      <c r="AN208" s="419"/>
      <c r="AO208" s="419"/>
      <c r="AP208" s="419"/>
      <c r="AQ208" s="419"/>
      <c r="AR208" s="419"/>
      <c r="AS208" s="419"/>
      <c r="AT208" s="419"/>
      <c r="AU208" s="419"/>
      <c r="AV208" s="419"/>
      <c r="AW208" s="419"/>
      <c r="AX208" s="419"/>
      <c r="AY208" s="419"/>
      <c r="AZ208" s="419"/>
      <c r="BA208" s="419"/>
      <c r="BB208" s="419"/>
      <c r="BC208" s="419"/>
      <c r="BD208" s="419"/>
      <c r="BE208" s="419"/>
      <c r="BF208" s="419"/>
      <c r="BG208" s="419"/>
      <c r="BH208" s="419"/>
      <c r="BI208" s="419"/>
      <c r="BJ208" s="419"/>
      <c r="BK208" s="419"/>
      <c r="BL208" s="419"/>
      <c r="BM208" s="419"/>
      <c r="BN208" s="419"/>
      <c r="BO208" s="419"/>
      <c r="BP208" s="419"/>
      <c r="BQ208" s="419"/>
      <c r="BR208" s="419"/>
      <c r="BS208" s="419"/>
      <c r="BT208" s="419"/>
      <c r="BU208" s="419"/>
      <c r="BV208" s="419"/>
      <c r="BW208" s="419"/>
      <c r="BX208" s="419"/>
      <c r="BY208" s="419"/>
      <c r="BZ208" s="419"/>
      <c r="CA208" s="419"/>
      <c r="CB208" s="419"/>
      <c r="CC208" s="419"/>
      <c r="CD208" s="419"/>
      <c r="CE208" s="419"/>
      <c r="CF208" s="419"/>
      <c r="CG208" s="419"/>
      <c r="CH208" s="419"/>
      <c r="CI208" s="419"/>
      <c r="CJ208" s="419"/>
      <c r="CK208" s="419"/>
      <c r="CL208" s="419"/>
      <c r="CM208" s="419"/>
      <c r="CN208" s="419"/>
      <c r="CO208" s="419"/>
      <c r="CP208" s="419"/>
      <c r="CQ208" s="419"/>
      <c r="CR208" s="419"/>
      <c r="CS208" s="419"/>
      <c r="CT208" s="419"/>
      <c r="CU208" s="419"/>
      <c r="CV208" s="419"/>
      <c r="CW208" s="419"/>
      <c r="CX208" s="419"/>
      <c r="CY208" s="419"/>
      <c r="CZ208" s="419"/>
      <c r="DA208" s="419"/>
      <c r="DB208" s="419"/>
      <c r="DC208" s="419"/>
      <c r="DD208" s="419"/>
      <c r="DE208" s="419"/>
      <c r="DF208" s="419"/>
      <c r="DG208" s="419"/>
      <c r="DH208" s="419"/>
      <c r="DI208" s="419"/>
      <c r="DJ208" s="419"/>
      <c r="DK208" s="419"/>
      <c r="DL208" s="419"/>
      <c r="DM208" s="419"/>
      <c r="DN208" s="419"/>
      <c r="DO208" s="419"/>
      <c r="DP208" s="419"/>
      <c r="DQ208" s="419"/>
      <c r="DR208" s="419"/>
      <c r="DS208" s="419"/>
      <c r="DT208" s="419"/>
      <c r="DU208" s="419"/>
      <c r="DV208" s="419"/>
      <c r="DW208" s="419"/>
      <c r="DX208" s="419"/>
      <c r="DY208" s="419"/>
      <c r="DZ208" s="419"/>
      <c r="EA208" s="419"/>
      <c r="EB208" s="419"/>
      <c r="EC208" s="419"/>
      <c r="ED208" s="419"/>
      <c r="EE208" s="419"/>
      <c r="EF208" s="419"/>
      <c r="EG208" s="419"/>
      <c r="EH208" s="419"/>
      <c r="EI208" s="419"/>
      <c r="EJ208" s="419"/>
      <c r="EK208" s="419"/>
      <c r="EL208" s="419"/>
      <c r="EM208" s="419"/>
      <c r="EN208" s="419"/>
      <c r="EO208" s="419"/>
      <c r="EP208" s="419"/>
      <c r="EQ208" s="419"/>
      <c r="ER208" s="419"/>
      <c r="ES208" s="419"/>
      <c r="ET208" s="419"/>
      <c r="EU208" s="419"/>
    </row>
    <row r="209" spans="1:151" s="429" customFormat="1" ht="43.5">
      <c r="A209" s="429" t="s">
        <v>2260</v>
      </c>
      <c r="B209" s="429" t="s">
        <v>2154</v>
      </c>
      <c r="C209" s="429" t="s">
        <v>359</v>
      </c>
      <c r="D209" s="429" t="s">
        <v>2261</v>
      </c>
      <c r="E209" s="429" t="s">
        <v>2262</v>
      </c>
      <c r="F209" s="429" t="s">
        <v>1516</v>
      </c>
      <c r="G209" s="429" t="s">
        <v>1516</v>
      </c>
      <c r="H209" s="429" t="s">
        <v>1515</v>
      </c>
      <c r="I209" s="429" t="s">
        <v>1516</v>
      </c>
      <c r="J209" s="430" t="s">
        <v>1559</v>
      </c>
      <c r="K209" s="430" t="s">
        <v>2161</v>
      </c>
      <c r="L209" s="430" t="s">
        <v>967</v>
      </c>
      <c r="M209" s="429" t="s">
        <v>1519</v>
      </c>
      <c r="N209" s="429" t="s">
        <v>1520</v>
      </c>
      <c r="O209" s="429" t="s">
        <v>1516</v>
      </c>
      <c r="P209" s="429" t="s">
        <v>32</v>
      </c>
      <c r="Q209" s="429" t="s">
        <v>32</v>
      </c>
      <c r="R209" s="429" t="s">
        <v>1516</v>
      </c>
      <c r="S209" s="429" t="s">
        <v>1516</v>
      </c>
      <c r="T209" s="429" t="s">
        <v>8</v>
      </c>
      <c r="V209" s="429" t="s">
        <v>2138</v>
      </c>
      <c r="X209" s="429" t="s">
        <v>2256</v>
      </c>
      <c r="AC209" s="430"/>
      <c r="AD209" s="430"/>
      <c r="AF209" s="430"/>
      <c r="AG209" s="430"/>
      <c r="AH209" s="429">
        <v>1</v>
      </c>
      <c r="AI209" s="419"/>
      <c r="AJ209" s="419"/>
      <c r="AK209" s="419"/>
      <c r="AL209" s="419"/>
      <c r="AM209" s="419"/>
      <c r="AN209" s="419"/>
      <c r="AO209" s="419"/>
      <c r="AP209" s="419"/>
      <c r="AQ209" s="419"/>
      <c r="AR209" s="419"/>
      <c r="AS209" s="419"/>
      <c r="AT209" s="419"/>
      <c r="AU209" s="419"/>
      <c r="AV209" s="419"/>
      <c r="AW209" s="419"/>
      <c r="AX209" s="419"/>
      <c r="AY209" s="419"/>
      <c r="AZ209" s="419"/>
      <c r="BA209" s="419"/>
      <c r="BB209" s="419"/>
      <c r="BC209" s="419"/>
      <c r="BD209" s="419"/>
      <c r="BE209" s="419"/>
      <c r="BF209" s="419"/>
      <c r="BG209" s="419"/>
      <c r="BH209" s="419"/>
      <c r="BI209" s="419"/>
      <c r="BJ209" s="419"/>
      <c r="BK209" s="419"/>
      <c r="BL209" s="419"/>
      <c r="BM209" s="419"/>
      <c r="BN209" s="419"/>
      <c r="BO209" s="419"/>
      <c r="BP209" s="419"/>
      <c r="BQ209" s="419"/>
      <c r="BR209" s="419"/>
      <c r="BS209" s="419"/>
      <c r="BT209" s="419"/>
      <c r="BU209" s="419"/>
      <c r="BV209" s="419"/>
      <c r="BW209" s="419"/>
      <c r="BX209" s="419"/>
      <c r="BY209" s="419"/>
      <c r="BZ209" s="419"/>
      <c r="CA209" s="419"/>
      <c r="CB209" s="419"/>
      <c r="CC209" s="419"/>
      <c r="CD209" s="419"/>
      <c r="CE209" s="419"/>
      <c r="CF209" s="419"/>
      <c r="CG209" s="419"/>
      <c r="CH209" s="419"/>
      <c r="CI209" s="419"/>
      <c r="CJ209" s="419"/>
      <c r="CK209" s="419"/>
      <c r="CL209" s="419"/>
      <c r="CM209" s="419"/>
      <c r="CN209" s="419"/>
      <c r="CO209" s="419"/>
      <c r="CP209" s="419"/>
      <c r="CQ209" s="419"/>
      <c r="CR209" s="419"/>
      <c r="CS209" s="419"/>
      <c r="CT209" s="419"/>
      <c r="CU209" s="419"/>
      <c r="CV209" s="419"/>
      <c r="CW209" s="419"/>
      <c r="CX209" s="419"/>
      <c r="CY209" s="419"/>
      <c r="CZ209" s="419"/>
      <c r="DA209" s="419"/>
      <c r="DB209" s="419"/>
      <c r="DC209" s="419"/>
      <c r="DD209" s="419"/>
      <c r="DE209" s="419"/>
      <c r="DF209" s="419"/>
      <c r="DG209" s="419"/>
      <c r="DH209" s="419"/>
      <c r="DI209" s="419"/>
      <c r="DJ209" s="419"/>
      <c r="DK209" s="419"/>
      <c r="DL209" s="419"/>
      <c r="DM209" s="419"/>
      <c r="DN209" s="419"/>
      <c r="DO209" s="419"/>
      <c r="DP209" s="419"/>
      <c r="DQ209" s="419"/>
      <c r="DR209" s="419"/>
      <c r="DS209" s="419"/>
      <c r="DT209" s="419"/>
      <c r="DU209" s="419"/>
      <c r="DV209" s="419"/>
      <c r="DW209" s="419"/>
      <c r="DX209" s="419"/>
      <c r="DY209" s="419"/>
      <c r="DZ209" s="419"/>
      <c r="EA209" s="419"/>
      <c r="EB209" s="419"/>
      <c r="EC209" s="419"/>
      <c r="ED209" s="419"/>
      <c r="EE209" s="419"/>
      <c r="EF209" s="419"/>
      <c r="EG209" s="419"/>
      <c r="EH209" s="419"/>
      <c r="EI209" s="419"/>
      <c r="EJ209" s="419"/>
      <c r="EK209" s="419"/>
      <c r="EL209" s="419"/>
      <c r="EM209" s="419"/>
      <c r="EN209" s="419"/>
      <c r="EO209" s="419"/>
      <c r="EP209" s="419"/>
      <c r="EQ209" s="419"/>
      <c r="ER209" s="419"/>
      <c r="ES209" s="419"/>
      <c r="ET209" s="419"/>
      <c r="EU209" s="419"/>
    </row>
    <row r="210" spans="1:151" s="429" customFormat="1" ht="43.5">
      <c r="A210" s="429" t="s">
        <v>2263</v>
      </c>
      <c r="B210" s="429" t="s">
        <v>2154</v>
      </c>
      <c r="C210" s="429" t="s">
        <v>1632</v>
      </c>
      <c r="D210" s="429" t="s">
        <v>2264</v>
      </c>
      <c r="E210" s="429" t="s">
        <v>2265</v>
      </c>
      <c r="F210" s="429" t="s">
        <v>1516</v>
      </c>
      <c r="G210" s="429" t="s">
        <v>1516</v>
      </c>
      <c r="H210" s="429" t="s">
        <v>1515</v>
      </c>
      <c r="I210" s="429" t="s">
        <v>1516</v>
      </c>
      <c r="J210" s="430" t="s">
        <v>1559</v>
      </c>
      <c r="K210" s="430" t="s">
        <v>2161</v>
      </c>
      <c r="L210" s="430" t="s">
        <v>967</v>
      </c>
      <c r="M210" s="429" t="s">
        <v>1519</v>
      </c>
      <c r="N210" s="429" t="s">
        <v>1520</v>
      </c>
      <c r="O210" s="429" t="s">
        <v>1516</v>
      </c>
      <c r="P210" s="429" t="s">
        <v>32</v>
      </c>
      <c r="Q210" s="429" t="s">
        <v>32</v>
      </c>
      <c r="R210" s="429" t="s">
        <v>1516</v>
      </c>
      <c r="S210" s="429" t="s">
        <v>1516</v>
      </c>
      <c r="T210" s="429" t="s">
        <v>8</v>
      </c>
      <c r="V210" s="429" t="s">
        <v>2138</v>
      </c>
      <c r="X210" s="429" t="s">
        <v>2256</v>
      </c>
      <c r="AC210" s="430"/>
      <c r="AD210" s="430"/>
      <c r="AF210" s="430"/>
      <c r="AG210" s="430"/>
      <c r="AH210" s="429">
        <v>1</v>
      </c>
      <c r="AI210" s="419"/>
      <c r="AJ210" s="419"/>
      <c r="AK210" s="419"/>
      <c r="AL210" s="419"/>
      <c r="AM210" s="419"/>
      <c r="AN210" s="419"/>
      <c r="AO210" s="419"/>
      <c r="AP210" s="419"/>
      <c r="AQ210" s="419"/>
      <c r="AR210" s="419"/>
      <c r="AS210" s="419"/>
      <c r="AT210" s="419"/>
      <c r="AU210" s="419"/>
      <c r="AV210" s="419"/>
      <c r="AW210" s="419"/>
      <c r="AX210" s="419"/>
      <c r="AY210" s="419"/>
      <c r="AZ210" s="419"/>
      <c r="BA210" s="419"/>
      <c r="BB210" s="419"/>
      <c r="BC210" s="419"/>
      <c r="BD210" s="419"/>
      <c r="BE210" s="419"/>
      <c r="BF210" s="419"/>
      <c r="BG210" s="419"/>
      <c r="BH210" s="419"/>
      <c r="BI210" s="419"/>
      <c r="BJ210" s="419"/>
      <c r="BK210" s="419"/>
      <c r="BL210" s="419"/>
      <c r="BM210" s="419"/>
      <c r="BN210" s="419"/>
      <c r="BO210" s="419"/>
      <c r="BP210" s="419"/>
      <c r="BQ210" s="419"/>
      <c r="BR210" s="419"/>
      <c r="BS210" s="419"/>
      <c r="BT210" s="419"/>
      <c r="BU210" s="419"/>
      <c r="BV210" s="419"/>
      <c r="BW210" s="419"/>
      <c r="BX210" s="419"/>
      <c r="BY210" s="419"/>
      <c r="BZ210" s="419"/>
      <c r="CA210" s="419"/>
      <c r="CB210" s="419"/>
      <c r="CC210" s="419"/>
      <c r="CD210" s="419"/>
      <c r="CE210" s="419"/>
      <c r="CF210" s="419"/>
      <c r="CG210" s="419"/>
      <c r="CH210" s="419"/>
      <c r="CI210" s="419"/>
      <c r="CJ210" s="419"/>
      <c r="CK210" s="419"/>
      <c r="CL210" s="419"/>
      <c r="CM210" s="419"/>
      <c r="CN210" s="419"/>
      <c r="CO210" s="419"/>
      <c r="CP210" s="419"/>
      <c r="CQ210" s="419"/>
      <c r="CR210" s="419"/>
      <c r="CS210" s="419"/>
      <c r="CT210" s="419"/>
      <c r="CU210" s="419"/>
      <c r="CV210" s="419"/>
      <c r="CW210" s="419"/>
      <c r="CX210" s="419"/>
      <c r="CY210" s="419"/>
      <c r="CZ210" s="419"/>
      <c r="DA210" s="419"/>
      <c r="DB210" s="419"/>
      <c r="DC210" s="419"/>
      <c r="DD210" s="419"/>
      <c r="DE210" s="419"/>
      <c r="DF210" s="419"/>
      <c r="DG210" s="419"/>
      <c r="DH210" s="419"/>
      <c r="DI210" s="419"/>
      <c r="DJ210" s="419"/>
      <c r="DK210" s="419"/>
      <c r="DL210" s="419"/>
      <c r="DM210" s="419"/>
      <c r="DN210" s="419"/>
      <c r="DO210" s="419"/>
      <c r="DP210" s="419"/>
      <c r="DQ210" s="419"/>
      <c r="DR210" s="419"/>
      <c r="DS210" s="419"/>
      <c r="DT210" s="419"/>
      <c r="DU210" s="419"/>
      <c r="DV210" s="419"/>
      <c r="DW210" s="419"/>
      <c r="DX210" s="419"/>
      <c r="DY210" s="419"/>
      <c r="DZ210" s="419"/>
      <c r="EA210" s="419"/>
      <c r="EB210" s="419"/>
      <c r="EC210" s="419"/>
      <c r="ED210" s="419"/>
      <c r="EE210" s="419"/>
      <c r="EF210" s="419"/>
      <c r="EG210" s="419"/>
      <c r="EH210" s="419"/>
      <c r="EI210" s="419"/>
      <c r="EJ210" s="419"/>
      <c r="EK210" s="419"/>
      <c r="EL210" s="419"/>
      <c r="EM210" s="419"/>
      <c r="EN210" s="419"/>
      <c r="EO210" s="419"/>
      <c r="EP210" s="419"/>
      <c r="EQ210" s="419"/>
      <c r="ER210" s="419"/>
      <c r="ES210" s="419"/>
      <c r="ET210" s="419"/>
      <c r="EU210" s="419"/>
    </row>
    <row r="211" spans="1:151" s="429" customFormat="1" ht="43.5" hidden="1">
      <c r="A211" s="429" t="s">
        <v>2266</v>
      </c>
      <c r="B211" s="429" t="s">
        <v>883</v>
      </c>
      <c r="C211" s="429" t="s">
        <v>1632</v>
      </c>
      <c r="D211" s="429" t="s">
        <v>2264</v>
      </c>
      <c r="E211" s="429" t="s">
        <v>2267</v>
      </c>
      <c r="F211" s="429" t="s">
        <v>1516</v>
      </c>
      <c r="G211" s="429" t="s">
        <v>1516</v>
      </c>
      <c r="H211" s="429" t="s">
        <v>1515</v>
      </c>
      <c r="I211" s="429" t="s">
        <v>1516</v>
      </c>
      <c r="J211" s="430" t="s">
        <v>1517</v>
      </c>
      <c r="K211" s="430" t="s">
        <v>2161</v>
      </c>
      <c r="L211" s="430" t="s">
        <v>967</v>
      </c>
      <c r="M211" s="429" t="s">
        <v>2176</v>
      </c>
      <c r="N211" s="429" t="s">
        <v>1530</v>
      </c>
      <c r="O211" s="429" t="s">
        <v>1516</v>
      </c>
      <c r="P211" s="429" t="s">
        <v>32</v>
      </c>
      <c r="Q211" s="429" t="s">
        <v>32</v>
      </c>
      <c r="R211" s="429" t="s">
        <v>1516</v>
      </c>
      <c r="S211" s="429" t="s">
        <v>1516</v>
      </c>
      <c r="T211" s="429" t="s">
        <v>8</v>
      </c>
      <c r="U211" s="429" t="s">
        <v>2138</v>
      </c>
      <c r="V211" s="429" t="s">
        <v>2138</v>
      </c>
      <c r="X211" s="429" t="s">
        <v>2256</v>
      </c>
      <c r="AC211" s="430"/>
      <c r="AD211" s="430"/>
      <c r="AF211" s="430"/>
      <c r="AG211" s="430"/>
      <c r="AH211" s="429">
        <v>1</v>
      </c>
      <c r="AI211" s="419"/>
      <c r="AJ211" s="419"/>
      <c r="AK211" s="419"/>
      <c r="AL211" s="419"/>
      <c r="AM211" s="419"/>
      <c r="AN211" s="419"/>
      <c r="AO211" s="419"/>
      <c r="AP211" s="419"/>
      <c r="AQ211" s="419"/>
      <c r="AR211" s="419"/>
      <c r="AS211" s="419"/>
      <c r="AT211" s="419"/>
      <c r="AU211" s="419"/>
      <c r="AV211" s="419"/>
      <c r="AW211" s="419"/>
      <c r="AX211" s="419"/>
      <c r="AY211" s="419"/>
      <c r="AZ211" s="419"/>
      <c r="BA211" s="419"/>
      <c r="BB211" s="419"/>
      <c r="BC211" s="419"/>
      <c r="BD211" s="419"/>
      <c r="BE211" s="419"/>
      <c r="BF211" s="419"/>
      <c r="BG211" s="419"/>
      <c r="BH211" s="419"/>
      <c r="BI211" s="419"/>
      <c r="BJ211" s="419"/>
      <c r="BK211" s="419"/>
      <c r="BL211" s="419"/>
      <c r="BM211" s="419"/>
      <c r="BN211" s="419"/>
      <c r="BO211" s="419"/>
      <c r="BP211" s="419"/>
      <c r="BQ211" s="419"/>
      <c r="BR211" s="419"/>
      <c r="BS211" s="419"/>
      <c r="BT211" s="419"/>
      <c r="BU211" s="419"/>
      <c r="BV211" s="419"/>
      <c r="BW211" s="419"/>
      <c r="BX211" s="419"/>
      <c r="BY211" s="419"/>
      <c r="BZ211" s="419"/>
      <c r="CA211" s="419"/>
      <c r="CB211" s="419"/>
      <c r="CC211" s="419"/>
      <c r="CD211" s="419"/>
      <c r="CE211" s="419"/>
      <c r="CF211" s="419"/>
      <c r="CG211" s="419"/>
      <c r="CH211" s="419"/>
      <c r="CI211" s="419"/>
      <c r="CJ211" s="419"/>
      <c r="CK211" s="419"/>
      <c r="CL211" s="419"/>
      <c r="CM211" s="419"/>
      <c r="CN211" s="419"/>
      <c r="CO211" s="419"/>
      <c r="CP211" s="419"/>
      <c r="CQ211" s="419"/>
      <c r="CR211" s="419"/>
      <c r="CS211" s="419"/>
      <c r="CT211" s="419"/>
      <c r="CU211" s="419"/>
      <c r="CV211" s="419"/>
      <c r="CW211" s="419"/>
      <c r="CX211" s="419"/>
      <c r="CY211" s="419"/>
      <c r="CZ211" s="419"/>
      <c r="DA211" s="419"/>
      <c r="DB211" s="419"/>
      <c r="DC211" s="419"/>
      <c r="DD211" s="419"/>
      <c r="DE211" s="419"/>
      <c r="DF211" s="419"/>
      <c r="DG211" s="419"/>
      <c r="DH211" s="419"/>
      <c r="DI211" s="419"/>
      <c r="DJ211" s="419"/>
      <c r="DK211" s="419"/>
      <c r="DL211" s="419"/>
      <c r="DM211" s="419"/>
      <c r="DN211" s="419"/>
      <c r="DO211" s="419"/>
      <c r="DP211" s="419"/>
      <c r="DQ211" s="419"/>
      <c r="DR211" s="419"/>
      <c r="DS211" s="419"/>
      <c r="DT211" s="419"/>
      <c r="DU211" s="419"/>
      <c r="DV211" s="419"/>
      <c r="DW211" s="419"/>
      <c r="DX211" s="419"/>
      <c r="DY211" s="419"/>
      <c r="DZ211" s="419"/>
      <c r="EA211" s="419"/>
      <c r="EB211" s="419"/>
      <c r="EC211" s="419"/>
      <c r="ED211" s="419"/>
      <c r="EE211" s="419"/>
      <c r="EF211" s="419"/>
      <c r="EG211" s="419"/>
      <c r="EH211" s="419"/>
      <c r="EI211" s="419"/>
      <c r="EJ211" s="419"/>
      <c r="EK211" s="419"/>
      <c r="EL211" s="419"/>
      <c r="EM211" s="419"/>
      <c r="EN211" s="419"/>
      <c r="EO211" s="419"/>
      <c r="EP211" s="419"/>
      <c r="EQ211" s="419"/>
      <c r="ER211" s="419"/>
      <c r="ES211" s="419"/>
      <c r="ET211" s="419"/>
      <c r="EU211" s="419"/>
    </row>
    <row r="212" spans="1:151" s="429" customFormat="1" ht="58">
      <c r="A212" s="429" t="s">
        <v>2268</v>
      </c>
      <c r="B212" s="429" t="s">
        <v>2154</v>
      </c>
      <c r="C212" s="429" t="s">
        <v>1632</v>
      </c>
      <c r="D212" s="429" t="s">
        <v>2269</v>
      </c>
      <c r="E212" s="429" t="s">
        <v>2270</v>
      </c>
      <c r="F212" s="429" t="s">
        <v>1516</v>
      </c>
      <c r="G212" s="429" t="s">
        <v>1516</v>
      </c>
      <c r="H212" s="429" t="s">
        <v>1515</v>
      </c>
      <c r="I212" s="429" t="s">
        <v>1516</v>
      </c>
      <c r="J212" s="430" t="s">
        <v>1559</v>
      </c>
      <c r="K212" s="430" t="s">
        <v>2251</v>
      </c>
      <c r="L212" s="430" t="s">
        <v>967</v>
      </c>
      <c r="M212" s="429" t="s">
        <v>1519</v>
      </c>
      <c r="N212" s="429" t="s">
        <v>1520</v>
      </c>
      <c r="O212" s="429" t="s">
        <v>1516</v>
      </c>
      <c r="P212" s="429" t="s">
        <v>32</v>
      </c>
      <c r="Q212" s="429" t="s">
        <v>32</v>
      </c>
      <c r="R212" s="429" t="s">
        <v>1516</v>
      </c>
      <c r="S212" s="429" t="s">
        <v>1516</v>
      </c>
      <c r="T212" s="429" t="s">
        <v>8</v>
      </c>
      <c r="V212" s="429" t="s">
        <v>2138</v>
      </c>
      <c r="X212" s="429" t="s">
        <v>2271</v>
      </c>
      <c r="AC212" s="430"/>
      <c r="AD212" s="430"/>
      <c r="AF212" s="430"/>
      <c r="AG212" s="430"/>
      <c r="AH212" s="429">
        <v>1</v>
      </c>
      <c r="AI212" s="419"/>
      <c r="AJ212" s="419"/>
      <c r="AK212" s="419"/>
      <c r="AL212" s="419"/>
      <c r="AM212" s="419"/>
      <c r="AN212" s="419"/>
      <c r="AO212" s="419"/>
      <c r="AP212" s="419"/>
      <c r="AQ212" s="419"/>
      <c r="AR212" s="419"/>
      <c r="AS212" s="419"/>
      <c r="AT212" s="419"/>
      <c r="AU212" s="419"/>
      <c r="AV212" s="419"/>
      <c r="AW212" s="419"/>
      <c r="AX212" s="419"/>
      <c r="AY212" s="419"/>
      <c r="AZ212" s="419"/>
      <c r="BA212" s="419"/>
      <c r="BB212" s="419"/>
      <c r="BC212" s="419"/>
      <c r="BD212" s="419"/>
      <c r="BE212" s="419"/>
      <c r="BF212" s="419"/>
      <c r="BG212" s="419"/>
      <c r="BH212" s="419"/>
      <c r="BI212" s="419"/>
      <c r="BJ212" s="419"/>
      <c r="BK212" s="419"/>
      <c r="BL212" s="419"/>
      <c r="BM212" s="419"/>
      <c r="BN212" s="419"/>
      <c r="BO212" s="419"/>
      <c r="BP212" s="419"/>
      <c r="BQ212" s="419"/>
      <c r="BR212" s="419"/>
      <c r="BS212" s="419"/>
      <c r="BT212" s="419"/>
      <c r="BU212" s="419"/>
      <c r="BV212" s="419"/>
      <c r="BW212" s="419"/>
      <c r="BX212" s="419"/>
      <c r="BY212" s="419"/>
      <c r="BZ212" s="419"/>
      <c r="CA212" s="419"/>
      <c r="CB212" s="419"/>
      <c r="CC212" s="419"/>
      <c r="CD212" s="419"/>
      <c r="CE212" s="419"/>
      <c r="CF212" s="419"/>
      <c r="CG212" s="419"/>
      <c r="CH212" s="419"/>
      <c r="CI212" s="419"/>
      <c r="CJ212" s="419"/>
      <c r="CK212" s="419"/>
      <c r="CL212" s="419"/>
      <c r="CM212" s="419"/>
      <c r="CN212" s="419"/>
      <c r="CO212" s="419"/>
      <c r="CP212" s="419"/>
      <c r="CQ212" s="419"/>
      <c r="CR212" s="419"/>
      <c r="CS212" s="419"/>
      <c r="CT212" s="419"/>
      <c r="CU212" s="419"/>
      <c r="CV212" s="419"/>
      <c r="CW212" s="419"/>
      <c r="CX212" s="419"/>
      <c r="CY212" s="419"/>
      <c r="CZ212" s="419"/>
      <c r="DA212" s="419"/>
      <c r="DB212" s="419"/>
      <c r="DC212" s="419"/>
      <c r="DD212" s="419"/>
      <c r="DE212" s="419"/>
      <c r="DF212" s="419"/>
      <c r="DG212" s="419"/>
      <c r="DH212" s="419"/>
      <c r="DI212" s="419"/>
      <c r="DJ212" s="419"/>
      <c r="DK212" s="419"/>
      <c r="DL212" s="419"/>
      <c r="DM212" s="419"/>
      <c r="DN212" s="419"/>
      <c r="DO212" s="419"/>
      <c r="DP212" s="419"/>
      <c r="DQ212" s="419"/>
      <c r="DR212" s="419"/>
      <c r="DS212" s="419"/>
      <c r="DT212" s="419"/>
      <c r="DU212" s="419"/>
      <c r="DV212" s="419"/>
      <c r="DW212" s="419"/>
      <c r="DX212" s="419"/>
      <c r="DY212" s="419"/>
      <c r="DZ212" s="419"/>
      <c r="EA212" s="419"/>
      <c r="EB212" s="419"/>
      <c r="EC212" s="419"/>
      <c r="ED212" s="419"/>
      <c r="EE212" s="419"/>
      <c r="EF212" s="419"/>
      <c r="EG212" s="419"/>
      <c r="EH212" s="419"/>
      <c r="EI212" s="419"/>
      <c r="EJ212" s="419"/>
      <c r="EK212" s="419"/>
      <c r="EL212" s="419"/>
      <c r="EM212" s="419"/>
      <c r="EN212" s="419"/>
      <c r="EO212" s="419"/>
      <c r="EP212" s="419"/>
      <c r="EQ212" s="419"/>
      <c r="ER212" s="419"/>
      <c r="ES212" s="419"/>
      <c r="ET212" s="419"/>
      <c r="EU212" s="419"/>
    </row>
    <row r="213" spans="1:151" s="429" customFormat="1" ht="43.5">
      <c r="A213" s="429" t="s">
        <v>2272</v>
      </c>
      <c r="B213" s="429" t="s">
        <v>2154</v>
      </c>
      <c r="C213" s="429" t="s">
        <v>359</v>
      </c>
      <c r="D213" s="429" t="s">
        <v>2273</v>
      </c>
      <c r="E213" s="429" t="s">
        <v>2274</v>
      </c>
      <c r="F213" s="429" t="s">
        <v>1516</v>
      </c>
      <c r="G213" s="429" t="s">
        <v>1516</v>
      </c>
      <c r="H213" s="429" t="s">
        <v>1515</v>
      </c>
      <c r="I213" s="429" t="s">
        <v>1516</v>
      </c>
      <c r="J213" s="430" t="s">
        <v>1559</v>
      </c>
      <c r="K213" s="430" t="s">
        <v>2251</v>
      </c>
      <c r="L213" s="430" t="s">
        <v>967</v>
      </c>
      <c r="M213" s="429" t="s">
        <v>1519</v>
      </c>
      <c r="N213" s="429" t="s">
        <v>1520</v>
      </c>
      <c r="O213" s="429" t="s">
        <v>1516</v>
      </c>
      <c r="P213" s="429" t="s">
        <v>32</v>
      </c>
      <c r="Q213" s="429" t="s">
        <v>32</v>
      </c>
      <c r="R213" s="429" t="s">
        <v>1516</v>
      </c>
      <c r="S213" s="429" t="s">
        <v>1516</v>
      </c>
      <c r="T213" s="429" t="s">
        <v>8</v>
      </c>
      <c r="V213" s="429" t="s">
        <v>2138</v>
      </c>
      <c r="X213" s="429" t="s">
        <v>2275</v>
      </c>
      <c r="AC213" s="430"/>
      <c r="AD213" s="430"/>
      <c r="AF213" s="430"/>
      <c r="AG213" s="430"/>
      <c r="AH213" s="429">
        <v>1</v>
      </c>
      <c r="AI213" s="419"/>
      <c r="AJ213" s="419"/>
      <c r="AK213" s="419"/>
      <c r="AL213" s="419"/>
      <c r="AM213" s="419"/>
      <c r="AN213" s="419"/>
      <c r="AO213" s="419"/>
      <c r="AP213" s="419"/>
      <c r="AQ213" s="419"/>
      <c r="AR213" s="419"/>
      <c r="AS213" s="419"/>
      <c r="AT213" s="419"/>
      <c r="AU213" s="419"/>
      <c r="AV213" s="419"/>
      <c r="AW213" s="419"/>
      <c r="AX213" s="419"/>
      <c r="AY213" s="419"/>
      <c r="AZ213" s="419"/>
      <c r="BA213" s="419"/>
      <c r="BB213" s="419"/>
      <c r="BC213" s="419"/>
      <c r="BD213" s="419"/>
      <c r="BE213" s="419"/>
      <c r="BF213" s="419"/>
      <c r="BG213" s="419"/>
      <c r="BH213" s="419"/>
      <c r="BI213" s="419"/>
      <c r="BJ213" s="419"/>
      <c r="BK213" s="419"/>
      <c r="BL213" s="419"/>
      <c r="BM213" s="419"/>
      <c r="BN213" s="419"/>
      <c r="BO213" s="419"/>
      <c r="BP213" s="419"/>
      <c r="BQ213" s="419"/>
      <c r="BR213" s="419"/>
      <c r="BS213" s="419"/>
      <c r="BT213" s="419"/>
      <c r="BU213" s="419"/>
      <c r="BV213" s="419"/>
      <c r="BW213" s="419"/>
      <c r="BX213" s="419"/>
      <c r="BY213" s="419"/>
      <c r="BZ213" s="419"/>
      <c r="CA213" s="419"/>
      <c r="CB213" s="419"/>
      <c r="CC213" s="419"/>
      <c r="CD213" s="419"/>
      <c r="CE213" s="419"/>
      <c r="CF213" s="419"/>
      <c r="CG213" s="419"/>
      <c r="CH213" s="419"/>
      <c r="CI213" s="419"/>
      <c r="CJ213" s="419"/>
      <c r="CK213" s="419"/>
      <c r="CL213" s="419"/>
      <c r="CM213" s="419"/>
      <c r="CN213" s="419"/>
      <c r="CO213" s="419"/>
      <c r="CP213" s="419"/>
      <c r="CQ213" s="419"/>
      <c r="CR213" s="419"/>
      <c r="CS213" s="419"/>
      <c r="CT213" s="419"/>
      <c r="CU213" s="419"/>
      <c r="CV213" s="419"/>
      <c r="CW213" s="419"/>
      <c r="CX213" s="419"/>
      <c r="CY213" s="419"/>
      <c r="CZ213" s="419"/>
      <c r="DA213" s="419"/>
      <c r="DB213" s="419"/>
      <c r="DC213" s="419"/>
      <c r="DD213" s="419"/>
      <c r="DE213" s="419"/>
      <c r="DF213" s="419"/>
      <c r="DG213" s="419"/>
      <c r="DH213" s="419"/>
      <c r="DI213" s="419"/>
      <c r="DJ213" s="419"/>
      <c r="DK213" s="419"/>
      <c r="DL213" s="419"/>
      <c r="DM213" s="419"/>
      <c r="DN213" s="419"/>
      <c r="DO213" s="419"/>
      <c r="DP213" s="419"/>
      <c r="DQ213" s="419"/>
      <c r="DR213" s="419"/>
      <c r="DS213" s="419"/>
      <c r="DT213" s="419"/>
      <c r="DU213" s="419"/>
      <c r="DV213" s="419"/>
      <c r="DW213" s="419"/>
      <c r="DX213" s="419"/>
      <c r="DY213" s="419"/>
      <c r="DZ213" s="419"/>
      <c r="EA213" s="419"/>
      <c r="EB213" s="419"/>
      <c r="EC213" s="419"/>
      <c r="ED213" s="419"/>
      <c r="EE213" s="419"/>
      <c r="EF213" s="419"/>
      <c r="EG213" s="419"/>
      <c r="EH213" s="419"/>
      <c r="EI213" s="419"/>
      <c r="EJ213" s="419"/>
      <c r="EK213" s="419"/>
      <c r="EL213" s="419"/>
      <c r="EM213" s="419"/>
      <c r="EN213" s="419"/>
      <c r="EO213" s="419"/>
      <c r="EP213" s="419"/>
      <c r="EQ213" s="419"/>
      <c r="ER213" s="419"/>
      <c r="ES213" s="419"/>
      <c r="ET213" s="419"/>
      <c r="EU213" s="419"/>
    </row>
    <row r="214" spans="1:151" s="429" customFormat="1" ht="43.5">
      <c r="A214" s="429" t="s">
        <v>2276</v>
      </c>
      <c r="B214" s="429" t="s">
        <v>2154</v>
      </c>
      <c r="C214" s="429" t="s">
        <v>359</v>
      </c>
      <c r="D214" s="454" t="s">
        <v>2277</v>
      </c>
      <c r="E214" s="429" t="s">
        <v>2278</v>
      </c>
      <c r="F214" s="429" t="s">
        <v>1516</v>
      </c>
      <c r="G214" s="429" t="s">
        <v>1516</v>
      </c>
      <c r="H214" s="429" t="s">
        <v>1515</v>
      </c>
      <c r="I214" s="429" t="s">
        <v>1516</v>
      </c>
      <c r="J214" s="430" t="s">
        <v>1559</v>
      </c>
      <c r="K214" s="430" t="s">
        <v>2251</v>
      </c>
      <c r="L214" s="430" t="s">
        <v>967</v>
      </c>
      <c r="M214" s="429" t="s">
        <v>1519</v>
      </c>
      <c r="N214" s="429" t="s">
        <v>1520</v>
      </c>
      <c r="O214" s="429" t="s">
        <v>1516</v>
      </c>
      <c r="P214" s="429" t="s">
        <v>32</v>
      </c>
      <c r="Q214" s="429" t="s">
        <v>32</v>
      </c>
      <c r="R214" s="429" t="s">
        <v>1516</v>
      </c>
      <c r="S214" s="429" t="s">
        <v>1516</v>
      </c>
      <c r="T214" s="429" t="s">
        <v>8</v>
      </c>
      <c r="V214" s="429" t="s">
        <v>2138</v>
      </c>
      <c r="X214" s="429" t="s">
        <v>2275</v>
      </c>
      <c r="AC214" s="430"/>
      <c r="AD214" s="430"/>
      <c r="AF214" s="430"/>
      <c r="AG214" s="430"/>
      <c r="AH214" s="429">
        <v>1</v>
      </c>
      <c r="AI214" s="419"/>
      <c r="AJ214" s="419"/>
      <c r="AK214" s="419"/>
      <c r="AL214" s="419"/>
      <c r="AM214" s="419"/>
      <c r="AN214" s="419"/>
      <c r="AO214" s="419"/>
      <c r="AP214" s="419"/>
      <c r="AQ214" s="419"/>
      <c r="AR214" s="419"/>
      <c r="AS214" s="419"/>
      <c r="AT214" s="419"/>
      <c r="AU214" s="419"/>
      <c r="AV214" s="419"/>
      <c r="AW214" s="419"/>
      <c r="AX214" s="419"/>
      <c r="AY214" s="419"/>
      <c r="AZ214" s="419"/>
      <c r="BA214" s="419"/>
      <c r="BB214" s="419"/>
      <c r="BC214" s="419"/>
      <c r="BD214" s="419"/>
      <c r="BE214" s="419"/>
      <c r="BF214" s="419"/>
      <c r="BG214" s="419"/>
      <c r="BH214" s="419"/>
      <c r="BI214" s="419"/>
      <c r="BJ214" s="419"/>
      <c r="BK214" s="419"/>
      <c r="BL214" s="419"/>
      <c r="BM214" s="419"/>
      <c r="BN214" s="419"/>
      <c r="BO214" s="419"/>
      <c r="BP214" s="419"/>
      <c r="BQ214" s="419"/>
      <c r="BR214" s="419"/>
      <c r="BS214" s="419"/>
      <c r="BT214" s="419"/>
      <c r="BU214" s="419"/>
      <c r="BV214" s="419"/>
      <c r="BW214" s="419"/>
      <c r="BX214" s="419"/>
      <c r="BY214" s="419"/>
      <c r="BZ214" s="419"/>
      <c r="CA214" s="419"/>
      <c r="CB214" s="419"/>
      <c r="CC214" s="419"/>
      <c r="CD214" s="419"/>
      <c r="CE214" s="419"/>
      <c r="CF214" s="419"/>
      <c r="CG214" s="419"/>
      <c r="CH214" s="419"/>
      <c r="CI214" s="419"/>
      <c r="CJ214" s="419"/>
      <c r="CK214" s="419"/>
      <c r="CL214" s="419"/>
      <c r="CM214" s="419"/>
      <c r="CN214" s="419"/>
      <c r="CO214" s="419"/>
      <c r="CP214" s="419"/>
      <c r="CQ214" s="419"/>
      <c r="CR214" s="419"/>
      <c r="CS214" s="419"/>
      <c r="CT214" s="419"/>
      <c r="CU214" s="419"/>
      <c r="CV214" s="419"/>
      <c r="CW214" s="419"/>
      <c r="CX214" s="419"/>
      <c r="CY214" s="419"/>
      <c r="CZ214" s="419"/>
      <c r="DA214" s="419"/>
      <c r="DB214" s="419"/>
      <c r="DC214" s="419"/>
      <c r="DD214" s="419"/>
      <c r="DE214" s="419"/>
      <c r="DF214" s="419"/>
      <c r="DG214" s="419"/>
      <c r="DH214" s="419"/>
      <c r="DI214" s="419"/>
      <c r="DJ214" s="419"/>
      <c r="DK214" s="419"/>
      <c r="DL214" s="419"/>
      <c r="DM214" s="419"/>
      <c r="DN214" s="419"/>
      <c r="DO214" s="419"/>
      <c r="DP214" s="419"/>
      <c r="DQ214" s="419"/>
      <c r="DR214" s="419"/>
      <c r="DS214" s="419"/>
      <c r="DT214" s="419"/>
      <c r="DU214" s="419"/>
      <c r="DV214" s="419"/>
      <c r="DW214" s="419"/>
      <c r="DX214" s="419"/>
      <c r="DY214" s="419"/>
      <c r="DZ214" s="419"/>
      <c r="EA214" s="419"/>
      <c r="EB214" s="419"/>
      <c r="EC214" s="419"/>
      <c r="ED214" s="419"/>
      <c r="EE214" s="419"/>
      <c r="EF214" s="419"/>
      <c r="EG214" s="419"/>
      <c r="EH214" s="419"/>
      <c r="EI214" s="419"/>
      <c r="EJ214" s="419"/>
      <c r="EK214" s="419"/>
      <c r="EL214" s="419"/>
      <c r="EM214" s="419"/>
      <c r="EN214" s="419"/>
      <c r="EO214" s="419"/>
      <c r="EP214" s="419"/>
      <c r="EQ214" s="419"/>
      <c r="ER214" s="419"/>
      <c r="ES214" s="419"/>
      <c r="ET214" s="419"/>
      <c r="EU214" s="419"/>
    </row>
    <row r="215" spans="1:151" s="429" customFormat="1" ht="43.5">
      <c r="A215" s="429" t="s">
        <v>2279</v>
      </c>
      <c r="B215" s="429" t="s">
        <v>2154</v>
      </c>
      <c r="C215" s="429" t="s">
        <v>359</v>
      </c>
      <c r="D215" s="454" t="s">
        <v>2280</v>
      </c>
      <c r="E215" s="429" t="s">
        <v>2281</v>
      </c>
      <c r="F215" s="429" t="s">
        <v>1516</v>
      </c>
      <c r="G215" s="429" t="s">
        <v>1516</v>
      </c>
      <c r="H215" s="429" t="s">
        <v>1515</v>
      </c>
      <c r="I215" s="429" t="s">
        <v>1516</v>
      </c>
      <c r="J215" s="430" t="s">
        <v>1559</v>
      </c>
      <c r="K215" s="430" t="s">
        <v>2282</v>
      </c>
      <c r="L215" s="430" t="s">
        <v>967</v>
      </c>
      <c r="M215" s="429" t="s">
        <v>1519</v>
      </c>
      <c r="N215" s="429" t="s">
        <v>1520</v>
      </c>
      <c r="O215" s="429" t="s">
        <v>1516</v>
      </c>
      <c r="P215" s="429" t="s">
        <v>32</v>
      </c>
      <c r="Q215" s="429" t="s">
        <v>32</v>
      </c>
      <c r="R215" s="429" t="s">
        <v>1516</v>
      </c>
      <c r="S215" s="429" t="s">
        <v>1516</v>
      </c>
      <c r="T215" s="429" t="s">
        <v>8</v>
      </c>
      <c r="V215" s="429" t="s">
        <v>2138</v>
      </c>
      <c r="X215" s="429" t="s">
        <v>2275</v>
      </c>
      <c r="AC215" s="430"/>
      <c r="AD215" s="430"/>
      <c r="AF215" s="430"/>
      <c r="AG215" s="430"/>
      <c r="AH215" s="429">
        <v>1</v>
      </c>
      <c r="AI215" s="419"/>
      <c r="AJ215" s="419"/>
      <c r="AK215" s="419"/>
      <c r="AL215" s="419"/>
      <c r="AM215" s="419"/>
      <c r="AN215" s="419"/>
      <c r="AO215" s="419"/>
      <c r="AP215" s="419"/>
      <c r="AQ215" s="419"/>
      <c r="AR215" s="419"/>
      <c r="AS215" s="419"/>
      <c r="AT215" s="419"/>
      <c r="AU215" s="419"/>
      <c r="AV215" s="419"/>
      <c r="AW215" s="419"/>
      <c r="AX215" s="419"/>
      <c r="AY215" s="419"/>
      <c r="AZ215" s="419"/>
      <c r="BA215" s="419"/>
      <c r="BB215" s="419"/>
      <c r="BC215" s="419"/>
      <c r="BD215" s="419"/>
      <c r="BE215" s="419"/>
      <c r="BF215" s="419"/>
      <c r="BG215" s="419"/>
      <c r="BH215" s="419"/>
      <c r="BI215" s="419"/>
      <c r="BJ215" s="419"/>
      <c r="BK215" s="419"/>
      <c r="BL215" s="419"/>
      <c r="BM215" s="419"/>
      <c r="BN215" s="419"/>
      <c r="BO215" s="419"/>
      <c r="BP215" s="419"/>
      <c r="BQ215" s="419"/>
      <c r="BR215" s="419"/>
      <c r="BS215" s="419"/>
      <c r="BT215" s="419"/>
      <c r="BU215" s="419"/>
      <c r="BV215" s="419"/>
      <c r="BW215" s="419"/>
      <c r="BX215" s="419"/>
      <c r="BY215" s="419"/>
      <c r="BZ215" s="419"/>
      <c r="CA215" s="419"/>
      <c r="CB215" s="419"/>
      <c r="CC215" s="419"/>
      <c r="CD215" s="419"/>
      <c r="CE215" s="419"/>
      <c r="CF215" s="419"/>
      <c r="CG215" s="419"/>
      <c r="CH215" s="419"/>
      <c r="CI215" s="419"/>
      <c r="CJ215" s="419"/>
      <c r="CK215" s="419"/>
      <c r="CL215" s="419"/>
      <c r="CM215" s="419"/>
      <c r="CN215" s="419"/>
      <c r="CO215" s="419"/>
      <c r="CP215" s="419"/>
      <c r="CQ215" s="419"/>
      <c r="CR215" s="419"/>
      <c r="CS215" s="419"/>
      <c r="CT215" s="419"/>
      <c r="CU215" s="419"/>
      <c r="CV215" s="419"/>
      <c r="CW215" s="419"/>
      <c r="CX215" s="419"/>
      <c r="CY215" s="419"/>
      <c r="CZ215" s="419"/>
      <c r="DA215" s="419"/>
      <c r="DB215" s="419"/>
      <c r="DC215" s="419"/>
      <c r="DD215" s="419"/>
      <c r="DE215" s="419"/>
      <c r="DF215" s="419"/>
      <c r="DG215" s="419"/>
      <c r="DH215" s="419"/>
      <c r="DI215" s="419"/>
      <c r="DJ215" s="419"/>
      <c r="DK215" s="419"/>
      <c r="DL215" s="419"/>
      <c r="DM215" s="419"/>
      <c r="DN215" s="419"/>
      <c r="DO215" s="419"/>
      <c r="DP215" s="419"/>
      <c r="DQ215" s="419"/>
      <c r="DR215" s="419"/>
      <c r="DS215" s="419"/>
      <c r="DT215" s="419"/>
      <c r="DU215" s="419"/>
      <c r="DV215" s="419"/>
      <c r="DW215" s="419"/>
      <c r="DX215" s="419"/>
      <c r="DY215" s="419"/>
      <c r="DZ215" s="419"/>
      <c r="EA215" s="419"/>
      <c r="EB215" s="419"/>
      <c r="EC215" s="419"/>
      <c r="ED215" s="419"/>
      <c r="EE215" s="419"/>
      <c r="EF215" s="419"/>
      <c r="EG215" s="419"/>
      <c r="EH215" s="419"/>
      <c r="EI215" s="419"/>
      <c r="EJ215" s="419"/>
      <c r="EK215" s="419"/>
      <c r="EL215" s="419"/>
      <c r="EM215" s="419"/>
      <c r="EN215" s="419"/>
      <c r="EO215" s="419"/>
      <c r="EP215" s="419"/>
      <c r="EQ215" s="419"/>
      <c r="ER215" s="419"/>
      <c r="ES215" s="419"/>
      <c r="ET215" s="419"/>
      <c r="EU215" s="419"/>
    </row>
    <row r="216" spans="1:151" s="429" customFormat="1" ht="43.5">
      <c r="A216" s="429" t="s">
        <v>2283</v>
      </c>
      <c r="B216" s="429" t="s">
        <v>2154</v>
      </c>
      <c r="C216" s="429" t="s">
        <v>359</v>
      </c>
      <c r="D216" s="454" t="s">
        <v>2284</v>
      </c>
      <c r="E216" s="429" t="s">
        <v>2285</v>
      </c>
      <c r="F216" s="429" t="s">
        <v>1516</v>
      </c>
      <c r="G216" s="429" t="s">
        <v>1516</v>
      </c>
      <c r="H216" s="429" t="s">
        <v>1515</v>
      </c>
      <c r="I216" s="429" t="s">
        <v>1516</v>
      </c>
      <c r="J216" s="430" t="s">
        <v>1559</v>
      </c>
      <c r="K216" s="430" t="s">
        <v>2251</v>
      </c>
      <c r="L216" s="430" t="s">
        <v>967</v>
      </c>
      <c r="M216" s="429" t="s">
        <v>1519</v>
      </c>
      <c r="N216" s="429" t="s">
        <v>1520</v>
      </c>
      <c r="O216" s="429" t="s">
        <v>1516</v>
      </c>
      <c r="P216" s="429" t="s">
        <v>32</v>
      </c>
      <c r="Q216" s="429" t="s">
        <v>32</v>
      </c>
      <c r="R216" s="429" t="s">
        <v>1516</v>
      </c>
      <c r="S216" s="429" t="s">
        <v>1516</v>
      </c>
      <c r="T216" s="429" t="s">
        <v>8</v>
      </c>
      <c r="V216" s="429" t="s">
        <v>2138</v>
      </c>
      <c r="X216" s="429" t="s">
        <v>2275</v>
      </c>
      <c r="AC216" s="430"/>
      <c r="AD216" s="430"/>
      <c r="AF216" s="430"/>
      <c r="AG216" s="430"/>
      <c r="AH216" s="429">
        <v>1</v>
      </c>
      <c r="AI216" s="419"/>
      <c r="AJ216" s="419"/>
      <c r="AK216" s="419"/>
      <c r="AL216" s="419"/>
      <c r="AM216" s="419"/>
      <c r="AN216" s="419"/>
      <c r="AO216" s="419"/>
      <c r="AP216" s="419"/>
      <c r="AQ216" s="419"/>
      <c r="AR216" s="419"/>
      <c r="AS216" s="419"/>
      <c r="AT216" s="419"/>
      <c r="AU216" s="419"/>
      <c r="AV216" s="419"/>
      <c r="AW216" s="419"/>
      <c r="AX216" s="419"/>
      <c r="AY216" s="419"/>
      <c r="AZ216" s="419"/>
      <c r="BA216" s="419"/>
      <c r="BB216" s="419"/>
      <c r="BC216" s="419"/>
      <c r="BD216" s="419"/>
      <c r="BE216" s="419"/>
      <c r="BF216" s="419"/>
      <c r="BG216" s="419"/>
      <c r="BH216" s="419"/>
      <c r="BI216" s="419"/>
      <c r="BJ216" s="419"/>
      <c r="BK216" s="419"/>
      <c r="BL216" s="419"/>
      <c r="BM216" s="419"/>
      <c r="BN216" s="419"/>
      <c r="BO216" s="419"/>
      <c r="BP216" s="419"/>
      <c r="BQ216" s="419"/>
      <c r="BR216" s="419"/>
      <c r="BS216" s="419"/>
      <c r="BT216" s="419"/>
      <c r="BU216" s="419"/>
      <c r="BV216" s="419"/>
      <c r="BW216" s="419"/>
      <c r="BX216" s="419"/>
      <c r="BY216" s="419"/>
      <c r="BZ216" s="419"/>
      <c r="CA216" s="419"/>
      <c r="CB216" s="419"/>
      <c r="CC216" s="419"/>
      <c r="CD216" s="419"/>
      <c r="CE216" s="419"/>
      <c r="CF216" s="419"/>
      <c r="CG216" s="419"/>
      <c r="CH216" s="419"/>
      <c r="CI216" s="419"/>
      <c r="CJ216" s="419"/>
      <c r="CK216" s="419"/>
      <c r="CL216" s="419"/>
      <c r="CM216" s="419"/>
      <c r="CN216" s="419"/>
      <c r="CO216" s="419"/>
      <c r="CP216" s="419"/>
      <c r="CQ216" s="419"/>
      <c r="CR216" s="419"/>
      <c r="CS216" s="419"/>
      <c r="CT216" s="419"/>
      <c r="CU216" s="419"/>
      <c r="CV216" s="419"/>
      <c r="CW216" s="419"/>
      <c r="CX216" s="419"/>
      <c r="CY216" s="419"/>
      <c r="CZ216" s="419"/>
      <c r="DA216" s="419"/>
      <c r="DB216" s="419"/>
      <c r="DC216" s="419"/>
      <c r="DD216" s="419"/>
      <c r="DE216" s="419"/>
      <c r="DF216" s="419"/>
      <c r="DG216" s="419"/>
      <c r="DH216" s="419"/>
      <c r="DI216" s="419"/>
      <c r="DJ216" s="419"/>
      <c r="DK216" s="419"/>
      <c r="DL216" s="419"/>
      <c r="DM216" s="419"/>
      <c r="DN216" s="419"/>
      <c r="DO216" s="419"/>
      <c r="DP216" s="419"/>
      <c r="DQ216" s="419"/>
      <c r="DR216" s="419"/>
      <c r="DS216" s="419"/>
      <c r="DT216" s="419"/>
      <c r="DU216" s="419"/>
      <c r="DV216" s="419"/>
      <c r="DW216" s="419"/>
      <c r="DX216" s="419"/>
      <c r="DY216" s="419"/>
      <c r="DZ216" s="419"/>
      <c r="EA216" s="419"/>
      <c r="EB216" s="419"/>
      <c r="EC216" s="419"/>
      <c r="ED216" s="419"/>
      <c r="EE216" s="419"/>
      <c r="EF216" s="419"/>
      <c r="EG216" s="419"/>
      <c r="EH216" s="419"/>
      <c r="EI216" s="419"/>
      <c r="EJ216" s="419"/>
      <c r="EK216" s="419"/>
      <c r="EL216" s="419"/>
      <c r="EM216" s="419"/>
      <c r="EN216" s="419"/>
      <c r="EO216" s="419"/>
      <c r="EP216" s="419"/>
      <c r="EQ216" s="419"/>
      <c r="ER216" s="419"/>
      <c r="ES216" s="419"/>
      <c r="ET216" s="419"/>
      <c r="EU216" s="419"/>
    </row>
    <row r="217" spans="1:151" s="429" customFormat="1" ht="43.5">
      <c r="A217" s="429" t="s">
        <v>2286</v>
      </c>
      <c r="B217" s="429" t="s">
        <v>2154</v>
      </c>
      <c r="C217" s="429" t="s">
        <v>359</v>
      </c>
      <c r="D217" s="429" t="s">
        <v>2287</v>
      </c>
      <c r="E217" s="429" t="s">
        <v>2288</v>
      </c>
      <c r="F217" s="429" t="s">
        <v>1516</v>
      </c>
      <c r="G217" s="429" t="s">
        <v>1516</v>
      </c>
      <c r="H217" s="429" t="s">
        <v>1515</v>
      </c>
      <c r="I217" s="429" t="s">
        <v>1516</v>
      </c>
      <c r="J217" s="430" t="s">
        <v>1517</v>
      </c>
      <c r="K217" s="430" t="s">
        <v>2289</v>
      </c>
      <c r="L217" s="430" t="s">
        <v>967</v>
      </c>
      <c r="M217" s="429" t="s">
        <v>1519</v>
      </c>
      <c r="N217" s="429" t="s">
        <v>1520</v>
      </c>
      <c r="O217" s="429" t="s">
        <v>1516</v>
      </c>
      <c r="P217" s="429" t="s">
        <v>32</v>
      </c>
      <c r="Q217" s="429" t="s">
        <v>32</v>
      </c>
      <c r="R217" s="429" t="s">
        <v>1516</v>
      </c>
      <c r="S217" s="429" t="s">
        <v>1516</v>
      </c>
      <c r="T217" s="429" t="s">
        <v>8</v>
      </c>
      <c r="V217" s="429" t="s">
        <v>2138</v>
      </c>
      <c r="X217" s="429" t="s">
        <v>2256</v>
      </c>
      <c r="AC217" s="430"/>
      <c r="AD217" s="430"/>
      <c r="AF217" s="430"/>
      <c r="AG217" s="430"/>
      <c r="AH217" s="429">
        <v>1</v>
      </c>
      <c r="AI217" s="419"/>
      <c r="AJ217" s="419"/>
      <c r="AK217" s="419"/>
      <c r="AL217" s="419"/>
      <c r="AM217" s="419"/>
      <c r="AN217" s="419"/>
      <c r="AO217" s="419"/>
      <c r="AP217" s="419"/>
      <c r="AQ217" s="419"/>
      <c r="AR217" s="419"/>
      <c r="AS217" s="419"/>
      <c r="AT217" s="419"/>
      <c r="AU217" s="419"/>
      <c r="AV217" s="419"/>
      <c r="AW217" s="419"/>
      <c r="AX217" s="419"/>
      <c r="AY217" s="419"/>
      <c r="AZ217" s="419"/>
      <c r="BA217" s="419"/>
      <c r="BB217" s="419"/>
      <c r="BC217" s="419"/>
      <c r="BD217" s="419"/>
      <c r="BE217" s="419"/>
      <c r="BF217" s="419"/>
      <c r="BG217" s="419"/>
      <c r="BH217" s="419"/>
      <c r="BI217" s="419"/>
      <c r="BJ217" s="419"/>
      <c r="BK217" s="419"/>
      <c r="BL217" s="419"/>
      <c r="BM217" s="419"/>
      <c r="BN217" s="419"/>
      <c r="BO217" s="419"/>
      <c r="BP217" s="419"/>
      <c r="BQ217" s="419"/>
      <c r="BR217" s="419"/>
      <c r="BS217" s="419"/>
      <c r="BT217" s="419"/>
      <c r="BU217" s="419"/>
      <c r="BV217" s="419"/>
      <c r="BW217" s="419"/>
      <c r="BX217" s="419"/>
      <c r="BY217" s="419"/>
      <c r="BZ217" s="419"/>
      <c r="CA217" s="419"/>
      <c r="CB217" s="419"/>
      <c r="CC217" s="419"/>
      <c r="CD217" s="419"/>
      <c r="CE217" s="419"/>
      <c r="CF217" s="419"/>
      <c r="CG217" s="419"/>
      <c r="CH217" s="419"/>
      <c r="CI217" s="419"/>
      <c r="CJ217" s="419"/>
      <c r="CK217" s="419"/>
      <c r="CL217" s="419"/>
      <c r="CM217" s="419"/>
      <c r="CN217" s="419"/>
      <c r="CO217" s="419"/>
      <c r="CP217" s="419"/>
      <c r="CQ217" s="419"/>
      <c r="CR217" s="419"/>
      <c r="CS217" s="419"/>
      <c r="CT217" s="419"/>
      <c r="CU217" s="419"/>
      <c r="CV217" s="419"/>
      <c r="CW217" s="419"/>
      <c r="CX217" s="419"/>
      <c r="CY217" s="419"/>
      <c r="CZ217" s="419"/>
      <c r="DA217" s="419"/>
      <c r="DB217" s="419"/>
      <c r="DC217" s="419"/>
      <c r="DD217" s="419"/>
      <c r="DE217" s="419"/>
      <c r="DF217" s="419"/>
      <c r="DG217" s="419"/>
      <c r="DH217" s="419"/>
      <c r="DI217" s="419"/>
      <c r="DJ217" s="419"/>
      <c r="DK217" s="419"/>
      <c r="DL217" s="419"/>
      <c r="DM217" s="419"/>
      <c r="DN217" s="419"/>
      <c r="DO217" s="419"/>
      <c r="DP217" s="419"/>
      <c r="DQ217" s="419"/>
      <c r="DR217" s="419"/>
      <c r="DS217" s="419"/>
      <c r="DT217" s="419"/>
      <c r="DU217" s="419"/>
      <c r="DV217" s="419"/>
      <c r="DW217" s="419"/>
      <c r="DX217" s="419"/>
      <c r="DY217" s="419"/>
      <c r="DZ217" s="419"/>
      <c r="EA217" s="419"/>
      <c r="EB217" s="419"/>
      <c r="EC217" s="419"/>
      <c r="ED217" s="419"/>
      <c r="EE217" s="419"/>
      <c r="EF217" s="419"/>
      <c r="EG217" s="419"/>
      <c r="EH217" s="419"/>
      <c r="EI217" s="419"/>
      <c r="EJ217" s="419"/>
      <c r="EK217" s="419"/>
      <c r="EL217" s="419"/>
      <c r="EM217" s="419"/>
      <c r="EN217" s="419"/>
      <c r="EO217" s="419"/>
      <c r="EP217" s="419"/>
      <c r="EQ217" s="419"/>
      <c r="ER217" s="419"/>
      <c r="ES217" s="419"/>
      <c r="ET217" s="419"/>
      <c r="EU217" s="419"/>
    </row>
    <row r="218" spans="1:151" s="429" customFormat="1" ht="43.5">
      <c r="A218" s="429" t="s">
        <v>2290</v>
      </c>
      <c r="B218" s="429" t="s">
        <v>2154</v>
      </c>
      <c r="C218" s="429" t="s">
        <v>1632</v>
      </c>
      <c r="D218" s="429" t="s">
        <v>2291</v>
      </c>
      <c r="E218" s="429" t="s">
        <v>2292</v>
      </c>
      <c r="F218" s="429" t="s">
        <v>1516</v>
      </c>
      <c r="G218" s="429" t="s">
        <v>1516</v>
      </c>
      <c r="H218" s="429" t="s">
        <v>1515</v>
      </c>
      <c r="I218" s="429" t="s">
        <v>1516</v>
      </c>
      <c r="J218" s="430" t="s">
        <v>1559</v>
      </c>
      <c r="K218" s="430" t="s">
        <v>2293</v>
      </c>
      <c r="L218" s="430" t="s">
        <v>967</v>
      </c>
      <c r="M218" s="429" t="s">
        <v>1519</v>
      </c>
      <c r="N218" s="429" t="s">
        <v>1520</v>
      </c>
      <c r="O218" s="429" t="s">
        <v>1516</v>
      </c>
      <c r="P218" s="429" t="s">
        <v>32</v>
      </c>
      <c r="Q218" s="429" t="s">
        <v>32</v>
      </c>
      <c r="R218" s="429" t="s">
        <v>1516</v>
      </c>
      <c r="S218" s="429" t="s">
        <v>1516</v>
      </c>
      <c r="T218" s="429" t="s">
        <v>1523</v>
      </c>
      <c r="V218" s="429" t="s">
        <v>2138</v>
      </c>
      <c r="X218" s="429" t="s">
        <v>2256</v>
      </c>
      <c r="AC218" s="430"/>
      <c r="AD218" s="430"/>
      <c r="AF218" s="430"/>
      <c r="AG218" s="430"/>
      <c r="AH218" s="429">
        <v>1</v>
      </c>
      <c r="AI218" s="419"/>
      <c r="AJ218" s="419"/>
      <c r="AK218" s="419"/>
      <c r="AL218" s="419"/>
      <c r="AM218" s="419"/>
      <c r="AN218" s="419"/>
      <c r="AO218" s="419"/>
      <c r="AP218" s="419"/>
      <c r="AQ218" s="419"/>
      <c r="AR218" s="419"/>
      <c r="AS218" s="419"/>
      <c r="AT218" s="419"/>
      <c r="AU218" s="419"/>
      <c r="AV218" s="419"/>
      <c r="AW218" s="419"/>
      <c r="AX218" s="419"/>
      <c r="AY218" s="419"/>
      <c r="AZ218" s="419"/>
      <c r="BA218" s="419"/>
      <c r="BB218" s="419"/>
      <c r="BC218" s="419"/>
      <c r="BD218" s="419"/>
      <c r="BE218" s="419"/>
      <c r="BF218" s="419"/>
      <c r="BG218" s="419"/>
      <c r="BH218" s="419"/>
      <c r="BI218" s="419"/>
      <c r="BJ218" s="419"/>
      <c r="BK218" s="419"/>
      <c r="BL218" s="419"/>
      <c r="BM218" s="419"/>
      <c r="BN218" s="419"/>
      <c r="BO218" s="419"/>
      <c r="BP218" s="419"/>
      <c r="BQ218" s="419"/>
      <c r="BR218" s="419"/>
      <c r="BS218" s="419"/>
      <c r="BT218" s="419"/>
      <c r="BU218" s="419"/>
      <c r="BV218" s="419"/>
      <c r="BW218" s="419"/>
      <c r="BX218" s="419"/>
      <c r="BY218" s="419"/>
      <c r="BZ218" s="419"/>
      <c r="CA218" s="419"/>
      <c r="CB218" s="419"/>
      <c r="CC218" s="419"/>
      <c r="CD218" s="419"/>
      <c r="CE218" s="419"/>
      <c r="CF218" s="419"/>
      <c r="CG218" s="419"/>
      <c r="CH218" s="419"/>
      <c r="CI218" s="419"/>
      <c r="CJ218" s="419"/>
      <c r="CK218" s="419"/>
      <c r="CL218" s="419"/>
      <c r="CM218" s="419"/>
      <c r="CN218" s="419"/>
      <c r="CO218" s="419"/>
      <c r="CP218" s="419"/>
      <c r="CQ218" s="419"/>
      <c r="CR218" s="419"/>
      <c r="CS218" s="419"/>
      <c r="CT218" s="419"/>
      <c r="CU218" s="419"/>
      <c r="CV218" s="419"/>
      <c r="CW218" s="419"/>
      <c r="CX218" s="419"/>
      <c r="CY218" s="419"/>
      <c r="CZ218" s="419"/>
      <c r="DA218" s="419"/>
      <c r="DB218" s="419"/>
      <c r="DC218" s="419"/>
      <c r="DD218" s="419"/>
      <c r="DE218" s="419"/>
      <c r="DF218" s="419"/>
      <c r="DG218" s="419"/>
      <c r="DH218" s="419"/>
      <c r="DI218" s="419"/>
      <c r="DJ218" s="419"/>
      <c r="DK218" s="419"/>
      <c r="DL218" s="419"/>
      <c r="DM218" s="419"/>
      <c r="DN218" s="419"/>
      <c r="DO218" s="419"/>
      <c r="DP218" s="419"/>
      <c r="DQ218" s="419"/>
      <c r="DR218" s="419"/>
      <c r="DS218" s="419"/>
      <c r="DT218" s="419"/>
      <c r="DU218" s="419"/>
      <c r="DV218" s="419"/>
      <c r="DW218" s="419"/>
      <c r="DX218" s="419"/>
      <c r="DY218" s="419"/>
      <c r="DZ218" s="419"/>
      <c r="EA218" s="419"/>
      <c r="EB218" s="419"/>
      <c r="EC218" s="419"/>
      <c r="ED218" s="419"/>
      <c r="EE218" s="419"/>
      <c r="EF218" s="419"/>
      <c r="EG218" s="419"/>
      <c r="EH218" s="419"/>
      <c r="EI218" s="419"/>
      <c r="EJ218" s="419"/>
      <c r="EK218" s="419"/>
      <c r="EL218" s="419"/>
      <c r="EM218" s="419"/>
      <c r="EN218" s="419"/>
      <c r="EO218" s="419"/>
      <c r="EP218" s="419"/>
      <c r="EQ218" s="419"/>
      <c r="ER218" s="419"/>
      <c r="ES218" s="419"/>
      <c r="ET218" s="419"/>
      <c r="EU218" s="419"/>
    </row>
    <row r="219" spans="1:151" s="429" customFormat="1" ht="43.5">
      <c r="A219" s="429" t="s">
        <v>2294</v>
      </c>
      <c r="B219" s="429" t="s">
        <v>2154</v>
      </c>
      <c r="C219" s="429" t="s">
        <v>359</v>
      </c>
      <c r="D219" s="454" t="s">
        <v>2295</v>
      </c>
      <c r="E219" s="429" t="s">
        <v>2296</v>
      </c>
      <c r="F219" s="429" t="s">
        <v>1516</v>
      </c>
      <c r="G219" s="429" t="s">
        <v>1516</v>
      </c>
      <c r="H219" s="429" t="s">
        <v>1515</v>
      </c>
      <c r="I219" s="429" t="s">
        <v>1516</v>
      </c>
      <c r="J219" s="430" t="s">
        <v>1066</v>
      </c>
      <c r="K219" s="430" t="s">
        <v>2161</v>
      </c>
      <c r="L219" s="430" t="s">
        <v>967</v>
      </c>
      <c r="M219" s="429" t="s">
        <v>1519</v>
      </c>
      <c r="N219" s="429" t="s">
        <v>1520</v>
      </c>
      <c r="O219" s="429" t="s">
        <v>1516</v>
      </c>
      <c r="P219" s="429" t="s">
        <v>32</v>
      </c>
      <c r="Q219" s="429" t="s">
        <v>32</v>
      </c>
      <c r="R219" s="429" t="s">
        <v>1516</v>
      </c>
      <c r="S219" s="429" t="s">
        <v>1516</v>
      </c>
      <c r="T219" s="429" t="s">
        <v>8</v>
      </c>
      <c r="V219" s="429" t="s">
        <v>2138</v>
      </c>
      <c r="X219" s="429" t="s">
        <v>2256</v>
      </c>
      <c r="AC219" s="430"/>
      <c r="AD219" s="430"/>
      <c r="AF219" s="430"/>
      <c r="AG219" s="430"/>
      <c r="AH219" s="429">
        <v>1</v>
      </c>
      <c r="AI219" s="419"/>
      <c r="AJ219" s="419"/>
      <c r="AK219" s="419"/>
      <c r="AL219" s="419"/>
      <c r="AM219" s="419"/>
      <c r="AN219" s="419"/>
      <c r="AO219" s="419"/>
      <c r="AP219" s="419"/>
      <c r="AQ219" s="419"/>
      <c r="AR219" s="419"/>
      <c r="AS219" s="419"/>
      <c r="AT219" s="419"/>
      <c r="AU219" s="419"/>
      <c r="AV219" s="419"/>
      <c r="AW219" s="419"/>
      <c r="AX219" s="419"/>
      <c r="AY219" s="419"/>
      <c r="AZ219" s="419"/>
      <c r="BA219" s="419"/>
      <c r="BB219" s="419"/>
      <c r="BC219" s="419"/>
      <c r="BD219" s="419"/>
      <c r="BE219" s="419"/>
      <c r="BF219" s="419"/>
      <c r="BG219" s="419"/>
      <c r="BH219" s="419"/>
      <c r="BI219" s="419"/>
      <c r="BJ219" s="419"/>
      <c r="BK219" s="419"/>
      <c r="BL219" s="419"/>
      <c r="BM219" s="419"/>
      <c r="BN219" s="419"/>
      <c r="BO219" s="419"/>
      <c r="BP219" s="419"/>
      <c r="BQ219" s="419"/>
      <c r="BR219" s="419"/>
      <c r="BS219" s="419"/>
      <c r="BT219" s="419"/>
      <c r="BU219" s="419"/>
      <c r="BV219" s="419"/>
      <c r="BW219" s="419"/>
      <c r="BX219" s="419"/>
      <c r="BY219" s="419"/>
      <c r="BZ219" s="419"/>
      <c r="CA219" s="419"/>
      <c r="CB219" s="419"/>
      <c r="CC219" s="419"/>
      <c r="CD219" s="419"/>
      <c r="CE219" s="419"/>
      <c r="CF219" s="419"/>
      <c r="CG219" s="419"/>
      <c r="CH219" s="419"/>
      <c r="CI219" s="419"/>
      <c r="CJ219" s="419"/>
      <c r="CK219" s="419"/>
      <c r="CL219" s="419"/>
      <c r="CM219" s="419"/>
      <c r="CN219" s="419"/>
      <c r="CO219" s="419"/>
      <c r="CP219" s="419"/>
      <c r="CQ219" s="419"/>
      <c r="CR219" s="419"/>
      <c r="CS219" s="419"/>
      <c r="CT219" s="419"/>
      <c r="CU219" s="419"/>
      <c r="CV219" s="419"/>
      <c r="CW219" s="419"/>
      <c r="CX219" s="419"/>
      <c r="CY219" s="419"/>
      <c r="CZ219" s="419"/>
      <c r="DA219" s="419"/>
      <c r="DB219" s="419"/>
      <c r="DC219" s="419"/>
      <c r="DD219" s="419"/>
      <c r="DE219" s="419"/>
      <c r="DF219" s="419"/>
      <c r="DG219" s="419"/>
      <c r="DH219" s="419"/>
      <c r="DI219" s="419"/>
      <c r="DJ219" s="419"/>
      <c r="DK219" s="419"/>
      <c r="DL219" s="419"/>
      <c r="DM219" s="419"/>
      <c r="DN219" s="419"/>
      <c r="DO219" s="419"/>
      <c r="DP219" s="419"/>
      <c r="DQ219" s="419"/>
      <c r="DR219" s="419"/>
      <c r="DS219" s="419"/>
      <c r="DT219" s="419"/>
      <c r="DU219" s="419"/>
      <c r="DV219" s="419"/>
      <c r="DW219" s="419"/>
      <c r="DX219" s="419"/>
      <c r="DY219" s="419"/>
      <c r="DZ219" s="419"/>
      <c r="EA219" s="419"/>
      <c r="EB219" s="419"/>
      <c r="EC219" s="419"/>
      <c r="ED219" s="419"/>
      <c r="EE219" s="419"/>
      <c r="EF219" s="419"/>
      <c r="EG219" s="419"/>
      <c r="EH219" s="419"/>
      <c r="EI219" s="419"/>
      <c r="EJ219" s="419"/>
      <c r="EK219" s="419"/>
      <c r="EL219" s="419"/>
      <c r="EM219" s="419"/>
      <c r="EN219" s="419"/>
      <c r="EO219" s="419"/>
      <c r="EP219" s="419"/>
      <c r="EQ219" s="419"/>
      <c r="ER219" s="419"/>
      <c r="ES219" s="419"/>
      <c r="ET219" s="419"/>
      <c r="EU219" s="419"/>
    </row>
    <row r="220" spans="1:151" s="429" customFormat="1" ht="43.5">
      <c r="A220" s="429" t="s">
        <v>2297</v>
      </c>
      <c r="B220" s="429" t="s">
        <v>2154</v>
      </c>
      <c r="C220" s="429" t="s">
        <v>359</v>
      </c>
      <c r="D220" s="454" t="s">
        <v>2298</v>
      </c>
      <c r="E220" s="429" t="s">
        <v>2299</v>
      </c>
      <c r="F220" s="429" t="s">
        <v>1516</v>
      </c>
      <c r="G220" s="429" t="s">
        <v>1516</v>
      </c>
      <c r="H220" s="429" t="s">
        <v>1515</v>
      </c>
      <c r="I220" s="429" t="s">
        <v>1516</v>
      </c>
      <c r="J220" s="430" t="s">
        <v>1559</v>
      </c>
      <c r="K220" s="430" t="s">
        <v>2300</v>
      </c>
      <c r="L220" s="430" t="s">
        <v>967</v>
      </c>
      <c r="M220" s="429" t="s">
        <v>1519</v>
      </c>
      <c r="N220" s="429" t="s">
        <v>1520</v>
      </c>
      <c r="O220" s="429" t="s">
        <v>1516</v>
      </c>
      <c r="P220" s="429" t="s">
        <v>32</v>
      </c>
      <c r="Q220" s="429" t="s">
        <v>32</v>
      </c>
      <c r="R220" s="429" t="s">
        <v>1516</v>
      </c>
      <c r="S220" s="429" t="s">
        <v>1516</v>
      </c>
      <c r="T220" s="429" t="s">
        <v>8</v>
      </c>
      <c r="V220" s="429" t="s">
        <v>2138</v>
      </c>
      <c r="X220" s="429" t="s">
        <v>2275</v>
      </c>
      <c r="AC220" s="430"/>
      <c r="AD220" s="430"/>
      <c r="AF220" s="430"/>
      <c r="AG220" s="430"/>
      <c r="AH220" s="429">
        <v>1</v>
      </c>
      <c r="AI220" s="419"/>
      <c r="AJ220" s="419"/>
      <c r="AK220" s="419"/>
      <c r="AL220" s="419"/>
      <c r="AM220" s="419"/>
      <c r="AN220" s="419"/>
      <c r="AO220" s="419"/>
      <c r="AP220" s="419"/>
      <c r="AQ220" s="419"/>
      <c r="AR220" s="419"/>
      <c r="AS220" s="419"/>
      <c r="AT220" s="419"/>
      <c r="AU220" s="419"/>
      <c r="AV220" s="419"/>
      <c r="AW220" s="419"/>
      <c r="AX220" s="419"/>
      <c r="AY220" s="419"/>
      <c r="AZ220" s="419"/>
      <c r="BA220" s="419"/>
      <c r="BB220" s="419"/>
      <c r="BC220" s="419"/>
      <c r="BD220" s="419"/>
      <c r="BE220" s="419"/>
      <c r="BF220" s="419"/>
      <c r="BG220" s="419"/>
      <c r="BH220" s="419"/>
      <c r="BI220" s="419"/>
      <c r="BJ220" s="419"/>
      <c r="BK220" s="419"/>
      <c r="BL220" s="419"/>
      <c r="BM220" s="419"/>
      <c r="BN220" s="419"/>
      <c r="BO220" s="419"/>
      <c r="BP220" s="419"/>
      <c r="BQ220" s="419"/>
      <c r="BR220" s="419"/>
      <c r="BS220" s="419"/>
      <c r="BT220" s="419"/>
      <c r="BU220" s="419"/>
      <c r="BV220" s="419"/>
      <c r="BW220" s="419"/>
      <c r="BX220" s="419"/>
      <c r="BY220" s="419"/>
      <c r="BZ220" s="419"/>
      <c r="CA220" s="419"/>
      <c r="CB220" s="419"/>
      <c r="CC220" s="419"/>
      <c r="CD220" s="419"/>
      <c r="CE220" s="419"/>
      <c r="CF220" s="419"/>
      <c r="CG220" s="419"/>
      <c r="CH220" s="419"/>
      <c r="CI220" s="419"/>
      <c r="CJ220" s="419"/>
      <c r="CK220" s="419"/>
      <c r="CL220" s="419"/>
      <c r="CM220" s="419"/>
      <c r="CN220" s="419"/>
      <c r="CO220" s="419"/>
      <c r="CP220" s="419"/>
      <c r="CQ220" s="419"/>
      <c r="CR220" s="419"/>
      <c r="CS220" s="419"/>
      <c r="CT220" s="419"/>
      <c r="CU220" s="419"/>
      <c r="CV220" s="419"/>
      <c r="CW220" s="419"/>
      <c r="CX220" s="419"/>
      <c r="CY220" s="419"/>
      <c r="CZ220" s="419"/>
      <c r="DA220" s="419"/>
      <c r="DB220" s="419"/>
      <c r="DC220" s="419"/>
      <c r="DD220" s="419"/>
      <c r="DE220" s="419"/>
      <c r="DF220" s="419"/>
      <c r="DG220" s="419"/>
      <c r="DH220" s="419"/>
      <c r="DI220" s="419"/>
      <c r="DJ220" s="419"/>
      <c r="DK220" s="419"/>
      <c r="DL220" s="419"/>
      <c r="DM220" s="419"/>
      <c r="DN220" s="419"/>
      <c r="DO220" s="419"/>
      <c r="DP220" s="419"/>
      <c r="DQ220" s="419"/>
      <c r="DR220" s="419"/>
      <c r="DS220" s="419"/>
      <c r="DT220" s="419"/>
      <c r="DU220" s="419"/>
      <c r="DV220" s="419"/>
      <c r="DW220" s="419"/>
      <c r="DX220" s="419"/>
      <c r="DY220" s="419"/>
      <c r="DZ220" s="419"/>
      <c r="EA220" s="419"/>
      <c r="EB220" s="419"/>
      <c r="EC220" s="419"/>
      <c r="ED220" s="419"/>
      <c r="EE220" s="419"/>
      <c r="EF220" s="419"/>
      <c r="EG220" s="419"/>
      <c r="EH220" s="419"/>
      <c r="EI220" s="419"/>
      <c r="EJ220" s="419"/>
      <c r="EK220" s="419"/>
      <c r="EL220" s="419"/>
      <c r="EM220" s="419"/>
      <c r="EN220" s="419"/>
      <c r="EO220" s="419"/>
      <c r="EP220" s="419"/>
      <c r="EQ220" s="419"/>
      <c r="ER220" s="419"/>
      <c r="ES220" s="419"/>
      <c r="ET220" s="419"/>
      <c r="EU220" s="419"/>
    </row>
    <row r="221" spans="1:151" s="429" customFormat="1" ht="43.5">
      <c r="A221" s="429" t="s">
        <v>2301</v>
      </c>
      <c r="B221" s="429" t="s">
        <v>2154</v>
      </c>
      <c r="C221" s="429" t="s">
        <v>359</v>
      </c>
      <c r="D221" s="454" t="s">
        <v>2302</v>
      </c>
      <c r="E221" s="429" t="s">
        <v>2303</v>
      </c>
      <c r="F221" s="429" t="s">
        <v>1516</v>
      </c>
      <c r="G221" s="429" t="s">
        <v>1516</v>
      </c>
      <c r="H221" s="429" t="s">
        <v>1515</v>
      </c>
      <c r="I221" s="429" t="s">
        <v>1516</v>
      </c>
      <c r="J221" s="430" t="s">
        <v>1559</v>
      </c>
      <c r="K221" s="430" t="s">
        <v>2161</v>
      </c>
      <c r="L221" s="430" t="s">
        <v>967</v>
      </c>
      <c r="M221" s="429" t="s">
        <v>1519</v>
      </c>
      <c r="N221" s="429" t="s">
        <v>1520</v>
      </c>
      <c r="O221" s="429" t="s">
        <v>1516</v>
      </c>
      <c r="P221" s="429" t="s">
        <v>32</v>
      </c>
      <c r="Q221" s="429" t="s">
        <v>32</v>
      </c>
      <c r="R221" s="429" t="s">
        <v>1516</v>
      </c>
      <c r="S221" s="429" t="s">
        <v>1516</v>
      </c>
      <c r="T221" s="429" t="s">
        <v>8</v>
      </c>
      <c r="V221" s="429" t="s">
        <v>2138</v>
      </c>
      <c r="X221" s="429" t="s">
        <v>2256</v>
      </c>
      <c r="AC221" s="430"/>
      <c r="AD221" s="430"/>
      <c r="AF221" s="430"/>
      <c r="AG221" s="430"/>
      <c r="AH221" s="429">
        <v>1</v>
      </c>
      <c r="AI221" s="419"/>
      <c r="AJ221" s="419"/>
      <c r="AK221" s="419"/>
      <c r="AL221" s="419"/>
      <c r="AM221" s="419"/>
      <c r="AN221" s="419"/>
      <c r="AO221" s="419"/>
      <c r="AP221" s="419"/>
      <c r="AQ221" s="419"/>
      <c r="AR221" s="419"/>
      <c r="AS221" s="419"/>
      <c r="AT221" s="419"/>
      <c r="AU221" s="419"/>
      <c r="AV221" s="419"/>
      <c r="AW221" s="419"/>
      <c r="AX221" s="419"/>
      <c r="AY221" s="419"/>
      <c r="AZ221" s="419"/>
      <c r="BA221" s="419"/>
      <c r="BB221" s="419"/>
      <c r="BC221" s="419"/>
      <c r="BD221" s="419"/>
      <c r="BE221" s="419"/>
      <c r="BF221" s="419"/>
      <c r="BG221" s="419"/>
      <c r="BH221" s="419"/>
      <c r="BI221" s="419"/>
      <c r="BJ221" s="419"/>
      <c r="BK221" s="419"/>
      <c r="BL221" s="419"/>
      <c r="BM221" s="419"/>
      <c r="BN221" s="419"/>
      <c r="BO221" s="419"/>
      <c r="BP221" s="419"/>
      <c r="BQ221" s="419"/>
      <c r="BR221" s="419"/>
      <c r="BS221" s="419"/>
      <c r="BT221" s="419"/>
      <c r="BU221" s="419"/>
      <c r="BV221" s="419"/>
      <c r="BW221" s="419"/>
      <c r="BX221" s="419"/>
      <c r="BY221" s="419"/>
      <c r="BZ221" s="419"/>
      <c r="CA221" s="419"/>
      <c r="CB221" s="419"/>
      <c r="CC221" s="419"/>
      <c r="CD221" s="419"/>
      <c r="CE221" s="419"/>
      <c r="CF221" s="419"/>
      <c r="CG221" s="419"/>
      <c r="CH221" s="419"/>
      <c r="CI221" s="419"/>
      <c r="CJ221" s="419"/>
      <c r="CK221" s="419"/>
      <c r="CL221" s="419"/>
      <c r="CM221" s="419"/>
      <c r="CN221" s="419"/>
      <c r="CO221" s="419"/>
      <c r="CP221" s="419"/>
      <c r="CQ221" s="419"/>
      <c r="CR221" s="419"/>
      <c r="CS221" s="419"/>
      <c r="CT221" s="419"/>
      <c r="CU221" s="419"/>
      <c r="CV221" s="419"/>
      <c r="CW221" s="419"/>
      <c r="CX221" s="419"/>
      <c r="CY221" s="419"/>
      <c r="CZ221" s="419"/>
      <c r="DA221" s="419"/>
      <c r="DB221" s="419"/>
      <c r="DC221" s="419"/>
      <c r="DD221" s="419"/>
      <c r="DE221" s="419"/>
      <c r="DF221" s="419"/>
      <c r="DG221" s="419"/>
      <c r="DH221" s="419"/>
      <c r="DI221" s="419"/>
      <c r="DJ221" s="419"/>
      <c r="DK221" s="419"/>
      <c r="DL221" s="419"/>
      <c r="DM221" s="419"/>
      <c r="DN221" s="419"/>
      <c r="DO221" s="419"/>
      <c r="DP221" s="419"/>
      <c r="DQ221" s="419"/>
      <c r="DR221" s="419"/>
      <c r="DS221" s="419"/>
      <c r="DT221" s="419"/>
      <c r="DU221" s="419"/>
      <c r="DV221" s="419"/>
      <c r="DW221" s="419"/>
      <c r="DX221" s="419"/>
      <c r="DY221" s="419"/>
      <c r="DZ221" s="419"/>
      <c r="EA221" s="419"/>
      <c r="EB221" s="419"/>
      <c r="EC221" s="419"/>
      <c r="ED221" s="419"/>
      <c r="EE221" s="419"/>
      <c r="EF221" s="419"/>
      <c r="EG221" s="419"/>
      <c r="EH221" s="419"/>
      <c r="EI221" s="419"/>
      <c r="EJ221" s="419"/>
      <c r="EK221" s="419"/>
      <c r="EL221" s="419"/>
      <c r="EM221" s="419"/>
      <c r="EN221" s="419"/>
      <c r="EO221" s="419"/>
      <c r="EP221" s="419"/>
      <c r="EQ221" s="419"/>
      <c r="ER221" s="419"/>
      <c r="ES221" s="419"/>
      <c r="ET221" s="419"/>
      <c r="EU221" s="419"/>
    </row>
    <row r="222" spans="1:151" s="429" customFormat="1" ht="43.5">
      <c r="A222" s="429" t="s">
        <v>2304</v>
      </c>
      <c r="B222" s="429" t="s">
        <v>2154</v>
      </c>
      <c r="C222" s="429" t="s">
        <v>359</v>
      </c>
      <c r="D222" s="454" t="s">
        <v>2305</v>
      </c>
      <c r="E222" s="429" t="s">
        <v>2306</v>
      </c>
      <c r="F222" s="429" t="s">
        <v>1516</v>
      </c>
      <c r="G222" s="429" t="s">
        <v>1516</v>
      </c>
      <c r="H222" s="429" t="s">
        <v>1515</v>
      </c>
      <c r="I222" s="429" t="s">
        <v>1516</v>
      </c>
      <c r="J222" s="430" t="s">
        <v>1517</v>
      </c>
      <c r="K222" s="430" t="s">
        <v>2161</v>
      </c>
      <c r="L222" s="430" t="s">
        <v>967</v>
      </c>
      <c r="M222" s="429" t="s">
        <v>1519</v>
      </c>
      <c r="N222" s="429" t="s">
        <v>1520</v>
      </c>
      <c r="O222" s="429" t="s">
        <v>1516</v>
      </c>
      <c r="P222" s="429" t="s">
        <v>32</v>
      </c>
      <c r="Q222" s="429" t="s">
        <v>32</v>
      </c>
      <c r="R222" s="429" t="s">
        <v>1516</v>
      </c>
      <c r="S222" s="429" t="s">
        <v>1516</v>
      </c>
      <c r="T222" s="429" t="s">
        <v>8</v>
      </c>
      <c r="V222" s="429" t="s">
        <v>2138</v>
      </c>
      <c r="X222" s="429" t="s">
        <v>2256</v>
      </c>
      <c r="AC222" s="430"/>
      <c r="AF222" s="430"/>
      <c r="AG222" s="430"/>
      <c r="AH222" s="429">
        <v>1</v>
      </c>
      <c r="AI222" s="419"/>
      <c r="AJ222" s="419"/>
      <c r="AK222" s="419"/>
      <c r="AL222" s="419"/>
      <c r="AM222" s="419"/>
      <c r="AN222" s="419"/>
      <c r="AO222" s="419"/>
      <c r="AP222" s="419"/>
      <c r="AQ222" s="419"/>
      <c r="AR222" s="419"/>
      <c r="AS222" s="419"/>
      <c r="AT222" s="419"/>
      <c r="AU222" s="419"/>
      <c r="AV222" s="419"/>
      <c r="AW222" s="419"/>
      <c r="AX222" s="419"/>
      <c r="AY222" s="419"/>
      <c r="AZ222" s="419"/>
      <c r="BA222" s="419"/>
      <c r="BB222" s="419"/>
      <c r="BC222" s="419"/>
      <c r="BD222" s="419"/>
      <c r="BE222" s="419"/>
      <c r="BF222" s="419"/>
      <c r="BG222" s="419"/>
      <c r="BH222" s="419"/>
      <c r="BI222" s="419"/>
      <c r="BJ222" s="419"/>
      <c r="BK222" s="419"/>
      <c r="BL222" s="419"/>
      <c r="BM222" s="419"/>
      <c r="BN222" s="419"/>
      <c r="BO222" s="419"/>
      <c r="BP222" s="419"/>
      <c r="BQ222" s="419"/>
      <c r="BR222" s="419"/>
      <c r="BS222" s="419"/>
      <c r="BT222" s="419"/>
      <c r="BU222" s="419"/>
      <c r="BV222" s="419"/>
      <c r="BW222" s="419"/>
      <c r="BX222" s="419"/>
      <c r="BY222" s="419"/>
      <c r="BZ222" s="419"/>
      <c r="CA222" s="419"/>
      <c r="CB222" s="419"/>
      <c r="CC222" s="419"/>
      <c r="CD222" s="419"/>
      <c r="CE222" s="419"/>
      <c r="CF222" s="419"/>
      <c r="CG222" s="419"/>
      <c r="CH222" s="419"/>
      <c r="CI222" s="419"/>
      <c r="CJ222" s="419"/>
      <c r="CK222" s="419"/>
      <c r="CL222" s="419"/>
      <c r="CM222" s="419"/>
      <c r="CN222" s="419"/>
      <c r="CO222" s="419"/>
      <c r="CP222" s="419"/>
      <c r="CQ222" s="419"/>
      <c r="CR222" s="419"/>
      <c r="CS222" s="419"/>
      <c r="CT222" s="419"/>
      <c r="CU222" s="419"/>
      <c r="CV222" s="419"/>
      <c r="CW222" s="419"/>
      <c r="CX222" s="419"/>
      <c r="CY222" s="419"/>
      <c r="CZ222" s="419"/>
      <c r="DA222" s="419"/>
      <c r="DB222" s="419"/>
      <c r="DC222" s="419"/>
      <c r="DD222" s="419"/>
      <c r="DE222" s="419"/>
      <c r="DF222" s="419"/>
      <c r="DG222" s="419"/>
      <c r="DH222" s="419"/>
      <c r="DI222" s="419"/>
      <c r="DJ222" s="419"/>
      <c r="DK222" s="419"/>
      <c r="DL222" s="419"/>
      <c r="DM222" s="419"/>
      <c r="DN222" s="419"/>
      <c r="DO222" s="419"/>
      <c r="DP222" s="419"/>
      <c r="DQ222" s="419"/>
      <c r="DR222" s="419"/>
      <c r="DS222" s="419"/>
      <c r="DT222" s="419"/>
      <c r="DU222" s="419"/>
      <c r="DV222" s="419"/>
      <c r="DW222" s="419"/>
      <c r="DX222" s="419"/>
      <c r="DY222" s="419"/>
      <c r="DZ222" s="419"/>
      <c r="EA222" s="419"/>
      <c r="EB222" s="419"/>
      <c r="EC222" s="419"/>
      <c r="ED222" s="419"/>
      <c r="EE222" s="419"/>
      <c r="EF222" s="419"/>
      <c r="EG222" s="419"/>
      <c r="EH222" s="419"/>
      <c r="EI222" s="419"/>
      <c r="EJ222" s="419"/>
      <c r="EK222" s="419"/>
      <c r="EL222" s="419"/>
      <c r="EM222" s="419"/>
      <c r="EN222" s="419"/>
      <c r="EO222" s="419"/>
      <c r="EP222" s="419"/>
      <c r="EQ222" s="419"/>
      <c r="ER222" s="419"/>
      <c r="ES222" s="419"/>
      <c r="ET222" s="419"/>
      <c r="EU222" s="419"/>
    </row>
    <row r="223" spans="1:151" s="429" customFormat="1" ht="43.5">
      <c r="A223" s="429" t="s">
        <v>2307</v>
      </c>
      <c r="B223" s="429" t="s">
        <v>2154</v>
      </c>
      <c r="C223" s="429" t="s">
        <v>359</v>
      </c>
      <c r="D223" s="454" t="s">
        <v>2308</v>
      </c>
      <c r="E223" s="429" t="s">
        <v>2309</v>
      </c>
      <c r="F223" s="429" t="s">
        <v>1516</v>
      </c>
      <c r="G223" s="429" t="s">
        <v>1516</v>
      </c>
      <c r="H223" s="429" t="s">
        <v>1515</v>
      </c>
      <c r="I223" s="429" t="s">
        <v>1516</v>
      </c>
      <c r="J223" s="430" t="s">
        <v>1517</v>
      </c>
      <c r="K223" s="430" t="s">
        <v>2161</v>
      </c>
      <c r="L223" s="430" t="s">
        <v>967</v>
      </c>
      <c r="M223" s="429" t="s">
        <v>1519</v>
      </c>
      <c r="N223" s="429" t="s">
        <v>1520</v>
      </c>
      <c r="O223" s="429" t="s">
        <v>1516</v>
      </c>
      <c r="P223" s="429" t="s">
        <v>32</v>
      </c>
      <c r="Q223" s="429" t="s">
        <v>32</v>
      </c>
      <c r="R223" s="429" t="s">
        <v>1516</v>
      </c>
      <c r="S223" s="429" t="s">
        <v>1516</v>
      </c>
      <c r="T223" s="429" t="s">
        <v>8</v>
      </c>
      <c r="V223" s="429" t="s">
        <v>2138</v>
      </c>
      <c r="X223" s="429" t="s">
        <v>2256</v>
      </c>
      <c r="AC223" s="430"/>
      <c r="AF223" s="430"/>
      <c r="AH223" s="429">
        <v>1</v>
      </c>
      <c r="AI223" s="419"/>
      <c r="AJ223" s="419"/>
      <c r="AK223" s="419"/>
      <c r="AL223" s="419"/>
      <c r="AM223" s="419"/>
      <c r="AN223" s="419"/>
      <c r="AO223" s="419"/>
      <c r="AP223" s="419"/>
      <c r="AQ223" s="419"/>
      <c r="AR223" s="419"/>
      <c r="AS223" s="419"/>
      <c r="AT223" s="419"/>
      <c r="AU223" s="419"/>
      <c r="AV223" s="419"/>
      <c r="AW223" s="419"/>
      <c r="AX223" s="419"/>
      <c r="AY223" s="419"/>
      <c r="AZ223" s="419"/>
      <c r="BA223" s="419"/>
      <c r="BB223" s="419"/>
      <c r="BC223" s="419"/>
      <c r="BD223" s="419"/>
      <c r="BE223" s="419"/>
      <c r="BF223" s="419"/>
      <c r="BG223" s="419"/>
      <c r="BH223" s="419"/>
      <c r="BI223" s="419"/>
      <c r="BJ223" s="419"/>
      <c r="BK223" s="419"/>
      <c r="BL223" s="419"/>
      <c r="BM223" s="419"/>
      <c r="BN223" s="419"/>
      <c r="BO223" s="419"/>
      <c r="BP223" s="419"/>
      <c r="BQ223" s="419"/>
      <c r="BR223" s="419"/>
      <c r="BS223" s="419"/>
      <c r="BT223" s="419"/>
      <c r="BU223" s="419"/>
      <c r="BV223" s="419"/>
      <c r="BW223" s="419"/>
      <c r="BX223" s="419"/>
      <c r="BY223" s="419"/>
      <c r="BZ223" s="419"/>
      <c r="CA223" s="419"/>
      <c r="CB223" s="419"/>
      <c r="CC223" s="419"/>
      <c r="CD223" s="419"/>
      <c r="CE223" s="419"/>
      <c r="CF223" s="419"/>
      <c r="CG223" s="419"/>
      <c r="CH223" s="419"/>
      <c r="CI223" s="419"/>
      <c r="CJ223" s="419"/>
      <c r="CK223" s="419"/>
      <c r="CL223" s="419"/>
      <c r="CM223" s="419"/>
      <c r="CN223" s="419"/>
      <c r="CO223" s="419"/>
      <c r="CP223" s="419"/>
      <c r="CQ223" s="419"/>
      <c r="CR223" s="419"/>
      <c r="CS223" s="419"/>
      <c r="CT223" s="419"/>
      <c r="CU223" s="419"/>
      <c r="CV223" s="419"/>
      <c r="CW223" s="419"/>
      <c r="CX223" s="419"/>
      <c r="CY223" s="419"/>
      <c r="CZ223" s="419"/>
      <c r="DA223" s="419"/>
      <c r="DB223" s="419"/>
      <c r="DC223" s="419"/>
      <c r="DD223" s="419"/>
      <c r="DE223" s="419"/>
      <c r="DF223" s="419"/>
      <c r="DG223" s="419"/>
      <c r="DH223" s="419"/>
      <c r="DI223" s="419"/>
      <c r="DJ223" s="419"/>
      <c r="DK223" s="419"/>
      <c r="DL223" s="419"/>
      <c r="DM223" s="419"/>
      <c r="DN223" s="419"/>
      <c r="DO223" s="419"/>
      <c r="DP223" s="419"/>
      <c r="DQ223" s="419"/>
      <c r="DR223" s="419"/>
      <c r="DS223" s="419"/>
      <c r="DT223" s="419"/>
      <c r="DU223" s="419"/>
      <c r="DV223" s="419"/>
      <c r="DW223" s="419"/>
      <c r="DX223" s="419"/>
      <c r="DY223" s="419"/>
      <c r="DZ223" s="419"/>
      <c r="EA223" s="419"/>
      <c r="EB223" s="419"/>
      <c r="EC223" s="419"/>
      <c r="ED223" s="419"/>
      <c r="EE223" s="419"/>
      <c r="EF223" s="419"/>
      <c r="EG223" s="419"/>
      <c r="EH223" s="419"/>
      <c r="EI223" s="419"/>
      <c r="EJ223" s="419"/>
      <c r="EK223" s="419"/>
      <c r="EL223" s="419"/>
      <c r="EM223" s="419"/>
      <c r="EN223" s="419"/>
      <c r="EO223" s="419"/>
      <c r="EP223" s="419"/>
      <c r="EQ223" s="419"/>
      <c r="ER223" s="419"/>
      <c r="ES223" s="419"/>
      <c r="ET223" s="419"/>
      <c r="EU223" s="419"/>
    </row>
    <row r="224" spans="1:151" s="429" customFormat="1" ht="43.5">
      <c r="A224" s="429" t="s">
        <v>2310</v>
      </c>
      <c r="B224" s="429" t="s">
        <v>2154</v>
      </c>
      <c r="C224" s="429" t="s">
        <v>359</v>
      </c>
      <c r="D224" s="454" t="s">
        <v>2311</v>
      </c>
      <c r="E224" s="429" t="s">
        <v>2312</v>
      </c>
      <c r="F224" s="429" t="s">
        <v>1516</v>
      </c>
      <c r="G224" s="429" t="s">
        <v>1516</v>
      </c>
      <c r="H224" s="429" t="s">
        <v>1515</v>
      </c>
      <c r="I224" s="429" t="s">
        <v>1516</v>
      </c>
      <c r="J224" s="430" t="s">
        <v>1559</v>
      </c>
      <c r="K224" s="430" t="s">
        <v>2282</v>
      </c>
      <c r="L224" s="430" t="s">
        <v>967</v>
      </c>
      <c r="M224" s="429" t="s">
        <v>1519</v>
      </c>
      <c r="N224" s="429" t="s">
        <v>1520</v>
      </c>
      <c r="O224" s="429" t="s">
        <v>1516</v>
      </c>
      <c r="P224" s="429" t="s">
        <v>32</v>
      </c>
      <c r="Q224" s="429" t="s">
        <v>32</v>
      </c>
      <c r="R224" s="429" t="s">
        <v>1516</v>
      </c>
      <c r="S224" s="429" t="s">
        <v>1516</v>
      </c>
      <c r="T224" s="429" t="s">
        <v>8</v>
      </c>
      <c r="V224" s="429" t="s">
        <v>2138</v>
      </c>
      <c r="X224" s="429" t="s">
        <v>2256</v>
      </c>
      <c r="AC224" s="430"/>
      <c r="AF224" s="430"/>
      <c r="AH224" s="429">
        <v>1</v>
      </c>
      <c r="AI224" s="419"/>
      <c r="AJ224" s="419"/>
      <c r="AK224" s="419"/>
      <c r="AL224" s="419"/>
      <c r="AM224" s="419"/>
      <c r="AN224" s="419"/>
      <c r="AO224" s="419"/>
      <c r="AP224" s="419"/>
      <c r="AQ224" s="419"/>
      <c r="AR224" s="419"/>
      <c r="AS224" s="419"/>
      <c r="AT224" s="419"/>
      <c r="AU224" s="419"/>
      <c r="AV224" s="419"/>
      <c r="AW224" s="419"/>
      <c r="AX224" s="419"/>
      <c r="AY224" s="419"/>
      <c r="AZ224" s="419"/>
      <c r="BA224" s="419"/>
      <c r="BB224" s="419"/>
      <c r="BC224" s="419"/>
      <c r="BD224" s="419"/>
      <c r="BE224" s="419"/>
      <c r="BF224" s="419"/>
      <c r="BG224" s="419"/>
      <c r="BH224" s="419"/>
      <c r="BI224" s="419"/>
      <c r="BJ224" s="419"/>
      <c r="BK224" s="419"/>
      <c r="BL224" s="419"/>
      <c r="BM224" s="419"/>
      <c r="BN224" s="419"/>
      <c r="BO224" s="419"/>
      <c r="BP224" s="419"/>
      <c r="BQ224" s="419"/>
      <c r="BR224" s="419"/>
      <c r="BS224" s="419"/>
      <c r="BT224" s="419"/>
      <c r="BU224" s="419"/>
      <c r="BV224" s="419"/>
      <c r="BW224" s="419"/>
      <c r="BX224" s="419"/>
      <c r="BY224" s="419"/>
      <c r="BZ224" s="419"/>
      <c r="CA224" s="419"/>
      <c r="CB224" s="419"/>
      <c r="CC224" s="419"/>
      <c r="CD224" s="419"/>
      <c r="CE224" s="419"/>
      <c r="CF224" s="419"/>
      <c r="CG224" s="419"/>
      <c r="CH224" s="419"/>
      <c r="CI224" s="419"/>
      <c r="CJ224" s="419"/>
      <c r="CK224" s="419"/>
      <c r="CL224" s="419"/>
      <c r="CM224" s="419"/>
      <c r="CN224" s="419"/>
      <c r="CO224" s="419"/>
      <c r="CP224" s="419"/>
      <c r="CQ224" s="419"/>
      <c r="CR224" s="419"/>
      <c r="CS224" s="419"/>
      <c r="CT224" s="419"/>
      <c r="CU224" s="419"/>
      <c r="CV224" s="419"/>
      <c r="CW224" s="419"/>
      <c r="CX224" s="419"/>
      <c r="CY224" s="419"/>
      <c r="CZ224" s="419"/>
      <c r="DA224" s="419"/>
      <c r="DB224" s="419"/>
      <c r="DC224" s="419"/>
      <c r="DD224" s="419"/>
      <c r="DE224" s="419"/>
      <c r="DF224" s="419"/>
      <c r="DG224" s="419"/>
      <c r="DH224" s="419"/>
      <c r="DI224" s="419"/>
      <c r="DJ224" s="419"/>
      <c r="DK224" s="419"/>
      <c r="DL224" s="419"/>
      <c r="DM224" s="419"/>
      <c r="DN224" s="419"/>
      <c r="DO224" s="419"/>
      <c r="DP224" s="419"/>
      <c r="DQ224" s="419"/>
      <c r="DR224" s="419"/>
      <c r="DS224" s="419"/>
      <c r="DT224" s="419"/>
      <c r="DU224" s="419"/>
      <c r="DV224" s="419"/>
      <c r="DW224" s="419"/>
      <c r="DX224" s="419"/>
      <c r="DY224" s="419"/>
      <c r="DZ224" s="419"/>
      <c r="EA224" s="419"/>
      <c r="EB224" s="419"/>
      <c r="EC224" s="419"/>
      <c r="ED224" s="419"/>
      <c r="EE224" s="419"/>
      <c r="EF224" s="419"/>
      <c r="EG224" s="419"/>
      <c r="EH224" s="419"/>
      <c r="EI224" s="419"/>
      <c r="EJ224" s="419"/>
      <c r="EK224" s="419"/>
      <c r="EL224" s="419"/>
      <c r="EM224" s="419"/>
      <c r="EN224" s="419"/>
      <c r="EO224" s="419"/>
      <c r="EP224" s="419"/>
      <c r="EQ224" s="419"/>
      <c r="ER224" s="419"/>
      <c r="ES224" s="419"/>
      <c r="ET224" s="419"/>
      <c r="EU224" s="419"/>
    </row>
    <row r="225" spans="1:151" s="429" customFormat="1" ht="43.5">
      <c r="A225" s="429" t="s">
        <v>2313</v>
      </c>
      <c r="B225" s="429" t="s">
        <v>2154</v>
      </c>
      <c r="C225" s="429" t="s">
        <v>359</v>
      </c>
      <c r="D225" s="454" t="s">
        <v>2314</v>
      </c>
      <c r="E225" s="429" t="s">
        <v>2315</v>
      </c>
      <c r="F225" s="429" t="s">
        <v>1516</v>
      </c>
      <c r="G225" s="429" t="s">
        <v>1516</v>
      </c>
      <c r="H225" s="429" t="s">
        <v>1515</v>
      </c>
      <c r="I225" s="429" t="s">
        <v>1516</v>
      </c>
      <c r="J225" s="430" t="s">
        <v>2316</v>
      </c>
      <c r="K225" s="430" t="s">
        <v>2251</v>
      </c>
      <c r="L225" s="430" t="s">
        <v>967</v>
      </c>
      <c r="M225" s="429" t="s">
        <v>1519</v>
      </c>
      <c r="N225" s="429" t="s">
        <v>1520</v>
      </c>
      <c r="O225" s="429" t="s">
        <v>1516</v>
      </c>
      <c r="P225" s="429" t="s">
        <v>32</v>
      </c>
      <c r="Q225" s="429" t="s">
        <v>32</v>
      </c>
      <c r="R225" s="429" t="s">
        <v>1516</v>
      </c>
      <c r="S225" s="429" t="s">
        <v>1516</v>
      </c>
      <c r="T225" s="429" t="s">
        <v>8</v>
      </c>
      <c r="V225" s="429" t="s">
        <v>2138</v>
      </c>
      <c r="X225" s="429" t="s">
        <v>113</v>
      </c>
      <c r="AC225" s="430"/>
      <c r="AF225" s="430"/>
      <c r="AH225" s="429">
        <v>1</v>
      </c>
      <c r="AI225" s="419"/>
      <c r="AJ225" s="419"/>
      <c r="AK225" s="419"/>
      <c r="AL225" s="419"/>
      <c r="AM225" s="419"/>
      <c r="AN225" s="419"/>
      <c r="AO225" s="419"/>
      <c r="AP225" s="419"/>
      <c r="AQ225" s="419"/>
      <c r="AR225" s="419"/>
      <c r="AS225" s="419"/>
      <c r="AT225" s="419"/>
      <c r="AU225" s="419"/>
      <c r="AV225" s="419"/>
      <c r="AW225" s="419"/>
      <c r="AX225" s="419"/>
      <c r="AY225" s="419"/>
      <c r="AZ225" s="419"/>
      <c r="BA225" s="419"/>
      <c r="BB225" s="419"/>
      <c r="BC225" s="419"/>
      <c r="BD225" s="419"/>
      <c r="BE225" s="419"/>
      <c r="BF225" s="419"/>
      <c r="BG225" s="419"/>
      <c r="BH225" s="419"/>
      <c r="BI225" s="419"/>
      <c r="BJ225" s="419"/>
      <c r="BK225" s="419"/>
      <c r="BL225" s="419"/>
      <c r="BM225" s="419"/>
      <c r="BN225" s="419"/>
      <c r="BO225" s="419"/>
      <c r="BP225" s="419"/>
      <c r="BQ225" s="419"/>
      <c r="BR225" s="419"/>
      <c r="BS225" s="419"/>
      <c r="BT225" s="419"/>
      <c r="BU225" s="419"/>
      <c r="BV225" s="419"/>
      <c r="BW225" s="419"/>
      <c r="BX225" s="419"/>
      <c r="BY225" s="419"/>
      <c r="BZ225" s="419"/>
      <c r="CA225" s="419"/>
      <c r="CB225" s="419"/>
      <c r="CC225" s="419"/>
      <c r="CD225" s="419"/>
      <c r="CE225" s="419"/>
      <c r="CF225" s="419"/>
      <c r="CG225" s="419"/>
      <c r="CH225" s="419"/>
      <c r="CI225" s="419"/>
      <c r="CJ225" s="419"/>
      <c r="CK225" s="419"/>
      <c r="CL225" s="419"/>
      <c r="CM225" s="419"/>
      <c r="CN225" s="419"/>
      <c r="CO225" s="419"/>
      <c r="CP225" s="419"/>
      <c r="CQ225" s="419"/>
      <c r="CR225" s="419"/>
      <c r="CS225" s="419"/>
      <c r="CT225" s="419"/>
      <c r="CU225" s="419"/>
      <c r="CV225" s="419"/>
      <c r="CW225" s="419"/>
      <c r="CX225" s="419"/>
      <c r="CY225" s="419"/>
      <c r="CZ225" s="419"/>
      <c r="DA225" s="419"/>
      <c r="DB225" s="419"/>
      <c r="DC225" s="419"/>
      <c r="DD225" s="419"/>
      <c r="DE225" s="419"/>
      <c r="DF225" s="419"/>
      <c r="DG225" s="419"/>
      <c r="DH225" s="419"/>
      <c r="DI225" s="419"/>
      <c r="DJ225" s="419"/>
      <c r="DK225" s="419"/>
      <c r="DL225" s="419"/>
      <c r="DM225" s="419"/>
      <c r="DN225" s="419"/>
      <c r="DO225" s="419"/>
      <c r="DP225" s="419"/>
      <c r="DQ225" s="419"/>
      <c r="DR225" s="419"/>
      <c r="DS225" s="419"/>
      <c r="DT225" s="419"/>
      <c r="DU225" s="419"/>
      <c r="DV225" s="419"/>
      <c r="DW225" s="419"/>
      <c r="DX225" s="419"/>
      <c r="DY225" s="419"/>
      <c r="DZ225" s="419"/>
      <c r="EA225" s="419"/>
      <c r="EB225" s="419"/>
      <c r="EC225" s="419"/>
      <c r="ED225" s="419"/>
      <c r="EE225" s="419"/>
      <c r="EF225" s="419"/>
      <c r="EG225" s="419"/>
      <c r="EH225" s="419"/>
      <c r="EI225" s="419"/>
      <c r="EJ225" s="419"/>
      <c r="EK225" s="419"/>
      <c r="EL225" s="419"/>
      <c r="EM225" s="419"/>
      <c r="EN225" s="419"/>
      <c r="EO225" s="419"/>
      <c r="EP225" s="419"/>
      <c r="EQ225" s="419"/>
      <c r="ER225" s="419"/>
      <c r="ES225" s="419"/>
      <c r="ET225" s="419"/>
      <c r="EU225" s="419"/>
    </row>
    <row r="226" spans="1:151" s="429" customFormat="1" ht="43.5">
      <c r="A226" s="429" t="s">
        <v>2317</v>
      </c>
      <c r="B226" s="429" t="s">
        <v>2154</v>
      </c>
      <c r="C226" s="429" t="s">
        <v>359</v>
      </c>
      <c r="D226" s="454" t="s">
        <v>2318</v>
      </c>
      <c r="E226" s="429" t="s">
        <v>2319</v>
      </c>
      <c r="F226" s="429" t="s">
        <v>1516</v>
      </c>
      <c r="G226" s="429" t="s">
        <v>1516</v>
      </c>
      <c r="H226" s="429" t="s">
        <v>1515</v>
      </c>
      <c r="I226" s="429" t="s">
        <v>1516</v>
      </c>
      <c r="J226" s="430" t="s">
        <v>1559</v>
      </c>
      <c r="K226" s="430" t="s">
        <v>2161</v>
      </c>
      <c r="L226" s="430" t="s">
        <v>967</v>
      </c>
      <c r="M226" s="429" t="s">
        <v>1519</v>
      </c>
      <c r="N226" s="429" t="s">
        <v>1520</v>
      </c>
      <c r="O226" s="429" t="s">
        <v>1516</v>
      </c>
      <c r="P226" s="429" t="s">
        <v>32</v>
      </c>
      <c r="Q226" s="429" t="s">
        <v>32</v>
      </c>
      <c r="R226" s="429" t="s">
        <v>1516</v>
      </c>
      <c r="S226" s="429" t="s">
        <v>1516</v>
      </c>
      <c r="T226" s="429" t="s">
        <v>8</v>
      </c>
      <c r="V226" s="429" t="s">
        <v>2138</v>
      </c>
      <c r="X226" s="429" t="s">
        <v>2256</v>
      </c>
      <c r="AC226" s="430"/>
      <c r="AF226" s="430"/>
      <c r="AH226" s="429">
        <v>1</v>
      </c>
      <c r="AI226" s="419"/>
      <c r="AJ226" s="419"/>
      <c r="AK226" s="419"/>
      <c r="AL226" s="419"/>
      <c r="AM226" s="419"/>
      <c r="AN226" s="419"/>
      <c r="AO226" s="419"/>
      <c r="AP226" s="419"/>
      <c r="AQ226" s="419"/>
      <c r="AR226" s="419"/>
      <c r="AS226" s="419"/>
      <c r="AT226" s="419"/>
      <c r="AU226" s="419"/>
      <c r="AV226" s="419"/>
      <c r="AW226" s="419"/>
      <c r="AX226" s="419"/>
      <c r="AY226" s="419"/>
      <c r="AZ226" s="419"/>
      <c r="BA226" s="419"/>
      <c r="BB226" s="419"/>
      <c r="BC226" s="419"/>
      <c r="BD226" s="419"/>
      <c r="BE226" s="419"/>
      <c r="BF226" s="419"/>
      <c r="BG226" s="419"/>
      <c r="BH226" s="419"/>
      <c r="BI226" s="419"/>
      <c r="BJ226" s="419"/>
      <c r="BK226" s="419"/>
      <c r="BL226" s="419"/>
      <c r="BM226" s="419"/>
      <c r="BN226" s="419"/>
      <c r="BO226" s="419"/>
      <c r="BP226" s="419"/>
      <c r="BQ226" s="419"/>
      <c r="BR226" s="419"/>
      <c r="BS226" s="419"/>
      <c r="BT226" s="419"/>
      <c r="BU226" s="419"/>
      <c r="BV226" s="419"/>
      <c r="BW226" s="419"/>
      <c r="BX226" s="419"/>
      <c r="BY226" s="419"/>
      <c r="BZ226" s="419"/>
      <c r="CA226" s="419"/>
      <c r="CB226" s="419"/>
      <c r="CC226" s="419"/>
      <c r="CD226" s="419"/>
      <c r="CE226" s="419"/>
      <c r="CF226" s="419"/>
      <c r="CG226" s="419"/>
      <c r="CH226" s="419"/>
      <c r="CI226" s="419"/>
      <c r="CJ226" s="419"/>
      <c r="CK226" s="419"/>
      <c r="CL226" s="419"/>
      <c r="CM226" s="419"/>
      <c r="CN226" s="419"/>
      <c r="CO226" s="419"/>
      <c r="CP226" s="419"/>
      <c r="CQ226" s="419"/>
      <c r="CR226" s="419"/>
      <c r="CS226" s="419"/>
      <c r="CT226" s="419"/>
      <c r="CU226" s="419"/>
      <c r="CV226" s="419"/>
      <c r="CW226" s="419"/>
      <c r="CX226" s="419"/>
      <c r="CY226" s="419"/>
      <c r="CZ226" s="419"/>
      <c r="DA226" s="419"/>
      <c r="DB226" s="419"/>
      <c r="DC226" s="419"/>
      <c r="DD226" s="419"/>
      <c r="DE226" s="419"/>
      <c r="DF226" s="419"/>
      <c r="DG226" s="419"/>
      <c r="DH226" s="419"/>
      <c r="DI226" s="419"/>
      <c r="DJ226" s="419"/>
      <c r="DK226" s="419"/>
      <c r="DL226" s="419"/>
      <c r="DM226" s="419"/>
      <c r="DN226" s="419"/>
      <c r="DO226" s="419"/>
      <c r="DP226" s="419"/>
      <c r="DQ226" s="419"/>
      <c r="DR226" s="419"/>
      <c r="DS226" s="419"/>
      <c r="DT226" s="419"/>
      <c r="DU226" s="419"/>
      <c r="DV226" s="419"/>
      <c r="DW226" s="419"/>
      <c r="DX226" s="419"/>
      <c r="DY226" s="419"/>
      <c r="DZ226" s="419"/>
      <c r="EA226" s="419"/>
      <c r="EB226" s="419"/>
      <c r="EC226" s="419"/>
      <c r="ED226" s="419"/>
      <c r="EE226" s="419"/>
      <c r="EF226" s="419"/>
      <c r="EG226" s="419"/>
      <c r="EH226" s="419"/>
      <c r="EI226" s="419"/>
      <c r="EJ226" s="419"/>
      <c r="EK226" s="419"/>
      <c r="EL226" s="419"/>
      <c r="EM226" s="419"/>
      <c r="EN226" s="419"/>
      <c r="EO226" s="419"/>
      <c r="EP226" s="419"/>
      <c r="EQ226" s="419"/>
      <c r="ER226" s="419"/>
      <c r="ES226" s="419"/>
      <c r="ET226" s="419"/>
      <c r="EU226" s="419"/>
    </row>
    <row r="227" spans="1:151" s="429" customFormat="1" ht="58">
      <c r="A227" s="429" t="s">
        <v>2320</v>
      </c>
      <c r="B227" s="429" t="s">
        <v>2154</v>
      </c>
      <c r="C227" s="429" t="s">
        <v>359</v>
      </c>
      <c r="D227" s="429" t="s">
        <v>2321</v>
      </c>
      <c r="E227" s="429" t="s">
        <v>2322</v>
      </c>
      <c r="F227" s="429" t="s">
        <v>1516</v>
      </c>
      <c r="G227" s="429" t="s">
        <v>1516</v>
      </c>
      <c r="H227" s="429" t="s">
        <v>1599</v>
      </c>
      <c r="I227" s="430">
        <v>44069</v>
      </c>
      <c r="J227" s="430" t="s">
        <v>1054</v>
      </c>
      <c r="K227" s="430" t="s">
        <v>2161</v>
      </c>
      <c r="L227" s="430" t="s">
        <v>967</v>
      </c>
      <c r="M227" s="429" t="s">
        <v>1519</v>
      </c>
      <c r="N227" s="429" t="s">
        <v>1520</v>
      </c>
      <c r="O227" s="429" t="s">
        <v>1516</v>
      </c>
      <c r="P227" s="429" t="s">
        <v>32</v>
      </c>
      <c r="Q227" s="429" t="s">
        <v>32</v>
      </c>
      <c r="R227" s="429" t="s">
        <v>1516</v>
      </c>
      <c r="S227" s="429" t="s">
        <v>1516</v>
      </c>
      <c r="T227" s="429" t="s">
        <v>8</v>
      </c>
      <c r="V227" s="429" t="s">
        <v>8</v>
      </c>
      <c r="X227" s="429" t="s">
        <v>33</v>
      </c>
      <c r="AC227" s="430"/>
      <c r="AF227" s="430"/>
      <c r="AH227" s="429">
        <v>1</v>
      </c>
      <c r="AI227" s="419"/>
      <c r="AJ227" s="419"/>
      <c r="AK227" s="419"/>
      <c r="AL227" s="419"/>
      <c r="AM227" s="419"/>
      <c r="AN227" s="419"/>
      <c r="AO227" s="419"/>
      <c r="AP227" s="419"/>
      <c r="AQ227" s="419"/>
      <c r="AR227" s="419"/>
      <c r="AS227" s="419"/>
      <c r="AT227" s="419"/>
      <c r="AU227" s="419"/>
      <c r="AV227" s="419"/>
      <c r="AW227" s="419"/>
      <c r="AX227" s="419"/>
      <c r="AY227" s="419"/>
      <c r="AZ227" s="419"/>
      <c r="BA227" s="419"/>
      <c r="BB227" s="419"/>
      <c r="BC227" s="419"/>
      <c r="BD227" s="419"/>
      <c r="BE227" s="419"/>
      <c r="BF227" s="419"/>
      <c r="BG227" s="419"/>
      <c r="BH227" s="419"/>
      <c r="BI227" s="419"/>
      <c r="BJ227" s="419"/>
      <c r="BK227" s="419"/>
      <c r="BL227" s="419"/>
      <c r="BM227" s="419"/>
      <c r="BN227" s="419"/>
      <c r="BO227" s="419"/>
      <c r="BP227" s="419"/>
      <c r="BQ227" s="419"/>
      <c r="BR227" s="419"/>
      <c r="BS227" s="419"/>
      <c r="BT227" s="419"/>
      <c r="BU227" s="419"/>
      <c r="BV227" s="419"/>
      <c r="BW227" s="419"/>
      <c r="BX227" s="419"/>
      <c r="BY227" s="419"/>
      <c r="BZ227" s="419"/>
      <c r="CA227" s="419"/>
      <c r="CB227" s="419"/>
      <c r="CC227" s="419"/>
      <c r="CD227" s="419"/>
      <c r="CE227" s="419"/>
      <c r="CF227" s="419"/>
      <c r="CG227" s="419"/>
      <c r="CH227" s="419"/>
      <c r="CI227" s="419"/>
      <c r="CJ227" s="419"/>
      <c r="CK227" s="419"/>
      <c r="CL227" s="419"/>
      <c r="CM227" s="419"/>
      <c r="CN227" s="419"/>
      <c r="CO227" s="419"/>
      <c r="CP227" s="419"/>
      <c r="CQ227" s="419"/>
      <c r="CR227" s="419"/>
      <c r="CS227" s="419"/>
      <c r="CT227" s="419"/>
      <c r="CU227" s="419"/>
      <c r="CV227" s="419"/>
      <c r="CW227" s="419"/>
      <c r="CX227" s="419"/>
      <c r="CY227" s="419"/>
      <c r="CZ227" s="419"/>
      <c r="DA227" s="419"/>
      <c r="DB227" s="419"/>
      <c r="DC227" s="419"/>
      <c r="DD227" s="419"/>
      <c r="DE227" s="419"/>
      <c r="DF227" s="419"/>
      <c r="DG227" s="419"/>
      <c r="DH227" s="419"/>
      <c r="DI227" s="419"/>
      <c r="DJ227" s="419"/>
      <c r="DK227" s="419"/>
      <c r="DL227" s="419"/>
      <c r="DM227" s="419"/>
      <c r="DN227" s="419"/>
      <c r="DO227" s="419"/>
      <c r="DP227" s="419"/>
      <c r="DQ227" s="419"/>
      <c r="DR227" s="419"/>
      <c r="DS227" s="419"/>
      <c r="DT227" s="419"/>
      <c r="DU227" s="419"/>
      <c r="DV227" s="419"/>
      <c r="DW227" s="419"/>
      <c r="DX227" s="419"/>
      <c r="DY227" s="419"/>
      <c r="DZ227" s="419"/>
      <c r="EA227" s="419"/>
      <c r="EB227" s="419"/>
      <c r="EC227" s="419"/>
      <c r="ED227" s="419"/>
      <c r="EE227" s="419"/>
      <c r="EF227" s="419"/>
      <c r="EG227" s="419"/>
      <c r="EH227" s="419"/>
      <c r="EI227" s="419"/>
      <c r="EJ227" s="419"/>
      <c r="EK227" s="419"/>
      <c r="EL227" s="419"/>
      <c r="EM227" s="419"/>
      <c r="EN227" s="419"/>
      <c r="EO227" s="419"/>
      <c r="EP227" s="419"/>
      <c r="EQ227" s="419"/>
      <c r="ER227" s="419"/>
      <c r="ES227" s="419"/>
      <c r="ET227" s="419"/>
      <c r="EU227" s="419"/>
    </row>
    <row r="228" spans="1:151" s="429" customFormat="1" ht="58">
      <c r="A228" s="429" t="s">
        <v>2323</v>
      </c>
      <c r="B228" s="429" t="s">
        <v>2154</v>
      </c>
      <c r="C228" s="429" t="s">
        <v>358</v>
      </c>
      <c r="D228" s="429" t="s">
        <v>2324</v>
      </c>
      <c r="E228" s="429" t="s">
        <v>2325</v>
      </c>
      <c r="F228" s="429" t="s">
        <v>1516</v>
      </c>
      <c r="G228" s="429" t="s">
        <v>1516</v>
      </c>
      <c r="H228" s="429" t="s">
        <v>1599</v>
      </c>
      <c r="I228" s="430">
        <v>44312</v>
      </c>
      <c r="J228" s="430" t="s">
        <v>1054</v>
      </c>
      <c r="K228" s="430" t="s">
        <v>2161</v>
      </c>
      <c r="L228" s="430" t="s">
        <v>967</v>
      </c>
      <c r="M228" s="429" t="s">
        <v>1519</v>
      </c>
      <c r="N228" s="429" t="s">
        <v>1520</v>
      </c>
      <c r="O228" s="429" t="s">
        <v>1516</v>
      </c>
      <c r="P228" s="429" t="s">
        <v>32</v>
      </c>
      <c r="Q228" s="429" t="s">
        <v>32</v>
      </c>
      <c r="R228" s="429" t="s">
        <v>1516</v>
      </c>
      <c r="S228" s="429" t="s">
        <v>1516</v>
      </c>
      <c r="T228" s="429" t="s">
        <v>8</v>
      </c>
      <c r="V228" s="429" t="s">
        <v>1524</v>
      </c>
      <c r="AC228" s="430"/>
      <c r="AF228" s="430"/>
      <c r="AH228" s="429">
        <v>1</v>
      </c>
      <c r="AI228" s="419"/>
      <c r="AJ228" s="419"/>
      <c r="AK228" s="419"/>
      <c r="AL228" s="419"/>
      <c r="AM228" s="419"/>
      <c r="AN228" s="419"/>
      <c r="AO228" s="419"/>
      <c r="AP228" s="419"/>
      <c r="AQ228" s="419"/>
      <c r="AR228" s="419"/>
      <c r="AS228" s="419"/>
      <c r="AT228" s="419"/>
      <c r="AU228" s="419"/>
      <c r="AV228" s="419"/>
      <c r="AW228" s="419"/>
      <c r="AX228" s="419"/>
      <c r="AY228" s="419"/>
      <c r="AZ228" s="419"/>
      <c r="BA228" s="419"/>
      <c r="BB228" s="419"/>
      <c r="BC228" s="419"/>
      <c r="BD228" s="419"/>
      <c r="BE228" s="419"/>
      <c r="BF228" s="419"/>
      <c r="BG228" s="419"/>
      <c r="BH228" s="419"/>
      <c r="BI228" s="419"/>
      <c r="BJ228" s="419"/>
      <c r="BK228" s="419"/>
      <c r="BL228" s="419"/>
      <c r="BM228" s="419"/>
      <c r="BN228" s="419"/>
      <c r="BO228" s="419"/>
      <c r="BP228" s="419"/>
      <c r="BQ228" s="419"/>
      <c r="BR228" s="419"/>
      <c r="BS228" s="419"/>
      <c r="BT228" s="419"/>
      <c r="BU228" s="419"/>
      <c r="BV228" s="419"/>
      <c r="BW228" s="419"/>
      <c r="BX228" s="419"/>
      <c r="BY228" s="419"/>
      <c r="BZ228" s="419"/>
      <c r="CA228" s="419"/>
      <c r="CB228" s="419"/>
      <c r="CC228" s="419"/>
      <c r="CD228" s="419"/>
      <c r="CE228" s="419"/>
      <c r="CF228" s="419"/>
      <c r="CG228" s="419"/>
      <c r="CH228" s="419"/>
      <c r="CI228" s="419"/>
      <c r="CJ228" s="419"/>
      <c r="CK228" s="419"/>
      <c r="CL228" s="419"/>
      <c r="CM228" s="419"/>
      <c r="CN228" s="419"/>
      <c r="CO228" s="419"/>
      <c r="CP228" s="419"/>
      <c r="CQ228" s="419"/>
      <c r="CR228" s="419"/>
      <c r="CS228" s="419"/>
      <c r="CT228" s="419"/>
      <c r="CU228" s="419"/>
      <c r="CV228" s="419"/>
      <c r="CW228" s="419"/>
      <c r="CX228" s="419"/>
      <c r="CY228" s="419"/>
      <c r="CZ228" s="419"/>
      <c r="DA228" s="419"/>
      <c r="DB228" s="419"/>
      <c r="DC228" s="419"/>
      <c r="DD228" s="419"/>
      <c r="DE228" s="419"/>
      <c r="DF228" s="419"/>
      <c r="DG228" s="419"/>
      <c r="DH228" s="419"/>
      <c r="DI228" s="419"/>
      <c r="DJ228" s="419"/>
      <c r="DK228" s="419"/>
      <c r="DL228" s="419"/>
      <c r="DM228" s="419"/>
      <c r="DN228" s="419"/>
      <c r="DO228" s="419"/>
      <c r="DP228" s="419"/>
      <c r="DQ228" s="419"/>
      <c r="DR228" s="419"/>
      <c r="DS228" s="419"/>
      <c r="DT228" s="419"/>
      <c r="DU228" s="419"/>
      <c r="DV228" s="419"/>
      <c r="DW228" s="419"/>
      <c r="DX228" s="419"/>
      <c r="DY228" s="419"/>
      <c r="DZ228" s="419"/>
      <c r="EA228" s="419"/>
      <c r="EB228" s="419"/>
      <c r="EC228" s="419"/>
      <c r="ED228" s="419"/>
      <c r="EE228" s="419"/>
      <c r="EF228" s="419"/>
      <c r="EG228" s="419"/>
      <c r="EH228" s="419"/>
      <c r="EI228" s="419"/>
      <c r="EJ228" s="419"/>
      <c r="EK228" s="419"/>
      <c r="EL228" s="419"/>
      <c r="EM228" s="419"/>
      <c r="EN228" s="419"/>
      <c r="EO228" s="419"/>
      <c r="EP228" s="419"/>
      <c r="EQ228" s="419"/>
      <c r="ER228" s="419"/>
      <c r="ES228" s="419"/>
      <c r="ET228" s="419"/>
      <c r="EU228" s="419"/>
    </row>
    <row r="229" spans="1:151" s="429" customFormat="1" ht="43.5">
      <c r="A229" s="429" t="s">
        <v>2326</v>
      </c>
      <c r="B229" s="429" t="s">
        <v>2154</v>
      </c>
      <c r="C229" s="429" t="s">
        <v>359</v>
      </c>
      <c r="D229" s="429" t="s">
        <v>2327</v>
      </c>
      <c r="E229" s="429" t="s">
        <v>2328</v>
      </c>
      <c r="F229" s="429" t="s">
        <v>1516</v>
      </c>
      <c r="G229" s="429" t="s">
        <v>1516</v>
      </c>
      <c r="H229" s="429" t="s">
        <v>1599</v>
      </c>
      <c r="I229" s="430">
        <v>43971</v>
      </c>
      <c r="J229" s="430" t="s">
        <v>1054</v>
      </c>
      <c r="K229" s="430" t="s">
        <v>2161</v>
      </c>
      <c r="L229" s="430" t="s">
        <v>967</v>
      </c>
      <c r="M229" s="429" t="s">
        <v>1519</v>
      </c>
      <c r="N229" s="429" t="s">
        <v>1520</v>
      </c>
      <c r="O229" s="429" t="s">
        <v>1516</v>
      </c>
      <c r="P229" s="429" t="s">
        <v>32</v>
      </c>
      <c r="Q229" s="429" t="s">
        <v>32</v>
      </c>
      <c r="R229" s="429" t="s">
        <v>1516</v>
      </c>
      <c r="S229" s="429" t="s">
        <v>1516</v>
      </c>
      <c r="T229" s="429" t="s">
        <v>8</v>
      </c>
      <c r="V229" s="429" t="s">
        <v>8</v>
      </c>
      <c r="AC229" s="430"/>
      <c r="AF229" s="430"/>
      <c r="AH229" s="429">
        <v>1</v>
      </c>
      <c r="AI229" s="419"/>
      <c r="AJ229" s="419"/>
      <c r="AK229" s="419"/>
      <c r="AL229" s="419"/>
      <c r="AM229" s="419"/>
      <c r="AN229" s="419"/>
      <c r="AO229" s="419"/>
      <c r="AP229" s="419"/>
      <c r="AQ229" s="419"/>
      <c r="AR229" s="419"/>
      <c r="AS229" s="419"/>
      <c r="AT229" s="419"/>
      <c r="AU229" s="419"/>
      <c r="AV229" s="419"/>
      <c r="AW229" s="419"/>
      <c r="AX229" s="419"/>
      <c r="AY229" s="419"/>
      <c r="AZ229" s="419"/>
      <c r="BA229" s="419"/>
      <c r="BB229" s="419"/>
      <c r="BC229" s="419"/>
      <c r="BD229" s="419"/>
      <c r="BE229" s="419"/>
      <c r="BF229" s="419"/>
      <c r="BG229" s="419"/>
      <c r="BH229" s="419"/>
      <c r="BI229" s="419"/>
      <c r="BJ229" s="419"/>
      <c r="BK229" s="419"/>
      <c r="BL229" s="419"/>
      <c r="BM229" s="419"/>
      <c r="BN229" s="419"/>
      <c r="BO229" s="419"/>
      <c r="BP229" s="419"/>
      <c r="BQ229" s="419"/>
      <c r="BR229" s="419"/>
      <c r="BS229" s="419"/>
      <c r="BT229" s="419"/>
      <c r="BU229" s="419"/>
      <c r="BV229" s="419"/>
      <c r="BW229" s="419"/>
      <c r="BX229" s="419"/>
      <c r="BY229" s="419"/>
      <c r="BZ229" s="419"/>
      <c r="CA229" s="419"/>
      <c r="CB229" s="419"/>
      <c r="CC229" s="419"/>
      <c r="CD229" s="419"/>
      <c r="CE229" s="419"/>
      <c r="CF229" s="419"/>
      <c r="CG229" s="419"/>
      <c r="CH229" s="419"/>
      <c r="CI229" s="419"/>
      <c r="CJ229" s="419"/>
      <c r="CK229" s="419"/>
      <c r="CL229" s="419"/>
      <c r="CM229" s="419"/>
      <c r="CN229" s="419"/>
      <c r="CO229" s="419"/>
      <c r="CP229" s="419"/>
      <c r="CQ229" s="419"/>
      <c r="CR229" s="419"/>
      <c r="CS229" s="419"/>
      <c r="CT229" s="419"/>
      <c r="CU229" s="419"/>
      <c r="CV229" s="419"/>
      <c r="CW229" s="419"/>
      <c r="CX229" s="419"/>
      <c r="CY229" s="419"/>
      <c r="CZ229" s="419"/>
      <c r="DA229" s="419"/>
      <c r="DB229" s="419"/>
      <c r="DC229" s="419"/>
      <c r="DD229" s="419"/>
      <c r="DE229" s="419"/>
      <c r="DF229" s="419"/>
      <c r="DG229" s="419"/>
      <c r="DH229" s="419"/>
      <c r="DI229" s="419"/>
      <c r="DJ229" s="419"/>
      <c r="DK229" s="419"/>
      <c r="DL229" s="419"/>
      <c r="DM229" s="419"/>
      <c r="DN229" s="419"/>
      <c r="DO229" s="419"/>
      <c r="DP229" s="419"/>
      <c r="DQ229" s="419"/>
      <c r="DR229" s="419"/>
      <c r="DS229" s="419"/>
      <c r="DT229" s="419"/>
      <c r="DU229" s="419"/>
      <c r="DV229" s="419"/>
      <c r="DW229" s="419"/>
      <c r="DX229" s="419"/>
      <c r="DY229" s="419"/>
      <c r="DZ229" s="419"/>
      <c r="EA229" s="419"/>
      <c r="EB229" s="419"/>
      <c r="EC229" s="419"/>
      <c r="ED229" s="419"/>
      <c r="EE229" s="419"/>
      <c r="EF229" s="419"/>
      <c r="EG229" s="419"/>
      <c r="EH229" s="419"/>
      <c r="EI229" s="419"/>
      <c r="EJ229" s="419"/>
      <c r="EK229" s="419"/>
      <c r="EL229" s="419"/>
      <c r="EM229" s="419"/>
      <c r="EN229" s="419"/>
      <c r="EO229" s="419"/>
      <c r="EP229" s="419"/>
      <c r="EQ229" s="419"/>
      <c r="ER229" s="419"/>
      <c r="ES229" s="419"/>
      <c r="ET229" s="419"/>
      <c r="EU229" s="419"/>
    </row>
    <row r="230" spans="1:151" s="429" customFormat="1" ht="43.5">
      <c r="A230" s="429" t="s">
        <v>2329</v>
      </c>
      <c r="B230" s="429" t="s">
        <v>2154</v>
      </c>
      <c r="C230" s="429" t="s">
        <v>359</v>
      </c>
      <c r="D230" s="429" t="s">
        <v>2330</v>
      </c>
      <c r="E230" s="429" t="s">
        <v>2331</v>
      </c>
      <c r="F230" s="429" t="s">
        <v>1516</v>
      </c>
      <c r="G230" s="429" t="s">
        <v>1516</v>
      </c>
      <c r="H230" s="429" t="s">
        <v>1599</v>
      </c>
      <c r="I230" s="430">
        <v>43879</v>
      </c>
      <c r="J230" s="430" t="s">
        <v>1054</v>
      </c>
      <c r="K230" s="430" t="s">
        <v>2161</v>
      </c>
      <c r="L230" s="430" t="s">
        <v>967</v>
      </c>
      <c r="M230" s="429" t="s">
        <v>1519</v>
      </c>
      <c r="N230" s="429" t="s">
        <v>1520</v>
      </c>
      <c r="O230" s="429" t="s">
        <v>1516</v>
      </c>
      <c r="P230" s="429" t="s">
        <v>32</v>
      </c>
      <c r="Q230" s="429" t="s">
        <v>32</v>
      </c>
      <c r="R230" s="429" t="s">
        <v>1516</v>
      </c>
      <c r="S230" s="429" t="s">
        <v>1516</v>
      </c>
      <c r="T230" s="429" t="s">
        <v>8</v>
      </c>
      <c r="V230" s="429" t="s">
        <v>1524</v>
      </c>
      <c r="AC230" s="430"/>
      <c r="AF230" s="430"/>
      <c r="AH230" s="429">
        <v>1</v>
      </c>
      <c r="AI230" s="419"/>
      <c r="AJ230" s="419"/>
      <c r="AK230" s="419"/>
      <c r="AL230" s="419"/>
      <c r="AM230" s="419"/>
      <c r="AN230" s="419"/>
      <c r="AO230" s="419"/>
      <c r="AP230" s="419"/>
      <c r="AQ230" s="419"/>
      <c r="AR230" s="419"/>
      <c r="AS230" s="419"/>
      <c r="AT230" s="419"/>
      <c r="AU230" s="419"/>
      <c r="AV230" s="419"/>
      <c r="AW230" s="419"/>
      <c r="AX230" s="419"/>
      <c r="AY230" s="419"/>
      <c r="AZ230" s="419"/>
      <c r="BA230" s="419"/>
      <c r="BB230" s="419"/>
      <c r="BC230" s="419"/>
      <c r="BD230" s="419"/>
      <c r="BE230" s="419"/>
      <c r="BF230" s="419"/>
      <c r="BG230" s="419"/>
      <c r="BH230" s="419"/>
      <c r="BI230" s="419"/>
      <c r="BJ230" s="419"/>
      <c r="BK230" s="419"/>
      <c r="BL230" s="419"/>
      <c r="BM230" s="419"/>
      <c r="BN230" s="419"/>
      <c r="BO230" s="419"/>
      <c r="BP230" s="419"/>
      <c r="BQ230" s="419"/>
      <c r="BR230" s="419"/>
      <c r="BS230" s="419"/>
      <c r="BT230" s="419"/>
      <c r="BU230" s="419"/>
      <c r="BV230" s="419"/>
      <c r="BW230" s="419"/>
      <c r="BX230" s="419"/>
      <c r="BY230" s="419"/>
      <c r="BZ230" s="419"/>
      <c r="CA230" s="419"/>
      <c r="CB230" s="419"/>
      <c r="CC230" s="419"/>
      <c r="CD230" s="419"/>
      <c r="CE230" s="419"/>
      <c r="CF230" s="419"/>
      <c r="CG230" s="419"/>
      <c r="CH230" s="419"/>
      <c r="CI230" s="419"/>
      <c r="CJ230" s="419"/>
      <c r="CK230" s="419"/>
      <c r="CL230" s="419"/>
      <c r="CM230" s="419"/>
      <c r="CN230" s="419"/>
      <c r="CO230" s="419"/>
      <c r="CP230" s="419"/>
      <c r="CQ230" s="419"/>
      <c r="CR230" s="419"/>
      <c r="CS230" s="419"/>
      <c r="CT230" s="419"/>
      <c r="CU230" s="419"/>
      <c r="CV230" s="419"/>
      <c r="CW230" s="419"/>
      <c r="CX230" s="419"/>
      <c r="CY230" s="419"/>
      <c r="CZ230" s="419"/>
      <c r="DA230" s="419"/>
      <c r="DB230" s="419"/>
      <c r="DC230" s="419"/>
      <c r="DD230" s="419"/>
      <c r="DE230" s="419"/>
      <c r="DF230" s="419"/>
      <c r="DG230" s="419"/>
      <c r="DH230" s="419"/>
      <c r="DI230" s="419"/>
      <c r="DJ230" s="419"/>
      <c r="DK230" s="419"/>
      <c r="DL230" s="419"/>
      <c r="DM230" s="419"/>
      <c r="DN230" s="419"/>
      <c r="DO230" s="419"/>
      <c r="DP230" s="419"/>
      <c r="DQ230" s="419"/>
      <c r="DR230" s="419"/>
      <c r="DS230" s="419"/>
      <c r="DT230" s="419"/>
      <c r="DU230" s="419"/>
      <c r="DV230" s="419"/>
      <c r="DW230" s="419"/>
      <c r="DX230" s="419"/>
      <c r="DY230" s="419"/>
      <c r="DZ230" s="419"/>
      <c r="EA230" s="419"/>
      <c r="EB230" s="419"/>
      <c r="EC230" s="419"/>
      <c r="ED230" s="419"/>
      <c r="EE230" s="419"/>
      <c r="EF230" s="419"/>
      <c r="EG230" s="419"/>
      <c r="EH230" s="419"/>
      <c r="EI230" s="419"/>
      <c r="EJ230" s="419"/>
      <c r="EK230" s="419"/>
      <c r="EL230" s="419"/>
      <c r="EM230" s="419"/>
      <c r="EN230" s="419"/>
      <c r="EO230" s="419"/>
      <c r="EP230" s="419"/>
      <c r="EQ230" s="419"/>
      <c r="ER230" s="419"/>
      <c r="ES230" s="419"/>
      <c r="ET230" s="419"/>
      <c r="EU230" s="419"/>
    </row>
    <row r="231" spans="1:151" s="429" customFormat="1" ht="43.5">
      <c r="A231" s="429" t="s">
        <v>2332</v>
      </c>
      <c r="B231" s="429" t="s">
        <v>2154</v>
      </c>
      <c r="C231" s="429" t="s">
        <v>359</v>
      </c>
      <c r="D231" s="429" t="s">
        <v>2333</v>
      </c>
      <c r="E231" s="429" t="s">
        <v>2334</v>
      </c>
      <c r="F231" s="429" t="s">
        <v>1516</v>
      </c>
      <c r="G231" s="429" t="s">
        <v>1516</v>
      </c>
      <c r="H231" s="429" t="s">
        <v>1599</v>
      </c>
      <c r="I231" s="430">
        <v>44069</v>
      </c>
      <c r="J231" s="430" t="s">
        <v>1054</v>
      </c>
      <c r="K231" s="430" t="s">
        <v>2161</v>
      </c>
      <c r="L231" s="430" t="s">
        <v>967</v>
      </c>
      <c r="M231" s="429" t="s">
        <v>1519</v>
      </c>
      <c r="N231" s="429" t="s">
        <v>1520</v>
      </c>
      <c r="O231" s="429" t="s">
        <v>1516</v>
      </c>
      <c r="P231" s="429" t="s">
        <v>32</v>
      </c>
      <c r="Q231" s="429" t="s">
        <v>32</v>
      </c>
      <c r="R231" s="429" t="s">
        <v>1516</v>
      </c>
      <c r="S231" s="429" t="s">
        <v>1516</v>
      </c>
      <c r="T231" s="429" t="s">
        <v>8</v>
      </c>
      <c r="V231" s="429" t="s">
        <v>8</v>
      </c>
      <c r="X231" s="429" t="s">
        <v>33</v>
      </c>
      <c r="AC231" s="430"/>
      <c r="AF231" s="430"/>
      <c r="AH231" s="429">
        <v>1</v>
      </c>
      <c r="AI231" s="419"/>
      <c r="AJ231" s="419"/>
      <c r="AK231" s="419"/>
      <c r="AL231" s="419"/>
      <c r="AM231" s="419"/>
      <c r="AN231" s="419"/>
      <c r="AO231" s="419"/>
      <c r="AP231" s="419"/>
      <c r="AQ231" s="419"/>
      <c r="AR231" s="419"/>
      <c r="AS231" s="419"/>
      <c r="AT231" s="419"/>
      <c r="AU231" s="419"/>
      <c r="AV231" s="419"/>
      <c r="AW231" s="419"/>
      <c r="AX231" s="419"/>
      <c r="AY231" s="419"/>
      <c r="AZ231" s="419"/>
      <c r="BA231" s="419"/>
      <c r="BB231" s="419"/>
      <c r="BC231" s="419"/>
      <c r="BD231" s="419"/>
      <c r="BE231" s="419"/>
      <c r="BF231" s="419"/>
      <c r="BG231" s="419"/>
      <c r="BH231" s="419"/>
      <c r="BI231" s="419"/>
      <c r="BJ231" s="419"/>
      <c r="BK231" s="419"/>
      <c r="BL231" s="419"/>
      <c r="BM231" s="419"/>
      <c r="BN231" s="419"/>
      <c r="BO231" s="419"/>
      <c r="BP231" s="419"/>
      <c r="BQ231" s="419"/>
      <c r="BR231" s="419"/>
      <c r="BS231" s="419"/>
      <c r="BT231" s="419"/>
      <c r="BU231" s="419"/>
      <c r="BV231" s="419"/>
      <c r="BW231" s="419"/>
      <c r="BX231" s="419"/>
      <c r="BY231" s="419"/>
      <c r="BZ231" s="419"/>
      <c r="CA231" s="419"/>
      <c r="CB231" s="419"/>
      <c r="CC231" s="419"/>
      <c r="CD231" s="419"/>
      <c r="CE231" s="419"/>
      <c r="CF231" s="419"/>
      <c r="CG231" s="419"/>
      <c r="CH231" s="419"/>
      <c r="CI231" s="419"/>
      <c r="CJ231" s="419"/>
      <c r="CK231" s="419"/>
      <c r="CL231" s="419"/>
      <c r="CM231" s="419"/>
      <c r="CN231" s="419"/>
      <c r="CO231" s="419"/>
      <c r="CP231" s="419"/>
      <c r="CQ231" s="419"/>
      <c r="CR231" s="419"/>
      <c r="CS231" s="419"/>
      <c r="CT231" s="419"/>
      <c r="CU231" s="419"/>
      <c r="CV231" s="419"/>
      <c r="CW231" s="419"/>
      <c r="CX231" s="419"/>
      <c r="CY231" s="419"/>
      <c r="CZ231" s="419"/>
      <c r="DA231" s="419"/>
      <c r="DB231" s="419"/>
      <c r="DC231" s="419"/>
      <c r="DD231" s="419"/>
      <c r="DE231" s="419"/>
      <c r="DF231" s="419"/>
      <c r="DG231" s="419"/>
      <c r="DH231" s="419"/>
      <c r="DI231" s="419"/>
      <c r="DJ231" s="419"/>
      <c r="DK231" s="419"/>
      <c r="DL231" s="419"/>
      <c r="DM231" s="419"/>
      <c r="DN231" s="419"/>
      <c r="DO231" s="419"/>
      <c r="DP231" s="419"/>
      <c r="DQ231" s="419"/>
      <c r="DR231" s="419"/>
      <c r="DS231" s="419"/>
      <c r="DT231" s="419"/>
      <c r="DU231" s="419"/>
      <c r="DV231" s="419"/>
      <c r="DW231" s="419"/>
      <c r="DX231" s="419"/>
      <c r="DY231" s="419"/>
      <c r="DZ231" s="419"/>
      <c r="EA231" s="419"/>
      <c r="EB231" s="419"/>
      <c r="EC231" s="419"/>
      <c r="ED231" s="419"/>
      <c r="EE231" s="419"/>
      <c r="EF231" s="419"/>
      <c r="EG231" s="419"/>
      <c r="EH231" s="419"/>
      <c r="EI231" s="419"/>
      <c r="EJ231" s="419"/>
      <c r="EK231" s="419"/>
      <c r="EL231" s="419"/>
      <c r="EM231" s="419"/>
      <c r="EN231" s="419"/>
      <c r="EO231" s="419"/>
      <c r="EP231" s="419"/>
      <c r="EQ231" s="419"/>
      <c r="ER231" s="419"/>
      <c r="ES231" s="419"/>
      <c r="ET231" s="419"/>
      <c r="EU231" s="419"/>
    </row>
    <row r="232" spans="1:151" s="429" customFormat="1" ht="43.5">
      <c r="A232" s="429" t="s">
        <v>2335</v>
      </c>
      <c r="B232" s="429" t="s">
        <v>2154</v>
      </c>
      <c r="C232" s="429" t="s">
        <v>359</v>
      </c>
      <c r="D232" s="429" t="s">
        <v>2336</v>
      </c>
      <c r="E232" s="429" t="s">
        <v>2337</v>
      </c>
      <c r="F232" s="429" t="s">
        <v>1516</v>
      </c>
      <c r="G232" s="429" t="s">
        <v>1516</v>
      </c>
      <c r="H232" s="429" t="s">
        <v>1599</v>
      </c>
      <c r="I232" s="430">
        <v>44070</v>
      </c>
      <c r="J232" s="430" t="s">
        <v>1054</v>
      </c>
      <c r="K232" s="430" t="s">
        <v>2161</v>
      </c>
      <c r="L232" s="430" t="s">
        <v>967</v>
      </c>
      <c r="M232" s="429" t="s">
        <v>1519</v>
      </c>
      <c r="N232" s="429" t="s">
        <v>1520</v>
      </c>
      <c r="O232" s="429" t="s">
        <v>1516</v>
      </c>
      <c r="P232" s="429" t="s">
        <v>32</v>
      </c>
      <c r="Q232" s="429" t="s">
        <v>32</v>
      </c>
      <c r="R232" s="429" t="s">
        <v>1516</v>
      </c>
      <c r="S232" s="429" t="s">
        <v>1516</v>
      </c>
      <c r="T232" s="429" t="s">
        <v>8</v>
      </c>
      <c r="V232" s="429" t="s">
        <v>8</v>
      </c>
      <c r="X232" s="429" t="s">
        <v>33</v>
      </c>
      <c r="AC232" s="430"/>
      <c r="AD232" s="430"/>
      <c r="AF232" s="430"/>
      <c r="AH232" s="429">
        <v>1</v>
      </c>
      <c r="AI232" s="419"/>
      <c r="AJ232" s="419"/>
      <c r="AK232" s="419"/>
      <c r="AL232" s="419"/>
      <c r="AM232" s="419"/>
      <c r="AN232" s="419"/>
      <c r="AO232" s="419"/>
      <c r="AP232" s="419"/>
      <c r="AQ232" s="419"/>
      <c r="AR232" s="419"/>
      <c r="AS232" s="419"/>
      <c r="AT232" s="419"/>
      <c r="AU232" s="419"/>
      <c r="AV232" s="419"/>
      <c r="AW232" s="419"/>
      <c r="AX232" s="419"/>
      <c r="AY232" s="419"/>
      <c r="AZ232" s="419"/>
      <c r="BA232" s="419"/>
      <c r="BB232" s="419"/>
      <c r="BC232" s="419"/>
      <c r="BD232" s="419"/>
      <c r="BE232" s="419"/>
      <c r="BF232" s="419"/>
      <c r="BG232" s="419"/>
      <c r="BH232" s="419"/>
      <c r="BI232" s="419"/>
      <c r="BJ232" s="419"/>
      <c r="BK232" s="419"/>
      <c r="BL232" s="419"/>
      <c r="BM232" s="419"/>
      <c r="BN232" s="419"/>
      <c r="BO232" s="419"/>
      <c r="BP232" s="419"/>
      <c r="BQ232" s="419"/>
      <c r="BR232" s="419"/>
      <c r="BS232" s="419"/>
      <c r="BT232" s="419"/>
      <c r="BU232" s="419"/>
      <c r="BV232" s="419"/>
      <c r="BW232" s="419"/>
      <c r="BX232" s="419"/>
      <c r="BY232" s="419"/>
      <c r="BZ232" s="419"/>
      <c r="CA232" s="419"/>
      <c r="CB232" s="419"/>
      <c r="CC232" s="419"/>
      <c r="CD232" s="419"/>
      <c r="CE232" s="419"/>
      <c r="CF232" s="419"/>
      <c r="CG232" s="419"/>
      <c r="CH232" s="419"/>
      <c r="CI232" s="419"/>
      <c r="CJ232" s="419"/>
      <c r="CK232" s="419"/>
      <c r="CL232" s="419"/>
      <c r="CM232" s="419"/>
      <c r="CN232" s="419"/>
      <c r="CO232" s="419"/>
      <c r="CP232" s="419"/>
      <c r="CQ232" s="419"/>
      <c r="CR232" s="419"/>
      <c r="CS232" s="419"/>
      <c r="CT232" s="419"/>
      <c r="CU232" s="419"/>
      <c r="CV232" s="419"/>
      <c r="CW232" s="419"/>
      <c r="CX232" s="419"/>
      <c r="CY232" s="419"/>
      <c r="CZ232" s="419"/>
      <c r="DA232" s="419"/>
      <c r="DB232" s="419"/>
      <c r="DC232" s="419"/>
      <c r="DD232" s="419"/>
      <c r="DE232" s="419"/>
      <c r="DF232" s="419"/>
      <c r="DG232" s="419"/>
      <c r="DH232" s="419"/>
      <c r="DI232" s="419"/>
      <c r="DJ232" s="419"/>
      <c r="DK232" s="419"/>
      <c r="DL232" s="419"/>
      <c r="DM232" s="419"/>
      <c r="DN232" s="419"/>
      <c r="DO232" s="419"/>
      <c r="DP232" s="419"/>
      <c r="DQ232" s="419"/>
      <c r="DR232" s="419"/>
      <c r="DS232" s="419"/>
      <c r="DT232" s="419"/>
      <c r="DU232" s="419"/>
      <c r="DV232" s="419"/>
      <c r="DW232" s="419"/>
      <c r="DX232" s="419"/>
      <c r="DY232" s="419"/>
      <c r="DZ232" s="419"/>
      <c r="EA232" s="419"/>
      <c r="EB232" s="419"/>
      <c r="EC232" s="419"/>
      <c r="ED232" s="419"/>
      <c r="EE232" s="419"/>
      <c r="EF232" s="419"/>
      <c r="EG232" s="419"/>
      <c r="EH232" s="419"/>
      <c r="EI232" s="419"/>
      <c r="EJ232" s="419"/>
      <c r="EK232" s="419"/>
      <c r="EL232" s="419"/>
      <c r="EM232" s="419"/>
      <c r="EN232" s="419"/>
      <c r="EO232" s="419"/>
      <c r="EP232" s="419"/>
      <c r="EQ232" s="419"/>
      <c r="ER232" s="419"/>
      <c r="ES232" s="419"/>
      <c r="ET232" s="419"/>
      <c r="EU232" s="419"/>
    </row>
    <row r="233" spans="1:151" s="429" customFormat="1" ht="43.5">
      <c r="A233" s="429" t="s">
        <v>2338</v>
      </c>
      <c r="B233" s="429" t="s">
        <v>2154</v>
      </c>
      <c r="C233" s="429" t="s">
        <v>359</v>
      </c>
      <c r="D233" s="429" t="s">
        <v>2339</v>
      </c>
      <c r="E233" s="429" t="s">
        <v>2340</v>
      </c>
      <c r="F233" s="429" t="s">
        <v>1516</v>
      </c>
      <c r="G233" s="429" t="s">
        <v>1516</v>
      </c>
      <c r="H233" s="429" t="s">
        <v>1599</v>
      </c>
      <c r="I233" s="430">
        <v>44312</v>
      </c>
      <c r="J233" s="430" t="s">
        <v>1054</v>
      </c>
      <c r="K233" s="430" t="s">
        <v>2161</v>
      </c>
      <c r="L233" s="430" t="s">
        <v>967</v>
      </c>
      <c r="M233" s="429" t="s">
        <v>1519</v>
      </c>
      <c r="N233" s="429" t="s">
        <v>1520</v>
      </c>
      <c r="O233" s="429" t="s">
        <v>1516</v>
      </c>
      <c r="P233" s="429" t="s">
        <v>32</v>
      </c>
      <c r="Q233" s="429" t="s">
        <v>32</v>
      </c>
      <c r="R233" s="429" t="s">
        <v>1516</v>
      </c>
      <c r="S233" s="429" t="s">
        <v>1516</v>
      </c>
      <c r="T233" s="429" t="s">
        <v>8</v>
      </c>
      <c r="V233" s="429" t="s">
        <v>1524</v>
      </c>
      <c r="AC233" s="430"/>
      <c r="AD233" s="430"/>
      <c r="AF233" s="430"/>
      <c r="AG233" s="430"/>
      <c r="AH233" s="429">
        <v>1</v>
      </c>
      <c r="AI233" s="419"/>
      <c r="AJ233" s="419"/>
      <c r="AK233" s="419"/>
      <c r="AL233" s="419"/>
      <c r="AM233" s="419"/>
      <c r="AN233" s="419"/>
      <c r="AO233" s="419"/>
      <c r="AP233" s="419"/>
      <c r="AQ233" s="419"/>
      <c r="AR233" s="419"/>
      <c r="AS233" s="419"/>
      <c r="AT233" s="419"/>
      <c r="AU233" s="419"/>
      <c r="AV233" s="419"/>
      <c r="AW233" s="419"/>
      <c r="AX233" s="419"/>
      <c r="AY233" s="419"/>
      <c r="AZ233" s="419"/>
      <c r="BA233" s="419"/>
      <c r="BB233" s="419"/>
      <c r="BC233" s="419"/>
      <c r="BD233" s="419"/>
      <c r="BE233" s="419"/>
      <c r="BF233" s="419"/>
      <c r="BG233" s="419"/>
      <c r="BH233" s="419"/>
      <c r="BI233" s="419"/>
      <c r="BJ233" s="419"/>
      <c r="BK233" s="419"/>
      <c r="BL233" s="419"/>
      <c r="BM233" s="419"/>
      <c r="BN233" s="419"/>
      <c r="BO233" s="419"/>
      <c r="BP233" s="419"/>
      <c r="BQ233" s="419"/>
      <c r="BR233" s="419"/>
      <c r="BS233" s="419"/>
      <c r="BT233" s="419"/>
      <c r="BU233" s="419"/>
      <c r="BV233" s="419"/>
      <c r="BW233" s="419"/>
      <c r="BX233" s="419"/>
      <c r="BY233" s="419"/>
      <c r="BZ233" s="419"/>
      <c r="CA233" s="419"/>
      <c r="CB233" s="419"/>
      <c r="CC233" s="419"/>
      <c r="CD233" s="419"/>
      <c r="CE233" s="419"/>
      <c r="CF233" s="419"/>
      <c r="CG233" s="419"/>
      <c r="CH233" s="419"/>
      <c r="CI233" s="419"/>
      <c r="CJ233" s="419"/>
      <c r="CK233" s="419"/>
      <c r="CL233" s="419"/>
      <c r="CM233" s="419"/>
      <c r="CN233" s="419"/>
      <c r="CO233" s="419"/>
      <c r="CP233" s="419"/>
      <c r="CQ233" s="419"/>
      <c r="CR233" s="419"/>
      <c r="CS233" s="419"/>
      <c r="CT233" s="419"/>
      <c r="CU233" s="419"/>
      <c r="CV233" s="419"/>
      <c r="CW233" s="419"/>
      <c r="CX233" s="419"/>
      <c r="CY233" s="419"/>
      <c r="CZ233" s="419"/>
      <c r="DA233" s="419"/>
      <c r="DB233" s="419"/>
      <c r="DC233" s="419"/>
      <c r="DD233" s="419"/>
      <c r="DE233" s="419"/>
      <c r="DF233" s="419"/>
      <c r="DG233" s="419"/>
      <c r="DH233" s="419"/>
      <c r="DI233" s="419"/>
      <c r="DJ233" s="419"/>
      <c r="DK233" s="419"/>
      <c r="DL233" s="419"/>
      <c r="DM233" s="419"/>
      <c r="DN233" s="419"/>
      <c r="DO233" s="419"/>
      <c r="DP233" s="419"/>
      <c r="DQ233" s="419"/>
      <c r="DR233" s="419"/>
      <c r="DS233" s="419"/>
      <c r="DT233" s="419"/>
      <c r="DU233" s="419"/>
      <c r="DV233" s="419"/>
      <c r="DW233" s="419"/>
      <c r="DX233" s="419"/>
      <c r="DY233" s="419"/>
      <c r="DZ233" s="419"/>
      <c r="EA233" s="419"/>
      <c r="EB233" s="419"/>
      <c r="EC233" s="419"/>
      <c r="ED233" s="419"/>
      <c r="EE233" s="419"/>
      <c r="EF233" s="419"/>
      <c r="EG233" s="419"/>
      <c r="EH233" s="419"/>
      <c r="EI233" s="419"/>
      <c r="EJ233" s="419"/>
      <c r="EK233" s="419"/>
      <c r="EL233" s="419"/>
      <c r="EM233" s="419"/>
      <c r="EN233" s="419"/>
      <c r="EO233" s="419"/>
      <c r="EP233" s="419"/>
      <c r="EQ233" s="419"/>
      <c r="ER233" s="419"/>
      <c r="ES233" s="419"/>
      <c r="ET233" s="419"/>
      <c r="EU233" s="419"/>
    </row>
    <row r="234" spans="1:151" s="429" customFormat="1" ht="43.5">
      <c r="A234" s="429" t="s">
        <v>2341</v>
      </c>
      <c r="B234" s="429" t="s">
        <v>2154</v>
      </c>
      <c r="C234" s="429" t="s">
        <v>359</v>
      </c>
      <c r="D234" s="429" t="s">
        <v>2342</v>
      </c>
      <c r="E234" s="429" t="s">
        <v>2343</v>
      </c>
      <c r="F234" s="429" t="s">
        <v>1516</v>
      </c>
      <c r="G234" s="429" t="s">
        <v>1516</v>
      </c>
      <c r="H234" s="429" t="s">
        <v>1599</v>
      </c>
      <c r="I234" s="430">
        <v>43971</v>
      </c>
      <c r="J234" s="430" t="s">
        <v>1054</v>
      </c>
      <c r="K234" s="430" t="s">
        <v>2161</v>
      </c>
      <c r="L234" s="430" t="s">
        <v>967</v>
      </c>
      <c r="M234" s="429" t="s">
        <v>1519</v>
      </c>
      <c r="N234" s="429" t="s">
        <v>1520</v>
      </c>
      <c r="O234" s="429" t="s">
        <v>1516</v>
      </c>
      <c r="P234" s="429" t="s">
        <v>32</v>
      </c>
      <c r="Q234" s="429" t="s">
        <v>32</v>
      </c>
      <c r="R234" s="429" t="s">
        <v>1516</v>
      </c>
      <c r="S234" s="429" t="s">
        <v>1516</v>
      </c>
      <c r="T234" s="429" t="s">
        <v>8</v>
      </c>
      <c r="V234" s="429" t="s">
        <v>8</v>
      </c>
      <c r="AC234" s="430"/>
      <c r="AD234" s="430"/>
      <c r="AF234" s="430"/>
      <c r="AG234" s="430"/>
      <c r="AH234" s="429">
        <v>1</v>
      </c>
      <c r="AI234" s="419"/>
      <c r="AJ234" s="419"/>
      <c r="AK234" s="419"/>
      <c r="AL234" s="419"/>
      <c r="AM234" s="419"/>
      <c r="AN234" s="419"/>
      <c r="AO234" s="419"/>
      <c r="AP234" s="419"/>
      <c r="AQ234" s="419"/>
      <c r="AR234" s="419"/>
      <c r="AS234" s="419"/>
      <c r="AT234" s="419"/>
      <c r="AU234" s="419"/>
      <c r="AV234" s="419"/>
      <c r="AW234" s="419"/>
      <c r="AX234" s="419"/>
      <c r="AY234" s="419"/>
      <c r="AZ234" s="419"/>
      <c r="BA234" s="419"/>
      <c r="BB234" s="419"/>
      <c r="BC234" s="419"/>
      <c r="BD234" s="419"/>
      <c r="BE234" s="419"/>
      <c r="BF234" s="419"/>
      <c r="BG234" s="419"/>
      <c r="BH234" s="419"/>
      <c r="BI234" s="419"/>
      <c r="BJ234" s="419"/>
      <c r="BK234" s="419"/>
      <c r="BL234" s="419"/>
      <c r="BM234" s="419"/>
      <c r="BN234" s="419"/>
      <c r="BO234" s="419"/>
      <c r="BP234" s="419"/>
      <c r="BQ234" s="419"/>
      <c r="BR234" s="419"/>
      <c r="BS234" s="419"/>
      <c r="BT234" s="419"/>
      <c r="BU234" s="419"/>
      <c r="BV234" s="419"/>
      <c r="BW234" s="419"/>
      <c r="BX234" s="419"/>
      <c r="BY234" s="419"/>
      <c r="BZ234" s="419"/>
      <c r="CA234" s="419"/>
      <c r="CB234" s="419"/>
      <c r="CC234" s="419"/>
      <c r="CD234" s="419"/>
      <c r="CE234" s="419"/>
      <c r="CF234" s="419"/>
      <c r="CG234" s="419"/>
      <c r="CH234" s="419"/>
      <c r="CI234" s="419"/>
      <c r="CJ234" s="419"/>
      <c r="CK234" s="419"/>
      <c r="CL234" s="419"/>
      <c r="CM234" s="419"/>
      <c r="CN234" s="419"/>
      <c r="CO234" s="419"/>
      <c r="CP234" s="419"/>
      <c r="CQ234" s="419"/>
      <c r="CR234" s="419"/>
      <c r="CS234" s="419"/>
      <c r="CT234" s="419"/>
      <c r="CU234" s="419"/>
      <c r="CV234" s="419"/>
      <c r="CW234" s="419"/>
      <c r="CX234" s="419"/>
      <c r="CY234" s="419"/>
      <c r="CZ234" s="419"/>
      <c r="DA234" s="419"/>
      <c r="DB234" s="419"/>
      <c r="DC234" s="419"/>
      <c r="DD234" s="419"/>
      <c r="DE234" s="419"/>
      <c r="DF234" s="419"/>
      <c r="DG234" s="419"/>
      <c r="DH234" s="419"/>
      <c r="DI234" s="419"/>
      <c r="DJ234" s="419"/>
      <c r="DK234" s="419"/>
      <c r="DL234" s="419"/>
      <c r="DM234" s="419"/>
      <c r="DN234" s="419"/>
      <c r="DO234" s="419"/>
      <c r="DP234" s="419"/>
      <c r="DQ234" s="419"/>
      <c r="DR234" s="419"/>
      <c r="DS234" s="419"/>
      <c r="DT234" s="419"/>
      <c r="DU234" s="419"/>
      <c r="DV234" s="419"/>
      <c r="DW234" s="419"/>
      <c r="DX234" s="419"/>
      <c r="DY234" s="419"/>
      <c r="DZ234" s="419"/>
      <c r="EA234" s="419"/>
      <c r="EB234" s="419"/>
      <c r="EC234" s="419"/>
      <c r="ED234" s="419"/>
      <c r="EE234" s="419"/>
      <c r="EF234" s="419"/>
      <c r="EG234" s="419"/>
      <c r="EH234" s="419"/>
      <c r="EI234" s="419"/>
      <c r="EJ234" s="419"/>
      <c r="EK234" s="419"/>
      <c r="EL234" s="419"/>
      <c r="EM234" s="419"/>
      <c r="EN234" s="419"/>
      <c r="EO234" s="419"/>
      <c r="EP234" s="419"/>
      <c r="EQ234" s="419"/>
      <c r="ER234" s="419"/>
      <c r="ES234" s="419"/>
      <c r="ET234" s="419"/>
      <c r="EU234" s="419"/>
    </row>
    <row r="235" spans="1:151" s="429" customFormat="1" ht="43.5">
      <c r="A235" s="429" t="s">
        <v>2344</v>
      </c>
      <c r="B235" s="429" t="s">
        <v>2154</v>
      </c>
      <c r="C235" s="429" t="s">
        <v>359</v>
      </c>
      <c r="D235" s="429" t="s">
        <v>2345</v>
      </c>
      <c r="E235" s="429" t="s">
        <v>2346</v>
      </c>
      <c r="F235" s="429" t="s">
        <v>1516</v>
      </c>
      <c r="G235" s="429" t="s">
        <v>1516</v>
      </c>
      <c r="H235" s="429" t="s">
        <v>1599</v>
      </c>
      <c r="I235" s="430">
        <v>44058</v>
      </c>
      <c r="J235" s="430" t="s">
        <v>1066</v>
      </c>
      <c r="K235" s="430" t="s">
        <v>2161</v>
      </c>
      <c r="L235" s="430" t="s">
        <v>967</v>
      </c>
      <c r="M235" s="429" t="s">
        <v>1519</v>
      </c>
      <c r="N235" s="429" t="s">
        <v>1520</v>
      </c>
      <c r="O235" s="429" t="s">
        <v>1516</v>
      </c>
      <c r="P235" s="429" t="s">
        <v>32</v>
      </c>
      <c r="Q235" s="429" t="s">
        <v>32</v>
      </c>
      <c r="R235" s="429" t="s">
        <v>1516</v>
      </c>
      <c r="S235" s="429" t="s">
        <v>1516</v>
      </c>
      <c r="T235" s="429" t="s">
        <v>8</v>
      </c>
      <c r="V235" s="429" t="s">
        <v>1524</v>
      </c>
      <c r="AC235" s="430"/>
      <c r="AF235" s="430"/>
      <c r="AG235" s="430"/>
      <c r="AH235" s="429">
        <v>1</v>
      </c>
      <c r="AI235" s="419"/>
      <c r="AJ235" s="419"/>
      <c r="AK235" s="419"/>
      <c r="AL235" s="419"/>
      <c r="AM235" s="419"/>
      <c r="AN235" s="419"/>
      <c r="AO235" s="419"/>
      <c r="AP235" s="419"/>
      <c r="AQ235" s="419"/>
      <c r="AR235" s="419"/>
      <c r="AS235" s="419"/>
      <c r="AT235" s="419"/>
      <c r="AU235" s="419"/>
      <c r="AV235" s="419"/>
      <c r="AW235" s="419"/>
      <c r="AX235" s="419"/>
      <c r="AY235" s="419"/>
      <c r="AZ235" s="419"/>
      <c r="BA235" s="419"/>
      <c r="BB235" s="419"/>
      <c r="BC235" s="419"/>
      <c r="BD235" s="419"/>
      <c r="BE235" s="419"/>
      <c r="BF235" s="419"/>
      <c r="BG235" s="419"/>
      <c r="BH235" s="419"/>
      <c r="BI235" s="419"/>
      <c r="BJ235" s="419"/>
      <c r="BK235" s="419"/>
      <c r="BL235" s="419"/>
      <c r="BM235" s="419"/>
      <c r="BN235" s="419"/>
      <c r="BO235" s="419"/>
      <c r="BP235" s="419"/>
      <c r="BQ235" s="419"/>
      <c r="BR235" s="419"/>
      <c r="BS235" s="419"/>
      <c r="BT235" s="419"/>
      <c r="BU235" s="419"/>
      <c r="BV235" s="419"/>
      <c r="BW235" s="419"/>
      <c r="BX235" s="419"/>
      <c r="BY235" s="419"/>
      <c r="BZ235" s="419"/>
      <c r="CA235" s="419"/>
      <c r="CB235" s="419"/>
      <c r="CC235" s="419"/>
      <c r="CD235" s="419"/>
      <c r="CE235" s="419"/>
      <c r="CF235" s="419"/>
      <c r="CG235" s="419"/>
      <c r="CH235" s="419"/>
      <c r="CI235" s="419"/>
      <c r="CJ235" s="419"/>
      <c r="CK235" s="419"/>
      <c r="CL235" s="419"/>
      <c r="CM235" s="419"/>
      <c r="CN235" s="419"/>
      <c r="CO235" s="419"/>
      <c r="CP235" s="419"/>
      <c r="CQ235" s="419"/>
      <c r="CR235" s="419"/>
      <c r="CS235" s="419"/>
      <c r="CT235" s="419"/>
      <c r="CU235" s="419"/>
      <c r="CV235" s="419"/>
      <c r="CW235" s="419"/>
      <c r="CX235" s="419"/>
      <c r="CY235" s="419"/>
      <c r="CZ235" s="419"/>
      <c r="DA235" s="419"/>
      <c r="DB235" s="419"/>
      <c r="DC235" s="419"/>
      <c r="DD235" s="419"/>
      <c r="DE235" s="419"/>
      <c r="DF235" s="419"/>
      <c r="DG235" s="419"/>
      <c r="DH235" s="419"/>
      <c r="DI235" s="419"/>
      <c r="DJ235" s="419"/>
      <c r="DK235" s="419"/>
      <c r="DL235" s="419"/>
      <c r="DM235" s="419"/>
      <c r="DN235" s="419"/>
      <c r="DO235" s="419"/>
      <c r="DP235" s="419"/>
      <c r="DQ235" s="419"/>
      <c r="DR235" s="419"/>
      <c r="DS235" s="419"/>
      <c r="DT235" s="419"/>
      <c r="DU235" s="419"/>
      <c r="DV235" s="419"/>
      <c r="DW235" s="419"/>
      <c r="DX235" s="419"/>
      <c r="DY235" s="419"/>
      <c r="DZ235" s="419"/>
      <c r="EA235" s="419"/>
      <c r="EB235" s="419"/>
      <c r="EC235" s="419"/>
      <c r="ED235" s="419"/>
      <c r="EE235" s="419"/>
      <c r="EF235" s="419"/>
      <c r="EG235" s="419"/>
      <c r="EH235" s="419"/>
      <c r="EI235" s="419"/>
      <c r="EJ235" s="419"/>
      <c r="EK235" s="419"/>
      <c r="EL235" s="419"/>
      <c r="EM235" s="419"/>
      <c r="EN235" s="419"/>
      <c r="EO235" s="419"/>
      <c r="EP235" s="419"/>
      <c r="EQ235" s="419"/>
      <c r="ER235" s="419"/>
      <c r="ES235" s="419"/>
      <c r="ET235" s="419"/>
      <c r="EU235" s="419"/>
    </row>
    <row r="236" spans="1:151" s="429" customFormat="1" ht="43.5">
      <c r="A236" s="429" t="s">
        <v>2347</v>
      </c>
      <c r="B236" s="429" t="s">
        <v>2154</v>
      </c>
      <c r="C236" s="429" t="s">
        <v>359</v>
      </c>
      <c r="D236" s="429" t="s">
        <v>2348</v>
      </c>
      <c r="E236" s="429" t="s">
        <v>2349</v>
      </c>
      <c r="F236" s="429" t="s">
        <v>1516</v>
      </c>
      <c r="G236" s="429" t="s">
        <v>1516</v>
      </c>
      <c r="H236" s="429" t="s">
        <v>1599</v>
      </c>
      <c r="I236" s="430">
        <v>44362</v>
      </c>
      <c r="J236" s="430" t="s">
        <v>1066</v>
      </c>
      <c r="K236" s="430" t="s">
        <v>2161</v>
      </c>
      <c r="L236" s="430" t="s">
        <v>967</v>
      </c>
      <c r="M236" s="429" t="s">
        <v>1519</v>
      </c>
      <c r="N236" s="429" t="s">
        <v>1520</v>
      </c>
      <c r="O236" s="429" t="s">
        <v>1516</v>
      </c>
      <c r="P236" s="429" t="s">
        <v>32</v>
      </c>
      <c r="Q236" s="429" t="s">
        <v>32</v>
      </c>
      <c r="R236" s="429" t="s">
        <v>1516</v>
      </c>
      <c r="S236" s="429" t="s">
        <v>1516</v>
      </c>
      <c r="T236" s="429" t="s">
        <v>8</v>
      </c>
      <c r="V236" s="429" t="s">
        <v>1524</v>
      </c>
      <c r="AC236" s="430"/>
      <c r="AD236" s="430"/>
      <c r="AF236" s="430"/>
      <c r="AH236" s="429">
        <v>1</v>
      </c>
      <c r="AI236" s="419"/>
      <c r="AJ236" s="419"/>
      <c r="AK236" s="419"/>
      <c r="AL236" s="419"/>
      <c r="AM236" s="419"/>
      <c r="AN236" s="419"/>
      <c r="AO236" s="419"/>
      <c r="AP236" s="419"/>
      <c r="AQ236" s="419"/>
      <c r="AR236" s="419"/>
      <c r="AS236" s="419"/>
      <c r="AT236" s="419"/>
      <c r="AU236" s="419"/>
      <c r="AV236" s="419"/>
      <c r="AW236" s="419"/>
      <c r="AX236" s="419"/>
      <c r="AY236" s="419"/>
      <c r="AZ236" s="419"/>
      <c r="BA236" s="419"/>
      <c r="BB236" s="419"/>
      <c r="BC236" s="419"/>
      <c r="BD236" s="419"/>
      <c r="BE236" s="419"/>
      <c r="BF236" s="419"/>
      <c r="BG236" s="419"/>
      <c r="BH236" s="419"/>
      <c r="BI236" s="419"/>
      <c r="BJ236" s="419"/>
      <c r="BK236" s="419"/>
      <c r="BL236" s="419"/>
      <c r="BM236" s="419"/>
      <c r="BN236" s="419"/>
      <c r="BO236" s="419"/>
      <c r="BP236" s="419"/>
      <c r="BQ236" s="419"/>
      <c r="BR236" s="419"/>
      <c r="BS236" s="419"/>
      <c r="BT236" s="419"/>
      <c r="BU236" s="419"/>
      <c r="BV236" s="419"/>
      <c r="BW236" s="419"/>
      <c r="BX236" s="419"/>
      <c r="BY236" s="419"/>
      <c r="BZ236" s="419"/>
      <c r="CA236" s="419"/>
      <c r="CB236" s="419"/>
      <c r="CC236" s="419"/>
      <c r="CD236" s="419"/>
      <c r="CE236" s="419"/>
      <c r="CF236" s="419"/>
      <c r="CG236" s="419"/>
      <c r="CH236" s="419"/>
      <c r="CI236" s="419"/>
      <c r="CJ236" s="419"/>
      <c r="CK236" s="419"/>
      <c r="CL236" s="419"/>
      <c r="CM236" s="419"/>
      <c r="CN236" s="419"/>
      <c r="CO236" s="419"/>
      <c r="CP236" s="419"/>
      <c r="CQ236" s="419"/>
      <c r="CR236" s="419"/>
      <c r="CS236" s="419"/>
      <c r="CT236" s="419"/>
      <c r="CU236" s="419"/>
      <c r="CV236" s="419"/>
      <c r="CW236" s="419"/>
      <c r="CX236" s="419"/>
      <c r="CY236" s="419"/>
      <c r="CZ236" s="419"/>
      <c r="DA236" s="419"/>
      <c r="DB236" s="419"/>
      <c r="DC236" s="419"/>
      <c r="DD236" s="419"/>
      <c r="DE236" s="419"/>
      <c r="DF236" s="419"/>
      <c r="DG236" s="419"/>
      <c r="DH236" s="419"/>
      <c r="DI236" s="419"/>
      <c r="DJ236" s="419"/>
      <c r="DK236" s="419"/>
      <c r="DL236" s="419"/>
      <c r="DM236" s="419"/>
      <c r="DN236" s="419"/>
      <c r="DO236" s="419"/>
      <c r="DP236" s="419"/>
      <c r="DQ236" s="419"/>
      <c r="DR236" s="419"/>
      <c r="DS236" s="419"/>
      <c r="DT236" s="419"/>
      <c r="DU236" s="419"/>
      <c r="DV236" s="419"/>
      <c r="DW236" s="419"/>
      <c r="DX236" s="419"/>
      <c r="DY236" s="419"/>
      <c r="DZ236" s="419"/>
      <c r="EA236" s="419"/>
      <c r="EB236" s="419"/>
      <c r="EC236" s="419"/>
      <c r="ED236" s="419"/>
      <c r="EE236" s="419"/>
      <c r="EF236" s="419"/>
      <c r="EG236" s="419"/>
      <c r="EH236" s="419"/>
      <c r="EI236" s="419"/>
      <c r="EJ236" s="419"/>
      <c r="EK236" s="419"/>
      <c r="EL236" s="419"/>
      <c r="EM236" s="419"/>
      <c r="EN236" s="419"/>
      <c r="EO236" s="419"/>
      <c r="EP236" s="419"/>
      <c r="EQ236" s="419"/>
      <c r="ER236" s="419"/>
      <c r="ES236" s="419"/>
      <c r="ET236" s="419"/>
      <c r="EU236" s="419"/>
    </row>
    <row r="237" spans="1:151" s="429" customFormat="1" ht="43.5">
      <c r="A237" s="429" t="s">
        <v>2350</v>
      </c>
      <c r="B237" s="429" t="s">
        <v>2154</v>
      </c>
      <c r="C237" s="429" t="s">
        <v>359</v>
      </c>
      <c r="D237" s="429" t="s">
        <v>2351</v>
      </c>
      <c r="E237" s="429" t="s">
        <v>2349</v>
      </c>
      <c r="F237" s="429" t="s">
        <v>1516</v>
      </c>
      <c r="G237" s="429" t="s">
        <v>1516</v>
      </c>
      <c r="H237" s="429" t="s">
        <v>1599</v>
      </c>
      <c r="I237" s="430">
        <v>44363</v>
      </c>
      <c r="J237" s="430" t="s">
        <v>1066</v>
      </c>
      <c r="K237" s="430" t="s">
        <v>2161</v>
      </c>
      <c r="L237" s="430" t="s">
        <v>967</v>
      </c>
      <c r="M237" s="429" t="s">
        <v>1519</v>
      </c>
      <c r="N237" s="429" t="s">
        <v>1520</v>
      </c>
      <c r="O237" s="429" t="s">
        <v>1516</v>
      </c>
      <c r="P237" s="429" t="s">
        <v>32</v>
      </c>
      <c r="Q237" s="429" t="s">
        <v>32</v>
      </c>
      <c r="R237" s="429" t="s">
        <v>1516</v>
      </c>
      <c r="S237" s="429" t="s">
        <v>1516</v>
      </c>
      <c r="T237" s="429" t="s">
        <v>8</v>
      </c>
      <c r="V237" s="429" t="s">
        <v>1524</v>
      </c>
      <c r="AC237" s="430"/>
      <c r="AF237" s="430"/>
      <c r="AG237" s="430"/>
      <c r="AH237" s="429">
        <v>1</v>
      </c>
      <c r="AI237" s="419"/>
      <c r="AJ237" s="419"/>
      <c r="AK237" s="419"/>
      <c r="AL237" s="419"/>
      <c r="AM237" s="419"/>
      <c r="AN237" s="419"/>
      <c r="AO237" s="419"/>
      <c r="AP237" s="419"/>
      <c r="AQ237" s="419"/>
      <c r="AR237" s="419"/>
      <c r="AS237" s="419"/>
      <c r="AT237" s="419"/>
      <c r="AU237" s="419"/>
      <c r="AV237" s="419"/>
      <c r="AW237" s="419"/>
      <c r="AX237" s="419"/>
      <c r="AY237" s="419"/>
      <c r="AZ237" s="419"/>
      <c r="BA237" s="419"/>
      <c r="BB237" s="419"/>
      <c r="BC237" s="419"/>
      <c r="BD237" s="419"/>
      <c r="BE237" s="419"/>
      <c r="BF237" s="419"/>
      <c r="BG237" s="419"/>
      <c r="BH237" s="419"/>
      <c r="BI237" s="419"/>
      <c r="BJ237" s="419"/>
      <c r="BK237" s="419"/>
      <c r="BL237" s="419"/>
      <c r="BM237" s="419"/>
      <c r="BN237" s="419"/>
      <c r="BO237" s="419"/>
      <c r="BP237" s="419"/>
      <c r="BQ237" s="419"/>
      <c r="BR237" s="419"/>
      <c r="BS237" s="419"/>
      <c r="BT237" s="419"/>
      <c r="BU237" s="419"/>
      <c r="BV237" s="419"/>
      <c r="BW237" s="419"/>
      <c r="BX237" s="419"/>
      <c r="BY237" s="419"/>
      <c r="BZ237" s="419"/>
      <c r="CA237" s="419"/>
      <c r="CB237" s="419"/>
      <c r="CC237" s="419"/>
      <c r="CD237" s="419"/>
      <c r="CE237" s="419"/>
      <c r="CF237" s="419"/>
      <c r="CG237" s="419"/>
      <c r="CH237" s="419"/>
      <c r="CI237" s="419"/>
      <c r="CJ237" s="419"/>
      <c r="CK237" s="419"/>
      <c r="CL237" s="419"/>
      <c r="CM237" s="419"/>
      <c r="CN237" s="419"/>
      <c r="CO237" s="419"/>
      <c r="CP237" s="419"/>
      <c r="CQ237" s="419"/>
      <c r="CR237" s="419"/>
      <c r="CS237" s="419"/>
      <c r="CT237" s="419"/>
      <c r="CU237" s="419"/>
      <c r="CV237" s="419"/>
      <c r="CW237" s="419"/>
      <c r="CX237" s="419"/>
      <c r="CY237" s="419"/>
      <c r="CZ237" s="419"/>
      <c r="DA237" s="419"/>
      <c r="DB237" s="419"/>
      <c r="DC237" s="419"/>
      <c r="DD237" s="419"/>
      <c r="DE237" s="419"/>
      <c r="DF237" s="419"/>
      <c r="DG237" s="419"/>
      <c r="DH237" s="419"/>
      <c r="DI237" s="419"/>
      <c r="DJ237" s="419"/>
      <c r="DK237" s="419"/>
      <c r="DL237" s="419"/>
      <c r="DM237" s="419"/>
      <c r="DN237" s="419"/>
      <c r="DO237" s="419"/>
      <c r="DP237" s="419"/>
      <c r="DQ237" s="419"/>
      <c r="DR237" s="419"/>
      <c r="DS237" s="419"/>
      <c r="DT237" s="419"/>
      <c r="DU237" s="419"/>
      <c r="DV237" s="419"/>
      <c r="DW237" s="419"/>
      <c r="DX237" s="419"/>
      <c r="DY237" s="419"/>
      <c r="DZ237" s="419"/>
      <c r="EA237" s="419"/>
      <c r="EB237" s="419"/>
      <c r="EC237" s="419"/>
      <c r="ED237" s="419"/>
      <c r="EE237" s="419"/>
      <c r="EF237" s="419"/>
      <c r="EG237" s="419"/>
      <c r="EH237" s="419"/>
      <c r="EI237" s="419"/>
      <c r="EJ237" s="419"/>
      <c r="EK237" s="419"/>
      <c r="EL237" s="419"/>
      <c r="EM237" s="419"/>
      <c r="EN237" s="419"/>
      <c r="EO237" s="419"/>
      <c r="EP237" s="419"/>
      <c r="EQ237" s="419"/>
      <c r="ER237" s="419"/>
      <c r="ES237" s="419"/>
      <c r="ET237" s="419"/>
      <c r="EU237" s="419"/>
    </row>
    <row r="238" spans="1:151" s="429" customFormat="1" ht="43.5">
      <c r="A238" s="429" t="s">
        <v>2352</v>
      </c>
      <c r="B238" s="429" t="s">
        <v>2154</v>
      </c>
      <c r="C238" s="429" t="s">
        <v>359</v>
      </c>
      <c r="D238" s="429" t="s">
        <v>2353</v>
      </c>
      <c r="E238" s="429" t="s">
        <v>2354</v>
      </c>
      <c r="F238" s="429" t="s">
        <v>1516</v>
      </c>
      <c r="G238" s="429" t="s">
        <v>1516</v>
      </c>
      <c r="H238" s="429" t="s">
        <v>1599</v>
      </c>
      <c r="I238" s="430">
        <v>44362</v>
      </c>
      <c r="J238" s="430" t="s">
        <v>1066</v>
      </c>
      <c r="K238" s="430" t="s">
        <v>2161</v>
      </c>
      <c r="L238" s="430" t="s">
        <v>967</v>
      </c>
      <c r="M238" s="429" t="s">
        <v>1519</v>
      </c>
      <c r="N238" s="429" t="s">
        <v>1520</v>
      </c>
      <c r="O238" s="429" t="s">
        <v>1516</v>
      </c>
      <c r="P238" s="429" t="s">
        <v>32</v>
      </c>
      <c r="Q238" s="429" t="s">
        <v>32</v>
      </c>
      <c r="R238" s="429" t="s">
        <v>1516</v>
      </c>
      <c r="S238" s="429" t="s">
        <v>1516</v>
      </c>
      <c r="T238" s="429" t="s">
        <v>8</v>
      </c>
      <c r="V238" s="429" t="s">
        <v>1524</v>
      </c>
      <c r="AC238" s="430"/>
      <c r="AF238" s="430"/>
      <c r="AH238" s="429">
        <v>1</v>
      </c>
      <c r="AI238" s="419"/>
      <c r="AJ238" s="419"/>
      <c r="AK238" s="419"/>
      <c r="AL238" s="419"/>
      <c r="AM238" s="419"/>
      <c r="AN238" s="419"/>
      <c r="AO238" s="419"/>
      <c r="AP238" s="419"/>
      <c r="AQ238" s="419"/>
      <c r="AR238" s="419"/>
      <c r="AS238" s="419"/>
      <c r="AT238" s="419"/>
      <c r="AU238" s="419"/>
      <c r="AV238" s="419"/>
      <c r="AW238" s="419"/>
      <c r="AX238" s="419"/>
      <c r="AY238" s="419"/>
      <c r="AZ238" s="419"/>
      <c r="BA238" s="419"/>
      <c r="BB238" s="419"/>
      <c r="BC238" s="419"/>
      <c r="BD238" s="419"/>
      <c r="BE238" s="419"/>
      <c r="BF238" s="419"/>
      <c r="BG238" s="419"/>
      <c r="BH238" s="419"/>
      <c r="BI238" s="419"/>
      <c r="BJ238" s="419"/>
      <c r="BK238" s="419"/>
      <c r="BL238" s="419"/>
      <c r="BM238" s="419"/>
      <c r="BN238" s="419"/>
      <c r="BO238" s="419"/>
      <c r="BP238" s="419"/>
      <c r="BQ238" s="419"/>
      <c r="BR238" s="419"/>
      <c r="BS238" s="419"/>
      <c r="BT238" s="419"/>
      <c r="BU238" s="419"/>
      <c r="BV238" s="419"/>
      <c r="BW238" s="419"/>
      <c r="BX238" s="419"/>
      <c r="BY238" s="419"/>
      <c r="BZ238" s="419"/>
      <c r="CA238" s="419"/>
      <c r="CB238" s="419"/>
      <c r="CC238" s="419"/>
      <c r="CD238" s="419"/>
      <c r="CE238" s="419"/>
      <c r="CF238" s="419"/>
      <c r="CG238" s="419"/>
      <c r="CH238" s="419"/>
      <c r="CI238" s="419"/>
      <c r="CJ238" s="419"/>
      <c r="CK238" s="419"/>
      <c r="CL238" s="419"/>
      <c r="CM238" s="419"/>
      <c r="CN238" s="419"/>
      <c r="CO238" s="419"/>
      <c r="CP238" s="419"/>
      <c r="CQ238" s="419"/>
      <c r="CR238" s="419"/>
      <c r="CS238" s="419"/>
      <c r="CT238" s="419"/>
      <c r="CU238" s="419"/>
      <c r="CV238" s="419"/>
      <c r="CW238" s="419"/>
      <c r="CX238" s="419"/>
      <c r="CY238" s="419"/>
      <c r="CZ238" s="419"/>
      <c r="DA238" s="419"/>
      <c r="DB238" s="419"/>
      <c r="DC238" s="419"/>
      <c r="DD238" s="419"/>
      <c r="DE238" s="419"/>
      <c r="DF238" s="419"/>
      <c r="DG238" s="419"/>
      <c r="DH238" s="419"/>
      <c r="DI238" s="419"/>
      <c r="DJ238" s="419"/>
      <c r="DK238" s="419"/>
      <c r="DL238" s="419"/>
      <c r="DM238" s="419"/>
      <c r="DN238" s="419"/>
      <c r="DO238" s="419"/>
      <c r="DP238" s="419"/>
      <c r="DQ238" s="419"/>
      <c r="DR238" s="419"/>
      <c r="DS238" s="419"/>
      <c r="DT238" s="419"/>
      <c r="DU238" s="419"/>
      <c r="DV238" s="419"/>
      <c r="DW238" s="419"/>
      <c r="DX238" s="419"/>
      <c r="DY238" s="419"/>
      <c r="DZ238" s="419"/>
      <c r="EA238" s="419"/>
      <c r="EB238" s="419"/>
      <c r="EC238" s="419"/>
      <c r="ED238" s="419"/>
      <c r="EE238" s="419"/>
      <c r="EF238" s="419"/>
      <c r="EG238" s="419"/>
      <c r="EH238" s="419"/>
      <c r="EI238" s="419"/>
      <c r="EJ238" s="419"/>
      <c r="EK238" s="419"/>
      <c r="EL238" s="419"/>
      <c r="EM238" s="419"/>
      <c r="EN238" s="419"/>
      <c r="EO238" s="419"/>
      <c r="EP238" s="419"/>
      <c r="EQ238" s="419"/>
      <c r="ER238" s="419"/>
      <c r="ES238" s="419"/>
      <c r="ET238" s="419"/>
      <c r="EU238" s="419"/>
    </row>
    <row r="239" spans="1:151" s="429" customFormat="1" ht="43.5">
      <c r="A239" s="429" t="s">
        <v>2355</v>
      </c>
      <c r="B239" s="429" t="s">
        <v>2154</v>
      </c>
      <c r="C239" s="429" t="s">
        <v>359</v>
      </c>
      <c r="D239" s="429" t="s">
        <v>2353</v>
      </c>
      <c r="E239" s="429" t="s">
        <v>2356</v>
      </c>
      <c r="F239" s="429" t="s">
        <v>1516</v>
      </c>
      <c r="G239" s="429" t="s">
        <v>1516</v>
      </c>
      <c r="H239" s="429" t="s">
        <v>1599</v>
      </c>
      <c r="I239" s="430">
        <v>44362</v>
      </c>
      <c r="J239" s="430" t="s">
        <v>1066</v>
      </c>
      <c r="K239" s="430" t="s">
        <v>2161</v>
      </c>
      <c r="L239" s="430" t="s">
        <v>967</v>
      </c>
      <c r="M239" s="429" t="s">
        <v>1519</v>
      </c>
      <c r="N239" s="429" t="s">
        <v>1520</v>
      </c>
      <c r="O239" s="429" t="s">
        <v>1516</v>
      </c>
      <c r="P239" s="429" t="s">
        <v>32</v>
      </c>
      <c r="Q239" s="429" t="s">
        <v>32</v>
      </c>
      <c r="R239" s="429" t="s">
        <v>1516</v>
      </c>
      <c r="S239" s="429" t="s">
        <v>1516</v>
      </c>
      <c r="T239" s="429" t="s">
        <v>8</v>
      </c>
      <c r="V239" s="429" t="s">
        <v>1524</v>
      </c>
      <c r="AC239" s="430"/>
      <c r="AF239" s="430"/>
      <c r="AH239" s="429">
        <v>1</v>
      </c>
      <c r="AI239" s="419"/>
      <c r="AJ239" s="419"/>
      <c r="AK239" s="419"/>
      <c r="AL239" s="419"/>
      <c r="AM239" s="419"/>
      <c r="AN239" s="419"/>
      <c r="AO239" s="419"/>
      <c r="AP239" s="419"/>
      <c r="AQ239" s="419"/>
      <c r="AR239" s="419"/>
      <c r="AS239" s="419"/>
      <c r="AT239" s="419"/>
      <c r="AU239" s="419"/>
      <c r="AV239" s="419"/>
      <c r="AW239" s="419"/>
      <c r="AX239" s="419"/>
      <c r="AY239" s="419"/>
      <c r="AZ239" s="419"/>
      <c r="BA239" s="419"/>
      <c r="BB239" s="419"/>
      <c r="BC239" s="419"/>
      <c r="BD239" s="419"/>
      <c r="BE239" s="419"/>
      <c r="BF239" s="419"/>
      <c r="BG239" s="419"/>
      <c r="BH239" s="419"/>
      <c r="BI239" s="419"/>
      <c r="BJ239" s="419"/>
      <c r="BK239" s="419"/>
      <c r="BL239" s="419"/>
      <c r="BM239" s="419"/>
      <c r="BN239" s="419"/>
      <c r="BO239" s="419"/>
      <c r="BP239" s="419"/>
      <c r="BQ239" s="419"/>
      <c r="BR239" s="419"/>
      <c r="BS239" s="419"/>
      <c r="BT239" s="419"/>
      <c r="BU239" s="419"/>
      <c r="BV239" s="419"/>
      <c r="BW239" s="419"/>
      <c r="BX239" s="419"/>
      <c r="BY239" s="419"/>
      <c r="BZ239" s="419"/>
      <c r="CA239" s="419"/>
      <c r="CB239" s="419"/>
      <c r="CC239" s="419"/>
      <c r="CD239" s="419"/>
      <c r="CE239" s="419"/>
      <c r="CF239" s="419"/>
      <c r="CG239" s="419"/>
      <c r="CH239" s="419"/>
      <c r="CI239" s="419"/>
      <c r="CJ239" s="419"/>
      <c r="CK239" s="419"/>
      <c r="CL239" s="419"/>
      <c r="CM239" s="419"/>
      <c r="CN239" s="419"/>
      <c r="CO239" s="419"/>
      <c r="CP239" s="419"/>
      <c r="CQ239" s="419"/>
      <c r="CR239" s="419"/>
      <c r="CS239" s="419"/>
      <c r="CT239" s="419"/>
      <c r="CU239" s="419"/>
      <c r="CV239" s="419"/>
      <c r="CW239" s="419"/>
      <c r="CX239" s="419"/>
      <c r="CY239" s="419"/>
      <c r="CZ239" s="419"/>
      <c r="DA239" s="419"/>
      <c r="DB239" s="419"/>
      <c r="DC239" s="419"/>
      <c r="DD239" s="419"/>
      <c r="DE239" s="419"/>
      <c r="DF239" s="419"/>
      <c r="DG239" s="419"/>
      <c r="DH239" s="419"/>
      <c r="DI239" s="419"/>
      <c r="DJ239" s="419"/>
      <c r="DK239" s="419"/>
      <c r="DL239" s="419"/>
      <c r="DM239" s="419"/>
      <c r="DN239" s="419"/>
      <c r="DO239" s="419"/>
      <c r="DP239" s="419"/>
      <c r="DQ239" s="419"/>
      <c r="DR239" s="419"/>
      <c r="DS239" s="419"/>
      <c r="DT239" s="419"/>
      <c r="DU239" s="419"/>
      <c r="DV239" s="419"/>
      <c r="DW239" s="419"/>
      <c r="DX239" s="419"/>
      <c r="DY239" s="419"/>
      <c r="DZ239" s="419"/>
      <c r="EA239" s="419"/>
      <c r="EB239" s="419"/>
      <c r="EC239" s="419"/>
      <c r="ED239" s="419"/>
      <c r="EE239" s="419"/>
      <c r="EF239" s="419"/>
      <c r="EG239" s="419"/>
      <c r="EH239" s="419"/>
      <c r="EI239" s="419"/>
      <c r="EJ239" s="419"/>
      <c r="EK239" s="419"/>
      <c r="EL239" s="419"/>
      <c r="EM239" s="419"/>
      <c r="EN239" s="419"/>
      <c r="EO239" s="419"/>
      <c r="EP239" s="419"/>
      <c r="EQ239" s="419"/>
      <c r="ER239" s="419"/>
      <c r="ES239" s="419"/>
      <c r="ET239" s="419"/>
      <c r="EU239" s="419"/>
    </row>
    <row r="240" spans="1:151" s="429" customFormat="1" ht="43.5">
      <c r="A240" s="429" t="s">
        <v>2357</v>
      </c>
      <c r="B240" s="429" t="s">
        <v>2154</v>
      </c>
      <c r="C240" s="429" t="s">
        <v>359</v>
      </c>
      <c r="D240" s="429" t="s">
        <v>2358</v>
      </c>
      <c r="E240" s="429" t="s">
        <v>2359</v>
      </c>
      <c r="F240" s="429" t="s">
        <v>1516</v>
      </c>
      <c r="G240" s="429" t="s">
        <v>1516</v>
      </c>
      <c r="H240" s="429" t="s">
        <v>1599</v>
      </c>
      <c r="I240" s="430">
        <v>44058</v>
      </c>
      <c r="J240" s="430" t="s">
        <v>1066</v>
      </c>
      <c r="K240" s="430" t="s">
        <v>2161</v>
      </c>
      <c r="L240" s="430" t="s">
        <v>967</v>
      </c>
      <c r="M240" s="429" t="s">
        <v>1519</v>
      </c>
      <c r="N240" s="429" t="s">
        <v>1520</v>
      </c>
      <c r="O240" s="429" t="s">
        <v>1516</v>
      </c>
      <c r="P240" s="429" t="s">
        <v>32</v>
      </c>
      <c r="Q240" s="429" t="s">
        <v>32</v>
      </c>
      <c r="R240" s="429" t="s">
        <v>1516</v>
      </c>
      <c r="S240" s="429" t="s">
        <v>1516</v>
      </c>
      <c r="T240" s="429" t="s">
        <v>8</v>
      </c>
      <c r="V240" s="429" t="s">
        <v>1524</v>
      </c>
      <c r="AC240" s="430"/>
      <c r="AF240" s="430"/>
      <c r="AH240" s="429">
        <v>1</v>
      </c>
      <c r="AI240" s="419"/>
      <c r="AJ240" s="419"/>
      <c r="AK240" s="419"/>
      <c r="AL240" s="419"/>
      <c r="AM240" s="419"/>
      <c r="AN240" s="419"/>
      <c r="AO240" s="419"/>
      <c r="AP240" s="419"/>
      <c r="AQ240" s="419"/>
      <c r="AR240" s="419"/>
      <c r="AS240" s="419"/>
      <c r="AT240" s="419"/>
      <c r="AU240" s="419"/>
      <c r="AV240" s="419"/>
      <c r="AW240" s="419"/>
      <c r="AX240" s="419"/>
      <c r="AY240" s="419"/>
      <c r="AZ240" s="419"/>
      <c r="BA240" s="419"/>
      <c r="BB240" s="419"/>
      <c r="BC240" s="419"/>
      <c r="BD240" s="419"/>
      <c r="BE240" s="419"/>
      <c r="BF240" s="419"/>
      <c r="BG240" s="419"/>
      <c r="BH240" s="419"/>
      <c r="BI240" s="419"/>
      <c r="BJ240" s="419"/>
      <c r="BK240" s="419"/>
      <c r="BL240" s="419"/>
      <c r="BM240" s="419"/>
      <c r="BN240" s="419"/>
      <c r="BO240" s="419"/>
      <c r="BP240" s="419"/>
      <c r="BQ240" s="419"/>
      <c r="BR240" s="419"/>
      <c r="BS240" s="419"/>
      <c r="BT240" s="419"/>
      <c r="BU240" s="419"/>
      <c r="BV240" s="419"/>
      <c r="BW240" s="419"/>
      <c r="BX240" s="419"/>
      <c r="BY240" s="419"/>
      <c r="BZ240" s="419"/>
      <c r="CA240" s="419"/>
      <c r="CB240" s="419"/>
      <c r="CC240" s="419"/>
      <c r="CD240" s="419"/>
      <c r="CE240" s="419"/>
      <c r="CF240" s="419"/>
      <c r="CG240" s="419"/>
      <c r="CH240" s="419"/>
      <c r="CI240" s="419"/>
      <c r="CJ240" s="419"/>
      <c r="CK240" s="419"/>
      <c r="CL240" s="419"/>
      <c r="CM240" s="419"/>
      <c r="CN240" s="419"/>
      <c r="CO240" s="419"/>
      <c r="CP240" s="419"/>
      <c r="CQ240" s="419"/>
      <c r="CR240" s="419"/>
      <c r="CS240" s="419"/>
      <c r="CT240" s="419"/>
      <c r="CU240" s="419"/>
      <c r="CV240" s="419"/>
      <c r="CW240" s="419"/>
      <c r="CX240" s="419"/>
      <c r="CY240" s="419"/>
      <c r="CZ240" s="419"/>
      <c r="DA240" s="419"/>
      <c r="DB240" s="419"/>
      <c r="DC240" s="419"/>
      <c r="DD240" s="419"/>
      <c r="DE240" s="419"/>
      <c r="DF240" s="419"/>
      <c r="DG240" s="419"/>
      <c r="DH240" s="419"/>
      <c r="DI240" s="419"/>
      <c r="DJ240" s="419"/>
      <c r="DK240" s="419"/>
      <c r="DL240" s="419"/>
      <c r="DM240" s="419"/>
      <c r="DN240" s="419"/>
      <c r="DO240" s="419"/>
      <c r="DP240" s="419"/>
      <c r="DQ240" s="419"/>
      <c r="DR240" s="419"/>
      <c r="DS240" s="419"/>
      <c r="DT240" s="419"/>
      <c r="DU240" s="419"/>
      <c r="DV240" s="419"/>
      <c r="DW240" s="419"/>
      <c r="DX240" s="419"/>
      <c r="DY240" s="419"/>
      <c r="DZ240" s="419"/>
      <c r="EA240" s="419"/>
      <c r="EB240" s="419"/>
      <c r="EC240" s="419"/>
      <c r="ED240" s="419"/>
      <c r="EE240" s="419"/>
      <c r="EF240" s="419"/>
      <c r="EG240" s="419"/>
      <c r="EH240" s="419"/>
      <c r="EI240" s="419"/>
      <c r="EJ240" s="419"/>
      <c r="EK240" s="419"/>
      <c r="EL240" s="419"/>
      <c r="EM240" s="419"/>
      <c r="EN240" s="419"/>
      <c r="EO240" s="419"/>
      <c r="EP240" s="419"/>
      <c r="EQ240" s="419"/>
      <c r="ER240" s="419"/>
      <c r="ES240" s="419"/>
      <c r="ET240" s="419"/>
      <c r="EU240" s="419"/>
    </row>
    <row r="241" spans="1:151" s="429" customFormat="1" ht="43.5">
      <c r="A241" s="429" t="s">
        <v>2360</v>
      </c>
      <c r="B241" s="429" t="s">
        <v>2154</v>
      </c>
      <c r="C241" s="429" t="s">
        <v>359</v>
      </c>
      <c r="D241" s="429" t="s">
        <v>2361</v>
      </c>
      <c r="E241" s="429" t="s">
        <v>2362</v>
      </c>
      <c r="F241" s="429" t="s">
        <v>1516</v>
      </c>
      <c r="G241" s="429" t="s">
        <v>1516</v>
      </c>
      <c r="H241" s="429" t="s">
        <v>1599</v>
      </c>
      <c r="I241" s="430">
        <v>44058</v>
      </c>
      <c r="J241" s="430" t="s">
        <v>1066</v>
      </c>
      <c r="K241" s="430" t="s">
        <v>2161</v>
      </c>
      <c r="L241" s="430" t="s">
        <v>967</v>
      </c>
      <c r="M241" s="429" t="s">
        <v>1519</v>
      </c>
      <c r="N241" s="429" t="s">
        <v>1520</v>
      </c>
      <c r="O241" s="429" t="s">
        <v>1516</v>
      </c>
      <c r="P241" s="429" t="s">
        <v>32</v>
      </c>
      <c r="Q241" s="429" t="s">
        <v>32</v>
      </c>
      <c r="R241" s="429" t="s">
        <v>1516</v>
      </c>
      <c r="S241" s="429" t="s">
        <v>1516</v>
      </c>
      <c r="T241" s="429" t="s">
        <v>8</v>
      </c>
      <c r="V241" s="429" t="s">
        <v>1524</v>
      </c>
      <c r="AC241" s="430"/>
      <c r="AF241" s="430"/>
      <c r="AH241" s="429">
        <v>1</v>
      </c>
      <c r="AI241" s="419"/>
      <c r="AJ241" s="419"/>
      <c r="AK241" s="419"/>
      <c r="AL241" s="419"/>
      <c r="AM241" s="419"/>
      <c r="AN241" s="419"/>
      <c r="AO241" s="419"/>
      <c r="AP241" s="419"/>
      <c r="AQ241" s="419"/>
      <c r="AR241" s="419"/>
      <c r="AS241" s="419"/>
      <c r="AT241" s="419"/>
      <c r="AU241" s="419"/>
      <c r="AV241" s="419"/>
      <c r="AW241" s="419"/>
      <c r="AX241" s="419"/>
      <c r="AY241" s="419"/>
      <c r="AZ241" s="419"/>
      <c r="BA241" s="419"/>
      <c r="BB241" s="419"/>
      <c r="BC241" s="419"/>
      <c r="BD241" s="419"/>
      <c r="BE241" s="419"/>
      <c r="BF241" s="419"/>
      <c r="BG241" s="419"/>
      <c r="BH241" s="419"/>
      <c r="BI241" s="419"/>
      <c r="BJ241" s="419"/>
      <c r="BK241" s="419"/>
      <c r="BL241" s="419"/>
      <c r="BM241" s="419"/>
      <c r="BN241" s="419"/>
      <c r="BO241" s="419"/>
      <c r="BP241" s="419"/>
      <c r="BQ241" s="419"/>
      <c r="BR241" s="419"/>
      <c r="BS241" s="419"/>
      <c r="BT241" s="419"/>
      <c r="BU241" s="419"/>
      <c r="BV241" s="419"/>
      <c r="BW241" s="419"/>
      <c r="BX241" s="419"/>
      <c r="BY241" s="419"/>
      <c r="BZ241" s="419"/>
      <c r="CA241" s="419"/>
      <c r="CB241" s="419"/>
      <c r="CC241" s="419"/>
      <c r="CD241" s="419"/>
      <c r="CE241" s="419"/>
      <c r="CF241" s="419"/>
      <c r="CG241" s="419"/>
      <c r="CH241" s="419"/>
      <c r="CI241" s="419"/>
      <c r="CJ241" s="419"/>
      <c r="CK241" s="419"/>
      <c r="CL241" s="419"/>
      <c r="CM241" s="419"/>
      <c r="CN241" s="419"/>
      <c r="CO241" s="419"/>
      <c r="CP241" s="419"/>
      <c r="CQ241" s="419"/>
      <c r="CR241" s="419"/>
      <c r="CS241" s="419"/>
      <c r="CT241" s="419"/>
      <c r="CU241" s="419"/>
      <c r="CV241" s="419"/>
      <c r="CW241" s="419"/>
      <c r="CX241" s="419"/>
      <c r="CY241" s="419"/>
      <c r="CZ241" s="419"/>
      <c r="DA241" s="419"/>
      <c r="DB241" s="419"/>
      <c r="DC241" s="419"/>
      <c r="DD241" s="419"/>
      <c r="DE241" s="419"/>
      <c r="DF241" s="419"/>
      <c r="DG241" s="419"/>
      <c r="DH241" s="419"/>
      <c r="DI241" s="419"/>
      <c r="DJ241" s="419"/>
      <c r="DK241" s="419"/>
      <c r="DL241" s="419"/>
      <c r="DM241" s="419"/>
      <c r="DN241" s="419"/>
      <c r="DO241" s="419"/>
      <c r="DP241" s="419"/>
      <c r="DQ241" s="419"/>
      <c r="DR241" s="419"/>
      <c r="DS241" s="419"/>
      <c r="DT241" s="419"/>
      <c r="DU241" s="419"/>
      <c r="DV241" s="419"/>
      <c r="DW241" s="419"/>
      <c r="DX241" s="419"/>
      <c r="DY241" s="419"/>
      <c r="DZ241" s="419"/>
      <c r="EA241" s="419"/>
      <c r="EB241" s="419"/>
      <c r="EC241" s="419"/>
      <c r="ED241" s="419"/>
      <c r="EE241" s="419"/>
      <c r="EF241" s="419"/>
      <c r="EG241" s="419"/>
      <c r="EH241" s="419"/>
      <c r="EI241" s="419"/>
      <c r="EJ241" s="419"/>
      <c r="EK241" s="419"/>
      <c r="EL241" s="419"/>
      <c r="EM241" s="419"/>
      <c r="EN241" s="419"/>
      <c r="EO241" s="419"/>
      <c r="EP241" s="419"/>
      <c r="EQ241" s="419"/>
      <c r="ER241" s="419"/>
      <c r="ES241" s="419"/>
      <c r="ET241" s="419"/>
      <c r="EU241" s="419"/>
    </row>
    <row r="242" spans="1:151" s="429" customFormat="1" ht="43.5">
      <c r="A242" s="429" t="s">
        <v>2363</v>
      </c>
      <c r="B242" s="429" t="s">
        <v>2154</v>
      </c>
      <c r="C242" s="429" t="s">
        <v>1632</v>
      </c>
      <c r="D242" s="429" t="s">
        <v>2364</v>
      </c>
      <c r="E242" s="429" t="s">
        <v>2365</v>
      </c>
      <c r="F242" s="429" t="s">
        <v>1516</v>
      </c>
      <c r="G242" s="429" t="s">
        <v>1516</v>
      </c>
      <c r="H242" s="429" t="s">
        <v>1515</v>
      </c>
      <c r="I242" s="429" t="s">
        <v>1516</v>
      </c>
      <c r="J242" s="430" t="s">
        <v>1517</v>
      </c>
      <c r="K242" s="430" t="s">
        <v>2161</v>
      </c>
      <c r="L242" s="430" t="s">
        <v>967</v>
      </c>
      <c r="M242" s="429" t="s">
        <v>1519</v>
      </c>
      <c r="N242" s="429" t="s">
        <v>1521</v>
      </c>
      <c r="O242" s="429" t="s">
        <v>1521</v>
      </c>
      <c r="P242" s="429" t="s">
        <v>32</v>
      </c>
      <c r="Q242" s="429" t="s">
        <v>32</v>
      </c>
      <c r="R242" s="429" t="s">
        <v>1516</v>
      </c>
      <c r="S242" s="429" t="s">
        <v>1516</v>
      </c>
      <c r="T242" s="429" t="s">
        <v>8</v>
      </c>
      <c r="V242" s="429" t="s">
        <v>1524</v>
      </c>
      <c r="AC242" s="430"/>
      <c r="AF242" s="430"/>
      <c r="AH242" s="429">
        <v>1</v>
      </c>
      <c r="AI242" s="419"/>
      <c r="AJ242" s="419"/>
      <c r="AK242" s="419"/>
      <c r="AL242" s="419"/>
      <c r="AM242" s="419"/>
      <c r="AN242" s="419"/>
      <c r="AO242" s="419"/>
      <c r="AP242" s="419"/>
      <c r="AQ242" s="419"/>
      <c r="AR242" s="419"/>
      <c r="AS242" s="419"/>
      <c r="AT242" s="419"/>
      <c r="AU242" s="419"/>
      <c r="AV242" s="419"/>
      <c r="AW242" s="419"/>
      <c r="AX242" s="419"/>
      <c r="AY242" s="419"/>
      <c r="AZ242" s="419"/>
      <c r="BA242" s="419"/>
      <c r="BB242" s="419"/>
      <c r="BC242" s="419"/>
      <c r="BD242" s="419"/>
      <c r="BE242" s="419"/>
      <c r="BF242" s="419"/>
      <c r="BG242" s="419"/>
      <c r="BH242" s="419"/>
      <c r="BI242" s="419"/>
      <c r="BJ242" s="419"/>
      <c r="BK242" s="419"/>
      <c r="BL242" s="419"/>
      <c r="BM242" s="419"/>
      <c r="BN242" s="419"/>
      <c r="BO242" s="419"/>
      <c r="BP242" s="419"/>
      <c r="BQ242" s="419"/>
      <c r="BR242" s="419"/>
      <c r="BS242" s="419"/>
      <c r="BT242" s="419"/>
      <c r="BU242" s="419"/>
      <c r="BV242" s="419"/>
      <c r="BW242" s="419"/>
      <c r="BX242" s="419"/>
      <c r="BY242" s="419"/>
      <c r="BZ242" s="419"/>
      <c r="CA242" s="419"/>
      <c r="CB242" s="419"/>
      <c r="CC242" s="419"/>
      <c r="CD242" s="419"/>
      <c r="CE242" s="419"/>
      <c r="CF242" s="419"/>
      <c r="CG242" s="419"/>
      <c r="CH242" s="419"/>
      <c r="CI242" s="419"/>
      <c r="CJ242" s="419"/>
      <c r="CK242" s="419"/>
      <c r="CL242" s="419"/>
      <c r="CM242" s="419"/>
      <c r="CN242" s="419"/>
      <c r="CO242" s="419"/>
      <c r="CP242" s="419"/>
      <c r="CQ242" s="419"/>
      <c r="CR242" s="419"/>
      <c r="CS242" s="419"/>
      <c r="CT242" s="419"/>
      <c r="CU242" s="419"/>
      <c r="CV242" s="419"/>
      <c r="CW242" s="419"/>
      <c r="CX242" s="419"/>
      <c r="CY242" s="419"/>
      <c r="CZ242" s="419"/>
      <c r="DA242" s="419"/>
      <c r="DB242" s="419"/>
      <c r="DC242" s="419"/>
      <c r="DD242" s="419"/>
      <c r="DE242" s="419"/>
      <c r="DF242" s="419"/>
      <c r="DG242" s="419"/>
      <c r="DH242" s="419"/>
      <c r="DI242" s="419"/>
      <c r="DJ242" s="419"/>
      <c r="DK242" s="419"/>
      <c r="DL242" s="419"/>
      <c r="DM242" s="419"/>
      <c r="DN242" s="419"/>
      <c r="DO242" s="419"/>
      <c r="DP242" s="419"/>
      <c r="DQ242" s="419"/>
      <c r="DR242" s="419"/>
      <c r="DS242" s="419"/>
      <c r="DT242" s="419"/>
      <c r="DU242" s="419"/>
      <c r="DV242" s="419"/>
      <c r="DW242" s="419"/>
      <c r="DX242" s="419"/>
      <c r="DY242" s="419"/>
      <c r="DZ242" s="419"/>
      <c r="EA242" s="419"/>
      <c r="EB242" s="419"/>
      <c r="EC242" s="419"/>
      <c r="ED242" s="419"/>
      <c r="EE242" s="419"/>
      <c r="EF242" s="419"/>
      <c r="EG242" s="419"/>
      <c r="EH242" s="419"/>
      <c r="EI242" s="419"/>
      <c r="EJ242" s="419"/>
      <c r="EK242" s="419"/>
      <c r="EL242" s="419"/>
      <c r="EM242" s="419"/>
      <c r="EN242" s="419"/>
      <c r="EO242" s="419"/>
      <c r="EP242" s="419"/>
      <c r="EQ242" s="419"/>
      <c r="ER242" s="419"/>
      <c r="ES242" s="419"/>
      <c r="ET242" s="419"/>
      <c r="EU242" s="419"/>
    </row>
    <row r="243" spans="1:151" s="429" customFormat="1" ht="43.5">
      <c r="A243" s="429" t="s">
        <v>2366</v>
      </c>
      <c r="B243" s="429" t="s">
        <v>2154</v>
      </c>
      <c r="C243" s="429" t="s">
        <v>1632</v>
      </c>
      <c r="D243" s="429" t="s">
        <v>2367</v>
      </c>
      <c r="E243" s="429" t="s">
        <v>2368</v>
      </c>
      <c r="F243" s="429" t="s">
        <v>1516</v>
      </c>
      <c r="G243" s="429" t="s">
        <v>1516</v>
      </c>
      <c r="H243" s="429" t="s">
        <v>1515</v>
      </c>
      <c r="I243" s="429" t="s">
        <v>1516</v>
      </c>
      <c r="J243" s="430" t="s">
        <v>1517</v>
      </c>
      <c r="K243" s="430" t="s">
        <v>2161</v>
      </c>
      <c r="L243" s="430" t="s">
        <v>967</v>
      </c>
      <c r="M243" s="429" t="s">
        <v>1519</v>
      </c>
      <c r="N243" s="429" t="s">
        <v>1520</v>
      </c>
      <c r="O243" s="429" t="s">
        <v>1516</v>
      </c>
      <c r="P243" s="429" t="s">
        <v>32</v>
      </c>
      <c r="Q243" s="429" t="s">
        <v>32</v>
      </c>
      <c r="R243" s="429" t="s">
        <v>1516</v>
      </c>
      <c r="S243" s="429" t="s">
        <v>1516</v>
      </c>
      <c r="T243" s="429" t="s">
        <v>8</v>
      </c>
      <c r="V243" s="429" t="s">
        <v>8</v>
      </c>
      <c r="AC243" s="430"/>
      <c r="AF243" s="430"/>
      <c r="AH243" s="429">
        <v>1</v>
      </c>
      <c r="AI243" s="419"/>
      <c r="AJ243" s="419"/>
      <c r="AK243" s="419"/>
      <c r="AL243" s="419"/>
      <c r="AM243" s="419"/>
      <c r="AN243" s="419"/>
      <c r="AO243" s="419"/>
      <c r="AP243" s="419"/>
      <c r="AQ243" s="419"/>
      <c r="AR243" s="419"/>
      <c r="AS243" s="419"/>
      <c r="AT243" s="419"/>
      <c r="AU243" s="419"/>
      <c r="AV243" s="419"/>
      <c r="AW243" s="419"/>
      <c r="AX243" s="419"/>
      <c r="AY243" s="419"/>
      <c r="AZ243" s="419"/>
      <c r="BA243" s="419"/>
      <c r="BB243" s="419"/>
      <c r="BC243" s="419"/>
      <c r="BD243" s="419"/>
      <c r="BE243" s="419"/>
      <c r="BF243" s="419"/>
      <c r="BG243" s="419"/>
      <c r="BH243" s="419"/>
      <c r="BI243" s="419"/>
      <c r="BJ243" s="419"/>
      <c r="BK243" s="419"/>
      <c r="BL243" s="419"/>
      <c r="BM243" s="419"/>
      <c r="BN243" s="419"/>
      <c r="BO243" s="419"/>
      <c r="BP243" s="419"/>
      <c r="BQ243" s="419"/>
      <c r="BR243" s="419"/>
      <c r="BS243" s="419"/>
      <c r="BT243" s="419"/>
      <c r="BU243" s="419"/>
      <c r="BV243" s="419"/>
      <c r="BW243" s="419"/>
      <c r="BX243" s="419"/>
      <c r="BY243" s="419"/>
      <c r="BZ243" s="419"/>
      <c r="CA243" s="419"/>
      <c r="CB243" s="419"/>
      <c r="CC243" s="419"/>
      <c r="CD243" s="419"/>
      <c r="CE243" s="419"/>
      <c r="CF243" s="419"/>
      <c r="CG243" s="419"/>
      <c r="CH243" s="419"/>
      <c r="CI243" s="419"/>
      <c r="CJ243" s="419"/>
      <c r="CK243" s="419"/>
      <c r="CL243" s="419"/>
      <c r="CM243" s="419"/>
      <c r="CN243" s="419"/>
      <c r="CO243" s="419"/>
      <c r="CP243" s="419"/>
      <c r="CQ243" s="419"/>
      <c r="CR243" s="419"/>
      <c r="CS243" s="419"/>
      <c r="CT243" s="419"/>
      <c r="CU243" s="419"/>
      <c r="CV243" s="419"/>
      <c r="CW243" s="419"/>
      <c r="CX243" s="419"/>
      <c r="CY243" s="419"/>
      <c r="CZ243" s="419"/>
      <c r="DA243" s="419"/>
      <c r="DB243" s="419"/>
      <c r="DC243" s="419"/>
      <c r="DD243" s="419"/>
      <c r="DE243" s="419"/>
      <c r="DF243" s="419"/>
      <c r="DG243" s="419"/>
      <c r="DH243" s="419"/>
      <c r="DI243" s="419"/>
      <c r="DJ243" s="419"/>
      <c r="DK243" s="419"/>
      <c r="DL243" s="419"/>
      <c r="DM243" s="419"/>
      <c r="DN243" s="419"/>
      <c r="DO243" s="419"/>
      <c r="DP243" s="419"/>
      <c r="DQ243" s="419"/>
      <c r="DR243" s="419"/>
      <c r="DS243" s="419"/>
      <c r="DT243" s="419"/>
      <c r="DU243" s="419"/>
      <c r="DV243" s="419"/>
      <c r="DW243" s="419"/>
      <c r="DX243" s="419"/>
      <c r="DY243" s="419"/>
      <c r="DZ243" s="419"/>
      <c r="EA243" s="419"/>
      <c r="EB243" s="419"/>
      <c r="EC243" s="419"/>
      <c r="ED243" s="419"/>
      <c r="EE243" s="419"/>
      <c r="EF243" s="419"/>
      <c r="EG243" s="419"/>
      <c r="EH243" s="419"/>
      <c r="EI243" s="419"/>
      <c r="EJ243" s="419"/>
      <c r="EK243" s="419"/>
      <c r="EL243" s="419"/>
      <c r="EM243" s="419"/>
      <c r="EN243" s="419"/>
      <c r="EO243" s="419"/>
      <c r="EP243" s="419"/>
      <c r="EQ243" s="419"/>
      <c r="ER243" s="419"/>
      <c r="ES243" s="419"/>
      <c r="ET243" s="419"/>
      <c r="EU243" s="419"/>
    </row>
    <row r="244" spans="1:151" s="429" customFormat="1" ht="43.5">
      <c r="A244" s="429" t="s">
        <v>2369</v>
      </c>
      <c r="B244" s="429" t="s">
        <v>2154</v>
      </c>
      <c r="C244" s="429" t="s">
        <v>1632</v>
      </c>
      <c r="D244" s="429" t="s">
        <v>2367</v>
      </c>
      <c r="E244" s="429" t="s">
        <v>2368</v>
      </c>
      <c r="F244" s="429" t="s">
        <v>1516</v>
      </c>
      <c r="G244" s="429" t="s">
        <v>1516</v>
      </c>
      <c r="H244" s="429" t="s">
        <v>1515</v>
      </c>
      <c r="I244" s="430"/>
      <c r="J244" s="430" t="s">
        <v>1517</v>
      </c>
      <c r="K244" s="430" t="s">
        <v>2161</v>
      </c>
      <c r="L244" s="430" t="s">
        <v>967</v>
      </c>
      <c r="M244" s="429" t="s">
        <v>1519</v>
      </c>
      <c r="N244" s="429" t="s">
        <v>1520</v>
      </c>
      <c r="O244" s="429" t="s">
        <v>1588</v>
      </c>
      <c r="P244" s="429" t="s">
        <v>33</v>
      </c>
      <c r="Q244" s="429" t="s">
        <v>32</v>
      </c>
      <c r="S244" s="456" t="s">
        <v>2370</v>
      </c>
      <c r="T244" s="429" t="s">
        <v>1825</v>
      </c>
      <c r="V244" s="429" t="s">
        <v>8</v>
      </c>
      <c r="X244" s="429" t="s">
        <v>8</v>
      </c>
      <c r="AF244" s="430"/>
      <c r="AH244" s="429">
        <v>1</v>
      </c>
      <c r="AI244" s="419"/>
      <c r="AJ244" s="419"/>
      <c r="AK244" s="419"/>
      <c r="AL244" s="419"/>
      <c r="AM244" s="419"/>
      <c r="AN244" s="419"/>
      <c r="AO244" s="419"/>
      <c r="AP244" s="419"/>
      <c r="AQ244" s="419"/>
      <c r="AR244" s="419"/>
      <c r="AS244" s="419"/>
      <c r="AT244" s="419"/>
      <c r="AU244" s="419"/>
      <c r="AV244" s="419"/>
      <c r="AW244" s="419"/>
      <c r="AX244" s="419"/>
      <c r="AY244" s="419"/>
      <c r="AZ244" s="419"/>
      <c r="BA244" s="419"/>
      <c r="BB244" s="419"/>
      <c r="BC244" s="419"/>
      <c r="BD244" s="419"/>
      <c r="BE244" s="419"/>
      <c r="BF244" s="419"/>
      <c r="BG244" s="419"/>
      <c r="BH244" s="419"/>
      <c r="BI244" s="419"/>
      <c r="BJ244" s="419"/>
      <c r="BK244" s="419"/>
      <c r="BL244" s="419"/>
      <c r="BM244" s="419"/>
      <c r="BN244" s="419"/>
      <c r="BO244" s="419"/>
      <c r="BP244" s="419"/>
      <c r="BQ244" s="419"/>
      <c r="BR244" s="419"/>
      <c r="BS244" s="419"/>
      <c r="BT244" s="419"/>
      <c r="BU244" s="419"/>
      <c r="BV244" s="419"/>
      <c r="BW244" s="419"/>
      <c r="BX244" s="419"/>
      <c r="BY244" s="419"/>
      <c r="BZ244" s="419"/>
      <c r="CA244" s="419"/>
      <c r="CB244" s="419"/>
      <c r="CC244" s="419"/>
      <c r="CD244" s="419"/>
      <c r="CE244" s="419"/>
      <c r="CF244" s="419"/>
      <c r="CG244" s="419"/>
      <c r="CH244" s="419"/>
      <c r="CI244" s="419"/>
      <c r="CJ244" s="419"/>
      <c r="CK244" s="419"/>
      <c r="CL244" s="419"/>
      <c r="CM244" s="419"/>
      <c r="CN244" s="419"/>
      <c r="CO244" s="419"/>
      <c r="CP244" s="419"/>
      <c r="CQ244" s="419"/>
      <c r="CR244" s="419"/>
      <c r="CS244" s="419"/>
      <c r="CT244" s="419"/>
      <c r="CU244" s="419"/>
      <c r="CV244" s="419"/>
      <c r="CW244" s="419"/>
      <c r="CX244" s="419"/>
      <c r="CY244" s="419"/>
      <c r="CZ244" s="419"/>
      <c r="DA244" s="419"/>
      <c r="DB244" s="419"/>
      <c r="DC244" s="419"/>
      <c r="DD244" s="419"/>
      <c r="DE244" s="419"/>
      <c r="DF244" s="419"/>
      <c r="DG244" s="419"/>
      <c r="DH244" s="419"/>
      <c r="DI244" s="419"/>
      <c r="DJ244" s="419"/>
      <c r="DK244" s="419"/>
      <c r="DL244" s="419"/>
      <c r="DM244" s="419"/>
      <c r="DN244" s="419"/>
      <c r="DO244" s="419"/>
      <c r="DP244" s="419"/>
      <c r="DQ244" s="419"/>
      <c r="DR244" s="419"/>
      <c r="DS244" s="419"/>
      <c r="DT244" s="419"/>
      <c r="DU244" s="419"/>
      <c r="DV244" s="419"/>
      <c r="DW244" s="419"/>
      <c r="DX244" s="419"/>
      <c r="DY244" s="419"/>
      <c r="DZ244" s="419"/>
      <c r="EA244" s="419"/>
      <c r="EB244" s="419"/>
      <c r="EC244" s="419"/>
      <c r="ED244" s="419"/>
      <c r="EE244" s="419"/>
      <c r="EF244" s="419"/>
      <c r="EG244" s="419"/>
      <c r="EH244" s="419"/>
      <c r="EI244" s="419"/>
      <c r="EJ244" s="419"/>
      <c r="EK244" s="419"/>
      <c r="EL244" s="419"/>
      <c r="EM244" s="419"/>
      <c r="EN244" s="419"/>
      <c r="EO244" s="419"/>
      <c r="EP244" s="419"/>
      <c r="EQ244" s="419"/>
      <c r="ER244" s="419"/>
      <c r="ES244" s="419"/>
      <c r="ET244" s="419"/>
      <c r="EU244" s="419"/>
    </row>
    <row r="245" spans="1:151" s="429" customFormat="1" ht="64">
      <c r="A245" s="429" t="s">
        <v>2371</v>
      </c>
      <c r="B245" s="429" t="s">
        <v>2154</v>
      </c>
      <c r="C245" s="429" t="s">
        <v>361</v>
      </c>
      <c r="D245" s="429" t="s">
        <v>2372</v>
      </c>
      <c r="E245" s="429" t="s">
        <v>2373</v>
      </c>
      <c r="F245" s="429" t="s">
        <v>32</v>
      </c>
      <c r="G245" s="429" t="s">
        <v>1516</v>
      </c>
      <c r="H245" s="429" t="s">
        <v>1515</v>
      </c>
      <c r="I245" s="430">
        <v>44099</v>
      </c>
      <c r="J245" s="430" t="s">
        <v>1066</v>
      </c>
      <c r="K245" s="430" t="s">
        <v>2161</v>
      </c>
      <c r="L245" s="430" t="s">
        <v>967</v>
      </c>
      <c r="M245" s="429" t="s">
        <v>1519</v>
      </c>
      <c r="N245" s="429" t="s">
        <v>1520</v>
      </c>
      <c r="O245" s="429" t="s">
        <v>1588</v>
      </c>
      <c r="P245" s="429" t="s">
        <v>33</v>
      </c>
      <c r="Q245" s="429" t="s">
        <v>33</v>
      </c>
      <c r="R245" s="429" t="s">
        <v>1516</v>
      </c>
      <c r="S245" s="457" t="s">
        <v>2374</v>
      </c>
      <c r="T245" s="429" t="s">
        <v>1523</v>
      </c>
      <c r="V245" s="429" t="s">
        <v>8</v>
      </c>
      <c r="X245" s="429" t="s">
        <v>8</v>
      </c>
      <c r="AA245" s="429" t="s">
        <v>1516</v>
      </c>
      <c r="AB245" s="429" t="s">
        <v>1516</v>
      </c>
      <c r="AC245" s="429" t="s">
        <v>1516</v>
      </c>
      <c r="AD245" s="429" t="s">
        <v>1516</v>
      </c>
      <c r="AE245" s="429" t="s">
        <v>1516</v>
      </c>
      <c r="AF245" s="430">
        <v>44530</v>
      </c>
      <c r="AG245" s="429" t="s">
        <v>1516</v>
      </c>
      <c r="AH245" s="429">
        <v>1</v>
      </c>
      <c r="AI245" s="419"/>
      <c r="AJ245" s="419"/>
      <c r="AK245" s="419"/>
      <c r="AL245" s="419"/>
      <c r="AM245" s="419"/>
      <c r="AN245" s="419"/>
      <c r="AO245" s="419"/>
      <c r="AP245" s="419"/>
      <c r="AQ245" s="419"/>
      <c r="AR245" s="419"/>
      <c r="AS245" s="419"/>
      <c r="AT245" s="419"/>
      <c r="AU245" s="419"/>
      <c r="AV245" s="419"/>
      <c r="AW245" s="419"/>
      <c r="AX245" s="419"/>
      <c r="AY245" s="419"/>
      <c r="AZ245" s="419"/>
      <c r="BA245" s="419"/>
      <c r="BB245" s="419"/>
      <c r="BC245" s="419"/>
      <c r="BD245" s="419"/>
      <c r="BE245" s="419"/>
      <c r="BF245" s="419"/>
      <c r="BG245" s="419"/>
      <c r="BH245" s="419"/>
      <c r="BI245" s="419"/>
      <c r="BJ245" s="419"/>
      <c r="BK245" s="419"/>
      <c r="BL245" s="419"/>
      <c r="BM245" s="419"/>
      <c r="BN245" s="419"/>
      <c r="BO245" s="419"/>
      <c r="BP245" s="419"/>
      <c r="BQ245" s="419"/>
      <c r="BR245" s="419"/>
      <c r="BS245" s="419"/>
      <c r="BT245" s="419"/>
      <c r="BU245" s="419"/>
      <c r="BV245" s="419"/>
      <c r="BW245" s="419"/>
      <c r="BX245" s="419"/>
      <c r="BY245" s="419"/>
      <c r="BZ245" s="419"/>
      <c r="CA245" s="419"/>
      <c r="CB245" s="419"/>
      <c r="CC245" s="419"/>
      <c r="CD245" s="419"/>
      <c r="CE245" s="419"/>
      <c r="CF245" s="419"/>
      <c r="CG245" s="419"/>
      <c r="CH245" s="419"/>
      <c r="CI245" s="419"/>
      <c r="CJ245" s="419"/>
      <c r="CK245" s="419"/>
      <c r="CL245" s="419"/>
      <c r="CM245" s="419"/>
      <c r="CN245" s="419"/>
      <c r="CO245" s="419"/>
      <c r="CP245" s="419"/>
      <c r="CQ245" s="419"/>
      <c r="CR245" s="419"/>
      <c r="CS245" s="419"/>
      <c r="CT245" s="419"/>
      <c r="CU245" s="419"/>
      <c r="CV245" s="419"/>
      <c r="CW245" s="419"/>
      <c r="CX245" s="419"/>
      <c r="CY245" s="419"/>
      <c r="CZ245" s="419"/>
      <c r="DA245" s="419"/>
      <c r="DB245" s="419"/>
      <c r="DC245" s="419"/>
      <c r="DD245" s="419"/>
      <c r="DE245" s="419"/>
      <c r="DF245" s="419"/>
      <c r="DG245" s="419"/>
      <c r="DH245" s="419"/>
      <c r="DI245" s="419"/>
      <c r="DJ245" s="419"/>
      <c r="DK245" s="419"/>
      <c r="DL245" s="419"/>
      <c r="DM245" s="419"/>
      <c r="DN245" s="419"/>
      <c r="DO245" s="419"/>
      <c r="DP245" s="419"/>
      <c r="DQ245" s="419"/>
      <c r="DR245" s="419"/>
      <c r="DS245" s="419"/>
      <c r="DT245" s="419"/>
      <c r="DU245" s="419"/>
      <c r="DV245" s="419"/>
      <c r="DW245" s="419"/>
      <c r="DX245" s="419"/>
      <c r="DY245" s="419"/>
      <c r="DZ245" s="419"/>
      <c r="EA245" s="419"/>
      <c r="EB245" s="419"/>
      <c r="EC245" s="419"/>
      <c r="ED245" s="419"/>
      <c r="EE245" s="419"/>
      <c r="EF245" s="419"/>
      <c r="EG245" s="419"/>
      <c r="EH245" s="419"/>
      <c r="EI245" s="419"/>
      <c r="EJ245" s="419"/>
      <c r="EK245" s="419"/>
      <c r="EL245" s="419"/>
      <c r="EM245" s="419"/>
      <c r="EN245" s="419"/>
      <c r="EO245" s="419"/>
      <c r="EP245" s="419"/>
      <c r="EQ245" s="419"/>
      <c r="ER245" s="419"/>
      <c r="ES245" s="419"/>
      <c r="ET245" s="419"/>
      <c r="EU245" s="419"/>
    </row>
    <row r="246" spans="1:151" s="429" customFormat="1" ht="72.5">
      <c r="A246" s="429" t="s">
        <v>2375</v>
      </c>
      <c r="B246" s="429" t="s">
        <v>2154</v>
      </c>
      <c r="C246" s="429" t="s">
        <v>361</v>
      </c>
      <c r="D246" s="429" t="s">
        <v>2376</v>
      </c>
      <c r="E246" s="429" t="s">
        <v>2377</v>
      </c>
      <c r="F246" s="429" t="s">
        <v>1516</v>
      </c>
      <c r="G246" s="429" t="s">
        <v>1516</v>
      </c>
      <c r="H246" s="429" t="s">
        <v>1515</v>
      </c>
      <c r="I246" s="430">
        <v>44223</v>
      </c>
      <c r="J246" s="430" t="s">
        <v>1066</v>
      </c>
      <c r="K246" s="430" t="s">
        <v>2161</v>
      </c>
      <c r="L246" s="430" t="s">
        <v>967</v>
      </c>
      <c r="M246" s="429" t="s">
        <v>1519</v>
      </c>
      <c r="N246" s="429" t="s">
        <v>1520</v>
      </c>
      <c r="O246" s="429" t="s">
        <v>1588</v>
      </c>
      <c r="P246" s="429" t="s">
        <v>33</v>
      </c>
      <c r="Q246" s="429" t="s">
        <v>33</v>
      </c>
      <c r="R246" s="429" t="s">
        <v>1516</v>
      </c>
      <c r="S246" s="429" t="s">
        <v>2378</v>
      </c>
      <c r="T246" s="429" t="s">
        <v>1523</v>
      </c>
      <c r="V246" s="429" t="s">
        <v>8</v>
      </c>
      <c r="X246" s="429" t="s">
        <v>8</v>
      </c>
      <c r="AA246" s="429" t="s">
        <v>1516</v>
      </c>
      <c r="AB246" s="429" t="s">
        <v>1516</v>
      </c>
      <c r="AC246" s="429" t="s">
        <v>1516</v>
      </c>
      <c r="AD246" s="429" t="s">
        <v>1516</v>
      </c>
      <c r="AE246" s="429" t="s">
        <v>1516</v>
      </c>
      <c r="AF246" s="430">
        <v>44530</v>
      </c>
      <c r="AG246" s="429" t="s">
        <v>1516</v>
      </c>
      <c r="AH246" s="429">
        <v>1</v>
      </c>
      <c r="AI246" s="419"/>
      <c r="AJ246" s="419"/>
      <c r="AK246" s="419"/>
      <c r="AL246" s="419"/>
      <c r="AM246" s="419"/>
      <c r="AN246" s="419"/>
      <c r="AO246" s="419"/>
      <c r="AP246" s="419"/>
      <c r="AQ246" s="419"/>
      <c r="AR246" s="419"/>
      <c r="AS246" s="419"/>
      <c r="AT246" s="419"/>
      <c r="AU246" s="419"/>
      <c r="AV246" s="419"/>
      <c r="AW246" s="419"/>
      <c r="AX246" s="419"/>
      <c r="AY246" s="419"/>
      <c r="AZ246" s="419"/>
      <c r="BA246" s="419"/>
      <c r="BB246" s="419"/>
      <c r="BC246" s="419"/>
      <c r="BD246" s="419"/>
      <c r="BE246" s="419"/>
      <c r="BF246" s="419"/>
      <c r="BG246" s="419"/>
      <c r="BH246" s="419"/>
      <c r="BI246" s="419"/>
      <c r="BJ246" s="419"/>
      <c r="BK246" s="419"/>
      <c r="BL246" s="419"/>
      <c r="BM246" s="419"/>
      <c r="BN246" s="419"/>
      <c r="BO246" s="419"/>
      <c r="BP246" s="419"/>
      <c r="BQ246" s="419"/>
      <c r="BR246" s="419"/>
      <c r="BS246" s="419"/>
      <c r="BT246" s="419"/>
      <c r="BU246" s="419"/>
      <c r="BV246" s="419"/>
      <c r="BW246" s="419"/>
      <c r="BX246" s="419"/>
      <c r="BY246" s="419"/>
      <c r="BZ246" s="419"/>
      <c r="CA246" s="419"/>
      <c r="CB246" s="419"/>
      <c r="CC246" s="419"/>
      <c r="CD246" s="419"/>
      <c r="CE246" s="419"/>
      <c r="CF246" s="419"/>
      <c r="CG246" s="419"/>
      <c r="CH246" s="419"/>
      <c r="CI246" s="419"/>
      <c r="CJ246" s="419"/>
      <c r="CK246" s="419"/>
      <c r="CL246" s="419"/>
      <c r="CM246" s="419"/>
      <c r="CN246" s="419"/>
      <c r="CO246" s="419"/>
      <c r="CP246" s="419"/>
      <c r="CQ246" s="419"/>
      <c r="CR246" s="419"/>
      <c r="CS246" s="419"/>
      <c r="CT246" s="419"/>
      <c r="CU246" s="419"/>
      <c r="CV246" s="419"/>
      <c r="CW246" s="419"/>
      <c r="CX246" s="419"/>
      <c r="CY246" s="419"/>
      <c r="CZ246" s="419"/>
      <c r="DA246" s="419"/>
      <c r="DB246" s="419"/>
      <c r="DC246" s="419"/>
      <c r="DD246" s="419"/>
      <c r="DE246" s="419"/>
      <c r="DF246" s="419"/>
      <c r="DG246" s="419"/>
      <c r="DH246" s="419"/>
      <c r="DI246" s="419"/>
      <c r="DJ246" s="419"/>
      <c r="DK246" s="419"/>
      <c r="DL246" s="419"/>
      <c r="DM246" s="419"/>
      <c r="DN246" s="419"/>
      <c r="DO246" s="419"/>
      <c r="DP246" s="419"/>
      <c r="DQ246" s="419"/>
      <c r="DR246" s="419"/>
      <c r="DS246" s="419"/>
      <c r="DT246" s="419"/>
      <c r="DU246" s="419"/>
      <c r="DV246" s="419"/>
      <c r="DW246" s="419"/>
      <c r="DX246" s="419"/>
      <c r="DY246" s="419"/>
      <c r="DZ246" s="419"/>
      <c r="EA246" s="419"/>
      <c r="EB246" s="419"/>
      <c r="EC246" s="419"/>
      <c r="ED246" s="419"/>
      <c r="EE246" s="419"/>
      <c r="EF246" s="419"/>
      <c r="EG246" s="419"/>
      <c r="EH246" s="419"/>
      <c r="EI246" s="419"/>
      <c r="EJ246" s="419"/>
      <c r="EK246" s="419"/>
      <c r="EL246" s="419"/>
      <c r="EM246" s="419"/>
      <c r="EN246" s="419"/>
      <c r="EO246" s="419"/>
      <c r="EP246" s="419"/>
      <c r="EQ246" s="419"/>
      <c r="ER246" s="419"/>
      <c r="ES246" s="419"/>
      <c r="ET246" s="419"/>
      <c r="EU246" s="419"/>
    </row>
    <row r="247" spans="1:151" s="429" customFormat="1" ht="101.5">
      <c r="A247" s="429" t="s">
        <v>2379</v>
      </c>
      <c r="B247" s="429" t="s">
        <v>2154</v>
      </c>
      <c r="C247" s="429" t="s">
        <v>361</v>
      </c>
      <c r="D247" s="429" t="s">
        <v>2380</v>
      </c>
      <c r="E247" s="429" t="s">
        <v>2381</v>
      </c>
      <c r="F247" s="429" t="s">
        <v>1516</v>
      </c>
      <c r="G247" s="429" t="s">
        <v>1516</v>
      </c>
      <c r="H247" s="429" t="s">
        <v>1515</v>
      </c>
      <c r="I247" s="430">
        <v>43859</v>
      </c>
      <c r="J247" s="430" t="s">
        <v>1066</v>
      </c>
      <c r="K247" s="430" t="s">
        <v>2161</v>
      </c>
      <c r="L247" s="430" t="s">
        <v>967</v>
      </c>
      <c r="M247" s="429" t="s">
        <v>1519</v>
      </c>
      <c r="N247" s="429" t="s">
        <v>1520</v>
      </c>
      <c r="O247" s="429" t="s">
        <v>1588</v>
      </c>
      <c r="P247" s="429" t="s">
        <v>33</v>
      </c>
      <c r="Q247" s="429" t="s">
        <v>33</v>
      </c>
      <c r="R247" s="429" t="s">
        <v>1516</v>
      </c>
      <c r="S247" s="429" t="s">
        <v>2382</v>
      </c>
      <c r="T247" s="429" t="s">
        <v>1523</v>
      </c>
      <c r="V247" s="429" t="s">
        <v>8</v>
      </c>
      <c r="X247" s="429" t="s">
        <v>8</v>
      </c>
      <c r="AA247" s="429" t="s">
        <v>1516</v>
      </c>
      <c r="AB247" s="429" t="s">
        <v>1516</v>
      </c>
      <c r="AC247" s="429" t="s">
        <v>1516</v>
      </c>
      <c r="AD247" s="429" t="s">
        <v>1516</v>
      </c>
      <c r="AE247" s="429" t="s">
        <v>1516</v>
      </c>
      <c r="AF247" s="430">
        <v>44530</v>
      </c>
      <c r="AG247" s="429" t="s">
        <v>1516</v>
      </c>
      <c r="AH247" s="429">
        <v>1</v>
      </c>
      <c r="AI247" s="419"/>
      <c r="AJ247" s="419"/>
      <c r="AK247" s="419"/>
      <c r="AL247" s="419"/>
      <c r="AM247" s="419"/>
      <c r="AN247" s="419"/>
      <c r="AO247" s="419"/>
      <c r="AP247" s="419"/>
      <c r="AQ247" s="419"/>
      <c r="AR247" s="419"/>
      <c r="AS247" s="419"/>
      <c r="AT247" s="419"/>
      <c r="AU247" s="419"/>
      <c r="AV247" s="419"/>
      <c r="AW247" s="419"/>
      <c r="AX247" s="419"/>
      <c r="AY247" s="419"/>
      <c r="AZ247" s="419"/>
      <c r="BA247" s="419"/>
      <c r="BB247" s="419"/>
      <c r="BC247" s="419"/>
      <c r="BD247" s="419"/>
      <c r="BE247" s="419"/>
      <c r="BF247" s="419"/>
      <c r="BG247" s="419"/>
      <c r="BH247" s="419"/>
      <c r="BI247" s="419"/>
      <c r="BJ247" s="419"/>
      <c r="BK247" s="419"/>
      <c r="BL247" s="419"/>
      <c r="BM247" s="419"/>
      <c r="BN247" s="419"/>
      <c r="BO247" s="419"/>
      <c r="BP247" s="419"/>
      <c r="BQ247" s="419"/>
      <c r="BR247" s="419"/>
      <c r="BS247" s="419"/>
      <c r="BT247" s="419"/>
      <c r="BU247" s="419"/>
      <c r="BV247" s="419"/>
      <c r="BW247" s="419"/>
      <c r="BX247" s="419"/>
      <c r="BY247" s="419"/>
      <c r="BZ247" s="419"/>
      <c r="CA247" s="419"/>
      <c r="CB247" s="419"/>
      <c r="CC247" s="419"/>
      <c r="CD247" s="419"/>
      <c r="CE247" s="419"/>
      <c r="CF247" s="419"/>
      <c r="CG247" s="419"/>
      <c r="CH247" s="419"/>
      <c r="CI247" s="419"/>
      <c r="CJ247" s="419"/>
      <c r="CK247" s="419"/>
      <c r="CL247" s="419"/>
      <c r="CM247" s="419"/>
      <c r="CN247" s="419"/>
      <c r="CO247" s="419"/>
      <c r="CP247" s="419"/>
      <c r="CQ247" s="419"/>
      <c r="CR247" s="419"/>
      <c r="CS247" s="419"/>
      <c r="CT247" s="419"/>
      <c r="CU247" s="419"/>
      <c r="CV247" s="419"/>
      <c r="CW247" s="419"/>
      <c r="CX247" s="419"/>
      <c r="CY247" s="419"/>
      <c r="CZ247" s="419"/>
      <c r="DA247" s="419"/>
      <c r="DB247" s="419"/>
      <c r="DC247" s="419"/>
      <c r="DD247" s="419"/>
      <c r="DE247" s="419"/>
      <c r="DF247" s="419"/>
      <c r="DG247" s="419"/>
      <c r="DH247" s="419"/>
      <c r="DI247" s="419"/>
      <c r="DJ247" s="419"/>
      <c r="DK247" s="419"/>
      <c r="DL247" s="419"/>
      <c r="DM247" s="419"/>
      <c r="DN247" s="419"/>
      <c r="DO247" s="419"/>
      <c r="DP247" s="419"/>
      <c r="DQ247" s="419"/>
      <c r="DR247" s="419"/>
      <c r="DS247" s="419"/>
      <c r="DT247" s="419"/>
      <c r="DU247" s="419"/>
      <c r="DV247" s="419"/>
      <c r="DW247" s="419"/>
      <c r="DX247" s="419"/>
      <c r="DY247" s="419"/>
      <c r="DZ247" s="419"/>
      <c r="EA247" s="419"/>
      <c r="EB247" s="419"/>
      <c r="EC247" s="419"/>
      <c r="ED247" s="419"/>
      <c r="EE247" s="419"/>
      <c r="EF247" s="419"/>
      <c r="EG247" s="419"/>
      <c r="EH247" s="419"/>
      <c r="EI247" s="419"/>
      <c r="EJ247" s="419"/>
      <c r="EK247" s="419"/>
      <c r="EL247" s="419"/>
      <c r="EM247" s="419"/>
      <c r="EN247" s="419"/>
      <c r="EO247" s="419"/>
      <c r="EP247" s="419"/>
      <c r="EQ247" s="419"/>
      <c r="ER247" s="419"/>
      <c r="ES247" s="419"/>
      <c r="ET247" s="419"/>
      <c r="EU247" s="419"/>
    </row>
    <row r="248" spans="1:151" s="429" customFormat="1" ht="72.5">
      <c r="A248" s="429" t="s">
        <v>2383</v>
      </c>
      <c r="B248" s="429" t="s">
        <v>2154</v>
      </c>
      <c r="C248" s="429" t="s">
        <v>361</v>
      </c>
      <c r="D248" s="429" t="s">
        <v>2384</v>
      </c>
      <c r="E248" s="429" t="s">
        <v>2385</v>
      </c>
      <c r="F248" s="429" t="s">
        <v>1516</v>
      </c>
      <c r="G248" s="429" t="s">
        <v>1516</v>
      </c>
      <c r="H248" s="429" t="s">
        <v>1515</v>
      </c>
      <c r="I248" s="430">
        <v>44377</v>
      </c>
      <c r="J248" s="430" t="s">
        <v>1066</v>
      </c>
      <c r="K248" s="430" t="s">
        <v>2161</v>
      </c>
      <c r="L248" s="430" t="s">
        <v>967</v>
      </c>
      <c r="M248" s="429" t="s">
        <v>1519</v>
      </c>
      <c r="N248" s="429" t="s">
        <v>1520</v>
      </c>
      <c r="O248" s="429" t="s">
        <v>1588</v>
      </c>
      <c r="P248" s="429" t="s">
        <v>33</v>
      </c>
      <c r="Q248" s="429" t="s">
        <v>32</v>
      </c>
      <c r="R248" s="429" t="s">
        <v>1516</v>
      </c>
      <c r="S248" s="429" t="s">
        <v>2386</v>
      </c>
      <c r="T248" s="429" t="s">
        <v>1523</v>
      </c>
      <c r="V248" s="429" t="s">
        <v>8</v>
      </c>
      <c r="X248" s="429" t="s">
        <v>8</v>
      </c>
      <c r="AA248" s="429" t="s">
        <v>1516</v>
      </c>
      <c r="AB248" s="429" t="s">
        <v>1516</v>
      </c>
      <c r="AC248" s="429" t="s">
        <v>1516</v>
      </c>
      <c r="AD248" s="429" t="s">
        <v>1516</v>
      </c>
      <c r="AE248" s="429" t="s">
        <v>1516</v>
      </c>
      <c r="AF248" s="430">
        <v>44530</v>
      </c>
      <c r="AG248" s="429" t="s">
        <v>1516</v>
      </c>
      <c r="AH248" s="429">
        <v>1</v>
      </c>
      <c r="AI248" s="419"/>
      <c r="AJ248" s="419"/>
      <c r="AK248" s="419"/>
      <c r="AL248" s="419"/>
      <c r="AM248" s="419"/>
      <c r="AN248" s="419"/>
      <c r="AO248" s="419"/>
      <c r="AP248" s="419"/>
      <c r="AQ248" s="419"/>
      <c r="AR248" s="419"/>
      <c r="AS248" s="419"/>
      <c r="AT248" s="419"/>
      <c r="AU248" s="419"/>
      <c r="AV248" s="419"/>
      <c r="AW248" s="419"/>
      <c r="AX248" s="419"/>
      <c r="AY248" s="419"/>
      <c r="AZ248" s="419"/>
      <c r="BA248" s="419"/>
      <c r="BB248" s="419"/>
      <c r="BC248" s="419"/>
      <c r="BD248" s="419"/>
      <c r="BE248" s="419"/>
      <c r="BF248" s="419"/>
      <c r="BG248" s="419"/>
      <c r="BH248" s="419"/>
      <c r="BI248" s="419"/>
      <c r="BJ248" s="419"/>
      <c r="BK248" s="419"/>
      <c r="BL248" s="419"/>
      <c r="BM248" s="419"/>
      <c r="BN248" s="419"/>
      <c r="BO248" s="419"/>
      <c r="BP248" s="419"/>
      <c r="BQ248" s="419"/>
      <c r="BR248" s="419"/>
      <c r="BS248" s="419"/>
      <c r="BT248" s="419"/>
      <c r="BU248" s="419"/>
      <c r="BV248" s="419"/>
      <c r="BW248" s="419"/>
      <c r="BX248" s="419"/>
      <c r="BY248" s="419"/>
      <c r="BZ248" s="419"/>
      <c r="CA248" s="419"/>
      <c r="CB248" s="419"/>
      <c r="CC248" s="419"/>
      <c r="CD248" s="419"/>
      <c r="CE248" s="419"/>
      <c r="CF248" s="419"/>
      <c r="CG248" s="419"/>
      <c r="CH248" s="419"/>
      <c r="CI248" s="419"/>
      <c r="CJ248" s="419"/>
      <c r="CK248" s="419"/>
      <c r="CL248" s="419"/>
      <c r="CM248" s="419"/>
      <c r="CN248" s="419"/>
      <c r="CO248" s="419"/>
      <c r="CP248" s="419"/>
      <c r="CQ248" s="419"/>
      <c r="CR248" s="419"/>
      <c r="CS248" s="419"/>
      <c r="CT248" s="419"/>
      <c r="CU248" s="419"/>
      <c r="CV248" s="419"/>
      <c r="CW248" s="419"/>
      <c r="CX248" s="419"/>
      <c r="CY248" s="419"/>
      <c r="CZ248" s="419"/>
      <c r="DA248" s="419"/>
      <c r="DB248" s="419"/>
      <c r="DC248" s="419"/>
      <c r="DD248" s="419"/>
      <c r="DE248" s="419"/>
      <c r="DF248" s="419"/>
      <c r="DG248" s="419"/>
      <c r="DH248" s="419"/>
      <c r="DI248" s="419"/>
      <c r="DJ248" s="419"/>
      <c r="DK248" s="419"/>
      <c r="DL248" s="419"/>
      <c r="DM248" s="419"/>
      <c r="DN248" s="419"/>
      <c r="DO248" s="419"/>
      <c r="DP248" s="419"/>
      <c r="DQ248" s="419"/>
      <c r="DR248" s="419"/>
      <c r="DS248" s="419"/>
      <c r="DT248" s="419"/>
      <c r="DU248" s="419"/>
      <c r="DV248" s="419"/>
      <c r="DW248" s="419"/>
      <c r="DX248" s="419"/>
      <c r="DY248" s="419"/>
      <c r="DZ248" s="419"/>
      <c r="EA248" s="419"/>
      <c r="EB248" s="419"/>
      <c r="EC248" s="419"/>
      <c r="ED248" s="419"/>
      <c r="EE248" s="419"/>
      <c r="EF248" s="419"/>
      <c r="EG248" s="419"/>
      <c r="EH248" s="419"/>
      <c r="EI248" s="419"/>
      <c r="EJ248" s="419"/>
      <c r="EK248" s="419"/>
      <c r="EL248" s="419"/>
      <c r="EM248" s="419"/>
      <c r="EN248" s="419"/>
      <c r="EO248" s="419"/>
      <c r="EP248" s="419"/>
      <c r="EQ248" s="419"/>
      <c r="ER248" s="419"/>
      <c r="ES248" s="419"/>
      <c r="ET248" s="419"/>
      <c r="EU248" s="419"/>
    </row>
    <row r="249" spans="1:151" s="429" customFormat="1" ht="72.5">
      <c r="A249" s="429" t="s">
        <v>2387</v>
      </c>
      <c r="B249" s="429" t="s">
        <v>2154</v>
      </c>
      <c r="C249" s="429" t="s">
        <v>361</v>
      </c>
      <c r="D249" s="429" t="s">
        <v>2388</v>
      </c>
      <c r="E249" s="429" t="s">
        <v>2389</v>
      </c>
      <c r="F249" s="429" t="s">
        <v>1516</v>
      </c>
      <c r="G249" s="429" t="s">
        <v>1516</v>
      </c>
      <c r="H249" s="429" t="s">
        <v>1515</v>
      </c>
      <c r="I249" s="458">
        <v>44194</v>
      </c>
      <c r="J249" s="430" t="s">
        <v>1066</v>
      </c>
      <c r="K249" s="430" t="s">
        <v>2161</v>
      </c>
      <c r="L249" s="430" t="s">
        <v>967</v>
      </c>
      <c r="M249" s="429" t="s">
        <v>1519</v>
      </c>
      <c r="N249" s="429" t="s">
        <v>1520</v>
      </c>
      <c r="O249" s="429" t="s">
        <v>1588</v>
      </c>
      <c r="P249" s="429" t="s">
        <v>33</v>
      </c>
      <c r="Q249" s="429" t="s">
        <v>33</v>
      </c>
      <c r="R249" s="429" t="s">
        <v>1516</v>
      </c>
      <c r="S249" s="429" t="s">
        <v>2390</v>
      </c>
      <c r="T249" s="429" t="s">
        <v>1523</v>
      </c>
      <c r="V249" s="429" t="s">
        <v>8</v>
      </c>
      <c r="X249" s="429" t="s">
        <v>8</v>
      </c>
      <c r="AA249" s="429" t="s">
        <v>1516</v>
      </c>
      <c r="AB249" s="429" t="s">
        <v>1516</v>
      </c>
      <c r="AC249" s="429" t="s">
        <v>1516</v>
      </c>
      <c r="AD249" s="429" t="s">
        <v>1516</v>
      </c>
      <c r="AE249" s="429" t="s">
        <v>1516</v>
      </c>
      <c r="AF249" s="430">
        <v>44530</v>
      </c>
      <c r="AG249" s="429" t="s">
        <v>1516</v>
      </c>
      <c r="AH249" s="429">
        <v>1</v>
      </c>
      <c r="AI249" s="419"/>
      <c r="AJ249" s="419"/>
      <c r="AK249" s="419"/>
      <c r="AL249" s="419"/>
      <c r="AM249" s="419"/>
      <c r="AN249" s="419"/>
      <c r="AO249" s="419"/>
      <c r="AP249" s="419"/>
      <c r="AQ249" s="419"/>
      <c r="AR249" s="419"/>
      <c r="AS249" s="419"/>
      <c r="AT249" s="419"/>
      <c r="AU249" s="419"/>
      <c r="AV249" s="419"/>
      <c r="AW249" s="419"/>
      <c r="AX249" s="419"/>
      <c r="AY249" s="419"/>
      <c r="AZ249" s="419"/>
      <c r="BA249" s="419"/>
      <c r="BB249" s="419"/>
      <c r="BC249" s="419"/>
      <c r="BD249" s="419"/>
      <c r="BE249" s="419"/>
      <c r="BF249" s="419"/>
      <c r="BG249" s="419"/>
      <c r="BH249" s="419"/>
      <c r="BI249" s="419"/>
      <c r="BJ249" s="419"/>
      <c r="BK249" s="419"/>
      <c r="BL249" s="419"/>
      <c r="BM249" s="419"/>
      <c r="BN249" s="419"/>
      <c r="BO249" s="419"/>
      <c r="BP249" s="419"/>
      <c r="BQ249" s="419"/>
      <c r="BR249" s="419"/>
      <c r="BS249" s="419"/>
      <c r="BT249" s="419"/>
      <c r="BU249" s="419"/>
      <c r="BV249" s="419"/>
      <c r="BW249" s="419"/>
      <c r="BX249" s="419"/>
      <c r="BY249" s="419"/>
      <c r="BZ249" s="419"/>
      <c r="CA249" s="419"/>
      <c r="CB249" s="419"/>
      <c r="CC249" s="419"/>
      <c r="CD249" s="419"/>
      <c r="CE249" s="419"/>
      <c r="CF249" s="419"/>
      <c r="CG249" s="419"/>
      <c r="CH249" s="419"/>
      <c r="CI249" s="419"/>
      <c r="CJ249" s="419"/>
      <c r="CK249" s="419"/>
      <c r="CL249" s="419"/>
      <c r="CM249" s="419"/>
      <c r="CN249" s="419"/>
      <c r="CO249" s="419"/>
      <c r="CP249" s="419"/>
      <c r="CQ249" s="419"/>
      <c r="CR249" s="419"/>
      <c r="CS249" s="419"/>
      <c r="CT249" s="419"/>
      <c r="CU249" s="419"/>
      <c r="CV249" s="419"/>
      <c r="CW249" s="419"/>
      <c r="CX249" s="419"/>
      <c r="CY249" s="419"/>
      <c r="CZ249" s="419"/>
      <c r="DA249" s="419"/>
      <c r="DB249" s="419"/>
      <c r="DC249" s="419"/>
      <c r="DD249" s="419"/>
      <c r="DE249" s="419"/>
      <c r="DF249" s="419"/>
      <c r="DG249" s="419"/>
      <c r="DH249" s="419"/>
      <c r="DI249" s="419"/>
      <c r="DJ249" s="419"/>
      <c r="DK249" s="419"/>
      <c r="DL249" s="419"/>
      <c r="DM249" s="419"/>
      <c r="DN249" s="419"/>
      <c r="DO249" s="419"/>
      <c r="DP249" s="419"/>
      <c r="DQ249" s="419"/>
      <c r="DR249" s="419"/>
      <c r="DS249" s="419"/>
      <c r="DT249" s="419"/>
      <c r="DU249" s="419"/>
      <c r="DV249" s="419"/>
      <c r="DW249" s="419"/>
      <c r="DX249" s="419"/>
      <c r="DY249" s="419"/>
      <c r="DZ249" s="419"/>
      <c r="EA249" s="419"/>
      <c r="EB249" s="419"/>
      <c r="EC249" s="419"/>
      <c r="ED249" s="419"/>
      <c r="EE249" s="419"/>
      <c r="EF249" s="419"/>
      <c r="EG249" s="419"/>
      <c r="EH249" s="419"/>
      <c r="EI249" s="419"/>
      <c r="EJ249" s="419"/>
      <c r="EK249" s="419"/>
      <c r="EL249" s="419"/>
      <c r="EM249" s="419"/>
      <c r="EN249" s="419"/>
      <c r="EO249" s="419"/>
      <c r="EP249" s="419"/>
      <c r="EQ249" s="419"/>
      <c r="ER249" s="419"/>
      <c r="ES249" s="419"/>
      <c r="ET249" s="419"/>
      <c r="EU249" s="419"/>
    </row>
    <row r="250" spans="1:151" s="429" customFormat="1" ht="43.5" hidden="1">
      <c r="A250" s="429" t="s">
        <v>2391</v>
      </c>
      <c r="B250" s="429" t="s">
        <v>884</v>
      </c>
      <c r="C250" s="429" t="s">
        <v>361</v>
      </c>
      <c r="D250" s="429" t="s">
        <v>2392</v>
      </c>
      <c r="E250" s="429" t="s">
        <v>2393</v>
      </c>
      <c r="F250" s="429" t="s">
        <v>33</v>
      </c>
      <c r="G250" s="429" t="s">
        <v>2394</v>
      </c>
      <c r="H250" s="429" t="s">
        <v>1599</v>
      </c>
      <c r="I250" s="429" t="s">
        <v>1516</v>
      </c>
      <c r="J250" s="430" t="s">
        <v>1517</v>
      </c>
      <c r="K250" s="430" t="s">
        <v>962</v>
      </c>
      <c r="L250" s="430" t="s">
        <v>962</v>
      </c>
      <c r="M250" s="429" t="s">
        <v>1519</v>
      </c>
      <c r="N250" s="429" t="s">
        <v>1530</v>
      </c>
      <c r="O250" s="429" t="s">
        <v>1588</v>
      </c>
      <c r="P250" s="429" t="s">
        <v>33</v>
      </c>
      <c r="Q250" s="429" t="s">
        <v>32</v>
      </c>
      <c r="R250" s="430" t="str">
        <f t="shared" ref="R250:R255" si="0">+L250</f>
        <v>Oficina Asesora Jurídica</v>
      </c>
      <c r="S250" s="429" t="s">
        <v>1516</v>
      </c>
      <c r="T250" s="429" t="s">
        <v>1523</v>
      </c>
      <c r="V250" s="429" t="s">
        <v>6</v>
      </c>
      <c r="X250" s="429" t="s">
        <v>1524</v>
      </c>
      <c r="AA250" s="429" t="s">
        <v>1516</v>
      </c>
      <c r="AB250" s="429" t="s">
        <v>1516</v>
      </c>
      <c r="AC250" s="429" t="s">
        <v>1516</v>
      </c>
      <c r="AD250" s="429" t="s">
        <v>1516</v>
      </c>
      <c r="AE250" s="429" t="s">
        <v>1516</v>
      </c>
      <c r="AF250" s="430">
        <v>44530</v>
      </c>
      <c r="AG250" s="429" t="s">
        <v>1516</v>
      </c>
      <c r="AH250" s="429">
        <v>1</v>
      </c>
      <c r="AI250" s="419"/>
      <c r="AJ250" s="419"/>
      <c r="AK250" s="419"/>
      <c r="AL250" s="419"/>
      <c r="AM250" s="419"/>
      <c r="AN250" s="419"/>
      <c r="AO250" s="419"/>
      <c r="AP250" s="419"/>
      <c r="AQ250" s="419"/>
      <c r="AR250" s="419"/>
      <c r="AS250" s="419"/>
      <c r="AT250" s="419"/>
      <c r="AU250" s="419"/>
      <c r="AV250" s="419"/>
      <c r="AW250" s="419"/>
      <c r="AX250" s="419"/>
      <c r="AY250" s="419"/>
      <c r="AZ250" s="419"/>
      <c r="BA250" s="419"/>
      <c r="BB250" s="419"/>
      <c r="BC250" s="419"/>
      <c r="BD250" s="419"/>
      <c r="BE250" s="419"/>
      <c r="BF250" s="419"/>
      <c r="BG250" s="419"/>
      <c r="BH250" s="419"/>
      <c r="BI250" s="419"/>
      <c r="BJ250" s="419"/>
      <c r="BK250" s="419"/>
      <c r="BL250" s="419"/>
      <c r="BM250" s="419"/>
      <c r="BN250" s="419"/>
      <c r="BO250" s="419"/>
      <c r="BP250" s="419"/>
      <c r="BQ250" s="419"/>
      <c r="BR250" s="419"/>
      <c r="BS250" s="419"/>
      <c r="BT250" s="419"/>
      <c r="BU250" s="419"/>
      <c r="BV250" s="419"/>
      <c r="BW250" s="419"/>
      <c r="BX250" s="419"/>
      <c r="BY250" s="419"/>
      <c r="BZ250" s="419"/>
      <c r="CA250" s="419"/>
      <c r="CB250" s="419"/>
      <c r="CC250" s="419"/>
      <c r="CD250" s="419"/>
      <c r="CE250" s="419"/>
      <c r="CF250" s="419"/>
      <c r="CG250" s="419"/>
      <c r="CH250" s="419"/>
      <c r="CI250" s="419"/>
      <c r="CJ250" s="419"/>
      <c r="CK250" s="419"/>
      <c r="CL250" s="419"/>
      <c r="CM250" s="419"/>
      <c r="CN250" s="419"/>
      <c r="CO250" s="419"/>
      <c r="CP250" s="419"/>
      <c r="CQ250" s="419"/>
      <c r="CR250" s="419"/>
      <c r="CS250" s="419"/>
      <c r="CT250" s="419"/>
      <c r="CU250" s="419"/>
      <c r="CV250" s="419"/>
      <c r="CW250" s="419"/>
      <c r="CX250" s="419"/>
      <c r="CY250" s="419"/>
      <c r="CZ250" s="419"/>
      <c r="DA250" s="419"/>
      <c r="DB250" s="419"/>
      <c r="DC250" s="419"/>
      <c r="DD250" s="419"/>
      <c r="DE250" s="419"/>
      <c r="DF250" s="419"/>
      <c r="DG250" s="419"/>
      <c r="DH250" s="419"/>
      <c r="DI250" s="419"/>
      <c r="DJ250" s="419"/>
      <c r="DK250" s="419"/>
      <c r="DL250" s="419"/>
      <c r="DM250" s="419"/>
      <c r="DN250" s="419"/>
      <c r="DO250" s="419"/>
      <c r="DP250" s="419"/>
      <c r="DQ250" s="419"/>
      <c r="DR250" s="419"/>
      <c r="DS250" s="419"/>
      <c r="DT250" s="419"/>
      <c r="DU250" s="419"/>
      <c r="DV250" s="419"/>
      <c r="DW250" s="419"/>
      <c r="DX250" s="419"/>
      <c r="DY250" s="419"/>
      <c r="DZ250" s="419"/>
      <c r="EA250" s="419"/>
      <c r="EB250" s="419"/>
      <c r="EC250" s="419"/>
      <c r="ED250" s="419"/>
      <c r="EE250" s="419"/>
      <c r="EF250" s="419"/>
      <c r="EG250" s="419"/>
      <c r="EH250" s="419"/>
      <c r="EI250" s="419"/>
      <c r="EJ250" s="419"/>
      <c r="EK250" s="419"/>
      <c r="EL250" s="419"/>
      <c r="EM250" s="419"/>
      <c r="EN250" s="419"/>
      <c r="EO250" s="419"/>
      <c r="EP250" s="419"/>
      <c r="EQ250" s="419"/>
      <c r="ER250" s="419"/>
      <c r="ES250" s="419"/>
      <c r="ET250" s="419"/>
      <c r="EU250" s="419"/>
    </row>
    <row r="251" spans="1:151" s="429" customFormat="1" ht="58" hidden="1">
      <c r="A251" s="429" t="s">
        <v>2395</v>
      </c>
      <c r="B251" s="429" t="s">
        <v>884</v>
      </c>
      <c r="C251" s="429" t="s">
        <v>361</v>
      </c>
      <c r="D251" s="429" t="s">
        <v>2396</v>
      </c>
      <c r="E251" s="429" t="s">
        <v>2397</v>
      </c>
      <c r="F251" s="429" t="s">
        <v>33</v>
      </c>
      <c r="G251" s="429" t="s">
        <v>2394</v>
      </c>
      <c r="H251" s="429" t="s">
        <v>1599</v>
      </c>
      <c r="I251" s="429" t="s">
        <v>1516</v>
      </c>
      <c r="J251" s="430" t="s">
        <v>1517</v>
      </c>
      <c r="K251" s="430" t="s">
        <v>962</v>
      </c>
      <c r="L251" s="430" t="s">
        <v>962</v>
      </c>
      <c r="M251" s="429" t="s">
        <v>1519</v>
      </c>
      <c r="N251" s="429" t="s">
        <v>1530</v>
      </c>
      <c r="O251" s="429" t="s">
        <v>1588</v>
      </c>
      <c r="P251" s="429" t="s">
        <v>33</v>
      </c>
      <c r="Q251" s="429" t="s">
        <v>32</v>
      </c>
      <c r="R251" s="430" t="str">
        <f t="shared" si="0"/>
        <v>Oficina Asesora Jurídica</v>
      </c>
      <c r="S251" s="429" t="s">
        <v>1516</v>
      </c>
      <c r="T251" s="429" t="s">
        <v>1523</v>
      </c>
      <c r="V251" s="429" t="s">
        <v>6</v>
      </c>
      <c r="X251" s="429" t="s">
        <v>1524</v>
      </c>
      <c r="AA251" s="429" t="s">
        <v>1516</v>
      </c>
      <c r="AB251" s="429" t="s">
        <v>1516</v>
      </c>
      <c r="AC251" s="429" t="s">
        <v>1516</v>
      </c>
      <c r="AD251" s="429" t="s">
        <v>1516</v>
      </c>
      <c r="AE251" s="429" t="s">
        <v>1516</v>
      </c>
      <c r="AF251" s="430">
        <v>44530</v>
      </c>
      <c r="AG251" s="429" t="s">
        <v>1516</v>
      </c>
      <c r="AH251" s="429">
        <v>1</v>
      </c>
      <c r="AI251" s="419"/>
      <c r="AJ251" s="419"/>
      <c r="AK251" s="419"/>
      <c r="AL251" s="419"/>
      <c r="AM251" s="419"/>
      <c r="AN251" s="419"/>
      <c r="AO251" s="419"/>
      <c r="AP251" s="419"/>
      <c r="AQ251" s="419"/>
      <c r="AR251" s="419"/>
      <c r="AS251" s="419"/>
      <c r="AT251" s="419"/>
      <c r="AU251" s="419"/>
      <c r="AV251" s="419"/>
      <c r="AW251" s="419"/>
      <c r="AX251" s="419"/>
      <c r="AY251" s="419"/>
      <c r="AZ251" s="419"/>
      <c r="BA251" s="419"/>
      <c r="BB251" s="419"/>
      <c r="BC251" s="419"/>
      <c r="BD251" s="419"/>
      <c r="BE251" s="419"/>
      <c r="BF251" s="419"/>
      <c r="BG251" s="419"/>
      <c r="BH251" s="419"/>
      <c r="BI251" s="419"/>
      <c r="BJ251" s="419"/>
      <c r="BK251" s="419"/>
      <c r="BL251" s="419"/>
      <c r="BM251" s="419"/>
      <c r="BN251" s="419"/>
      <c r="BO251" s="419"/>
      <c r="BP251" s="419"/>
      <c r="BQ251" s="419"/>
      <c r="BR251" s="419"/>
      <c r="BS251" s="419"/>
      <c r="BT251" s="419"/>
      <c r="BU251" s="419"/>
      <c r="BV251" s="419"/>
      <c r="BW251" s="419"/>
      <c r="BX251" s="419"/>
      <c r="BY251" s="419"/>
      <c r="BZ251" s="419"/>
      <c r="CA251" s="419"/>
      <c r="CB251" s="419"/>
      <c r="CC251" s="419"/>
      <c r="CD251" s="419"/>
      <c r="CE251" s="419"/>
      <c r="CF251" s="419"/>
      <c r="CG251" s="419"/>
      <c r="CH251" s="419"/>
      <c r="CI251" s="419"/>
      <c r="CJ251" s="419"/>
      <c r="CK251" s="419"/>
      <c r="CL251" s="419"/>
      <c r="CM251" s="419"/>
      <c r="CN251" s="419"/>
      <c r="CO251" s="419"/>
      <c r="CP251" s="419"/>
      <c r="CQ251" s="419"/>
      <c r="CR251" s="419"/>
      <c r="CS251" s="419"/>
      <c r="CT251" s="419"/>
      <c r="CU251" s="419"/>
      <c r="CV251" s="419"/>
      <c r="CW251" s="419"/>
      <c r="CX251" s="419"/>
      <c r="CY251" s="419"/>
      <c r="CZ251" s="419"/>
      <c r="DA251" s="419"/>
      <c r="DB251" s="419"/>
      <c r="DC251" s="419"/>
      <c r="DD251" s="419"/>
      <c r="DE251" s="419"/>
      <c r="DF251" s="419"/>
      <c r="DG251" s="419"/>
      <c r="DH251" s="419"/>
      <c r="DI251" s="419"/>
      <c r="DJ251" s="419"/>
      <c r="DK251" s="419"/>
      <c r="DL251" s="419"/>
      <c r="DM251" s="419"/>
      <c r="DN251" s="419"/>
      <c r="DO251" s="419"/>
      <c r="DP251" s="419"/>
      <c r="DQ251" s="419"/>
      <c r="DR251" s="419"/>
      <c r="DS251" s="419"/>
      <c r="DT251" s="419"/>
      <c r="DU251" s="419"/>
      <c r="DV251" s="419"/>
      <c r="DW251" s="419"/>
      <c r="DX251" s="419"/>
      <c r="DY251" s="419"/>
      <c r="DZ251" s="419"/>
      <c r="EA251" s="419"/>
      <c r="EB251" s="419"/>
      <c r="EC251" s="419"/>
      <c r="ED251" s="419"/>
      <c r="EE251" s="419"/>
      <c r="EF251" s="419"/>
      <c r="EG251" s="419"/>
      <c r="EH251" s="419"/>
      <c r="EI251" s="419"/>
      <c r="EJ251" s="419"/>
      <c r="EK251" s="419"/>
      <c r="EL251" s="419"/>
      <c r="EM251" s="419"/>
      <c r="EN251" s="419"/>
      <c r="EO251" s="419"/>
      <c r="EP251" s="419"/>
      <c r="EQ251" s="419"/>
      <c r="ER251" s="419"/>
      <c r="ES251" s="419"/>
      <c r="ET251" s="419"/>
      <c r="EU251" s="419"/>
    </row>
    <row r="252" spans="1:151" s="429" customFormat="1" ht="101.5" hidden="1">
      <c r="A252" s="429" t="s">
        <v>2398</v>
      </c>
      <c r="B252" s="429" t="s">
        <v>884</v>
      </c>
      <c r="C252" s="429" t="s">
        <v>361</v>
      </c>
      <c r="D252" s="429" t="s">
        <v>2399</v>
      </c>
      <c r="E252" s="429" t="s">
        <v>2400</v>
      </c>
      <c r="F252" s="429" t="s">
        <v>33</v>
      </c>
      <c r="G252" s="429" t="s">
        <v>2394</v>
      </c>
      <c r="H252" s="429" t="s">
        <v>1599</v>
      </c>
      <c r="I252" s="429" t="s">
        <v>1516</v>
      </c>
      <c r="J252" s="430" t="s">
        <v>1517</v>
      </c>
      <c r="K252" s="430" t="s">
        <v>962</v>
      </c>
      <c r="L252" s="430" t="s">
        <v>962</v>
      </c>
      <c r="M252" s="429" t="s">
        <v>1519</v>
      </c>
      <c r="N252" s="429" t="s">
        <v>1530</v>
      </c>
      <c r="O252" s="429" t="s">
        <v>1588</v>
      </c>
      <c r="P252" s="429" t="s">
        <v>33</v>
      </c>
      <c r="Q252" s="429" t="s">
        <v>32</v>
      </c>
      <c r="R252" s="430" t="str">
        <f t="shared" si="0"/>
        <v>Oficina Asesora Jurídica</v>
      </c>
      <c r="S252" s="429" t="s">
        <v>1516</v>
      </c>
      <c r="T252" s="429" t="s">
        <v>1523</v>
      </c>
      <c r="V252" s="429" t="s">
        <v>6</v>
      </c>
      <c r="X252" s="429" t="s">
        <v>1524</v>
      </c>
      <c r="AA252" s="429" t="s">
        <v>1516</v>
      </c>
      <c r="AB252" s="429" t="s">
        <v>1516</v>
      </c>
      <c r="AC252" s="429" t="s">
        <v>1516</v>
      </c>
      <c r="AD252" s="429" t="s">
        <v>1516</v>
      </c>
      <c r="AE252" s="429" t="s">
        <v>1516</v>
      </c>
      <c r="AF252" s="430">
        <v>44530</v>
      </c>
      <c r="AG252" s="429" t="s">
        <v>1516</v>
      </c>
      <c r="AH252" s="429">
        <v>1</v>
      </c>
      <c r="AI252" s="419"/>
      <c r="AJ252" s="419"/>
      <c r="AK252" s="419"/>
      <c r="AL252" s="419"/>
      <c r="AM252" s="419"/>
      <c r="AN252" s="419"/>
      <c r="AO252" s="419"/>
      <c r="AP252" s="419"/>
      <c r="AQ252" s="419"/>
      <c r="AR252" s="419"/>
      <c r="AS252" s="419"/>
      <c r="AT252" s="419"/>
      <c r="AU252" s="419"/>
      <c r="AV252" s="419"/>
      <c r="AW252" s="419"/>
      <c r="AX252" s="419"/>
      <c r="AY252" s="419"/>
      <c r="AZ252" s="419"/>
      <c r="BA252" s="419"/>
      <c r="BB252" s="419"/>
      <c r="BC252" s="419"/>
      <c r="BD252" s="419"/>
      <c r="BE252" s="419"/>
      <c r="BF252" s="419"/>
      <c r="BG252" s="419"/>
      <c r="BH252" s="419"/>
      <c r="BI252" s="419"/>
      <c r="BJ252" s="419"/>
      <c r="BK252" s="419"/>
      <c r="BL252" s="419"/>
      <c r="BM252" s="419"/>
      <c r="BN252" s="419"/>
      <c r="BO252" s="419"/>
      <c r="BP252" s="419"/>
      <c r="BQ252" s="419"/>
      <c r="BR252" s="419"/>
      <c r="BS252" s="419"/>
      <c r="BT252" s="419"/>
      <c r="BU252" s="419"/>
      <c r="BV252" s="419"/>
      <c r="BW252" s="419"/>
      <c r="BX252" s="419"/>
      <c r="BY252" s="419"/>
      <c r="BZ252" s="419"/>
      <c r="CA252" s="419"/>
      <c r="CB252" s="419"/>
      <c r="CC252" s="419"/>
      <c r="CD252" s="419"/>
      <c r="CE252" s="419"/>
      <c r="CF252" s="419"/>
      <c r="CG252" s="419"/>
      <c r="CH252" s="419"/>
      <c r="CI252" s="419"/>
      <c r="CJ252" s="419"/>
      <c r="CK252" s="419"/>
      <c r="CL252" s="419"/>
      <c r="CM252" s="419"/>
      <c r="CN252" s="419"/>
      <c r="CO252" s="419"/>
      <c r="CP252" s="419"/>
      <c r="CQ252" s="419"/>
      <c r="CR252" s="419"/>
      <c r="CS252" s="419"/>
      <c r="CT252" s="419"/>
      <c r="CU252" s="419"/>
      <c r="CV252" s="419"/>
      <c r="CW252" s="419"/>
      <c r="CX252" s="419"/>
      <c r="CY252" s="419"/>
      <c r="CZ252" s="419"/>
      <c r="DA252" s="419"/>
      <c r="DB252" s="419"/>
      <c r="DC252" s="419"/>
      <c r="DD252" s="419"/>
      <c r="DE252" s="419"/>
      <c r="DF252" s="419"/>
      <c r="DG252" s="419"/>
      <c r="DH252" s="419"/>
      <c r="DI252" s="419"/>
      <c r="DJ252" s="419"/>
      <c r="DK252" s="419"/>
      <c r="DL252" s="419"/>
      <c r="DM252" s="419"/>
      <c r="DN252" s="419"/>
      <c r="DO252" s="419"/>
      <c r="DP252" s="419"/>
      <c r="DQ252" s="419"/>
      <c r="DR252" s="419"/>
      <c r="DS252" s="419"/>
      <c r="DT252" s="419"/>
      <c r="DU252" s="419"/>
      <c r="DV252" s="419"/>
      <c r="DW252" s="419"/>
      <c r="DX252" s="419"/>
      <c r="DY252" s="419"/>
      <c r="DZ252" s="419"/>
      <c r="EA252" s="419"/>
      <c r="EB252" s="419"/>
      <c r="EC252" s="419"/>
      <c r="ED252" s="419"/>
      <c r="EE252" s="419"/>
      <c r="EF252" s="419"/>
      <c r="EG252" s="419"/>
      <c r="EH252" s="419"/>
      <c r="EI252" s="419"/>
      <c r="EJ252" s="419"/>
      <c r="EK252" s="419"/>
      <c r="EL252" s="419"/>
      <c r="EM252" s="419"/>
      <c r="EN252" s="419"/>
      <c r="EO252" s="419"/>
      <c r="EP252" s="419"/>
      <c r="EQ252" s="419"/>
      <c r="ER252" s="419"/>
      <c r="ES252" s="419"/>
      <c r="ET252" s="419"/>
      <c r="EU252" s="419"/>
    </row>
    <row r="253" spans="1:151" s="429" customFormat="1" ht="58" hidden="1">
      <c r="A253" s="429" t="s">
        <v>2401</v>
      </c>
      <c r="B253" s="429" t="s">
        <v>884</v>
      </c>
      <c r="C253" s="429" t="s">
        <v>361</v>
      </c>
      <c r="D253" s="429" t="s">
        <v>2402</v>
      </c>
      <c r="E253" s="429" t="s">
        <v>2403</v>
      </c>
      <c r="F253" s="429" t="s">
        <v>33</v>
      </c>
      <c r="G253" s="429" t="s">
        <v>2404</v>
      </c>
      <c r="H253" s="429" t="s">
        <v>1599</v>
      </c>
      <c r="I253" s="429" t="s">
        <v>1516</v>
      </c>
      <c r="J253" s="430" t="s">
        <v>1517</v>
      </c>
      <c r="K253" s="430" t="s">
        <v>962</v>
      </c>
      <c r="L253" s="430" t="s">
        <v>962</v>
      </c>
      <c r="M253" s="429" t="s">
        <v>1519</v>
      </c>
      <c r="N253" s="429" t="s">
        <v>1521</v>
      </c>
      <c r="O253" s="429" t="s">
        <v>1588</v>
      </c>
      <c r="P253" s="429" t="s">
        <v>33</v>
      </c>
      <c r="Q253" s="429" t="s">
        <v>32</v>
      </c>
      <c r="R253" s="430" t="str">
        <f t="shared" si="0"/>
        <v>Oficina Asesora Jurídica</v>
      </c>
      <c r="S253" s="429" t="s">
        <v>1516</v>
      </c>
      <c r="T253" s="429" t="s">
        <v>1523</v>
      </c>
      <c r="V253" s="429" t="s">
        <v>6</v>
      </c>
      <c r="X253" s="429" t="s">
        <v>1524</v>
      </c>
      <c r="AA253" s="429" t="s">
        <v>1516</v>
      </c>
      <c r="AB253" s="429" t="s">
        <v>1516</v>
      </c>
      <c r="AC253" s="429" t="s">
        <v>1516</v>
      </c>
      <c r="AD253" s="429" t="s">
        <v>1516</v>
      </c>
      <c r="AE253" s="429" t="s">
        <v>1516</v>
      </c>
      <c r="AF253" s="430">
        <v>44530</v>
      </c>
      <c r="AG253" s="429" t="s">
        <v>1516</v>
      </c>
      <c r="AH253" s="429">
        <v>1</v>
      </c>
      <c r="AI253" s="419"/>
      <c r="AJ253" s="419"/>
      <c r="AK253" s="419"/>
      <c r="AL253" s="419"/>
      <c r="AM253" s="419"/>
      <c r="AN253" s="419"/>
      <c r="AO253" s="419"/>
      <c r="AP253" s="419"/>
      <c r="AQ253" s="419"/>
      <c r="AR253" s="419"/>
      <c r="AS253" s="419"/>
      <c r="AT253" s="419"/>
      <c r="AU253" s="419"/>
      <c r="AV253" s="419"/>
      <c r="AW253" s="419"/>
      <c r="AX253" s="419"/>
      <c r="AY253" s="419"/>
      <c r="AZ253" s="419"/>
      <c r="BA253" s="419"/>
      <c r="BB253" s="419"/>
      <c r="BC253" s="419"/>
      <c r="BD253" s="419"/>
      <c r="BE253" s="419"/>
      <c r="BF253" s="419"/>
      <c r="BG253" s="419"/>
      <c r="BH253" s="419"/>
      <c r="BI253" s="419"/>
      <c r="BJ253" s="419"/>
      <c r="BK253" s="419"/>
      <c r="BL253" s="419"/>
      <c r="BM253" s="419"/>
      <c r="BN253" s="419"/>
      <c r="BO253" s="419"/>
      <c r="BP253" s="419"/>
      <c r="BQ253" s="419"/>
      <c r="BR253" s="419"/>
      <c r="BS253" s="419"/>
      <c r="BT253" s="419"/>
      <c r="BU253" s="419"/>
      <c r="BV253" s="419"/>
      <c r="BW253" s="419"/>
      <c r="BX253" s="419"/>
      <c r="BY253" s="419"/>
      <c r="BZ253" s="419"/>
      <c r="CA253" s="419"/>
      <c r="CB253" s="419"/>
      <c r="CC253" s="419"/>
      <c r="CD253" s="419"/>
      <c r="CE253" s="419"/>
      <c r="CF253" s="419"/>
      <c r="CG253" s="419"/>
      <c r="CH253" s="419"/>
      <c r="CI253" s="419"/>
      <c r="CJ253" s="419"/>
      <c r="CK253" s="419"/>
      <c r="CL253" s="419"/>
      <c r="CM253" s="419"/>
      <c r="CN253" s="419"/>
      <c r="CO253" s="419"/>
      <c r="CP253" s="419"/>
      <c r="CQ253" s="419"/>
      <c r="CR253" s="419"/>
      <c r="CS253" s="419"/>
      <c r="CT253" s="419"/>
      <c r="CU253" s="419"/>
      <c r="CV253" s="419"/>
      <c r="CW253" s="419"/>
      <c r="CX253" s="419"/>
      <c r="CY253" s="419"/>
      <c r="CZ253" s="419"/>
      <c r="DA253" s="419"/>
      <c r="DB253" s="419"/>
      <c r="DC253" s="419"/>
      <c r="DD253" s="419"/>
      <c r="DE253" s="419"/>
      <c r="DF253" s="419"/>
      <c r="DG253" s="419"/>
      <c r="DH253" s="419"/>
      <c r="DI253" s="419"/>
      <c r="DJ253" s="419"/>
      <c r="DK253" s="419"/>
      <c r="DL253" s="419"/>
      <c r="DM253" s="419"/>
      <c r="DN253" s="419"/>
      <c r="DO253" s="419"/>
      <c r="DP253" s="419"/>
      <c r="DQ253" s="419"/>
      <c r="DR253" s="419"/>
      <c r="DS253" s="419"/>
      <c r="DT253" s="419"/>
      <c r="DU253" s="419"/>
      <c r="DV253" s="419"/>
      <c r="DW253" s="419"/>
      <c r="DX253" s="419"/>
      <c r="DY253" s="419"/>
      <c r="DZ253" s="419"/>
      <c r="EA253" s="419"/>
      <c r="EB253" s="419"/>
      <c r="EC253" s="419"/>
      <c r="ED253" s="419"/>
      <c r="EE253" s="419"/>
      <c r="EF253" s="419"/>
      <c r="EG253" s="419"/>
      <c r="EH253" s="419"/>
      <c r="EI253" s="419"/>
      <c r="EJ253" s="419"/>
      <c r="EK253" s="419"/>
      <c r="EL253" s="419"/>
      <c r="EM253" s="419"/>
      <c r="EN253" s="419"/>
      <c r="EO253" s="419"/>
      <c r="EP253" s="419"/>
      <c r="EQ253" s="419"/>
      <c r="ER253" s="419"/>
      <c r="ES253" s="419"/>
      <c r="ET253" s="419"/>
      <c r="EU253" s="419"/>
    </row>
    <row r="254" spans="1:151" s="429" customFormat="1" ht="58" hidden="1">
      <c r="A254" s="429" t="s">
        <v>2405</v>
      </c>
      <c r="B254" s="429" t="s">
        <v>884</v>
      </c>
      <c r="C254" s="429" t="s">
        <v>361</v>
      </c>
      <c r="D254" s="429" t="s">
        <v>2402</v>
      </c>
      <c r="E254" s="429" t="s">
        <v>2406</v>
      </c>
      <c r="F254" s="429" t="s">
        <v>33</v>
      </c>
      <c r="G254" s="429" t="s">
        <v>2404</v>
      </c>
      <c r="H254" s="429" t="s">
        <v>1515</v>
      </c>
      <c r="I254" s="429" t="s">
        <v>1516</v>
      </c>
      <c r="J254" s="430" t="s">
        <v>1517</v>
      </c>
      <c r="K254" s="430" t="s">
        <v>962</v>
      </c>
      <c r="L254" s="430" t="s">
        <v>962</v>
      </c>
      <c r="M254" s="429" t="s">
        <v>1519</v>
      </c>
      <c r="N254" s="429" t="s">
        <v>1521</v>
      </c>
      <c r="O254" s="429" t="s">
        <v>1588</v>
      </c>
      <c r="P254" s="429" t="s">
        <v>33</v>
      </c>
      <c r="Q254" s="429" t="s">
        <v>32</v>
      </c>
      <c r="R254" s="430" t="str">
        <f t="shared" si="0"/>
        <v>Oficina Asesora Jurídica</v>
      </c>
      <c r="S254" s="429" t="s">
        <v>1516</v>
      </c>
      <c r="T254" s="429" t="s">
        <v>1523</v>
      </c>
      <c r="V254" s="429" t="s">
        <v>6</v>
      </c>
      <c r="X254" s="429" t="s">
        <v>1524</v>
      </c>
      <c r="AA254" s="429" t="s">
        <v>1516</v>
      </c>
      <c r="AB254" s="429" t="s">
        <v>1516</v>
      </c>
      <c r="AC254" s="429" t="s">
        <v>1516</v>
      </c>
      <c r="AD254" s="429" t="s">
        <v>1516</v>
      </c>
      <c r="AE254" s="429" t="s">
        <v>1516</v>
      </c>
      <c r="AF254" s="430">
        <v>44530</v>
      </c>
      <c r="AG254" s="429" t="s">
        <v>1516</v>
      </c>
      <c r="AH254" s="429">
        <v>1</v>
      </c>
      <c r="AI254" s="419"/>
      <c r="AJ254" s="419"/>
      <c r="AK254" s="419"/>
      <c r="AL254" s="419"/>
      <c r="AM254" s="419"/>
      <c r="AN254" s="419"/>
      <c r="AO254" s="419"/>
      <c r="AP254" s="419"/>
      <c r="AQ254" s="419"/>
      <c r="AR254" s="419"/>
      <c r="AS254" s="419"/>
      <c r="AT254" s="419"/>
      <c r="AU254" s="419"/>
      <c r="AV254" s="419"/>
      <c r="AW254" s="419"/>
      <c r="AX254" s="419"/>
      <c r="AY254" s="419"/>
      <c r="AZ254" s="419"/>
      <c r="BA254" s="419"/>
      <c r="BB254" s="419"/>
      <c r="BC254" s="419"/>
      <c r="BD254" s="419"/>
      <c r="BE254" s="419"/>
      <c r="BF254" s="419"/>
      <c r="BG254" s="419"/>
      <c r="BH254" s="419"/>
      <c r="BI254" s="419"/>
      <c r="BJ254" s="419"/>
      <c r="BK254" s="419"/>
      <c r="BL254" s="419"/>
      <c r="BM254" s="419"/>
      <c r="BN254" s="419"/>
      <c r="BO254" s="419"/>
      <c r="BP254" s="419"/>
      <c r="BQ254" s="419"/>
      <c r="BR254" s="419"/>
      <c r="BS254" s="419"/>
      <c r="BT254" s="419"/>
      <c r="BU254" s="419"/>
      <c r="BV254" s="419"/>
      <c r="BW254" s="419"/>
      <c r="BX254" s="419"/>
      <c r="BY254" s="419"/>
      <c r="BZ254" s="419"/>
      <c r="CA254" s="419"/>
      <c r="CB254" s="419"/>
      <c r="CC254" s="419"/>
      <c r="CD254" s="419"/>
      <c r="CE254" s="419"/>
      <c r="CF254" s="419"/>
      <c r="CG254" s="419"/>
      <c r="CH254" s="419"/>
      <c r="CI254" s="419"/>
      <c r="CJ254" s="419"/>
      <c r="CK254" s="419"/>
      <c r="CL254" s="419"/>
      <c r="CM254" s="419"/>
      <c r="CN254" s="419"/>
      <c r="CO254" s="419"/>
      <c r="CP254" s="419"/>
      <c r="CQ254" s="419"/>
      <c r="CR254" s="419"/>
      <c r="CS254" s="419"/>
      <c r="CT254" s="419"/>
      <c r="CU254" s="419"/>
      <c r="CV254" s="419"/>
      <c r="CW254" s="419"/>
      <c r="CX254" s="419"/>
      <c r="CY254" s="419"/>
      <c r="CZ254" s="419"/>
      <c r="DA254" s="419"/>
      <c r="DB254" s="419"/>
      <c r="DC254" s="419"/>
      <c r="DD254" s="419"/>
      <c r="DE254" s="419"/>
      <c r="DF254" s="419"/>
      <c r="DG254" s="419"/>
      <c r="DH254" s="419"/>
      <c r="DI254" s="419"/>
      <c r="DJ254" s="419"/>
      <c r="DK254" s="419"/>
      <c r="DL254" s="419"/>
      <c r="DM254" s="419"/>
      <c r="DN254" s="419"/>
      <c r="DO254" s="419"/>
      <c r="DP254" s="419"/>
      <c r="DQ254" s="419"/>
      <c r="DR254" s="419"/>
      <c r="DS254" s="419"/>
      <c r="DT254" s="419"/>
      <c r="DU254" s="419"/>
      <c r="DV254" s="419"/>
      <c r="DW254" s="419"/>
      <c r="DX254" s="419"/>
      <c r="DY254" s="419"/>
      <c r="DZ254" s="419"/>
      <c r="EA254" s="419"/>
      <c r="EB254" s="419"/>
      <c r="EC254" s="419"/>
      <c r="ED254" s="419"/>
      <c r="EE254" s="419"/>
      <c r="EF254" s="419"/>
      <c r="EG254" s="419"/>
      <c r="EH254" s="419"/>
      <c r="EI254" s="419"/>
      <c r="EJ254" s="419"/>
      <c r="EK254" s="419"/>
      <c r="EL254" s="419"/>
      <c r="EM254" s="419"/>
      <c r="EN254" s="419"/>
      <c r="EO254" s="419"/>
      <c r="EP254" s="419"/>
      <c r="EQ254" s="419"/>
      <c r="ER254" s="419"/>
      <c r="ES254" s="419"/>
      <c r="ET254" s="419"/>
      <c r="EU254" s="419"/>
    </row>
    <row r="255" spans="1:151" s="429" customFormat="1" ht="58" hidden="1">
      <c r="A255" s="429" t="s">
        <v>2407</v>
      </c>
      <c r="B255" s="429" t="s">
        <v>884</v>
      </c>
      <c r="C255" s="429" t="s">
        <v>361</v>
      </c>
      <c r="D255" s="429" t="s">
        <v>2408</v>
      </c>
      <c r="E255" s="429" t="s">
        <v>2409</v>
      </c>
      <c r="F255" s="429" t="s">
        <v>33</v>
      </c>
      <c r="G255" s="429" t="s">
        <v>2404</v>
      </c>
      <c r="H255" s="429" t="s">
        <v>1515</v>
      </c>
      <c r="I255" s="429" t="s">
        <v>1516</v>
      </c>
      <c r="J255" s="430" t="s">
        <v>1517</v>
      </c>
      <c r="K255" s="430" t="s">
        <v>962</v>
      </c>
      <c r="L255" s="430" t="s">
        <v>962</v>
      </c>
      <c r="M255" s="429" t="s">
        <v>1519</v>
      </c>
      <c r="N255" s="429" t="s">
        <v>1521</v>
      </c>
      <c r="O255" s="429" t="s">
        <v>1588</v>
      </c>
      <c r="P255" s="429" t="s">
        <v>33</v>
      </c>
      <c r="Q255" s="429" t="s">
        <v>32</v>
      </c>
      <c r="R255" s="430" t="str">
        <f t="shared" si="0"/>
        <v>Oficina Asesora Jurídica</v>
      </c>
      <c r="S255" s="429" t="s">
        <v>1516</v>
      </c>
      <c r="T255" s="429" t="s">
        <v>1523</v>
      </c>
      <c r="V255" s="429" t="s">
        <v>6</v>
      </c>
      <c r="X255" s="429" t="s">
        <v>1524</v>
      </c>
      <c r="AA255" s="429" t="s">
        <v>1516</v>
      </c>
      <c r="AB255" s="429" t="s">
        <v>1516</v>
      </c>
      <c r="AC255" s="429" t="s">
        <v>1516</v>
      </c>
      <c r="AD255" s="429" t="s">
        <v>1516</v>
      </c>
      <c r="AE255" s="429" t="s">
        <v>1516</v>
      </c>
      <c r="AF255" s="430">
        <v>44530</v>
      </c>
      <c r="AG255" s="429" t="s">
        <v>1516</v>
      </c>
      <c r="AH255" s="429">
        <v>1</v>
      </c>
      <c r="AI255" s="419"/>
      <c r="AJ255" s="419"/>
      <c r="AK255" s="419"/>
      <c r="AL255" s="419"/>
      <c r="AM255" s="419"/>
      <c r="AN255" s="419"/>
      <c r="AO255" s="419"/>
      <c r="AP255" s="419"/>
      <c r="AQ255" s="419"/>
      <c r="AR255" s="419"/>
      <c r="AS255" s="419"/>
      <c r="AT255" s="419"/>
      <c r="AU255" s="419"/>
      <c r="AV255" s="419"/>
      <c r="AW255" s="419"/>
      <c r="AX255" s="419"/>
      <c r="AY255" s="419"/>
      <c r="AZ255" s="419"/>
      <c r="BA255" s="419"/>
      <c r="BB255" s="419"/>
      <c r="BC255" s="419"/>
      <c r="BD255" s="419"/>
      <c r="BE255" s="419"/>
      <c r="BF255" s="419"/>
      <c r="BG255" s="419"/>
      <c r="BH255" s="419"/>
      <c r="BI255" s="419"/>
      <c r="BJ255" s="419"/>
      <c r="BK255" s="419"/>
      <c r="BL255" s="419"/>
      <c r="BM255" s="419"/>
      <c r="BN255" s="419"/>
      <c r="BO255" s="419"/>
      <c r="BP255" s="419"/>
      <c r="BQ255" s="419"/>
      <c r="BR255" s="419"/>
      <c r="BS255" s="419"/>
      <c r="BT255" s="419"/>
      <c r="BU255" s="419"/>
      <c r="BV255" s="419"/>
      <c r="BW255" s="419"/>
      <c r="BX255" s="419"/>
      <c r="BY255" s="419"/>
      <c r="BZ255" s="419"/>
      <c r="CA255" s="419"/>
      <c r="CB255" s="419"/>
      <c r="CC255" s="419"/>
      <c r="CD255" s="419"/>
      <c r="CE255" s="419"/>
      <c r="CF255" s="419"/>
      <c r="CG255" s="419"/>
      <c r="CH255" s="419"/>
      <c r="CI255" s="419"/>
      <c r="CJ255" s="419"/>
      <c r="CK255" s="419"/>
      <c r="CL255" s="419"/>
      <c r="CM255" s="419"/>
      <c r="CN255" s="419"/>
      <c r="CO255" s="419"/>
      <c r="CP255" s="419"/>
      <c r="CQ255" s="419"/>
      <c r="CR255" s="419"/>
      <c r="CS255" s="419"/>
      <c r="CT255" s="419"/>
      <c r="CU255" s="419"/>
      <c r="CV255" s="419"/>
      <c r="CW255" s="419"/>
      <c r="CX255" s="419"/>
      <c r="CY255" s="419"/>
      <c r="CZ255" s="419"/>
      <c r="DA255" s="419"/>
      <c r="DB255" s="419"/>
      <c r="DC255" s="419"/>
      <c r="DD255" s="419"/>
      <c r="DE255" s="419"/>
      <c r="DF255" s="419"/>
      <c r="DG255" s="419"/>
      <c r="DH255" s="419"/>
      <c r="DI255" s="419"/>
      <c r="DJ255" s="419"/>
      <c r="DK255" s="419"/>
      <c r="DL255" s="419"/>
      <c r="DM255" s="419"/>
      <c r="DN255" s="419"/>
      <c r="DO255" s="419"/>
      <c r="DP255" s="419"/>
      <c r="DQ255" s="419"/>
      <c r="DR255" s="419"/>
      <c r="DS255" s="419"/>
      <c r="DT255" s="419"/>
      <c r="DU255" s="419"/>
      <c r="DV255" s="419"/>
      <c r="DW255" s="419"/>
      <c r="DX255" s="419"/>
      <c r="DY255" s="419"/>
      <c r="DZ255" s="419"/>
      <c r="EA255" s="419"/>
      <c r="EB255" s="419"/>
      <c r="EC255" s="419"/>
      <c r="ED255" s="419"/>
      <c r="EE255" s="419"/>
      <c r="EF255" s="419"/>
      <c r="EG255" s="419"/>
      <c r="EH255" s="419"/>
      <c r="EI255" s="419"/>
      <c r="EJ255" s="419"/>
      <c r="EK255" s="419"/>
      <c r="EL255" s="419"/>
      <c r="EM255" s="419"/>
      <c r="EN255" s="419"/>
      <c r="EO255" s="419"/>
      <c r="EP255" s="419"/>
      <c r="EQ255" s="419"/>
      <c r="ER255" s="419"/>
      <c r="ES255" s="419"/>
      <c r="ET255" s="419"/>
      <c r="EU255" s="419"/>
    </row>
    <row r="256" spans="1:151" s="429" customFormat="1" ht="116" hidden="1">
      <c r="A256" s="429" t="s">
        <v>2410</v>
      </c>
      <c r="B256" s="429" t="s">
        <v>884</v>
      </c>
      <c r="C256" s="459" t="s">
        <v>361</v>
      </c>
      <c r="D256" s="429" t="s">
        <v>2411</v>
      </c>
      <c r="E256" s="432" t="s">
        <v>2412</v>
      </c>
      <c r="F256" s="429" t="s">
        <v>33</v>
      </c>
      <c r="G256" s="429" t="s">
        <v>2394</v>
      </c>
      <c r="H256" s="429" t="s">
        <v>1515</v>
      </c>
      <c r="I256" s="429" t="s">
        <v>1516</v>
      </c>
      <c r="J256" s="430" t="s">
        <v>1517</v>
      </c>
      <c r="K256" s="430" t="s">
        <v>962</v>
      </c>
      <c r="L256" s="430" t="s">
        <v>962</v>
      </c>
      <c r="M256" s="429" t="s">
        <v>1519</v>
      </c>
      <c r="N256" s="429" t="s">
        <v>1521</v>
      </c>
      <c r="O256" s="429" t="s">
        <v>1588</v>
      </c>
      <c r="P256" s="429" t="s">
        <v>33</v>
      </c>
      <c r="Q256" s="429" t="s">
        <v>32</v>
      </c>
      <c r="R256" s="429" t="s">
        <v>962</v>
      </c>
      <c r="S256" s="429" t="s">
        <v>1516</v>
      </c>
      <c r="T256" s="429" t="s">
        <v>1523</v>
      </c>
      <c r="V256" s="429" t="s">
        <v>6</v>
      </c>
      <c r="X256" s="429" t="s">
        <v>6</v>
      </c>
      <c r="AA256" s="429" t="s">
        <v>1516</v>
      </c>
      <c r="AB256" s="429" t="s">
        <v>1516</v>
      </c>
      <c r="AC256" s="429" t="s">
        <v>1516</v>
      </c>
      <c r="AD256" s="429" t="s">
        <v>1516</v>
      </c>
      <c r="AE256" s="429" t="s">
        <v>1516</v>
      </c>
      <c r="AF256" s="430">
        <v>44530</v>
      </c>
      <c r="AG256" s="429" t="s">
        <v>1516</v>
      </c>
      <c r="AH256" s="429">
        <v>1</v>
      </c>
      <c r="AI256" s="419"/>
      <c r="AJ256" s="419"/>
      <c r="AK256" s="419"/>
      <c r="AL256" s="419"/>
      <c r="AM256" s="419"/>
      <c r="AN256" s="419"/>
      <c r="AO256" s="419"/>
      <c r="AP256" s="419"/>
      <c r="AQ256" s="419"/>
      <c r="AR256" s="419"/>
      <c r="AS256" s="419"/>
      <c r="AT256" s="419"/>
      <c r="AU256" s="419"/>
      <c r="AV256" s="419"/>
      <c r="AW256" s="419"/>
      <c r="AX256" s="419"/>
      <c r="AY256" s="419"/>
      <c r="AZ256" s="419"/>
      <c r="BA256" s="419"/>
      <c r="BB256" s="419"/>
      <c r="BC256" s="419"/>
      <c r="BD256" s="419"/>
      <c r="BE256" s="419"/>
      <c r="BF256" s="419"/>
      <c r="BG256" s="419"/>
      <c r="BH256" s="419"/>
      <c r="BI256" s="419"/>
      <c r="BJ256" s="419"/>
      <c r="BK256" s="419"/>
      <c r="BL256" s="419"/>
      <c r="BM256" s="419"/>
      <c r="BN256" s="419"/>
      <c r="BO256" s="419"/>
      <c r="BP256" s="419"/>
      <c r="BQ256" s="419"/>
      <c r="BR256" s="419"/>
      <c r="BS256" s="419"/>
      <c r="BT256" s="419"/>
      <c r="BU256" s="419"/>
      <c r="BV256" s="419"/>
      <c r="BW256" s="419"/>
      <c r="BX256" s="419"/>
      <c r="BY256" s="419"/>
      <c r="BZ256" s="419"/>
      <c r="CA256" s="419"/>
      <c r="CB256" s="419"/>
      <c r="CC256" s="419"/>
      <c r="CD256" s="419"/>
      <c r="CE256" s="419"/>
      <c r="CF256" s="419"/>
      <c r="CG256" s="419"/>
      <c r="CH256" s="419"/>
      <c r="CI256" s="419"/>
      <c r="CJ256" s="419"/>
      <c r="CK256" s="419"/>
      <c r="CL256" s="419"/>
      <c r="CM256" s="419"/>
      <c r="CN256" s="419"/>
      <c r="CO256" s="419"/>
      <c r="CP256" s="419"/>
      <c r="CQ256" s="419"/>
      <c r="CR256" s="419"/>
      <c r="CS256" s="419"/>
      <c r="CT256" s="419"/>
      <c r="CU256" s="419"/>
      <c r="CV256" s="419"/>
      <c r="CW256" s="419"/>
      <c r="CX256" s="419"/>
      <c r="CY256" s="419"/>
      <c r="CZ256" s="419"/>
      <c r="DA256" s="419"/>
      <c r="DB256" s="419"/>
      <c r="DC256" s="419"/>
      <c r="DD256" s="419"/>
      <c r="DE256" s="419"/>
      <c r="DF256" s="419"/>
      <c r="DG256" s="419"/>
      <c r="DH256" s="419"/>
      <c r="DI256" s="419"/>
      <c r="DJ256" s="419"/>
      <c r="DK256" s="419"/>
      <c r="DL256" s="419"/>
      <c r="DM256" s="419"/>
      <c r="DN256" s="419"/>
      <c r="DO256" s="419"/>
      <c r="DP256" s="419"/>
      <c r="DQ256" s="419"/>
      <c r="DR256" s="419"/>
      <c r="DS256" s="419"/>
      <c r="DT256" s="419"/>
      <c r="DU256" s="419"/>
      <c r="DV256" s="419"/>
      <c r="DW256" s="419"/>
      <c r="DX256" s="419"/>
      <c r="DY256" s="419"/>
      <c r="DZ256" s="419"/>
      <c r="EA256" s="419"/>
      <c r="EB256" s="419"/>
      <c r="EC256" s="419"/>
      <c r="ED256" s="419"/>
      <c r="EE256" s="419"/>
      <c r="EF256" s="419"/>
      <c r="EG256" s="419"/>
      <c r="EH256" s="419"/>
      <c r="EI256" s="419"/>
      <c r="EJ256" s="419"/>
      <c r="EK256" s="419"/>
      <c r="EL256" s="419"/>
      <c r="EM256" s="419"/>
      <c r="EN256" s="419"/>
      <c r="EO256" s="419"/>
      <c r="EP256" s="419"/>
      <c r="EQ256" s="419"/>
      <c r="ER256" s="419"/>
      <c r="ES256" s="419"/>
      <c r="ET256" s="419"/>
      <c r="EU256" s="419"/>
    </row>
    <row r="257" spans="1:151" s="429" customFormat="1" ht="29" hidden="1">
      <c r="A257" s="429" t="s">
        <v>2413</v>
      </c>
      <c r="B257" s="429" t="s">
        <v>884</v>
      </c>
      <c r="C257" s="459" t="s">
        <v>361</v>
      </c>
      <c r="D257" s="429" t="s">
        <v>2414</v>
      </c>
      <c r="E257" s="429" t="s">
        <v>2415</v>
      </c>
      <c r="F257" s="429" t="s">
        <v>33</v>
      </c>
      <c r="G257" s="429" t="s">
        <v>2416</v>
      </c>
      <c r="H257" s="429" t="s">
        <v>1515</v>
      </c>
      <c r="I257" s="429" t="s">
        <v>1516</v>
      </c>
      <c r="J257" s="430" t="s">
        <v>1517</v>
      </c>
      <c r="K257" s="430" t="s">
        <v>962</v>
      </c>
      <c r="L257" s="430" t="s">
        <v>962</v>
      </c>
      <c r="M257" s="429" t="s">
        <v>1519</v>
      </c>
      <c r="N257" s="429" t="s">
        <v>1530</v>
      </c>
      <c r="O257" s="429" t="s">
        <v>1588</v>
      </c>
      <c r="P257" s="429" t="s">
        <v>33</v>
      </c>
      <c r="Q257" s="429" t="s">
        <v>32</v>
      </c>
      <c r="R257" s="429" t="s">
        <v>962</v>
      </c>
      <c r="S257" s="429" t="s">
        <v>1516</v>
      </c>
      <c r="T257" s="429" t="s">
        <v>1523</v>
      </c>
      <c r="V257" s="429" t="s">
        <v>6</v>
      </c>
      <c r="X257" s="429" t="s">
        <v>6</v>
      </c>
      <c r="AA257" s="429" t="s">
        <v>1516</v>
      </c>
      <c r="AB257" s="429" t="s">
        <v>1516</v>
      </c>
      <c r="AC257" s="429" t="s">
        <v>1516</v>
      </c>
      <c r="AD257" s="429" t="s">
        <v>1516</v>
      </c>
      <c r="AE257" s="429" t="s">
        <v>1516</v>
      </c>
      <c r="AF257" s="430">
        <v>44530</v>
      </c>
      <c r="AG257" s="429" t="s">
        <v>1516</v>
      </c>
      <c r="AH257" s="429">
        <v>1</v>
      </c>
      <c r="AI257" s="419"/>
      <c r="AJ257" s="419"/>
      <c r="AK257" s="419"/>
      <c r="AL257" s="419"/>
      <c r="AM257" s="419"/>
      <c r="AN257" s="419"/>
      <c r="AO257" s="419"/>
      <c r="AP257" s="419"/>
      <c r="AQ257" s="419"/>
      <c r="AR257" s="419"/>
      <c r="AS257" s="419"/>
      <c r="AT257" s="419"/>
      <c r="AU257" s="419"/>
      <c r="AV257" s="419"/>
      <c r="AW257" s="419"/>
      <c r="AX257" s="419"/>
      <c r="AY257" s="419"/>
      <c r="AZ257" s="419"/>
      <c r="BA257" s="419"/>
      <c r="BB257" s="419"/>
      <c r="BC257" s="419"/>
      <c r="BD257" s="419"/>
      <c r="BE257" s="419"/>
      <c r="BF257" s="419"/>
      <c r="BG257" s="419"/>
      <c r="BH257" s="419"/>
      <c r="BI257" s="419"/>
      <c r="BJ257" s="419"/>
      <c r="BK257" s="419"/>
      <c r="BL257" s="419"/>
      <c r="BM257" s="419"/>
      <c r="BN257" s="419"/>
      <c r="BO257" s="419"/>
      <c r="BP257" s="419"/>
      <c r="BQ257" s="419"/>
      <c r="BR257" s="419"/>
      <c r="BS257" s="419"/>
      <c r="BT257" s="419"/>
      <c r="BU257" s="419"/>
      <c r="BV257" s="419"/>
      <c r="BW257" s="419"/>
      <c r="BX257" s="419"/>
      <c r="BY257" s="419"/>
      <c r="BZ257" s="419"/>
      <c r="CA257" s="419"/>
      <c r="CB257" s="419"/>
      <c r="CC257" s="419"/>
      <c r="CD257" s="419"/>
      <c r="CE257" s="419"/>
      <c r="CF257" s="419"/>
      <c r="CG257" s="419"/>
      <c r="CH257" s="419"/>
      <c r="CI257" s="419"/>
      <c r="CJ257" s="419"/>
      <c r="CK257" s="419"/>
      <c r="CL257" s="419"/>
      <c r="CM257" s="419"/>
      <c r="CN257" s="419"/>
      <c r="CO257" s="419"/>
      <c r="CP257" s="419"/>
      <c r="CQ257" s="419"/>
      <c r="CR257" s="419"/>
      <c r="CS257" s="419"/>
      <c r="CT257" s="419"/>
      <c r="CU257" s="419"/>
      <c r="CV257" s="419"/>
      <c r="CW257" s="419"/>
      <c r="CX257" s="419"/>
      <c r="CY257" s="419"/>
      <c r="CZ257" s="419"/>
      <c r="DA257" s="419"/>
      <c r="DB257" s="419"/>
      <c r="DC257" s="419"/>
      <c r="DD257" s="419"/>
      <c r="DE257" s="419"/>
      <c r="DF257" s="419"/>
      <c r="DG257" s="419"/>
      <c r="DH257" s="419"/>
      <c r="DI257" s="419"/>
      <c r="DJ257" s="419"/>
      <c r="DK257" s="419"/>
      <c r="DL257" s="419"/>
      <c r="DM257" s="419"/>
      <c r="DN257" s="419"/>
      <c r="DO257" s="419"/>
      <c r="DP257" s="419"/>
      <c r="DQ257" s="419"/>
      <c r="DR257" s="419"/>
      <c r="DS257" s="419"/>
      <c r="DT257" s="419"/>
      <c r="DU257" s="419"/>
      <c r="DV257" s="419"/>
      <c r="DW257" s="419"/>
      <c r="DX257" s="419"/>
      <c r="DY257" s="419"/>
      <c r="DZ257" s="419"/>
      <c r="EA257" s="419"/>
      <c r="EB257" s="419"/>
      <c r="EC257" s="419"/>
      <c r="ED257" s="419"/>
      <c r="EE257" s="419"/>
      <c r="EF257" s="419"/>
      <c r="EG257" s="419"/>
      <c r="EH257" s="419"/>
      <c r="EI257" s="419"/>
      <c r="EJ257" s="419"/>
      <c r="EK257" s="419"/>
      <c r="EL257" s="419"/>
      <c r="EM257" s="419"/>
      <c r="EN257" s="419"/>
      <c r="EO257" s="419"/>
      <c r="EP257" s="419"/>
      <c r="EQ257" s="419"/>
      <c r="ER257" s="419"/>
      <c r="ES257" s="419"/>
      <c r="ET257" s="419"/>
      <c r="EU257" s="419"/>
    </row>
    <row r="258" spans="1:151" s="429" customFormat="1" ht="29" hidden="1">
      <c r="A258" s="429" t="s">
        <v>2417</v>
      </c>
      <c r="B258" s="429" t="s">
        <v>884</v>
      </c>
      <c r="C258" s="459" t="s">
        <v>361</v>
      </c>
      <c r="D258" s="429" t="s">
        <v>2418</v>
      </c>
      <c r="E258" s="429" t="s">
        <v>2419</v>
      </c>
      <c r="F258" s="429" t="s">
        <v>33</v>
      </c>
      <c r="G258" s="429" t="s">
        <v>2416</v>
      </c>
      <c r="H258" s="429" t="s">
        <v>1515</v>
      </c>
      <c r="I258" s="429" t="s">
        <v>1516</v>
      </c>
      <c r="J258" s="430" t="s">
        <v>1517</v>
      </c>
      <c r="K258" s="430" t="s">
        <v>962</v>
      </c>
      <c r="L258" s="430" t="s">
        <v>962</v>
      </c>
      <c r="M258" s="429" t="s">
        <v>1519</v>
      </c>
      <c r="N258" s="429" t="s">
        <v>1530</v>
      </c>
      <c r="O258" s="429" t="s">
        <v>1588</v>
      </c>
      <c r="P258" s="429" t="s">
        <v>33</v>
      </c>
      <c r="Q258" s="429" t="s">
        <v>32</v>
      </c>
      <c r="R258" s="429" t="s">
        <v>962</v>
      </c>
      <c r="S258" s="429" t="s">
        <v>1516</v>
      </c>
      <c r="T258" s="429" t="s">
        <v>1523</v>
      </c>
      <c r="V258" s="429" t="s">
        <v>6</v>
      </c>
      <c r="X258" s="429" t="s">
        <v>6</v>
      </c>
      <c r="AA258" s="429" t="s">
        <v>1516</v>
      </c>
      <c r="AB258" s="429" t="s">
        <v>1516</v>
      </c>
      <c r="AC258" s="429" t="s">
        <v>1516</v>
      </c>
      <c r="AD258" s="429" t="s">
        <v>1516</v>
      </c>
      <c r="AE258" s="429" t="s">
        <v>1516</v>
      </c>
      <c r="AF258" s="430">
        <v>44530</v>
      </c>
      <c r="AG258" s="429" t="s">
        <v>1516</v>
      </c>
      <c r="AH258" s="429">
        <v>1</v>
      </c>
      <c r="AI258" s="419"/>
      <c r="AJ258" s="419"/>
      <c r="AK258" s="419"/>
      <c r="AL258" s="419"/>
      <c r="AM258" s="419"/>
      <c r="AN258" s="419"/>
      <c r="AO258" s="419"/>
      <c r="AP258" s="419"/>
      <c r="AQ258" s="419"/>
      <c r="AR258" s="419"/>
      <c r="AS258" s="419"/>
      <c r="AT258" s="419"/>
      <c r="AU258" s="419"/>
      <c r="AV258" s="419"/>
      <c r="AW258" s="419"/>
      <c r="AX258" s="419"/>
      <c r="AY258" s="419"/>
      <c r="AZ258" s="419"/>
      <c r="BA258" s="419"/>
      <c r="BB258" s="419"/>
      <c r="BC258" s="419"/>
      <c r="BD258" s="419"/>
      <c r="BE258" s="419"/>
      <c r="BF258" s="419"/>
      <c r="BG258" s="419"/>
      <c r="BH258" s="419"/>
      <c r="BI258" s="419"/>
      <c r="BJ258" s="419"/>
      <c r="BK258" s="419"/>
      <c r="BL258" s="419"/>
      <c r="BM258" s="419"/>
      <c r="BN258" s="419"/>
      <c r="BO258" s="419"/>
      <c r="BP258" s="419"/>
      <c r="BQ258" s="419"/>
      <c r="BR258" s="419"/>
      <c r="BS258" s="419"/>
      <c r="BT258" s="419"/>
      <c r="BU258" s="419"/>
      <c r="BV258" s="419"/>
      <c r="BW258" s="419"/>
      <c r="BX258" s="419"/>
      <c r="BY258" s="419"/>
      <c r="BZ258" s="419"/>
      <c r="CA258" s="419"/>
      <c r="CB258" s="419"/>
      <c r="CC258" s="419"/>
      <c r="CD258" s="419"/>
      <c r="CE258" s="419"/>
      <c r="CF258" s="419"/>
      <c r="CG258" s="419"/>
      <c r="CH258" s="419"/>
      <c r="CI258" s="419"/>
      <c r="CJ258" s="419"/>
      <c r="CK258" s="419"/>
      <c r="CL258" s="419"/>
      <c r="CM258" s="419"/>
      <c r="CN258" s="419"/>
      <c r="CO258" s="419"/>
      <c r="CP258" s="419"/>
      <c r="CQ258" s="419"/>
      <c r="CR258" s="419"/>
      <c r="CS258" s="419"/>
      <c r="CT258" s="419"/>
      <c r="CU258" s="419"/>
      <c r="CV258" s="419"/>
      <c r="CW258" s="419"/>
      <c r="CX258" s="419"/>
      <c r="CY258" s="419"/>
      <c r="CZ258" s="419"/>
      <c r="DA258" s="419"/>
      <c r="DB258" s="419"/>
      <c r="DC258" s="419"/>
      <c r="DD258" s="419"/>
      <c r="DE258" s="419"/>
      <c r="DF258" s="419"/>
      <c r="DG258" s="419"/>
      <c r="DH258" s="419"/>
      <c r="DI258" s="419"/>
      <c r="DJ258" s="419"/>
      <c r="DK258" s="419"/>
      <c r="DL258" s="419"/>
      <c r="DM258" s="419"/>
      <c r="DN258" s="419"/>
      <c r="DO258" s="419"/>
      <c r="DP258" s="419"/>
      <c r="DQ258" s="419"/>
      <c r="DR258" s="419"/>
      <c r="DS258" s="419"/>
      <c r="DT258" s="419"/>
      <c r="DU258" s="419"/>
      <c r="DV258" s="419"/>
      <c r="DW258" s="419"/>
      <c r="DX258" s="419"/>
      <c r="DY258" s="419"/>
      <c r="DZ258" s="419"/>
      <c r="EA258" s="419"/>
      <c r="EB258" s="419"/>
      <c r="EC258" s="419"/>
      <c r="ED258" s="419"/>
      <c r="EE258" s="419"/>
      <c r="EF258" s="419"/>
      <c r="EG258" s="419"/>
      <c r="EH258" s="419"/>
      <c r="EI258" s="419"/>
      <c r="EJ258" s="419"/>
      <c r="EK258" s="419"/>
      <c r="EL258" s="419"/>
      <c r="EM258" s="419"/>
      <c r="EN258" s="419"/>
      <c r="EO258" s="419"/>
      <c r="EP258" s="419"/>
      <c r="EQ258" s="419"/>
      <c r="ER258" s="419"/>
      <c r="ES258" s="419"/>
      <c r="ET258" s="419"/>
      <c r="EU258" s="419"/>
    </row>
    <row r="259" spans="1:151" s="429" customFormat="1" ht="43.5" hidden="1">
      <c r="A259" s="429" t="s">
        <v>2420</v>
      </c>
      <c r="B259" s="429" t="s">
        <v>884</v>
      </c>
      <c r="C259" s="459" t="s">
        <v>361</v>
      </c>
      <c r="D259" s="429" t="s">
        <v>2421</v>
      </c>
      <c r="E259" s="429" t="s">
        <v>2422</v>
      </c>
      <c r="F259" s="429" t="s">
        <v>33</v>
      </c>
      <c r="G259" s="429" t="s">
        <v>2416</v>
      </c>
      <c r="H259" s="429" t="s">
        <v>1515</v>
      </c>
      <c r="I259" s="429" t="s">
        <v>1516</v>
      </c>
      <c r="J259" s="430" t="s">
        <v>1517</v>
      </c>
      <c r="K259" s="430" t="s">
        <v>962</v>
      </c>
      <c r="L259" s="430" t="s">
        <v>962</v>
      </c>
      <c r="M259" s="429" t="s">
        <v>1519</v>
      </c>
      <c r="N259" s="429" t="s">
        <v>1530</v>
      </c>
      <c r="O259" s="429" t="s">
        <v>1588</v>
      </c>
      <c r="P259" s="429" t="s">
        <v>33</v>
      </c>
      <c r="Q259" s="429" t="s">
        <v>32</v>
      </c>
      <c r="R259" s="429" t="s">
        <v>962</v>
      </c>
      <c r="S259" s="429" t="s">
        <v>1516</v>
      </c>
      <c r="T259" s="429" t="s">
        <v>1523</v>
      </c>
      <c r="V259" s="429" t="s">
        <v>6</v>
      </c>
      <c r="X259" s="429" t="s">
        <v>6</v>
      </c>
      <c r="AA259" s="429" t="s">
        <v>1516</v>
      </c>
      <c r="AB259" s="429" t="s">
        <v>1516</v>
      </c>
      <c r="AC259" s="429" t="s">
        <v>1516</v>
      </c>
      <c r="AD259" s="429" t="s">
        <v>1516</v>
      </c>
      <c r="AE259" s="429" t="s">
        <v>1516</v>
      </c>
      <c r="AF259" s="430">
        <v>44530</v>
      </c>
      <c r="AG259" s="429" t="s">
        <v>1516</v>
      </c>
      <c r="AH259" s="429">
        <v>1</v>
      </c>
      <c r="AI259" s="419"/>
      <c r="AJ259" s="419"/>
      <c r="AK259" s="419"/>
      <c r="AL259" s="419"/>
      <c r="AM259" s="419"/>
      <c r="AN259" s="419"/>
      <c r="AO259" s="419"/>
      <c r="AP259" s="419"/>
      <c r="AQ259" s="419"/>
      <c r="AR259" s="419"/>
      <c r="AS259" s="419"/>
      <c r="AT259" s="419"/>
      <c r="AU259" s="419"/>
      <c r="AV259" s="419"/>
      <c r="AW259" s="419"/>
      <c r="AX259" s="419"/>
      <c r="AY259" s="419"/>
      <c r="AZ259" s="419"/>
      <c r="BA259" s="419"/>
      <c r="BB259" s="419"/>
      <c r="BC259" s="419"/>
      <c r="BD259" s="419"/>
      <c r="BE259" s="419"/>
      <c r="BF259" s="419"/>
      <c r="BG259" s="419"/>
      <c r="BH259" s="419"/>
      <c r="BI259" s="419"/>
      <c r="BJ259" s="419"/>
      <c r="BK259" s="419"/>
      <c r="BL259" s="419"/>
      <c r="BM259" s="419"/>
      <c r="BN259" s="419"/>
      <c r="BO259" s="419"/>
      <c r="BP259" s="419"/>
      <c r="BQ259" s="419"/>
      <c r="BR259" s="419"/>
      <c r="BS259" s="419"/>
      <c r="BT259" s="419"/>
      <c r="BU259" s="419"/>
      <c r="BV259" s="419"/>
      <c r="BW259" s="419"/>
      <c r="BX259" s="419"/>
      <c r="BY259" s="419"/>
      <c r="BZ259" s="419"/>
      <c r="CA259" s="419"/>
      <c r="CB259" s="419"/>
      <c r="CC259" s="419"/>
      <c r="CD259" s="419"/>
      <c r="CE259" s="419"/>
      <c r="CF259" s="419"/>
      <c r="CG259" s="419"/>
      <c r="CH259" s="419"/>
      <c r="CI259" s="419"/>
      <c r="CJ259" s="419"/>
      <c r="CK259" s="419"/>
      <c r="CL259" s="419"/>
      <c r="CM259" s="419"/>
      <c r="CN259" s="419"/>
      <c r="CO259" s="419"/>
      <c r="CP259" s="419"/>
      <c r="CQ259" s="419"/>
      <c r="CR259" s="419"/>
      <c r="CS259" s="419"/>
      <c r="CT259" s="419"/>
      <c r="CU259" s="419"/>
      <c r="CV259" s="419"/>
      <c r="CW259" s="419"/>
      <c r="CX259" s="419"/>
      <c r="CY259" s="419"/>
      <c r="CZ259" s="419"/>
      <c r="DA259" s="419"/>
      <c r="DB259" s="419"/>
      <c r="DC259" s="419"/>
      <c r="DD259" s="419"/>
      <c r="DE259" s="419"/>
      <c r="DF259" s="419"/>
      <c r="DG259" s="419"/>
      <c r="DH259" s="419"/>
      <c r="DI259" s="419"/>
      <c r="DJ259" s="419"/>
      <c r="DK259" s="419"/>
      <c r="DL259" s="419"/>
      <c r="DM259" s="419"/>
      <c r="DN259" s="419"/>
      <c r="DO259" s="419"/>
      <c r="DP259" s="419"/>
      <c r="DQ259" s="419"/>
      <c r="DR259" s="419"/>
      <c r="DS259" s="419"/>
      <c r="DT259" s="419"/>
      <c r="DU259" s="419"/>
      <c r="DV259" s="419"/>
      <c r="DW259" s="419"/>
      <c r="DX259" s="419"/>
      <c r="DY259" s="419"/>
      <c r="DZ259" s="419"/>
      <c r="EA259" s="419"/>
      <c r="EB259" s="419"/>
      <c r="EC259" s="419"/>
      <c r="ED259" s="419"/>
      <c r="EE259" s="419"/>
      <c r="EF259" s="419"/>
      <c r="EG259" s="419"/>
      <c r="EH259" s="419"/>
      <c r="EI259" s="419"/>
      <c r="EJ259" s="419"/>
      <c r="EK259" s="419"/>
      <c r="EL259" s="419"/>
      <c r="EM259" s="419"/>
      <c r="EN259" s="419"/>
      <c r="EO259" s="419"/>
      <c r="EP259" s="419"/>
      <c r="EQ259" s="419"/>
      <c r="ER259" s="419"/>
      <c r="ES259" s="419"/>
      <c r="ET259" s="419"/>
      <c r="EU259" s="419"/>
    </row>
    <row r="260" spans="1:151" s="429" customFormat="1" ht="58.5" hidden="1" customHeight="1">
      <c r="A260" s="429" t="s">
        <v>2423</v>
      </c>
      <c r="B260" s="429" t="s">
        <v>884</v>
      </c>
      <c r="C260" s="459" t="s">
        <v>361</v>
      </c>
      <c r="D260" s="429" t="s">
        <v>2424</v>
      </c>
      <c r="E260" s="429" t="s">
        <v>2425</v>
      </c>
      <c r="F260" s="429" t="s">
        <v>33</v>
      </c>
      <c r="G260" s="429" t="s">
        <v>2416</v>
      </c>
      <c r="H260" s="429" t="s">
        <v>1515</v>
      </c>
      <c r="I260" s="429" t="s">
        <v>1516</v>
      </c>
      <c r="J260" s="430" t="s">
        <v>1517</v>
      </c>
      <c r="K260" s="430" t="s">
        <v>962</v>
      </c>
      <c r="L260" s="430" t="s">
        <v>962</v>
      </c>
      <c r="M260" s="429" t="s">
        <v>1519</v>
      </c>
      <c r="N260" s="429" t="s">
        <v>1530</v>
      </c>
      <c r="O260" s="429" t="s">
        <v>1588</v>
      </c>
      <c r="P260" s="429" t="s">
        <v>33</v>
      </c>
      <c r="Q260" s="429" t="s">
        <v>32</v>
      </c>
      <c r="R260" s="429" t="s">
        <v>962</v>
      </c>
      <c r="S260" s="429" t="s">
        <v>1516</v>
      </c>
      <c r="T260" s="429" t="s">
        <v>1523</v>
      </c>
      <c r="V260" s="429" t="s">
        <v>6</v>
      </c>
      <c r="X260" s="429" t="s">
        <v>6</v>
      </c>
      <c r="AA260" s="429" t="s">
        <v>1516</v>
      </c>
      <c r="AB260" s="429" t="s">
        <v>1516</v>
      </c>
      <c r="AC260" s="429" t="s">
        <v>1516</v>
      </c>
      <c r="AD260" s="429" t="s">
        <v>1516</v>
      </c>
      <c r="AE260" s="429" t="s">
        <v>1516</v>
      </c>
      <c r="AF260" s="430">
        <v>44530</v>
      </c>
      <c r="AG260" s="429" t="s">
        <v>1516</v>
      </c>
      <c r="AH260" s="429">
        <v>1</v>
      </c>
      <c r="AI260" s="419"/>
      <c r="AJ260" s="419"/>
      <c r="AK260" s="419"/>
      <c r="AL260" s="419"/>
      <c r="AM260" s="419"/>
      <c r="AN260" s="419"/>
      <c r="AO260" s="419"/>
      <c r="AP260" s="419"/>
      <c r="AQ260" s="419"/>
      <c r="AR260" s="419"/>
      <c r="AS260" s="419"/>
      <c r="AT260" s="419"/>
      <c r="AU260" s="419"/>
      <c r="AV260" s="419"/>
      <c r="AW260" s="419"/>
      <c r="AX260" s="419"/>
      <c r="AY260" s="419"/>
      <c r="AZ260" s="419"/>
      <c r="BA260" s="419"/>
      <c r="BB260" s="419"/>
      <c r="BC260" s="419"/>
      <c r="BD260" s="419"/>
      <c r="BE260" s="419"/>
      <c r="BF260" s="419"/>
      <c r="BG260" s="419"/>
      <c r="BH260" s="419"/>
      <c r="BI260" s="419"/>
      <c r="BJ260" s="419"/>
      <c r="BK260" s="419"/>
      <c r="BL260" s="419"/>
      <c r="BM260" s="419"/>
      <c r="BN260" s="419"/>
      <c r="BO260" s="419"/>
      <c r="BP260" s="419"/>
      <c r="BQ260" s="419"/>
      <c r="BR260" s="419"/>
      <c r="BS260" s="419"/>
      <c r="BT260" s="419"/>
      <c r="BU260" s="419"/>
      <c r="BV260" s="419"/>
      <c r="BW260" s="419"/>
      <c r="BX260" s="419"/>
      <c r="BY260" s="419"/>
      <c r="BZ260" s="419"/>
      <c r="CA260" s="419"/>
      <c r="CB260" s="419"/>
      <c r="CC260" s="419"/>
      <c r="CD260" s="419"/>
      <c r="CE260" s="419"/>
      <c r="CF260" s="419"/>
      <c r="CG260" s="419"/>
      <c r="CH260" s="419"/>
      <c r="CI260" s="419"/>
      <c r="CJ260" s="419"/>
      <c r="CK260" s="419"/>
      <c r="CL260" s="419"/>
      <c r="CM260" s="419"/>
      <c r="CN260" s="419"/>
      <c r="CO260" s="419"/>
      <c r="CP260" s="419"/>
      <c r="CQ260" s="419"/>
      <c r="CR260" s="419"/>
      <c r="CS260" s="419"/>
      <c r="CT260" s="419"/>
      <c r="CU260" s="419"/>
      <c r="CV260" s="419"/>
      <c r="CW260" s="419"/>
      <c r="CX260" s="419"/>
      <c r="CY260" s="419"/>
      <c r="CZ260" s="419"/>
      <c r="DA260" s="419"/>
      <c r="DB260" s="419"/>
      <c r="DC260" s="419"/>
      <c r="DD260" s="419"/>
      <c r="DE260" s="419"/>
      <c r="DF260" s="419"/>
      <c r="DG260" s="419"/>
      <c r="DH260" s="419"/>
      <c r="DI260" s="419"/>
      <c r="DJ260" s="419"/>
      <c r="DK260" s="419"/>
      <c r="DL260" s="419"/>
      <c r="DM260" s="419"/>
      <c r="DN260" s="419"/>
      <c r="DO260" s="419"/>
      <c r="DP260" s="419"/>
      <c r="DQ260" s="419"/>
      <c r="DR260" s="419"/>
      <c r="DS260" s="419"/>
      <c r="DT260" s="419"/>
      <c r="DU260" s="419"/>
      <c r="DV260" s="419"/>
      <c r="DW260" s="419"/>
      <c r="DX260" s="419"/>
      <c r="DY260" s="419"/>
      <c r="DZ260" s="419"/>
      <c r="EA260" s="419"/>
      <c r="EB260" s="419"/>
      <c r="EC260" s="419"/>
      <c r="ED260" s="419"/>
      <c r="EE260" s="419"/>
      <c r="EF260" s="419"/>
      <c r="EG260" s="419"/>
      <c r="EH260" s="419"/>
      <c r="EI260" s="419"/>
      <c r="EJ260" s="419"/>
      <c r="EK260" s="419"/>
      <c r="EL260" s="419"/>
      <c r="EM260" s="419"/>
      <c r="EN260" s="419"/>
      <c r="EO260" s="419"/>
      <c r="EP260" s="419"/>
      <c r="EQ260" s="419"/>
      <c r="ER260" s="419"/>
      <c r="ES260" s="419"/>
      <c r="ET260" s="419"/>
      <c r="EU260" s="419"/>
    </row>
    <row r="261" spans="1:151" s="429" customFormat="1" ht="43.5" hidden="1">
      <c r="A261" s="429" t="s">
        <v>2426</v>
      </c>
      <c r="B261" s="429" t="s">
        <v>884</v>
      </c>
      <c r="C261" s="459" t="s">
        <v>361</v>
      </c>
      <c r="D261" s="429" t="s">
        <v>2427</v>
      </c>
      <c r="E261" s="429" t="s">
        <v>2428</v>
      </c>
      <c r="F261" s="429" t="s">
        <v>33</v>
      </c>
      <c r="G261" s="429" t="s">
        <v>2416</v>
      </c>
      <c r="H261" s="429" t="s">
        <v>1515</v>
      </c>
      <c r="I261" s="429" t="s">
        <v>1516</v>
      </c>
      <c r="J261" s="430" t="s">
        <v>1517</v>
      </c>
      <c r="K261" s="430" t="s">
        <v>962</v>
      </c>
      <c r="L261" s="430" t="s">
        <v>962</v>
      </c>
      <c r="M261" s="429" t="s">
        <v>1519</v>
      </c>
      <c r="N261" s="429" t="s">
        <v>1530</v>
      </c>
      <c r="O261" s="429" t="s">
        <v>1588</v>
      </c>
      <c r="P261" s="429" t="s">
        <v>33</v>
      </c>
      <c r="Q261" s="429" t="s">
        <v>32</v>
      </c>
      <c r="R261" s="429" t="s">
        <v>962</v>
      </c>
      <c r="S261" s="429" t="s">
        <v>1516</v>
      </c>
      <c r="T261" s="429" t="s">
        <v>1523</v>
      </c>
      <c r="V261" s="429" t="s">
        <v>6</v>
      </c>
      <c r="X261" s="429" t="s">
        <v>6</v>
      </c>
      <c r="AA261" s="429" t="s">
        <v>1516</v>
      </c>
      <c r="AB261" s="429" t="s">
        <v>1516</v>
      </c>
      <c r="AC261" s="429" t="s">
        <v>1516</v>
      </c>
      <c r="AD261" s="429" t="s">
        <v>1516</v>
      </c>
      <c r="AE261" s="429" t="s">
        <v>1516</v>
      </c>
      <c r="AF261" s="430">
        <v>44530</v>
      </c>
      <c r="AG261" s="429" t="s">
        <v>1516</v>
      </c>
      <c r="AH261" s="429">
        <v>1</v>
      </c>
      <c r="AI261" s="419"/>
      <c r="AJ261" s="419"/>
      <c r="AK261" s="419"/>
      <c r="AL261" s="419"/>
      <c r="AM261" s="419"/>
      <c r="AN261" s="419"/>
      <c r="AO261" s="419"/>
      <c r="AP261" s="419"/>
      <c r="AQ261" s="419"/>
      <c r="AR261" s="419"/>
      <c r="AS261" s="419"/>
      <c r="AT261" s="419"/>
      <c r="AU261" s="419"/>
      <c r="AV261" s="419"/>
      <c r="AW261" s="419"/>
      <c r="AX261" s="419"/>
      <c r="AY261" s="419"/>
      <c r="AZ261" s="419"/>
      <c r="BA261" s="419"/>
      <c r="BB261" s="419"/>
      <c r="BC261" s="419"/>
      <c r="BD261" s="419"/>
      <c r="BE261" s="419"/>
      <c r="BF261" s="419"/>
      <c r="BG261" s="419"/>
      <c r="BH261" s="419"/>
      <c r="BI261" s="419"/>
      <c r="BJ261" s="419"/>
      <c r="BK261" s="419"/>
      <c r="BL261" s="419"/>
      <c r="BM261" s="419"/>
      <c r="BN261" s="419"/>
      <c r="BO261" s="419"/>
      <c r="BP261" s="419"/>
      <c r="BQ261" s="419"/>
      <c r="BR261" s="419"/>
      <c r="BS261" s="419"/>
      <c r="BT261" s="419"/>
      <c r="BU261" s="419"/>
      <c r="BV261" s="419"/>
      <c r="BW261" s="419"/>
      <c r="BX261" s="419"/>
      <c r="BY261" s="419"/>
      <c r="BZ261" s="419"/>
      <c r="CA261" s="419"/>
      <c r="CB261" s="419"/>
      <c r="CC261" s="419"/>
      <c r="CD261" s="419"/>
      <c r="CE261" s="419"/>
      <c r="CF261" s="419"/>
      <c r="CG261" s="419"/>
      <c r="CH261" s="419"/>
      <c r="CI261" s="419"/>
      <c r="CJ261" s="419"/>
      <c r="CK261" s="419"/>
      <c r="CL261" s="419"/>
      <c r="CM261" s="419"/>
      <c r="CN261" s="419"/>
      <c r="CO261" s="419"/>
      <c r="CP261" s="419"/>
      <c r="CQ261" s="419"/>
      <c r="CR261" s="419"/>
      <c r="CS261" s="419"/>
      <c r="CT261" s="419"/>
      <c r="CU261" s="419"/>
      <c r="CV261" s="419"/>
      <c r="CW261" s="419"/>
      <c r="CX261" s="419"/>
      <c r="CY261" s="419"/>
      <c r="CZ261" s="419"/>
      <c r="DA261" s="419"/>
      <c r="DB261" s="419"/>
      <c r="DC261" s="419"/>
      <c r="DD261" s="419"/>
      <c r="DE261" s="419"/>
      <c r="DF261" s="419"/>
      <c r="DG261" s="419"/>
      <c r="DH261" s="419"/>
      <c r="DI261" s="419"/>
      <c r="DJ261" s="419"/>
      <c r="DK261" s="419"/>
      <c r="DL261" s="419"/>
      <c r="DM261" s="419"/>
      <c r="DN261" s="419"/>
      <c r="DO261" s="419"/>
      <c r="DP261" s="419"/>
      <c r="DQ261" s="419"/>
      <c r="DR261" s="419"/>
      <c r="DS261" s="419"/>
      <c r="DT261" s="419"/>
      <c r="DU261" s="419"/>
      <c r="DV261" s="419"/>
      <c r="DW261" s="419"/>
      <c r="DX261" s="419"/>
      <c r="DY261" s="419"/>
      <c r="DZ261" s="419"/>
      <c r="EA261" s="419"/>
      <c r="EB261" s="419"/>
      <c r="EC261" s="419"/>
      <c r="ED261" s="419"/>
      <c r="EE261" s="419"/>
      <c r="EF261" s="419"/>
      <c r="EG261" s="419"/>
      <c r="EH261" s="419"/>
      <c r="EI261" s="419"/>
      <c r="EJ261" s="419"/>
      <c r="EK261" s="419"/>
      <c r="EL261" s="419"/>
      <c r="EM261" s="419"/>
      <c r="EN261" s="419"/>
      <c r="EO261" s="419"/>
      <c r="EP261" s="419"/>
      <c r="EQ261" s="419"/>
      <c r="ER261" s="419"/>
      <c r="ES261" s="419"/>
      <c r="ET261" s="419"/>
      <c r="EU261" s="419"/>
    </row>
    <row r="262" spans="1:151" s="429" customFormat="1" ht="29" hidden="1">
      <c r="A262" s="429" t="s">
        <v>2429</v>
      </c>
      <c r="B262" s="429" t="s">
        <v>884</v>
      </c>
      <c r="C262" s="459" t="s">
        <v>361</v>
      </c>
      <c r="D262" s="429" t="s">
        <v>2430</v>
      </c>
      <c r="E262" s="429" t="s">
        <v>2431</v>
      </c>
      <c r="F262" s="429" t="s">
        <v>33</v>
      </c>
      <c r="G262" s="429" t="s">
        <v>2432</v>
      </c>
      <c r="H262" s="429" t="s">
        <v>1515</v>
      </c>
      <c r="I262" s="429" t="s">
        <v>1516</v>
      </c>
      <c r="J262" s="430" t="s">
        <v>1517</v>
      </c>
      <c r="K262" s="430" t="s">
        <v>962</v>
      </c>
      <c r="L262" s="430" t="s">
        <v>962</v>
      </c>
      <c r="M262" s="429" t="s">
        <v>1519</v>
      </c>
      <c r="N262" s="429" t="s">
        <v>1530</v>
      </c>
      <c r="O262" s="429" t="s">
        <v>1588</v>
      </c>
      <c r="P262" s="429" t="s">
        <v>33</v>
      </c>
      <c r="Q262" s="429" t="s">
        <v>32</v>
      </c>
      <c r="R262" s="429" t="s">
        <v>962</v>
      </c>
      <c r="S262" s="429" t="s">
        <v>1516</v>
      </c>
      <c r="T262" s="429" t="s">
        <v>1523</v>
      </c>
      <c r="V262" s="429" t="s">
        <v>6</v>
      </c>
      <c r="X262" s="429" t="s">
        <v>6</v>
      </c>
      <c r="AA262" s="429" t="s">
        <v>1516</v>
      </c>
      <c r="AB262" s="429" t="s">
        <v>1516</v>
      </c>
      <c r="AC262" s="429" t="s">
        <v>1516</v>
      </c>
      <c r="AD262" s="429" t="s">
        <v>1516</v>
      </c>
      <c r="AE262" s="429" t="s">
        <v>1516</v>
      </c>
      <c r="AF262" s="430">
        <v>44530</v>
      </c>
      <c r="AG262" s="429" t="s">
        <v>1516</v>
      </c>
      <c r="AH262" s="429">
        <v>1</v>
      </c>
      <c r="AI262" s="419"/>
      <c r="AJ262" s="419"/>
      <c r="AK262" s="419"/>
      <c r="AL262" s="419"/>
      <c r="AM262" s="419"/>
      <c r="AN262" s="419"/>
      <c r="AO262" s="419"/>
      <c r="AP262" s="419"/>
      <c r="AQ262" s="419"/>
      <c r="AR262" s="419"/>
      <c r="AS262" s="419"/>
      <c r="AT262" s="419"/>
      <c r="AU262" s="419"/>
      <c r="AV262" s="419"/>
      <c r="AW262" s="419"/>
      <c r="AX262" s="419"/>
      <c r="AY262" s="419"/>
      <c r="AZ262" s="419"/>
      <c r="BA262" s="419"/>
      <c r="BB262" s="419"/>
      <c r="BC262" s="419"/>
      <c r="BD262" s="419"/>
      <c r="BE262" s="419"/>
      <c r="BF262" s="419"/>
      <c r="BG262" s="419"/>
      <c r="BH262" s="419"/>
      <c r="BI262" s="419"/>
      <c r="BJ262" s="419"/>
      <c r="BK262" s="419"/>
      <c r="BL262" s="419"/>
      <c r="BM262" s="419"/>
      <c r="BN262" s="419"/>
      <c r="BO262" s="419"/>
      <c r="BP262" s="419"/>
      <c r="BQ262" s="419"/>
      <c r="BR262" s="419"/>
      <c r="BS262" s="419"/>
      <c r="BT262" s="419"/>
      <c r="BU262" s="419"/>
      <c r="BV262" s="419"/>
      <c r="BW262" s="419"/>
      <c r="BX262" s="419"/>
      <c r="BY262" s="419"/>
      <c r="BZ262" s="419"/>
      <c r="CA262" s="419"/>
      <c r="CB262" s="419"/>
      <c r="CC262" s="419"/>
      <c r="CD262" s="419"/>
      <c r="CE262" s="419"/>
      <c r="CF262" s="419"/>
      <c r="CG262" s="419"/>
      <c r="CH262" s="419"/>
      <c r="CI262" s="419"/>
      <c r="CJ262" s="419"/>
      <c r="CK262" s="419"/>
      <c r="CL262" s="419"/>
      <c r="CM262" s="419"/>
      <c r="CN262" s="419"/>
      <c r="CO262" s="419"/>
      <c r="CP262" s="419"/>
      <c r="CQ262" s="419"/>
      <c r="CR262" s="419"/>
      <c r="CS262" s="419"/>
      <c r="CT262" s="419"/>
      <c r="CU262" s="419"/>
      <c r="CV262" s="419"/>
      <c r="CW262" s="419"/>
      <c r="CX262" s="419"/>
      <c r="CY262" s="419"/>
      <c r="CZ262" s="419"/>
      <c r="DA262" s="419"/>
      <c r="DB262" s="419"/>
      <c r="DC262" s="419"/>
      <c r="DD262" s="419"/>
      <c r="DE262" s="419"/>
      <c r="DF262" s="419"/>
      <c r="DG262" s="419"/>
      <c r="DH262" s="419"/>
      <c r="DI262" s="419"/>
      <c r="DJ262" s="419"/>
      <c r="DK262" s="419"/>
      <c r="DL262" s="419"/>
      <c r="DM262" s="419"/>
      <c r="DN262" s="419"/>
      <c r="DO262" s="419"/>
      <c r="DP262" s="419"/>
      <c r="DQ262" s="419"/>
      <c r="DR262" s="419"/>
      <c r="DS262" s="419"/>
      <c r="DT262" s="419"/>
      <c r="DU262" s="419"/>
      <c r="DV262" s="419"/>
      <c r="DW262" s="419"/>
      <c r="DX262" s="419"/>
      <c r="DY262" s="419"/>
      <c r="DZ262" s="419"/>
      <c r="EA262" s="419"/>
      <c r="EB262" s="419"/>
      <c r="EC262" s="419"/>
      <c r="ED262" s="419"/>
      <c r="EE262" s="419"/>
      <c r="EF262" s="419"/>
      <c r="EG262" s="419"/>
      <c r="EH262" s="419"/>
      <c r="EI262" s="419"/>
      <c r="EJ262" s="419"/>
      <c r="EK262" s="419"/>
      <c r="EL262" s="419"/>
      <c r="EM262" s="419"/>
      <c r="EN262" s="419"/>
      <c r="EO262" s="419"/>
      <c r="EP262" s="419"/>
      <c r="EQ262" s="419"/>
      <c r="ER262" s="419"/>
      <c r="ES262" s="419"/>
      <c r="ET262" s="419"/>
      <c r="EU262" s="419"/>
    </row>
    <row r="263" spans="1:151" s="429" customFormat="1" ht="29" hidden="1">
      <c r="A263" s="429" t="s">
        <v>2433</v>
      </c>
      <c r="B263" s="429" t="s">
        <v>884</v>
      </c>
      <c r="C263" s="459" t="s">
        <v>361</v>
      </c>
      <c r="D263" s="429" t="s">
        <v>2434</v>
      </c>
      <c r="E263" s="429" t="s">
        <v>2435</v>
      </c>
      <c r="F263" s="429" t="s">
        <v>33</v>
      </c>
      <c r="G263" s="429" t="s">
        <v>2432</v>
      </c>
      <c r="H263" s="429" t="s">
        <v>1515</v>
      </c>
      <c r="I263" s="429" t="s">
        <v>1516</v>
      </c>
      <c r="J263" s="430" t="s">
        <v>1517</v>
      </c>
      <c r="K263" s="430" t="s">
        <v>962</v>
      </c>
      <c r="L263" s="430" t="s">
        <v>962</v>
      </c>
      <c r="M263" s="429" t="s">
        <v>1519</v>
      </c>
      <c r="N263" s="429" t="s">
        <v>1530</v>
      </c>
      <c r="O263" s="429" t="s">
        <v>1588</v>
      </c>
      <c r="P263" s="429" t="s">
        <v>33</v>
      </c>
      <c r="Q263" s="429" t="s">
        <v>32</v>
      </c>
      <c r="R263" s="429" t="s">
        <v>962</v>
      </c>
      <c r="S263" s="429" t="s">
        <v>1516</v>
      </c>
      <c r="T263" s="429" t="s">
        <v>1523</v>
      </c>
      <c r="V263" s="429" t="s">
        <v>6</v>
      </c>
      <c r="X263" s="429" t="s">
        <v>6</v>
      </c>
      <c r="AA263" s="429" t="s">
        <v>1516</v>
      </c>
      <c r="AB263" s="429" t="s">
        <v>1516</v>
      </c>
      <c r="AC263" s="429" t="s">
        <v>1516</v>
      </c>
      <c r="AD263" s="429" t="s">
        <v>1516</v>
      </c>
      <c r="AE263" s="429" t="s">
        <v>1516</v>
      </c>
      <c r="AF263" s="430">
        <v>44530</v>
      </c>
      <c r="AG263" s="429" t="s">
        <v>1516</v>
      </c>
      <c r="AH263" s="429">
        <v>1</v>
      </c>
      <c r="AI263" s="419"/>
      <c r="AJ263" s="419"/>
      <c r="AK263" s="419"/>
      <c r="AL263" s="419"/>
      <c r="AM263" s="419"/>
      <c r="AN263" s="419"/>
      <c r="AO263" s="419"/>
      <c r="AP263" s="419"/>
      <c r="AQ263" s="419"/>
      <c r="AR263" s="419"/>
      <c r="AS263" s="419"/>
      <c r="AT263" s="419"/>
      <c r="AU263" s="419"/>
      <c r="AV263" s="419"/>
      <c r="AW263" s="419"/>
      <c r="AX263" s="419"/>
      <c r="AY263" s="419"/>
      <c r="AZ263" s="419"/>
      <c r="BA263" s="419"/>
      <c r="BB263" s="419"/>
      <c r="BC263" s="419"/>
      <c r="BD263" s="419"/>
      <c r="BE263" s="419"/>
      <c r="BF263" s="419"/>
      <c r="BG263" s="419"/>
      <c r="BH263" s="419"/>
      <c r="BI263" s="419"/>
      <c r="BJ263" s="419"/>
      <c r="BK263" s="419"/>
      <c r="BL263" s="419"/>
      <c r="BM263" s="419"/>
      <c r="BN263" s="419"/>
      <c r="BO263" s="419"/>
      <c r="BP263" s="419"/>
      <c r="BQ263" s="419"/>
      <c r="BR263" s="419"/>
      <c r="BS263" s="419"/>
      <c r="BT263" s="419"/>
      <c r="BU263" s="419"/>
      <c r="BV263" s="419"/>
      <c r="BW263" s="419"/>
      <c r="BX263" s="419"/>
      <c r="BY263" s="419"/>
      <c r="BZ263" s="419"/>
      <c r="CA263" s="419"/>
      <c r="CB263" s="419"/>
      <c r="CC263" s="419"/>
      <c r="CD263" s="419"/>
      <c r="CE263" s="419"/>
      <c r="CF263" s="419"/>
      <c r="CG263" s="419"/>
      <c r="CH263" s="419"/>
      <c r="CI263" s="419"/>
      <c r="CJ263" s="419"/>
      <c r="CK263" s="419"/>
      <c r="CL263" s="419"/>
      <c r="CM263" s="419"/>
      <c r="CN263" s="419"/>
      <c r="CO263" s="419"/>
      <c r="CP263" s="419"/>
      <c r="CQ263" s="419"/>
      <c r="CR263" s="419"/>
      <c r="CS263" s="419"/>
      <c r="CT263" s="419"/>
      <c r="CU263" s="419"/>
      <c r="CV263" s="419"/>
      <c r="CW263" s="419"/>
      <c r="CX263" s="419"/>
      <c r="CY263" s="419"/>
      <c r="CZ263" s="419"/>
      <c r="DA263" s="419"/>
      <c r="DB263" s="419"/>
      <c r="DC263" s="419"/>
      <c r="DD263" s="419"/>
      <c r="DE263" s="419"/>
      <c r="DF263" s="419"/>
      <c r="DG263" s="419"/>
      <c r="DH263" s="419"/>
      <c r="DI263" s="419"/>
      <c r="DJ263" s="419"/>
      <c r="DK263" s="419"/>
      <c r="DL263" s="419"/>
      <c r="DM263" s="419"/>
      <c r="DN263" s="419"/>
      <c r="DO263" s="419"/>
      <c r="DP263" s="419"/>
      <c r="DQ263" s="419"/>
      <c r="DR263" s="419"/>
      <c r="DS263" s="419"/>
      <c r="DT263" s="419"/>
      <c r="DU263" s="419"/>
      <c r="DV263" s="419"/>
      <c r="DW263" s="419"/>
      <c r="DX263" s="419"/>
      <c r="DY263" s="419"/>
      <c r="DZ263" s="419"/>
      <c r="EA263" s="419"/>
      <c r="EB263" s="419"/>
      <c r="EC263" s="419"/>
      <c r="ED263" s="419"/>
      <c r="EE263" s="419"/>
      <c r="EF263" s="419"/>
      <c r="EG263" s="419"/>
      <c r="EH263" s="419"/>
      <c r="EI263" s="419"/>
      <c r="EJ263" s="419"/>
      <c r="EK263" s="419"/>
      <c r="EL263" s="419"/>
      <c r="EM263" s="419"/>
      <c r="EN263" s="419"/>
      <c r="EO263" s="419"/>
      <c r="EP263" s="419"/>
      <c r="EQ263" s="419"/>
      <c r="ER263" s="419"/>
      <c r="ES263" s="419"/>
      <c r="ET263" s="419"/>
      <c r="EU263" s="419"/>
    </row>
    <row r="264" spans="1:151" s="429" customFormat="1" ht="43.5" hidden="1">
      <c r="A264" s="429" t="s">
        <v>2436</v>
      </c>
      <c r="B264" s="429" t="s">
        <v>884</v>
      </c>
      <c r="C264" s="459" t="s">
        <v>361</v>
      </c>
      <c r="D264" s="429" t="s">
        <v>2437</v>
      </c>
      <c r="E264" s="429" t="s">
        <v>2438</v>
      </c>
      <c r="F264" s="429" t="s">
        <v>33</v>
      </c>
      <c r="G264" s="429" t="s">
        <v>2432</v>
      </c>
      <c r="H264" s="429" t="s">
        <v>1515</v>
      </c>
      <c r="I264" s="429" t="s">
        <v>1516</v>
      </c>
      <c r="J264" s="430" t="s">
        <v>1517</v>
      </c>
      <c r="K264" s="430" t="s">
        <v>962</v>
      </c>
      <c r="L264" s="430" t="s">
        <v>962</v>
      </c>
      <c r="M264" s="429" t="s">
        <v>1519</v>
      </c>
      <c r="N264" s="429" t="s">
        <v>1530</v>
      </c>
      <c r="O264" s="429" t="s">
        <v>1588</v>
      </c>
      <c r="P264" s="429" t="s">
        <v>33</v>
      </c>
      <c r="Q264" s="429" t="s">
        <v>32</v>
      </c>
      <c r="R264" s="429" t="s">
        <v>962</v>
      </c>
      <c r="S264" s="429" t="s">
        <v>1516</v>
      </c>
      <c r="T264" s="429" t="s">
        <v>1523</v>
      </c>
      <c r="V264" s="429" t="s">
        <v>6</v>
      </c>
      <c r="X264" s="429" t="s">
        <v>6</v>
      </c>
      <c r="AA264" s="429" t="s">
        <v>1516</v>
      </c>
      <c r="AB264" s="429" t="s">
        <v>1516</v>
      </c>
      <c r="AC264" s="429" t="s">
        <v>1516</v>
      </c>
      <c r="AD264" s="429" t="s">
        <v>1516</v>
      </c>
      <c r="AE264" s="429" t="s">
        <v>1516</v>
      </c>
      <c r="AF264" s="430">
        <v>44530</v>
      </c>
      <c r="AG264" s="429" t="s">
        <v>1516</v>
      </c>
      <c r="AH264" s="429">
        <v>1</v>
      </c>
      <c r="AI264" s="419"/>
      <c r="AJ264" s="419"/>
      <c r="AK264" s="419"/>
      <c r="AL264" s="419"/>
      <c r="AM264" s="419"/>
      <c r="AN264" s="419"/>
      <c r="AO264" s="419"/>
      <c r="AP264" s="419"/>
      <c r="AQ264" s="419"/>
      <c r="AR264" s="419"/>
      <c r="AS264" s="419"/>
      <c r="AT264" s="419"/>
      <c r="AU264" s="419"/>
      <c r="AV264" s="419"/>
      <c r="AW264" s="419"/>
      <c r="AX264" s="419"/>
      <c r="AY264" s="419"/>
      <c r="AZ264" s="419"/>
      <c r="BA264" s="419"/>
      <c r="BB264" s="419"/>
      <c r="BC264" s="419"/>
      <c r="BD264" s="419"/>
      <c r="BE264" s="419"/>
      <c r="BF264" s="419"/>
      <c r="BG264" s="419"/>
      <c r="BH264" s="419"/>
      <c r="BI264" s="419"/>
      <c r="BJ264" s="419"/>
      <c r="BK264" s="419"/>
      <c r="BL264" s="419"/>
      <c r="BM264" s="419"/>
      <c r="BN264" s="419"/>
      <c r="BO264" s="419"/>
      <c r="BP264" s="419"/>
      <c r="BQ264" s="419"/>
      <c r="BR264" s="419"/>
      <c r="BS264" s="419"/>
      <c r="BT264" s="419"/>
      <c r="BU264" s="419"/>
      <c r="BV264" s="419"/>
      <c r="BW264" s="419"/>
      <c r="BX264" s="419"/>
      <c r="BY264" s="419"/>
      <c r="BZ264" s="419"/>
      <c r="CA264" s="419"/>
      <c r="CB264" s="419"/>
      <c r="CC264" s="419"/>
      <c r="CD264" s="419"/>
      <c r="CE264" s="419"/>
      <c r="CF264" s="419"/>
      <c r="CG264" s="419"/>
      <c r="CH264" s="419"/>
      <c r="CI264" s="419"/>
      <c r="CJ264" s="419"/>
      <c r="CK264" s="419"/>
      <c r="CL264" s="419"/>
      <c r="CM264" s="419"/>
      <c r="CN264" s="419"/>
      <c r="CO264" s="419"/>
      <c r="CP264" s="419"/>
      <c r="CQ264" s="419"/>
      <c r="CR264" s="419"/>
      <c r="CS264" s="419"/>
      <c r="CT264" s="419"/>
      <c r="CU264" s="419"/>
      <c r="CV264" s="419"/>
      <c r="CW264" s="419"/>
      <c r="CX264" s="419"/>
      <c r="CY264" s="419"/>
      <c r="CZ264" s="419"/>
      <c r="DA264" s="419"/>
      <c r="DB264" s="419"/>
      <c r="DC264" s="419"/>
      <c r="DD264" s="419"/>
      <c r="DE264" s="419"/>
      <c r="DF264" s="419"/>
      <c r="DG264" s="419"/>
      <c r="DH264" s="419"/>
      <c r="DI264" s="419"/>
      <c r="DJ264" s="419"/>
      <c r="DK264" s="419"/>
      <c r="DL264" s="419"/>
      <c r="DM264" s="419"/>
      <c r="DN264" s="419"/>
      <c r="DO264" s="419"/>
      <c r="DP264" s="419"/>
      <c r="DQ264" s="419"/>
      <c r="DR264" s="419"/>
      <c r="DS264" s="419"/>
      <c r="DT264" s="419"/>
      <c r="DU264" s="419"/>
      <c r="DV264" s="419"/>
      <c r="DW264" s="419"/>
      <c r="DX264" s="419"/>
      <c r="DY264" s="419"/>
      <c r="DZ264" s="419"/>
      <c r="EA264" s="419"/>
      <c r="EB264" s="419"/>
      <c r="EC264" s="419"/>
      <c r="ED264" s="419"/>
      <c r="EE264" s="419"/>
      <c r="EF264" s="419"/>
      <c r="EG264" s="419"/>
      <c r="EH264" s="419"/>
      <c r="EI264" s="419"/>
      <c r="EJ264" s="419"/>
      <c r="EK264" s="419"/>
      <c r="EL264" s="419"/>
      <c r="EM264" s="419"/>
      <c r="EN264" s="419"/>
      <c r="EO264" s="419"/>
      <c r="EP264" s="419"/>
      <c r="EQ264" s="419"/>
      <c r="ER264" s="419"/>
      <c r="ES264" s="419"/>
      <c r="ET264" s="419"/>
      <c r="EU264" s="419"/>
    </row>
    <row r="265" spans="1:151" s="429" customFormat="1" ht="43.5" hidden="1">
      <c r="A265" s="429" t="s">
        <v>2439</v>
      </c>
      <c r="B265" s="429" t="s">
        <v>884</v>
      </c>
      <c r="C265" s="459" t="s">
        <v>361</v>
      </c>
      <c r="D265" s="429" t="s">
        <v>2440</v>
      </c>
      <c r="E265" s="429" t="s">
        <v>2441</v>
      </c>
      <c r="F265" s="429" t="s">
        <v>33</v>
      </c>
      <c r="G265" s="429" t="s">
        <v>2432</v>
      </c>
      <c r="H265" s="429" t="s">
        <v>1515</v>
      </c>
      <c r="I265" s="429" t="s">
        <v>1516</v>
      </c>
      <c r="J265" s="430" t="s">
        <v>1517</v>
      </c>
      <c r="K265" s="430" t="s">
        <v>962</v>
      </c>
      <c r="L265" s="430" t="s">
        <v>962</v>
      </c>
      <c r="M265" s="429" t="s">
        <v>1519</v>
      </c>
      <c r="N265" s="429" t="s">
        <v>1530</v>
      </c>
      <c r="O265" s="429" t="s">
        <v>1588</v>
      </c>
      <c r="P265" s="429" t="s">
        <v>33</v>
      </c>
      <c r="Q265" s="429" t="s">
        <v>32</v>
      </c>
      <c r="R265" s="429" t="s">
        <v>962</v>
      </c>
      <c r="S265" s="429" t="s">
        <v>1516</v>
      </c>
      <c r="T265" s="429" t="s">
        <v>1523</v>
      </c>
      <c r="V265" s="429" t="s">
        <v>6</v>
      </c>
      <c r="X265" s="429" t="s">
        <v>6</v>
      </c>
      <c r="AA265" s="429" t="s">
        <v>1516</v>
      </c>
      <c r="AB265" s="429" t="s">
        <v>1516</v>
      </c>
      <c r="AC265" s="429" t="s">
        <v>1516</v>
      </c>
      <c r="AD265" s="429" t="s">
        <v>1516</v>
      </c>
      <c r="AE265" s="429" t="s">
        <v>1516</v>
      </c>
      <c r="AF265" s="430">
        <v>44530</v>
      </c>
      <c r="AG265" s="429" t="s">
        <v>1516</v>
      </c>
      <c r="AH265" s="429">
        <v>1</v>
      </c>
      <c r="AI265" s="419"/>
      <c r="AJ265" s="419"/>
      <c r="AK265" s="419"/>
      <c r="AL265" s="419"/>
      <c r="AM265" s="419"/>
      <c r="AN265" s="419"/>
      <c r="AO265" s="419"/>
      <c r="AP265" s="419"/>
      <c r="AQ265" s="419"/>
      <c r="AR265" s="419"/>
      <c r="AS265" s="419"/>
      <c r="AT265" s="419"/>
      <c r="AU265" s="419"/>
      <c r="AV265" s="419"/>
      <c r="AW265" s="419"/>
      <c r="AX265" s="419"/>
      <c r="AY265" s="419"/>
      <c r="AZ265" s="419"/>
      <c r="BA265" s="419"/>
      <c r="BB265" s="419"/>
      <c r="BC265" s="419"/>
      <c r="BD265" s="419"/>
      <c r="BE265" s="419"/>
      <c r="BF265" s="419"/>
      <c r="BG265" s="419"/>
      <c r="BH265" s="419"/>
      <c r="BI265" s="419"/>
      <c r="BJ265" s="419"/>
      <c r="BK265" s="419"/>
      <c r="BL265" s="419"/>
      <c r="BM265" s="419"/>
      <c r="BN265" s="419"/>
      <c r="BO265" s="419"/>
      <c r="BP265" s="419"/>
      <c r="BQ265" s="419"/>
      <c r="BR265" s="419"/>
      <c r="BS265" s="419"/>
      <c r="BT265" s="419"/>
      <c r="BU265" s="419"/>
      <c r="BV265" s="419"/>
      <c r="BW265" s="419"/>
      <c r="BX265" s="419"/>
      <c r="BY265" s="419"/>
      <c r="BZ265" s="419"/>
      <c r="CA265" s="419"/>
      <c r="CB265" s="419"/>
      <c r="CC265" s="419"/>
      <c r="CD265" s="419"/>
      <c r="CE265" s="419"/>
      <c r="CF265" s="419"/>
      <c r="CG265" s="419"/>
      <c r="CH265" s="419"/>
      <c r="CI265" s="419"/>
      <c r="CJ265" s="419"/>
      <c r="CK265" s="419"/>
      <c r="CL265" s="419"/>
      <c r="CM265" s="419"/>
      <c r="CN265" s="419"/>
      <c r="CO265" s="419"/>
      <c r="CP265" s="419"/>
      <c r="CQ265" s="419"/>
      <c r="CR265" s="419"/>
      <c r="CS265" s="419"/>
      <c r="CT265" s="419"/>
      <c r="CU265" s="419"/>
      <c r="CV265" s="419"/>
      <c r="CW265" s="419"/>
      <c r="CX265" s="419"/>
      <c r="CY265" s="419"/>
      <c r="CZ265" s="419"/>
      <c r="DA265" s="419"/>
      <c r="DB265" s="419"/>
      <c r="DC265" s="419"/>
      <c r="DD265" s="419"/>
      <c r="DE265" s="419"/>
      <c r="DF265" s="419"/>
      <c r="DG265" s="419"/>
      <c r="DH265" s="419"/>
      <c r="DI265" s="419"/>
      <c r="DJ265" s="419"/>
      <c r="DK265" s="419"/>
      <c r="DL265" s="419"/>
      <c r="DM265" s="419"/>
      <c r="DN265" s="419"/>
      <c r="DO265" s="419"/>
      <c r="DP265" s="419"/>
      <c r="DQ265" s="419"/>
      <c r="DR265" s="419"/>
      <c r="DS265" s="419"/>
      <c r="DT265" s="419"/>
      <c r="DU265" s="419"/>
      <c r="DV265" s="419"/>
      <c r="DW265" s="419"/>
      <c r="DX265" s="419"/>
      <c r="DY265" s="419"/>
      <c r="DZ265" s="419"/>
      <c r="EA265" s="419"/>
      <c r="EB265" s="419"/>
      <c r="EC265" s="419"/>
      <c r="ED265" s="419"/>
      <c r="EE265" s="419"/>
      <c r="EF265" s="419"/>
      <c r="EG265" s="419"/>
      <c r="EH265" s="419"/>
      <c r="EI265" s="419"/>
      <c r="EJ265" s="419"/>
      <c r="EK265" s="419"/>
      <c r="EL265" s="419"/>
      <c r="EM265" s="419"/>
      <c r="EN265" s="419"/>
      <c r="EO265" s="419"/>
      <c r="EP265" s="419"/>
      <c r="EQ265" s="419"/>
      <c r="ER265" s="419"/>
      <c r="ES265" s="419"/>
      <c r="ET265" s="419"/>
      <c r="EU265" s="419"/>
    </row>
    <row r="266" spans="1:151" s="429" customFormat="1" ht="58" hidden="1">
      <c r="A266" s="429" t="s">
        <v>2442</v>
      </c>
      <c r="B266" s="429" t="s">
        <v>884</v>
      </c>
      <c r="C266" s="459" t="s">
        <v>361</v>
      </c>
      <c r="D266" s="429" t="s">
        <v>2443</v>
      </c>
      <c r="E266" s="429" t="s">
        <v>2444</v>
      </c>
      <c r="F266" s="429" t="s">
        <v>33</v>
      </c>
      <c r="G266" s="429" t="s">
        <v>2432</v>
      </c>
      <c r="H266" s="429" t="s">
        <v>1515</v>
      </c>
      <c r="I266" s="429" t="s">
        <v>1516</v>
      </c>
      <c r="J266" s="430" t="s">
        <v>1517</v>
      </c>
      <c r="K266" s="430" t="s">
        <v>962</v>
      </c>
      <c r="L266" s="430" t="s">
        <v>962</v>
      </c>
      <c r="M266" s="429" t="s">
        <v>1519</v>
      </c>
      <c r="N266" s="429" t="s">
        <v>1530</v>
      </c>
      <c r="O266" s="429" t="s">
        <v>1588</v>
      </c>
      <c r="P266" s="429" t="s">
        <v>33</v>
      </c>
      <c r="Q266" s="429" t="s">
        <v>32</v>
      </c>
      <c r="R266" s="429" t="s">
        <v>962</v>
      </c>
      <c r="S266" s="429" t="s">
        <v>1516</v>
      </c>
      <c r="T266" s="429" t="s">
        <v>1523</v>
      </c>
      <c r="V266" s="429" t="s">
        <v>6</v>
      </c>
      <c r="X266" s="429" t="s">
        <v>6</v>
      </c>
      <c r="AA266" s="429" t="s">
        <v>1516</v>
      </c>
      <c r="AB266" s="429" t="s">
        <v>1516</v>
      </c>
      <c r="AC266" s="429" t="s">
        <v>1516</v>
      </c>
      <c r="AD266" s="429" t="s">
        <v>1516</v>
      </c>
      <c r="AE266" s="429" t="s">
        <v>1516</v>
      </c>
      <c r="AF266" s="430">
        <v>44530</v>
      </c>
      <c r="AG266" s="429" t="s">
        <v>1516</v>
      </c>
      <c r="AH266" s="429">
        <v>1</v>
      </c>
      <c r="AI266" s="419"/>
      <c r="AJ266" s="419"/>
      <c r="AK266" s="419"/>
      <c r="AL266" s="419"/>
      <c r="AM266" s="419"/>
      <c r="AN266" s="419"/>
      <c r="AO266" s="419"/>
      <c r="AP266" s="419"/>
      <c r="AQ266" s="419"/>
      <c r="AR266" s="419"/>
      <c r="AS266" s="419"/>
      <c r="AT266" s="419"/>
      <c r="AU266" s="419"/>
      <c r="AV266" s="419"/>
      <c r="AW266" s="419"/>
      <c r="AX266" s="419"/>
      <c r="AY266" s="419"/>
      <c r="AZ266" s="419"/>
      <c r="BA266" s="419"/>
      <c r="BB266" s="419"/>
      <c r="BC266" s="419"/>
      <c r="BD266" s="419"/>
      <c r="BE266" s="419"/>
      <c r="BF266" s="419"/>
      <c r="BG266" s="419"/>
      <c r="BH266" s="419"/>
      <c r="BI266" s="419"/>
      <c r="BJ266" s="419"/>
      <c r="BK266" s="419"/>
      <c r="BL266" s="419"/>
      <c r="BM266" s="419"/>
      <c r="BN266" s="419"/>
      <c r="BO266" s="419"/>
      <c r="BP266" s="419"/>
      <c r="BQ266" s="419"/>
      <c r="BR266" s="419"/>
      <c r="BS266" s="419"/>
      <c r="BT266" s="419"/>
      <c r="BU266" s="419"/>
      <c r="BV266" s="419"/>
      <c r="BW266" s="419"/>
      <c r="BX266" s="419"/>
      <c r="BY266" s="419"/>
      <c r="BZ266" s="419"/>
      <c r="CA266" s="419"/>
      <c r="CB266" s="419"/>
      <c r="CC266" s="419"/>
      <c r="CD266" s="419"/>
      <c r="CE266" s="419"/>
      <c r="CF266" s="419"/>
      <c r="CG266" s="419"/>
      <c r="CH266" s="419"/>
      <c r="CI266" s="419"/>
      <c r="CJ266" s="419"/>
      <c r="CK266" s="419"/>
      <c r="CL266" s="419"/>
      <c r="CM266" s="419"/>
      <c r="CN266" s="419"/>
      <c r="CO266" s="419"/>
      <c r="CP266" s="419"/>
      <c r="CQ266" s="419"/>
      <c r="CR266" s="419"/>
      <c r="CS266" s="419"/>
      <c r="CT266" s="419"/>
      <c r="CU266" s="419"/>
      <c r="CV266" s="419"/>
      <c r="CW266" s="419"/>
      <c r="CX266" s="419"/>
      <c r="CY266" s="419"/>
      <c r="CZ266" s="419"/>
      <c r="DA266" s="419"/>
      <c r="DB266" s="419"/>
      <c r="DC266" s="419"/>
      <c r="DD266" s="419"/>
      <c r="DE266" s="419"/>
      <c r="DF266" s="419"/>
      <c r="DG266" s="419"/>
      <c r="DH266" s="419"/>
      <c r="DI266" s="419"/>
      <c r="DJ266" s="419"/>
      <c r="DK266" s="419"/>
      <c r="DL266" s="419"/>
      <c r="DM266" s="419"/>
      <c r="DN266" s="419"/>
      <c r="DO266" s="419"/>
      <c r="DP266" s="419"/>
      <c r="DQ266" s="419"/>
      <c r="DR266" s="419"/>
      <c r="DS266" s="419"/>
      <c r="DT266" s="419"/>
      <c r="DU266" s="419"/>
      <c r="DV266" s="419"/>
      <c r="DW266" s="419"/>
      <c r="DX266" s="419"/>
      <c r="DY266" s="419"/>
      <c r="DZ266" s="419"/>
      <c r="EA266" s="419"/>
      <c r="EB266" s="419"/>
      <c r="EC266" s="419"/>
      <c r="ED266" s="419"/>
      <c r="EE266" s="419"/>
      <c r="EF266" s="419"/>
      <c r="EG266" s="419"/>
      <c r="EH266" s="419"/>
      <c r="EI266" s="419"/>
      <c r="EJ266" s="419"/>
      <c r="EK266" s="419"/>
      <c r="EL266" s="419"/>
      <c r="EM266" s="419"/>
      <c r="EN266" s="419"/>
      <c r="EO266" s="419"/>
      <c r="EP266" s="419"/>
      <c r="EQ266" s="419"/>
      <c r="ER266" s="419"/>
      <c r="ES266" s="419"/>
      <c r="ET266" s="419"/>
      <c r="EU266" s="419"/>
    </row>
    <row r="267" spans="1:151" s="429" customFormat="1" ht="29" hidden="1">
      <c r="A267" s="429" t="s">
        <v>2445</v>
      </c>
      <c r="B267" s="429" t="s">
        <v>884</v>
      </c>
      <c r="C267" s="459" t="s">
        <v>361</v>
      </c>
      <c r="D267" s="429" t="s">
        <v>2446</v>
      </c>
      <c r="E267" s="429" t="s">
        <v>2447</v>
      </c>
      <c r="F267" s="429" t="s">
        <v>33</v>
      </c>
      <c r="G267" s="429" t="s">
        <v>2432</v>
      </c>
      <c r="H267" s="429" t="s">
        <v>1515</v>
      </c>
      <c r="I267" s="429" t="s">
        <v>1516</v>
      </c>
      <c r="J267" s="430" t="s">
        <v>1517</v>
      </c>
      <c r="K267" s="430" t="s">
        <v>962</v>
      </c>
      <c r="L267" s="430" t="s">
        <v>962</v>
      </c>
      <c r="M267" s="429" t="s">
        <v>1519</v>
      </c>
      <c r="N267" s="429" t="s">
        <v>1530</v>
      </c>
      <c r="O267" s="429" t="s">
        <v>1588</v>
      </c>
      <c r="P267" s="429" t="s">
        <v>33</v>
      </c>
      <c r="Q267" s="429" t="s">
        <v>32</v>
      </c>
      <c r="R267" s="429" t="s">
        <v>962</v>
      </c>
      <c r="S267" s="429" t="s">
        <v>1516</v>
      </c>
      <c r="T267" s="429" t="s">
        <v>1523</v>
      </c>
      <c r="V267" s="429" t="s">
        <v>6</v>
      </c>
      <c r="X267" s="429" t="s">
        <v>6</v>
      </c>
      <c r="AA267" s="429" t="s">
        <v>1516</v>
      </c>
      <c r="AB267" s="429" t="s">
        <v>1516</v>
      </c>
      <c r="AC267" s="429" t="s">
        <v>1516</v>
      </c>
      <c r="AD267" s="429" t="s">
        <v>1516</v>
      </c>
      <c r="AE267" s="429" t="s">
        <v>1516</v>
      </c>
      <c r="AF267" s="430">
        <v>44530</v>
      </c>
      <c r="AG267" s="429" t="s">
        <v>1516</v>
      </c>
      <c r="AH267" s="429">
        <v>1</v>
      </c>
      <c r="AI267" s="419"/>
      <c r="AJ267" s="419"/>
      <c r="AK267" s="419"/>
      <c r="AL267" s="419"/>
      <c r="AM267" s="419"/>
      <c r="AN267" s="419"/>
      <c r="AO267" s="419"/>
      <c r="AP267" s="419"/>
      <c r="AQ267" s="419"/>
      <c r="AR267" s="419"/>
      <c r="AS267" s="419"/>
      <c r="AT267" s="419"/>
      <c r="AU267" s="419"/>
      <c r="AV267" s="419"/>
      <c r="AW267" s="419"/>
      <c r="AX267" s="419"/>
      <c r="AY267" s="419"/>
      <c r="AZ267" s="419"/>
      <c r="BA267" s="419"/>
      <c r="BB267" s="419"/>
      <c r="BC267" s="419"/>
      <c r="BD267" s="419"/>
      <c r="BE267" s="419"/>
      <c r="BF267" s="419"/>
      <c r="BG267" s="419"/>
      <c r="BH267" s="419"/>
      <c r="BI267" s="419"/>
      <c r="BJ267" s="419"/>
      <c r="BK267" s="419"/>
      <c r="BL267" s="419"/>
      <c r="BM267" s="419"/>
      <c r="BN267" s="419"/>
      <c r="BO267" s="419"/>
      <c r="BP267" s="419"/>
      <c r="BQ267" s="419"/>
      <c r="BR267" s="419"/>
      <c r="BS267" s="419"/>
      <c r="BT267" s="419"/>
      <c r="BU267" s="419"/>
      <c r="BV267" s="419"/>
      <c r="BW267" s="419"/>
      <c r="BX267" s="419"/>
      <c r="BY267" s="419"/>
      <c r="BZ267" s="419"/>
      <c r="CA267" s="419"/>
      <c r="CB267" s="419"/>
      <c r="CC267" s="419"/>
      <c r="CD267" s="419"/>
      <c r="CE267" s="419"/>
      <c r="CF267" s="419"/>
      <c r="CG267" s="419"/>
      <c r="CH267" s="419"/>
      <c r="CI267" s="419"/>
      <c r="CJ267" s="419"/>
      <c r="CK267" s="419"/>
      <c r="CL267" s="419"/>
      <c r="CM267" s="419"/>
      <c r="CN267" s="419"/>
      <c r="CO267" s="419"/>
      <c r="CP267" s="419"/>
      <c r="CQ267" s="419"/>
      <c r="CR267" s="419"/>
      <c r="CS267" s="419"/>
      <c r="CT267" s="419"/>
      <c r="CU267" s="419"/>
      <c r="CV267" s="419"/>
      <c r="CW267" s="419"/>
      <c r="CX267" s="419"/>
      <c r="CY267" s="419"/>
      <c r="CZ267" s="419"/>
      <c r="DA267" s="419"/>
      <c r="DB267" s="419"/>
      <c r="DC267" s="419"/>
      <c r="DD267" s="419"/>
      <c r="DE267" s="419"/>
      <c r="DF267" s="419"/>
      <c r="DG267" s="419"/>
      <c r="DH267" s="419"/>
      <c r="DI267" s="419"/>
      <c r="DJ267" s="419"/>
      <c r="DK267" s="419"/>
      <c r="DL267" s="419"/>
      <c r="DM267" s="419"/>
      <c r="DN267" s="419"/>
      <c r="DO267" s="419"/>
      <c r="DP267" s="419"/>
      <c r="DQ267" s="419"/>
      <c r="DR267" s="419"/>
      <c r="DS267" s="419"/>
      <c r="DT267" s="419"/>
      <c r="DU267" s="419"/>
      <c r="DV267" s="419"/>
      <c r="DW267" s="419"/>
      <c r="DX267" s="419"/>
      <c r="DY267" s="419"/>
      <c r="DZ267" s="419"/>
      <c r="EA267" s="419"/>
      <c r="EB267" s="419"/>
      <c r="EC267" s="419"/>
      <c r="ED267" s="419"/>
      <c r="EE267" s="419"/>
      <c r="EF267" s="419"/>
      <c r="EG267" s="419"/>
      <c r="EH267" s="419"/>
      <c r="EI267" s="419"/>
      <c r="EJ267" s="419"/>
      <c r="EK267" s="419"/>
      <c r="EL267" s="419"/>
      <c r="EM267" s="419"/>
      <c r="EN267" s="419"/>
      <c r="EO267" s="419"/>
      <c r="EP267" s="419"/>
      <c r="EQ267" s="419"/>
      <c r="ER267" s="419"/>
      <c r="ES267" s="419"/>
      <c r="ET267" s="419"/>
      <c r="EU267" s="419"/>
    </row>
    <row r="268" spans="1:151" s="429" customFormat="1" ht="43.5" hidden="1">
      <c r="A268" s="429" t="s">
        <v>2448</v>
      </c>
      <c r="B268" s="429" t="s">
        <v>884</v>
      </c>
      <c r="C268" s="459" t="s">
        <v>361</v>
      </c>
      <c r="D268" s="429" t="s">
        <v>2449</v>
      </c>
      <c r="E268" s="429" t="s">
        <v>2419</v>
      </c>
      <c r="F268" s="429" t="s">
        <v>33</v>
      </c>
      <c r="G268" s="429" t="s">
        <v>2450</v>
      </c>
      <c r="H268" s="429" t="s">
        <v>1515</v>
      </c>
      <c r="I268" s="429" t="s">
        <v>1516</v>
      </c>
      <c r="J268" s="430" t="s">
        <v>1517</v>
      </c>
      <c r="K268" s="430" t="s">
        <v>962</v>
      </c>
      <c r="L268" s="430" t="s">
        <v>962</v>
      </c>
      <c r="M268" s="429" t="s">
        <v>1519</v>
      </c>
      <c r="N268" s="429" t="s">
        <v>1530</v>
      </c>
      <c r="O268" s="429" t="s">
        <v>1588</v>
      </c>
      <c r="P268" s="429" t="s">
        <v>33</v>
      </c>
      <c r="Q268" s="429" t="s">
        <v>32</v>
      </c>
      <c r="R268" s="429" t="s">
        <v>962</v>
      </c>
      <c r="S268" s="429" t="s">
        <v>1516</v>
      </c>
      <c r="T268" s="429" t="s">
        <v>1523</v>
      </c>
      <c r="V268" s="429" t="s">
        <v>6</v>
      </c>
      <c r="X268" s="429" t="s">
        <v>6</v>
      </c>
      <c r="AA268" s="429" t="s">
        <v>1516</v>
      </c>
      <c r="AB268" s="429" t="s">
        <v>1516</v>
      </c>
      <c r="AC268" s="429" t="s">
        <v>1516</v>
      </c>
      <c r="AD268" s="429" t="s">
        <v>1516</v>
      </c>
      <c r="AE268" s="429" t="s">
        <v>1516</v>
      </c>
      <c r="AF268" s="430">
        <v>44530</v>
      </c>
      <c r="AG268" s="429" t="s">
        <v>1516</v>
      </c>
      <c r="AH268" s="429">
        <v>1</v>
      </c>
      <c r="AI268" s="419"/>
      <c r="AJ268" s="419"/>
      <c r="AK268" s="419"/>
      <c r="AL268" s="419"/>
      <c r="AM268" s="419"/>
      <c r="AN268" s="419"/>
      <c r="AO268" s="419"/>
      <c r="AP268" s="419"/>
      <c r="AQ268" s="419"/>
      <c r="AR268" s="419"/>
      <c r="AS268" s="419"/>
      <c r="AT268" s="419"/>
      <c r="AU268" s="419"/>
      <c r="AV268" s="419"/>
      <c r="AW268" s="419"/>
      <c r="AX268" s="419"/>
      <c r="AY268" s="419"/>
      <c r="AZ268" s="419"/>
      <c r="BA268" s="419"/>
      <c r="BB268" s="419"/>
      <c r="BC268" s="419"/>
      <c r="BD268" s="419"/>
      <c r="BE268" s="419"/>
      <c r="BF268" s="419"/>
      <c r="BG268" s="419"/>
      <c r="BH268" s="419"/>
      <c r="BI268" s="419"/>
      <c r="BJ268" s="419"/>
      <c r="BK268" s="419"/>
      <c r="BL268" s="419"/>
      <c r="BM268" s="419"/>
      <c r="BN268" s="419"/>
      <c r="BO268" s="419"/>
      <c r="BP268" s="419"/>
      <c r="BQ268" s="419"/>
      <c r="BR268" s="419"/>
      <c r="BS268" s="419"/>
      <c r="BT268" s="419"/>
      <c r="BU268" s="419"/>
      <c r="BV268" s="419"/>
      <c r="BW268" s="419"/>
      <c r="BX268" s="419"/>
      <c r="BY268" s="419"/>
      <c r="BZ268" s="419"/>
      <c r="CA268" s="419"/>
      <c r="CB268" s="419"/>
      <c r="CC268" s="419"/>
      <c r="CD268" s="419"/>
      <c r="CE268" s="419"/>
      <c r="CF268" s="419"/>
      <c r="CG268" s="419"/>
      <c r="CH268" s="419"/>
      <c r="CI268" s="419"/>
      <c r="CJ268" s="419"/>
      <c r="CK268" s="419"/>
      <c r="CL268" s="419"/>
      <c r="CM268" s="419"/>
      <c r="CN268" s="419"/>
      <c r="CO268" s="419"/>
      <c r="CP268" s="419"/>
      <c r="CQ268" s="419"/>
      <c r="CR268" s="419"/>
      <c r="CS268" s="419"/>
      <c r="CT268" s="419"/>
      <c r="CU268" s="419"/>
      <c r="CV268" s="419"/>
      <c r="CW268" s="419"/>
      <c r="CX268" s="419"/>
      <c r="CY268" s="419"/>
      <c r="CZ268" s="419"/>
      <c r="DA268" s="419"/>
      <c r="DB268" s="419"/>
      <c r="DC268" s="419"/>
      <c r="DD268" s="419"/>
      <c r="DE268" s="419"/>
      <c r="DF268" s="419"/>
      <c r="DG268" s="419"/>
      <c r="DH268" s="419"/>
      <c r="DI268" s="419"/>
      <c r="DJ268" s="419"/>
      <c r="DK268" s="419"/>
      <c r="DL268" s="419"/>
      <c r="DM268" s="419"/>
      <c r="DN268" s="419"/>
      <c r="DO268" s="419"/>
      <c r="DP268" s="419"/>
      <c r="DQ268" s="419"/>
      <c r="DR268" s="419"/>
      <c r="DS268" s="419"/>
      <c r="DT268" s="419"/>
      <c r="DU268" s="419"/>
      <c r="DV268" s="419"/>
      <c r="DW268" s="419"/>
      <c r="DX268" s="419"/>
      <c r="DY268" s="419"/>
      <c r="DZ268" s="419"/>
      <c r="EA268" s="419"/>
      <c r="EB268" s="419"/>
      <c r="EC268" s="419"/>
      <c r="ED268" s="419"/>
      <c r="EE268" s="419"/>
      <c r="EF268" s="419"/>
      <c r="EG268" s="419"/>
      <c r="EH268" s="419"/>
      <c r="EI268" s="419"/>
      <c r="EJ268" s="419"/>
      <c r="EK268" s="419"/>
      <c r="EL268" s="419"/>
      <c r="EM268" s="419"/>
      <c r="EN268" s="419"/>
      <c r="EO268" s="419"/>
      <c r="EP268" s="419"/>
      <c r="EQ268" s="419"/>
      <c r="ER268" s="419"/>
      <c r="ES268" s="419"/>
      <c r="ET268" s="419"/>
      <c r="EU268" s="419"/>
    </row>
    <row r="269" spans="1:151" s="429" customFormat="1" ht="43.5" hidden="1">
      <c r="A269" s="429" t="s">
        <v>2451</v>
      </c>
      <c r="B269" s="429" t="s">
        <v>884</v>
      </c>
      <c r="C269" s="459" t="s">
        <v>361</v>
      </c>
      <c r="D269" s="429" t="s">
        <v>2452</v>
      </c>
      <c r="E269" s="429" t="s">
        <v>2415</v>
      </c>
      <c r="F269" s="429" t="s">
        <v>33</v>
      </c>
      <c r="G269" s="429" t="s">
        <v>2450</v>
      </c>
      <c r="H269" s="429" t="s">
        <v>1515</v>
      </c>
      <c r="I269" s="429" t="s">
        <v>1516</v>
      </c>
      <c r="J269" s="430" t="s">
        <v>1517</v>
      </c>
      <c r="K269" s="430" t="s">
        <v>962</v>
      </c>
      <c r="L269" s="430" t="s">
        <v>962</v>
      </c>
      <c r="M269" s="429" t="s">
        <v>1519</v>
      </c>
      <c r="N269" s="429" t="s">
        <v>1530</v>
      </c>
      <c r="O269" s="429" t="s">
        <v>1588</v>
      </c>
      <c r="P269" s="429" t="s">
        <v>33</v>
      </c>
      <c r="Q269" s="429" t="s">
        <v>32</v>
      </c>
      <c r="R269" s="429" t="s">
        <v>962</v>
      </c>
      <c r="S269" s="429" t="s">
        <v>1516</v>
      </c>
      <c r="T269" s="429" t="s">
        <v>1523</v>
      </c>
      <c r="V269" s="429" t="s">
        <v>6</v>
      </c>
      <c r="X269" s="429" t="s">
        <v>6</v>
      </c>
      <c r="AA269" s="429" t="s">
        <v>1516</v>
      </c>
      <c r="AB269" s="429" t="s">
        <v>1516</v>
      </c>
      <c r="AC269" s="429" t="s">
        <v>1516</v>
      </c>
      <c r="AD269" s="429" t="s">
        <v>1516</v>
      </c>
      <c r="AE269" s="429" t="s">
        <v>1516</v>
      </c>
      <c r="AF269" s="430">
        <v>44530</v>
      </c>
      <c r="AG269" s="429" t="s">
        <v>1516</v>
      </c>
      <c r="AH269" s="429">
        <v>1</v>
      </c>
      <c r="AI269" s="419"/>
      <c r="AJ269" s="419"/>
      <c r="AK269" s="419"/>
      <c r="AL269" s="419"/>
      <c r="AM269" s="419"/>
      <c r="AN269" s="419"/>
      <c r="AO269" s="419"/>
      <c r="AP269" s="419"/>
      <c r="AQ269" s="419"/>
      <c r="AR269" s="419"/>
      <c r="AS269" s="419"/>
      <c r="AT269" s="419"/>
      <c r="AU269" s="419"/>
      <c r="AV269" s="419"/>
      <c r="AW269" s="419"/>
      <c r="AX269" s="419"/>
      <c r="AY269" s="419"/>
      <c r="AZ269" s="419"/>
      <c r="BA269" s="419"/>
      <c r="BB269" s="419"/>
      <c r="BC269" s="419"/>
      <c r="BD269" s="419"/>
      <c r="BE269" s="419"/>
      <c r="BF269" s="419"/>
      <c r="BG269" s="419"/>
      <c r="BH269" s="419"/>
      <c r="BI269" s="419"/>
      <c r="BJ269" s="419"/>
      <c r="BK269" s="419"/>
      <c r="BL269" s="419"/>
      <c r="BM269" s="419"/>
      <c r="BN269" s="419"/>
      <c r="BO269" s="419"/>
      <c r="BP269" s="419"/>
      <c r="BQ269" s="419"/>
      <c r="BR269" s="419"/>
      <c r="BS269" s="419"/>
      <c r="BT269" s="419"/>
      <c r="BU269" s="419"/>
      <c r="BV269" s="419"/>
      <c r="BW269" s="419"/>
      <c r="BX269" s="419"/>
      <c r="BY269" s="419"/>
      <c r="BZ269" s="419"/>
      <c r="CA269" s="419"/>
      <c r="CB269" s="419"/>
      <c r="CC269" s="419"/>
      <c r="CD269" s="419"/>
      <c r="CE269" s="419"/>
      <c r="CF269" s="419"/>
      <c r="CG269" s="419"/>
      <c r="CH269" s="419"/>
      <c r="CI269" s="419"/>
      <c r="CJ269" s="419"/>
      <c r="CK269" s="419"/>
      <c r="CL269" s="419"/>
      <c r="CM269" s="419"/>
      <c r="CN269" s="419"/>
      <c r="CO269" s="419"/>
      <c r="CP269" s="419"/>
      <c r="CQ269" s="419"/>
      <c r="CR269" s="419"/>
      <c r="CS269" s="419"/>
      <c r="CT269" s="419"/>
      <c r="CU269" s="419"/>
      <c r="CV269" s="419"/>
      <c r="CW269" s="419"/>
      <c r="CX269" s="419"/>
      <c r="CY269" s="419"/>
      <c r="CZ269" s="419"/>
      <c r="DA269" s="419"/>
      <c r="DB269" s="419"/>
      <c r="DC269" s="419"/>
      <c r="DD269" s="419"/>
      <c r="DE269" s="419"/>
      <c r="DF269" s="419"/>
      <c r="DG269" s="419"/>
      <c r="DH269" s="419"/>
      <c r="DI269" s="419"/>
      <c r="DJ269" s="419"/>
      <c r="DK269" s="419"/>
      <c r="DL269" s="419"/>
      <c r="DM269" s="419"/>
      <c r="DN269" s="419"/>
      <c r="DO269" s="419"/>
      <c r="DP269" s="419"/>
      <c r="DQ269" s="419"/>
      <c r="DR269" s="419"/>
      <c r="DS269" s="419"/>
      <c r="DT269" s="419"/>
      <c r="DU269" s="419"/>
      <c r="DV269" s="419"/>
      <c r="DW269" s="419"/>
      <c r="DX269" s="419"/>
      <c r="DY269" s="419"/>
      <c r="DZ269" s="419"/>
      <c r="EA269" s="419"/>
      <c r="EB269" s="419"/>
      <c r="EC269" s="419"/>
      <c r="ED269" s="419"/>
      <c r="EE269" s="419"/>
      <c r="EF269" s="419"/>
      <c r="EG269" s="419"/>
      <c r="EH269" s="419"/>
      <c r="EI269" s="419"/>
      <c r="EJ269" s="419"/>
      <c r="EK269" s="419"/>
      <c r="EL269" s="419"/>
      <c r="EM269" s="419"/>
      <c r="EN269" s="419"/>
      <c r="EO269" s="419"/>
      <c r="EP269" s="419"/>
      <c r="EQ269" s="419"/>
      <c r="ER269" s="419"/>
      <c r="ES269" s="419"/>
      <c r="ET269" s="419"/>
      <c r="EU269" s="419"/>
    </row>
    <row r="270" spans="1:151" s="429" customFormat="1" ht="58" hidden="1">
      <c r="A270" s="429" t="s">
        <v>2453</v>
      </c>
      <c r="B270" s="429" t="s">
        <v>884</v>
      </c>
      <c r="C270" s="459" t="s">
        <v>361</v>
      </c>
      <c r="D270" s="429" t="s">
        <v>2454</v>
      </c>
      <c r="E270" s="429" t="s">
        <v>2455</v>
      </c>
      <c r="F270" s="429" t="s">
        <v>33</v>
      </c>
      <c r="G270" s="429" t="s">
        <v>2450</v>
      </c>
      <c r="H270" s="429" t="s">
        <v>1515</v>
      </c>
      <c r="I270" s="429" t="s">
        <v>1516</v>
      </c>
      <c r="J270" s="430" t="s">
        <v>1517</v>
      </c>
      <c r="K270" s="430" t="s">
        <v>962</v>
      </c>
      <c r="L270" s="430" t="s">
        <v>962</v>
      </c>
      <c r="M270" s="429" t="s">
        <v>1519</v>
      </c>
      <c r="N270" s="429" t="s">
        <v>1530</v>
      </c>
      <c r="O270" s="429" t="s">
        <v>1588</v>
      </c>
      <c r="P270" s="429" t="s">
        <v>33</v>
      </c>
      <c r="Q270" s="429" t="s">
        <v>32</v>
      </c>
      <c r="R270" s="429" t="s">
        <v>962</v>
      </c>
      <c r="S270" s="429" t="s">
        <v>1516</v>
      </c>
      <c r="T270" s="429" t="s">
        <v>1523</v>
      </c>
      <c r="V270" s="429" t="s">
        <v>6</v>
      </c>
      <c r="X270" s="429" t="s">
        <v>6</v>
      </c>
      <c r="AA270" s="429" t="s">
        <v>1516</v>
      </c>
      <c r="AB270" s="429" t="s">
        <v>1516</v>
      </c>
      <c r="AC270" s="429" t="s">
        <v>1516</v>
      </c>
      <c r="AD270" s="429" t="s">
        <v>1516</v>
      </c>
      <c r="AE270" s="429" t="s">
        <v>1516</v>
      </c>
      <c r="AF270" s="430">
        <v>44530</v>
      </c>
      <c r="AG270" s="429" t="s">
        <v>1516</v>
      </c>
      <c r="AH270" s="429">
        <v>1</v>
      </c>
      <c r="AI270" s="419"/>
      <c r="AJ270" s="419"/>
      <c r="AK270" s="419"/>
      <c r="AL270" s="419"/>
      <c r="AM270" s="419"/>
      <c r="AN270" s="419"/>
      <c r="AO270" s="419"/>
      <c r="AP270" s="419"/>
      <c r="AQ270" s="419"/>
      <c r="AR270" s="419"/>
      <c r="AS270" s="419"/>
      <c r="AT270" s="419"/>
      <c r="AU270" s="419"/>
      <c r="AV270" s="419"/>
      <c r="AW270" s="419"/>
      <c r="AX270" s="419"/>
      <c r="AY270" s="419"/>
      <c r="AZ270" s="419"/>
      <c r="BA270" s="419"/>
      <c r="BB270" s="419"/>
      <c r="BC270" s="419"/>
      <c r="BD270" s="419"/>
      <c r="BE270" s="419"/>
      <c r="BF270" s="419"/>
      <c r="BG270" s="419"/>
      <c r="BH270" s="419"/>
      <c r="BI270" s="419"/>
      <c r="BJ270" s="419"/>
      <c r="BK270" s="419"/>
      <c r="BL270" s="419"/>
      <c r="BM270" s="419"/>
      <c r="BN270" s="419"/>
      <c r="BO270" s="419"/>
      <c r="BP270" s="419"/>
      <c r="BQ270" s="419"/>
      <c r="BR270" s="419"/>
      <c r="BS270" s="419"/>
      <c r="BT270" s="419"/>
      <c r="BU270" s="419"/>
      <c r="BV270" s="419"/>
      <c r="BW270" s="419"/>
      <c r="BX270" s="419"/>
      <c r="BY270" s="419"/>
      <c r="BZ270" s="419"/>
      <c r="CA270" s="419"/>
      <c r="CB270" s="419"/>
      <c r="CC270" s="419"/>
      <c r="CD270" s="419"/>
      <c r="CE270" s="419"/>
      <c r="CF270" s="419"/>
      <c r="CG270" s="419"/>
      <c r="CH270" s="419"/>
      <c r="CI270" s="419"/>
      <c r="CJ270" s="419"/>
      <c r="CK270" s="419"/>
      <c r="CL270" s="419"/>
      <c r="CM270" s="419"/>
      <c r="CN270" s="419"/>
      <c r="CO270" s="419"/>
      <c r="CP270" s="419"/>
      <c r="CQ270" s="419"/>
      <c r="CR270" s="419"/>
      <c r="CS270" s="419"/>
      <c r="CT270" s="419"/>
      <c r="CU270" s="419"/>
      <c r="CV270" s="419"/>
      <c r="CW270" s="419"/>
      <c r="CX270" s="419"/>
      <c r="CY270" s="419"/>
      <c r="CZ270" s="419"/>
      <c r="DA270" s="419"/>
      <c r="DB270" s="419"/>
      <c r="DC270" s="419"/>
      <c r="DD270" s="419"/>
      <c r="DE270" s="419"/>
      <c r="DF270" s="419"/>
      <c r="DG270" s="419"/>
      <c r="DH270" s="419"/>
      <c r="DI270" s="419"/>
      <c r="DJ270" s="419"/>
      <c r="DK270" s="419"/>
      <c r="DL270" s="419"/>
      <c r="DM270" s="419"/>
      <c r="DN270" s="419"/>
      <c r="DO270" s="419"/>
      <c r="DP270" s="419"/>
      <c r="DQ270" s="419"/>
      <c r="DR270" s="419"/>
      <c r="DS270" s="419"/>
      <c r="DT270" s="419"/>
      <c r="DU270" s="419"/>
      <c r="DV270" s="419"/>
      <c r="DW270" s="419"/>
      <c r="DX270" s="419"/>
      <c r="DY270" s="419"/>
      <c r="DZ270" s="419"/>
      <c r="EA270" s="419"/>
      <c r="EB270" s="419"/>
      <c r="EC270" s="419"/>
      <c r="ED270" s="419"/>
      <c r="EE270" s="419"/>
      <c r="EF270" s="419"/>
      <c r="EG270" s="419"/>
      <c r="EH270" s="419"/>
      <c r="EI270" s="419"/>
      <c r="EJ270" s="419"/>
      <c r="EK270" s="419"/>
      <c r="EL270" s="419"/>
      <c r="EM270" s="419"/>
      <c r="EN270" s="419"/>
      <c r="EO270" s="419"/>
      <c r="EP270" s="419"/>
      <c r="EQ270" s="419"/>
      <c r="ER270" s="419"/>
      <c r="ES270" s="419"/>
      <c r="ET270" s="419"/>
      <c r="EU270" s="419"/>
    </row>
    <row r="271" spans="1:151" s="429" customFormat="1" ht="58" hidden="1">
      <c r="A271" s="429" t="s">
        <v>2456</v>
      </c>
      <c r="B271" s="429" t="s">
        <v>884</v>
      </c>
      <c r="C271" s="459" t="s">
        <v>361</v>
      </c>
      <c r="D271" s="429" t="s">
        <v>2457</v>
      </c>
      <c r="E271" s="429" t="s">
        <v>2422</v>
      </c>
      <c r="F271" s="429" t="s">
        <v>33</v>
      </c>
      <c r="G271" s="429" t="s">
        <v>2450</v>
      </c>
      <c r="H271" s="429" t="s">
        <v>1515</v>
      </c>
      <c r="I271" s="429" t="s">
        <v>1516</v>
      </c>
      <c r="J271" s="430" t="s">
        <v>1517</v>
      </c>
      <c r="K271" s="430" t="s">
        <v>962</v>
      </c>
      <c r="L271" s="430" t="s">
        <v>962</v>
      </c>
      <c r="M271" s="429" t="s">
        <v>1519</v>
      </c>
      <c r="N271" s="429" t="s">
        <v>1530</v>
      </c>
      <c r="O271" s="429" t="s">
        <v>1588</v>
      </c>
      <c r="P271" s="429" t="s">
        <v>33</v>
      </c>
      <c r="Q271" s="429" t="s">
        <v>32</v>
      </c>
      <c r="R271" s="429" t="s">
        <v>962</v>
      </c>
      <c r="S271" s="429" t="s">
        <v>1516</v>
      </c>
      <c r="T271" s="429" t="s">
        <v>1523</v>
      </c>
      <c r="V271" s="429" t="s">
        <v>6</v>
      </c>
      <c r="X271" s="429" t="s">
        <v>6</v>
      </c>
      <c r="AA271" s="429" t="s">
        <v>1516</v>
      </c>
      <c r="AB271" s="429" t="s">
        <v>1516</v>
      </c>
      <c r="AC271" s="429" t="s">
        <v>1516</v>
      </c>
      <c r="AD271" s="429" t="s">
        <v>1516</v>
      </c>
      <c r="AE271" s="429" t="s">
        <v>1516</v>
      </c>
      <c r="AF271" s="430">
        <v>44530</v>
      </c>
      <c r="AG271" s="429" t="s">
        <v>1516</v>
      </c>
      <c r="AH271" s="429">
        <v>1</v>
      </c>
      <c r="AI271" s="419"/>
      <c r="AJ271" s="419"/>
      <c r="AK271" s="419"/>
      <c r="AL271" s="419"/>
      <c r="AM271" s="419"/>
      <c r="AN271" s="419"/>
      <c r="AO271" s="419"/>
      <c r="AP271" s="419"/>
      <c r="AQ271" s="419"/>
      <c r="AR271" s="419"/>
      <c r="AS271" s="419"/>
      <c r="AT271" s="419"/>
      <c r="AU271" s="419"/>
      <c r="AV271" s="419"/>
      <c r="AW271" s="419"/>
      <c r="AX271" s="419"/>
      <c r="AY271" s="419"/>
      <c r="AZ271" s="419"/>
      <c r="BA271" s="419"/>
      <c r="BB271" s="419"/>
      <c r="BC271" s="419"/>
      <c r="BD271" s="419"/>
      <c r="BE271" s="419"/>
      <c r="BF271" s="419"/>
      <c r="BG271" s="419"/>
      <c r="BH271" s="419"/>
      <c r="BI271" s="419"/>
      <c r="BJ271" s="419"/>
      <c r="BK271" s="419"/>
      <c r="BL271" s="419"/>
      <c r="BM271" s="419"/>
      <c r="BN271" s="419"/>
      <c r="BO271" s="419"/>
      <c r="BP271" s="419"/>
      <c r="BQ271" s="419"/>
      <c r="BR271" s="419"/>
      <c r="BS271" s="419"/>
      <c r="BT271" s="419"/>
      <c r="BU271" s="419"/>
      <c r="BV271" s="419"/>
      <c r="BW271" s="419"/>
      <c r="BX271" s="419"/>
      <c r="BY271" s="419"/>
      <c r="BZ271" s="419"/>
      <c r="CA271" s="419"/>
      <c r="CB271" s="419"/>
      <c r="CC271" s="419"/>
      <c r="CD271" s="419"/>
      <c r="CE271" s="419"/>
      <c r="CF271" s="419"/>
      <c r="CG271" s="419"/>
      <c r="CH271" s="419"/>
      <c r="CI271" s="419"/>
      <c r="CJ271" s="419"/>
      <c r="CK271" s="419"/>
      <c r="CL271" s="419"/>
      <c r="CM271" s="419"/>
      <c r="CN271" s="419"/>
      <c r="CO271" s="419"/>
      <c r="CP271" s="419"/>
      <c r="CQ271" s="419"/>
      <c r="CR271" s="419"/>
      <c r="CS271" s="419"/>
      <c r="CT271" s="419"/>
      <c r="CU271" s="419"/>
      <c r="CV271" s="419"/>
      <c r="CW271" s="419"/>
      <c r="CX271" s="419"/>
      <c r="CY271" s="419"/>
      <c r="CZ271" s="419"/>
      <c r="DA271" s="419"/>
      <c r="DB271" s="419"/>
      <c r="DC271" s="419"/>
      <c r="DD271" s="419"/>
      <c r="DE271" s="419"/>
      <c r="DF271" s="419"/>
      <c r="DG271" s="419"/>
      <c r="DH271" s="419"/>
      <c r="DI271" s="419"/>
      <c r="DJ271" s="419"/>
      <c r="DK271" s="419"/>
      <c r="DL271" s="419"/>
      <c r="DM271" s="419"/>
      <c r="DN271" s="419"/>
      <c r="DO271" s="419"/>
      <c r="DP271" s="419"/>
      <c r="DQ271" s="419"/>
      <c r="DR271" s="419"/>
      <c r="DS271" s="419"/>
      <c r="DT271" s="419"/>
      <c r="DU271" s="419"/>
      <c r="DV271" s="419"/>
      <c r="DW271" s="419"/>
      <c r="DX271" s="419"/>
      <c r="DY271" s="419"/>
      <c r="DZ271" s="419"/>
      <c r="EA271" s="419"/>
      <c r="EB271" s="419"/>
      <c r="EC271" s="419"/>
      <c r="ED271" s="419"/>
      <c r="EE271" s="419"/>
      <c r="EF271" s="419"/>
      <c r="EG271" s="419"/>
      <c r="EH271" s="419"/>
      <c r="EI271" s="419"/>
      <c r="EJ271" s="419"/>
      <c r="EK271" s="419"/>
      <c r="EL271" s="419"/>
      <c r="EM271" s="419"/>
      <c r="EN271" s="419"/>
      <c r="EO271" s="419"/>
      <c r="EP271" s="419"/>
      <c r="EQ271" s="419"/>
      <c r="ER271" s="419"/>
      <c r="ES271" s="419"/>
      <c r="ET271" s="419"/>
      <c r="EU271" s="419"/>
    </row>
    <row r="272" spans="1:151" s="429" customFormat="1" ht="43.5" hidden="1">
      <c r="A272" s="429" t="s">
        <v>2458</v>
      </c>
      <c r="B272" s="429" t="s">
        <v>884</v>
      </c>
      <c r="C272" s="459" t="s">
        <v>361</v>
      </c>
      <c r="D272" s="429" t="s">
        <v>2459</v>
      </c>
      <c r="E272" s="429" t="s">
        <v>2425</v>
      </c>
      <c r="F272" s="429" t="s">
        <v>33</v>
      </c>
      <c r="G272" s="429" t="s">
        <v>2450</v>
      </c>
      <c r="H272" s="429" t="s">
        <v>1515</v>
      </c>
      <c r="I272" s="429" t="s">
        <v>1516</v>
      </c>
      <c r="J272" s="430" t="s">
        <v>1517</v>
      </c>
      <c r="K272" s="430" t="s">
        <v>962</v>
      </c>
      <c r="L272" s="430" t="s">
        <v>962</v>
      </c>
      <c r="M272" s="429" t="s">
        <v>1519</v>
      </c>
      <c r="N272" s="429" t="s">
        <v>1530</v>
      </c>
      <c r="O272" s="429" t="s">
        <v>1588</v>
      </c>
      <c r="P272" s="429" t="s">
        <v>33</v>
      </c>
      <c r="Q272" s="429" t="s">
        <v>32</v>
      </c>
      <c r="R272" s="429" t="s">
        <v>962</v>
      </c>
      <c r="S272" s="429" t="s">
        <v>1516</v>
      </c>
      <c r="T272" s="429" t="s">
        <v>1523</v>
      </c>
      <c r="V272" s="429" t="s">
        <v>6</v>
      </c>
      <c r="X272" s="429" t="s">
        <v>6</v>
      </c>
      <c r="AA272" s="429" t="s">
        <v>1516</v>
      </c>
      <c r="AB272" s="429" t="s">
        <v>1516</v>
      </c>
      <c r="AC272" s="429" t="s">
        <v>1516</v>
      </c>
      <c r="AD272" s="429" t="s">
        <v>1516</v>
      </c>
      <c r="AE272" s="429" t="s">
        <v>1516</v>
      </c>
      <c r="AF272" s="430">
        <v>44530</v>
      </c>
      <c r="AG272" s="429" t="s">
        <v>1516</v>
      </c>
      <c r="AH272" s="429">
        <v>1</v>
      </c>
      <c r="AI272" s="419"/>
      <c r="AJ272" s="419"/>
      <c r="AK272" s="419"/>
      <c r="AL272" s="419"/>
      <c r="AM272" s="419"/>
      <c r="AN272" s="419"/>
      <c r="AO272" s="419"/>
      <c r="AP272" s="419"/>
      <c r="AQ272" s="419"/>
      <c r="AR272" s="419"/>
      <c r="AS272" s="419"/>
      <c r="AT272" s="419"/>
      <c r="AU272" s="419"/>
      <c r="AV272" s="419"/>
      <c r="AW272" s="419"/>
      <c r="AX272" s="419"/>
      <c r="AY272" s="419"/>
      <c r="AZ272" s="419"/>
      <c r="BA272" s="419"/>
      <c r="BB272" s="419"/>
      <c r="BC272" s="419"/>
      <c r="BD272" s="419"/>
      <c r="BE272" s="419"/>
      <c r="BF272" s="419"/>
      <c r="BG272" s="419"/>
      <c r="BH272" s="419"/>
      <c r="BI272" s="419"/>
      <c r="BJ272" s="419"/>
      <c r="BK272" s="419"/>
      <c r="BL272" s="419"/>
      <c r="BM272" s="419"/>
      <c r="BN272" s="419"/>
      <c r="BO272" s="419"/>
      <c r="BP272" s="419"/>
      <c r="BQ272" s="419"/>
      <c r="BR272" s="419"/>
      <c r="BS272" s="419"/>
      <c r="BT272" s="419"/>
      <c r="BU272" s="419"/>
      <c r="BV272" s="419"/>
      <c r="BW272" s="419"/>
      <c r="BX272" s="419"/>
      <c r="BY272" s="419"/>
      <c r="BZ272" s="419"/>
      <c r="CA272" s="419"/>
      <c r="CB272" s="419"/>
      <c r="CC272" s="419"/>
      <c r="CD272" s="419"/>
      <c r="CE272" s="419"/>
      <c r="CF272" s="419"/>
      <c r="CG272" s="419"/>
      <c r="CH272" s="419"/>
      <c r="CI272" s="419"/>
      <c r="CJ272" s="419"/>
      <c r="CK272" s="419"/>
      <c r="CL272" s="419"/>
      <c r="CM272" s="419"/>
      <c r="CN272" s="419"/>
      <c r="CO272" s="419"/>
      <c r="CP272" s="419"/>
      <c r="CQ272" s="419"/>
      <c r="CR272" s="419"/>
      <c r="CS272" s="419"/>
      <c r="CT272" s="419"/>
      <c r="CU272" s="419"/>
      <c r="CV272" s="419"/>
      <c r="CW272" s="419"/>
      <c r="CX272" s="419"/>
      <c r="CY272" s="419"/>
      <c r="CZ272" s="419"/>
      <c r="DA272" s="419"/>
      <c r="DB272" s="419"/>
      <c r="DC272" s="419"/>
      <c r="DD272" s="419"/>
      <c r="DE272" s="419"/>
      <c r="DF272" s="419"/>
      <c r="DG272" s="419"/>
      <c r="DH272" s="419"/>
      <c r="DI272" s="419"/>
      <c r="DJ272" s="419"/>
      <c r="DK272" s="419"/>
      <c r="DL272" s="419"/>
      <c r="DM272" s="419"/>
      <c r="DN272" s="419"/>
      <c r="DO272" s="419"/>
      <c r="DP272" s="419"/>
      <c r="DQ272" s="419"/>
      <c r="DR272" s="419"/>
      <c r="DS272" s="419"/>
      <c r="DT272" s="419"/>
      <c r="DU272" s="419"/>
      <c r="DV272" s="419"/>
      <c r="DW272" s="419"/>
      <c r="DX272" s="419"/>
      <c r="DY272" s="419"/>
      <c r="DZ272" s="419"/>
      <c r="EA272" s="419"/>
      <c r="EB272" s="419"/>
      <c r="EC272" s="419"/>
      <c r="ED272" s="419"/>
      <c r="EE272" s="419"/>
      <c r="EF272" s="419"/>
      <c r="EG272" s="419"/>
      <c r="EH272" s="419"/>
      <c r="EI272" s="419"/>
      <c r="EJ272" s="419"/>
      <c r="EK272" s="419"/>
      <c r="EL272" s="419"/>
      <c r="EM272" s="419"/>
      <c r="EN272" s="419"/>
      <c r="EO272" s="419"/>
      <c r="EP272" s="419"/>
      <c r="EQ272" s="419"/>
      <c r="ER272" s="419"/>
      <c r="ES272" s="419"/>
      <c r="ET272" s="419"/>
      <c r="EU272" s="419"/>
    </row>
    <row r="273" spans="1:151" s="429" customFormat="1" ht="87" hidden="1">
      <c r="A273" s="429" t="s">
        <v>2460</v>
      </c>
      <c r="B273" s="429" t="s">
        <v>884</v>
      </c>
      <c r="C273" s="459" t="s">
        <v>361</v>
      </c>
      <c r="D273" s="429" t="s">
        <v>2461</v>
      </c>
      <c r="E273" s="429" t="s">
        <v>2462</v>
      </c>
      <c r="F273" s="429" t="s">
        <v>33</v>
      </c>
      <c r="G273" s="429" t="s">
        <v>2450</v>
      </c>
      <c r="H273" s="429" t="s">
        <v>1515</v>
      </c>
      <c r="I273" s="429" t="s">
        <v>1516</v>
      </c>
      <c r="J273" s="430" t="s">
        <v>1517</v>
      </c>
      <c r="K273" s="430" t="s">
        <v>962</v>
      </c>
      <c r="L273" s="430" t="s">
        <v>962</v>
      </c>
      <c r="M273" s="429" t="s">
        <v>1519</v>
      </c>
      <c r="N273" s="429" t="s">
        <v>1530</v>
      </c>
      <c r="O273" s="429" t="s">
        <v>1588</v>
      </c>
      <c r="P273" s="429" t="s">
        <v>33</v>
      </c>
      <c r="Q273" s="429" t="s">
        <v>32</v>
      </c>
      <c r="R273" s="429" t="s">
        <v>962</v>
      </c>
      <c r="S273" s="429" t="s">
        <v>1516</v>
      </c>
      <c r="T273" s="429" t="s">
        <v>1523</v>
      </c>
      <c r="V273" s="429" t="s">
        <v>6</v>
      </c>
      <c r="X273" s="429" t="s">
        <v>6</v>
      </c>
      <c r="AA273" s="429" t="s">
        <v>1516</v>
      </c>
      <c r="AB273" s="429" t="s">
        <v>1516</v>
      </c>
      <c r="AC273" s="429" t="s">
        <v>1516</v>
      </c>
      <c r="AD273" s="429" t="s">
        <v>1516</v>
      </c>
      <c r="AE273" s="429" t="s">
        <v>1516</v>
      </c>
      <c r="AF273" s="430">
        <v>44530</v>
      </c>
      <c r="AG273" s="429" t="s">
        <v>1516</v>
      </c>
      <c r="AH273" s="429">
        <v>1</v>
      </c>
      <c r="AI273" s="419"/>
      <c r="AJ273" s="419"/>
      <c r="AK273" s="419"/>
      <c r="AL273" s="419"/>
      <c r="AM273" s="419"/>
      <c r="AN273" s="419"/>
      <c r="AO273" s="419"/>
      <c r="AP273" s="419"/>
      <c r="AQ273" s="419"/>
      <c r="AR273" s="419"/>
      <c r="AS273" s="419"/>
      <c r="AT273" s="419"/>
      <c r="AU273" s="419"/>
      <c r="AV273" s="419"/>
      <c r="AW273" s="419"/>
      <c r="AX273" s="419"/>
      <c r="AY273" s="419"/>
      <c r="AZ273" s="419"/>
      <c r="BA273" s="419"/>
      <c r="BB273" s="419"/>
      <c r="BC273" s="419"/>
      <c r="BD273" s="419"/>
      <c r="BE273" s="419"/>
      <c r="BF273" s="419"/>
      <c r="BG273" s="419"/>
      <c r="BH273" s="419"/>
      <c r="BI273" s="419"/>
      <c r="BJ273" s="419"/>
      <c r="BK273" s="419"/>
      <c r="BL273" s="419"/>
      <c r="BM273" s="419"/>
      <c r="BN273" s="419"/>
      <c r="BO273" s="419"/>
      <c r="BP273" s="419"/>
      <c r="BQ273" s="419"/>
      <c r="BR273" s="419"/>
      <c r="BS273" s="419"/>
      <c r="BT273" s="419"/>
      <c r="BU273" s="419"/>
      <c r="BV273" s="419"/>
      <c r="BW273" s="419"/>
      <c r="BX273" s="419"/>
      <c r="BY273" s="419"/>
      <c r="BZ273" s="419"/>
      <c r="CA273" s="419"/>
      <c r="CB273" s="419"/>
      <c r="CC273" s="419"/>
      <c r="CD273" s="419"/>
      <c r="CE273" s="419"/>
      <c r="CF273" s="419"/>
      <c r="CG273" s="419"/>
      <c r="CH273" s="419"/>
      <c r="CI273" s="419"/>
      <c r="CJ273" s="419"/>
      <c r="CK273" s="419"/>
      <c r="CL273" s="419"/>
      <c r="CM273" s="419"/>
      <c r="CN273" s="419"/>
      <c r="CO273" s="419"/>
      <c r="CP273" s="419"/>
      <c r="CQ273" s="419"/>
      <c r="CR273" s="419"/>
      <c r="CS273" s="419"/>
      <c r="CT273" s="419"/>
      <c r="CU273" s="419"/>
      <c r="CV273" s="419"/>
      <c r="CW273" s="419"/>
      <c r="CX273" s="419"/>
      <c r="CY273" s="419"/>
      <c r="CZ273" s="419"/>
      <c r="DA273" s="419"/>
      <c r="DB273" s="419"/>
      <c r="DC273" s="419"/>
      <c r="DD273" s="419"/>
      <c r="DE273" s="419"/>
      <c r="DF273" s="419"/>
      <c r="DG273" s="419"/>
      <c r="DH273" s="419"/>
      <c r="DI273" s="419"/>
      <c r="DJ273" s="419"/>
      <c r="DK273" s="419"/>
      <c r="DL273" s="419"/>
      <c r="DM273" s="419"/>
      <c r="DN273" s="419"/>
      <c r="DO273" s="419"/>
      <c r="DP273" s="419"/>
      <c r="DQ273" s="419"/>
      <c r="DR273" s="419"/>
      <c r="DS273" s="419"/>
      <c r="DT273" s="419"/>
      <c r="DU273" s="419"/>
      <c r="DV273" s="419"/>
      <c r="DW273" s="419"/>
      <c r="DX273" s="419"/>
      <c r="DY273" s="419"/>
      <c r="DZ273" s="419"/>
      <c r="EA273" s="419"/>
      <c r="EB273" s="419"/>
      <c r="EC273" s="419"/>
      <c r="ED273" s="419"/>
      <c r="EE273" s="419"/>
      <c r="EF273" s="419"/>
      <c r="EG273" s="419"/>
      <c r="EH273" s="419"/>
      <c r="EI273" s="419"/>
      <c r="EJ273" s="419"/>
      <c r="EK273" s="419"/>
      <c r="EL273" s="419"/>
      <c r="EM273" s="419"/>
      <c r="EN273" s="419"/>
      <c r="EO273" s="419"/>
      <c r="EP273" s="419"/>
      <c r="EQ273" s="419"/>
      <c r="ER273" s="419"/>
      <c r="ES273" s="419"/>
      <c r="ET273" s="419"/>
      <c r="EU273" s="419"/>
    </row>
    <row r="274" spans="1:151" s="429" customFormat="1" ht="58" hidden="1">
      <c r="A274" s="429" t="s">
        <v>2463</v>
      </c>
      <c r="B274" s="429" t="s">
        <v>884</v>
      </c>
      <c r="C274" s="459" t="s">
        <v>361</v>
      </c>
      <c r="D274" s="429" t="s">
        <v>2464</v>
      </c>
      <c r="E274" s="429" t="s">
        <v>2428</v>
      </c>
      <c r="F274" s="429" t="s">
        <v>33</v>
      </c>
      <c r="G274" s="429" t="s">
        <v>2450</v>
      </c>
      <c r="H274" s="429" t="s">
        <v>1515</v>
      </c>
      <c r="I274" s="429" t="s">
        <v>1516</v>
      </c>
      <c r="J274" s="430" t="s">
        <v>1517</v>
      </c>
      <c r="K274" s="430" t="s">
        <v>962</v>
      </c>
      <c r="L274" s="430" t="s">
        <v>962</v>
      </c>
      <c r="M274" s="429" t="s">
        <v>1519</v>
      </c>
      <c r="N274" s="429" t="s">
        <v>1530</v>
      </c>
      <c r="O274" s="429" t="s">
        <v>1588</v>
      </c>
      <c r="P274" s="429" t="s">
        <v>33</v>
      </c>
      <c r="Q274" s="429" t="s">
        <v>32</v>
      </c>
      <c r="R274" s="429" t="s">
        <v>962</v>
      </c>
      <c r="S274" s="429" t="s">
        <v>1516</v>
      </c>
      <c r="T274" s="429" t="s">
        <v>1523</v>
      </c>
      <c r="V274" s="429" t="s">
        <v>6</v>
      </c>
      <c r="X274" s="429" t="s">
        <v>6</v>
      </c>
      <c r="AA274" s="429" t="s">
        <v>1516</v>
      </c>
      <c r="AB274" s="429" t="s">
        <v>1516</v>
      </c>
      <c r="AC274" s="429" t="s">
        <v>1516</v>
      </c>
      <c r="AD274" s="429" t="s">
        <v>1516</v>
      </c>
      <c r="AE274" s="429" t="s">
        <v>1516</v>
      </c>
      <c r="AF274" s="430">
        <v>44530</v>
      </c>
      <c r="AG274" s="429" t="s">
        <v>1516</v>
      </c>
      <c r="AH274" s="429">
        <v>1</v>
      </c>
      <c r="AI274" s="419"/>
      <c r="AJ274" s="419"/>
      <c r="AK274" s="419"/>
      <c r="AL274" s="419"/>
      <c r="AM274" s="419"/>
      <c r="AN274" s="419"/>
      <c r="AO274" s="419"/>
      <c r="AP274" s="419"/>
      <c r="AQ274" s="419"/>
      <c r="AR274" s="419"/>
      <c r="AS274" s="419"/>
      <c r="AT274" s="419"/>
      <c r="AU274" s="419"/>
      <c r="AV274" s="419"/>
      <c r="AW274" s="419"/>
      <c r="AX274" s="419"/>
      <c r="AY274" s="419"/>
      <c r="AZ274" s="419"/>
      <c r="BA274" s="419"/>
      <c r="BB274" s="419"/>
      <c r="BC274" s="419"/>
      <c r="BD274" s="419"/>
      <c r="BE274" s="419"/>
      <c r="BF274" s="419"/>
      <c r="BG274" s="419"/>
      <c r="BH274" s="419"/>
      <c r="BI274" s="419"/>
      <c r="BJ274" s="419"/>
      <c r="BK274" s="419"/>
      <c r="BL274" s="419"/>
      <c r="BM274" s="419"/>
      <c r="BN274" s="419"/>
      <c r="BO274" s="419"/>
      <c r="BP274" s="419"/>
      <c r="BQ274" s="419"/>
      <c r="BR274" s="419"/>
      <c r="BS274" s="419"/>
      <c r="BT274" s="419"/>
      <c r="BU274" s="419"/>
      <c r="BV274" s="419"/>
      <c r="BW274" s="419"/>
      <c r="BX274" s="419"/>
      <c r="BY274" s="419"/>
      <c r="BZ274" s="419"/>
      <c r="CA274" s="419"/>
      <c r="CB274" s="419"/>
      <c r="CC274" s="419"/>
      <c r="CD274" s="419"/>
      <c r="CE274" s="419"/>
      <c r="CF274" s="419"/>
      <c r="CG274" s="419"/>
      <c r="CH274" s="419"/>
      <c r="CI274" s="419"/>
      <c r="CJ274" s="419"/>
      <c r="CK274" s="419"/>
      <c r="CL274" s="419"/>
      <c r="CM274" s="419"/>
      <c r="CN274" s="419"/>
      <c r="CO274" s="419"/>
      <c r="CP274" s="419"/>
      <c r="CQ274" s="419"/>
      <c r="CR274" s="419"/>
      <c r="CS274" s="419"/>
      <c r="CT274" s="419"/>
      <c r="CU274" s="419"/>
      <c r="CV274" s="419"/>
      <c r="CW274" s="419"/>
      <c r="CX274" s="419"/>
      <c r="CY274" s="419"/>
      <c r="CZ274" s="419"/>
      <c r="DA274" s="419"/>
      <c r="DB274" s="419"/>
      <c r="DC274" s="419"/>
      <c r="DD274" s="419"/>
      <c r="DE274" s="419"/>
      <c r="DF274" s="419"/>
      <c r="DG274" s="419"/>
      <c r="DH274" s="419"/>
      <c r="DI274" s="419"/>
      <c r="DJ274" s="419"/>
      <c r="DK274" s="419"/>
      <c r="DL274" s="419"/>
      <c r="DM274" s="419"/>
      <c r="DN274" s="419"/>
      <c r="DO274" s="419"/>
      <c r="DP274" s="419"/>
      <c r="DQ274" s="419"/>
      <c r="DR274" s="419"/>
      <c r="DS274" s="419"/>
      <c r="DT274" s="419"/>
      <c r="DU274" s="419"/>
      <c r="DV274" s="419"/>
      <c r="DW274" s="419"/>
      <c r="DX274" s="419"/>
      <c r="DY274" s="419"/>
      <c r="DZ274" s="419"/>
      <c r="EA274" s="419"/>
      <c r="EB274" s="419"/>
      <c r="EC274" s="419"/>
      <c r="ED274" s="419"/>
      <c r="EE274" s="419"/>
      <c r="EF274" s="419"/>
      <c r="EG274" s="419"/>
      <c r="EH274" s="419"/>
      <c r="EI274" s="419"/>
      <c r="EJ274" s="419"/>
      <c r="EK274" s="419"/>
      <c r="EL274" s="419"/>
      <c r="EM274" s="419"/>
      <c r="EN274" s="419"/>
      <c r="EO274" s="419"/>
      <c r="EP274" s="419"/>
      <c r="EQ274" s="419"/>
      <c r="ER274" s="419"/>
      <c r="ES274" s="419"/>
      <c r="ET274" s="419"/>
      <c r="EU274" s="419"/>
    </row>
    <row r="275" spans="1:151" s="429" customFormat="1" ht="29" hidden="1">
      <c r="A275" s="429" t="s">
        <v>2465</v>
      </c>
      <c r="B275" s="429" t="s">
        <v>884</v>
      </c>
      <c r="C275" s="459" t="s">
        <v>361</v>
      </c>
      <c r="D275" s="429" t="s">
        <v>2466</v>
      </c>
      <c r="E275" s="429" t="s">
        <v>2419</v>
      </c>
      <c r="F275" s="429" t="s">
        <v>33</v>
      </c>
      <c r="G275" s="429" t="s">
        <v>2467</v>
      </c>
      <c r="H275" s="429" t="s">
        <v>1515</v>
      </c>
      <c r="I275" s="429" t="s">
        <v>1516</v>
      </c>
      <c r="J275" s="430" t="s">
        <v>1517</v>
      </c>
      <c r="K275" s="430" t="s">
        <v>962</v>
      </c>
      <c r="L275" s="430" t="s">
        <v>962</v>
      </c>
      <c r="M275" s="429" t="s">
        <v>1519</v>
      </c>
      <c r="N275" s="429" t="s">
        <v>1530</v>
      </c>
      <c r="O275" s="429" t="s">
        <v>1588</v>
      </c>
      <c r="P275" s="429" t="s">
        <v>33</v>
      </c>
      <c r="Q275" s="429" t="s">
        <v>32</v>
      </c>
      <c r="R275" s="429" t="s">
        <v>962</v>
      </c>
      <c r="S275" s="429" t="s">
        <v>1516</v>
      </c>
      <c r="T275" s="429" t="s">
        <v>1523</v>
      </c>
      <c r="V275" s="429" t="s">
        <v>6</v>
      </c>
      <c r="X275" s="429" t="s">
        <v>6</v>
      </c>
      <c r="AA275" s="429" t="s">
        <v>1516</v>
      </c>
      <c r="AB275" s="429" t="s">
        <v>1516</v>
      </c>
      <c r="AC275" s="429" t="s">
        <v>1516</v>
      </c>
      <c r="AD275" s="429" t="s">
        <v>1516</v>
      </c>
      <c r="AE275" s="429" t="s">
        <v>1516</v>
      </c>
      <c r="AF275" s="430">
        <v>44530</v>
      </c>
      <c r="AG275" s="429" t="s">
        <v>1516</v>
      </c>
      <c r="AH275" s="429">
        <v>1</v>
      </c>
      <c r="AI275" s="419"/>
      <c r="AJ275" s="419"/>
      <c r="AK275" s="419"/>
      <c r="AL275" s="419"/>
      <c r="AM275" s="419"/>
      <c r="AN275" s="419"/>
      <c r="AO275" s="419"/>
      <c r="AP275" s="419"/>
      <c r="AQ275" s="419"/>
      <c r="AR275" s="419"/>
      <c r="AS275" s="419"/>
      <c r="AT275" s="419"/>
      <c r="AU275" s="419"/>
      <c r="AV275" s="419"/>
      <c r="AW275" s="419"/>
      <c r="AX275" s="419"/>
      <c r="AY275" s="419"/>
      <c r="AZ275" s="419"/>
      <c r="BA275" s="419"/>
      <c r="BB275" s="419"/>
      <c r="BC275" s="419"/>
      <c r="BD275" s="419"/>
      <c r="BE275" s="419"/>
      <c r="BF275" s="419"/>
      <c r="BG275" s="419"/>
      <c r="BH275" s="419"/>
      <c r="BI275" s="419"/>
      <c r="BJ275" s="419"/>
      <c r="BK275" s="419"/>
      <c r="BL275" s="419"/>
      <c r="BM275" s="419"/>
      <c r="BN275" s="419"/>
      <c r="BO275" s="419"/>
      <c r="BP275" s="419"/>
      <c r="BQ275" s="419"/>
      <c r="BR275" s="419"/>
      <c r="BS275" s="419"/>
      <c r="BT275" s="419"/>
      <c r="BU275" s="419"/>
      <c r="BV275" s="419"/>
      <c r="BW275" s="419"/>
      <c r="BX275" s="419"/>
      <c r="BY275" s="419"/>
      <c r="BZ275" s="419"/>
      <c r="CA275" s="419"/>
      <c r="CB275" s="419"/>
      <c r="CC275" s="419"/>
      <c r="CD275" s="419"/>
      <c r="CE275" s="419"/>
      <c r="CF275" s="419"/>
      <c r="CG275" s="419"/>
      <c r="CH275" s="419"/>
      <c r="CI275" s="419"/>
      <c r="CJ275" s="419"/>
      <c r="CK275" s="419"/>
      <c r="CL275" s="419"/>
      <c r="CM275" s="419"/>
      <c r="CN275" s="419"/>
      <c r="CO275" s="419"/>
      <c r="CP275" s="419"/>
      <c r="CQ275" s="419"/>
      <c r="CR275" s="419"/>
      <c r="CS275" s="419"/>
      <c r="CT275" s="419"/>
      <c r="CU275" s="419"/>
      <c r="CV275" s="419"/>
      <c r="CW275" s="419"/>
      <c r="CX275" s="419"/>
      <c r="CY275" s="419"/>
      <c r="CZ275" s="419"/>
      <c r="DA275" s="419"/>
      <c r="DB275" s="419"/>
      <c r="DC275" s="419"/>
      <c r="DD275" s="419"/>
      <c r="DE275" s="419"/>
      <c r="DF275" s="419"/>
      <c r="DG275" s="419"/>
      <c r="DH275" s="419"/>
      <c r="DI275" s="419"/>
      <c r="DJ275" s="419"/>
      <c r="DK275" s="419"/>
      <c r="DL275" s="419"/>
      <c r="DM275" s="419"/>
      <c r="DN275" s="419"/>
      <c r="DO275" s="419"/>
      <c r="DP275" s="419"/>
      <c r="DQ275" s="419"/>
      <c r="DR275" s="419"/>
      <c r="DS275" s="419"/>
      <c r="DT275" s="419"/>
      <c r="DU275" s="419"/>
      <c r="DV275" s="419"/>
      <c r="DW275" s="419"/>
      <c r="DX275" s="419"/>
      <c r="DY275" s="419"/>
      <c r="DZ275" s="419"/>
      <c r="EA275" s="419"/>
      <c r="EB275" s="419"/>
      <c r="EC275" s="419"/>
      <c r="ED275" s="419"/>
      <c r="EE275" s="419"/>
      <c r="EF275" s="419"/>
      <c r="EG275" s="419"/>
      <c r="EH275" s="419"/>
      <c r="EI275" s="419"/>
      <c r="EJ275" s="419"/>
      <c r="EK275" s="419"/>
      <c r="EL275" s="419"/>
      <c r="EM275" s="419"/>
      <c r="EN275" s="419"/>
      <c r="EO275" s="419"/>
      <c r="EP275" s="419"/>
      <c r="EQ275" s="419"/>
      <c r="ER275" s="419"/>
      <c r="ES275" s="419"/>
      <c r="ET275" s="419"/>
      <c r="EU275" s="419"/>
    </row>
    <row r="276" spans="1:151" s="429" customFormat="1" ht="29" hidden="1">
      <c r="A276" s="429" t="s">
        <v>2468</v>
      </c>
      <c r="B276" s="429" t="s">
        <v>884</v>
      </c>
      <c r="C276" s="459" t="s">
        <v>361</v>
      </c>
      <c r="D276" s="429" t="s">
        <v>2469</v>
      </c>
      <c r="E276" s="429" t="s">
        <v>2415</v>
      </c>
      <c r="F276" s="429" t="s">
        <v>33</v>
      </c>
      <c r="G276" s="429" t="s">
        <v>2467</v>
      </c>
      <c r="H276" s="429" t="s">
        <v>1515</v>
      </c>
      <c r="I276" s="429" t="s">
        <v>1516</v>
      </c>
      <c r="J276" s="430" t="s">
        <v>1517</v>
      </c>
      <c r="K276" s="430" t="s">
        <v>962</v>
      </c>
      <c r="L276" s="430" t="s">
        <v>962</v>
      </c>
      <c r="M276" s="429" t="s">
        <v>1519</v>
      </c>
      <c r="N276" s="429" t="s">
        <v>1530</v>
      </c>
      <c r="O276" s="429" t="s">
        <v>1588</v>
      </c>
      <c r="P276" s="429" t="s">
        <v>33</v>
      </c>
      <c r="Q276" s="429" t="s">
        <v>32</v>
      </c>
      <c r="R276" s="429" t="s">
        <v>962</v>
      </c>
      <c r="S276" s="429" t="s">
        <v>1516</v>
      </c>
      <c r="T276" s="429" t="s">
        <v>1523</v>
      </c>
      <c r="V276" s="429" t="s">
        <v>6</v>
      </c>
      <c r="X276" s="429" t="s">
        <v>6</v>
      </c>
      <c r="AA276" s="429" t="s">
        <v>1516</v>
      </c>
      <c r="AB276" s="429" t="s">
        <v>1516</v>
      </c>
      <c r="AC276" s="429" t="s">
        <v>1516</v>
      </c>
      <c r="AD276" s="429" t="s">
        <v>1516</v>
      </c>
      <c r="AE276" s="429" t="s">
        <v>1516</v>
      </c>
      <c r="AF276" s="430">
        <v>44530</v>
      </c>
      <c r="AG276" s="429" t="s">
        <v>1516</v>
      </c>
      <c r="AH276" s="429">
        <v>1</v>
      </c>
      <c r="AI276" s="419"/>
      <c r="AJ276" s="419"/>
      <c r="AK276" s="419"/>
      <c r="AL276" s="419"/>
      <c r="AM276" s="419"/>
      <c r="AN276" s="419"/>
      <c r="AO276" s="419"/>
      <c r="AP276" s="419"/>
      <c r="AQ276" s="419"/>
      <c r="AR276" s="419"/>
      <c r="AS276" s="419"/>
      <c r="AT276" s="419"/>
      <c r="AU276" s="419"/>
      <c r="AV276" s="419"/>
      <c r="AW276" s="419"/>
      <c r="AX276" s="419"/>
      <c r="AY276" s="419"/>
      <c r="AZ276" s="419"/>
      <c r="BA276" s="419"/>
      <c r="BB276" s="419"/>
      <c r="BC276" s="419"/>
      <c r="BD276" s="419"/>
      <c r="BE276" s="419"/>
      <c r="BF276" s="419"/>
      <c r="BG276" s="419"/>
      <c r="BH276" s="419"/>
      <c r="BI276" s="419"/>
      <c r="BJ276" s="419"/>
      <c r="BK276" s="419"/>
      <c r="BL276" s="419"/>
      <c r="BM276" s="419"/>
      <c r="BN276" s="419"/>
      <c r="BO276" s="419"/>
      <c r="BP276" s="419"/>
      <c r="BQ276" s="419"/>
      <c r="BR276" s="419"/>
      <c r="BS276" s="419"/>
      <c r="BT276" s="419"/>
      <c r="BU276" s="419"/>
      <c r="BV276" s="419"/>
      <c r="BW276" s="419"/>
      <c r="BX276" s="419"/>
      <c r="BY276" s="419"/>
      <c r="BZ276" s="419"/>
      <c r="CA276" s="419"/>
      <c r="CB276" s="419"/>
      <c r="CC276" s="419"/>
      <c r="CD276" s="419"/>
      <c r="CE276" s="419"/>
      <c r="CF276" s="419"/>
      <c r="CG276" s="419"/>
      <c r="CH276" s="419"/>
      <c r="CI276" s="419"/>
      <c r="CJ276" s="419"/>
      <c r="CK276" s="419"/>
      <c r="CL276" s="419"/>
      <c r="CM276" s="419"/>
      <c r="CN276" s="419"/>
      <c r="CO276" s="419"/>
      <c r="CP276" s="419"/>
      <c r="CQ276" s="419"/>
      <c r="CR276" s="419"/>
      <c r="CS276" s="419"/>
      <c r="CT276" s="419"/>
      <c r="CU276" s="419"/>
      <c r="CV276" s="419"/>
      <c r="CW276" s="419"/>
      <c r="CX276" s="419"/>
      <c r="CY276" s="419"/>
      <c r="CZ276" s="419"/>
      <c r="DA276" s="419"/>
      <c r="DB276" s="419"/>
      <c r="DC276" s="419"/>
      <c r="DD276" s="419"/>
      <c r="DE276" s="419"/>
      <c r="DF276" s="419"/>
      <c r="DG276" s="419"/>
      <c r="DH276" s="419"/>
      <c r="DI276" s="419"/>
      <c r="DJ276" s="419"/>
      <c r="DK276" s="419"/>
      <c r="DL276" s="419"/>
      <c r="DM276" s="419"/>
      <c r="DN276" s="419"/>
      <c r="DO276" s="419"/>
      <c r="DP276" s="419"/>
      <c r="DQ276" s="419"/>
      <c r="DR276" s="419"/>
      <c r="DS276" s="419"/>
      <c r="DT276" s="419"/>
      <c r="DU276" s="419"/>
      <c r="DV276" s="419"/>
      <c r="DW276" s="419"/>
      <c r="DX276" s="419"/>
      <c r="DY276" s="419"/>
      <c r="DZ276" s="419"/>
      <c r="EA276" s="419"/>
      <c r="EB276" s="419"/>
      <c r="EC276" s="419"/>
      <c r="ED276" s="419"/>
      <c r="EE276" s="419"/>
      <c r="EF276" s="419"/>
      <c r="EG276" s="419"/>
      <c r="EH276" s="419"/>
      <c r="EI276" s="419"/>
      <c r="EJ276" s="419"/>
      <c r="EK276" s="419"/>
      <c r="EL276" s="419"/>
      <c r="EM276" s="419"/>
      <c r="EN276" s="419"/>
      <c r="EO276" s="419"/>
      <c r="EP276" s="419"/>
      <c r="EQ276" s="419"/>
      <c r="ER276" s="419"/>
      <c r="ES276" s="419"/>
      <c r="ET276" s="419"/>
      <c r="EU276" s="419"/>
    </row>
    <row r="277" spans="1:151" s="429" customFormat="1" ht="43.5" hidden="1">
      <c r="A277" s="429" t="s">
        <v>2470</v>
      </c>
      <c r="B277" s="429" t="s">
        <v>884</v>
      </c>
      <c r="C277" s="459" t="s">
        <v>361</v>
      </c>
      <c r="D277" s="429" t="s">
        <v>2471</v>
      </c>
      <c r="E277" s="429" t="s">
        <v>2455</v>
      </c>
      <c r="F277" s="429" t="s">
        <v>33</v>
      </c>
      <c r="G277" s="429" t="s">
        <v>2467</v>
      </c>
      <c r="H277" s="429" t="s">
        <v>1515</v>
      </c>
      <c r="I277" s="429" t="s">
        <v>1516</v>
      </c>
      <c r="J277" s="430" t="s">
        <v>1517</v>
      </c>
      <c r="K277" s="430" t="s">
        <v>962</v>
      </c>
      <c r="L277" s="430" t="s">
        <v>962</v>
      </c>
      <c r="M277" s="429" t="s">
        <v>1519</v>
      </c>
      <c r="N277" s="429" t="s">
        <v>1530</v>
      </c>
      <c r="O277" s="429" t="s">
        <v>1588</v>
      </c>
      <c r="P277" s="429" t="s">
        <v>33</v>
      </c>
      <c r="Q277" s="429" t="s">
        <v>32</v>
      </c>
      <c r="R277" s="429" t="s">
        <v>962</v>
      </c>
      <c r="S277" s="429" t="s">
        <v>1516</v>
      </c>
      <c r="T277" s="429" t="s">
        <v>1523</v>
      </c>
      <c r="V277" s="429" t="s">
        <v>6</v>
      </c>
      <c r="X277" s="429" t="s">
        <v>6</v>
      </c>
      <c r="AA277" s="429" t="s">
        <v>1516</v>
      </c>
      <c r="AB277" s="429" t="s">
        <v>1516</v>
      </c>
      <c r="AC277" s="429" t="s">
        <v>1516</v>
      </c>
      <c r="AD277" s="429" t="s">
        <v>1516</v>
      </c>
      <c r="AE277" s="429" t="s">
        <v>1516</v>
      </c>
      <c r="AF277" s="430">
        <v>44530</v>
      </c>
      <c r="AG277" s="429" t="s">
        <v>1516</v>
      </c>
      <c r="AH277" s="429">
        <v>1</v>
      </c>
      <c r="AI277" s="419"/>
      <c r="AJ277" s="419"/>
      <c r="AK277" s="419"/>
      <c r="AL277" s="419"/>
      <c r="AM277" s="419"/>
      <c r="AN277" s="419"/>
      <c r="AO277" s="419"/>
      <c r="AP277" s="419"/>
      <c r="AQ277" s="419"/>
      <c r="AR277" s="419"/>
      <c r="AS277" s="419"/>
      <c r="AT277" s="419"/>
      <c r="AU277" s="419"/>
      <c r="AV277" s="419"/>
      <c r="AW277" s="419"/>
      <c r="AX277" s="419"/>
      <c r="AY277" s="419"/>
      <c r="AZ277" s="419"/>
      <c r="BA277" s="419"/>
      <c r="BB277" s="419"/>
      <c r="BC277" s="419"/>
      <c r="BD277" s="419"/>
      <c r="BE277" s="419"/>
      <c r="BF277" s="419"/>
      <c r="BG277" s="419"/>
      <c r="BH277" s="419"/>
      <c r="BI277" s="419"/>
      <c r="BJ277" s="419"/>
      <c r="BK277" s="419"/>
      <c r="BL277" s="419"/>
      <c r="BM277" s="419"/>
      <c r="BN277" s="419"/>
      <c r="BO277" s="419"/>
      <c r="BP277" s="419"/>
      <c r="BQ277" s="419"/>
      <c r="BR277" s="419"/>
      <c r="BS277" s="419"/>
      <c r="BT277" s="419"/>
      <c r="BU277" s="419"/>
      <c r="BV277" s="419"/>
      <c r="BW277" s="419"/>
      <c r="BX277" s="419"/>
      <c r="BY277" s="419"/>
      <c r="BZ277" s="419"/>
      <c r="CA277" s="419"/>
      <c r="CB277" s="419"/>
      <c r="CC277" s="419"/>
      <c r="CD277" s="419"/>
      <c r="CE277" s="419"/>
      <c r="CF277" s="419"/>
      <c r="CG277" s="419"/>
      <c r="CH277" s="419"/>
      <c r="CI277" s="419"/>
      <c r="CJ277" s="419"/>
      <c r="CK277" s="419"/>
      <c r="CL277" s="419"/>
      <c r="CM277" s="419"/>
      <c r="CN277" s="419"/>
      <c r="CO277" s="419"/>
      <c r="CP277" s="419"/>
      <c r="CQ277" s="419"/>
      <c r="CR277" s="419"/>
      <c r="CS277" s="419"/>
      <c r="CT277" s="419"/>
      <c r="CU277" s="419"/>
      <c r="CV277" s="419"/>
      <c r="CW277" s="419"/>
      <c r="CX277" s="419"/>
      <c r="CY277" s="419"/>
      <c r="CZ277" s="419"/>
      <c r="DA277" s="419"/>
      <c r="DB277" s="419"/>
      <c r="DC277" s="419"/>
      <c r="DD277" s="419"/>
      <c r="DE277" s="419"/>
      <c r="DF277" s="419"/>
      <c r="DG277" s="419"/>
      <c r="DH277" s="419"/>
      <c r="DI277" s="419"/>
      <c r="DJ277" s="419"/>
      <c r="DK277" s="419"/>
      <c r="DL277" s="419"/>
      <c r="DM277" s="419"/>
      <c r="DN277" s="419"/>
      <c r="DO277" s="419"/>
      <c r="DP277" s="419"/>
      <c r="DQ277" s="419"/>
      <c r="DR277" s="419"/>
      <c r="DS277" s="419"/>
      <c r="DT277" s="419"/>
      <c r="DU277" s="419"/>
      <c r="DV277" s="419"/>
      <c r="DW277" s="419"/>
      <c r="DX277" s="419"/>
      <c r="DY277" s="419"/>
      <c r="DZ277" s="419"/>
      <c r="EA277" s="419"/>
      <c r="EB277" s="419"/>
      <c r="EC277" s="419"/>
      <c r="ED277" s="419"/>
      <c r="EE277" s="419"/>
      <c r="EF277" s="419"/>
      <c r="EG277" s="419"/>
      <c r="EH277" s="419"/>
      <c r="EI277" s="419"/>
      <c r="EJ277" s="419"/>
      <c r="EK277" s="419"/>
      <c r="EL277" s="419"/>
      <c r="EM277" s="419"/>
      <c r="EN277" s="419"/>
      <c r="EO277" s="419"/>
      <c r="EP277" s="419"/>
      <c r="EQ277" s="419"/>
      <c r="ER277" s="419"/>
      <c r="ES277" s="419"/>
      <c r="ET277" s="419"/>
      <c r="EU277" s="419"/>
    </row>
    <row r="278" spans="1:151" s="429" customFormat="1" ht="43.5" hidden="1">
      <c r="A278" s="429" t="s">
        <v>2472</v>
      </c>
      <c r="B278" s="429" t="s">
        <v>884</v>
      </c>
      <c r="C278" s="459" t="s">
        <v>361</v>
      </c>
      <c r="D278" s="429" t="s">
        <v>2473</v>
      </c>
      <c r="E278" s="429" t="s">
        <v>2422</v>
      </c>
      <c r="F278" s="429" t="s">
        <v>33</v>
      </c>
      <c r="G278" s="429" t="s">
        <v>2467</v>
      </c>
      <c r="H278" s="429" t="s">
        <v>1515</v>
      </c>
      <c r="I278" s="429" t="s">
        <v>1516</v>
      </c>
      <c r="J278" s="430" t="s">
        <v>1517</v>
      </c>
      <c r="K278" s="430" t="s">
        <v>962</v>
      </c>
      <c r="L278" s="430" t="s">
        <v>962</v>
      </c>
      <c r="M278" s="429" t="s">
        <v>1519</v>
      </c>
      <c r="N278" s="429" t="s">
        <v>1530</v>
      </c>
      <c r="O278" s="429" t="s">
        <v>1588</v>
      </c>
      <c r="P278" s="429" t="s">
        <v>33</v>
      </c>
      <c r="Q278" s="429" t="s">
        <v>32</v>
      </c>
      <c r="R278" s="429" t="s">
        <v>962</v>
      </c>
      <c r="S278" s="429" t="s">
        <v>1516</v>
      </c>
      <c r="T278" s="429" t="s">
        <v>1523</v>
      </c>
      <c r="V278" s="429" t="s">
        <v>6</v>
      </c>
      <c r="X278" s="429" t="s">
        <v>6</v>
      </c>
      <c r="AA278" s="429" t="s">
        <v>1516</v>
      </c>
      <c r="AB278" s="429" t="s">
        <v>1516</v>
      </c>
      <c r="AC278" s="429" t="s">
        <v>1516</v>
      </c>
      <c r="AD278" s="429" t="s">
        <v>1516</v>
      </c>
      <c r="AE278" s="429" t="s">
        <v>1516</v>
      </c>
      <c r="AF278" s="430">
        <v>44530</v>
      </c>
      <c r="AG278" s="429" t="s">
        <v>1516</v>
      </c>
      <c r="AH278" s="429">
        <v>1</v>
      </c>
      <c r="AI278" s="419"/>
      <c r="AJ278" s="419"/>
      <c r="AK278" s="419"/>
      <c r="AL278" s="419"/>
      <c r="AM278" s="419"/>
      <c r="AN278" s="419"/>
      <c r="AO278" s="419"/>
      <c r="AP278" s="419"/>
      <c r="AQ278" s="419"/>
      <c r="AR278" s="419"/>
      <c r="AS278" s="419"/>
      <c r="AT278" s="419"/>
      <c r="AU278" s="419"/>
      <c r="AV278" s="419"/>
      <c r="AW278" s="419"/>
      <c r="AX278" s="419"/>
      <c r="AY278" s="419"/>
      <c r="AZ278" s="419"/>
      <c r="BA278" s="419"/>
      <c r="BB278" s="419"/>
      <c r="BC278" s="419"/>
      <c r="BD278" s="419"/>
      <c r="BE278" s="419"/>
      <c r="BF278" s="419"/>
      <c r="BG278" s="419"/>
      <c r="BH278" s="419"/>
      <c r="BI278" s="419"/>
      <c r="BJ278" s="419"/>
      <c r="BK278" s="419"/>
      <c r="BL278" s="419"/>
      <c r="BM278" s="419"/>
      <c r="BN278" s="419"/>
      <c r="BO278" s="419"/>
      <c r="BP278" s="419"/>
      <c r="BQ278" s="419"/>
      <c r="BR278" s="419"/>
      <c r="BS278" s="419"/>
      <c r="BT278" s="419"/>
      <c r="BU278" s="419"/>
      <c r="BV278" s="419"/>
      <c r="BW278" s="419"/>
      <c r="BX278" s="419"/>
      <c r="BY278" s="419"/>
      <c r="BZ278" s="419"/>
      <c r="CA278" s="419"/>
      <c r="CB278" s="419"/>
      <c r="CC278" s="419"/>
      <c r="CD278" s="419"/>
      <c r="CE278" s="419"/>
      <c r="CF278" s="419"/>
      <c r="CG278" s="419"/>
      <c r="CH278" s="419"/>
      <c r="CI278" s="419"/>
      <c r="CJ278" s="419"/>
      <c r="CK278" s="419"/>
      <c r="CL278" s="419"/>
      <c r="CM278" s="419"/>
      <c r="CN278" s="419"/>
      <c r="CO278" s="419"/>
      <c r="CP278" s="419"/>
      <c r="CQ278" s="419"/>
      <c r="CR278" s="419"/>
      <c r="CS278" s="419"/>
      <c r="CT278" s="419"/>
      <c r="CU278" s="419"/>
      <c r="CV278" s="419"/>
      <c r="CW278" s="419"/>
      <c r="CX278" s="419"/>
      <c r="CY278" s="419"/>
      <c r="CZ278" s="419"/>
      <c r="DA278" s="419"/>
      <c r="DB278" s="419"/>
      <c r="DC278" s="419"/>
      <c r="DD278" s="419"/>
      <c r="DE278" s="419"/>
      <c r="DF278" s="419"/>
      <c r="DG278" s="419"/>
      <c r="DH278" s="419"/>
      <c r="DI278" s="419"/>
      <c r="DJ278" s="419"/>
      <c r="DK278" s="419"/>
      <c r="DL278" s="419"/>
      <c r="DM278" s="419"/>
      <c r="DN278" s="419"/>
      <c r="DO278" s="419"/>
      <c r="DP278" s="419"/>
      <c r="DQ278" s="419"/>
      <c r="DR278" s="419"/>
      <c r="DS278" s="419"/>
      <c r="DT278" s="419"/>
      <c r="DU278" s="419"/>
      <c r="DV278" s="419"/>
      <c r="DW278" s="419"/>
      <c r="DX278" s="419"/>
      <c r="DY278" s="419"/>
      <c r="DZ278" s="419"/>
      <c r="EA278" s="419"/>
      <c r="EB278" s="419"/>
      <c r="EC278" s="419"/>
      <c r="ED278" s="419"/>
      <c r="EE278" s="419"/>
      <c r="EF278" s="419"/>
      <c r="EG278" s="419"/>
      <c r="EH278" s="419"/>
      <c r="EI278" s="419"/>
      <c r="EJ278" s="419"/>
      <c r="EK278" s="419"/>
      <c r="EL278" s="419"/>
      <c r="EM278" s="419"/>
      <c r="EN278" s="419"/>
      <c r="EO278" s="419"/>
      <c r="EP278" s="419"/>
      <c r="EQ278" s="419"/>
      <c r="ER278" s="419"/>
      <c r="ES278" s="419"/>
      <c r="ET278" s="419"/>
      <c r="EU278" s="419"/>
    </row>
    <row r="279" spans="1:151" s="429" customFormat="1" ht="58" hidden="1">
      <c r="A279" s="429" t="s">
        <v>2474</v>
      </c>
      <c r="B279" s="429" t="s">
        <v>884</v>
      </c>
      <c r="C279" s="459" t="s">
        <v>361</v>
      </c>
      <c r="D279" s="429" t="s">
        <v>2475</v>
      </c>
      <c r="E279" s="429" t="s">
        <v>2462</v>
      </c>
      <c r="F279" s="429" t="s">
        <v>33</v>
      </c>
      <c r="G279" s="429" t="s">
        <v>2467</v>
      </c>
      <c r="H279" s="429" t="s">
        <v>1515</v>
      </c>
      <c r="I279" s="429" t="s">
        <v>1516</v>
      </c>
      <c r="J279" s="430" t="s">
        <v>1517</v>
      </c>
      <c r="K279" s="430" t="s">
        <v>962</v>
      </c>
      <c r="L279" s="430" t="s">
        <v>962</v>
      </c>
      <c r="M279" s="429" t="s">
        <v>1519</v>
      </c>
      <c r="N279" s="429" t="s">
        <v>1530</v>
      </c>
      <c r="O279" s="429" t="s">
        <v>1588</v>
      </c>
      <c r="P279" s="429" t="s">
        <v>33</v>
      </c>
      <c r="Q279" s="429" t="s">
        <v>32</v>
      </c>
      <c r="R279" s="429" t="s">
        <v>962</v>
      </c>
      <c r="S279" s="429" t="s">
        <v>1516</v>
      </c>
      <c r="T279" s="429" t="s">
        <v>1523</v>
      </c>
      <c r="V279" s="429" t="s">
        <v>6</v>
      </c>
      <c r="X279" s="429" t="s">
        <v>6</v>
      </c>
      <c r="AA279" s="429" t="s">
        <v>1516</v>
      </c>
      <c r="AB279" s="429" t="s">
        <v>1516</v>
      </c>
      <c r="AC279" s="429" t="s">
        <v>1516</v>
      </c>
      <c r="AD279" s="429" t="s">
        <v>1516</v>
      </c>
      <c r="AE279" s="429" t="s">
        <v>1516</v>
      </c>
      <c r="AF279" s="430">
        <v>44530</v>
      </c>
      <c r="AG279" s="429" t="s">
        <v>1516</v>
      </c>
      <c r="AH279" s="429">
        <v>1</v>
      </c>
      <c r="AI279" s="419"/>
      <c r="AJ279" s="419"/>
      <c r="AK279" s="419"/>
      <c r="AL279" s="419"/>
      <c r="AM279" s="419"/>
      <c r="AN279" s="419"/>
      <c r="AO279" s="419"/>
      <c r="AP279" s="419"/>
      <c r="AQ279" s="419"/>
      <c r="AR279" s="419"/>
      <c r="AS279" s="419"/>
      <c r="AT279" s="419"/>
      <c r="AU279" s="419"/>
      <c r="AV279" s="419"/>
      <c r="AW279" s="419"/>
      <c r="AX279" s="419"/>
      <c r="AY279" s="419"/>
      <c r="AZ279" s="419"/>
      <c r="BA279" s="419"/>
      <c r="BB279" s="419"/>
      <c r="BC279" s="419"/>
      <c r="BD279" s="419"/>
      <c r="BE279" s="419"/>
      <c r="BF279" s="419"/>
      <c r="BG279" s="419"/>
      <c r="BH279" s="419"/>
      <c r="BI279" s="419"/>
      <c r="BJ279" s="419"/>
      <c r="BK279" s="419"/>
      <c r="BL279" s="419"/>
      <c r="BM279" s="419"/>
      <c r="BN279" s="419"/>
      <c r="BO279" s="419"/>
      <c r="BP279" s="419"/>
      <c r="BQ279" s="419"/>
      <c r="BR279" s="419"/>
      <c r="BS279" s="419"/>
      <c r="BT279" s="419"/>
      <c r="BU279" s="419"/>
      <c r="BV279" s="419"/>
      <c r="BW279" s="419"/>
      <c r="BX279" s="419"/>
      <c r="BY279" s="419"/>
      <c r="BZ279" s="419"/>
      <c r="CA279" s="419"/>
      <c r="CB279" s="419"/>
      <c r="CC279" s="419"/>
      <c r="CD279" s="419"/>
      <c r="CE279" s="419"/>
      <c r="CF279" s="419"/>
      <c r="CG279" s="419"/>
      <c r="CH279" s="419"/>
      <c r="CI279" s="419"/>
      <c r="CJ279" s="419"/>
      <c r="CK279" s="419"/>
      <c r="CL279" s="419"/>
      <c r="CM279" s="419"/>
      <c r="CN279" s="419"/>
      <c r="CO279" s="419"/>
      <c r="CP279" s="419"/>
      <c r="CQ279" s="419"/>
      <c r="CR279" s="419"/>
      <c r="CS279" s="419"/>
      <c r="CT279" s="419"/>
      <c r="CU279" s="419"/>
      <c r="CV279" s="419"/>
      <c r="CW279" s="419"/>
      <c r="CX279" s="419"/>
      <c r="CY279" s="419"/>
      <c r="CZ279" s="419"/>
      <c r="DA279" s="419"/>
      <c r="DB279" s="419"/>
      <c r="DC279" s="419"/>
      <c r="DD279" s="419"/>
      <c r="DE279" s="419"/>
      <c r="DF279" s="419"/>
      <c r="DG279" s="419"/>
      <c r="DH279" s="419"/>
      <c r="DI279" s="419"/>
      <c r="DJ279" s="419"/>
      <c r="DK279" s="419"/>
      <c r="DL279" s="419"/>
      <c r="DM279" s="419"/>
      <c r="DN279" s="419"/>
      <c r="DO279" s="419"/>
      <c r="DP279" s="419"/>
      <c r="DQ279" s="419"/>
      <c r="DR279" s="419"/>
      <c r="DS279" s="419"/>
      <c r="DT279" s="419"/>
      <c r="DU279" s="419"/>
      <c r="DV279" s="419"/>
      <c r="DW279" s="419"/>
      <c r="DX279" s="419"/>
      <c r="DY279" s="419"/>
      <c r="DZ279" s="419"/>
      <c r="EA279" s="419"/>
      <c r="EB279" s="419"/>
      <c r="EC279" s="419"/>
      <c r="ED279" s="419"/>
      <c r="EE279" s="419"/>
      <c r="EF279" s="419"/>
      <c r="EG279" s="419"/>
      <c r="EH279" s="419"/>
      <c r="EI279" s="419"/>
      <c r="EJ279" s="419"/>
      <c r="EK279" s="419"/>
      <c r="EL279" s="419"/>
      <c r="EM279" s="419"/>
      <c r="EN279" s="419"/>
      <c r="EO279" s="419"/>
      <c r="EP279" s="419"/>
      <c r="EQ279" s="419"/>
      <c r="ER279" s="419"/>
      <c r="ES279" s="419"/>
      <c r="ET279" s="419"/>
      <c r="EU279" s="419"/>
    </row>
    <row r="280" spans="1:151" s="429" customFormat="1" ht="29" hidden="1">
      <c r="A280" s="429" t="s">
        <v>2476</v>
      </c>
      <c r="B280" s="429" t="s">
        <v>884</v>
      </c>
      <c r="C280" s="459" t="s">
        <v>361</v>
      </c>
      <c r="D280" s="429" t="s">
        <v>2477</v>
      </c>
      <c r="E280" s="429" t="s">
        <v>2425</v>
      </c>
      <c r="F280" s="429" t="s">
        <v>33</v>
      </c>
      <c r="G280" s="429" t="s">
        <v>2467</v>
      </c>
      <c r="H280" s="429" t="s">
        <v>1515</v>
      </c>
      <c r="I280" s="429" t="s">
        <v>1516</v>
      </c>
      <c r="J280" s="430" t="s">
        <v>1517</v>
      </c>
      <c r="K280" s="430" t="s">
        <v>962</v>
      </c>
      <c r="L280" s="430" t="s">
        <v>962</v>
      </c>
      <c r="M280" s="429" t="s">
        <v>1519</v>
      </c>
      <c r="N280" s="429" t="s">
        <v>1530</v>
      </c>
      <c r="O280" s="429" t="s">
        <v>1588</v>
      </c>
      <c r="P280" s="429" t="s">
        <v>33</v>
      </c>
      <c r="Q280" s="429" t="s">
        <v>32</v>
      </c>
      <c r="R280" s="429" t="s">
        <v>962</v>
      </c>
      <c r="S280" s="429" t="s">
        <v>1516</v>
      </c>
      <c r="T280" s="429" t="s">
        <v>1523</v>
      </c>
      <c r="V280" s="429" t="s">
        <v>6</v>
      </c>
      <c r="X280" s="429" t="s">
        <v>6</v>
      </c>
      <c r="AA280" s="429" t="s">
        <v>1516</v>
      </c>
      <c r="AB280" s="429" t="s">
        <v>1516</v>
      </c>
      <c r="AC280" s="429" t="s">
        <v>1516</v>
      </c>
      <c r="AD280" s="429" t="s">
        <v>1516</v>
      </c>
      <c r="AE280" s="429" t="s">
        <v>1516</v>
      </c>
      <c r="AF280" s="430">
        <v>44530</v>
      </c>
      <c r="AG280" s="429" t="s">
        <v>1516</v>
      </c>
      <c r="AH280" s="429">
        <v>1</v>
      </c>
      <c r="AI280" s="419"/>
      <c r="AJ280" s="419"/>
      <c r="AK280" s="419"/>
      <c r="AL280" s="419"/>
      <c r="AM280" s="419"/>
      <c r="AN280" s="419"/>
      <c r="AO280" s="419"/>
      <c r="AP280" s="419"/>
      <c r="AQ280" s="419"/>
      <c r="AR280" s="419"/>
      <c r="AS280" s="419"/>
      <c r="AT280" s="419"/>
      <c r="AU280" s="419"/>
      <c r="AV280" s="419"/>
      <c r="AW280" s="419"/>
      <c r="AX280" s="419"/>
      <c r="AY280" s="419"/>
      <c r="AZ280" s="419"/>
      <c r="BA280" s="419"/>
      <c r="BB280" s="419"/>
      <c r="BC280" s="419"/>
      <c r="BD280" s="419"/>
      <c r="BE280" s="419"/>
      <c r="BF280" s="419"/>
      <c r="BG280" s="419"/>
      <c r="BH280" s="419"/>
      <c r="BI280" s="419"/>
      <c r="BJ280" s="419"/>
      <c r="BK280" s="419"/>
      <c r="BL280" s="419"/>
      <c r="BM280" s="419"/>
      <c r="BN280" s="419"/>
      <c r="BO280" s="419"/>
      <c r="BP280" s="419"/>
      <c r="BQ280" s="419"/>
      <c r="BR280" s="419"/>
      <c r="BS280" s="419"/>
      <c r="BT280" s="419"/>
      <c r="BU280" s="419"/>
      <c r="BV280" s="419"/>
      <c r="BW280" s="419"/>
      <c r="BX280" s="419"/>
      <c r="BY280" s="419"/>
      <c r="BZ280" s="419"/>
      <c r="CA280" s="419"/>
      <c r="CB280" s="419"/>
      <c r="CC280" s="419"/>
      <c r="CD280" s="419"/>
      <c r="CE280" s="419"/>
      <c r="CF280" s="419"/>
      <c r="CG280" s="419"/>
      <c r="CH280" s="419"/>
      <c r="CI280" s="419"/>
      <c r="CJ280" s="419"/>
      <c r="CK280" s="419"/>
      <c r="CL280" s="419"/>
      <c r="CM280" s="419"/>
      <c r="CN280" s="419"/>
      <c r="CO280" s="419"/>
      <c r="CP280" s="419"/>
      <c r="CQ280" s="419"/>
      <c r="CR280" s="419"/>
      <c r="CS280" s="419"/>
      <c r="CT280" s="419"/>
      <c r="CU280" s="419"/>
      <c r="CV280" s="419"/>
      <c r="CW280" s="419"/>
      <c r="CX280" s="419"/>
      <c r="CY280" s="419"/>
      <c r="CZ280" s="419"/>
      <c r="DA280" s="419"/>
      <c r="DB280" s="419"/>
      <c r="DC280" s="419"/>
      <c r="DD280" s="419"/>
      <c r="DE280" s="419"/>
      <c r="DF280" s="419"/>
      <c r="DG280" s="419"/>
      <c r="DH280" s="419"/>
      <c r="DI280" s="419"/>
      <c r="DJ280" s="419"/>
      <c r="DK280" s="419"/>
      <c r="DL280" s="419"/>
      <c r="DM280" s="419"/>
      <c r="DN280" s="419"/>
      <c r="DO280" s="419"/>
      <c r="DP280" s="419"/>
      <c r="DQ280" s="419"/>
      <c r="DR280" s="419"/>
      <c r="DS280" s="419"/>
      <c r="DT280" s="419"/>
      <c r="DU280" s="419"/>
      <c r="DV280" s="419"/>
      <c r="DW280" s="419"/>
      <c r="DX280" s="419"/>
      <c r="DY280" s="419"/>
      <c r="DZ280" s="419"/>
      <c r="EA280" s="419"/>
      <c r="EB280" s="419"/>
      <c r="EC280" s="419"/>
      <c r="ED280" s="419"/>
      <c r="EE280" s="419"/>
      <c r="EF280" s="419"/>
      <c r="EG280" s="419"/>
      <c r="EH280" s="419"/>
      <c r="EI280" s="419"/>
      <c r="EJ280" s="419"/>
      <c r="EK280" s="419"/>
      <c r="EL280" s="419"/>
      <c r="EM280" s="419"/>
      <c r="EN280" s="419"/>
      <c r="EO280" s="419"/>
      <c r="EP280" s="419"/>
      <c r="EQ280" s="419"/>
      <c r="ER280" s="419"/>
      <c r="ES280" s="419"/>
      <c r="ET280" s="419"/>
      <c r="EU280" s="419"/>
    </row>
    <row r="281" spans="1:151" s="429" customFormat="1" ht="43.5" hidden="1">
      <c r="A281" s="429" t="s">
        <v>2478</v>
      </c>
      <c r="B281" s="429" t="s">
        <v>884</v>
      </c>
      <c r="C281" s="459" t="s">
        <v>361</v>
      </c>
      <c r="D281" s="429" t="s">
        <v>2479</v>
      </c>
      <c r="E281" s="429" t="s">
        <v>2480</v>
      </c>
      <c r="F281" s="429" t="s">
        <v>33</v>
      </c>
      <c r="G281" s="429" t="s">
        <v>2467</v>
      </c>
      <c r="H281" s="429" t="s">
        <v>1515</v>
      </c>
      <c r="I281" s="429" t="s">
        <v>1516</v>
      </c>
      <c r="J281" s="430" t="s">
        <v>1517</v>
      </c>
      <c r="K281" s="430" t="s">
        <v>962</v>
      </c>
      <c r="L281" s="430" t="s">
        <v>962</v>
      </c>
      <c r="M281" s="429" t="s">
        <v>1519</v>
      </c>
      <c r="N281" s="429" t="s">
        <v>1530</v>
      </c>
      <c r="O281" s="429" t="s">
        <v>1588</v>
      </c>
      <c r="P281" s="429" t="s">
        <v>33</v>
      </c>
      <c r="Q281" s="429" t="s">
        <v>32</v>
      </c>
      <c r="R281" s="429" t="s">
        <v>962</v>
      </c>
      <c r="S281" s="429" t="s">
        <v>1516</v>
      </c>
      <c r="T281" s="429" t="s">
        <v>1523</v>
      </c>
      <c r="V281" s="429" t="s">
        <v>6</v>
      </c>
      <c r="X281" s="429" t="s">
        <v>6</v>
      </c>
      <c r="AA281" s="429" t="s">
        <v>1516</v>
      </c>
      <c r="AB281" s="429" t="s">
        <v>1516</v>
      </c>
      <c r="AC281" s="429" t="s">
        <v>1516</v>
      </c>
      <c r="AD281" s="429" t="s">
        <v>1516</v>
      </c>
      <c r="AE281" s="429" t="s">
        <v>1516</v>
      </c>
      <c r="AF281" s="430">
        <v>44530</v>
      </c>
      <c r="AG281" s="429" t="s">
        <v>1516</v>
      </c>
      <c r="AH281" s="429">
        <v>1</v>
      </c>
      <c r="AI281" s="419"/>
      <c r="AJ281" s="419"/>
      <c r="AK281" s="419"/>
      <c r="AL281" s="419"/>
      <c r="AM281" s="419"/>
      <c r="AN281" s="419"/>
      <c r="AO281" s="419"/>
      <c r="AP281" s="419"/>
      <c r="AQ281" s="419"/>
      <c r="AR281" s="419"/>
      <c r="AS281" s="419"/>
      <c r="AT281" s="419"/>
      <c r="AU281" s="419"/>
      <c r="AV281" s="419"/>
      <c r="AW281" s="419"/>
      <c r="AX281" s="419"/>
      <c r="AY281" s="419"/>
      <c r="AZ281" s="419"/>
      <c r="BA281" s="419"/>
      <c r="BB281" s="419"/>
      <c r="BC281" s="419"/>
      <c r="BD281" s="419"/>
      <c r="BE281" s="419"/>
      <c r="BF281" s="419"/>
      <c r="BG281" s="419"/>
      <c r="BH281" s="419"/>
      <c r="BI281" s="419"/>
      <c r="BJ281" s="419"/>
      <c r="BK281" s="419"/>
      <c r="BL281" s="419"/>
      <c r="BM281" s="419"/>
      <c r="BN281" s="419"/>
      <c r="BO281" s="419"/>
      <c r="BP281" s="419"/>
      <c r="BQ281" s="419"/>
      <c r="BR281" s="419"/>
      <c r="BS281" s="419"/>
      <c r="BT281" s="419"/>
      <c r="BU281" s="419"/>
      <c r="BV281" s="419"/>
      <c r="BW281" s="419"/>
      <c r="BX281" s="419"/>
      <c r="BY281" s="419"/>
      <c r="BZ281" s="419"/>
      <c r="CA281" s="419"/>
      <c r="CB281" s="419"/>
      <c r="CC281" s="419"/>
      <c r="CD281" s="419"/>
      <c r="CE281" s="419"/>
      <c r="CF281" s="419"/>
      <c r="CG281" s="419"/>
      <c r="CH281" s="419"/>
      <c r="CI281" s="419"/>
      <c r="CJ281" s="419"/>
      <c r="CK281" s="419"/>
      <c r="CL281" s="419"/>
      <c r="CM281" s="419"/>
      <c r="CN281" s="419"/>
      <c r="CO281" s="419"/>
      <c r="CP281" s="419"/>
      <c r="CQ281" s="419"/>
      <c r="CR281" s="419"/>
      <c r="CS281" s="419"/>
      <c r="CT281" s="419"/>
      <c r="CU281" s="419"/>
      <c r="CV281" s="419"/>
      <c r="CW281" s="419"/>
      <c r="CX281" s="419"/>
      <c r="CY281" s="419"/>
      <c r="CZ281" s="419"/>
      <c r="DA281" s="419"/>
      <c r="DB281" s="419"/>
      <c r="DC281" s="419"/>
      <c r="DD281" s="419"/>
      <c r="DE281" s="419"/>
      <c r="DF281" s="419"/>
      <c r="DG281" s="419"/>
      <c r="DH281" s="419"/>
      <c r="DI281" s="419"/>
      <c r="DJ281" s="419"/>
      <c r="DK281" s="419"/>
      <c r="DL281" s="419"/>
      <c r="DM281" s="419"/>
      <c r="DN281" s="419"/>
      <c r="DO281" s="419"/>
      <c r="DP281" s="419"/>
      <c r="DQ281" s="419"/>
      <c r="DR281" s="419"/>
      <c r="DS281" s="419"/>
      <c r="DT281" s="419"/>
      <c r="DU281" s="419"/>
      <c r="DV281" s="419"/>
      <c r="DW281" s="419"/>
      <c r="DX281" s="419"/>
      <c r="DY281" s="419"/>
      <c r="DZ281" s="419"/>
      <c r="EA281" s="419"/>
      <c r="EB281" s="419"/>
      <c r="EC281" s="419"/>
      <c r="ED281" s="419"/>
      <c r="EE281" s="419"/>
      <c r="EF281" s="419"/>
      <c r="EG281" s="419"/>
      <c r="EH281" s="419"/>
      <c r="EI281" s="419"/>
      <c r="EJ281" s="419"/>
      <c r="EK281" s="419"/>
      <c r="EL281" s="419"/>
      <c r="EM281" s="419"/>
      <c r="EN281" s="419"/>
      <c r="EO281" s="419"/>
      <c r="EP281" s="419"/>
      <c r="EQ281" s="419"/>
      <c r="ER281" s="419"/>
      <c r="ES281" s="419"/>
      <c r="ET281" s="419"/>
      <c r="EU281" s="419"/>
    </row>
    <row r="282" spans="1:151" s="429" customFormat="1" ht="58" hidden="1">
      <c r="A282" s="429" t="s">
        <v>2481</v>
      </c>
      <c r="B282" s="429" t="s">
        <v>884</v>
      </c>
      <c r="C282" s="459" t="s">
        <v>361</v>
      </c>
      <c r="D282" s="429" t="s">
        <v>2482</v>
      </c>
      <c r="E282" s="429" t="s">
        <v>2483</v>
      </c>
      <c r="F282" s="429" t="s">
        <v>33</v>
      </c>
      <c r="G282" s="429" t="s">
        <v>2467</v>
      </c>
      <c r="H282" s="429" t="s">
        <v>1515</v>
      </c>
      <c r="I282" s="429" t="s">
        <v>1516</v>
      </c>
      <c r="J282" s="430" t="s">
        <v>1517</v>
      </c>
      <c r="K282" s="430" t="s">
        <v>962</v>
      </c>
      <c r="L282" s="430" t="s">
        <v>962</v>
      </c>
      <c r="M282" s="429" t="s">
        <v>1519</v>
      </c>
      <c r="N282" s="429" t="s">
        <v>1530</v>
      </c>
      <c r="O282" s="429" t="s">
        <v>1588</v>
      </c>
      <c r="P282" s="429" t="s">
        <v>33</v>
      </c>
      <c r="Q282" s="429" t="s">
        <v>32</v>
      </c>
      <c r="R282" s="429" t="s">
        <v>962</v>
      </c>
      <c r="S282" s="429" t="s">
        <v>1516</v>
      </c>
      <c r="T282" s="429" t="s">
        <v>1523</v>
      </c>
      <c r="V282" s="429" t="s">
        <v>6</v>
      </c>
      <c r="X282" s="429" t="s">
        <v>6</v>
      </c>
      <c r="AA282" s="429" t="s">
        <v>1516</v>
      </c>
      <c r="AB282" s="429" t="s">
        <v>1516</v>
      </c>
      <c r="AC282" s="429" t="s">
        <v>1516</v>
      </c>
      <c r="AD282" s="429" t="s">
        <v>1516</v>
      </c>
      <c r="AE282" s="429" t="s">
        <v>1516</v>
      </c>
      <c r="AF282" s="430">
        <v>44530</v>
      </c>
      <c r="AG282" s="429" t="s">
        <v>1516</v>
      </c>
      <c r="AH282" s="429">
        <v>1</v>
      </c>
      <c r="AI282" s="419"/>
      <c r="AJ282" s="419"/>
      <c r="AK282" s="419"/>
      <c r="AL282" s="419"/>
      <c r="AM282" s="419"/>
      <c r="AN282" s="419"/>
      <c r="AO282" s="419"/>
      <c r="AP282" s="419"/>
      <c r="AQ282" s="419"/>
      <c r="AR282" s="419"/>
      <c r="AS282" s="419"/>
      <c r="AT282" s="419"/>
      <c r="AU282" s="419"/>
      <c r="AV282" s="419"/>
      <c r="AW282" s="419"/>
      <c r="AX282" s="419"/>
      <c r="AY282" s="419"/>
      <c r="AZ282" s="419"/>
      <c r="BA282" s="419"/>
      <c r="BB282" s="419"/>
      <c r="BC282" s="419"/>
      <c r="BD282" s="419"/>
      <c r="BE282" s="419"/>
      <c r="BF282" s="419"/>
      <c r="BG282" s="419"/>
      <c r="BH282" s="419"/>
      <c r="BI282" s="419"/>
      <c r="BJ282" s="419"/>
      <c r="BK282" s="419"/>
      <c r="BL282" s="419"/>
      <c r="BM282" s="419"/>
      <c r="BN282" s="419"/>
      <c r="BO282" s="419"/>
      <c r="BP282" s="419"/>
      <c r="BQ282" s="419"/>
      <c r="BR282" s="419"/>
      <c r="BS282" s="419"/>
      <c r="BT282" s="419"/>
      <c r="BU282" s="419"/>
      <c r="BV282" s="419"/>
      <c r="BW282" s="419"/>
      <c r="BX282" s="419"/>
      <c r="BY282" s="419"/>
      <c r="BZ282" s="419"/>
      <c r="CA282" s="419"/>
      <c r="CB282" s="419"/>
      <c r="CC282" s="419"/>
      <c r="CD282" s="419"/>
      <c r="CE282" s="419"/>
      <c r="CF282" s="419"/>
      <c r="CG282" s="419"/>
      <c r="CH282" s="419"/>
      <c r="CI282" s="419"/>
      <c r="CJ282" s="419"/>
      <c r="CK282" s="419"/>
      <c r="CL282" s="419"/>
      <c r="CM282" s="419"/>
      <c r="CN282" s="419"/>
      <c r="CO282" s="419"/>
      <c r="CP282" s="419"/>
      <c r="CQ282" s="419"/>
      <c r="CR282" s="419"/>
      <c r="CS282" s="419"/>
      <c r="CT282" s="419"/>
      <c r="CU282" s="419"/>
      <c r="CV282" s="419"/>
      <c r="CW282" s="419"/>
      <c r="CX282" s="419"/>
      <c r="CY282" s="419"/>
      <c r="CZ282" s="419"/>
      <c r="DA282" s="419"/>
      <c r="DB282" s="419"/>
      <c r="DC282" s="419"/>
      <c r="DD282" s="419"/>
      <c r="DE282" s="419"/>
      <c r="DF282" s="419"/>
      <c r="DG282" s="419"/>
      <c r="DH282" s="419"/>
      <c r="DI282" s="419"/>
      <c r="DJ282" s="419"/>
      <c r="DK282" s="419"/>
      <c r="DL282" s="419"/>
      <c r="DM282" s="419"/>
      <c r="DN282" s="419"/>
      <c r="DO282" s="419"/>
      <c r="DP282" s="419"/>
      <c r="DQ282" s="419"/>
      <c r="DR282" s="419"/>
      <c r="DS282" s="419"/>
      <c r="DT282" s="419"/>
      <c r="DU282" s="419"/>
      <c r="DV282" s="419"/>
      <c r="DW282" s="419"/>
      <c r="DX282" s="419"/>
      <c r="DY282" s="419"/>
      <c r="DZ282" s="419"/>
      <c r="EA282" s="419"/>
      <c r="EB282" s="419"/>
      <c r="EC282" s="419"/>
      <c r="ED282" s="419"/>
      <c r="EE282" s="419"/>
      <c r="EF282" s="419"/>
      <c r="EG282" s="419"/>
      <c r="EH282" s="419"/>
      <c r="EI282" s="419"/>
      <c r="EJ282" s="419"/>
      <c r="EK282" s="419"/>
      <c r="EL282" s="419"/>
      <c r="EM282" s="419"/>
      <c r="EN282" s="419"/>
      <c r="EO282" s="419"/>
      <c r="EP282" s="419"/>
      <c r="EQ282" s="419"/>
      <c r="ER282" s="419"/>
      <c r="ES282" s="419"/>
      <c r="ET282" s="419"/>
      <c r="EU282" s="419"/>
    </row>
    <row r="283" spans="1:151" s="429" customFormat="1" ht="43.5" hidden="1">
      <c r="A283" s="429" t="s">
        <v>2484</v>
      </c>
      <c r="B283" s="429" t="s">
        <v>884</v>
      </c>
      <c r="C283" s="459" t="s">
        <v>361</v>
      </c>
      <c r="D283" s="429" t="s">
        <v>2485</v>
      </c>
      <c r="E283" s="429" t="s">
        <v>2486</v>
      </c>
      <c r="F283" s="429" t="s">
        <v>33</v>
      </c>
      <c r="G283" s="429" t="s">
        <v>2467</v>
      </c>
      <c r="H283" s="429" t="s">
        <v>1515</v>
      </c>
      <c r="I283" s="429" t="s">
        <v>1516</v>
      </c>
      <c r="J283" s="430" t="s">
        <v>1517</v>
      </c>
      <c r="K283" s="430" t="s">
        <v>962</v>
      </c>
      <c r="L283" s="430" t="s">
        <v>962</v>
      </c>
      <c r="M283" s="429" t="s">
        <v>1519</v>
      </c>
      <c r="N283" s="429" t="s">
        <v>1530</v>
      </c>
      <c r="O283" s="429" t="s">
        <v>1588</v>
      </c>
      <c r="P283" s="429" t="s">
        <v>33</v>
      </c>
      <c r="Q283" s="429" t="s">
        <v>32</v>
      </c>
      <c r="R283" s="429" t="s">
        <v>962</v>
      </c>
      <c r="S283" s="429" t="s">
        <v>1516</v>
      </c>
      <c r="T283" s="429" t="s">
        <v>1523</v>
      </c>
      <c r="V283" s="429" t="s">
        <v>6</v>
      </c>
      <c r="X283" s="429" t="s">
        <v>6</v>
      </c>
      <c r="AA283" s="429" t="s">
        <v>1516</v>
      </c>
      <c r="AB283" s="429" t="s">
        <v>1516</v>
      </c>
      <c r="AC283" s="429" t="s">
        <v>1516</v>
      </c>
      <c r="AD283" s="429" t="s">
        <v>1516</v>
      </c>
      <c r="AE283" s="429" t="s">
        <v>1516</v>
      </c>
      <c r="AF283" s="430">
        <v>44530</v>
      </c>
      <c r="AG283" s="429" t="s">
        <v>1516</v>
      </c>
      <c r="AH283" s="429">
        <v>1</v>
      </c>
      <c r="AI283" s="419"/>
      <c r="AJ283" s="419"/>
      <c r="AK283" s="419"/>
      <c r="AL283" s="419"/>
      <c r="AM283" s="419"/>
      <c r="AN283" s="419"/>
      <c r="AO283" s="419"/>
      <c r="AP283" s="419"/>
      <c r="AQ283" s="419"/>
      <c r="AR283" s="419"/>
      <c r="AS283" s="419"/>
      <c r="AT283" s="419"/>
      <c r="AU283" s="419"/>
      <c r="AV283" s="419"/>
      <c r="AW283" s="419"/>
      <c r="AX283" s="419"/>
      <c r="AY283" s="419"/>
      <c r="AZ283" s="419"/>
      <c r="BA283" s="419"/>
      <c r="BB283" s="419"/>
      <c r="BC283" s="419"/>
      <c r="BD283" s="419"/>
      <c r="BE283" s="419"/>
      <c r="BF283" s="419"/>
      <c r="BG283" s="419"/>
      <c r="BH283" s="419"/>
      <c r="BI283" s="419"/>
      <c r="BJ283" s="419"/>
      <c r="BK283" s="419"/>
      <c r="BL283" s="419"/>
      <c r="BM283" s="419"/>
      <c r="BN283" s="419"/>
      <c r="BO283" s="419"/>
      <c r="BP283" s="419"/>
      <c r="BQ283" s="419"/>
      <c r="BR283" s="419"/>
      <c r="BS283" s="419"/>
      <c r="BT283" s="419"/>
      <c r="BU283" s="419"/>
      <c r="BV283" s="419"/>
      <c r="BW283" s="419"/>
      <c r="BX283" s="419"/>
      <c r="BY283" s="419"/>
      <c r="BZ283" s="419"/>
      <c r="CA283" s="419"/>
      <c r="CB283" s="419"/>
      <c r="CC283" s="419"/>
      <c r="CD283" s="419"/>
      <c r="CE283" s="419"/>
      <c r="CF283" s="419"/>
      <c r="CG283" s="419"/>
      <c r="CH283" s="419"/>
      <c r="CI283" s="419"/>
      <c r="CJ283" s="419"/>
      <c r="CK283" s="419"/>
      <c r="CL283" s="419"/>
      <c r="CM283" s="419"/>
      <c r="CN283" s="419"/>
      <c r="CO283" s="419"/>
      <c r="CP283" s="419"/>
      <c r="CQ283" s="419"/>
      <c r="CR283" s="419"/>
      <c r="CS283" s="419"/>
      <c r="CT283" s="419"/>
      <c r="CU283" s="419"/>
      <c r="CV283" s="419"/>
      <c r="CW283" s="419"/>
      <c r="CX283" s="419"/>
      <c r="CY283" s="419"/>
      <c r="CZ283" s="419"/>
      <c r="DA283" s="419"/>
      <c r="DB283" s="419"/>
      <c r="DC283" s="419"/>
      <c r="DD283" s="419"/>
      <c r="DE283" s="419"/>
      <c r="DF283" s="419"/>
      <c r="DG283" s="419"/>
      <c r="DH283" s="419"/>
      <c r="DI283" s="419"/>
      <c r="DJ283" s="419"/>
      <c r="DK283" s="419"/>
      <c r="DL283" s="419"/>
      <c r="DM283" s="419"/>
      <c r="DN283" s="419"/>
      <c r="DO283" s="419"/>
      <c r="DP283" s="419"/>
      <c r="DQ283" s="419"/>
      <c r="DR283" s="419"/>
      <c r="DS283" s="419"/>
      <c r="DT283" s="419"/>
      <c r="DU283" s="419"/>
      <c r="DV283" s="419"/>
      <c r="DW283" s="419"/>
      <c r="DX283" s="419"/>
      <c r="DY283" s="419"/>
      <c r="DZ283" s="419"/>
      <c r="EA283" s="419"/>
      <c r="EB283" s="419"/>
      <c r="EC283" s="419"/>
      <c r="ED283" s="419"/>
      <c r="EE283" s="419"/>
      <c r="EF283" s="419"/>
      <c r="EG283" s="419"/>
      <c r="EH283" s="419"/>
      <c r="EI283" s="419"/>
      <c r="EJ283" s="419"/>
      <c r="EK283" s="419"/>
      <c r="EL283" s="419"/>
      <c r="EM283" s="419"/>
      <c r="EN283" s="419"/>
      <c r="EO283" s="419"/>
      <c r="EP283" s="419"/>
      <c r="EQ283" s="419"/>
      <c r="ER283" s="419"/>
      <c r="ES283" s="419"/>
      <c r="ET283" s="419"/>
      <c r="EU283" s="419"/>
    </row>
    <row r="284" spans="1:151" s="429" customFormat="1" ht="29" hidden="1">
      <c r="A284" s="429" t="s">
        <v>2487</v>
      </c>
      <c r="B284" s="429" t="s">
        <v>884</v>
      </c>
      <c r="C284" s="459" t="s">
        <v>361</v>
      </c>
      <c r="D284" s="429" t="s">
        <v>2488</v>
      </c>
      <c r="E284" s="429" t="s">
        <v>2428</v>
      </c>
      <c r="F284" s="429" t="s">
        <v>33</v>
      </c>
      <c r="G284" s="429" t="s">
        <v>2467</v>
      </c>
      <c r="H284" s="429" t="s">
        <v>1515</v>
      </c>
      <c r="I284" s="429" t="s">
        <v>1516</v>
      </c>
      <c r="J284" s="430" t="s">
        <v>1517</v>
      </c>
      <c r="K284" s="430" t="s">
        <v>962</v>
      </c>
      <c r="L284" s="430" t="s">
        <v>962</v>
      </c>
      <c r="M284" s="429" t="s">
        <v>1519</v>
      </c>
      <c r="N284" s="429" t="s">
        <v>1530</v>
      </c>
      <c r="O284" s="429" t="s">
        <v>1588</v>
      </c>
      <c r="P284" s="429" t="s">
        <v>33</v>
      </c>
      <c r="Q284" s="429" t="s">
        <v>32</v>
      </c>
      <c r="R284" s="429" t="s">
        <v>962</v>
      </c>
      <c r="S284" s="429" t="s">
        <v>1516</v>
      </c>
      <c r="T284" s="429" t="s">
        <v>1523</v>
      </c>
      <c r="V284" s="429" t="s">
        <v>6</v>
      </c>
      <c r="X284" s="429" t="s">
        <v>6</v>
      </c>
      <c r="AA284" s="429" t="s">
        <v>1516</v>
      </c>
      <c r="AB284" s="429" t="s">
        <v>1516</v>
      </c>
      <c r="AC284" s="429" t="s">
        <v>1516</v>
      </c>
      <c r="AD284" s="429" t="s">
        <v>1516</v>
      </c>
      <c r="AE284" s="429" t="s">
        <v>1516</v>
      </c>
      <c r="AF284" s="430">
        <v>44530</v>
      </c>
      <c r="AG284" s="429" t="s">
        <v>1516</v>
      </c>
      <c r="AH284" s="429">
        <v>1</v>
      </c>
      <c r="AI284" s="419"/>
      <c r="AJ284" s="419"/>
      <c r="AK284" s="419"/>
      <c r="AL284" s="419"/>
      <c r="AM284" s="419"/>
      <c r="AN284" s="419"/>
      <c r="AO284" s="419"/>
      <c r="AP284" s="419"/>
      <c r="AQ284" s="419"/>
      <c r="AR284" s="419"/>
      <c r="AS284" s="419"/>
      <c r="AT284" s="419"/>
      <c r="AU284" s="419"/>
      <c r="AV284" s="419"/>
      <c r="AW284" s="419"/>
      <c r="AX284" s="419"/>
      <c r="AY284" s="419"/>
      <c r="AZ284" s="419"/>
      <c r="BA284" s="419"/>
      <c r="BB284" s="419"/>
      <c r="BC284" s="419"/>
      <c r="BD284" s="419"/>
      <c r="BE284" s="419"/>
      <c r="BF284" s="419"/>
      <c r="BG284" s="419"/>
      <c r="BH284" s="419"/>
      <c r="BI284" s="419"/>
      <c r="BJ284" s="419"/>
      <c r="BK284" s="419"/>
      <c r="BL284" s="419"/>
      <c r="BM284" s="419"/>
      <c r="BN284" s="419"/>
      <c r="BO284" s="419"/>
      <c r="BP284" s="419"/>
      <c r="BQ284" s="419"/>
      <c r="BR284" s="419"/>
      <c r="BS284" s="419"/>
      <c r="BT284" s="419"/>
      <c r="BU284" s="419"/>
      <c r="BV284" s="419"/>
      <c r="BW284" s="419"/>
      <c r="BX284" s="419"/>
      <c r="BY284" s="419"/>
      <c r="BZ284" s="419"/>
      <c r="CA284" s="419"/>
      <c r="CB284" s="419"/>
      <c r="CC284" s="419"/>
      <c r="CD284" s="419"/>
      <c r="CE284" s="419"/>
      <c r="CF284" s="419"/>
      <c r="CG284" s="419"/>
      <c r="CH284" s="419"/>
      <c r="CI284" s="419"/>
      <c r="CJ284" s="419"/>
      <c r="CK284" s="419"/>
      <c r="CL284" s="419"/>
      <c r="CM284" s="419"/>
      <c r="CN284" s="419"/>
      <c r="CO284" s="419"/>
      <c r="CP284" s="419"/>
      <c r="CQ284" s="419"/>
      <c r="CR284" s="419"/>
      <c r="CS284" s="419"/>
      <c r="CT284" s="419"/>
      <c r="CU284" s="419"/>
      <c r="CV284" s="419"/>
      <c r="CW284" s="419"/>
      <c r="CX284" s="419"/>
      <c r="CY284" s="419"/>
      <c r="CZ284" s="419"/>
      <c r="DA284" s="419"/>
      <c r="DB284" s="419"/>
      <c r="DC284" s="419"/>
      <c r="DD284" s="419"/>
      <c r="DE284" s="419"/>
      <c r="DF284" s="419"/>
      <c r="DG284" s="419"/>
      <c r="DH284" s="419"/>
      <c r="DI284" s="419"/>
      <c r="DJ284" s="419"/>
      <c r="DK284" s="419"/>
      <c r="DL284" s="419"/>
      <c r="DM284" s="419"/>
      <c r="DN284" s="419"/>
      <c r="DO284" s="419"/>
      <c r="DP284" s="419"/>
      <c r="DQ284" s="419"/>
      <c r="DR284" s="419"/>
      <c r="DS284" s="419"/>
      <c r="DT284" s="419"/>
      <c r="DU284" s="419"/>
      <c r="DV284" s="419"/>
      <c r="DW284" s="419"/>
      <c r="DX284" s="419"/>
      <c r="DY284" s="419"/>
      <c r="DZ284" s="419"/>
      <c r="EA284" s="419"/>
      <c r="EB284" s="419"/>
      <c r="EC284" s="419"/>
      <c r="ED284" s="419"/>
      <c r="EE284" s="419"/>
      <c r="EF284" s="419"/>
      <c r="EG284" s="419"/>
      <c r="EH284" s="419"/>
      <c r="EI284" s="419"/>
      <c r="EJ284" s="419"/>
      <c r="EK284" s="419"/>
      <c r="EL284" s="419"/>
      <c r="EM284" s="419"/>
      <c r="EN284" s="419"/>
      <c r="EO284" s="419"/>
      <c r="EP284" s="419"/>
      <c r="EQ284" s="419"/>
      <c r="ER284" s="419"/>
      <c r="ES284" s="419"/>
      <c r="ET284" s="419"/>
      <c r="EU284" s="419"/>
    </row>
    <row r="285" spans="1:151" s="429" customFormat="1" ht="29" hidden="1">
      <c r="A285" s="429" t="s">
        <v>2489</v>
      </c>
      <c r="B285" s="429" t="s">
        <v>884</v>
      </c>
      <c r="C285" s="459" t="s">
        <v>361</v>
      </c>
      <c r="D285" s="429" t="s">
        <v>2490</v>
      </c>
      <c r="E285" s="429" t="s">
        <v>2419</v>
      </c>
      <c r="F285" s="429" t="s">
        <v>33</v>
      </c>
      <c r="G285" s="429" t="s">
        <v>2491</v>
      </c>
      <c r="H285" s="429" t="s">
        <v>1515</v>
      </c>
      <c r="I285" s="429" t="s">
        <v>1516</v>
      </c>
      <c r="J285" s="430" t="s">
        <v>1517</v>
      </c>
      <c r="K285" s="430" t="s">
        <v>962</v>
      </c>
      <c r="L285" s="430" t="s">
        <v>962</v>
      </c>
      <c r="M285" s="429" t="s">
        <v>1519</v>
      </c>
      <c r="N285" s="429" t="s">
        <v>1530</v>
      </c>
      <c r="O285" s="429" t="s">
        <v>1588</v>
      </c>
      <c r="P285" s="429" t="s">
        <v>33</v>
      </c>
      <c r="Q285" s="429" t="s">
        <v>32</v>
      </c>
      <c r="R285" s="429" t="s">
        <v>962</v>
      </c>
      <c r="S285" s="429" t="s">
        <v>1516</v>
      </c>
      <c r="T285" s="429" t="s">
        <v>1523</v>
      </c>
      <c r="V285" s="429" t="s">
        <v>6</v>
      </c>
      <c r="X285" s="429" t="s">
        <v>6</v>
      </c>
      <c r="AA285" s="429" t="s">
        <v>1516</v>
      </c>
      <c r="AB285" s="429" t="s">
        <v>1516</v>
      </c>
      <c r="AC285" s="429" t="s">
        <v>1516</v>
      </c>
      <c r="AD285" s="429" t="s">
        <v>1516</v>
      </c>
      <c r="AE285" s="429" t="s">
        <v>1516</v>
      </c>
      <c r="AF285" s="430">
        <v>44530</v>
      </c>
      <c r="AG285" s="429" t="s">
        <v>1516</v>
      </c>
      <c r="AH285" s="429">
        <v>1</v>
      </c>
      <c r="AI285" s="419"/>
      <c r="AJ285" s="419"/>
      <c r="AK285" s="419"/>
      <c r="AL285" s="419"/>
      <c r="AM285" s="419"/>
      <c r="AN285" s="419"/>
      <c r="AO285" s="419"/>
      <c r="AP285" s="419"/>
      <c r="AQ285" s="419"/>
      <c r="AR285" s="419"/>
      <c r="AS285" s="419"/>
      <c r="AT285" s="419"/>
      <c r="AU285" s="419"/>
      <c r="AV285" s="419"/>
      <c r="AW285" s="419"/>
      <c r="AX285" s="419"/>
      <c r="AY285" s="419"/>
      <c r="AZ285" s="419"/>
      <c r="BA285" s="419"/>
      <c r="BB285" s="419"/>
      <c r="BC285" s="419"/>
      <c r="BD285" s="419"/>
      <c r="BE285" s="419"/>
      <c r="BF285" s="419"/>
      <c r="BG285" s="419"/>
      <c r="BH285" s="419"/>
      <c r="BI285" s="419"/>
      <c r="BJ285" s="419"/>
      <c r="BK285" s="419"/>
      <c r="BL285" s="419"/>
      <c r="BM285" s="419"/>
      <c r="BN285" s="419"/>
      <c r="BO285" s="419"/>
      <c r="BP285" s="419"/>
      <c r="BQ285" s="419"/>
      <c r="BR285" s="419"/>
      <c r="BS285" s="419"/>
      <c r="BT285" s="419"/>
      <c r="BU285" s="419"/>
      <c r="BV285" s="419"/>
      <c r="BW285" s="419"/>
      <c r="BX285" s="419"/>
      <c r="BY285" s="419"/>
      <c r="BZ285" s="419"/>
      <c r="CA285" s="419"/>
      <c r="CB285" s="419"/>
      <c r="CC285" s="419"/>
      <c r="CD285" s="419"/>
      <c r="CE285" s="419"/>
      <c r="CF285" s="419"/>
      <c r="CG285" s="419"/>
      <c r="CH285" s="419"/>
      <c r="CI285" s="419"/>
      <c r="CJ285" s="419"/>
      <c r="CK285" s="419"/>
      <c r="CL285" s="419"/>
      <c r="CM285" s="419"/>
      <c r="CN285" s="419"/>
      <c r="CO285" s="419"/>
      <c r="CP285" s="419"/>
      <c r="CQ285" s="419"/>
      <c r="CR285" s="419"/>
      <c r="CS285" s="419"/>
      <c r="CT285" s="419"/>
      <c r="CU285" s="419"/>
      <c r="CV285" s="419"/>
      <c r="CW285" s="419"/>
      <c r="CX285" s="419"/>
      <c r="CY285" s="419"/>
      <c r="CZ285" s="419"/>
      <c r="DA285" s="419"/>
      <c r="DB285" s="419"/>
      <c r="DC285" s="419"/>
      <c r="DD285" s="419"/>
      <c r="DE285" s="419"/>
      <c r="DF285" s="419"/>
      <c r="DG285" s="419"/>
      <c r="DH285" s="419"/>
      <c r="DI285" s="419"/>
      <c r="DJ285" s="419"/>
      <c r="DK285" s="419"/>
      <c r="DL285" s="419"/>
      <c r="DM285" s="419"/>
      <c r="DN285" s="419"/>
      <c r="DO285" s="419"/>
      <c r="DP285" s="419"/>
      <c r="DQ285" s="419"/>
      <c r="DR285" s="419"/>
      <c r="DS285" s="419"/>
      <c r="DT285" s="419"/>
      <c r="DU285" s="419"/>
      <c r="DV285" s="419"/>
      <c r="DW285" s="419"/>
      <c r="DX285" s="419"/>
      <c r="DY285" s="419"/>
      <c r="DZ285" s="419"/>
      <c r="EA285" s="419"/>
      <c r="EB285" s="419"/>
      <c r="EC285" s="419"/>
      <c r="ED285" s="419"/>
      <c r="EE285" s="419"/>
      <c r="EF285" s="419"/>
      <c r="EG285" s="419"/>
      <c r="EH285" s="419"/>
      <c r="EI285" s="419"/>
      <c r="EJ285" s="419"/>
      <c r="EK285" s="419"/>
      <c r="EL285" s="419"/>
      <c r="EM285" s="419"/>
      <c r="EN285" s="419"/>
      <c r="EO285" s="419"/>
      <c r="EP285" s="419"/>
      <c r="EQ285" s="419"/>
      <c r="ER285" s="419"/>
      <c r="ES285" s="419"/>
      <c r="ET285" s="419"/>
      <c r="EU285" s="419"/>
    </row>
    <row r="286" spans="1:151" s="429" customFormat="1" ht="29" hidden="1">
      <c r="A286" s="429" t="s">
        <v>2492</v>
      </c>
      <c r="B286" s="429" t="s">
        <v>884</v>
      </c>
      <c r="C286" s="459" t="s">
        <v>361</v>
      </c>
      <c r="D286" s="429" t="s">
        <v>2493</v>
      </c>
      <c r="E286" s="429" t="s">
        <v>2415</v>
      </c>
      <c r="F286" s="429" t="s">
        <v>33</v>
      </c>
      <c r="G286" s="429" t="s">
        <v>2491</v>
      </c>
      <c r="H286" s="429" t="s">
        <v>1515</v>
      </c>
      <c r="I286" s="429" t="s">
        <v>1516</v>
      </c>
      <c r="J286" s="430" t="s">
        <v>1517</v>
      </c>
      <c r="K286" s="430" t="s">
        <v>962</v>
      </c>
      <c r="L286" s="430" t="s">
        <v>962</v>
      </c>
      <c r="M286" s="429" t="s">
        <v>1519</v>
      </c>
      <c r="N286" s="429" t="s">
        <v>1530</v>
      </c>
      <c r="O286" s="429" t="s">
        <v>1588</v>
      </c>
      <c r="P286" s="429" t="s">
        <v>33</v>
      </c>
      <c r="Q286" s="429" t="s">
        <v>32</v>
      </c>
      <c r="R286" s="429" t="s">
        <v>962</v>
      </c>
      <c r="S286" s="429" t="s">
        <v>1516</v>
      </c>
      <c r="T286" s="429" t="s">
        <v>1523</v>
      </c>
      <c r="V286" s="429" t="s">
        <v>6</v>
      </c>
      <c r="X286" s="429" t="s">
        <v>6</v>
      </c>
      <c r="AA286" s="429" t="s">
        <v>1516</v>
      </c>
      <c r="AB286" s="429" t="s">
        <v>1516</v>
      </c>
      <c r="AC286" s="429" t="s">
        <v>1516</v>
      </c>
      <c r="AD286" s="429" t="s">
        <v>1516</v>
      </c>
      <c r="AE286" s="429" t="s">
        <v>1516</v>
      </c>
      <c r="AF286" s="430">
        <v>44530</v>
      </c>
      <c r="AG286" s="429" t="s">
        <v>1516</v>
      </c>
      <c r="AH286" s="429">
        <v>1</v>
      </c>
      <c r="AI286" s="419"/>
      <c r="AJ286" s="419"/>
      <c r="AK286" s="419"/>
      <c r="AL286" s="419"/>
      <c r="AM286" s="419"/>
      <c r="AN286" s="419"/>
      <c r="AO286" s="419"/>
      <c r="AP286" s="419"/>
      <c r="AQ286" s="419"/>
      <c r="AR286" s="419"/>
      <c r="AS286" s="419"/>
      <c r="AT286" s="419"/>
      <c r="AU286" s="419"/>
      <c r="AV286" s="419"/>
      <c r="AW286" s="419"/>
      <c r="AX286" s="419"/>
      <c r="AY286" s="419"/>
      <c r="AZ286" s="419"/>
      <c r="BA286" s="419"/>
      <c r="BB286" s="419"/>
      <c r="BC286" s="419"/>
      <c r="BD286" s="419"/>
      <c r="BE286" s="419"/>
      <c r="BF286" s="419"/>
      <c r="BG286" s="419"/>
      <c r="BH286" s="419"/>
      <c r="BI286" s="419"/>
      <c r="BJ286" s="419"/>
      <c r="BK286" s="419"/>
      <c r="BL286" s="419"/>
      <c r="BM286" s="419"/>
      <c r="BN286" s="419"/>
      <c r="BO286" s="419"/>
      <c r="BP286" s="419"/>
      <c r="BQ286" s="419"/>
      <c r="BR286" s="419"/>
      <c r="BS286" s="419"/>
      <c r="BT286" s="419"/>
      <c r="BU286" s="419"/>
      <c r="BV286" s="419"/>
      <c r="BW286" s="419"/>
      <c r="BX286" s="419"/>
      <c r="BY286" s="419"/>
      <c r="BZ286" s="419"/>
      <c r="CA286" s="419"/>
      <c r="CB286" s="419"/>
      <c r="CC286" s="419"/>
      <c r="CD286" s="419"/>
      <c r="CE286" s="419"/>
      <c r="CF286" s="419"/>
      <c r="CG286" s="419"/>
      <c r="CH286" s="419"/>
      <c r="CI286" s="419"/>
      <c r="CJ286" s="419"/>
      <c r="CK286" s="419"/>
      <c r="CL286" s="419"/>
      <c r="CM286" s="419"/>
      <c r="CN286" s="419"/>
      <c r="CO286" s="419"/>
      <c r="CP286" s="419"/>
      <c r="CQ286" s="419"/>
      <c r="CR286" s="419"/>
      <c r="CS286" s="419"/>
      <c r="CT286" s="419"/>
      <c r="CU286" s="419"/>
      <c r="CV286" s="419"/>
      <c r="CW286" s="419"/>
      <c r="CX286" s="419"/>
      <c r="CY286" s="419"/>
      <c r="CZ286" s="419"/>
      <c r="DA286" s="419"/>
      <c r="DB286" s="419"/>
      <c r="DC286" s="419"/>
      <c r="DD286" s="419"/>
      <c r="DE286" s="419"/>
      <c r="DF286" s="419"/>
      <c r="DG286" s="419"/>
      <c r="DH286" s="419"/>
      <c r="DI286" s="419"/>
      <c r="DJ286" s="419"/>
      <c r="DK286" s="419"/>
      <c r="DL286" s="419"/>
      <c r="DM286" s="419"/>
      <c r="DN286" s="419"/>
      <c r="DO286" s="419"/>
      <c r="DP286" s="419"/>
      <c r="DQ286" s="419"/>
      <c r="DR286" s="419"/>
      <c r="DS286" s="419"/>
      <c r="DT286" s="419"/>
      <c r="DU286" s="419"/>
      <c r="DV286" s="419"/>
      <c r="DW286" s="419"/>
      <c r="DX286" s="419"/>
      <c r="DY286" s="419"/>
      <c r="DZ286" s="419"/>
      <c r="EA286" s="419"/>
      <c r="EB286" s="419"/>
      <c r="EC286" s="419"/>
      <c r="ED286" s="419"/>
      <c r="EE286" s="419"/>
      <c r="EF286" s="419"/>
      <c r="EG286" s="419"/>
      <c r="EH286" s="419"/>
      <c r="EI286" s="419"/>
      <c r="EJ286" s="419"/>
      <c r="EK286" s="419"/>
      <c r="EL286" s="419"/>
      <c r="EM286" s="419"/>
      <c r="EN286" s="419"/>
      <c r="EO286" s="419"/>
      <c r="EP286" s="419"/>
      <c r="EQ286" s="419"/>
      <c r="ER286" s="419"/>
      <c r="ES286" s="419"/>
      <c r="ET286" s="419"/>
      <c r="EU286" s="419"/>
    </row>
    <row r="287" spans="1:151" s="429" customFormat="1" ht="43.5" hidden="1">
      <c r="A287" s="429" t="s">
        <v>2494</v>
      </c>
      <c r="B287" s="429" t="s">
        <v>884</v>
      </c>
      <c r="C287" s="459" t="s">
        <v>361</v>
      </c>
      <c r="D287" s="429" t="s">
        <v>2495</v>
      </c>
      <c r="E287" s="429" t="s">
        <v>2455</v>
      </c>
      <c r="F287" s="429" t="s">
        <v>33</v>
      </c>
      <c r="G287" s="429" t="s">
        <v>2491</v>
      </c>
      <c r="H287" s="429" t="s">
        <v>1515</v>
      </c>
      <c r="I287" s="429" t="s">
        <v>1516</v>
      </c>
      <c r="J287" s="430" t="s">
        <v>1517</v>
      </c>
      <c r="K287" s="430" t="s">
        <v>962</v>
      </c>
      <c r="L287" s="430" t="s">
        <v>962</v>
      </c>
      <c r="M287" s="429" t="s">
        <v>1519</v>
      </c>
      <c r="N287" s="429" t="s">
        <v>1530</v>
      </c>
      <c r="O287" s="429" t="s">
        <v>1588</v>
      </c>
      <c r="P287" s="429" t="s">
        <v>33</v>
      </c>
      <c r="Q287" s="429" t="s">
        <v>32</v>
      </c>
      <c r="R287" s="429" t="s">
        <v>962</v>
      </c>
      <c r="S287" s="429" t="s">
        <v>1516</v>
      </c>
      <c r="T287" s="429" t="s">
        <v>1523</v>
      </c>
      <c r="V287" s="429" t="s">
        <v>6</v>
      </c>
      <c r="X287" s="429" t="s">
        <v>6</v>
      </c>
      <c r="AA287" s="429" t="s">
        <v>1516</v>
      </c>
      <c r="AB287" s="429" t="s">
        <v>1516</v>
      </c>
      <c r="AC287" s="429" t="s">
        <v>1516</v>
      </c>
      <c r="AD287" s="429" t="s">
        <v>1516</v>
      </c>
      <c r="AE287" s="429" t="s">
        <v>1516</v>
      </c>
      <c r="AF287" s="430">
        <v>44530</v>
      </c>
      <c r="AG287" s="429" t="s">
        <v>1516</v>
      </c>
      <c r="AH287" s="429">
        <v>1</v>
      </c>
      <c r="AI287" s="419"/>
      <c r="AJ287" s="419"/>
      <c r="AK287" s="419"/>
      <c r="AL287" s="419"/>
      <c r="AM287" s="419"/>
      <c r="AN287" s="419"/>
      <c r="AO287" s="419"/>
      <c r="AP287" s="419"/>
      <c r="AQ287" s="419"/>
      <c r="AR287" s="419"/>
      <c r="AS287" s="419"/>
      <c r="AT287" s="419"/>
      <c r="AU287" s="419"/>
      <c r="AV287" s="419"/>
      <c r="AW287" s="419"/>
      <c r="AX287" s="419"/>
      <c r="AY287" s="419"/>
      <c r="AZ287" s="419"/>
      <c r="BA287" s="419"/>
      <c r="BB287" s="419"/>
      <c r="BC287" s="419"/>
      <c r="BD287" s="419"/>
      <c r="BE287" s="419"/>
      <c r="BF287" s="419"/>
      <c r="BG287" s="419"/>
      <c r="BH287" s="419"/>
      <c r="BI287" s="419"/>
      <c r="BJ287" s="419"/>
      <c r="BK287" s="419"/>
      <c r="BL287" s="419"/>
      <c r="BM287" s="419"/>
      <c r="BN287" s="419"/>
      <c r="BO287" s="419"/>
      <c r="BP287" s="419"/>
      <c r="BQ287" s="419"/>
      <c r="BR287" s="419"/>
      <c r="BS287" s="419"/>
      <c r="BT287" s="419"/>
      <c r="BU287" s="419"/>
      <c r="BV287" s="419"/>
      <c r="BW287" s="419"/>
      <c r="BX287" s="419"/>
      <c r="BY287" s="419"/>
      <c r="BZ287" s="419"/>
      <c r="CA287" s="419"/>
      <c r="CB287" s="419"/>
      <c r="CC287" s="419"/>
      <c r="CD287" s="419"/>
      <c r="CE287" s="419"/>
      <c r="CF287" s="419"/>
      <c r="CG287" s="419"/>
      <c r="CH287" s="419"/>
      <c r="CI287" s="419"/>
      <c r="CJ287" s="419"/>
      <c r="CK287" s="419"/>
      <c r="CL287" s="419"/>
      <c r="CM287" s="419"/>
      <c r="CN287" s="419"/>
      <c r="CO287" s="419"/>
      <c r="CP287" s="419"/>
      <c r="CQ287" s="419"/>
      <c r="CR287" s="419"/>
      <c r="CS287" s="419"/>
      <c r="CT287" s="419"/>
      <c r="CU287" s="419"/>
      <c r="CV287" s="419"/>
      <c r="CW287" s="419"/>
      <c r="CX287" s="419"/>
      <c r="CY287" s="419"/>
      <c r="CZ287" s="419"/>
      <c r="DA287" s="419"/>
      <c r="DB287" s="419"/>
      <c r="DC287" s="419"/>
      <c r="DD287" s="419"/>
      <c r="DE287" s="419"/>
      <c r="DF287" s="419"/>
      <c r="DG287" s="419"/>
      <c r="DH287" s="419"/>
      <c r="DI287" s="419"/>
      <c r="DJ287" s="419"/>
      <c r="DK287" s="419"/>
      <c r="DL287" s="419"/>
      <c r="DM287" s="419"/>
      <c r="DN287" s="419"/>
      <c r="DO287" s="419"/>
      <c r="DP287" s="419"/>
      <c r="DQ287" s="419"/>
      <c r="DR287" s="419"/>
      <c r="DS287" s="419"/>
      <c r="DT287" s="419"/>
      <c r="DU287" s="419"/>
      <c r="DV287" s="419"/>
      <c r="DW287" s="419"/>
      <c r="DX287" s="419"/>
      <c r="DY287" s="419"/>
      <c r="DZ287" s="419"/>
      <c r="EA287" s="419"/>
      <c r="EB287" s="419"/>
      <c r="EC287" s="419"/>
      <c r="ED287" s="419"/>
      <c r="EE287" s="419"/>
      <c r="EF287" s="419"/>
      <c r="EG287" s="419"/>
      <c r="EH287" s="419"/>
      <c r="EI287" s="419"/>
      <c r="EJ287" s="419"/>
      <c r="EK287" s="419"/>
      <c r="EL287" s="419"/>
      <c r="EM287" s="419"/>
      <c r="EN287" s="419"/>
      <c r="EO287" s="419"/>
      <c r="EP287" s="419"/>
      <c r="EQ287" s="419"/>
      <c r="ER287" s="419"/>
      <c r="ES287" s="419"/>
      <c r="ET287" s="419"/>
      <c r="EU287" s="419"/>
    </row>
    <row r="288" spans="1:151" s="429" customFormat="1" ht="43.5" hidden="1">
      <c r="A288" s="429" t="s">
        <v>2496</v>
      </c>
      <c r="B288" s="429" t="s">
        <v>884</v>
      </c>
      <c r="C288" s="459" t="s">
        <v>361</v>
      </c>
      <c r="D288" s="429" t="s">
        <v>2497</v>
      </c>
      <c r="E288" s="429" t="s">
        <v>2422</v>
      </c>
      <c r="F288" s="429" t="s">
        <v>33</v>
      </c>
      <c r="G288" s="429" t="s">
        <v>2491</v>
      </c>
      <c r="H288" s="429" t="s">
        <v>1515</v>
      </c>
      <c r="I288" s="429" t="s">
        <v>1516</v>
      </c>
      <c r="J288" s="430" t="s">
        <v>1517</v>
      </c>
      <c r="K288" s="430" t="s">
        <v>962</v>
      </c>
      <c r="L288" s="430" t="s">
        <v>962</v>
      </c>
      <c r="M288" s="429" t="s">
        <v>1519</v>
      </c>
      <c r="N288" s="429" t="s">
        <v>1530</v>
      </c>
      <c r="O288" s="429" t="s">
        <v>1588</v>
      </c>
      <c r="P288" s="429" t="s">
        <v>33</v>
      </c>
      <c r="Q288" s="429" t="s">
        <v>32</v>
      </c>
      <c r="R288" s="429" t="s">
        <v>962</v>
      </c>
      <c r="S288" s="429" t="s">
        <v>1516</v>
      </c>
      <c r="T288" s="429" t="s">
        <v>1523</v>
      </c>
      <c r="V288" s="429" t="s">
        <v>6</v>
      </c>
      <c r="X288" s="429" t="s">
        <v>6</v>
      </c>
      <c r="AA288" s="429" t="s">
        <v>1516</v>
      </c>
      <c r="AB288" s="429" t="s">
        <v>1516</v>
      </c>
      <c r="AC288" s="429" t="s">
        <v>1516</v>
      </c>
      <c r="AD288" s="429" t="s">
        <v>1516</v>
      </c>
      <c r="AE288" s="429" t="s">
        <v>1516</v>
      </c>
      <c r="AF288" s="430">
        <v>44530</v>
      </c>
      <c r="AG288" s="429" t="s">
        <v>1516</v>
      </c>
      <c r="AH288" s="429">
        <v>1</v>
      </c>
      <c r="AI288" s="419"/>
      <c r="AJ288" s="419"/>
      <c r="AK288" s="419"/>
      <c r="AL288" s="419"/>
      <c r="AM288" s="419"/>
      <c r="AN288" s="419"/>
      <c r="AO288" s="419"/>
      <c r="AP288" s="419"/>
      <c r="AQ288" s="419"/>
      <c r="AR288" s="419"/>
      <c r="AS288" s="419"/>
      <c r="AT288" s="419"/>
      <c r="AU288" s="419"/>
      <c r="AV288" s="419"/>
      <c r="AW288" s="419"/>
      <c r="AX288" s="419"/>
      <c r="AY288" s="419"/>
      <c r="AZ288" s="419"/>
      <c r="BA288" s="419"/>
      <c r="BB288" s="419"/>
      <c r="BC288" s="419"/>
      <c r="BD288" s="419"/>
      <c r="BE288" s="419"/>
      <c r="BF288" s="419"/>
      <c r="BG288" s="419"/>
      <c r="BH288" s="419"/>
      <c r="BI288" s="419"/>
      <c r="BJ288" s="419"/>
      <c r="BK288" s="419"/>
      <c r="BL288" s="419"/>
      <c r="BM288" s="419"/>
      <c r="BN288" s="419"/>
      <c r="BO288" s="419"/>
      <c r="BP288" s="419"/>
      <c r="BQ288" s="419"/>
      <c r="BR288" s="419"/>
      <c r="BS288" s="419"/>
      <c r="BT288" s="419"/>
      <c r="BU288" s="419"/>
      <c r="BV288" s="419"/>
      <c r="BW288" s="419"/>
      <c r="BX288" s="419"/>
      <c r="BY288" s="419"/>
      <c r="BZ288" s="419"/>
      <c r="CA288" s="419"/>
      <c r="CB288" s="419"/>
      <c r="CC288" s="419"/>
      <c r="CD288" s="419"/>
      <c r="CE288" s="419"/>
      <c r="CF288" s="419"/>
      <c r="CG288" s="419"/>
      <c r="CH288" s="419"/>
      <c r="CI288" s="419"/>
      <c r="CJ288" s="419"/>
      <c r="CK288" s="419"/>
      <c r="CL288" s="419"/>
      <c r="CM288" s="419"/>
      <c r="CN288" s="419"/>
      <c r="CO288" s="419"/>
      <c r="CP288" s="419"/>
      <c r="CQ288" s="419"/>
      <c r="CR288" s="419"/>
      <c r="CS288" s="419"/>
      <c r="CT288" s="419"/>
      <c r="CU288" s="419"/>
      <c r="CV288" s="419"/>
      <c r="CW288" s="419"/>
      <c r="CX288" s="419"/>
      <c r="CY288" s="419"/>
      <c r="CZ288" s="419"/>
      <c r="DA288" s="419"/>
      <c r="DB288" s="419"/>
      <c r="DC288" s="419"/>
      <c r="DD288" s="419"/>
      <c r="DE288" s="419"/>
      <c r="DF288" s="419"/>
      <c r="DG288" s="419"/>
      <c r="DH288" s="419"/>
      <c r="DI288" s="419"/>
      <c r="DJ288" s="419"/>
      <c r="DK288" s="419"/>
      <c r="DL288" s="419"/>
      <c r="DM288" s="419"/>
      <c r="DN288" s="419"/>
      <c r="DO288" s="419"/>
      <c r="DP288" s="419"/>
      <c r="DQ288" s="419"/>
      <c r="DR288" s="419"/>
      <c r="DS288" s="419"/>
      <c r="DT288" s="419"/>
      <c r="DU288" s="419"/>
      <c r="DV288" s="419"/>
      <c r="DW288" s="419"/>
      <c r="DX288" s="419"/>
      <c r="DY288" s="419"/>
      <c r="DZ288" s="419"/>
      <c r="EA288" s="419"/>
      <c r="EB288" s="419"/>
      <c r="EC288" s="419"/>
      <c r="ED288" s="419"/>
      <c r="EE288" s="419"/>
      <c r="EF288" s="419"/>
      <c r="EG288" s="419"/>
      <c r="EH288" s="419"/>
      <c r="EI288" s="419"/>
      <c r="EJ288" s="419"/>
      <c r="EK288" s="419"/>
      <c r="EL288" s="419"/>
      <c r="EM288" s="419"/>
      <c r="EN288" s="419"/>
      <c r="EO288" s="419"/>
      <c r="EP288" s="419"/>
      <c r="EQ288" s="419"/>
      <c r="ER288" s="419"/>
      <c r="ES288" s="419"/>
      <c r="ET288" s="419"/>
      <c r="EU288" s="419"/>
    </row>
    <row r="289" spans="1:151" s="429" customFormat="1" ht="58" hidden="1">
      <c r="A289" s="429" t="s">
        <v>2498</v>
      </c>
      <c r="B289" s="429" t="s">
        <v>884</v>
      </c>
      <c r="C289" s="459" t="s">
        <v>361</v>
      </c>
      <c r="D289" s="429" t="s">
        <v>2499</v>
      </c>
      <c r="E289" s="429" t="s">
        <v>2462</v>
      </c>
      <c r="F289" s="429" t="s">
        <v>33</v>
      </c>
      <c r="G289" s="429" t="s">
        <v>2491</v>
      </c>
      <c r="H289" s="429" t="s">
        <v>1515</v>
      </c>
      <c r="I289" s="429" t="s">
        <v>1516</v>
      </c>
      <c r="J289" s="430" t="s">
        <v>1517</v>
      </c>
      <c r="K289" s="430" t="s">
        <v>962</v>
      </c>
      <c r="L289" s="430" t="s">
        <v>962</v>
      </c>
      <c r="M289" s="429" t="s">
        <v>1519</v>
      </c>
      <c r="N289" s="429" t="s">
        <v>1530</v>
      </c>
      <c r="O289" s="429" t="s">
        <v>1588</v>
      </c>
      <c r="P289" s="429" t="s">
        <v>33</v>
      </c>
      <c r="Q289" s="429" t="s">
        <v>32</v>
      </c>
      <c r="R289" s="429" t="s">
        <v>962</v>
      </c>
      <c r="S289" s="429" t="s">
        <v>1516</v>
      </c>
      <c r="T289" s="429" t="s">
        <v>1523</v>
      </c>
      <c r="V289" s="429" t="s">
        <v>6</v>
      </c>
      <c r="X289" s="429" t="s">
        <v>6</v>
      </c>
      <c r="AA289" s="429" t="s">
        <v>1516</v>
      </c>
      <c r="AB289" s="429" t="s">
        <v>1516</v>
      </c>
      <c r="AC289" s="429" t="s">
        <v>1516</v>
      </c>
      <c r="AD289" s="429" t="s">
        <v>1516</v>
      </c>
      <c r="AE289" s="429" t="s">
        <v>1516</v>
      </c>
      <c r="AF289" s="430">
        <v>44530</v>
      </c>
      <c r="AG289" s="429" t="s">
        <v>1516</v>
      </c>
      <c r="AH289" s="429">
        <v>1</v>
      </c>
      <c r="AI289" s="419"/>
      <c r="AJ289" s="419"/>
      <c r="AK289" s="419"/>
      <c r="AL289" s="419"/>
      <c r="AM289" s="419"/>
      <c r="AN289" s="419"/>
      <c r="AO289" s="419"/>
      <c r="AP289" s="419"/>
      <c r="AQ289" s="419"/>
      <c r="AR289" s="419"/>
      <c r="AS289" s="419"/>
      <c r="AT289" s="419"/>
      <c r="AU289" s="419"/>
      <c r="AV289" s="419"/>
      <c r="AW289" s="419"/>
      <c r="AX289" s="419"/>
      <c r="AY289" s="419"/>
      <c r="AZ289" s="419"/>
      <c r="BA289" s="419"/>
      <c r="BB289" s="419"/>
      <c r="BC289" s="419"/>
      <c r="BD289" s="419"/>
      <c r="BE289" s="419"/>
      <c r="BF289" s="419"/>
      <c r="BG289" s="419"/>
      <c r="BH289" s="419"/>
      <c r="BI289" s="419"/>
      <c r="BJ289" s="419"/>
      <c r="BK289" s="419"/>
      <c r="BL289" s="419"/>
      <c r="BM289" s="419"/>
      <c r="BN289" s="419"/>
      <c r="BO289" s="419"/>
      <c r="BP289" s="419"/>
      <c r="BQ289" s="419"/>
      <c r="BR289" s="419"/>
      <c r="BS289" s="419"/>
      <c r="BT289" s="419"/>
      <c r="BU289" s="419"/>
      <c r="BV289" s="419"/>
      <c r="BW289" s="419"/>
      <c r="BX289" s="419"/>
      <c r="BY289" s="419"/>
      <c r="BZ289" s="419"/>
      <c r="CA289" s="419"/>
      <c r="CB289" s="419"/>
      <c r="CC289" s="419"/>
      <c r="CD289" s="419"/>
      <c r="CE289" s="419"/>
      <c r="CF289" s="419"/>
      <c r="CG289" s="419"/>
      <c r="CH289" s="419"/>
      <c r="CI289" s="419"/>
      <c r="CJ289" s="419"/>
      <c r="CK289" s="419"/>
      <c r="CL289" s="419"/>
      <c r="CM289" s="419"/>
      <c r="CN289" s="419"/>
      <c r="CO289" s="419"/>
      <c r="CP289" s="419"/>
      <c r="CQ289" s="419"/>
      <c r="CR289" s="419"/>
      <c r="CS289" s="419"/>
      <c r="CT289" s="419"/>
      <c r="CU289" s="419"/>
      <c r="CV289" s="419"/>
      <c r="CW289" s="419"/>
      <c r="CX289" s="419"/>
      <c r="CY289" s="419"/>
      <c r="CZ289" s="419"/>
      <c r="DA289" s="419"/>
      <c r="DB289" s="419"/>
      <c r="DC289" s="419"/>
      <c r="DD289" s="419"/>
      <c r="DE289" s="419"/>
      <c r="DF289" s="419"/>
      <c r="DG289" s="419"/>
      <c r="DH289" s="419"/>
      <c r="DI289" s="419"/>
      <c r="DJ289" s="419"/>
      <c r="DK289" s="419"/>
      <c r="DL289" s="419"/>
      <c r="DM289" s="419"/>
      <c r="DN289" s="419"/>
      <c r="DO289" s="419"/>
      <c r="DP289" s="419"/>
      <c r="DQ289" s="419"/>
      <c r="DR289" s="419"/>
      <c r="DS289" s="419"/>
      <c r="DT289" s="419"/>
      <c r="DU289" s="419"/>
      <c r="DV289" s="419"/>
      <c r="DW289" s="419"/>
      <c r="DX289" s="419"/>
      <c r="DY289" s="419"/>
      <c r="DZ289" s="419"/>
      <c r="EA289" s="419"/>
      <c r="EB289" s="419"/>
      <c r="EC289" s="419"/>
      <c r="ED289" s="419"/>
      <c r="EE289" s="419"/>
      <c r="EF289" s="419"/>
      <c r="EG289" s="419"/>
      <c r="EH289" s="419"/>
      <c r="EI289" s="419"/>
      <c r="EJ289" s="419"/>
      <c r="EK289" s="419"/>
      <c r="EL289" s="419"/>
      <c r="EM289" s="419"/>
      <c r="EN289" s="419"/>
      <c r="EO289" s="419"/>
      <c r="EP289" s="419"/>
      <c r="EQ289" s="419"/>
      <c r="ER289" s="419"/>
      <c r="ES289" s="419"/>
      <c r="ET289" s="419"/>
      <c r="EU289" s="419"/>
    </row>
    <row r="290" spans="1:151" s="429" customFormat="1" ht="58" hidden="1">
      <c r="A290" s="429" t="s">
        <v>2500</v>
      </c>
      <c r="B290" s="429" t="s">
        <v>884</v>
      </c>
      <c r="C290" s="459" t="s">
        <v>361</v>
      </c>
      <c r="D290" s="429" t="s">
        <v>2501</v>
      </c>
      <c r="E290" s="429" t="s">
        <v>2502</v>
      </c>
      <c r="F290" s="429" t="s">
        <v>33</v>
      </c>
      <c r="G290" s="429" t="s">
        <v>2491</v>
      </c>
      <c r="H290" s="429" t="s">
        <v>1515</v>
      </c>
      <c r="I290" s="429" t="s">
        <v>1516</v>
      </c>
      <c r="J290" s="430" t="s">
        <v>1517</v>
      </c>
      <c r="K290" s="430" t="s">
        <v>962</v>
      </c>
      <c r="L290" s="430" t="s">
        <v>962</v>
      </c>
      <c r="M290" s="429" t="s">
        <v>1519</v>
      </c>
      <c r="N290" s="429" t="s">
        <v>1530</v>
      </c>
      <c r="O290" s="429" t="s">
        <v>1588</v>
      </c>
      <c r="P290" s="429" t="s">
        <v>33</v>
      </c>
      <c r="Q290" s="429" t="s">
        <v>32</v>
      </c>
      <c r="R290" s="429" t="s">
        <v>962</v>
      </c>
      <c r="S290" s="429" t="s">
        <v>1516</v>
      </c>
      <c r="T290" s="429" t="s">
        <v>1523</v>
      </c>
      <c r="V290" s="429" t="s">
        <v>6</v>
      </c>
      <c r="X290" s="429" t="s">
        <v>6</v>
      </c>
      <c r="AA290" s="429" t="s">
        <v>1516</v>
      </c>
      <c r="AB290" s="429" t="s">
        <v>1516</v>
      </c>
      <c r="AC290" s="429" t="s">
        <v>1516</v>
      </c>
      <c r="AD290" s="429" t="s">
        <v>1516</v>
      </c>
      <c r="AE290" s="429" t="s">
        <v>1516</v>
      </c>
      <c r="AF290" s="430">
        <v>44530</v>
      </c>
      <c r="AG290" s="429" t="s">
        <v>1516</v>
      </c>
      <c r="AH290" s="429">
        <v>1</v>
      </c>
      <c r="AI290" s="419"/>
      <c r="AJ290" s="419"/>
      <c r="AK290" s="419"/>
      <c r="AL290" s="419"/>
      <c r="AM290" s="419"/>
      <c r="AN290" s="419"/>
      <c r="AO290" s="419"/>
      <c r="AP290" s="419"/>
      <c r="AQ290" s="419"/>
      <c r="AR290" s="419"/>
      <c r="AS290" s="419"/>
      <c r="AT290" s="419"/>
      <c r="AU290" s="419"/>
      <c r="AV290" s="419"/>
      <c r="AW290" s="419"/>
      <c r="AX290" s="419"/>
      <c r="AY290" s="419"/>
      <c r="AZ290" s="419"/>
      <c r="BA290" s="419"/>
      <c r="BB290" s="419"/>
      <c r="BC290" s="419"/>
      <c r="BD290" s="419"/>
      <c r="BE290" s="419"/>
      <c r="BF290" s="419"/>
      <c r="BG290" s="419"/>
      <c r="BH290" s="419"/>
      <c r="BI290" s="419"/>
      <c r="BJ290" s="419"/>
      <c r="BK290" s="419"/>
      <c r="BL290" s="419"/>
      <c r="BM290" s="419"/>
      <c r="BN290" s="419"/>
      <c r="BO290" s="419"/>
      <c r="BP290" s="419"/>
      <c r="BQ290" s="419"/>
      <c r="BR290" s="419"/>
      <c r="BS290" s="419"/>
      <c r="BT290" s="419"/>
      <c r="BU290" s="419"/>
      <c r="BV290" s="419"/>
      <c r="BW290" s="419"/>
      <c r="BX290" s="419"/>
      <c r="BY290" s="419"/>
      <c r="BZ290" s="419"/>
      <c r="CA290" s="419"/>
      <c r="CB290" s="419"/>
      <c r="CC290" s="419"/>
      <c r="CD290" s="419"/>
      <c r="CE290" s="419"/>
      <c r="CF290" s="419"/>
      <c r="CG290" s="419"/>
      <c r="CH290" s="419"/>
      <c r="CI290" s="419"/>
      <c r="CJ290" s="419"/>
      <c r="CK290" s="419"/>
      <c r="CL290" s="419"/>
      <c r="CM290" s="419"/>
      <c r="CN290" s="419"/>
      <c r="CO290" s="419"/>
      <c r="CP290" s="419"/>
      <c r="CQ290" s="419"/>
      <c r="CR290" s="419"/>
      <c r="CS290" s="419"/>
      <c r="CT290" s="419"/>
      <c r="CU290" s="419"/>
      <c r="CV290" s="419"/>
      <c r="CW290" s="419"/>
      <c r="CX290" s="419"/>
      <c r="CY290" s="419"/>
      <c r="CZ290" s="419"/>
      <c r="DA290" s="419"/>
      <c r="DB290" s="419"/>
      <c r="DC290" s="419"/>
      <c r="DD290" s="419"/>
      <c r="DE290" s="419"/>
      <c r="DF290" s="419"/>
      <c r="DG290" s="419"/>
      <c r="DH290" s="419"/>
      <c r="DI290" s="419"/>
      <c r="DJ290" s="419"/>
      <c r="DK290" s="419"/>
      <c r="DL290" s="419"/>
      <c r="DM290" s="419"/>
      <c r="DN290" s="419"/>
      <c r="DO290" s="419"/>
      <c r="DP290" s="419"/>
      <c r="DQ290" s="419"/>
      <c r="DR290" s="419"/>
      <c r="DS290" s="419"/>
      <c r="DT290" s="419"/>
      <c r="DU290" s="419"/>
      <c r="DV290" s="419"/>
      <c r="DW290" s="419"/>
      <c r="DX290" s="419"/>
      <c r="DY290" s="419"/>
      <c r="DZ290" s="419"/>
      <c r="EA290" s="419"/>
      <c r="EB290" s="419"/>
      <c r="EC290" s="419"/>
      <c r="ED290" s="419"/>
      <c r="EE290" s="419"/>
      <c r="EF290" s="419"/>
      <c r="EG290" s="419"/>
      <c r="EH290" s="419"/>
      <c r="EI290" s="419"/>
      <c r="EJ290" s="419"/>
      <c r="EK290" s="419"/>
      <c r="EL290" s="419"/>
      <c r="EM290" s="419"/>
      <c r="EN290" s="419"/>
      <c r="EO290" s="419"/>
      <c r="EP290" s="419"/>
      <c r="EQ290" s="419"/>
      <c r="ER290" s="419"/>
      <c r="ES290" s="419"/>
      <c r="ET290" s="419"/>
      <c r="EU290" s="419"/>
    </row>
    <row r="291" spans="1:151" s="429" customFormat="1" ht="43.5" hidden="1">
      <c r="A291" s="429" t="s">
        <v>2503</v>
      </c>
      <c r="B291" s="429" t="s">
        <v>884</v>
      </c>
      <c r="C291" s="459" t="s">
        <v>361</v>
      </c>
      <c r="D291" s="429" t="s">
        <v>2504</v>
      </c>
      <c r="E291" s="429" t="s">
        <v>2428</v>
      </c>
      <c r="F291" s="429" t="s">
        <v>33</v>
      </c>
      <c r="G291" s="429" t="s">
        <v>2491</v>
      </c>
      <c r="H291" s="429" t="s">
        <v>1515</v>
      </c>
      <c r="I291" s="429" t="s">
        <v>1516</v>
      </c>
      <c r="J291" s="430" t="s">
        <v>1517</v>
      </c>
      <c r="K291" s="430" t="s">
        <v>962</v>
      </c>
      <c r="L291" s="430" t="s">
        <v>962</v>
      </c>
      <c r="M291" s="429" t="s">
        <v>1519</v>
      </c>
      <c r="N291" s="429" t="s">
        <v>1530</v>
      </c>
      <c r="O291" s="429" t="s">
        <v>1588</v>
      </c>
      <c r="P291" s="429" t="s">
        <v>33</v>
      </c>
      <c r="Q291" s="429" t="s">
        <v>32</v>
      </c>
      <c r="R291" s="429" t="s">
        <v>962</v>
      </c>
      <c r="S291" s="429" t="s">
        <v>1516</v>
      </c>
      <c r="T291" s="429" t="s">
        <v>1523</v>
      </c>
      <c r="V291" s="429" t="s">
        <v>6</v>
      </c>
      <c r="X291" s="429" t="s">
        <v>6</v>
      </c>
      <c r="AA291" s="429" t="s">
        <v>1516</v>
      </c>
      <c r="AB291" s="429" t="s">
        <v>1516</v>
      </c>
      <c r="AC291" s="429" t="s">
        <v>1516</v>
      </c>
      <c r="AD291" s="429" t="s">
        <v>1516</v>
      </c>
      <c r="AE291" s="429" t="s">
        <v>1516</v>
      </c>
      <c r="AF291" s="430">
        <v>44530</v>
      </c>
      <c r="AG291" s="429" t="s">
        <v>1516</v>
      </c>
      <c r="AH291" s="429">
        <v>1</v>
      </c>
      <c r="AI291" s="419"/>
      <c r="AJ291" s="419"/>
      <c r="AK291" s="419"/>
      <c r="AL291" s="419"/>
      <c r="AM291" s="419"/>
      <c r="AN291" s="419"/>
      <c r="AO291" s="419"/>
      <c r="AP291" s="419"/>
      <c r="AQ291" s="419"/>
      <c r="AR291" s="419"/>
      <c r="AS291" s="419"/>
      <c r="AT291" s="419"/>
      <c r="AU291" s="419"/>
      <c r="AV291" s="419"/>
      <c r="AW291" s="419"/>
      <c r="AX291" s="419"/>
      <c r="AY291" s="419"/>
      <c r="AZ291" s="419"/>
      <c r="BA291" s="419"/>
      <c r="BB291" s="419"/>
      <c r="BC291" s="419"/>
      <c r="BD291" s="419"/>
      <c r="BE291" s="419"/>
      <c r="BF291" s="419"/>
      <c r="BG291" s="419"/>
      <c r="BH291" s="419"/>
      <c r="BI291" s="419"/>
      <c r="BJ291" s="419"/>
      <c r="BK291" s="419"/>
      <c r="BL291" s="419"/>
      <c r="BM291" s="419"/>
      <c r="BN291" s="419"/>
      <c r="BO291" s="419"/>
      <c r="BP291" s="419"/>
      <c r="BQ291" s="419"/>
      <c r="BR291" s="419"/>
      <c r="BS291" s="419"/>
      <c r="BT291" s="419"/>
      <c r="BU291" s="419"/>
      <c r="BV291" s="419"/>
      <c r="BW291" s="419"/>
      <c r="BX291" s="419"/>
      <c r="BY291" s="419"/>
      <c r="BZ291" s="419"/>
      <c r="CA291" s="419"/>
      <c r="CB291" s="419"/>
      <c r="CC291" s="419"/>
      <c r="CD291" s="419"/>
      <c r="CE291" s="419"/>
      <c r="CF291" s="419"/>
      <c r="CG291" s="419"/>
      <c r="CH291" s="419"/>
      <c r="CI291" s="419"/>
      <c r="CJ291" s="419"/>
      <c r="CK291" s="419"/>
      <c r="CL291" s="419"/>
      <c r="CM291" s="419"/>
      <c r="CN291" s="419"/>
      <c r="CO291" s="419"/>
      <c r="CP291" s="419"/>
      <c r="CQ291" s="419"/>
      <c r="CR291" s="419"/>
      <c r="CS291" s="419"/>
      <c r="CT291" s="419"/>
      <c r="CU291" s="419"/>
      <c r="CV291" s="419"/>
      <c r="CW291" s="419"/>
      <c r="CX291" s="419"/>
      <c r="CY291" s="419"/>
      <c r="CZ291" s="419"/>
      <c r="DA291" s="419"/>
      <c r="DB291" s="419"/>
      <c r="DC291" s="419"/>
      <c r="DD291" s="419"/>
      <c r="DE291" s="419"/>
      <c r="DF291" s="419"/>
      <c r="DG291" s="419"/>
      <c r="DH291" s="419"/>
      <c r="DI291" s="419"/>
      <c r="DJ291" s="419"/>
      <c r="DK291" s="419"/>
      <c r="DL291" s="419"/>
      <c r="DM291" s="419"/>
      <c r="DN291" s="419"/>
      <c r="DO291" s="419"/>
      <c r="DP291" s="419"/>
      <c r="DQ291" s="419"/>
      <c r="DR291" s="419"/>
      <c r="DS291" s="419"/>
      <c r="DT291" s="419"/>
      <c r="DU291" s="419"/>
      <c r="DV291" s="419"/>
      <c r="DW291" s="419"/>
      <c r="DX291" s="419"/>
      <c r="DY291" s="419"/>
      <c r="DZ291" s="419"/>
      <c r="EA291" s="419"/>
      <c r="EB291" s="419"/>
      <c r="EC291" s="419"/>
      <c r="ED291" s="419"/>
      <c r="EE291" s="419"/>
      <c r="EF291" s="419"/>
      <c r="EG291" s="419"/>
      <c r="EH291" s="419"/>
      <c r="EI291" s="419"/>
      <c r="EJ291" s="419"/>
      <c r="EK291" s="419"/>
      <c r="EL291" s="419"/>
      <c r="EM291" s="419"/>
      <c r="EN291" s="419"/>
      <c r="EO291" s="419"/>
      <c r="EP291" s="419"/>
      <c r="EQ291" s="419"/>
      <c r="ER291" s="419"/>
      <c r="ES291" s="419"/>
      <c r="ET291" s="419"/>
      <c r="EU291" s="419"/>
    </row>
    <row r="292" spans="1:151" s="429" customFormat="1" ht="43.5" hidden="1">
      <c r="A292" s="429" t="s">
        <v>2505</v>
      </c>
      <c r="B292" s="429" t="s">
        <v>884</v>
      </c>
      <c r="C292" s="459" t="s">
        <v>361</v>
      </c>
      <c r="D292" s="429" t="s">
        <v>2506</v>
      </c>
      <c r="E292" s="429" t="s">
        <v>2480</v>
      </c>
      <c r="F292" s="429" t="s">
        <v>33</v>
      </c>
      <c r="G292" s="460" t="s">
        <v>2507</v>
      </c>
      <c r="H292" s="429" t="s">
        <v>1515</v>
      </c>
      <c r="I292" s="429" t="s">
        <v>1516</v>
      </c>
      <c r="J292" s="430" t="s">
        <v>1517</v>
      </c>
      <c r="K292" s="430" t="s">
        <v>962</v>
      </c>
      <c r="L292" s="430" t="s">
        <v>962</v>
      </c>
      <c r="M292" s="429" t="s">
        <v>1519</v>
      </c>
      <c r="N292" s="429" t="s">
        <v>1530</v>
      </c>
      <c r="O292" s="429" t="s">
        <v>1588</v>
      </c>
      <c r="P292" s="429" t="s">
        <v>33</v>
      </c>
      <c r="Q292" s="429" t="s">
        <v>32</v>
      </c>
      <c r="R292" s="429" t="s">
        <v>962</v>
      </c>
      <c r="S292" s="429" t="s">
        <v>1516</v>
      </c>
      <c r="T292" s="429" t="s">
        <v>1523</v>
      </c>
      <c r="V292" s="429" t="s">
        <v>6</v>
      </c>
      <c r="X292" s="429" t="s">
        <v>1524</v>
      </c>
      <c r="AA292" s="429" t="s">
        <v>1516</v>
      </c>
      <c r="AB292" s="429" t="s">
        <v>1516</v>
      </c>
      <c r="AC292" s="429" t="s">
        <v>1516</v>
      </c>
      <c r="AD292" s="429" t="s">
        <v>1516</v>
      </c>
      <c r="AE292" s="429" t="s">
        <v>1516</v>
      </c>
      <c r="AF292" s="430">
        <v>44530</v>
      </c>
      <c r="AG292" s="429" t="s">
        <v>1516</v>
      </c>
      <c r="AH292" s="429">
        <v>1</v>
      </c>
      <c r="AI292" s="419"/>
      <c r="AJ292" s="419"/>
      <c r="AK292" s="419"/>
      <c r="AL292" s="419"/>
      <c r="AM292" s="419"/>
      <c r="AN292" s="419"/>
      <c r="AO292" s="419"/>
      <c r="AP292" s="419"/>
      <c r="AQ292" s="419"/>
      <c r="AR292" s="419"/>
      <c r="AS292" s="419"/>
      <c r="AT292" s="419"/>
      <c r="AU292" s="419"/>
      <c r="AV292" s="419"/>
      <c r="AW292" s="419"/>
      <c r="AX292" s="419"/>
      <c r="AY292" s="419"/>
      <c r="AZ292" s="419"/>
      <c r="BA292" s="419"/>
      <c r="BB292" s="419"/>
      <c r="BC292" s="419"/>
      <c r="BD292" s="419"/>
      <c r="BE292" s="419"/>
      <c r="BF292" s="419"/>
      <c r="BG292" s="419"/>
      <c r="BH292" s="419"/>
      <c r="BI292" s="419"/>
      <c r="BJ292" s="419"/>
      <c r="BK292" s="419"/>
      <c r="BL292" s="419"/>
      <c r="BM292" s="419"/>
      <c r="BN292" s="419"/>
      <c r="BO292" s="419"/>
      <c r="BP292" s="419"/>
      <c r="BQ292" s="419"/>
      <c r="BR292" s="419"/>
      <c r="BS292" s="419"/>
      <c r="BT292" s="419"/>
      <c r="BU292" s="419"/>
      <c r="BV292" s="419"/>
      <c r="BW292" s="419"/>
      <c r="BX292" s="419"/>
      <c r="BY292" s="419"/>
      <c r="BZ292" s="419"/>
      <c r="CA292" s="419"/>
      <c r="CB292" s="419"/>
      <c r="CC292" s="419"/>
      <c r="CD292" s="419"/>
      <c r="CE292" s="419"/>
      <c r="CF292" s="419"/>
      <c r="CG292" s="419"/>
      <c r="CH292" s="419"/>
      <c r="CI292" s="419"/>
      <c r="CJ292" s="419"/>
      <c r="CK292" s="419"/>
      <c r="CL292" s="419"/>
      <c r="CM292" s="419"/>
      <c r="CN292" s="419"/>
      <c r="CO292" s="419"/>
      <c r="CP292" s="419"/>
      <c r="CQ292" s="419"/>
      <c r="CR292" s="419"/>
      <c r="CS292" s="419"/>
      <c r="CT292" s="419"/>
      <c r="CU292" s="419"/>
      <c r="CV292" s="419"/>
      <c r="CW292" s="419"/>
      <c r="CX292" s="419"/>
      <c r="CY292" s="419"/>
      <c r="CZ292" s="419"/>
      <c r="DA292" s="419"/>
      <c r="DB292" s="419"/>
      <c r="DC292" s="419"/>
      <c r="DD292" s="419"/>
      <c r="DE292" s="419"/>
      <c r="DF292" s="419"/>
      <c r="DG292" s="419"/>
      <c r="DH292" s="419"/>
      <c r="DI292" s="419"/>
      <c r="DJ292" s="419"/>
      <c r="DK292" s="419"/>
      <c r="DL292" s="419"/>
      <c r="DM292" s="419"/>
      <c r="DN292" s="419"/>
      <c r="DO292" s="419"/>
      <c r="DP292" s="419"/>
      <c r="DQ292" s="419"/>
      <c r="DR292" s="419"/>
      <c r="DS292" s="419"/>
      <c r="DT292" s="419"/>
      <c r="DU292" s="419"/>
      <c r="DV292" s="419"/>
      <c r="DW292" s="419"/>
      <c r="DX292" s="419"/>
      <c r="DY292" s="419"/>
      <c r="DZ292" s="419"/>
      <c r="EA292" s="419"/>
      <c r="EB292" s="419"/>
      <c r="EC292" s="419"/>
      <c r="ED292" s="419"/>
      <c r="EE292" s="419"/>
      <c r="EF292" s="419"/>
      <c r="EG292" s="419"/>
      <c r="EH292" s="419"/>
      <c r="EI292" s="419"/>
      <c r="EJ292" s="419"/>
      <c r="EK292" s="419"/>
      <c r="EL292" s="419"/>
      <c r="EM292" s="419"/>
      <c r="EN292" s="419"/>
      <c r="EO292" s="419"/>
      <c r="EP292" s="419"/>
      <c r="EQ292" s="419"/>
      <c r="ER292" s="419"/>
      <c r="ES292" s="419"/>
      <c r="ET292" s="419"/>
      <c r="EU292" s="419"/>
    </row>
    <row r="293" spans="1:151" s="429" customFormat="1" ht="29" hidden="1">
      <c r="A293" s="429" t="s">
        <v>2508</v>
      </c>
      <c r="B293" s="429" t="s">
        <v>884</v>
      </c>
      <c r="C293" s="459" t="s">
        <v>361</v>
      </c>
      <c r="D293" s="429" t="s">
        <v>2509</v>
      </c>
      <c r="E293" s="429" t="s">
        <v>2415</v>
      </c>
      <c r="F293" s="429" t="s">
        <v>33</v>
      </c>
      <c r="G293" s="460" t="s">
        <v>2507</v>
      </c>
      <c r="H293" s="429" t="s">
        <v>1515</v>
      </c>
      <c r="I293" s="429" t="s">
        <v>1516</v>
      </c>
      <c r="J293" s="430" t="s">
        <v>1517</v>
      </c>
      <c r="K293" s="430" t="s">
        <v>962</v>
      </c>
      <c r="L293" s="430" t="s">
        <v>962</v>
      </c>
      <c r="M293" s="429" t="s">
        <v>1519</v>
      </c>
      <c r="N293" s="429" t="s">
        <v>1530</v>
      </c>
      <c r="O293" s="429" t="s">
        <v>1588</v>
      </c>
      <c r="P293" s="429" t="s">
        <v>33</v>
      </c>
      <c r="Q293" s="429" t="s">
        <v>32</v>
      </c>
      <c r="R293" s="429" t="s">
        <v>962</v>
      </c>
      <c r="S293" s="429" t="s">
        <v>1516</v>
      </c>
      <c r="T293" s="429" t="s">
        <v>1523</v>
      </c>
      <c r="V293" s="429" t="s">
        <v>6</v>
      </c>
      <c r="X293" s="429" t="s">
        <v>1524</v>
      </c>
      <c r="AA293" s="429" t="s">
        <v>1516</v>
      </c>
      <c r="AB293" s="429" t="s">
        <v>1516</v>
      </c>
      <c r="AC293" s="429" t="s">
        <v>1516</v>
      </c>
      <c r="AD293" s="429" t="s">
        <v>1516</v>
      </c>
      <c r="AE293" s="429" t="s">
        <v>1516</v>
      </c>
      <c r="AF293" s="430">
        <v>44530</v>
      </c>
      <c r="AG293" s="429" t="s">
        <v>1516</v>
      </c>
      <c r="AH293" s="429">
        <v>1</v>
      </c>
      <c r="AI293" s="419"/>
      <c r="AJ293" s="419"/>
      <c r="AK293" s="419"/>
      <c r="AL293" s="419"/>
      <c r="AM293" s="419"/>
      <c r="AN293" s="419"/>
      <c r="AO293" s="419"/>
      <c r="AP293" s="419"/>
      <c r="AQ293" s="419"/>
      <c r="AR293" s="419"/>
      <c r="AS293" s="419"/>
      <c r="AT293" s="419"/>
      <c r="AU293" s="419"/>
      <c r="AV293" s="419"/>
      <c r="AW293" s="419"/>
      <c r="AX293" s="419"/>
      <c r="AY293" s="419"/>
      <c r="AZ293" s="419"/>
      <c r="BA293" s="419"/>
      <c r="BB293" s="419"/>
      <c r="BC293" s="419"/>
      <c r="BD293" s="419"/>
      <c r="BE293" s="419"/>
      <c r="BF293" s="419"/>
      <c r="BG293" s="419"/>
      <c r="BH293" s="419"/>
      <c r="BI293" s="419"/>
      <c r="BJ293" s="419"/>
      <c r="BK293" s="419"/>
      <c r="BL293" s="419"/>
      <c r="BM293" s="419"/>
      <c r="BN293" s="419"/>
      <c r="BO293" s="419"/>
      <c r="BP293" s="419"/>
      <c r="BQ293" s="419"/>
      <c r="BR293" s="419"/>
      <c r="BS293" s="419"/>
      <c r="BT293" s="419"/>
      <c r="BU293" s="419"/>
      <c r="BV293" s="419"/>
      <c r="BW293" s="419"/>
      <c r="BX293" s="419"/>
      <c r="BY293" s="419"/>
      <c r="BZ293" s="419"/>
      <c r="CA293" s="419"/>
      <c r="CB293" s="419"/>
      <c r="CC293" s="419"/>
      <c r="CD293" s="419"/>
      <c r="CE293" s="419"/>
      <c r="CF293" s="419"/>
      <c r="CG293" s="419"/>
      <c r="CH293" s="419"/>
      <c r="CI293" s="419"/>
      <c r="CJ293" s="419"/>
      <c r="CK293" s="419"/>
      <c r="CL293" s="419"/>
      <c r="CM293" s="419"/>
      <c r="CN293" s="419"/>
      <c r="CO293" s="419"/>
      <c r="CP293" s="419"/>
      <c r="CQ293" s="419"/>
      <c r="CR293" s="419"/>
      <c r="CS293" s="419"/>
      <c r="CT293" s="419"/>
      <c r="CU293" s="419"/>
      <c r="CV293" s="419"/>
      <c r="CW293" s="419"/>
      <c r="CX293" s="419"/>
      <c r="CY293" s="419"/>
      <c r="CZ293" s="419"/>
      <c r="DA293" s="419"/>
      <c r="DB293" s="419"/>
      <c r="DC293" s="419"/>
      <c r="DD293" s="419"/>
      <c r="DE293" s="419"/>
      <c r="DF293" s="419"/>
      <c r="DG293" s="419"/>
      <c r="DH293" s="419"/>
      <c r="DI293" s="419"/>
      <c r="DJ293" s="419"/>
      <c r="DK293" s="419"/>
      <c r="DL293" s="419"/>
      <c r="DM293" s="419"/>
      <c r="DN293" s="419"/>
      <c r="DO293" s="419"/>
      <c r="DP293" s="419"/>
      <c r="DQ293" s="419"/>
      <c r="DR293" s="419"/>
      <c r="DS293" s="419"/>
      <c r="DT293" s="419"/>
      <c r="DU293" s="419"/>
      <c r="DV293" s="419"/>
      <c r="DW293" s="419"/>
      <c r="DX293" s="419"/>
      <c r="DY293" s="419"/>
      <c r="DZ293" s="419"/>
      <c r="EA293" s="419"/>
      <c r="EB293" s="419"/>
      <c r="EC293" s="419"/>
      <c r="ED293" s="419"/>
      <c r="EE293" s="419"/>
      <c r="EF293" s="419"/>
      <c r="EG293" s="419"/>
      <c r="EH293" s="419"/>
      <c r="EI293" s="419"/>
      <c r="EJ293" s="419"/>
      <c r="EK293" s="419"/>
      <c r="EL293" s="419"/>
      <c r="EM293" s="419"/>
      <c r="EN293" s="419"/>
      <c r="EO293" s="419"/>
      <c r="EP293" s="419"/>
      <c r="EQ293" s="419"/>
      <c r="ER293" s="419"/>
      <c r="ES293" s="419"/>
      <c r="ET293" s="419"/>
      <c r="EU293" s="419"/>
    </row>
    <row r="294" spans="1:151" s="429" customFormat="1" ht="43.5" hidden="1">
      <c r="A294" s="429" t="s">
        <v>2510</v>
      </c>
      <c r="B294" s="429" t="s">
        <v>884</v>
      </c>
      <c r="C294" s="459" t="s">
        <v>361</v>
      </c>
      <c r="D294" s="429" t="s">
        <v>2511</v>
      </c>
      <c r="E294" s="429" t="s">
        <v>2422</v>
      </c>
      <c r="F294" s="429" t="s">
        <v>33</v>
      </c>
      <c r="G294" s="460" t="s">
        <v>2507</v>
      </c>
      <c r="H294" s="429" t="s">
        <v>1515</v>
      </c>
      <c r="I294" s="429" t="s">
        <v>1516</v>
      </c>
      <c r="J294" s="430" t="s">
        <v>1517</v>
      </c>
      <c r="K294" s="430" t="s">
        <v>962</v>
      </c>
      <c r="L294" s="430" t="s">
        <v>962</v>
      </c>
      <c r="M294" s="429" t="s">
        <v>1519</v>
      </c>
      <c r="N294" s="429" t="s">
        <v>1530</v>
      </c>
      <c r="O294" s="429" t="s">
        <v>1588</v>
      </c>
      <c r="P294" s="429" t="s">
        <v>33</v>
      </c>
      <c r="Q294" s="429" t="s">
        <v>32</v>
      </c>
      <c r="R294" s="429" t="s">
        <v>962</v>
      </c>
      <c r="S294" s="429" t="s">
        <v>1516</v>
      </c>
      <c r="T294" s="429" t="s">
        <v>1523</v>
      </c>
      <c r="V294" s="429" t="s">
        <v>6</v>
      </c>
      <c r="X294" s="429" t="s">
        <v>1524</v>
      </c>
      <c r="AA294" s="429" t="s">
        <v>1516</v>
      </c>
      <c r="AB294" s="429" t="s">
        <v>1516</v>
      </c>
      <c r="AC294" s="429" t="s">
        <v>1516</v>
      </c>
      <c r="AD294" s="429" t="s">
        <v>1516</v>
      </c>
      <c r="AE294" s="429" t="s">
        <v>1516</v>
      </c>
      <c r="AF294" s="430">
        <v>44530</v>
      </c>
      <c r="AG294" s="429" t="s">
        <v>1516</v>
      </c>
      <c r="AH294" s="429">
        <v>1</v>
      </c>
      <c r="AI294" s="419"/>
      <c r="AJ294" s="419"/>
      <c r="AK294" s="419"/>
      <c r="AL294" s="419"/>
      <c r="AM294" s="419"/>
      <c r="AN294" s="419"/>
      <c r="AO294" s="419"/>
      <c r="AP294" s="419"/>
      <c r="AQ294" s="419"/>
      <c r="AR294" s="419"/>
      <c r="AS294" s="419"/>
      <c r="AT294" s="419"/>
      <c r="AU294" s="419"/>
      <c r="AV294" s="419"/>
      <c r="AW294" s="419"/>
      <c r="AX294" s="419"/>
      <c r="AY294" s="419"/>
      <c r="AZ294" s="419"/>
      <c r="BA294" s="419"/>
      <c r="BB294" s="419"/>
      <c r="BC294" s="419"/>
      <c r="BD294" s="419"/>
      <c r="BE294" s="419"/>
      <c r="BF294" s="419"/>
      <c r="BG294" s="419"/>
      <c r="BH294" s="419"/>
      <c r="BI294" s="419"/>
      <c r="BJ294" s="419"/>
      <c r="BK294" s="419"/>
      <c r="BL294" s="419"/>
      <c r="BM294" s="419"/>
      <c r="BN294" s="419"/>
      <c r="BO294" s="419"/>
      <c r="BP294" s="419"/>
      <c r="BQ294" s="419"/>
      <c r="BR294" s="419"/>
      <c r="BS294" s="419"/>
      <c r="BT294" s="419"/>
      <c r="BU294" s="419"/>
      <c r="BV294" s="419"/>
      <c r="BW294" s="419"/>
      <c r="BX294" s="419"/>
      <c r="BY294" s="419"/>
      <c r="BZ294" s="419"/>
      <c r="CA294" s="419"/>
      <c r="CB294" s="419"/>
      <c r="CC294" s="419"/>
      <c r="CD294" s="419"/>
      <c r="CE294" s="419"/>
      <c r="CF294" s="419"/>
      <c r="CG294" s="419"/>
      <c r="CH294" s="419"/>
      <c r="CI294" s="419"/>
      <c r="CJ294" s="419"/>
      <c r="CK294" s="419"/>
      <c r="CL294" s="419"/>
      <c r="CM294" s="419"/>
      <c r="CN294" s="419"/>
      <c r="CO294" s="419"/>
      <c r="CP294" s="419"/>
      <c r="CQ294" s="419"/>
      <c r="CR294" s="419"/>
      <c r="CS294" s="419"/>
      <c r="CT294" s="419"/>
      <c r="CU294" s="419"/>
      <c r="CV294" s="419"/>
      <c r="CW294" s="419"/>
      <c r="CX294" s="419"/>
      <c r="CY294" s="419"/>
      <c r="CZ294" s="419"/>
      <c r="DA294" s="419"/>
      <c r="DB294" s="419"/>
      <c r="DC294" s="419"/>
      <c r="DD294" s="419"/>
      <c r="DE294" s="419"/>
      <c r="DF294" s="419"/>
      <c r="DG294" s="419"/>
      <c r="DH294" s="419"/>
      <c r="DI294" s="419"/>
      <c r="DJ294" s="419"/>
      <c r="DK294" s="419"/>
      <c r="DL294" s="419"/>
      <c r="DM294" s="419"/>
      <c r="DN294" s="419"/>
      <c r="DO294" s="419"/>
      <c r="DP294" s="419"/>
      <c r="DQ294" s="419"/>
      <c r="DR294" s="419"/>
      <c r="DS294" s="419"/>
      <c r="DT294" s="419"/>
      <c r="DU294" s="419"/>
      <c r="DV294" s="419"/>
      <c r="DW294" s="419"/>
      <c r="DX294" s="419"/>
      <c r="DY294" s="419"/>
      <c r="DZ294" s="419"/>
      <c r="EA294" s="419"/>
      <c r="EB294" s="419"/>
      <c r="EC294" s="419"/>
      <c r="ED294" s="419"/>
      <c r="EE294" s="419"/>
      <c r="EF294" s="419"/>
      <c r="EG294" s="419"/>
      <c r="EH294" s="419"/>
      <c r="EI294" s="419"/>
      <c r="EJ294" s="419"/>
      <c r="EK294" s="419"/>
      <c r="EL294" s="419"/>
      <c r="EM294" s="419"/>
      <c r="EN294" s="419"/>
      <c r="EO294" s="419"/>
      <c r="EP294" s="419"/>
      <c r="EQ294" s="419"/>
      <c r="ER294" s="419"/>
      <c r="ES294" s="419"/>
      <c r="ET294" s="419"/>
      <c r="EU294" s="419"/>
    </row>
    <row r="295" spans="1:151" s="429" customFormat="1" ht="72.5" hidden="1">
      <c r="A295" s="429" t="s">
        <v>2512</v>
      </c>
      <c r="B295" s="429" t="s">
        <v>884</v>
      </c>
      <c r="C295" s="459" t="s">
        <v>361</v>
      </c>
      <c r="D295" s="429" t="s">
        <v>2513</v>
      </c>
      <c r="E295" s="429" t="s">
        <v>2462</v>
      </c>
      <c r="F295" s="429" t="s">
        <v>33</v>
      </c>
      <c r="G295" s="460" t="s">
        <v>2507</v>
      </c>
      <c r="H295" s="429" t="s">
        <v>1515</v>
      </c>
      <c r="I295" s="429" t="s">
        <v>1516</v>
      </c>
      <c r="J295" s="430" t="s">
        <v>1517</v>
      </c>
      <c r="K295" s="430" t="s">
        <v>962</v>
      </c>
      <c r="L295" s="430" t="s">
        <v>962</v>
      </c>
      <c r="M295" s="429" t="s">
        <v>1519</v>
      </c>
      <c r="N295" s="429" t="s">
        <v>1530</v>
      </c>
      <c r="O295" s="429" t="s">
        <v>1588</v>
      </c>
      <c r="P295" s="429" t="s">
        <v>33</v>
      </c>
      <c r="Q295" s="429" t="s">
        <v>32</v>
      </c>
      <c r="R295" s="429" t="s">
        <v>962</v>
      </c>
      <c r="S295" s="429" t="s">
        <v>1516</v>
      </c>
      <c r="T295" s="429" t="s">
        <v>1523</v>
      </c>
      <c r="V295" s="429" t="s">
        <v>6</v>
      </c>
      <c r="X295" s="429" t="s">
        <v>1524</v>
      </c>
      <c r="AA295" s="429" t="s">
        <v>1516</v>
      </c>
      <c r="AB295" s="429" t="s">
        <v>1516</v>
      </c>
      <c r="AC295" s="429" t="s">
        <v>1516</v>
      </c>
      <c r="AD295" s="429" t="s">
        <v>1516</v>
      </c>
      <c r="AE295" s="429" t="s">
        <v>1516</v>
      </c>
      <c r="AF295" s="430">
        <v>44530</v>
      </c>
      <c r="AG295" s="429" t="s">
        <v>1516</v>
      </c>
      <c r="AH295" s="429">
        <v>1</v>
      </c>
      <c r="AI295" s="419"/>
      <c r="AJ295" s="419"/>
      <c r="AK295" s="419"/>
      <c r="AL295" s="419"/>
      <c r="AM295" s="419"/>
      <c r="AN295" s="419"/>
      <c r="AO295" s="419"/>
      <c r="AP295" s="419"/>
      <c r="AQ295" s="419"/>
      <c r="AR295" s="419"/>
      <c r="AS295" s="419"/>
      <c r="AT295" s="419"/>
      <c r="AU295" s="419"/>
      <c r="AV295" s="419"/>
      <c r="AW295" s="419"/>
      <c r="AX295" s="419"/>
      <c r="AY295" s="419"/>
      <c r="AZ295" s="419"/>
      <c r="BA295" s="419"/>
      <c r="BB295" s="419"/>
      <c r="BC295" s="419"/>
      <c r="BD295" s="419"/>
      <c r="BE295" s="419"/>
      <c r="BF295" s="419"/>
      <c r="BG295" s="419"/>
      <c r="BH295" s="419"/>
      <c r="BI295" s="419"/>
      <c r="BJ295" s="419"/>
      <c r="BK295" s="419"/>
      <c r="BL295" s="419"/>
      <c r="BM295" s="419"/>
      <c r="BN295" s="419"/>
      <c r="BO295" s="419"/>
      <c r="BP295" s="419"/>
      <c r="BQ295" s="419"/>
      <c r="BR295" s="419"/>
      <c r="BS295" s="419"/>
      <c r="BT295" s="419"/>
      <c r="BU295" s="419"/>
      <c r="BV295" s="419"/>
      <c r="BW295" s="419"/>
      <c r="BX295" s="419"/>
      <c r="BY295" s="419"/>
      <c r="BZ295" s="419"/>
      <c r="CA295" s="419"/>
      <c r="CB295" s="419"/>
      <c r="CC295" s="419"/>
      <c r="CD295" s="419"/>
      <c r="CE295" s="419"/>
      <c r="CF295" s="419"/>
      <c r="CG295" s="419"/>
      <c r="CH295" s="419"/>
      <c r="CI295" s="419"/>
      <c r="CJ295" s="419"/>
      <c r="CK295" s="419"/>
      <c r="CL295" s="419"/>
      <c r="CM295" s="419"/>
      <c r="CN295" s="419"/>
      <c r="CO295" s="419"/>
      <c r="CP295" s="419"/>
      <c r="CQ295" s="419"/>
      <c r="CR295" s="419"/>
      <c r="CS295" s="419"/>
      <c r="CT295" s="419"/>
      <c r="CU295" s="419"/>
      <c r="CV295" s="419"/>
      <c r="CW295" s="419"/>
      <c r="CX295" s="419"/>
      <c r="CY295" s="419"/>
      <c r="CZ295" s="419"/>
      <c r="DA295" s="419"/>
      <c r="DB295" s="419"/>
      <c r="DC295" s="419"/>
      <c r="DD295" s="419"/>
      <c r="DE295" s="419"/>
      <c r="DF295" s="419"/>
      <c r="DG295" s="419"/>
      <c r="DH295" s="419"/>
      <c r="DI295" s="419"/>
      <c r="DJ295" s="419"/>
      <c r="DK295" s="419"/>
      <c r="DL295" s="419"/>
      <c r="DM295" s="419"/>
      <c r="DN295" s="419"/>
      <c r="DO295" s="419"/>
      <c r="DP295" s="419"/>
      <c r="DQ295" s="419"/>
      <c r="DR295" s="419"/>
      <c r="DS295" s="419"/>
      <c r="DT295" s="419"/>
      <c r="DU295" s="419"/>
      <c r="DV295" s="419"/>
      <c r="DW295" s="419"/>
      <c r="DX295" s="419"/>
      <c r="DY295" s="419"/>
      <c r="DZ295" s="419"/>
      <c r="EA295" s="419"/>
      <c r="EB295" s="419"/>
      <c r="EC295" s="419"/>
      <c r="ED295" s="419"/>
      <c r="EE295" s="419"/>
      <c r="EF295" s="419"/>
      <c r="EG295" s="419"/>
      <c r="EH295" s="419"/>
      <c r="EI295" s="419"/>
      <c r="EJ295" s="419"/>
      <c r="EK295" s="419"/>
      <c r="EL295" s="419"/>
      <c r="EM295" s="419"/>
      <c r="EN295" s="419"/>
      <c r="EO295" s="419"/>
      <c r="EP295" s="419"/>
      <c r="EQ295" s="419"/>
      <c r="ER295" s="419"/>
      <c r="ES295" s="419"/>
      <c r="ET295" s="419"/>
      <c r="EU295" s="419"/>
    </row>
    <row r="296" spans="1:151" s="429" customFormat="1" ht="43.5" hidden="1">
      <c r="A296" s="429" t="s">
        <v>2514</v>
      </c>
      <c r="B296" s="429" t="s">
        <v>884</v>
      </c>
      <c r="C296" s="459" t="s">
        <v>361</v>
      </c>
      <c r="D296" s="429" t="s">
        <v>2515</v>
      </c>
      <c r="E296" s="429" t="s">
        <v>2428</v>
      </c>
      <c r="F296" s="429" t="s">
        <v>33</v>
      </c>
      <c r="G296" s="460" t="s">
        <v>2507</v>
      </c>
      <c r="H296" s="429" t="s">
        <v>1515</v>
      </c>
      <c r="I296" s="429" t="s">
        <v>1516</v>
      </c>
      <c r="J296" s="430" t="s">
        <v>1517</v>
      </c>
      <c r="K296" s="430" t="s">
        <v>962</v>
      </c>
      <c r="L296" s="430" t="s">
        <v>962</v>
      </c>
      <c r="M296" s="429" t="s">
        <v>1519</v>
      </c>
      <c r="N296" s="429" t="s">
        <v>1530</v>
      </c>
      <c r="O296" s="429" t="s">
        <v>1588</v>
      </c>
      <c r="P296" s="429" t="s">
        <v>33</v>
      </c>
      <c r="Q296" s="429" t="s">
        <v>32</v>
      </c>
      <c r="R296" s="429" t="s">
        <v>962</v>
      </c>
      <c r="S296" s="429" t="s">
        <v>1516</v>
      </c>
      <c r="T296" s="429" t="s">
        <v>1523</v>
      </c>
      <c r="V296" s="429" t="s">
        <v>6</v>
      </c>
      <c r="X296" s="429" t="s">
        <v>1524</v>
      </c>
      <c r="AA296" s="429" t="s">
        <v>1516</v>
      </c>
      <c r="AB296" s="429" t="s">
        <v>1516</v>
      </c>
      <c r="AC296" s="429" t="s">
        <v>1516</v>
      </c>
      <c r="AD296" s="429" t="s">
        <v>1516</v>
      </c>
      <c r="AE296" s="429" t="s">
        <v>1516</v>
      </c>
      <c r="AF296" s="430">
        <v>44530</v>
      </c>
      <c r="AG296" s="429" t="s">
        <v>1516</v>
      </c>
      <c r="AH296" s="429">
        <v>1</v>
      </c>
      <c r="AI296" s="419"/>
      <c r="AJ296" s="419"/>
      <c r="AK296" s="419"/>
      <c r="AL296" s="419"/>
      <c r="AM296" s="419"/>
      <c r="AN296" s="419"/>
      <c r="AO296" s="419"/>
      <c r="AP296" s="419"/>
      <c r="AQ296" s="419"/>
      <c r="AR296" s="419"/>
      <c r="AS296" s="419"/>
      <c r="AT296" s="419"/>
      <c r="AU296" s="419"/>
      <c r="AV296" s="419"/>
      <c r="AW296" s="419"/>
      <c r="AX296" s="419"/>
      <c r="AY296" s="419"/>
      <c r="AZ296" s="419"/>
      <c r="BA296" s="419"/>
      <c r="BB296" s="419"/>
      <c r="BC296" s="419"/>
      <c r="BD296" s="419"/>
      <c r="BE296" s="419"/>
      <c r="BF296" s="419"/>
      <c r="BG296" s="419"/>
      <c r="BH296" s="419"/>
      <c r="BI296" s="419"/>
      <c r="BJ296" s="419"/>
      <c r="BK296" s="419"/>
      <c r="BL296" s="419"/>
      <c r="BM296" s="419"/>
      <c r="BN296" s="419"/>
      <c r="BO296" s="419"/>
      <c r="BP296" s="419"/>
      <c r="BQ296" s="419"/>
      <c r="BR296" s="419"/>
      <c r="BS296" s="419"/>
      <c r="BT296" s="419"/>
      <c r="BU296" s="419"/>
      <c r="BV296" s="419"/>
      <c r="BW296" s="419"/>
      <c r="BX296" s="419"/>
      <c r="BY296" s="419"/>
      <c r="BZ296" s="419"/>
      <c r="CA296" s="419"/>
      <c r="CB296" s="419"/>
      <c r="CC296" s="419"/>
      <c r="CD296" s="419"/>
      <c r="CE296" s="419"/>
      <c r="CF296" s="419"/>
      <c r="CG296" s="419"/>
      <c r="CH296" s="419"/>
      <c r="CI296" s="419"/>
      <c r="CJ296" s="419"/>
      <c r="CK296" s="419"/>
      <c r="CL296" s="419"/>
      <c r="CM296" s="419"/>
      <c r="CN296" s="419"/>
      <c r="CO296" s="419"/>
      <c r="CP296" s="419"/>
      <c r="CQ296" s="419"/>
      <c r="CR296" s="419"/>
      <c r="CS296" s="419"/>
      <c r="CT296" s="419"/>
      <c r="CU296" s="419"/>
      <c r="CV296" s="419"/>
      <c r="CW296" s="419"/>
      <c r="CX296" s="419"/>
      <c r="CY296" s="419"/>
      <c r="CZ296" s="419"/>
      <c r="DA296" s="419"/>
      <c r="DB296" s="419"/>
      <c r="DC296" s="419"/>
      <c r="DD296" s="419"/>
      <c r="DE296" s="419"/>
      <c r="DF296" s="419"/>
      <c r="DG296" s="419"/>
      <c r="DH296" s="419"/>
      <c r="DI296" s="419"/>
      <c r="DJ296" s="419"/>
      <c r="DK296" s="419"/>
      <c r="DL296" s="419"/>
      <c r="DM296" s="419"/>
      <c r="DN296" s="419"/>
      <c r="DO296" s="419"/>
      <c r="DP296" s="419"/>
      <c r="DQ296" s="419"/>
      <c r="DR296" s="419"/>
      <c r="DS296" s="419"/>
      <c r="DT296" s="419"/>
      <c r="DU296" s="419"/>
      <c r="DV296" s="419"/>
      <c r="DW296" s="419"/>
      <c r="DX296" s="419"/>
      <c r="DY296" s="419"/>
      <c r="DZ296" s="419"/>
      <c r="EA296" s="419"/>
      <c r="EB296" s="419"/>
      <c r="EC296" s="419"/>
      <c r="ED296" s="419"/>
      <c r="EE296" s="419"/>
      <c r="EF296" s="419"/>
      <c r="EG296" s="419"/>
      <c r="EH296" s="419"/>
      <c r="EI296" s="419"/>
      <c r="EJ296" s="419"/>
      <c r="EK296" s="419"/>
      <c r="EL296" s="419"/>
      <c r="EM296" s="419"/>
      <c r="EN296" s="419"/>
      <c r="EO296" s="419"/>
      <c r="EP296" s="419"/>
      <c r="EQ296" s="419"/>
      <c r="ER296" s="419"/>
      <c r="ES296" s="419"/>
      <c r="ET296" s="419"/>
      <c r="EU296" s="419"/>
    </row>
    <row r="297" spans="1:151" s="429" customFormat="1" ht="58" hidden="1">
      <c r="A297" s="429" t="s">
        <v>2516</v>
      </c>
      <c r="B297" s="429" t="s">
        <v>884</v>
      </c>
      <c r="C297" s="459" t="s">
        <v>361</v>
      </c>
      <c r="D297" s="429" t="s">
        <v>2517</v>
      </c>
      <c r="E297" s="429" t="s">
        <v>2518</v>
      </c>
      <c r="F297" s="429" t="s">
        <v>33</v>
      </c>
      <c r="G297" s="460" t="s">
        <v>2507</v>
      </c>
      <c r="H297" s="429" t="s">
        <v>1515</v>
      </c>
      <c r="I297" s="429" t="s">
        <v>1516</v>
      </c>
      <c r="J297" s="430" t="s">
        <v>1517</v>
      </c>
      <c r="K297" s="430" t="s">
        <v>962</v>
      </c>
      <c r="L297" s="430" t="s">
        <v>962</v>
      </c>
      <c r="M297" s="429" t="s">
        <v>1519</v>
      </c>
      <c r="N297" s="429" t="s">
        <v>1530</v>
      </c>
      <c r="O297" s="429" t="s">
        <v>1588</v>
      </c>
      <c r="P297" s="429" t="s">
        <v>33</v>
      </c>
      <c r="Q297" s="429" t="s">
        <v>32</v>
      </c>
      <c r="R297" s="429" t="s">
        <v>962</v>
      </c>
      <c r="S297" s="429" t="s">
        <v>1516</v>
      </c>
      <c r="T297" s="429" t="s">
        <v>1523</v>
      </c>
      <c r="V297" s="429" t="s">
        <v>6</v>
      </c>
      <c r="X297" s="429" t="s">
        <v>1524</v>
      </c>
      <c r="AA297" s="429" t="s">
        <v>1516</v>
      </c>
      <c r="AB297" s="429" t="s">
        <v>1516</v>
      </c>
      <c r="AC297" s="429" t="s">
        <v>1516</v>
      </c>
      <c r="AD297" s="429" t="s">
        <v>1516</v>
      </c>
      <c r="AE297" s="429" t="s">
        <v>1516</v>
      </c>
      <c r="AF297" s="430">
        <v>44530</v>
      </c>
      <c r="AG297" s="429" t="s">
        <v>1516</v>
      </c>
      <c r="AH297" s="429">
        <v>1</v>
      </c>
      <c r="AI297" s="419"/>
      <c r="AJ297" s="419"/>
      <c r="AK297" s="419"/>
      <c r="AL297" s="419"/>
      <c r="AM297" s="419"/>
      <c r="AN297" s="419"/>
      <c r="AO297" s="419"/>
      <c r="AP297" s="419"/>
      <c r="AQ297" s="419"/>
      <c r="AR297" s="419"/>
      <c r="AS297" s="419"/>
      <c r="AT297" s="419"/>
      <c r="AU297" s="419"/>
      <c r="AV297" s="419"/>
      <c r="AW297" s="419"/>
      <c r="AX297" s="419"/>
      <c r="AY297" s="419"/>
      <c r="AZ297" s="419"/>
      <c r="BA297" s="419"/>
      <c r="BB297" s="419"/>
      <c r="BC297" s="419"/>
      <c r="BD297" s="419"/>
      <c r="BE297" s="419"/>
      <c r="BF297" s="419"/>
      <c r="BG297" s="419"/>
      <c r="BH297" s="419"/>
      <c r="BI297" s="419"/>
      <c r="BJ297" s="419"/>
      <c r="BK297" s="419"/>
      <c r="BL297" s="419"/>
      <c r="BM297" s="419"/>
      <c r="BN297" s="419"/>
      <c r="BO297" s="419"/>
      <c r="BP297" s="419"/>
      <c r="BQ297" s="419"/>
      <c r="BR297" s="419"/>
      <c r="BS297" s="419"/>
      <c r="BT297" s="419"/>
      <c r="BU297" s="419"/>
      <c r="BV297" s="419"/>
      <c r="BW297" s="419"/>
      <c r="BX297" s="419"/>
      <c r="BY297" s="419"/>
      <c r="BZ297" s="419"/>
      <c r="CA297" s="419"/>
      <c r="CB297" s="419"/>
      <c r="CC297" s="419"/>
      <c r="CD297" s="419"/>
      <c r="CE297" s="419"/>
      <c r="CF297" s="419"/>
      <c r="CG297" s="419"/>
      <c r="CH297" s="419"/>
      <c r="CI297" s="419"/>
      <c r="CJ297" s="419"/>
      <c r="CK297" s="419"/>
      <c r="CL297" s="419"/>
      <c r="CM297" s="419"/>
      <c r="CN297" s="419"/>
      <c r="CO297" s="419"/>
      <c r="CP297" s="419"/>
      <c r="CQ297" s="419"/>
      <c r="CR297" s="419"/>
      <c r="CS297" s="419"/>
      <c r="CT297" s="419"/>
      <c r="CU297" s="419"/>
      <c r="CV297" s="419"/>
      <c r="CW297" s="419"/>
      <c r="CX297" s="419"/>
      <c r="CY297" s="419"/>
      <c r="CZ297" s="419"/>
      <c r="DA297" s="419"/>
      <c r="DB297" s="419"/>
      <c r="DC297" s="419"/>
      <c r="DD297" s="419"/>
      <c r="DE297" s="419"/>
      <c r="DF297" s="419"/>
      <c r="DG297" s="419"/>
      <c r="DH297" s="419"/>
      <c r="DI297" s="419"/>
      <c r="DJ297" s="419"/>
      <c r="DK297" s="419"/>
      <c r="DL297" s="419"/>
      <c r="DM297" s="419"/>
      <c r="DN297" s="419"/>
      <c r="DO297" s="419"/>
      <c r="DP297" s="419"/>
      <c r="DQ297" s="419"/>
      <c r="DR297" s="419"/>
      <c r="DS297" s="419"/>
      <c r="DT297" s="419"/>
      <c r="DU297" s="419"/>
      <c r="DV297" s="419"/>
      <c r="DW297" s="419"/>
      <c r="DX297" s="419"/>
      <c r="DY297" s="419"/>
      <c r="DZ297" s="419"/>
      <c r="EA297" s="419"/>
      <c r="EB297" s="419"/>
      <c r="EC297" s="419"/>
      <c r="ED297" s="419"/>
      <c r="EE297" s="419"/>
      <c r="EF297" s="419"/>
      <c r="EG297" s="419"/>
      <c r="EH297" s="419"/>
      <c r="EI297" s="419"/>
      <c r="EJ297" s="419"/>
      <c r="EK297" s="419"/>
      <c r="EL297" s="419"/>
      <c r="EM297" s="419"/>
      <c r="EN297" s="419"/>
      <c r="EO297" s="419"/>
      <c r="EP297" s="419"/>
      <c r="EQ297" s="419"/>
      <c r="ER297" s="419"/>
      <c r="ES297" s="419"/>
      <c r="ET297" s="419"/>
      <c r="EU297" s="419"/>
    </row>
    <row r="298" spans="1:151" s="429" customFormat="1" ht="43.5" hidden="1">
      <c r="A298" s="429" t="s">
        <v>2519</v>
      </c>
      <c r="B298" s="429" t="s">
        <v>884</v>
      </c>
      <c r="C298" s="459" t="s">
        <v>361</v>
      </c>
      <c r="D298" s="429" t="s">
        <v>2520</v>
      </c>
      <c r="E298" s="429" t="s">
        <v>2521</v>
      </c>
      <c r="F298" s="429" t="s">
        <v>33</v>
      </c>
      <c r="G298" s="460" t="s">
        <v>2507</v>
      </c>
      <c r="H298" s="429" t="s">
        <v>1515</v>
      </c>
      <c r="I298" s="429" t="s">
        <v>1516</v>
      </c>
      <c r="J298" s="430" t="s">
        <v>1517</v>
      </c>
      <c r="K298" s="430" t="s">
        <v>962</v>
      </c>
      <c r="L298" s="430" t="s">
        <v>962</v>
      </c>
      <c r="M298" s="429" t="s">
        <v>1519</v>
      </c>
      <c r="N298" s="429" t="s">
        <v>1530</v>
      </c>
      <c r="O298" s="429" t="s">
        <v>1588</v>
      </c>
      <c r="P298" s="429" t="s">
        <v>33</v>
      </c>
      <c r="Q298" s="429" t="s">
        <v>32</v>
      </c>
      <c r="R298" s="429" t="s">
        <v>962</v>
      </c>
      <c r="S298" s="429" t="s">
        <v>1516</v>
      </c>
      <c r="T298" s="429" t="s">
        <v>1523</v>
      </c>
      <c r="V298" s="429" t="s">
        <v>6</v>
      </c>
      <c r="X298" s="429" t="s">
        <v>1524</v>
      </c>
      <c r="AA298" s="429" t="s">
        <v>1516</v>
      </c>
      <c r="AB298" s="429" t="s">
        <v>1516</v>
      </c>
      <c r="AC298" s="429" t="s">
        <v>1516</v>
      </c>
      <c r="AD298" s="429" t="s">
        <v>1516</v>
      </c>
      <c r="AE298" s="429" t="s">
        <v>1516</v>
      </c>
      <c r="AF298" s="430">
        <v>44530</v>
      </c>
      <c r="AG298" s="429" t="s">
        <v>1516</v>
      </c>
      <c r="AH298" s="429">
        <v>1</v>
      </c>
      <c r="AI298" s="419"/>
      <c r="AJ298" s="419"/>
      <c r="AK298" s="419"/>
      <c r="AL298" s="419"/>
      <c r="AM298" s="419"/>
      <c r="AN298" s="419"/>
      <c r="AO298" s="419"/>
      <c r="AP298" s="419"/>
      <c r="AQ298" s="419"/>
      <c r="AR298" s="419"/>
      <c r="AS298" s="419"/>
      <c r="AT298" s="419"/>
      <c r="AU298" s="419"/>
      <c r="AV298" s="419"/>
      <c r="AW298" s="419"/>
      <c r="AX298" s="419"/>
      <c r="AY298" s="419"/>
      <c r="AZ298" s="419"/>
      <c r="BA298" s="419"/>
      <c r="BB298" s="419"/>
      <c r="BC298" s="419"/>
      <c r="BD298" s="419"/>
      <c r="BE298" s="419"/>
      <c r="BF298" s="419"/>
      <c r="BG298" s="419"/>
      <c r="BH298" s="419"/>
      <c r="BI298" s="419"/>
      <c r="BJ298" s="419"/>
      <c r="BK298" s="419"/>
      <c r="BL298" s="419"/>
      <c r="BM298" s="419"/>
      <c r="BN298" s="419"/>
      <c r="BO298" s="419"/>
      <c r="BP298" s="419"/>
      <c r="BQ298" s="419"/>
      <c r="BR298" s="419"/>
      <c r="BS298" s="419"/>
      <c r="BT298" s="419"/>
      <c r="BU298" s="419"/>
      <c r="BV298" s="419"/>
      <c r="BW298" s="419"/>
      <c r="BX298" s="419"/>
      <c r="BY298" s="419"/>
      <c r="BZ298" s="419"/>
      <c r="CA298" s="419"/>
      <c r="CB298" s="419"/>
      <c r="CC298" s="419"/>
      <c r="CD298" s="419"/>
      <c r="CE298" s="419"/>
      <c r="CF298" s="419"/>
      <c r="CG298" s="419"/>
      <c r="CH298" s="419"/>
      <c r="CI298" s="419"/>
      <c r="CJ298" s="419"/>
      <c r="CK298" s="419"/>
      <c r="CL298" s="419"/>
      <c r="CM298" s="419"/>
      <c r="CN298" s="419"/>
      <c r="CO298" s="419"/>
      <c r="CP298" s="419"/>
      <c r="CQ298" s="419"/>
      <c r="CR298" s="419"/>
      <c r="CS298" s="419"/>
      <c r="CT298" s="419"/>
      <c r="CU298" s="419"/>
      <c r="CV298" s="419"/>
      <c r="CW298" s="419"/>
      <c r="CX298" s="419"/>
      <c r="CY298" s="419"/>
      <c r="CZ298" s="419"/>
      <c r="DA298" s="419"/>
      <c r="DB298" s="419"/>
      <c r="DC298" s="419"/>
      <c r="DD298" s="419"/>
      <c r="DE298" s="419"/>
      <c r="DF298" s="419"/>
      <c r="DG298" s="419"/>
      <c r="DH298" s="419"/>
      <c r="DI298" s="419"/>
      <c r="DJ298" s="419"/>
      <c r="DK298" s="419"/>
      <c r="DL298" s="419"/>
      <c r="DM298" s="419"/>
      <c r="DN298" s="419"/>
      <c r="DO298" s="419"/>
      <c r="DP298" s="419"/>
      <c r="DQ298" s="419"/>
      <c r="DR298" s="419"/>
      <c r="DS298" s="419"/>
      <c r="DT298" s="419"/>
      <c r="DU298" s="419"/>
      <c r="DV298" s="419"/>
      <c r="DW298" s="419"/>
      <c r="DX298" s="419"/>
      <c r="DY298" s="419"/>
      <c r="DZ298" s="419"/>
      <c r="EA298" s="419"/>
      <c r="EB298" s="419"/>
      <c r="EC298" s="419"/>
      <c r="ED298" s="419"/>
      <c r="EE298" s="419"/>
      <c r="EF298" s="419"/>
      <c r="EG298" s="419"/>
      <c r="EH298" s="419"/>
      <c r="EI298" s="419"/>
      <c r="EJ298" s="419"/>
      <c r="EK298" s="419"/>
      <c r="EL298" s="419"/>
      <c r="EM298" s="419"/>
      <c r="EN298" s="419"/>
      <c r="EO298" s="419"/>
      <c r="EP298" s="419"/>
      <c r="EQ298" s="419"/>
      <c r="ER298" s="419"/>
      <c r="ES298" s="419"/>
      <c r="ET298" s="419"/>
      <c r="EU298" s="419"/>
    </row>
    <row r="299" spans="1:151" s="429" customFormat="1" ht="43.5" hidden="1">
      <c r="A299" s="429" t="s">
        <v>2522</v>
      </c>
      <c r="B299" s="429" t="s">
        <v>884</v>
      </c>
      <c r="C299" s="459" t="s">
        <v>361</v>
      </c>
      <c r="D299" s="429" t="s">
        <v>2523</v>
      </c>
      <c r="E299" s="429" t="s">
        <v>2455</v>
      </c>
      <c r="F299" s="429" t="s">
        <v>33</v>
      </c>
      <c r="G299" s="460" t="s">
        <v>2507</v>
      </c>
      <c r="H299" s="429" t="s">
        <v>1515</v>
      </c>
      <c r="I299" s="429" t="s">
        <v>1516</v>
      </c>
      <c r="J299" s="430" t="s">
        <v>1517</v>
      </c>
      <c r="K299" s="430" t="s">
        <v>962</v>
      </c>
      <c r="L299" s="430" t="s">
        <v>962</v>
      </c>
      <c r="M299" s="429" t="s">
        <v>1519</v>
      </c>
      <c r="N299" s="429" t="s">
        <v>1530</v>
      </c>
      <c r="O299" s="429" t="s">
        <v>1588</v>
      </c>
      <c r="P299" s="429" t="s">
        <v>33</v>
      </c>
      <c r="Q299" s="429" t="s">
        <v>32</v>
      </c>
      <c r="R299" s="429" t="s">
        <v>962</v>
      </c>
      <c r="S299" s="429" t="s">
        <v>1516</v>
      </c>
      <c r="T299" s="429" t="s">
        <v>1523</v>
      </c>
      <c r="V299" s="429" t="s">
        <v>6</v>
      </c>
      <c r="X299" s="429" t="s">
        <v>1524</v>
      </c>
      <c r="AA299" s="429" t="s">
        <v>1516</v>
      </c>
      <c r="AB299" s="429" t="s">
        <v>1516</v>
      </c>
      <c r="AC299" s="429" t="s">
        <v>1516</v>
      </c>
      <c r="AD299" s="429" t="s">
        <v>1516</v>
      </c>
      <c r="AE299" s="429" t="s">
        <v>1516</v>
      </c>
      <c r="AF299" s="430">
        <v>44530</v>
      </c>
      <c r="AG299" s="429" t="s">
        <v>1516</v>
      </c>
      <c r="AH299" s="429">
        <v>1</v>
      </c>
      <c r="AI299" s="419"/>
      <c r="AJ299" s="419"/>
      <c r="AK299" s="419"/>
      <c r="AL299" s="419"/>
      <c r="AM299" s="419"/>
      <c r="AN299" s="419"/>
      <c r="AO299" s="419"/>
      <c r="AP299" s="419"/>
      <c r="AQ299" s="419"/>
      <c r="AR299" s="419"/>
      <c r="AS299" s="419"/>
      <c r="AT299" s="419"/>
      <c r="AU299" s="419"/>
      <c r="AV299" s="419"/>
      <c r="AW299" s="419"/>
      <c r="AX299" s="419"/>
      <c r="AY299" s="419"/>
      <c r="AZ299" s="419"/>
      <c r="BA299" s="419"/>
      <c r="BB299" s="419"/>
      <c r="BC299" s="419"/>
      <c r="BD299" s="419"/>
      <c r="BE299" s="419"/>
      <c r="BF299" s="419"/>
      <c r="BG299" s="419"/>
      <c r="BH299" s="419"/>
      <c r="BI299" s="419"/>
      <c r="BJ299" s="419"/>
      <c r="BK299" s="419"/>
      <c r="BL299" s="419"/>
      <c r="BM299" s="419"/>
      <c r="BN299" s="419"/>
      <c r="BO299" s="419"/>
      <c r="BP299" s="419"/>
      <c r="BQ299" s="419"/>
      <c r="BR299" s="419"/>
      <c r="BS299" s="419"/>
      <c r="BT299" s="419"/>
      <c r="BU299" s="419"/>
      <c r="BV299" s="419"/>
      <c r="BW299" s="419"/>
      <c r="BX299" s="419"/>
      <c r="BY299" s="419"/>
      <c r="BZ299" s="419"/>
      <c r="CA299" s="419"/>
      <c r="CB299" s="419"/>
      <c r="CC299" s="419"/>
      <c r="CD299" s="419"/>
      <c r="CE299" s="419"/>
      <c r="CF299" s="419"/>
      <c r="CG299" s="419"/>
      <c r="CH299" s="419"/>
      <c r="CI299" s="419"/>
      <c r="CJ299" s="419"/>
      <c r="CK299" s="419"/>
      <c r="CL299" s="419"/>
      <c r="CM299" s="419"/>
      <c r="CN299" s="419"/>
      <c r="CO299" s="419"/>
      <c r="CP299" s="419"/>
      <c r="CQ299" s="419"/>
      <c r="CR299" s="419"/>
      <c r="CS299" s="419"/>
      <c r="CT299" s="419"/>
      <c r="CU299" s="419"/>
      <c r="CV299" s="419"/>
      <c r="CW299" s="419"/>
      <c r="CX299" s="419"/>
      <c r="CY299" s="419"/>
      <c r="CZ299" s="419"/>
      <c r="DA299" s="419"/>
      <c r="DB299" s="419"/>
      <c r="DC299" s="419"/>
      <c r="DD299" s="419"/>
      <c r="DE299" s="419"/>
      <c r="DF299" s="419"/>
      <c r="DG299" s="419"/>
      <c r="DH299" s="419"/>
      <c r="DI299" s="419"/>
      <c r="DJ299" s="419"/>
      <c r="DK299" s="419"/>
      <c r="DL299" s="419"/>
      <c r="DM299" s="419"/>
      <c r="DN299" s="419"/>
      <c r="DO299" s="419"/>
      <c r="DP299" s="419"/>
      <c r="DQ299" s="419"/>
      <c r="DR299" s="419"/>
      <c r="DS299" s="419"/>
      <c r="DT299" s="419"/>
      <c r="DU299" s="419"/>
      <c r="DV299" s="419"/>
      <c r="DW299" s="419"/>
      <c r="DX299" s="419"/>
      <c r="DY299" s="419"/>
      <c r="DZ299" s="419"/>
      <c r="EA299" s="419"/>
      <c r="EB299" s="419"/>
      <c r="EC299" s="419"/>
      <c r="ED299" s="419"/>
      <c r="EE299" s="419"/>
      <c r="EF299" s="419"/>
      <c r="EG299" s="419"/>
      <c r="EH299" s="419"/>
      <c r="EI299" s="419"/>
      <c r="EJ299" s="419"/>
      <c r="EK299" s="419"/>
      <c r="EL299" s="419"/>
      <c r="EM299" s="419"/>
      <c r="EN299" s="419"/>
      <c r="EO299" s="419"/>
      <c r="EP299" s="419"/>
      <c r="EQ299" s="419"/>
      <c r="ER299" s="419"/>
      <c r="ES299" s="419"/>
      <c r="ET299" s="419"/>
      <c r="EU299" s="419"/>
    </row>
    <row r="300" spans="1:151" s="429" customFormat="1" ht="43.5" hidden="1">
      <c r="A300" s="429" t="s">
        <v>2524</v>
      </c>
      <c r="B300" s="429" t="s">
        <v>884</v>
      </c>
      <c r="C300" s="459" t="s">
        <v>361</v>
      </c>
      <c r="D300" s="429" t="s">
        <v>2525</v>
      </c>
      <c r="E300" s="429" t="s">
        <v>2526</v>
      </c>
      <c r="F300" s="429" t="s">
        <v>33</v>
      </c>
      <c r="G300" s="460" t="s">
        <v>2507</v>
      </c>
      <c r="H300" s="429" t="s">
        <v>1515</v>
      </c>
      <c r="I300" s="429" t="s">
        <v>1516</v>
      </c>
      <c r="J300" s="430" t="s">
        <v>1517</v>
      </c>
      <c r="K300" s="430" t="s">
        <v>962</v>
      </c>
      <c r="L300" s="430" t="s">
        <v>962</v>
      </c>
      <c r="M300" s="429" t="s">
        <v>1519</v>
      </c>
      <c r="N300" s="429" t="s">
        <v>1530</v>
      </c>
      <c r="O300" s="429" t="s">
        <v>1588</v>
      </c>
      <c r="P300" s="429" t="s">
        <v>33</v>
      </c>
      <c r="Q300" s="429" t="s">
        <v>32</v>
      </c>
      <c r="R300" s="429" t="s">
        <v>962</v>
      </c>
      <c r="S300" s="429" t="s">
        <v>1516</v>
      </c>
      <c r="T300" s="429" t="s">
        <v>1523</v>
      </c>
      <c r="V300" s="429" t="s">
        <v>6</v>
      </c>
      <c r="X300" s="429" t="s">
        <v>1524</v>
      </c>
      <c r="AA300" s="429" t="s">
        <v>1516</v>
      </c>
      <c r="AB300" s="429" t="s">
        <v>1516</v>
      </c>
      <c r="AC300" s="429" t="s">
        <v>1516</v>
      </c>
      <c r="AD300" s="429" t="s">
        <v>1516</v>
      </c>
      <c r="AE300" s="429" t="s">
        <v>1516</v>
      </c>
      <c r="AF300" s="430">
        <v>44530</v>
      </c>
      <c r="AG300" s="429" t="s">
        <v>1516</v>
      </c>
      <c r="AH300" s="429">
        <v>1</v>
      </c>
      <c r="AI300" s="419"/>
      <c r="AJ300" s="419"/>
      <c r="AK300" s="419"/>
      <c r="AL300" s="419"/>
      <c r="AM300" s="419"/>
      <c r="AN300" s="419"/>
      <c r="AO300" s="419"/>
      <c r="AP300" s="419"/>
      <c r="AQ300" s="419"/>
      <c r="AR300" s="419"/>
      <c r="AS300" s="419"/>
      <c r="AT300" s="419"/>
      <c r="AU300" s="419"/>
      <c r="AV300" s="419"/>
      <c r="AW300" s="419"/>
      <c r="AX300" s="419"/>
      <c r="AY300" s="419"/>
      <c r="AZ300" s="419"/>
      <c r="BA300" s="419"/>
      <c r="BB300" s="419"/>
      <c r="BC300" s="419"/>
      <c r="BD300" s="419"/>
      <c r="BE300" s="419"/>
      <c r="BF300" s="419"/>
      <c r="BG300" s="419"/>
      <c r="BH300" s="419"/>
      <c r="BI300" s="419"/>
      <c r="BJ300" s="419"/>
      <c r="BK300" s="419"/>
      <c r="BL300" s="419"/>
      <c r="BM300" s="419"/>
      <c r="BN300" s="419"/>
      <c r="BO300" s="419"/>
      <c r="BP300" s="419"/>
      <c r="BQ300" s="419"/>
      <c r="BR300" s="419"/>
      <c r="BS300" s="419"/>
      <c r="BT300" s="419"/>
      <c r="BU300" s="419"/>
      <c r="BV300" s="419"/>
      <c r="BW300" s="419"/>
      <c r="BX300" s="419"/>
      <c r="BY300" s="419"/>
      <c r="BZ300" s="419"/>
      <c r="CA300" s="419"/>
      <c r="CB300" s="419"/>
      <c r="CC300" s="419"/>
      <c r="CD300" s="419"/>
      <c r="CE300" s="419"/>
      <c r="CF300" s="419"/>
      <c r="CG300" s="419"/>
      <c r="CH300" s="419"/>
      <c r="CI300" s="419"/>
      <c r="CJ300" s="419"/>
      <c r="CK300" s="419"/>
      <c r="CL300" s="419"/>
      <c r="CM300" s="419"/>
      <c r="CN300" s="419"/>
      <c r="CO300" s="419"/>
      <c r="CP300" s="419"/>
      <c r="CQ300" s="419"/>
      <c r="CR300" s="419"/>
      <c r="CS300" s="419"/>
      <c r="CT300" s="419"/>
      <c r="CU300" s="419"/>
      <c r="CV300" s="419"/>
      <c r="CW300" s="419"/>
      <c r="CX300" s="419"/>
      <c r="CY300" s="419"/>
      <c r="CZ300" s="419"/>
      <c r="DA300" s="419"/>
      <c r="DB300" s="419"/>
      <c r="DC300" s="419"/>
      <c r="DD300" s="419"/>
      <c r="DE300" s="419"/>
      <c r="DF300" s="419"/>
      <c r="DG300" s="419"/>
      <c r="DH300" s="419"/>
      <c r="DI300" s="419"/>
      <c r="DJ300" s="419"/>
      <c r="DK300" s="419"/>
      <c r="DL300" s="419"/>
      <c r="DM300" s="419"/>
      <c r="DN300" s="419"/>
      <c r="DO300" s="419"/>
      <c r="DP300" s="419"/>
      <c r="DQ300" s="419"/>
      <c r="DR300" s="419"/>
      <c r="DS300" s="419"/>
      <c r="DT300" s="419"/>
      <c r="DU300" s="419"/>
      <c r="DV300" s="419"/>
      <c r="DW300" s="419"/>
      <c r="DX300" s="419"/>
      <c r="DY300" s="419"/>
      <c r="DZ300" s="419"/>
      <c r="EA300" s="419"/>
      <c r="EB300" s="419"/>
      <c r="EC300" s="419"/>
      <c r="ED300" s="419"/>
      <c r="EE300" s="419"/>
      <c r="EF300" s="419"/>
      <c r="EG300" s="419"/>
      <c r="EH300" s="419"/>
      <c r="EI300" s="419"/>
      <c r="EJ300" s="419"/>
      <c r="EK300" s="419"/>
      <c r="EL300" s="419"/>
      <c r="EM300" s="419"/>
      <c r="EN300" s="419"/>
      <c r="EO300" s="419"/>
      <c r="EP300" s="419"/>
      <c r="EQ300" s="419"/>
      <c r="ER300" s="419"/>
      <c r="ES300" s="419"/>
      <c r="ET300" s="419"/>
      <c r="EU300" s="419"/>
    </row>
    <row r="301" spans="1:151" s="429" customFormat="1" ht="43.5" hidden="1">
      <c r="A301" s="429" t="s">
        <v>2527</v>
      </c>
      <c r="B301" s="429" t="s">
        <v>884</v>
      </c>
      <c r="C301" s="459" t="s">
        <v>361</v>
      </c>
      <c r="D301" s="429" t="s">
        <v>2528</v>
      </c>
      <c r="E301" s="429" t="s">
        <v>2480</v>
      </c>
      <c r="F301" s="429" t="s">
        <v>33</v>
      </c>
      <c r="G301" s="460" t="s">
        <v>2529</v>
      </c>
      <c r="H301" s="429" t="s">
        <v>1515</v>
      </c>
      <c r="I301" s="429" t="s">
        <v>1516</v>
      </c>
      <c r="J301" s="430" t="s">
        <v>1517</v>
      </c>
      <c r="K301" s="430" t="s">
        <v>962</v>
      </c>
      <c r="L301" s="430" t="s">
        <v>962</v>
      </c>
      <c r="M301" s="429" t="s">
        <v>1519</v>
      </c>
      <c r="N301" s="429" t="s">
        <v>1530</v>
      </c>
      <c r="O301" s="429" t="s">
        <v>1588</v>
      </c>
      <c r="P301" s="429" t="s">
        <v>33</v>
      </c>
      <c r="Q301" s="429" t="s">
        <v>32</v>
      </c>
      <c r="R301" s="429" t="s">
        <v>962</v>
      </c>
      <c r="S301" s="429" t="s">
        <v>1516</v>
      </c>
      <c r="T301" s="429" t="s">
        <v>1523</v>
      </c>
      <c r="V301" s="429" t="s">
        <v>6</v>
      </c>
      <c r="X301" s="429" t="s">
        <v>1524</v>
      </c>
      <c r="AA301" s="429" t="s">
        <v>1516</v>
      </c>
      <c r="AB301" s="429" t="s">
        <v>1516</v>
      </c>
      <c r="AC301" s="429" t="s">
        <v>1516</v>
      </c>
      <c r="AD301" s="429" t="s">
        <v>1516</v>
      </c>
      <c r="AE301" s="429" t="s">
        <v>1516</v>
      </c>
      <c r="AF301" s="430">
        <v>44530</v>
      </c>
      <c r="AG301" s="429" t="s">
        <v>1516</v>
      </c>
      <c r="AH301" s="429">
        <v>1</v>
      </c>
      <c r="AI301" s="419"/>
      <c r="AJ301" s="419"/>
      <c r="AK301" s="419"/>
      <c r="AL301" s="419"/>
      <c r="AM301" s="419"/>
      <c r="AN301" s="419"/>
      <c r="AO301" s="419"/>
      <c r="AP301" s="419"/>
      <c r="AQ301" s="419"/>
      <c r="AR301" s="419"/>
      <c r="AS301" s="419"/>
      <c r="AT301" s="419"/>
      <c r="AU301" s="419"/>
      <c r="AV301" s="419"/>
      <c r="AW301" s="419"/>
      <c r="AX301" s="419"/>
      <c r="AY301" s="419"/>
      <c r="AZ301" s="419"/>
      <c r="BA301" s="419"/>
      <c r="BB301" s="419"/>
      <c r="BC301" s="419"/>
      <c r="BD301" s="419"/>
      <c r="BE301" s="419"/>
      <c r="BF301" s="419"/>
      <c r="BG301" s="419"/>
      <c r="BH301" s="419"/>
      <c r="BI301" s="419"/>
      <c r="BJ301" s="419"/>
      <c r="BK301" s="419"/>
      <c r="BL301" s="419"/>
      <c r="BM301" s="419"/>
      <c r="BN301" s="419"/>
      <c r="BO301" s="419"/>
      <c r="BP301" s="419"/>
      <c r="BQ301" s="419"/>
      <c r="BR301" s="419"/>
      <c r="BS301" s="419"/>
      <c r="BT301" s="419"/>
      <c r="BU301" s="419"/>
      <c r="BV301" s="419"/>
      <c r="BW301" s="419"/>
      <c r="BX301" s="419"/>
      <c r="BY301" s="419"/>
      <c r="BZ301" s="419"/>
      <c r="CA301" s="419"/>
      <c r="CB301" s="419"/>
      <c r="CC301" s="419"/>
      <c r="CD301" s="419"/>
      <c r="CE301" s="419"/>
      <c r="CF301" s="419"/>
      <c r="CG301" s="419"/>
      <c r="CH301" s="419"/>
      <c r="CI301" s="419"/>
      <c r="CJ301" s="419"/>
      <c r="CK301" s="419"/>
      <c r="CL301" s="419"/>
      <c r="CM301" s="419"/>
      <c r="CN301" s="419"/>
      <c r="CO301" s="419"/>
      <c r="CP301" s="419"/>
      <c r="CQ301" s="419"/>
      <c r="CR301" s="419"/>
      <c r="CS301" s="419"/>
      <c r="CT301" s="419"/>
      <c r="CU301" s="419"/>
      <c r="CV301" s="419"/>
      <c r="CW301" s="419"/>
      <c r="CX301" s="419"/>
      <c r="CY301" s="419"/>
      <c r="CZ301" s="419"/>
      <c r="DA301" s="419"/>
      <c r="DB301" s="419"/>
      <c r="DC301" s="419"/>
      <c r="DD301" s="419"/>
      <c r="DE301" s="419"/>
      <c r="DF301" s="419"/>
      <c r="DG301" s="419"/>
      <c r="DH301" s="419"/>
      <c r="DI301" s="419"/>
      <c r="DJ301" s="419"/>
      <c r="DK301" s="419"/>
      <c r="DL301" s="419"/>
      <c r="DM301" s="419"/>
      <c r="DN301" s="419"/>
      <c r="DO301" s="419"/>
      <c r="DP301" s="419"/>
      <c r="DQ301" s="419"/>
      <c r="DR301" s="419"/>
      <c r="DS301" s="419"/>
      <c r="DT301" s="419"/>
      <c r="DU301" s="419"/>
      <c r="DV301" s="419"/>
      <c r="DW301" s="419"/>
      <c r="DX301" s="419"/>
      <c r="DY301" s="419"/>
      <c r="DZ301" s="419"/>
      <c r="EA301" s="419"/>
      <c r="EB301" s="419"/>
      <c r="EC301" s="419"/>
      <c r="ED301" s="419"/>
      <c r="EE301" s="419"/>
      <c r="EF301" s="419"/>
      <c r="EG301" s="419"/>
      <c r="EH301" s="419"/>
      <c r="EI301" s="419"/>
      <c r="EJ301" s="419"/>
      <c r="EK301" s="419"/>
      <c r="EL301" s="419"/>
      <c r="EM301" s="419"/>
      <c r="EN301" s="419"/>
      <c r="EO301" s="419"/>
      <c r="EP301" s="419"/>
      <c r="EQ301" s="419"/>
      <c r="ER301" s="419"/>
      <c r="ES301" s="419"/>
      <c r="ET301" s="419"/>
      <c r="EU301" s="419"/>
    </row>
    <row r="302" spans="1:151" s="429" customFormat="1" ht="29" hidden="1">
      <c r="A302" s="429" t="s">
        <v>2530</v>
      </c>
      <c r="B302" s="429" t="s">
        <v>884</v>
      </c>
      <c r="C302" s="459" t="s">
        <v>361</v>
      </c>
      <c r="D302" s="429" t="s">
        <v>2531</v>
      </c>
      <c r="E302" s="429" t="s">
        <v>2415</v>
      </c>
      <c r="F302" s="429" t="s">
        <v>33</v>
      </c>
      <c r="G302" s="460" t="s">
        <v>2529</v>
      </c>
      <c r="H302" s="429" t="s">
        <v>1515</v>
      </c>
      <c r="I302" s="429" t="s">
        <v>1516</v>
      </c>
      <c r="J302" s="430" t="s">
        <v>1517</v>
      </c>
      <c r="K302" s="430" t="s">
        <v>962</v>
      </c>
      <c r="L302" s="430" t="s">
        <v>962</v>
      </c>
      <c r="M302" s="429" t="s">
        <v>1519</v>
      </c>
      <c r="N302" s="429" t="s">
        <v>1530</v>
      </c>
      <c r="O302" s="429" t="s">
        <v>1588</v>
      </c>
      <c r="P302" s="429" t="s">
        <v>33</v>
      </c>
      <c r="Q302" s="429" t="s">
        <v>32</v>
      </c>
      <c r="R302" s="429" t="s">
        <v>962</v>
      </c>
      <c r="S302" s="429" t="s">
        <v>1516</v>
      </c>
      <c r="T302" s="429" t="s">
        <v>1523</v>
      </c>
      <c r="V302" s="429" t="s">
        <v>6</v>
      </c>
      <c r="X302" s="429" t="s">
        <v>1524</v>
      </c>
      <c r="AA302" s="429" t="s">
        <v>1516</v>
      </c>
      <c r="AB302" s="429" t="s">
        <v>1516</v>
      </c>
      <c r="AC302" s="429" t="s">
        <v>1516</v>
      </c>
      <c r="AD302" s="429" t="s">
        <v>1516</v>
      </c>
      <c r="AE302" s="429" t="s">
        <v>1516</v>
      </c>
      <c r="AF302" s="430">
        <v>44530</v>
      </c>
      <c r="AG302" s="429" t="s">
        <v>1516</v>
      </c>
      <c r="AH302" s="429">
        <v>1</v>
      </c>
      <c r="AI302" s="419"/>
      <c r="AJ302" s="419"/>
      <c r="AK302" s="419"/>
      <c r="AL302" s="419"/>
      <c r="AM302" s="419"/>
      <c r="AN302" s="419"/>
      <c r="AO302" s="419"/>
      <c r="AP302" s="419"/>
      <c r="AQ302" s="419"/>
      <c r="AR302" s="419"/>
      <c r="AS302" s="419"/>
      <c r="AT302" s="419"/>
      <c r="AU302" s="419"/>
      <c r="AV302" s="419"/>
      <c r="AW302" s="419"/>
      <c r="AX302" s="419"/>
      <c r="AY302" s="419"/>
      <c r="AZ302" s="419"/>
      <c r="BA302" s="419"/>
      <c r="BB302" s="419"/>
      <c r="BC302" s="419"/>
      <c r="BD302" s="419"/>
      <c r="BE302" s="419"/>
      <c r="BF302" s="419"/>
      <c r="BG302" s="419"/>
      <c r="BH302" s="419"/>
      <c r="BI302" s="419"/>
      <c r="BJ302" s="419"/>
      <c r="BK302" s="419"/>
      <c r="BL302" s="419"/>
      <c r="BM302" s="419"/>
      <c r="BN302" s="419"/>
      <c r="BO302" s="419"/>
      <c r="BP302" s="419"/>
      <c r="BQ302" s="419"/>
      <c r="BR302" s="419"/>
      <c r="BS302" s="419"/>
      <c r="BT302" s="419"/>
      <c r="BU302" s="419"/>
      <c r="BV302" s="419"/>
      <c r="BW302" s="419"/>
      <c r="BX302" s="419"/>
      <c r="BY302" s="419"/>
      <c r="BZ302" s="419"/>
      <c r="CA302" s="419"/>
      <c r="CB302" s="419"/>
      <c r="CC302" s="419"/>
      <c r="CD302" s="419"/>
      <c r="CE302" s="419"/>
      <c r="CF302" s="419"/>
      <c r="CG302" s="419"/>
      <c r="CH302" s="419"/>
      <c r="CI302" s="419"/>
      <c r="CJ302" s="419"/>
      <c r="CK302" s="419"/>
      <c r="CL302" s="419"/>
      <c r="CM302" s="419"/>
      <c r="CN302" s="419"/>
      <c r="CO302" s="419"/>
      <c r="CP302" s="419"/>
      <c r="CQ302" s="419"/>
      <c r="CR302" s="419"/>
      <c r="CS302" s="419"/>
      <c r="CT302" s="419"/>
      <c r="CU302" s="419"/>
      <c r="CV302" s="419"/>
      <c r="CW302" s="419"/>
      <c r="CX302" s="419"/>
      <c r="CY302" s="419"/>
      <c r="CZ302" s="419"/>
      <c r="DA302" s="419"/>
      <c r="DB302" s="419"/>
      <c r="DC302" s="419"/>
      <c r="DD302" s="419"/>
      <c r="DE302" s="419"/>
      <c r="DF302" s="419"/>
      <c r="DG302" s="419"/>
      <c r="DH302" s="419"/>
      <c r="DI302" s="419"/>
      <c r="DJ302" s="419"/>
      <c r="DK302" s="419"/>
      <c r="DL302" s="419"/>
      <c r="DM302" s="419"/>
      <c r="DN302" s="419"/>
      <c r="DO302" s="419"/>
      <c r="DP302" s="419"/>
      <c r="DQ302" s="419"/>
      <c r="DR302" s="419"/>
      <c r="DS302" s="419"/>
      <c r="DT302" s="419"/>
      <c r="DU302" s="419"/>
      <c r="DV302" s="419"/>
      <c r="DW302" s="419"/>
      <c r="DX302" s="419"/>
      <c r="DY302" s="419"/>
      <c r="DZ302" s="419"/>
      <c r="EA302" s="419"/>
      <c r="EB302" s="419"/>
      <c r="EC302" s="419"/>
      <c r="ED302" s="419"/>
      <c r="EE302" s="419"/>
      <c r="EF302" s="419"/>
      <c r="EG302" s="419"/>
      <c r="EH302" s="419"/>
      <c r="EI302" s="419"/>
      <c r="EJ302" s="419"/>
      <c r="EK302" s="419"/>
      <c r="EL302" s="419"/>
      <c r="EM302" s="419"/>
      <c r="EN302" s="419"/>
      <c r="EO302" s="419"/>
      <c r="EP302" s="419"/>
      <c r="EQ302" s="419"/>
      <c r="ER302" s="419"/>
      <c r="ES302" s="419"/>
      <c r="ET302" s="419"/>
      <c r="EU302" s="419"/>
    </row>
    <row r="303" spans="1:151" s="429" customFormat="1" ht="43.5" hidden="1">
      <c r="A303" s="429" t="s">
        <v>2532</v>
      </c>
      <c r="B303" s="429" t="s">
        <v>884</v>
      </c>
      <c r="C303" s="459" t="s">
        <v>361</v>
      </c>
      <c r="D303" s="429" t="s">
        <v>2533</v>
      </c>
      <c r="E303" s="429" t="s">
        <v>2455</v>
      </c>
      <c r="F303" s="429" t="s">
        <v>33</v>
      </c>
      <c r="G303" s="460" t="s">
        <v>2529</v>
      </c>
      <c r="H303" s="429" t="s">
        <v>1515</v>
      </c>
      <c r="I303" s="429" t="s">
        <v>1516</v>
      </c>
      <c r="J303" s="430" t="s">
        <v>1517</v>
      </c>
      <c r="K303" s="430" t="s">
        <v>962</v>
      </c>
      <c r="L303" s="430" t="s">
        <v>962</v>
      </c>
      <c r="M303" s="429" t="s">
        <v>1519</v>
      </c>
      <c r="N303" s="429" t="s">
        <v>1530</v>
      </c>
      <c r="O303" s="429" t="s">
        <v>1588</v>
      </c>
      <c r="P303" s="429" t="s">
        <v>33</v>
      </c>
      <c r="Q303" s="429" t="s">
        <v>32</v>
      </c>
      <c r="R303" s="429" t="s">
        <v>962</v>
      </c>
      <c r="S303" s="429" t="s">
        <v>1516</v>
      </c>
      <c r="T303" s="429" t="s">
        <v>1523</v>
      </c>
      <c r="V303" s="429" t="s">
        <v>6</v>
      </c>
      <c r="X303" s="429" t="s">
        <v>1524</v>
      </c>
      <c r="AA303" s="429" t="s">
        <v>1516</v>
      </c>
      <c r="AB303" s="429" t="s">
        <v>1516</v>
      </c>
      <c r="AC303" s="429" t="s">
        <v>1516</v>
      </c>
      <c r="AD303" s="429" t="s">
        <v>1516</v>
      </c>
      <c r="AE303" s="429" t="s">
        <v>1516</v>
      </c>
      <c r="AF303" s="430">
        <v>44530</v>
      </c>
      <c r="AG303" s="429" t="s">
        <v>1516</v>
      </c>
      <c r="AH303" s="429">
        <v>1</v>
      </c>
      <c r="AI303" s="419"/>
      <c r="AJ303" s="419"/>
      <c r="AK303" s="419"/>
      <c r="AL303" s="419"/>
      <c r="AM303" s="419"/>
      <c r="AN303" s="419"/>
      <c r="AO303" s="419"/>
      <c r="AP303" s="419"/>
      <c r="AQ303" s="419"/>
      <c r="AR303" s="419"/>
      <c r="AS303" s="419"/>
      <c r="AT303" s="419"/>
      <c r="AU303" s="419"/>
      <c r="AV303" s="419"/>
      <c r="AW303" s="419"/>
      <c r="AX303" s="419"/>
      <c r="AY303" s="419"/>
      <c r="AZ303" s="419"/>
      <c r="BA303" s="419"/>
      <c r="BB303" s="419"/>
      <c r="BC303" s="419"/>
      <c r="BD303" s="419"/>
      <c r="BE303" s="419"/>
      <c r="BF303" s="419"/>
      <c r="BG303" s="419"/>
      <c r="BH303" s="419"/>
      <c r="BI303" s="419"/>
      <c r="BJ303" s="419"/>
      <c r="BK303" s="419"/>
      <c r="BL303" s="419"/>
      <c r="BM303" s="419"/>
      <c r="BN303" s="419"/>
      <c r="BO303" s="419"/>
      <c r="BP303" s="419"/>
      <c r="BQ303" s="419"/>
      <c r="BR303" s="419"/>
      <c r="BS303" s="419"/>
      <c r="BT303" s="419"/>
      <c r="BU303" s="419"/>
      <c r="BV303" s="419"/>
      <c r="BW303" s="419"/>
      <c r="BX303" s="419"/>
      <c r="BY303" s="419"/>
      <c r="BZ303" s="419"/>
      <c r="CA303" s="419"/>
      <c r="CB303" s="419"/>
      <c r="CC303" s="419"/>
      <c r="CD303" s="419"/>
      <c r="CE303" s="419"/>
      <c r="CF303" s="419"/>
      <c r="CG303" s="419"/>
      <c r="CH303" s="419"/>
      <c r="CI303" s="419"/>
      <c r="CJ303" s="419"/>
      <c r="CK303" s="419"/>
      <c r="CL303" s="419"/>
      <c r="CM303" s="419"/>
      <c r="CN303" s="419"/>
      <c r="CO303" s="419"/>
      <c r="CP303" s="419"/>
      <c r="CQ303" s="419"/>
      <c r="CR303" s="419"/>
      <c r="CS303" s="419"/>
      <c r="CT303" s="419"/>
      <c r="CU303" s="419"/>
      <c r="CV303" s="419"/>
      <c r="CW303" s="419"/>
      <c r="CX303" s="419"/>
      <c r="CY303" s="419"/>
      <c r="CZ303" s="419"/>
      <c r="DA303" s="419"/>
      <c r="DB303" s="419"/>
      <c r="DC303" s="419"/>
      <c r="DD303" s="419"/>
      <c r="DE303" s="419"/>
      <c r="DF303" s="419"/>
      <c r="DG303" s="419"/>
      <c r="DH303" s="419"/>
      <c r="DI303" s="419"/>
      <c r="DJ303" s="419"/>
      <c r="DK303" s="419"/>
      <c r="DL303" s="419"/>
      <c r="DM303" s="419"/>
      <c r="DN303" s="419"/>
      <c r="DO303" s="419"/>
      <c r="DP303" s="419"/>
      <c r="DQ303" s="419"/>
      <c r="DR303" s="419"/>
      <c r="DS303" s="419"/>
      <c r="DT303" s="419"/>
      <c r="DU303" s="419"/>
      <c r="DV303" s="419"/>
      <c r="DW303" s="419"/>
      <c r="DX303" s="419"/>
      <c r="DY303" s="419"/>
      <c r="DZ303" s="419"/>
      <c r="EA303" s="419"/>
      <c r="EB303" s="419"/>
      <c r="EC303" s="419"/>
      <c r="ED303" s="419"/>
      <c r="EE303" s="419"/>
      <c r="EF303" s="419"/>
      <c r="EG303" s="419"/>
      <c r="EH303" s="419"/>
      <c r="EI303" s="419"/>
      <c r="EJ303" s="419"/>
      <c r="EK303" s="419"/>
      <c r="EL303" s="419"/>
      <c r="EM303" s="419"/>
      <c r="EN303" s="419"/>
      <c r="EO303" s="419"/>
      <c r="EP303" s="419"/>
      <c r="EQ303" s="419"/>
      <c r="ER303" s="419"/>
      <c r="ES303" s="419"/>
      <c r="ET303" s="419"/>
      <c r="EU303" s="419"/>
    </row>
    <row r="304" spans="1:151" s="429" customFormat="1" ht="43.5" hidden="1">
      <c r="A304" s="429" t="s">
        <v>2534</v>
      </c>
      <c r="B304" s="429" t="s">
        <v>884</v>
      </c>
      <c r="C304" s="459" t="s">
        <v>361</v>
      </c>
      <c r="D304" s="429" t="s">
        <v>2535</v>
      </c>
      <c r="E304" s="429" t="s">
        <v>2422</v>
      </c>
      <c r="F304" s="429" t="s">
        <v>33</v>
      </c>
      <c r="G304" s="460" t="s">
        <v>2529</v>
      </c>
      <c r="H304" s="429" t="s">
        <v>1515</v>
      </c>
      <c r="I304" s="429" t="s">
        <v>1516</v>
      </c>
      <c r="J304" s="430" t="s">
        <v>1517</v>
      </c>
      <c r="K304" s="430" t="s">
        <v>962</v>
      </c>
      <c r="L304" s="430" t="s">
        <v>962</v>
      </c>
      <c r="M304" s="429" t="s">
        <v>1519</v>
      </c>
      <c r="N304" s="429" t="s">
        <v>1530</v>
      </c>
      <c r="O304" s="429" t="s">
        <v>1588</v>
      </c>
      <c r="P304" s="429" t="s">
        <v>33</v>
      </c>
      <c r="Q304" s="429" t="s">
        <v>32</v>
      </c>
      <c r="R304" s="429" t="s">
        <v>962</v>
      </c>
      <c r="S304" s="429" t="s">
        <v>1516</v>
      </c>
      <c r="T304" s="429" t="s">
        <v>1523</v>
      </c>
      <c r="V304" s="429" t="s">
        <v>6</v>
      </c>
      <c r="X304" s="429" t="s">
        <v>1524</v>
      </c>
      <c r="AA304" s="429" t="s">
        <v>1516</v>
      </c>
      <c r="AB304" s="429" t="s">
        <v>1516</v>
      </c>
      <c r="AC304" s="429" t="s">
        <v>1516</v>
      </c>
      <c r="AD304" s="429" t="s">
        <v>1516</v>
      </c>
      <c r="AE304" s="429" t="s">
        <v>1516</v>
      </c>
      <c r="AF304" s="430">
        <v>44530</v>
      </c>
      <c r="AG304" s="429" t="s">
        <v>1516</v>
      </c>
      <c r="AH304" s="429">
        <v>1</v>
      </c>
      <c r="AI304" s="419"/>
      <c r="AJ304" s="419"/>
      <c r="AK304" s="419"/>
      <c r="AL304" s="419"/>
      <c r="AM304" s="419"/>
      <c r="AN304" s="419"/>
      <c r="AO304" s="419"/>
      <c r="AP304" s="419"/>
      <c r="AQ304" s="419"/>
      <c r="AR304" s="419"/>
      <c r="AS304" s="419"/>
      <c r="AT304" s="419"/>
      <c r="AU304" s="419"/>
      <c r="AV304" s="419"/>
      <c r="AW304" s="419"/>
      <c r="AX304" s="419"/>
      <c r="AY304" s="419"/>
      <c r="AZ304" s="419"/>
      <c r="BA304" s="419"/>
      <c r="BB304" s="419"/>
      <c r="BC304" s="419"/>
      <c r="BD304" s="419"/>
      <c r="BE304" s="419"/>
      <c r="BF304" s="419"/>
      <c r="BG304" s="419"/>
      <c r="BH304" s="419"/>
      <c r="BI304" s="419"/>
      <c r="BJ304" s="419"/>
      <c r="BK304" s="419"/>
      <c r="BL304" s="419"/>
      <c r="BM304" s="419"/>
      <c r="BN304" s="419"/>
      <c r="BO304" s="419"/>
      <c r="BP304" s="419"/>
      <c r="BQ304" s="419"/>
      <c r="BR304" s="419"/>
      <c r="BS304" s="419"/>
      <c r="BT304" s="419"/>
      <c r="BU304" s="419"/>
      <c r="BV304" s="419"/>
      <c r="BW304" s="419"/>
      <c r="BX304" s="419"/>
      <c r="BY304" s="419"/>
      <c r="BZ304" s="419"/>
      <c r="CA304" s="419"/>
      <c r="CB304" s="419"/>
      <c r="CC304" s="419"/>
      <c r="CD304" s="419"/>
      <c r="CE304" s="419"/>
      <c r="CF304" s="419"/>
      <c r="CG304" s="419"/>
      <c r="CH304" s="419"/>
      <c r="CI304" s="419"/>
      <c r="CJ304" s="419"/>
      <c r="CK304" s="419"/>
      <c r="CL304" s="419"/>
      <c r="CM304" s="419"/>
      <c r="CN304" s="419"/>
      <c r="CO304" s="419"/>
      <c r="CP304" s="419"/>
      <c r="CQ304" s="419"/>
      <c r="CR304" s="419"/>
      <c r="CS304" s="419"/>
      <c r="CT304" s="419"/>
      <c r="CU304" s="419"/>
      <c r="CV304" s="419"/>
      <c r="CW304" s="419"/>
      <c r="CX304" s="419"/>
      <c r="CY304" s="419"/>
      <c r="CZ304" s="419"/>
      <c r="DA304" s="419"/>
      <c r="DB304" s="419"/>
      <c r="DC304" s="419"/>
      <c r="DD304" s="419"/>
      <c r="DE304" s="419"/>
      <c r="DF304" s="419"/>
      <c r="DG304" s="419"/>
      <c r="DH304" s="419"/>
      <c r="DI304" s="419"/>
      <c r="DJ304" s="419"/>
      <c r="DK304" s="419"/>
      <c r="DL304" s="419"/>
      <c r="DM304" s="419"/>
      <c r="DN304" s="419"/>
      <c r="DO304" s="419"/>
      <c r="DP304" s="419"/>
      <c r="DQ304" s="419"/>
      <c r="DR304" s="419"/>
      <c r="DS304" s="419"/>
      <c r="DT304" s="419"/>
      <c r="DU304" s="419"/>
      <c r="DV304" s="419"/>
      <c r="DW304" s="419"/>
      <c r="DX304" s="419"/>
      <c r="DY304" s="419"/>
      <c r="DZ304" s="419"/>
      <c r="EA304" s="419"/>
      <c r="EB304" s="419"/>
      <c r="EC304" s="419"/>
      <c r="ED304" s="419"/>
      <c r="EE304" s="419"/>
      <c r="EF304" s="419"/>
      <c r="EG304" s="419"/>
      <c r="EH304" s="419"/>
      <c r="EI304" s="419"/>
      <c r="EJ304" s="419"/>
      <c r="EK304" s="419"/>
      <c r="EL304" s="419"/>
      <c r="EM304" s="419"/>
      <c r="EN304" s="419"/>
      <c r="EO304" s="419"/>
      <c r="EP304" s="419"/>
      <c r="EQ304" s="419"/>
      <c r="ER304" s="419"/>
      <c r="ES304" s="419"/>
      <c r="ET304" s="419"/>
      <c r="EU304" s="419"/>
    </row>
    <row r="305" spans="1:151" s="429" customFormat="1" ht="72.5" hidden="1">
      <c r="A305" s="429" t="s">
        <v>2536</v>
      </c>
      <c r="B305" s="429" t="s">
        <v>884</v>
      </c>
      <c r="C305" s="459" t="s">
        <v>361</v>
      </c>
      <c r="D305" s="429" t="s">
        <v>2537</v>
      </c>
      <c r="E305" s="429" t="s">
        <v>2462</v>
      </c>
      <c r="F305" s="429" t="s">
        <v>33</v>
      </c>
      <c r="G305" s="460" t="s">
        <v>2529</v>
      </c>
      <c r="H305" s="429" t="s">
        <v>1515</v>
      </c>
      <c r="I305" s="429" t="s">
        <v>1516</v>
      </c>
      <c r="J305" s="430" t="s">
        <v>1517</v>
      </c>
      <c r="K305" s="430" t="s">
        <v>962</v>
      </c>
      <c r="L305" s="430" t="s">
        <v>962</v>
      </c>
      <c r="M305" s="429" t="s">
        <v>1519</v>
      </c>
      <c r="N305" s="429" t="s">
        <v>1530</v>
      </c>
      <c r="O305" s="429" t="s">
        <v>1588</v>
      </c>
      <c r="P305" s="429" t="s">
        <v>33</v>
      </c>
      <c r="Q305" s="429" t="s">
        <v>32</v>
      </c>
      <c r="R305" s="429" t="s">
        <v>962</v>
      </c>
      <c r="S305" s="429" t="s">
        <v>1516</v>
      </c>
      <c r="T305" s="429" t="s">
        <v>1523</v>
      </c>
      <c r="V305" s="429" t="s">
        <v>6</v>
      </c>
      <c r="X305" s="429" t="s">
        <v>1524</v>
      </c>
      <c r="AA305" s="429" t="s">
        <v>1516</v>
      </c>
      <c r="AB305" s="429" t="s">
        <v>1516</v>
      </c>
      <c r="AC305" s="429" t="s">
        <v>1516</v>
      </c>
      <c r="AD305" s="429" t="s">
        <v>1516</v>
      </c>
      <c r="AE305" s="429" t="s">
        <v>1516</v>
      </c>
      <c r="AF305" s="430">
        <v>44530</v>
      </c>
      <c r="AG305" s="429" t="s">
        <v>1516</v>
      </c>
      <c r="AH305" s="429">
        <v>1</v>
      </c>
      <c r="AI305" s="419"/>
      <c r="AJ305" s="419"/>
      <c r="AK305" s="419"/>
      <c r="AL305" s="419"/>
      <c r="AM305" s="419"/>
      <c r="AN305" s="419"/>
      <c r="AO305" s="419"/>
      <c r="AP305" s="419"/>
      <c r="AQ305" s="419"/>
      <c r="AR305" s="419"/>
      <c r="AS305" s="419"/>
      <c r="AT305" s="419"/>
      <c r="AU305" s="419"/>
      <c r="AV305" s="419"/>
      <c r="AW305" s="419"/>
      <c r="AX305" s="419"/>
      <c r="AY305" s="419"/>
      <c r="AZ305" s="419"/>
      <c r="BA305" s="419"/>
      <c r="BB305" s="419"/>
      <c r="BC305" s="419"/>
      <c r="BD305" s="419"/>
      <c r="BE305" s="419"/>
      <c r="BF305" s="419"/>
      <c r="BG305" s="419"/>
      <c r="BH305" s="419"/>
      <c r="BI305" s="419"/>
      <c r="BJ305" s="419"/>
      <c r="BK305" s="419"/>
      <c r="BL305" s="419"/>
      <c r="BM305" s="419"/>
      <c r="BN305" s="419"/>
      <c r="BO305" s="419"/>
      <c r="BP305" s="419"/>
      <c r="BQ305" s="419"/>
      <c r="BR305" s="419"/>
      <c r="BS305" s="419"/>
      <c r="BT305" s="419"/>
      <c r="BU305" s="419"/>
      <c r="BV305" s="419"/>
      <c r="BW305" s="419"/>
      <c r="BX305" s="419"/>
      <c r="BY305" s="419"/>
      <c r="BZ305" s="419"/>
      <c r="CA305" s="419"/>
      <c r="CB305" s="419"/>
      <c r="CC305" s="419"/>
      <c r="CD305" s="419"/>
      <c r="CE305" s="419"/>
      <c r="CF305" s="419"/>
      <c r="CG305" s="419"/>
      <c r="CH305" s="419"/>
      <c r="CI305" s="419"/>
      <c r="CJ305" s="419"/>
      <c r="CK305" s="419"/>
      <c r="CL305" s="419"/>
      <c r="CM305" s="419"/>
      <c r="CN305" s="419"/>
      <c r="CO305" s="419"/>
      <c r="CP305" s="419"/>
      <c r="CQ305" s="419"/>
      <c r="CR305" s="419"/>
      <c r="CS305" s="419"/>
      <c r="CT305" s="419"/>
      <c r="CU305" s="419"/>
      <c r="CV305" s="419"/>
      <c r="CW305" s="419"/>
      <c r="CX305" s="419"/>
      <c r="CY305" s="419"/>
      <c r="CZ305" s="419"/>
      <c r="DA305" s="419"/>
      <c r="DB305" s="419"/>
      <c r="DC305" s="419"/>
      <c r="DD305" s="419"/>
      <c r="DE305" s="419"/>
      <c r="DF305" s="419"/>
      <c r="DG305" s="419"/>
      <c r="DH305" s="419"/>
      <c r="DI305" s="419"/>
      <c r="DJ305" s="419"/>
      <c r="DK305" s="419"/>
      <c r="DL305" s="419"/>
      <c r="DM305" s="419"/>
      <c r="DN305" s="419"/>
      <c r="DO305" s="419"/>
      <c r="DP305" s="419"/>
      <c r="DQ305" s="419"/>
      <c r="DR305" s="419"/>
      <c r="DS305" s="419"/>
      <c r="DT305" s="419"/>
      <c r="DU305" s="419"/>
      <c r="DV305" s="419"/>
      <c r="DW305" s="419"/>
      <c r="DX305" s="419"/>
      <c r="DY305" s="419"/>
      <c r="DZ305" s="419"/>
      <c r="EA305" s="419"/>
      <c r="EB305" s="419"/>
      <c r="EC305" s="419"/>
      <c r="ED305" s="419"/>
      <c r="EE305" s="419"/>
      <c r="EF305" s="419"/>
      <c r="EG305" s="419"/>
      <c r="EH305" s="419"/>
      <c r="EI305" s="419"/>
      <c r="EJ305" s="419"/>
      <c r="EK305" s="419"/>
      <c r="EL305" s="419"/>
      <c r="EM305" s="419"/>
      <c r="EN305" s="419"/>
      <c r="EO305" s="419"/>
      <c r="EP305" s="419"/>
      <c r="EQ305" s="419"/>
      <c r="ER305" s="419"/>
      <c r="ES305" s="419"/>
      <c r="ET305" s="419"/>
      <c r="EU305" s="419"/>
    </row>
    <row r="306" spans="1:151" s="429" customFormat="1" ht="43.5" hidden="1">
      <c r="A306" s="429" t="s">
        <v>2538</v>
      </c>
      <c r="B306" s="429" t="s">
        <v>884</v>
      </c>
      <c r="C306" s="459" t="s">
        <v>361</v>
      </c>
      <c r="D306" s="429" t="s">
        <v>2539</v>
      </c>
      <c r="E306" s="429" t="s">
        <v>2428</v>
      </c>
      <c r="F306" s="429" t="s">
        <v>33</v>
      </c>
      <c r="G306" s="460" t="s">
        <v>2529</v>
      </c>
      <c r="H306" s="429" t="s">
        <v>1515</v>
      </c>
      <c r="I306" s="429" t="s">
        <v>1516</v>
      </c>
      <c r="J306" s="430" t="s">
        <v>1517</v>
      </c>
      <c r="K306" s="430" t="s">
        <v>962</v>
      </c>
      <c r="L306" s="430" t="s">
        <v>962</v>
      </c>
      <c r="M306" s="429" t="s">
        <v>1519</v>
      </c>
      <c r="N306" s="429" t="s">
        <v>1530</v>
      </c>
      <c r="O306" s="429" t="s">
        <v>1588</v>
      </c>
      <c r="P306" s="429" t="s">
        <v>33</v>
      </c>
      <c r="Q306" s="429" t="s">
        <v>32</v>
      </c>
      <c r="R306" s="429" t="s">
        <v>962</v>
      </c>
      <c r="S306" s="429" t="s">
        <v>1516</v>
      </c>
      <c r="T306" s="429" t="s">
        <v>1523</v>
      </c>
      <c r="V306" s="429" t="s">
        <v>6</v>
      </c>
      <c r="X306" s="429" t="s">
        <v>1524</v>
      </c>
      <c r="AA306" s="429" t="s">
        <v>1516</v>
      </c>
      <c r="AB306" s="429" t="s">
        <v>1516</v>
      </c>
      <c r="AC306" s="429" t="s">
        <v>1516</v>
      </c>
      <c r="AD306" s="429" t="s">
        <v>1516</v>
      </c>
      <c r="AE306" s="429" t="s">
        <v>1516</v>
      </c>
      <c r="AF306" s="430">
        <v>44530</v>
      </c>
      <c r="AG306" s="429" t="s">
        <v>1516</v>
      </c>
      <c r="AH306" s="429">
        <v>1</v>
      </c>
      <c r="AI306" s="419"/>
      <c r="AJ306" s="419"/>
      <c r="AK306" s="419"/>
      <c r="AL306" s="419"/>
      <c r="AM306" s="419"/>
      <c r="AN306" s="419"/>
      <c r="AO306" s="419"/>
      <c r="AP306" s="419"/>
      <c r="AQ306" s="419"/>
      <c r="AR306" s="419"/>
      <c r="AS306" s="419"/>
      <c r="AT306" s="419"/>
      <c r="AU306" s="419"/>
      <c r="AV306" s="419"/>
      <c r="AW306" s="419"/>
      <c r="AX306" s="419"/>
      <c r="AY306" s="419"/>
      <c r="AZ306" s="419"/>
      <c r="BA306" s="419"/>
      <c r="BB306" s="419"/>
      <c r="BC306" s="419"/>
      <c r="BD306" s="419"/>
      <c r="BE306" s="419"/>
      <c r="BF306" s="419"/>
      <c r="BG306" s="419"/>
      <c r="BH306" s="419"/>
      <c r="BI306" s="419"/>
      <c r="BJ306" s="419"/>
      <c r="BK306" s="419"/>
      <c r="BL306" s="419"/>
      <c r="BM306" s="419"/>
      <c r="BN306" s="419"/>
      <c r="BO306" s="419"/>
      <c r="BP306" s="419"/>
      <c r="BQ306" s="419"/>
      <c r="BR306" s="419"/>
      <c r="BS306" s="419"/>
      <c r="BT306" s="419"/>
      <c r="BU306" s="419"/>
      <c r="BV306" s="419"/>
      <c r="BW306" s="419"/>
      <c r="BX306" s="419"/>
      <c r="BY306" s="419"/>
      <c r="BZ306" s="419"/>
      <c r="CA306" s="419"/>
      <c r="CB306" s="419"/>
      <c r="CC306" s="419"/>
      <c r="CD306" s="419"/>
      <c r="CE306" s="419"/>
      <c r="CF306" s="419"/>
      <c r="CG306" s="419"/>
      <c r="CH306" s="419"/>
      <c r="CI306" s="419"/>
      <c r="CJ306" s="419"/>
      <c r="CK306" s="419"/>
      <c r="CL306" s="419"/>
      <c r="CM306" s="419"/>
      <c r="CN306" s="419"/>
      <c r="CO306" s="419"/>
      <c r="CP306" s="419"/>
      <c r="CQ306" s="419"/>
      <c r="CR306" s="419"/>
      <c r="CS306" s="419"/>
      <c r="CT306" s="419"/>
      <c r="CU306" s="419"/>
      <c r="CV306" s="419"/>
      <c r="CW306" s="419"/>
      <c r="CX306" s="419"/>
      <c r="CY306" s="419"/>
      <c r="CZ306" s="419"/>
      <c r="DA306" s="419"/>
      <c r="DB306" s="419"/>
      <c r="DC306" s="419"/>
      <c r="DD306" s="419"/>
      <c r="DE306" s="419"/>
      <c r="DF306" s="419"/>
      <c r="DG306" s="419"/>
      <c r="DH306" s="419"/>
      <c r="DI306" s="419"/>
      <c r="DJ306" s="419"/>
      <c r="DK306" s="419"/>
      <c r="DL306" s="419"/>
      <c r="DM306" s="419"/>
      <c r="DN306" s="419"/>
      <c r="DO306" s="419"/>
      <c r="DP306" s="419"/>
      <c r="DQ306" s="419"/>
      <c r="DR306" s="419"/>
      <c r="DS306" s="419"/>
      <c r="DT306" s="419"/>
      <c r="DU306" s="419"/>
      <c r="DV306" s="419"/>
      <c r="DW306" s="419"/>
      <c r="DX306" s="419"/>
      <c r="DY306" s="419"/>
      <c r="DZ306" s="419"/>
      <c r="EA306" s="419"/>
      <c r="EB306" s="419"/>
      <c r="EC306" s="419"/>
      <c r="ED306" s="419"/>
      <c r="EE306" s="419"/>
      <c r="EF306" s="419"/>
      <c r="EG306" s="419"/>
      <c r="EH306" s="419"/>
      <c r="EI306" s="419"/>
      <c r="EJ306" s="419"/>
      <c r="EK306" s="419"/>
      <c r="EL306" s="419"/>
      <c r="EM306" s="419"/>
      <c r="EN306" s="419"/>
      <c r="EO306" s="419"/>
      <c r="EP306" s="419"/>
      <c r="EQ306" s="419"/>
      <c r="ER306" s="419"/>
      <c r="ES306" s="419"/>
      <c r="ET306" s="419"/>
      <c r="EU306" s="419"/>
    </row>
    <row r="307" spans="1:151" s="429" customFormat="1" ht="58" hidden="1">
      <c r="A307" s="429" t="s">
        <v>2540</v>
      </c>
      <c r="B307" s="429" t="s">
        <v>884</v>
      </c>
      <c r="C307" s="459" t="s">
        <v>361</v>
      </c>
      <c r="D307" s="429" t="s">
        <v>2541</v>
      </c>
      <c r="E307" s="429" t="s">
        <v>2542</v>
      </c>
      <c r="F307" s="429" t="s">
        <v>33</v>
      </c>
      <c r="G307" s="460" t="s">
        <v>2529</v>
      </c>
      <c r="H307" s="429" t="s">
        <v>1515</v>
      </c>
      <c r="I307" s="429" t="s">
        <v>1516</v>
      </c>
      <c r="J307" s="430" t="s">
        <v>1517</v>
      </c>
      <c r="K307" s="430" t="s">
        <v>962</v>
      </c>
      <c r="L307" s="430" t="s">
        <v>962</v>
      </c>
      <c r="M307" s="429" t="s">
        <v>1519</v>
      </c>
      <c r="N307" s="429" t="s">
        <v>1530</v>
      </c>
      <c r="O307" s="429" t="s">
        <v>1588</v>
      </c>
      <c r="P307" s="429" t="s">
        <v>33</v>
      </c>
      <c r="Q307" s="429" t="s">
        <v>32</v>
      </c>
      <c r="R307" s="429" t="s">
        <v>962</v>
      </c>
      <c r="S307" s="429" t="s">
        <v>1516</v>
      </c>
      <c r="T307" s="429" t="s">
        <v>1523</v>
      </c>
      <c r="V307" s="429" t="s">
        <v>6</v>
      </c>
      <c r="X307" s="429" t="s">
        <v>1524</v>
      </c>
      <c r="AA307" s="429" t="s">
        <v>1516</v>
      </c>
      <c r="AB307" s="429" t="s">
        <v>1516</v>
      </c>
      <c r="AC307" s="429" t="s">
        <v>1516</v>
      </c>
      <c r="AD307" s="429" t="s">
        <v>1516</v>
      </c>
      <c r="AE307" s="429" t="s">
        <v>1516</v>
      </c>
      <c r="AF307" s="430">
        <v>44530</v>
      </c>
      <c r="AG307" s="429" t="s">
        <v>1516</v>
      </c>
      <c r="AH307" s="429">
        <v>1</v>
      </c>
      <c r="AI307" s="419"/>
      <c r="AJ307" s="419"/>
      <c r="AK307" s="419"/>
      <c r="AL307" s="419"/>
      <c r="AM307" s="419"/>
      <c r="AN307" s="419"/>
      <c r="AO307" s="419"/>
      <c r="AP307" s="419"/>
      <c r="AQ307" s="419"/>
      <c r="AR307" s="419"/>
      <c r="AS307" s="419"/>
      <c r="AT307" s="419"/>
      <c r="AU307" s="419"/>
      <c r="AV307" s="419"/>
      <c r="AW307" s="419"/>
      <c r="AX307" s="419"/>
      <c r="AY307" s="419"/>
      <c r="AZ307" s="419"/>
      <c r="BA307" s="419"/>
      <c r="BB307" s="419"/>
      <c r="BC307" s="419"/>
      <c r="BD307" s="419"/>
      <c r="BE307" s="419"/>
      <c r="BF307" s="419"/>
      <c r="BG307" s="419"/>
      <c r="BH307" s="419"/>
      <c r="BI307" s="419"/>
      <c r="BJ307" s="419"/>
      <c r="BK307" s="419"/>
      <c r="BL307" s="419"/>
      <c r="BM307" s="419"/>
      <c r="BN307" s="419"/>
      <c r="BO307" s="419"/>
      <c r="BP307" s="419"/>
      <c r="BQ307" s="419"/>
      <c r="BR307" s="419"/>
      <c r="BS307" s="419"/>
      <c r="BT307" s="419"/>
      <c r="BU307" s="419"/>
      <c r="BV307" s="419"/>
      <c r="BW307" s="419"/>
      <c r="BX307" s="419"/>
      <c r="BY307" s="419"/>
      <c r="BZ307" s="419"/>
      <c r="CA307" s="419"/>
      <c r="CB307" s="419"/>
      <c r="CC307" s="419"/>
      <c r="CD307" s="419"/>
      <c r="CE307" s="419"/>
      <c r="CF307" s="419"/>
      <c r="CG307" s="419"/>
      <c r="CH307" s="419"/>
      <c r="CI307" s="419"/>
      <c r="CJ307" s="419"/>
      <c r="CK307" s="419"/>
      <c r="CL307" s="419"/>
      <c r="CM307" s="419"/>
      <c r="CN307" s="419"/>
      <c r="CO307" s="419"/>
      <c r="CP307" s="419"/>
      <c r="CQ307" s="419"/>
      <c r="CR307" s="419"/>
      <c r="CS307" s="419"/>
      <c r="CT307" s="419"/>
      <c r="CU307" s="419"/>
      <c r="CV307" s="419"/>
      <c r="CW307" s="419"/>
      <c r="CX307" s="419"/>
      <c r="CY307" s="419"/>
      <c r="CZ307" s="419"/>
      <c r="DA307" s="419"/>
      <c r="DB307" s="419"/>
      <c r="DC307" s="419"/>
      <c r="DD307" s="419"/>
      <c r="DE307" s="419"/>
      <c r="DF307" s="419"/>
      <c r="DG307" s="419"/>
      <c r="DH307" s="419"/>
      <c r="DI307" s="419"/>
      <c r="DJ307" s="419"/>
      <c r="DK307" s="419"/>
      <c r="DL307" s="419"/>
      <c r="DM307" s="419"/>
      <c r="DN307" s="419"/>
      <c r="DO307" s="419"/>
      <c r="DP307" s="419"/>
      <c r="DQ307" s="419"/>
      <c r="DR307" s="419"/>
      <c r="DS307" s="419"/>
      <c r="DT307" s="419"/>
      <c r="DU307" s="419"/>
      <c r="DV307" s="419"/>
      <c r="DW307" s="419"/>
      <c r="DX307" s="419"/>
      <c r="DY307" s="419"/>
      <c r="DZ307" s="419"/>
      <c r="EA307" s="419"/>
      <c r="EB307" s="419"/>
      <c r="EC307" s="419"/>
      <c r="ED307" s="419"/>
      <c r="EE307" s="419"/>
      <c r="EF307" s="419"/>
      <c r="EG307" s="419"/>
      <c r="EH307" s="419"/>
      <c r="EI307" s="419"/>
      <c r="EJ307" s="419"/>
      <c r="EK307" s="419"/>
      <c r="EL307" s="419"/>
      <c r="EM307" s="419"/>
      <c r="EN307" s="419"/>
      <c r="EO307" s="419"/>
      <c r="EP307" s="419"/>
      <c r="EQ307" s="419"/>
      <c r="ER307" s="419"/>
      <c r="ES307" s="419"/>
      <c r="ET307" s="419"/>
      <c r="EU307" s="419"/>
    </row>
    <row r="308" spans="1:151" s="429" customFormat="1" ht="43.5" hidden="1">
      <c r="A308" s="429" t="s">
        <v>2543</v>
      </c>
      <c r="B308" s="429" t="s">
        <v>884</v>
      </c>
      <c r="C308" s="459" t="s">
        <v>361</v>
      </c>
      <c r="D308" s="429" t="s">
        <v>2544</v>
      </c>
      <c r="E308" s="429" t="s">
        <v>2502</v>
      </c>
      <c r="F308" s="429" t="s">
        <v>33</v>
      </c>
      <c r="G308" s="460" t="s">
        <v>2529</v>
      </c>
      <c r="H308" s="429" t="s">
        <v>1515</v>
      </c>
      <c r="I308" s="429" t="s">
        <v>1516</v>
      </c>
      <c r="J308" s="430" t="s">
        <v>1517</v>
      </c>
      <c r="K308" s="430" t="s">
        <v>962</v>
      </c>
      <c r="L308" s="430" t="s">
        <v>962</v>
      </c>
      <c r="M308" s="429" t="s">
        <v>1519</v>
      </c>
      <c r="N308" s="429" t="s">
        <v>1530</v>
      </c>
      <c r="O308" s="429" t="s">
        <v>1588</v>
      </c>
      <c r="P308" s="429" t="s">
        <v>33</v>
      </c>
      <c r="Q308" s="429" t="s">
        <v>32</v>
      </c>
      <c r="R308" s="429" t="s">
        <v>962</v>
      </c>
      <c r="S308" s="429" t="s">
        <v>1516</v>
      </c>
      <c r="T308" s="429" t="s">
        <v>1523</v>
      </c>
      <c r="V308" s="429" t="s">
        <v>6</v>
      </c>
      <c r="X308" s="429" t="s">
        <v>1524</v>
      </c>
      <c r="AA308" s="429" t="s">
        <v>1516</v>
      </c>
      <c r="AB308" s="429" t="s">
        <v>1516</v>
      </c>
      <c r="AC308" s="429" t="s">
        <v>1516</v>
      </c>
      <c r="AD308" s="429" t="s">
        <v>1516</v>
      </c>
      <c r="AE308" s="429" t="s">
        <v>1516</v>
      </c>
      <c r="AF308" s="430">
        <v>44530</v>
      </c>
      <c r="AG308" s="429" t="s">
        <v>1516</v>
      </c>
      <c r="AH308" s="429">
        <v>1</v>
      </c>
      <c r="AI308" s="419"/>
      <c r="AJ308" s="419"/>
      <c r="AK308" s="419"/>
      <c r="AL308" s="419"/>
      <c r="AM308" s="419"/>
      <c r="AN308" s="419"/>
      <c r="AO308" s="419"/>
      <c r="AP308" s="419"/>
      <c r="AQ308" s="419"/>
      <c r="AR308" s="419"/>
      <c r="AS308" s="419"/>
      <c r="AT308" s="419"/>
      <c r="AU308" s="419"/>
      <c r="AV308" s="419"/>
      <c r="AW308" s="419"/>
      <c r="AX308" s="419"/>
      <c r="AY308" s="419"/>
      <c r="AZ308" s="419"/>
      <c r="BA308" s="419"/>
      <c r="BB308" s="419"/>
      <c r="BC308" s="419"/>
      <c r="BD308" s="419"/>
      <c r="BE308" s="419"/>
      <c r="BF308" s="419"/>
      <c r="BG308" s="419"/>
      <c r="BH308" s="419"/>
      <c r="BI308" s="419"/>
      <c r="BJ308" s="419"/>
      <c r="BK308" s="419"/>
      <c r="BL308" s="419"/>
      <c r="BM308" s="419"/>
      <c r="BN308" s="419"/>
      <c r="BO308" s="419"/>
      <c r="BP308" s="419"/>
      <c r="BQ308" s="419"/>
      <c r="BR308" s="419"/>
      <c r="BS308" s="419"/>
      <c r="BT308" s="419"/>
      <c r="BU308" s="419"/>
      <c r="BV308" s="419"/>
      <c r="BW308" s="419"/>
      <c r="BX308" s="419"/>
      <c r="BY308" s="419"/>
      <c r="BZ308" s="419"/>
      <c r="CA308" s="419"/>
      <c r="CB308" s="419"/>
      <c r="CC308" s="419"/>
      <c r="CD308" s="419"/>
      <c r="CE308" s="419"/>
      <c r="CF308" s="419"/>
      <c r="CG308" s="419"/>
      <c r="CH308" s="419"/>
      <c r="CI308" s="419"/>
      <c r="CJ308" s="419"/>
      <c r="CK308" s="419"/>
      <c r="CL308" s="419"/>
      <c r="CM308" s="419"/>
      <c r="CN308" s="419"/>
      <c r="CO308" s="419"/>
      <c r="CP308" s="419"/>
      <c r="CQ308" s="419"/>
      <c r="CR308" s="419"/>
      <c r="CS308" s="419"/>
      <c r="CT308" s="419"/>
      <c r="CU308" s="419"/>
      <c r="CV308" s="419"/>
      <c r="CW308" s="419"/>
      <c r="CX308" s="419"/>
      <c r="CY308" s="419"/>
      <c r="CZ308" s="419"/>
      <c r="DA308" s="419"/>
      <c r="DB308" s="419"/>
      <c r="DC308" s="419"/>
      <c r="DD308" s="419"/>
      <c r="DE308" s="419"/>
      <c r="DF308" s="419"/>
      <c r="DG308" s="419"/>
      <c r="DH308" s="419"/>
      <c r="DI308" s="419"/>
      <c r="DJ308" s="419"/>
      <c r="DK308" s="419"/>
      <c r="DL308" s="419"/>
      <c r="DM308" s="419"/>
      <c r="DN308" s="419"/>
      <c r="DO308" s="419"/>
      <c r="DP308" s="419"/>
      <c r="DQ308" s="419"/>
      <c r="DR308" s="419"/>
      <c r="DS308" s="419"/>
      <c r="DT308" s="419"/>
      <c r="DU308" s="419"/>
      <c r="DV308" s="419"/>
      <c r="DW308" s="419"/>
      <c r="DX308" s="419"/>
      <c r="DY308" s="419"/>
      <c r="DZ308" s="419"/>
      <c r="EA308" s="419"/>
      <c r="EB308" s="419"/>
      <c r="EC308" s="419"/>
      <c r="ED308" s="419"/>
      <c r="EE308" s="419"/>
      <c r="EF308" s="419"/>
      <c r="EG308" s="419"/>
      <c r="EH308" s="419"/>
      <c r="EI308" s="419"/>
      <c r="EJ308" s="419"/>
      <c r="EK308" s="419"/>
      <c r="EL308" s="419"/>
      <c r="EM308" s="419"/>
      <c r="EN308" s="419"/>
      <c r="EO308" s="419"/>
      <c r="EP308" s="419"/>
      <c r="EQ308" s="419"/>
      <c r="ER308" s="419"/>
      <c r="ES308" s="419"/>
      <c r="ET308" s="419"/>
      <c r="EU308" s="419"/>
    </row>
    <row r="309" spans="1:151" s="429" customFormat="1" ht="43.5" hidden="1">
      <c r="A309" s="429" t="s">
        <v>2545</v>
      </c>
      <c r="B309" s="429" t="s">
        <v>884</v>
      </c>
      <c r="C309" s="459" t="s">
        <v>361</v>
      </c>
      <c r="D309" s="429" t="s">
        <v>2546</v>
      </c>
      <c r="E309" s="429" t="s">
        <v>2480</v>
      </c>
      <c r="F309" s="429" t="s">
        <v>33</v>
      </c>
      <c r="G309" s="460" t="s">
        <v>2547</v>
      </c>
      <c r="H309" s="429" t="s">
        <v>1515</v>
      </c>
      <c r="I309" s="429" t="s">
        <v>1516</v>
      </c>
      <c r="J309" s="430" t="s">
        <v>1517</v>
      </c>
      <c r="K309" s="430" t="s">
        <v>962</v>
      </c>
      <c r="L309" s="430" t="s">
        <v>962</v>
      </c>
      <c r="M309" s="429" t="s">
        <v>1519</v>
      </c>
      <c r="N309" s="429" t="s">
        <v>1530</v>
      </c>
      <c r="O309" s="429" t="s">
        <v>1588</v>
      </c>
      <c r="P309" s="429" t="s">
        <v>33</v>
      </c>
      <c r="Q309" s="429" t="s">
        <v>32</v>
      </c>
      <c r="R309" s="429" t="s">
        <v>962</v>
      </c>
      <c r="S309" s="429" t="s">
        <v>1516</v>
      </c>
      <c r="T309" s="429" t="s">
        <v>1523</v>
      </c>
      <c r="V309" s="429" t="s">
        <v>6</v>
      </c>
      <c r="X309" s="429" t="s">
        <v>1524</v>
      </c>
      <c r="AA309" s="429" t="s">
        <v>1516</v>
      </c>
      <c r="AB309" s="429" t="s">
        <v>1516</v>
      </c>
      <c r="AC309" s="429" t="s">
        <v>1516</v>
      </c>
      <c r="AD309" s="429" t="s">
        <v>1516</v>
      </c>
      <c r="AE309" s="429" t="s">
        <v>1516</v>
      </c>
      <c r="AF309" s="430">
        <v>44530</v>
      </c>
      <c r="AG309" s="429" t="s">
        <v>1516</v>
      </c>
      <c r="AH309" s="429">
        <v>1</v>
      </c>
      <c r="AI309" s="419"/>
      <c r="AJ309" s="419"/>
      <c r="AK309" s="419"/>
      <c r="AL309" s="419"/>
      <c r="AM309" s="419"/>
      <c r="AN309" s="419"/>
      <c r="AO309" s="419"/>
      <c r="AP309" s="419"/>
      <c r="AQ309" s="419"/>
      <c r="AR309" s="419"/>
      <c r="AS309" s="419"/>
      <c r="AT309" s="419"/>
      <c r="AU309" s="419"/>
      <c r="AV309" s="419"/>
      <c r="AW309" s="419"/>
      <c r="AX309" s="419"/>
      <c r="AY309" s="419"/>
      <c r="AZ309" s="419"/>
      <c r="BA309" s="419"/>
      <c r="BB309" s="419"/>
      <c r="BC309" s="419"/>
      <c r="BD309" s="419"/>
      <c r="BE309" s="419"/>
      <c r="BF309" s="419"/>
      <c r="BG309" s="419"/>
      <c r="BH309" s="419"/>
      <c r="BI309" s="419"/>
      <c r="BJ309" s="419"/>
      <c r="BK309" s="419"/>
      <c r="BL309" s="419"/>
      <c r="BM309" s="419"/>
      <c r="BN309" s="419"/>
      <c r="BO309" s="419"/>
      <c r="BP309" s="419"/>
      <c r="BQ309" s="419"/>
      <c r="BR309" s="419"/>
      <c r="BS309" s="419"/>
      <c r="BT309" s="419"/>
      <c r="BU309" s="419"/>
      <c r="BV309" s="419"/>
      <c r="BW309" s="419"/>
      <c r="BX309" s="419"/>
      <c r="BY309" s="419"/>
      <c r="BZ309" s="419"/>
      <c r="CA309" s="419"/>
      <c r="CB309" s="419"/>
      <c r="CC309" s="419"/>
      <c r="CD309" s="419"/>
      <c r="CE309" s="419"/>
      <c r="CF309" s="419"/>
      <c r="CG309" s="419"/>
      <c r="CH309" s="419"/>
      <c r="CI309" s="419"/>
      <c r="CJ309" s="419"/>
      <c r="CK309" s="419"/>
      <c r="CL309" s="419"/>
      <c r="CM309" s="419"/>
      <c r="CN309" s="419"/>
      <c r="CO309" s="419"/>
      <c r="CP309" s="419"/>
      <c r="CQ309" s="419"/>
      <c r="CR309" s="419"/>
      <c r="CS309" s="419"/>
      <c r="CT309" s="419"/>
      <c r="CU309" s="419"/>
      <c r="CV309" s="419"/>
      <c r="CW309" s="419"/>
      <c r="CX309" s="419"/>
      <c r="CY309" s="419"/>
      <c r="CZ309" s="419"/>
      <c r="DA309" s="419"/>
      <c r="DB309" s="419"/>
      <c r="DC309" s="419"/>
      <c r="DD309" s="419"/>
      <c r="DE309" s="419"/>
      <c r="DF309" s="419"/>
      <c r="DG309" s="419"/>
      <c r="DH309" s="419"/>
      <c r="DI309" s="419"/>
      <c r="DJ309" s="419"/>
      <c r="DK309" s="419"/>
      <c r="DL309" s="419"/>
      <c r="DM309" s="419"/>
      <c r="DN309" s="419"/>
      <c r="DO309" s="419"/>
      <c r="DP309" s="419"/>
      <c r="DQ309" s="419"/>
      <c r="DR309" s="419"/>
      <c r="DS309" s="419"/>
      <c r="DT309" s="419"/>
      <c r="DU309" s="419"/>
      <c r="DV309" s="419"/>
      <c r="DW309" s="419"/>
      <c r="DX309" s="419"/>
      <c r="DY309" s="419"/>
      <c r="DZ309" s="419"/>
      <c r="EA309" s="419"/>
      <c r="EB309" s="419"/>
      <c r="EC309" s="419"/>
      <c r="ED309" s="419"/>
      <c r="EE309" s="419"/>
      <c r="EF309" s="419"/>
      <c r="EG309" s="419"/>
      <c r="EH309" s="419"/>
      <c r="EI309" s="419"/>
      <c r="EJ309" s="419"/>
      <c r="EK309" s="419"/>
      <c r="EL309" s="419"/>
      <c r="EM309" s="419"/>
      <c r="EN309" s="419"/>
      <c r="EO309" s="419"/>
      <c r="EP309" s="419"/>
      <c r="EQ309" s="419"/>
      <c r="ER309" s="419"/>
      <c r="ES309" s="419"/>
      <c r="ET309" s="419"/>
      <c r="EU309" s="419"/>
    </row>
    <row r="310" spans="1:151" s="429" customFormat="1" ht="29" hidden="1">
      <c r="A310" s="429" t="s">
        <v>2548</v>
      </c>
      <c r="B310" s="429" t="s">
        <v>884</v>
      </c>
      <c r="C310" s="459" t="s">
        <v>361</v>
      </c>
      <c r="D310" s="429" t="s">
        <v>2549</v>
      </c>
      <c r="E310" s="429" t="s">
        <v>2415</v>
      </c>
      <c r="F310" s="429" t="s">
        <v>33</v>
      </c>
      <c r="G310" s="460" t="s">
        <v>2547</v>
      </c>
      <c r="H310" s="429" t="s">
        <v>1515</v>
      </c>
      <c r="I310" s="429" t="s">
        <v>1516</v>
      </c>
      <c r="J310" s="430" t="s">
        <v>1517</v>
      </c>
      <c r="K310" s="430" t="s">
        <v>962</v>
      </c>
      <c r="L310" s="430" t="s">
        <v>962</v>
      </c>
      <c r="M310" s="429" t="s">
        <v>1519</v>
      </c>
      <c r="N310" s="429" t="s">
        <v>1530</v>
      </c>
      <c r="O310" s="429" t="s">
        <v>1588</v>
      </c>
      <c r="P310" s="429" t="s">
        <v>33</v>
      </c>
      <c r="Q310" s="429" t="s">
        <v>32</v>
      </c>
      <c r="R310" s="429" t="s">
        <v>962</v>
      </c>
      <c r="S310" s="429" t="s">
        <v>1516</v>
      </c>
      <c r="T310" s="429" t="s">
        <v>1523</v>
      </c>
      <c r="V310" s="429" t="s">
        <v>6</v>
      </c>
      <c r="X310" s="429" t="s">
        <v>1524</v>
      </c>
      <c r="AA310" s="429" t="s">
        <v>1516</v>
      </c>
      <c r="AB310" s="429" t="s">
        <v>1516</v>
      </c>
      <c r="AC310" s="429" t="s">
        <v>1516</v>
      </c>
      <c r="AD310" s="429" t="s">
        <v>1516</v>
      </c>
      <c r="AE310" s="429" t="s">
        <v>1516</v>
      </c>
      <c r="AF310" s="430">
        <v>44530</v>
      </c>
      <c r="AG310" s="429" t="s">
        <v>1516</v>
      </c>
      <c r="AH310" s="429">
        <v>1</v>
      </c>
      <c r="AI310" s="419"/>
      <c r="AJ310" s="419"/>
      <c r="AK310" s="419"/>
      <c r="AL310" s="419"/>
      <c r="AM310" s="419"/>
      <c r="AN310" s="419"/>
      <c r="AO310" s="419"/>
      <c r="AP310" s="419"/>
      <c r="AQ310" s="419"/>
      <c r="AR310" s="419"/>
      <c r="AS310" s="419"/>
      <c r="AT310" s="419"/>
      <c r="AU310" s="419"/>
      <c r="AV310" s="419"/>
      <c r="AW310" s="419"/>
      <c r="AX310" s="419"/>
      <c r="AY310" s="419"/>
      <c r="AZ310" s="419"/>
      <c r="BA310" s="419"/>
      <c r="BB310" s="419"/>
      <c r="BC310" s="419"/>
      <c r="BD310" s="419"/>
      <c r="BE310" s="419"/>
      <c r="BF310" s="419"/>
      <c r="BG310" s="419"/>
      <c r="BH310" s="419"/>
      <c r="BI310" s="419"/>
      <c r="BJ310" s="419"/>
      <c r="BK310" s="419"/>
      <c r="BL310" s="419"/>
      <c r="BM310" s="419"/>
      <c r="BN310" s="419"/>
      <c r="BO310" s="419"/>
      <c r="BP310" s="419"/>
      <c r="BQ310" s="419"/>
      <c r="BR310" s="419"/>
      <c r="BS310" s="419"/>
      <c r="BT310" s="419"/>
      <c r="BU310" s="419"/>
      <c r="BV310" s="419"/>
      <c r="BW310" s="419"/>
      <c r="BX310" s="419"/>
      <c r="BY310" s="419"/>
      <c r="BZ310" s="419"/>
      <c r="CA310" s="419"/>
      <c r="CB310" s="419"/>
      <c r="CC310" s="419"/>
      <c r="CD310" s="419"/>
      <c r="CE310" s="419"/>
      <c r="CF310" s="419"/>
      <c r="CG310" s="419"/>
      <c r="CH310" s="419"/>
      <c r="CI310" s="419"/>
      <c r="CJ310" s="419"/>
      <c r="CK310" s="419"/>
      <c r="CL310" s="419"/>
      <c r="CM310" s="419"/>
      <c r="CN310" s="419"/>
      <c r="CO310" s="419"/>
      <c r="CP310" s="419"/>
      <c r="CQ310" s="419"/>
      <c r="CR310" s="419"/>
      <c r="CS310" s="419"/>
      <c r="CT310" s="419"/>
      <c r="CU310" s="419"/>
      <c r="CV310" s="419"/>
      <c r="CW310" s="419"/>
      <c r="CX310" s="419"/>
      <c r="CY310" s="419"/>
      <c r="CZ310" s="419"/>
      <c r="DA310" s="419"/>
      <c r="DB310" s="419"/>
      <c r="DC310" s="419"/>
      <c r="DD310" s="419"/>
      <c r="DE310" s="419"/>
      <c r="DF310" s="419"/>
      <c r="DG310" s="419"/>
      <c r="DH310" s="419"/>
      <c r="DI310" s="419"/>
      <c r="DJ310" s="419"/>
      <c r="DK310" s="419"/>
      <c r="DL310" s="419"/>
      <c r="DM310" s="419"/>
      <c r="DN310" s="419"/>
      <c r="DO310" s="419"/>
      <c r="DP310" s="419"/>
      <c r="DQ310" s="419"/>
      <c r="DR310" s="419"/>
      <c r="DS310" s="419"/>
      <c r="DT310" s="419"/>
      <c r="DU310" s="419"/>
      <c r="DV310" s="419"/>
      <c r="DW310" s="419"/>
      <c r="DX310" s="419"/>
      <c r="DY310" s="419"/>
      <c r="DZ310" s="419"/>
      <c r="EA310" s="419"/>
      <c r="EB310" s="419"/>
      <c r="EC310" s="419"/>
      <c r="ED310" s="419"/>
      <c r="EE310" s="419"/>
      <c r="EF310" s="419"/>
      <c r="EG310" s="419"/>
      <c r="EH310" s="419"/>
      <c r="EI310" s="419"/>
      <c r="EJ310" s="419"/>
      <c r="EK310" s="419"/>
      <c r="EL310" s="419"/>
      <c r="EM310" s="419"/>
      <c r="EN310" s="419"/>
      <c r="EO310" s="419"/>
      <c r="EP310" s="419"/>
      <c r="EQ310" s="419"/>
      <c r="ER310" s="419"/>
      <c r="ES310" s="419"/>
      <c r="ET310" s="419"/>
      <c r="EU310" s="419"/>
    </row>
    <row r="311" spans="1:151" s="429" customFormat="1" ht="43.5" hidden="1">
      <c r="A311" s="429" t="s">
        <v>2550</v>
      </c>
      <c r="B311" s="429" t="s">
        <v>884</v>
      </c>
      <c r="C311" s="459" t="s">
        <v>361</v>
      </c>
      <c r="D311" s="429" t="s">
        <v>2551</v>
      </c>
      <c r="E311" s="429" t="s">
        <v>2455</v>
      </c>
      <c r="F311" s="429" t="s">
        <v>33</v>
      </c>
      <c r="G311" s="460" t="s">
        <v>2547</v>
      </c>
      <c r="H311" s="429" t="s">
        <v>1515</v>
      </c>
      <c r="I311" s="429" t="s">
        <v>1516</v>
      </c>
      <c r="J311" s="430" t="s">
        <v>1517</v>
      </c>
      <c r="K311" s="430" t="s">
        <v>962</v>
      </c>
      <c r="L311" s="430" t="s">
        <v>962</v>
      </c>
      <c r="M311" s="429" t="s">
        <v>1519</v>
      </c>
      <c r="N311" s="429" t="s">
        <v>1530</v>
      </c>
      <c r="O311" s="429" t="s">
        <v>1588</v>
      </c>
      <c r="P311" s="429" t="s">
        <v>33</v>
      </c>
      <c r="Q311" s="429" t="s">
        <v>32</v>
      </c>
      <c r="R311" s="429" t="s">
        <v>962</v>
      </c>
      <c r="S311" s="429" t="s">
        <v>1516</v>
      </c>
      <c r="T311" s="429" t="s">
        <v>1523</v>
      </c>
      <c r="V311" s="429" t="s">
        <v>6</v>
      </c>
      <c r="X311" s="429" t="s">
        <v>1524</v>
      </c>
      <c r="AA311" s="429" t="s">
        <v>1516</v>
      </c>
      <c r="AB311" s="429" t="s">
        <v>1516</v>
      </c>
      <c r="AC311" s="429" t="s">
        <v>1516</v>
      </c>
      <c r="AD311" s="429" t="s">
        <v>1516</v>
      </c>
      <c r="AE311" s="429" t="s">
        <v>1516</v>
      </c>
      <c r="AF311" s="430">
        <v>44530</v>
      </c>
      <c r="AG311" s="429" t="s">
        <v>1516</v>
      </c>
      <c r="AH311" s="429">
        <v>1</v>
      </c>
      <c r="AI311" s="419"/>
      <c r="AJ311" s="419"/>
      <c r="AK311" s="419"/>
      <c r="AL311" s="419"/>
      <c r="AM311" s="419"/>
      <c r="AN311" s="419"/>
      <c r="AO311" s="419"/>
      <c r="AP311" s="419"/>
      <c r="AQ311" s="419"/>
      <c r="AR311" s="419"/>
      <c r="AS311" s="419"/>
      <c r="AT311" s="419"/>
      <c r="AU311" s="419"/>
      <c r="AV311" s="419"/>
      <c r="AW311" s="419"/>
      <c r="AX311" s="419"/>
      <c r="AY311" s="419"/>
      <c r="AZ311" s="419"/>
      <c r="BA311" s="419"/>
      <c r="BB311" s="419"/>
      <c r="BC311" s="419"/>
      <c r="BD311" s="419"/>
      <c r="BE311" s="419"/>
      <c r="BF311" s="419"/>
      <c r="BG311" s="419"/>
      <c r="BH311" s="419"/>
      <c r="BI311" s="419"/>
      <c r="BJ311" s="419"/>
      <c r="BK311" s="419"/>
      <c r="BL311" s="419"/>
      <c r="BM311" s="419"/>
      <c r="BN311" s="419"/>
      <c r="BO311" s="419"/>
      <c r="BP311" s="419"/>
      <c r="BQ311" s="419"/>
      <c r="BR311" s="419"/>
      <c r="BS311" s="419"/>
      <c r="BT311" s="419"/>
      <c r="BU311" s="419"/>
      <c r="BV311" s="419"/>
      <c r="BW311" s="419"/>
      <c r="BX311" s="419"/>
      <c r="BY311" s="419"/>
      <c r="BZ311" s="419"/>
      <c r="CA311" s="419"/>
      <c r="CB311" s="419"/>
      <c r="CC311" s="419"/>
      <c r="CD311" s="419"/>
      <c r="CE311" s="419"/>
      <c r="CF311" s="419"/>
      <c r="CG311" s="419"/>
      <c r="CH311" s="419"/>
      <c r="CI311" s="419"/>
      <c r="CJ311" s="419"/>
      <c r="CK311" s="419"/>
      <c r="CL311" s="419"/>
      <c r="CM311" s="419"/>
      <c r="CN311" s="419"/>
      <c r="CO311" s="419"/>
      <c r="CP311" s="419"/>
      <c r="CQ311" s="419"/>
      <c r="CR311" s="419"/>
      <c r="CS311" s="419"/>
      <c r="CT311" s="419"/>
      <c r="CU311" s="419"/>
      <c r="CV311" s="419"/>
      <c r="CW311" s="419"/>
      <c r="CX311" s="419"/>
      <c r="CY311" s="419"/>
      <c r="CZ311" s="419"/>
      <c r="DA311" s="419"/>
      <c r="DB311" s="419"/>
      <c r="DC311" s="419"/>
      <c r="DD311" s="419"/>
      <c r="DE311" s="419"/>
      <c r="DF311" s="419"/>
      <c r="DG311" s="419"/>
      <c r="DH311" s="419"/>
      <c r="DI311" s="419"/>
      <c r="DJ311" s="419"/>
      <c r="DK311" s="419"/>
      <c r="DL311" s="419"/>
      <c r="DM311" s="419"/>
      <c r="DN311" s="419"/>
      <c r="DO311" s="419"/>
      <c r="DP311" s="419"/>
      <c r="DQ311" s="419"/>
      <c r="DR311" s="419"/>
      <c r="DS311" s="419"/>
      <c r="DT311" s="419"/>
      <c r="DU311" s="419"/>
      <c r="DV311" s="419"/>
      <c r="DW311" s="419"/>
      <c r="DX311" s="419"/>
      <c r="DY311" s="419"/>
      <c r="DZ311" s="419"/>
      <c r="EA311" s="419"/>
      <c r="EB311" s="419"/>
      <c r="EC311" s="419"/>
      <c r="ED311" s="419"/>
      <c r="EE311" s="419"/>
      <c r="EF311" s="419"/>
      <c r="EG311" s="419"/>
      <c r="EH311" s="419"/>
      <c r="EI311" s="419"/>
      <c r="EJ311" s="419"/>
      <c r="EK311" s="419"/>
      <c r="EL311" s="419"/>
      <c r="EM311" s="419"/>
      <c r="EN311" s="419"/>
      <c r="EO311" s="419"/>
      <c r="EP311" s="419"/>
      <c r="EQ311" s="419"/>
      <c r="ER311" s="419"/>
      <c r="ES311" s="419"/>
      <c r="ET311" s="419"/>
      <c r="EU311" s="419"/>
    </row>
    <row r="312" spans="1:151" s="429" customFormat="1" ht="43.5" hidden="1">
      <c r="A312" s="429" t="s">
        <v>2552</v>
      </c>
      <c r="B312" s="429" t="s">
        <v>884</v>
      </c>
      <c r="C312" s="459" t="s">
        <v>361</v>
      </c>
      <c r="D312" s="429" t="s">
        <v>2553</v>
      </c>
      <c r="E312" s="429" t="s">
        <v>2422</v>
      </c>
      <c r="F312" s="429" t="s">
        <v>33</v>
      </c>
      <c r="G312" s="460" t="s">
        <v>2547</v>
      </c>
      <c r="H312" s="429" t="s">
        <v>1515</v>
      </c>
      <c r="I312" s="429" t="s">
        <v>1516</v>
      </c>
      <c r="J312" s="430" t="s">
        <v>1517</v>
      </c>
      <c r="K312" s="430" t="s">
        <v>962</v>
      </c>
      <c r="L312" s="430" t="s">
        <v>962</v>
      </c>
      <c r="M312" s="429" t="s">
        <v>1519</v>
      </c>
      <c r="N312" s="429" t="s">
        <v>1530</v>
      </c>
      <c r="O312" s="429" t="s">
        <v>1588</v>
      </c>
      <c r="P312" s="429" t="s">
        <v>33</v>
      </c>
      <c r="Q312" s="429" t="s">
        <v>32</v>
      </c>
      <c r="R312" s="429" t="s">
        <v>962</v>
      </c>
      <c r="S312" s="429" t="s">
        <v>1516</v>
      </c>
      <c r="T312" s="429" t="s">
        <v>1523</v>
      </c>
      <c r="V312" s="429" t="s">
        <v>6</v>
      </c>
      <c r="X312" s="429" t="s">
        <v>1524</v>
      </c>
      <c r="AA312" s="429" t="s">
        <v>1516</v>
      </c>
      <c r="AB312" s="429" t="s">
        <v>1516</v>
      </c>
      <c r="AC312" s="429" t="s">
        <v>1516</v>
      </c>
      <c r="AD312" s="429" t="s">
        <v>1516</v>
      </c>
      <c r="AE312" s="429" t="s">
        <v>1516</v>
      </c>
      <c r="AF312" s="430">
        <v>44530</v>
      </c>
      <c r="AG312" s="429" t="s">
        <v>1516</v>
      </c>
      <c r="AH312" s="429">
        <v>1</v>
      </c>
      <c r="AI312" s="419"/>
      <c r="AJ312" s="419"/>
      <c r="AK312" s="419"/>
      <c r="AL312" s="419"/>
      <c r="AM312" s="419"/>
      <c r="AN312" s="419"/>
      <c r="AO312" s="419"/>
      <c r="AP312" s="419"/>
      <c r="AQ312" s="419"/>
      <c r="AR312" s="419"/>
      <c r="AS312" s="419"/>
      <c r="AT312" s="419"/>
      <c r="AU312" s="419"/>
      <c r="AV312" s="419"/>
      <c r="AW312" s="419"/>
      <c r="AX312" s="419"/>
      <c r="AY312" s="419"/>
      <c r="AZ312" s="419"/>
      <c r="BA312" s="419"/>
      <c r="BB312" s="419"/>
      <c r="BC312" s="419"/>
      <c r="BD312" s="419"/>
      <c r="BE312" s="419"/>
      <c r="BF312" s="419"/>
      <c r="BG312" s="419"/>
      <c r="BH312" s="419"/>
      <c r="BI312" s="419"/>
      <c r="BJ312" s="419"/>
      <c r="BK312" s="419"/>
      <c r="BL312" s="419"/>
      <c r="BM312" s="419"/>
      <c r="BN312" s="419"/>
      <c r="BO312" s="419"/>
      <c r="BP312" s="419"/>
      <c r="BQ312" s="419"/>
      <c r="BR312" s="419"/>
      <c r="BS312" s="419"/>
      <c r="BT312" s="419"/>
      <c r="BU312" s="419"/>
      <c r="BV312" s="419"/>
      <c r="BW312" s="419"/>
      <c r="BX312" s="419"/>
      <c r="BY312" s="419"/>
      <c r="BZ312" s="419"/>
      <c r="CA312" s="419"/>
      <c r="CB312" s="419"/>
      <c r="CC312" s="419"/>
      <c r="CD312" s="419"/>
      <c r="CE312" s="419"/>
      <c r="CF312" s="419"/>
      <c r="CG312" s="419"/>
      <c r="CH312" s="419"/>
      <c r="CI312" s="419"/>
      <c r="CJ312" s="419"/>
      <c r="CK312" s="419"/>
      <c r="CL312" s="419"/>
      <c r="CM312" s="419"/>
      <c r="CN312" s="419"/>
      <c r="CO312" s="419"/>
      <c r="CP312" s="419"/>
      <c r="CQ312" s="419"/>
      <c r="CR312" s="419"/>
      <c r="CS312" s="419"/>
      <c r="CT312" s="419"/>
      <c r="CU312" s="419"/>
      <c r="CV312" s="419"/>
      <c r="CW312" s="419"/>
      <c r="CX312" s="419"/>
      <c r="CY312" s="419"/>
      <c r="CZ312" s="419"/>
      <c r="DA312" s="419"/>
      <c r="DB312" s="419"/>
      <c r="DC312" s="419"/>
      <c r="DD312" s="419"/>
      <c r="DE312" s="419"/>
      <c r="DF312" s="419"/>
      <c r="DG312" s="419"/>
      <c r="DH312" s="419"/>
      <c r="DI312" s="419"/>
      <c r="DJ312" s="419"/>
      <c r="DK312" s="419"/>
      <c r="DL312" s="419"/>
      <c r="DM312" s="419"/>
      <c r="DN312" s="419"/>
      <c r="DO312" s="419"/>
      <c r="DP312" s="419"/>
      <c r="DQ312" s="419"/>
      <c r="DR312" s="419"/>
      <c r="DS312" s="419"/>
      <c r="DT312" s="419"/>
      <c r="DU312" s="419"/>
      <c r="DV312" s="419"/>
      <c r="DW312" s="419"/>
      <c r="DX312" s="419"/>
      <c r="DY312" s="419"/>
      <c r="DZ312" s="419"/>
      <c r="EA312" s="419"/>
      <c r="EB312" s="419"/>
      <c r="EC312" s="419"/>
      <c r="ED312" s="419"/>
      <c r="EE312" s="419"/>
      <c r="EF312" s="419"/>
      <c r="EG312" s="419"/>
      <c r="EH312" s="419"/>
      <c r="EI312" s="419"/>
      <c r="EJ312" s="419"/>
      <c r="EK312" s="419"/>
      <c r="EL312" s="419"/>
      <c r="EM312" s="419"/>
      <c r="EN312" s="419"/>
      <c r="EO312" s="419"/>
      <c r="EP312" s="419"/>
      <c r="EQ312" s="419"/>
      <c r="ER312" s="419"/>
      <c r="ES312" s="419"/>
      <c r="ET312" s="419"/>
      <c r="EU312" s="419"/>
    </row>
    <row r="313" spans="1:151" s="429" customFormat="1" ht="72.5" hidden="1">
      <c r="A313" s="429" t="s">
        <v>2554</v>
      </c>
      <c r="B313" s="429" t="s">
        <v>884</v>
      </c>
      <c r="C313" s="459" t="s">
        <v>361</v>
      </c>
      <c r="D313" s="429" t="s">
        <v>2555</v>
      </c>
      <c r="E313" s="429" t="s">
        <v>2462</v>
      </c>
      <c r="F313" s="429" t="s">
        <v>33</v>
      </c>
      <c r="G313" s="460" t="s">
        <v>2547</v>
      </c>
      <c r="H313" s="429" t="s">
        <v>1515</v>
      </c>
      <c r="I313" s="429" t="s">
        <v>1516</v>
      </c>
      <c r="J313" s="430" t="s">
        <v>1517</v>
      </c>
      <c r="K313" s="430" t="s">
        <v>962</v>
      </c>
      <c r="L313" s="430" t="s">
        <v>962</v>
      </c>
      <c r="M313" s="429" t="s">
        <v>1519</v>
      </c>
      <c r="N313" s="429" t="s">
        <v>1530</v>
      </c>
      <c r="O313" s="429" t="s">
        <v>1588</v>
      </c>
      <c r="P313" s="429" t="s">
        <v>33</v>
      </c>
      <c r="Q313" s="429" t="s">
        <v>32</v>
      </c>
      <c r="R313" s="429" t="s">
        <v>962</v>
      </c>
      <c r="S313" s="429" t="s">
        <v>1516</v>
      </c>
      <c r="T313" s="429" t="s">
        <v>1523</v>
      </c>
      <c r="V313" s="429" t="s">
        <v>6</v>
      </c>
      <c r="X313" s="429" t="s">
        <v>1524</v>
      </c>
      <c r="AA313" s="429" t="s">
        <v>1516</v>
      </c>
      <c r="AB313" s="429" t="s">
        <v>1516</v>
      </c>
      <c r="AC313" s="429" t="s">
        <v>1516</v>
      </c>
      <c r="AD313" s="429" t="s">
        <v>1516</v>
      </c>
      <c r="AE313" s="429" t="s">
        <v>1516</v>
      </c>
      <c r="AF313" s="430">
        <v>44530</v>
      </c>
      <c r="AG313" s="429" t="s">
        <v>1516</v>
      </c>
      <c r="AH313" s="429">
        <v>1</v>
      </c>
      <c r="AI313" s="419"/>
      <c r="AJ313" s="419"/>
      <c r="AK313" s="419"/>
      <c r="AL313" s="419"/>
      <c r="AM313" s="419"/>
      <c r="AN313" s="419"/>
      <c r="AO313" s="419"/>
      <c r="AP313" s="419"/>
      <c r="AQ313" s="419"/>
      <c r="AR313" s="419"/>
      <c r="AS313" s="419"/>
      <c r="AT313" s="419"/>
      <c r="AU313" s="419"/>
      <c r="AV313" s="419"/>
      <c r="AW313" s="419"/>
      <c r="AX313" s="419"/>
      <c r="AY313" s="419"/>
      <c r="AZ313" s="419"/>
      <c r="BA313" s="419"/>
      <c r="BB313" s="419"/>
      <c r="BC313" s="419"/>
      <c r="BD313" s="419"/>
      <c r="BE313" s="419"/>
      <c r="BF313" s="419"/>
      <c r="BG313" s="419"/>
      <c r="BH313" s="419"/>
      <c r="BI313" s="419"/>
      <c r="BJ313" s="419"/>
      <c r="BK313" s="419"/>
      <c r="BL313" s="419"/>
      <c r="BM313" s="419"/>
      <c r="BN313" s="419"/>
      <c r="BO313" s="419"/>
      <c r="BP313" s="419"/>
      <c r="BQ313" s="419"/>
      <c r="BR313" s="419"/>
      <c r="BS313" s="419"/>
      <c r="BT313" s="419"/>
      <c r="BU313" s="419"/>
      <c r="BV313" s="419"/>
      <c r="BW313" s="419"/>
      <c r="BX313" s="419"/>
      <c r="BY313" s="419"/>
      <c r="BZ313" s="419"/>
      <c r="CA313" s="419"/>
      <c r="CB313" s="419"/>
      <c r="CC313" s="419"/>
      <c r="CD313" s="419"/>
      <c r="CE313" s="419"/>
      <c r="CF313" s="419"/>
      <c r="CG313" s="419"/>
      <c r="CH313" s="419"/>
      <c r="CI313" s="419"/>
      <c r="CJ313" s="419"/>
      <c r="CK313" s="419"/>
      <c r="CL313" s="419"/>
      <c r="CM313" s="419"/>
      <c r="CN313" s="419"/>
      <c r="CO313" s="419"/>
      <c r="CP313" s="419"/>
      <c r="CQ313" s="419"/>
      <c r="CR313" s="419"/>
      <c r="CS313" s="419"/>
      <c r="CT313" s="419"/>
      <c r="CU313" s="419"/>
      <c r="CV313" s="419"/>
      <c r="CW313" s="419"/>
      <c r="CX313" s="419"/>
      <c r="CY313" s="419"/>
      <c r="CZ313" s="419"/>
      <c r="DA313" s="419"/>
      <c r="DB313" s="419"/>
      <c r="DC313" s="419"/>
      <c r="DD313" s="419"/>
      <c r="DE313" s="419"/>
      <c r="DF313" s="419"/>
      <c r="DG313" s="419"/>
      <c r="DH313" s="419"/>
      <c r="DI313" s="419"/>
      <c r="DJ313" s="419"/>
      <c r="DK313" s="419"/>
      <c r="DL313" s="419"/>
      <c r="DM313" s="419"/>
      <c r="DN313" s="419"/>
      <c r="DO313" s="419"/>
      <c r="DP313" s="419"/>
      <c r="DQ313" s="419"/>
      <c r="DR313" s="419"/>
      <c r="DS313" s="419"/>
      <c r="DT313" s="419"/>
      <c r="DU313" s="419"/>
      <c r="DV313" s="419"/>
      <c r="DW313" s="419"/>
      <c r="DX313" s="419"/>
      <c r="DY313" s="419"/>
      <c r="DZ313" s="419"/>
      <c r="EA313" s="419"/>
      <c r="EB313" s="419"/>
      <c r="EC313" s="419"/>
      <c r="ED313" s="419"/>
      <c r="EE313" s="419"/>
      <c r="EF313" s="419"/>
      <c r="EG313" s="419"/>
      <c r="EH313" s="419"/>
      <c r="EI313" s="419"/>
      <c r="EJ313" s="419"/>
      <c r="EK313" s="419"/>
      <c r="EL313" s="419"/>
      <c r="EM313" s="419"/>
      <c r="EN313" s="419"/>
      <c r="EO313" s="419"/>
      <c r="EP313" s="419"/>
      <c r="EQ313" s="419"/>
      <c r="ER313" s="419"/>
      <c r="ES313" s="419"/>
      <c r="ET313" s="419"/>
      <c r="EU313" s="419"/>
    </row>
    <row r="314" spans="1:151" s="429" customFormat="1" ht="43.5" hidden="1">
      <c r="A314" s="429" t="s">
        <v>2556</v>
      </c>
      <c r="B314" s="429" t="s">
        <v>884</v>
      </c>
      <c r="C314" s="459" t="s">
        <v>361</v>
      </c>
      <c r="D314" s="429" t="s">
        <v>2557</v>
      </c>
      <c r="E314" s="429" t="s">
        <v>2428</v>
      </c>
      <c r="F314" s="429" t="s">
        <v>33</v>
      </c>
      <c r="G314" s="460" t="s">
        <v>2547</v>
      </c>
      <c r="H314" s="429" t="s">
        <v>1515</v>
      </c>
      <c r="I314" s="429" t="s">
        <v>1516</v>
      </c>
      <c r="J314" s="430" t="s">
        <v>1517</v>
      </c>
      <c r="K314" s="430" t="s">
        <v>962</v>
      </c>
      <c r="L314" s="430" t="s">
        <v>962</v>
      </c>
      <c r="M314" s="429" t="s">
        <v>1519</v>
      </c>
      <c r="N314" s="429" t="s">
        <v>1530</v>
      </c>
      <c r="O314" s="429" t="s">
        <v>1588</v>
      </c>
      <c r="P314" s="429" t="s">
        <v>33</v>
      </c>
      <c r="Q314" s="429" t="s">
        <v>32</v>
      </c>
      <c r="R314" s="429" t="s">
        <v>962</v>
      </c>
      <c r="S314" s="429" t="s">
        <v>1516</v>
      </c>
      <c r="T314" s="429" t="s">
        <v>1523</v>
      </c>
      <c r="V314" s="429" t="s">
        <v>6</v>
      </c>
      <c r="X314" s="429" t="s">
        <v>1524</v>
      </c>
      <c r="AA314" s="429" t="s">
        <v>1516</v>
      </c>
      <c r="AB314" s="429" t="s">
        <v>1516</v>
      </c>
      <c r="AC314" s="429" t="s">
        <v>1516</v>
      </c>
      <c r="AD314" s="429" t="s">
        <v>1516</v>
      </c>
      <c r="AE314" s="429" t="s">
        <v>1516</v>
      </c>
      <c r="AF314" s="430">
        <v>44530</v>
      </c>
      <c r="AG314" s="429" t="s">
        <v>1516</v>
      </c>
      <c r="AH314" s="429">
        <v>1</v>
      </c>
      <c r="AI314" s="419"/>
      <c r="AJ314" s="419"/>
      <c r="AK314" s="419"/>
      <c r="AL314" s="419"/>
      <c r="AM314" s="419"/>
      <c r="AN314" s="419"/>
      <c r="AO314" s="419"/>
      <c r="AP314" s="419"/>
      <c r="AQ314" s="419"/>
      <c r="AR314" s="419"/>
      <c r="AS314" s="419"/>
      <c r="AT314" s="419"/>
      <c r="AU314" s="419"/>
      <c r="AV314" s="419"/>
      <c r="AW314" s="419"/>
      <c r="AX314" s="419"/>
      <c r="AY314" s="419"/>
      <c r="AZ314" s="419"/>
      <c r="BA314" s="419"/>
      <c r="BB314" s="419"/>
      <c r="BC314" s="419"/>
      <c r="BD314" s="419"/>
      <c r="BE314" s="419"/>
      <c r="BF314" s="419"/>
      <c r="BG314" s="419"/>
      <c r="BH314" s="419"/>
      <c r="BI314" s="419"/>
      <c r="BJ314" s="419"/>
      <c r="BK314" s="419"/>
      <c r="BL314" s="419"/>
      <c r="BM314" s="419"/>
      <c r="BN314" s="419"/>
      <c r="BO314" s="419"/>
      <c r="BP314" s="419"/>
      <c r="BQ314" s="419"/>
      <c r="BR314" s="419"/>
      <c r="BS314" s="419"/>
      <c r="BT314" s="419"/>
      <c r="BU314" s="419"/>
      <c r="BV314" s="419"/>
      <c r="BW314" s="419"/>
      <c r="BX314" s="419"/>
      <c r="BY314" s="419"/>
      <c r="BZ314" s="419"/>
      <c r="CA314" s="419"/>
      <c r="CB314" s="419"/>
      <c r="CC314" s="419"/>
      <c r="CD314" s="419"/>
      <c r="CE314" s="419"/>
      <c r="CF314" s="419"/>
      <c r="CG314" s="419"/>
      <c r="CH314" s="419"/>
      <c r="CI314" s="419"/>
      <c r="CJ314" s="419"/>
      <c r="CK314" s="419"/>
      <c r="CL314" s="419"/>
      <c r="CM314" s="419"/>
      <c r="CN314" s="419"/>
      <c r="CO314" s="419"/>
      <c r="CP314" s="419"/>
      <c r="CQ314" s="419"/>
      <c r="CR314" s="419"/>
      <c r="CS314" s="419"/>
      <c r="CT314" s="419"/>
      <c r="CU314" s="419"/>
      <c r="CV314" s="419"/>
      <c r="CW314" s="419"/>
      <c r="CX314" s="419"/>
      <c r="CY314" s="419"/>
      <c r="CZ314" s="419"/>
      <c r="DA314" s="419"/>
      <c r="DB314" s="419"/>
      <c r="DC314" s="419"/>
      <c r="DD314" s="419"/>
      <c r="DE314" s="419"/>
      <c r="DF314" s="419"/>
      <c r="DG314" s="419"/>
      <c r="DH314" s="419"/>
      <c r="DI314" s="419"/>
      <c r="DJ314" s="419"/>
      <c r="DK314" s="419"/>
      <c r="DL314" s="419"/>
      <c r="DM314" s="419"/>
      <c r="DN314" s="419"/>
      <c r="DO314" s="419"/>
      <c r="DP314" s="419"/>
      <c r="DQ314" s="419"/>
      <c r="DR314" s="419"/>
      <c r="DS314" s="419"/>
      <c r="DT314" s="419"/>
      <c r="DU314" s="419"/>
      <c r="DV314" s="419"/>
      <c r="DW314" s="419"/>
      <c r="DX314" s="419"/>
      <c r="DY314" s="419"/>
      <c r="DZ314" s="419"/>
      <c r="EA314" s="419"/>
      <c r="EB314" s="419"/>
      <c r="EC314" s="419"/>
      <c r="ED314" s="419"/>
      <c r="EE314" s="419"/>
      <c r="EF314" s="419"/>
      <c r="EG314" s="419"/>
      <c r="EH314" s="419"/>
      <c r="EI314" s="419"/>
      <c r="EJ314" s="419"/>
      <c r="EK314" s="419"/>
      <c r="EL314" s="419"/>
      <c r="EM314" s="419"/>
      <c r="EN314" s="419"/>
      <c r="EO314" s="419"/>
      <c r="EP314" s="419"/>
      <c r="EQ314" s="419"/>
      <c r="ER314" s="419"/>
      <c r="ES314" s="419"/>
      <c r="ET314" s="419"/>
      <c r="EU314" s="419"/>
    </row>
    <row r="315" spans="1:151" s="429" customFormat="1" ht="58" hidden="1">
      <c r="A315" s="429" t="s">
        <v>2558</v>
      </c>
      <c r="B315" s="429" t="s">
        <v>884</v>
      </c>
      <c r="C315" s="459" t="s">
        <v>361</v>
      </c>
      <c r="D315" s="429" t="s">
        <v>2559</v>
      </c>
      <c r="E315" s="429" t="s">
        <v>2518</v>
      </c>
      <c r="F315" s="429" t="s">
        <v>33</v>
      </c>
      <c r="G315" s="460" t="s">
        <v>2547</v>
      </c>
      <c r="H315" s="429" t="s">
        <v>1515</v>
      </c>
      <c r="I315" s="429" t="s">
        <v>1516</v>
      </c>
      <c r="J315" s="430" t="s">
        <v>1517</v>
      </c>
      <c r="K315" s="430" t="s">
        <v>962</v>
      </c>
      <c r="L315" s="430" t="s">
        <v>962</v>
      </c>
      <c r="M315" s="429" t="s">
        <v>1519</v>
      </c>
      <c r="N315" s="429" t="s">
        <v>1530</v>
      </c>
      <c r="O315" s="429" t="s">
        <v>1588</v>
      </c>
      <c r="P315" s="429" t="s">
        <v>33</v>
      </c>
      <c r="Q315" s="429" t="s">
        <v>32</v>
      </c>
      <c r="R315" s="429" t="s">
        <v>962</v>
      </c>
      <c r="S315" s="429" t="s">
        <v>1516</v>
      </c>
      <c r="T315" s="429" t="s">
        <v>1523</v>
      </c>
      <c r="V315" s="429" t="s">
        <v>6</v>
      </c>
      <c r="X315" s="429" t="s">
        <v>1524</v>
      </c>
      <c r="AA315" s="429" t="s">
        <v>1516</v>
      </c>
      <c r="AB315" s="429" t="s">
        <v>1516</v>
      </c>
      <c r="AC315" s="429" t="s">
        <v>1516</v>
      </c>
      <c r="AD315" s="429" t="s">
        <v>1516</v>
      </c>
      <c r="AE315" s="429" t="s">
        <v>1516</v>
      </c>
      <c r="AF315" s="430">
        <v>44530</v>
      </c>
      <c r="AG315" s="429" t="s">
        <v>1516</v>
      </c>
      <c r="AH315" s="429">
        <v>1</v>
      </c>
      <c r="AI315" s="419"/>
      <c r="AJ315" s="419"/>
      <c r="AK315" s="419"/>
      <c r="AL315" s="419"/>
      <c r="AM315" s="419"/>
      <c r="AN315" s="419"/>
      <c r="AO315" s="419"/>
      <c r="AP315" s="419"/>
      <c r="AQ315" s="419"/>
      <c r="AR315" s="419"/>
      <c r="AS315" s="419"/>
      <c r="AT315" s="419"/>
      <c r="AU315" s="419"/>
      <c r="AV315" s="419"/>
      <c r="AW315" s="419"/>
      <c r="AX315" s="419"/>
      <c r="AY315" s="419"/>
      <c r="AZ315" s="419"/>
      <c r="BA315" s="419"/>
      <c r="BB315" s="419"/>
      <c r="BC315" s="419"/>
      <c r="BD315" s="419"/>
      <c r="BE315" s="419"/>
      <c r="BF315" s="419"/>
      <c r="BG315" s="419"/>
      <c r="BH315" s="419"/>
      <c r="BI315" s="419"/>
      <c r="BJ315" s="419"/>
      <c r="BK315" s="419"/>
      <c r="BL315" s="419"/>
      <c r="BM315" s="419"/>
      <c r="BN315" s="419"/>
      <c r="BO315" s="419"/>
      <c r="BP315" s="419"/>
      <c r="BQ315" s="419"/>
      <c r="BR315" s="419"/>
      <c r="BS315" s="419"/>
      <c r="BT315" s="419"/>
      <c r="BU315" s="419"/>
      <c r="BV315" s="419"/>
      <c r="BW315" s="419"/>
      <c r="BX315" s="419"/>
      <c r="BY315" s="419"/>
      <c r="BZ315" s="419"/>
      <c r="CA315" s="419"/>
      <c r="CB315" s="419"/>
      <c r="CC315" s="419"/>
      <c r="CD315" s="419"/>
      <c r="CE315" s="419"/>
      <c r="CF315" s="419"/>
      <c r="CG315" s="419"/>
      <c r="CH315" s="419"/>
      <c r="CI315" s="419"/>
      <c r="CJ315" s="419"/>
      <c r="CK315" s="419"/>
      <c r="CL315" s="419"/>
      <c r="CM315" s="419"/>
      <c r="CN315" s="419"/>
      <c r="CO315" s="419"/>
      <c r="CP315" s="419"/>
      <c r="CQ315" s="419"/>
      <c r="CR315" s="419"/>
      <c r="CS315" s="419"/>
      <c r="CT315" s="419"/>
      <c r="CU315" s="419"/>
      <c r="CV315" s="419"/>
      <c r="CW315" s="419"/>
      <c r="CX315" s="419"/>
      <c r="CY315" s="419"/>
      <c r="CZ315" s="419"/>
      <c r="DA315" s="419"/>
      <c r="DB315" s="419"/>
      <c r="DC315" s="419"/>
      <c r="DD315" s="419"/>
      <c r="DE315" s="419"/>
      <c r="DF315" s="419"/>
      <c r="DG315" s="419"/>
      <c r="DH315" s="419"/>
      <c r="DI315" s="419"/>
      <c r="DJ315" s="419"/>
      <c r="DK315" s="419"/>
      <c r="DL315" s="419"/>
      <c r="DM315" s="419"/>
      <c r="DN315" s="419"/>
      <c r="DO315" s="419"/>
      <c r="DP315" s="419"/>
      <c r="DQ315" s="419"/>
      <c r="DR315" s="419"/>
      <c r="DS315" s="419"/>
      <c r="DT315" s="419"/>
      <c r="DU315" s="419"/>
      <c r="DV315" s="419"/>
      <c r="DW315" s="419"/>
      <c r="DX315" s="419"/>
      <c r="DY315" s="419"/>
      <c r="DZ315" s="419"/>
      <c r="EA315" s="419"/>
      <c r="EB315" s="419"/>
      <c r="EC315" s="419"/>
      <c r="ED315" s="419"/>
      <c r="EE315" s="419"/>
      <c r="EF315" s="419"/>
      <c r="EG315" s="419"/>
      <c r="EH315" s="419"/>
      <c r="EI315" s="419"/>
      <c r="EJ315" s="419"/>
      <c r="EK315" s="419"/>
      <c r="EL315" s="419"/>
      <c r="EM315" s="419"/>
      <c r="EN315" s="419"/>
      <c r="EO315" s="419"/>
      <c r="EP315" s="419"/>
      <c r="EQ315" s="419"/>
      <c r="ER315" s="419"/>
      <c r="ES315" s="419"/>
      <c r="ET315" s="419"/>
      <c r="EU315" s="419"/>
    </row>
    <row r="316" spans="1:151" s="429" customFormat="1" ht="43.5" hidden="1">
      <c r="A316" s="429" t="s">
        <v>2560</v>
      </c>
      <c r="B316" s="429" t="s">
        <v>884</v>
      </c>
      <c r="C316" s="459" t="s">
        <v>361</v>
      </c>
      <c r="D316" s="429" t="s">
        <v>2551</v>
      </c>
      <c r="E316" s="429" t="s">
        <v>2455</v>
      </c>
      <c r="F316" s="429" t="s">
        <v>33</v>
      </c>
      <c r="G316" s="460" t="s">
        <v>2547</v>
      </c>
      <c r="H316" s="429" t="s">
        <v>1515</v>
      </c>
      <c r="I316" s="429" t="s">
        <v>1516</v>
      </c>
      <c r="J316" s="430" t="s">
        <v>1517</v>
      </c>
      <c r="K316" s="430" t="s">
        <v>962</v>
      </c>
      <c r="L316" s="430" t="s">
        <v>962</v>
      </c>
      <c r="M316" s="429" t="s">
        <v>1519</v>
      </c>
      <c r="N316" s="429" t="s">
        <v>1530</v>
      </c>
      <c r="O316" s="429" t="s">
        <v>1588</v>
      </c>
      <c r="P316" s="429" t="s">
        <v>33</v>
      </c>
      <c r="Q316" s="429" t="s">
        <v>32</v>
      </c>
      <c r="R316" s="429" t="s">
        <v>962</v>
      </c>
      <c r="S316" s="429" t="s">
        <v>1516</v>
      </c>
      <c r="T316" s="429" t="s">
        <v>1523</v>
      </c>
      <c r="V316" s="429" t="s">
        <v>6</v>
      </c>
      <c r="X316" s="429" t="s">
        <v>1524</v>
      </c>
      <c r="AA316" s="429" t="s">
        <v>1516</v>
      </c>
      <c r="AB316" s="429" t="s">
        <v>1516</v>
      </c>
      <c r="AC316" s="429" t="s">
        <v>1516</v>
      </c>
      <c r="AD316" s="429" t="s">
        <v>1516</v>
      </c>
      <c r="AE316" s="429" t="s">
        <v>1516</v>
      </c>
      <c r="AF316" s="430">
        <v>44530</v>
      </c>
      <c r="AG316" s="429" t="s">
        <v>1516</v>
      </c>
      <c r="AH316" s="429">
        <v>1</v>
      </c>
      <c r="AI316" s="419"/>
      <c r="AJ316" s="419"/>
      <c r="AK316" s="419"/>
      <c r="AL316" s="419"/>
      <c r="AM316" s="419"/>
      <c r="AN316" s="419"/>
      <c r="AO316" s="419"/>
      <c r="AP316" s="419"/>
      <c r="AQ316" s="419"/>
      <c r="AR316" s="419"/>
      <c r="AS316" s="419"/>
      <c r="AT316" s="419"/>
      <c r="AU316" s="419"/>
      <c r="AV316" s="419"/>
      <c r="AW316" s="419"/>
      <c r="AX316" s="419"/>
      <c r="AY316" s="419"/>
      <c r="AZ316" s="419"/>
      <c r="BA316" s="419"/>
      <c r="BB316" s="419"/>
      <c r="BC316" s="419"/>
      <c r="BD316" s="419"/>
      <c r="BE316" s="419"/>
      <c r="BF316" s="419"/>
      <c r="BG316" s="419"/>
      <c r="BH316" s="419"/>
      <c r="BI316" s="419"/>
      <c r="BJ316" s="419"/>
      <c r="BK316" s="419"/>
      <c r="BL316" s="419"/>
      <c r="BM316" s="419"/>
      <c r="BN316" s="419"/>
      <c r="BO316" s="419"/>
      <c r="BP316" s="419"/>
      <c r="BQ316" s="419"/>
      <c r="BR316" s="419"/>
      <c r="BS316" s="419"/>
      <c r="BT316" s="419"/>
      <c r="BU316" s="419"/>
      <c r="BV316" s="419"/>
      <c r="BW316" s="419"/>
      <c r="BX316" s="419"/>
      <c r="BY316" s="419"/>
      <c r="BZ316" s="419"/>
      <c r="CA316" s="419"/>
      <c r="CB316" s="419"/>
      <c r="CC316" s="419"/>
      <c r="CD316" s="419"/>
      <c r="CE316" s="419"/>
      <c r="CF316" s="419"/>
      <c r="CG316" s="419"/>
      <c r="CH316" s="419"/>
      <c r="CI316" s="419"/>
      <c r="CJ316" s="419"/>
      <c r="CK316" s="419"/>
      <c r="CL316" s="419"/>
      <c r="CM316" s="419"/>
      <c r="CN316" s="419"/>
      <c r="CO316" s="419"/>
      <c r="CP316" s="419"/>
      <c r="CQ316" s="419"/>
      <c r="CR316" s="419"/>
      <c r="CS316" s="419"/>
      <c r="CT316" s="419"/>
      <c r="CU316" s="419"/>
      <c r="CV316" s="419"/>
      <c r="CW316" s="419"/>
      <c r="CX316" s="419"/>
      <c r="CY316" s="419"/>
      <c r="CZ316" s="419"/>
      <c r="DA316" s="419"/>
      <c r="DB316" s="419"/>
      <c r="DC316" s="419"/>
      <c r="DD316" s="419"/>
      <c r="DE316" s="419"/>
      <c r="DF316" s="419"/>
      <c r="DG316" s="419"/>
      <c r="DH316" s="419"/>
      <c r="DI316" s="419"/>
      <c r="DJ316" s="419"/>
      <c r="DK316" s="419"/>
      <c r="DL316" s="419"/>
      <c r="DM316" s="419"/>
      <c r="DN316" s="419"/>
      <c r="DO316" s="419"/>
      <c r="DP316" s="419"/>
      <c r="DQ316" s="419"/>
      <c r="DR316" s="419"/>
      <c r="DS316" s="419"/>
      <c r="DT316" s="419"/>
      <c r="DU316" s="419"/>
      <c r="DV316" s="419"/>
      <c r="DW316" s="419"/>
      <c r="DX316" s="419"/>
      <c r="DY316" s="419"/>
      <c r="DZ316" s="419"/>
      <c r="EA316" s="419"/>
      <c r="EB316" s="419"/>
      <c r="EC316" s="419"/>
      <c r="ED316" s="419"/>
      <c r="EE316" s="419"/>
      <c r="EF316" s="419"/>
      <c r="EG316" s="419"/>
      <c r="EH316" s="419"/>
      <c r="EI316" s="419"/>
      <c r="EJ316" s="419"/>
      <c r="EK316" s="419"/>
      <c r="EL316" s="419"/>
      <c r="EM316" s="419"/>
      <c r="EN316" s="419"/>
      <c r="EO316" s="419"/>
      <c r="EP316" s="419"/>
      <c r="EQ316" s="419"/>
      <c r="ER316" s="419"/>
      <c r="ES316" s="419"/>
      <c r="ET316" s="419"/>
      <c r="EU316" s="419"/>
    </row>
    <row r="317" spans="1:151" s="429" customFormat="1" ht="43.5" hidden="1">
      <c r="A317" s="429" t="s">
        <v>2561</v>
      </c>
      <c r="B317" s="429" t="s">
        <v>884</v>
      </c>
      <c r="C317" s="459" t="s">
        <v>361</v>
      </c>
      <c r="D317" s="429" t="s">
        <v>2562</v>
      </c>
      <c r="E317" s="429" t="s">
        <v>2542</v>
      </c>
      <c r="F317" s="429" t="s">
        <v>33</v>
      </c>
      <c r="G317" s="460" t="s">
        <v>2547</v>
      </c>
      <c r="H317" s="429" t="s">
        <v>1515</v>
      </c>
      <c r="I317" s="429" t="s">
        <v>1516</v>
      </c>
      <c r="J317" s="430" t="s">
        <v>1517</v>
      </c>
      <c r="K317" s="430" t="s">
        <v>962</v>
      </c>
      <c r="L317" s="430" t="s">
        <v>962</v>
      </c>
      <c r="M317" s="429" t="s">
        <v>1519</v>
      </c>
      <c r="N317" s="429" t="s">
        <v>1530</v>
      </c>
      <c r="O317" s="429" t="s">
        <v>1588</v>
      </c>
      <c r="P317" s="429" t="s">
        <v>33</v>
      </c>
      <c r="Q317" s="429" t="s">
        <v>32</v>
      </c>
      <c r="R317" s="429" t="s">
        <v>962</v>
      </c>
      <c r="S317" s="429" t="s">
        <v>1516</v>
      </c>
      <c r="T317" s="429" t="s">
        <v>1523</v>
      </c>
      <c r="V317" s="429" t="s">
        <v>6</v>
      </c>
      <c r="X317" s="429" t="s">
        <v>1524</v>
      </c>
      <c r="AA317" s="429" t="s">
        <v>1516</v>
      </c>
      <c r="AB317" s="429" t="s">
        <v>1516</v>
      </c>
      <c r="AC317" s="429" t="s">
        <v>1516</v>
      </c>
      <c r="AD317" s="429" t="s">
        <v>1516</v>
      </c>
      <c r="AE317" s="429" t="s">
        <v>1516</v>
      </c>
      <c r="AF317" s="430">
        <v>44530</v>
      </c>
      <c r="AG317" s="429" t="s">
        <v>1516</v>
      </c>
      <c r="AH317" s="429">
        <v>1</v>
      </c>
      <c r="AI317" s="419"/>
      <c r="AJ317" s="419"/>
      <c r="AK317" s="419"/>
      <c r="AL317" s="419"/>
      <c r="AM317" s="419"/>
      <c r="AN317" s="419"/>
      <c r="AO317" s="419"/>
      <c r="AP317" s="419"/>
      <c r="AQ317" s="419"/>
      <c r="AR317" s="419"/>
      <c r="AS317" s="419"/>
      <c r="AT317" s="419"/>
      <c r="AU317" s="419"/>
      <c r="AV317" s="419"/>
      <c r="AW317" s="419"/>
      <c r="AX317" s="419"/>
      <c r="AY317" s="419"/>
      <c r="AZ317" s="419"/>
      <c r="BA317" s="419"/>
      <c r="BB317" s="419"/>
      <c r="BC317" s="419"/>
      <c r="BD317" s="419"/>
      <c r="BE317" s="419"/>
      <c r="BF317" s="419"/>
      <c r="BG317" s="419"/>
      <c r="BH317" s="419"/>
      <c r="BI317" s="419"/>
      <c r="BJ317" s="419"/>
      <c r="BK317" s="419"/>
      <c r="BL317" s="419"/>
      <c r="BM317" s="419"/>
      <c r="BN317" s="419"/>
      <c r="BO317" s="419"/>
      <c r="BP317" s="419"/>
      <c r="BQ317" s="419"/>
      <c r="BR317" s="419"/>
      <c r="BS317" s="419"/>
      <c r="BT317" s="419"/>
      <c r="BU317" s="419"/>
      <c r="BV317" s="419"/>
      <c r="BW317" s="419"/>
      <c r="BX317" s="419"/>
      <c r="BY317" s="419"/>
      <c r="BZ317" s="419"/>
      <c r="CA317" s="419"/>
      <c r="CB317" s="419"/>
      <c r="CC317" s="419"/>
      <c r="CD317" s="419"/>
      <c r="CE317" s="419"/>
      <c r="CF317" s="419"/>
      <c r="CG317" s="419"/>
      <c r="CH317" s="419"/>
      <c r="CI317" s="419"/>
      <c r="CJ317" s="419"/>
      <c r="CK317" s="419"/>
      <c r="CL317" s="419"/>
      <c r="CM317" s="419"/>
      <c r="CN317" s="419"/>
      <c r="CO317" s="419"/>
      <c r="CP317" s="419"/>
      <c r="CQ317" s="419"/>
      <c r="CR317" s="419"/>
      <c r="CS317" s="419"/>
      <c r="CT317" s="419"/>
      <c r="CU317" s="419"/>
      <c r="CV317" s="419"/>
      <c r="CW317" s="419"/>
      <c r="CX317" s="419"/>
      <c r="CY317" s="419"/>
      <c r="CZ317" s="419"/>
      <c r="DA317" s="419"/>
      <c r="DB317" s="419"/>
      <c r="DC317" s="419"/>
      <c r="DD317" s="419"/>
      <c r="DE317" s="419"/>
      <c r="DF317" s="419"/>
      <c r="DG317" s="419"/>
      <c r="DH317" s="419"/>
      <c r="DI317" s="419"/>
      <c r="DJ317" s="419"/>
      <c r="DK317" s="419"/>
      <c r="DL317" s="419"/>
      <c r="DM317" s="419"/>
      <c r="DN317" s="419"/>
      <c r="DO317" s="419"/>
      <c r="DP317" s="419"/>
      <c r="DQ317" s="419"/>
      <c r="DR317" s="419"/>
      <c r="DS317" s="419"/>
      <c r="DT317" s="419"/>
      <c r="DU317" s="419"/>
      <c r="DV317" s="419"/>
      <c r="DW317" s="419"/>
      <c r="DX317" s="419"/>
      <c r="DY317" s="419"/>
      <c r="DZ317" s="419"/>
      <c r="EA317" s="419"/>
      <c r="EB317" s="419"/>
      <c r="EC317" s="419"/>
      <c r="ED317" s="419"/>
      <c r="EE317" s="419"/>
      <c r="EF317" s="419"/>
      <c r="EG317" s="419"/>
      <c r="EH317" s="419"/>
      <c r="EI317" s="419"/>
      <c r="EJ317" s="419"/>
      <c r="EK317" s="419"/>
      <c r="EL317" s="419"/>
      <c r="EM317" s="419"/>
      <c r="EN317" s="419"/>
      <c r="EO317" s="419"/>
      <c r="EP317" s="419"/>
      <c r="EQ317" s="419"/>
      <c r="ER317" s="419"/>
      <c r="ES317" s="419"/>
      <c r="ET317" s="419"/>
      <c r="EU317" s="419"/>
    </row>
    <row r="318" spans="1:151" s="429" customFormat="1" ht="58" hidden="1">
      <c r="A318" s="429" t="s">
        <v>2563</v>
      </c>
      <c r="B318" s="429" t="s">
        <v>884</v>
      </c>
      <c r="C318" s="459" t="s">
        <v>361</v>
      </c>
      <c r="D318" s="429" t="s">
        <v>2564</v>
      </c>
      <c r="E318" s="429" t="s">
        <v>2502</v>
      </c>
      <c r="F318" s="429" t="s">
        <v>33</v>
      </c>
      <c r="G318" s="460" t="s">
        <v>2547</v>
      </c>
      <c r="H318" s="429" t="s">
        <v>1515</v>
      </c>
      <c r="I318" s="429" t="s">
        <v>1516</v>
      </c>
      <c r="J318" s="430" t="s">
        <v>1517</v>
      </c>
      <c r="K318" s="430" t="s">
        <v>962</v>
      </c>
      <c r="L318" s="430" t="s">
        <v>962</v>
      </c>
      <c r="M318" s="429" t="s">
        <v>1519</v>
      </c>
      <c r="N318" s="429" t="s">
        <v>1530</v>
      </c>
      <c r="O318" s="429" t="s">
        <v>1588</v>
      </c>
      <c r="P318" s="429" t="s">
        <v>33</v>
      </c>
      <c r="Q318" s="429" t="s">
        <v>32</v>
      </c>
      <c r="R318" s="429" t="s">
        <v>962</v>
      </c>
      <c r="S318" s="429" t="s">
        <v>1516</v>
      </c>
      <c r="T318" s="429" t="s">
        <v>1523</v>
      </c>
      <c r="V318" s="429" t="s">
        <v>6</v>
      </c>
      <c r="X318" s="429" t="s">
        <v>1524</v>
      </c>
      <c r="AA318" s="429" t="s">
        <v>1516</v>
      </c>
      <c r="AB318" s="429" t="s">
        <v>1516</v>
      </c>
      <c r="AC318" s="429" t="s">
        <v>1516</v>
      </c>
      <c r="AD318" s="429" t="s">
        <v>1516</v>
      </c>
      <c r="AE318" s="429" t="s">
        <v>1516</v>
      </c>
      <c r="AF318" s="430">
        <v>44530</v>
      </c>
      <c r="AG318" s="429" t="s">
        <v>1516</v>
      </c>
      <c r="AH318" s="429">
        <v>1</v>
      </c>
      <c r="AI318" s="419"/>
      <c r="AJ318" s="419"/>
      <c r="AK318" s="419"/>
      <c r="AL318" s="419"/>
      <c r="AM318" s="419"/>
      <c r="AN318" s="419"/>
      <c r="AO318" s="419"/>
      <c r="AP318" s="419"/>
      <c r="AQ318" s="419"/>
      <c r="AR318" s="419"/>
      <c r="AS318" s="419"/>
      <c r="AT318" s="419"/>
      <c r="AU318" s="419"/>
      <c r="AV318" s="419"/>
      <c r="AW318" s="419"/>
      <c r="AX318" s="419"/>
      <c r="AY318" s="419"/>
      <c r="AZ318" s="419"/>
      <c r="BA318" s="419"/>
      <c r="BB318" s="419"/>
      <c r="BC318" s="419"/>
      <c r="BD318" s="419"/>
      <c r="BE318" s="419"/>
      <c r="BF318" s="419"/>
      <c r="BG318" s="419"/>
      <c r="BH318" s="419"/>
      <c r="BI318" s="419"/>
      <c r="BJ318" s="419"/>
      <c r="BK318" s="419"/>
      <c r="BL318" s="419"/>
      <c r="BM318" s="419"/>
      <c r="BN318" s="419"/>
      <c r="BO318" s="419"/>
      <c r="BP318" s="419"/>
      <c r="BQ318" s="419"/>
      <c r="BR318" s="419"/>
      <c r="BS318" s="419"/>
      <c r="BT318" s="419"/>
      <c r="BU318" s="419"/>
      <c r="BV318" s="419"/>
      <c r="BW318" s="419"/>
      <c r="BX318" s="419"/>
      <c r="BY318" s="419"/>
      <c r="BZ318" s="419"/>
      <c r="CA318" s="419"/>
      <c r="CB318" s="419"/>
      <c r="CC318" s="419"/>
      <c r="CD318" s="419"/>
      <c r="CE318" s="419"/>
      <c r="CF318" s="419"/>
      <c r="CG318" s="419"/>
      <c r="CH318" s="419"/>
      <c r="CI318" s="419"/>
      <c r="CJ318" s="419"/>
      <c r="CK318" s="419"/>
      <c r="CL318" s="419"/>
      <c r="CM318" s="419"/>
      <c r="CN318" s="419"/>
      <c r="CO318" s="419"/>
      <c r="CP318" s="419"/>
      <c r="CQ318" s="419"/>
      <c r="CR318" s="419"/>
      <c r="CS318" s="419"/>
      <c r="CT318" s="419"/>
      <c r="CU318" s="419"/>
      <c r="CV318" s="419"/>
      <c r="CW318" s="419"/>
      <c r="CX318" s="419"/>
      <c r="CY318" s="419"/>
      <c r="CZ318" s="419"/>
      <c r="DA318" s="419"/>
      <c r="DB318" s="419"/>
      <c r="DC318" s="419"/>
      <c r="DD318" s="419"/>
      <c r="DE318" s="419"/>
      <c r="DF318" s="419"/>
      <c r="DG318" s="419"/>
      <c r="DH318" s="419"/>
      <c r="DI318" s="419"/>
      <c r="DJ318" s="419"/>
      <c r="DK318" s="419"/>
      <c r="DL318" s="419"/>
      <c r="DM318" s="419"/>
      <c r="DN318" s="419"/>
      <c r="DO318" s="419"/>
      <c r="DP318" s="419"/>
      <c r="DQ318" s="419"/>
      <c r="DR318" s="419"/>
      <c r="DS318" s="419"/>
      <c r="DT318" s="419"/>
      <c r="DU318" s="419"/>
      <c r="DV318" s="419"/>
      <c r="DW318" s="419"/>
      <c r="DX318" s="419"/>
      <c r="DY318" s="419"/>
      <c r="DZ318" s="419"/>
      <c r="EA318" s="419"/>
      <c r="EB318" s="419"/>
      <c r="EC318" s="419"/>
      <c r="ED318" s="419"/>
      <c r="EE318" s="419"/>
      <c r="EF318" s="419"/>
      <c r="EG318" s="419"/>
      <c r="EH318" s="419"/>
      <c r="EI318" s="419"/>
      <c r="EJ318" s="419"/>
      <c r="EK318" s="419"/>
      <c r="EL318" s="419"/>
      <c r="EM318" s="419"/>
      <c r="EN318" s="419"/>
      <c r="EO318" s="419"/>
      <c r="EP318" s="419"/>
      <c r="EQ318" s="419"/>
      <c r="ER318" s="419"/>
      <c r="ES318" s="419"/>
      <c r="ET318" s="419"/>
      <c r="EU318" s="419"/>
    </row>
    <row r="319" spans="1:151" s="429" customFormat="1" ht="72.5" hidden="1">
      <c r="A319" s="429" t="s">
        <v>2565</v>
      </c>
      <c r="B319" s="429" t="s">
        <v>884</v>
      </c>
      <c r="C319" s="459" t="s">
        <v>361</v>
      </c>
      <c r="D319" s="429" t="s">
        <v>2566</v>
      </c>
      <c r="E319" s="429" t="s">
        <v>2518</v>
      </c>
      <c r="F319" s="429" t="s">
        <v>33</v>
      </c>
      <c r="G319" s="460" t="s">
        <v>2547</v>
      </c>
      <c r="H319" s="429" t="s">
        <v>1515</v>
      </c>
      <c r="I319" s="429" t="s">
        <v>1516</v>
      </c>
      <c r="J319" s="430" t="s">
        <v>1517</v>
      </c>
      <c r="K319" s="430" t="s">
        <v>962</v>
      </c>
      <c r="L319" s="430" t="s">
        <v>962</v>
      </c>
      <c r="M319" s="429" t="s">
        <v>1519</v>
      </c>
      <c r="N319" s="429" t="s">
        <v>1530</v>
      </c>
      <c r="O319" s="429" t="s">
        <v>1588</v>
      </c>
      <c r="P319" s="429" t="s">
        <v>33</v>
      </c>
      <c r="Q319" s="429" t="s">
        <v>32</v>
      </c>
      <c r="R319" s="429" t="s">
        <v>962</v>
      </c>
      <c r="S319" s="429" t="s">
        <v>1516</v>
      </c>
      <c r="T319" s="429" t="s">
        <v>1523</v>
      </c>
      <c r="V319" s="429" t="s">
        <v>6</v>
      </c>
      <c r="X319" s="429" t="s">
        <v>1524</v>
      </c>
      <c r="AA319" s="429" t="s">
        <v>1516</v>
      </c>
      <c r="AB319" s="429" t="s">
        <v>1516</v>
      </c>
      <c r="AC319" s="429" t="s">
        <v>1516</v>
      </c>
      <c r="AD319" s="429" t="s">
        <v>1516</v>
      </c>
      <c r="AE319" s="429" t="s">
        <v>1516</v>
      </c>
      <c r="AF319" s="430">
        <v>44530</v>
      </c>
      <c r="AG319" s="429" t="s">
        <v>1516</v>
      </c>
      <c r="AH319" s="429">
        <v>1</v>
      </c>
      <c r="AI319" s="419"/>
      <c r="AJ319" s="419"/>
      <c r="AK319" s="419"/>
      <c r="AL319" s="419"/>
      <c r="AM319" s="419"/>
      <c r="AN319" s="419"/>
      <c r="AO319" s="419"/>
      <c r="AP319" s="419"/>
      <c r="AQ319" s="419"/>
      <c r="AR319" s="419"/>
      <c r="AS319" s="419"/>
      <c r="AT319" s="419"/>
      <c r="AU319" s="419"/>
      <c r="AV319" s="419"/>
      <c r="AW319" s="419"/>
      <c r="AX319" s="419"/>
      <c r="AY319" s="419"/>
      <c r="AZ319" s="419"/>
      <c r="BA319" s="419"/>
      <c r="BB319" s="419"/>
      <c r="BC319" s="419"/>
      <c r="BD319" s="419"/>
      <c r="BE319" s="419"/>
      <c r="BF319" s="419"/>
      <c r="BG319" s="419"/>
      <c r="BH319" s="419"/>
      <c r="BI319" s="419"/>
      <c r="BJ319" s="419"/>
      <c r="BK319" s="419"/>
      <c r="BL319" s="419"/>
      <c r="BM319" s="419"/>
      <c r="BN319" s="419"/>
      <c r="BO319" s="419"/>
      <c r="BP319" s="419"/>
      <c r="BQ319" s="419"/>
      <c r="BR319" s="419"/>
      <c r="BS319" s="419"/>
      <c r="BT319" s="419"/>
      <c r="BU319" s="419"/>
      <c r="BV319" s="419"/>
      <c r="BW319" s="419"/>
      <c r="BX319" s="419"/>
      <c r="BY319" s="419"/>
      <c r="BZ319" s="419"/>
      <c r="CA319" s="419"/>
      <c r="CB319" s="419"/>
      <c r="CC319" s="419"/>
      <c r="CD319" s="419"/>
      <c r="CE319" s="419"/>
      <c r="CF319" s="419"/>
      <c r="CG319" s="419"/>
      <c r="CH319" s="419"/>
      <c r="CI319" s="419"/>
      <c r="CJ319" s="419"/>
      <c r="CK319" s="419"/>
      <c r="CL319" s="419"/>
      <c r="CM319" s="419"/>
      <c r="CN319" s="419"/>
      <c r="CO319" s="419"/>
      <c r="CP319" s="419"/>
      <c r="CQ319" s="419"/>
      <c r="CR319" s="419"/>
      <c r="CS319" s="419"/>
      <c r="CT319" s="419"/>
      <c r="CU319" s="419"/>
      <c r="CV319" s="419"/>
      <c r="CW319" s="419"/>
      <c r="CX319" s="419"/>
      <c r="CY319" s="419"/>
      <c r="CZ319" s="419"/>
      <c r="DA319" s="419"/>
      <c r="DB319" s="419"/>
      <c r="DC319" s="419"/>
      <c r="DD319" s="419"/>
      <c r="DE319" s="419"/>
      <c r="DF319" s="419"/>
      <c r="DG319" s="419"/>
      <c r="DH319" s="419"/>
      <c r="DI319" s="419"/>
      <c r="DJ319" s="419"/>
      <c r="DK319" s="419"/>
      <c r="DL319" s="419"/>
      <c r="DM319" s="419"/>
      <c r="DN319" s="419"/>
      <c r="DO319" s="419"/>
      <c r="DP319" s="419"/>
      <c r="DQ319" s="419"/>
      <c r="DR319" s="419"/>
      <c r="DS319" s="419"/>
      <c r="DT319" s="419"/>
      <c r="DU319" s="419"/>
      <c r="DV319" s="419"/>
      <c r="DW319" s="419"/>
      <c r="DX319" s="419"/>
      <c r="DY319" s="419"/>
      <c r="DZ319" s="419"/>
      <c r="EA319" s="419"/>
      <c r="EB319" s="419"/>
      <c r="EC319" s="419"/>
      <c r="ED319" s="419"/>
      <c r="EE319" s="419"/>
      <c r="EF319" s="419"/>
      <c r="EG319" s="419"/>
      <c r="EH319" s="419"/>
      <c r="EI319" s="419"/>
      <c r="EJ319" s="419"/>
      <c r="EK319" s="419"/>
      <c r="EL319" s="419"/>
      <c r="EM319" s="419"/>
      <c r="EN319" s="419"/>
      <c r="EO319" s="419"/>
      <c r="EP319" s="419"/>
      <c r="EQ319" s="419"/>
      <c r="ER319" s="419"/>
      <c r="ES319" s="419"/>
      <c r="ET319" s="419"/>
      <c r="EU319" s="419"/>
    </row>
    <row r="320" spans="1:151" s="429" customFormat="1" ht="43.5" hidden="1">
      <c r="A320" s="429" t="s">
        <v>2567</v>
      </c>
      <c r="B320" s="429" t="s">
        <v>884</v>
      </c>
      <c r="C320" s="459" t="s">
        <v>361</v>
      </c>
      <c r="D320" s="429" t="s">
        <v>2568</v>
      </c>
      <c r="E320" s="429" t="s">
        <v>2569</v>
      </c>
      <c r="F320" s="429" t="s">
        <v>33</v>
      </c>
      <c r="G320" s="460" t="s">
        <v>2547</v>
      </c>
      <c r="H320" s="429" t="s">
        <v>1515</v>
      </c>
      <c r="I320" s="429" t="s">
        <v>1516</v>
      </c>
      <c r="J320" s="430" t="s">
        <v>1517</v>
      </c>
      <c r="K320" s="430" t="s">
        <v>962</v>
      </c>
      <c r="L320" s="430" t="s">
        <v>962</v>
      </c>
      <c r="M320" s="429" t="s">
        <v>1519</v>
      </c>
      <c r="N320" s="429" t="s">
        <v>1530</v>
      </c>
      <c r="O320" s="429" t="s">
        <v>1588</v>
      </c>
      <c r="P320" s="429" t="s">
        <v>33</v>
      </c>
      <c r="Q320" s="429" t="s">
        <v>32</v>
      </c>
      <c r="R320" s="429" t="s">
        <v>962</v>
      </c>
      <c r="S320" s="429" t="s">
        <v>1516</v>
      </c>
      <c r="T320" s="429" t="s">
        <v>1523</v>
      </c>
      <c r="V320" s="429" t="s">
        <v>6</v>
      </c>
      <c r="X320" s="429" t="s">
        <v>1524</v>
      </c>
      <c r="AA320" s="429" t="s">
        <v>1516</v>
      </c>
      <c r="AB320" s="429" t="s">
        <v>1516</v>
      </c>
      <c r="AC320" s="429" t="s">
        <v>1516</v>
      </c>
      <c r="AD320" s="429" t="s">
        <v>1516</v>
      </c>
      <c r="AE320" s="429" t="s">
        <v>1516</v>
      </c>
      <c r="AF320" s="430">
        <v>44530</v>
      </c>
      <c r="AG320" s="429" t="s">
        <v>1516</v>
      </c>
      <c r="AH320" s="429">
        <v>1</v>
      </c>
      <c r="AI320" s="419"/>
      <c r="AJ320" s="419"/>
      <c r="AK320" s="419"/>
      <c r="AL320" s="419"/>
      <c r="AM320" s="419"/>
      <c r="AN320" s="419"/>
      <c r="AO320" s="419"/>
      <c r="AP320" s="419"/>
      <c r="AQ320" s="419"/>
      <c r="AR320" s="419"/>
      <c r="AS320" s="419"/>
      <c r="AT320" s="419"/>
      <c r="AU320" s="419"/>
      <c r="AV320" s="419"/>
      <c r="AW320" s="419"/>
      <c r="AX320" s="419"/>
      <c r="AY320" s="419"/>
      <c r="AZ320" s="419"/>
      <c r="BA320" s="419"/>
      <c r="BB320" s="419"/>
      <c r="BC320" s="419"/>
      <c r="BD320" s="419"/>
      <c r="BE320" s="419"/>
      <c r="BF320" s="419"/>
      <c r="BG320" s="419"/>
      <c r="BH320" s="419"/>
      <c r="BI320" s="419"/>
      <c r="BJ320" s="419"/>
      <c r="BK320" s="419"/>
      <c r="BL320" s="419"/>
      <c r="BM320" s="419"/>
      <c r="BN320" s="419"/>
      <c r="BO320" s="419"/>
      <c r="BP320" s="419"/>
      <c r="BQ320" s="419"/>
      <c r="BR320" s="419"/>
      <c r="BS320" s="419"/>
      <c r="BT320" s="419"/>
      <c r="BU320" s="419"/>
      <c r="BV320" s="419"/>
      <c r="BW320" s="419"/>
      <c r="BX320" s="419"/>
      <c r="BY320" s="419"/>
      <c r="BZ320" s="419"/>
      <c r="CA320" s="419"/>
      <c r="CB320" s="419"/>
      <c r="CC320" s="419"/>
      <c r="CD320" s="419"/>
      <c r="CE320" s="419"/>
      <c r="CF320" s="419"/>
      <c r="CG320" s="419"/>
      <c r="CH320" s="419"/>
      <c r="CI320" s="419"/>
      <c r="CJ320" s="419"/>
      <c r="CK320" s="419"/>
      <c r="CL320" s="419"/>
      <c r="CM320" s="419"/>
      <c r="CN320" s="419"/>
      <c r="CO320" s="419"/>
      <c r="CP320" s="419"/>
      <c r="CQ320" s="419"/>
      <c r="CR320" s="419"/>
      <c r="CS320" s="419"/>
      <c r="CT320" s="419"/>
      <c r="CU320" s="419"/>
      <c r="CV320" s="419"/>
      <c r="CW320" s="419"/>
      <c r="CX320" s="419"/>
      <c r="CY320" s="419"/>
      <c r="CZ320" s="419"/>
      <c r="DA320" s="419"/>
      <c r="DB320" s="419"/>
      <c r="DC320" s="419"/>
      <c r="DD320" s="419"/>
      <c r="DE320" s="419"/>
      <c r="DF320" s="419"/>
      <c r="DG320" s="419"/>
      <c r="DH320" s="419"/>
      <c r="DI320" s="419"/>
      <c r="DJ320" s="419"/>
      <c r="DK320" s="419"/>
      <c r="DL320" s="419"/>
      <c r="DM320" s="419"/>
      <c r="DN320" s="419"/>
      <c r="DO320" s="419"/>
      <c r="DP320" s="419"/>
      <c r="DQ320" s="419"/>
      <c r="DR320" s="419"/>
      <c r="DS320" s="419"/>
      <c r="DT320" s="419"/>
      <c r="DU320" s="419"/>
      <c r="DV320" s="419"/>
      <c r="DW320" s="419"/>
      <c r="DX320" s="419"/>
      <c r="DY320" s="419"/>
      <c r="DZ320" s="419"/>
      <c r="EA320" s="419"/>
      <c r="EB320" s="419"/>
      <c r="EC320" s="419"/>
      <c r="ED320" s="419"/>
      <c r="EE320" s="419"/>
      <c r="EF320" s="419"/>
      <c r="EG320" s="419"/>
      <c r="EH320" s="419"/>
      <c r="EI320" s="419"/>
      <c r="EJ320" s="419"/>
      <c r="EK320" s="419"/>
      <c r="EL320" s="419"/>
      <c r="EM320" s="419"/>
      <c r="EN320" s="419"/>
      <c r="EO320" s="419"/>
      <c r="EP320" s="419"/>
      <c r="EQ320" s="419"/>
      <c r="ER320" s="419"/>
      <c r="ES320" s="419"/>
      <c r="ET320" s="419"/>
      <c r="EU320" s="419"/>
    </row>
    <row r="321" spans="1:151" s="429" customFormat="1" ht="72.5" hidden="1">
      <c r="A321" s="429" t="s">
        <v>2570</v>
      </c>
      <c r="B321" s="429" t="s">
        <v>884</v>
      </c>
      <c r="C321" s="459" t="s">
        <v>361</v>
      </c>
      <c r="D321" s="429" t="s">
        <v>2571</v>
      </c>
      <c r="E321" s="429" t="s">
        <v>2572</v>
      </c>
      <c r="F321" s="429" t="s">
        <v>33</v>
      </c>
      <c r="G321" s="460" t="s">
        <v>2573</v>
      </c>
      <c r="H321" s="429" t="s">
        <v>1515</v>
      </c>
      <c r="I321" s="429" t="s">
        <v>1516</v>
      </c>
      <c r="J321" s="430" t="s">
        <v>1517</v>
      </c>
      <c r="K321" s="430" t="s">
        <v>962</v>
      </c>
      <c r="L321" s="430" t="s">
        <v>962</v>
      </c>
      <c r="M321" s="429" t="s">
        <v>1519</v>
      </c>
      <c r="N321" s="429" t="s">
        <v>1530</v>
      </c>
      <c r="O321" s="429" t="s">
        <v>1588</v>
      </c>
      <c r="P321" s="429" t="s">
        <v>33</v>
      </c>
      <c r="Q321" s="429" t="s">
        <v>32</v>
      </c>
      <c r="R321" s="429" t="s">
        <v>962</v>
      </c>
      <c r="S321" s="429" t="s">
        <v>1516</v>
      </c>
      <c r="T321" s="429" t="s">
        <v>1523</v>
      </c>
      <c r="V321" s="429" t="s">
        <v>6</v>
      </c>
      <c r="X321" s="429" t="s">
        <v>1524</v>
      </c>
      <c r="AA321" s="429" t="s">
        <v>1516</v>
      </c>
      <c r="AB321" s="429" t="s">
        <v>1516</v>
      </c>
      <c r="AC321" s="429" t="s">
        <v>1516</v>
      </c>
      <c r="AD321" s="429" t="s">
        <v>1516</v>
      </c>
      <c r="AE321" s="429" t="s">
        <v>1516</v>
      </c>
      <c r="AF321" s="430">
        <v>44530</v>
      </c>
      <c r="AG321" s="429" t="s">
        <v>1516</v>
      </c>
      <c r="AH321" s="429">
        <v>1</v>
      </c>
      <c r="AI321" s="419"/>
      <c r="AJ321" s="419"/>
      <c r="AK321" s="419"/>
      <c r="AL321" s="419"/>
      <c r="AM321" s="419"/>
      <c r="AN321" s="419"/>
      <c r="AO321" s="419"/>
      <c r="AP321" s="419"/>
      <c r="AQ321" s="419"/>
      <c r="AR321" s="419"/>
      <c r="AS321" s="419"/>
      <c r="AT321" s="419"/>
      <c r="AU321" s="419"/>
      <c r="AV321" s="419"/>
      <c r="AW321" s="419"/>
      <c r="AX321" s="419"/>
      <c r="AY321" s="419"/>
      <c r="AZ321" s="419"/>
      <c r="BA321" s="419"/>
      <c r="BB321" s="419"/>
      <c r="BC321" s="419"/>
      <c r="BD321" s="419"/>
      <c r="BE321" s="419"/>
      <c r="BF321" s="419"/>
      <c r="BG321" s="419"/>
      <c r="BH321" s="419"/>
      <c r="BI321" s="419"/>
      <c r="BJ321" s="419"/>
      <c r="BK321" s="419"/>
      <c r="BL321" s="419"/>
      <c r="BM321" s="419"/>
      <c r="BN321" s="419"/>
      <c r="BO321" s="419"/>
      <c r="BP321" s="419"/>
      <c r="BQ321" s="419"/>
      <c r="BR321" s="419"/>
      <c r="BS321" s="419"/>
      <c r="BT321" s="419"/>
      <c r="BU321" s="419"/>
      <c r="BV321" s="419"/>
      <c r="BW321" s="419"/>
      <c r="BX321" s="419"/>
      <c r="BY321" s="419"/>
      <c r="BZ321" s="419"/>
      <c r="CA321" s="419"/>
      <c r="CB321" s="419"/>
      <c r="CC321" s="419"/>
      <c r="CD321" s="419"/>
      <c r="CE321" s="419"/>
      <c r="CF321" s="419"/>
      <c r="CG321" s="419"/>
      <c r="CH321" s="419"/>
      <c r="CI321" s="419"/>
      <c r="CJ321" s="419"/>
      <c r="CK321" s="419"/>
      <c r="CL321" s="419"/>
      <c r="CM321" s="419"/>
      <c r="CN321" s="419"/>
      <c r="CO321" s="419"/>
      <c r="CP321" s="419"/>
      <c r="CQ321" s="419"/>
      <c r="CR321" s="419"/>
      <c r="CS321" s="419"/>
      <c r="CT321" s="419"/>
      <c r="CU321" s="419"/>
      <c r="CV321" s="419"/>
      <c r="CW321" s="419"/>
      <c r="CX321" s="419"/>
      <c r="CY321" s="419"/>
      <c r="CZ321" s="419"/>
      <c r="DA321" s="419"/>
      <c r="DB321" s="419"/>
      <c r="DC321" s="419"/>
      <c r="DD321" s="419"/>
      <c r="DE321" s="419"/>
      <c r="DF321" s="419"/>
      <c r="DG321" s="419"/>
      <c r="DH321" s="419"/>
      <c r="DI321" s="419"/>
      <c r="DJ321" s="419"/>
      <c r="DK321" s="419"/>
      <c r="DL321" s="419"/>
      <c r="DM321" s="419"/>
      <c r="DN321" s="419"/>
      <c r="DO321" s="419"/>
      <c r="DP321" s="419"/>
      <c r="DQ321" s="419"/>
      <c r="DR321" s="419"/>
      <c r="DS321" s="419"/>
      <c r="DT321" s="419"/>
      <c r="DU321" s="419"/>
      <c r="DV321" s="419"/>
      <c r="DW321" s="419"/>
      <c r="DX321" s="419"/>
      <c r="DY321" s="419"/>
      <c r="DZ321" s="419"/>
      <c r="EA321" s="419"/>
      <c r="EB321" s="419"/>
      <c r="EC321" s="419"/>
      <c r="ED321" s="419"/>
      <c r="EE321" s="419"/>
      <c r="EF321" s="419"/>
      <c r="EG321" s="419"/>
      <c r="EH321" s="419"/>
      <c r="EI321" s="419"/>
      <c r="EJ321" s="419"/>
      <c r="EK321" s="419"/>
      <c r="EL321" s="419"/>
      <c r="EM321" s="419"/>
      <c r="EN321" s="419"/>
      <c r="EO321" s="419"/>
      <c r="EP321" s="419"/>
      <c r="EQ321" s="419"/>
      <c r="ER321" s="419"/>
      <c r="ES321" s="419"/>
      <c r="ET321" s="419"/>
      <c r="EU321" s="419"/>
    </row>
    <row r="322" spans="1:151" s="429" customFormat="1" ht="43.5" hidden="1">
      <c r="A322" s="429" t="s">
        <v>2574</v>
      </c>
      <c r="B322" s="429" t="s">
        <v>884</v>
      </c>
      <c r="C322" s="459" t="s">
        <v>361</v>
      </c>
      <c r="D322" s="429" t="s">
        <v>2575</v>
      </c>
      <c r="E322" s="429" t="s">
        <v>2576</v>
      </c>
      <c r="F322" s="429" t="s">
        <v>33</v>
      </c>
      <c r="G322" s="429">
        <v>50</v>
      </c>
      <c r="H322" s="429" t="s">
        <v>1515</v>
      </c>
      <c r="I322" s="429" t="s">
        <v>1516</v>
      </c>
      <c r="J322" s="430" t="s">
        <v>1517</v>
      </c>
      <c r="K322" s="430" t="s">
        <v>962</v>
      </c>
      <c r="L322" s="430" t="s">
        <v>962</v>
      </c>
      <c r="M322" s="429" t="s">
        <v>1519</v>
      </c>
      <c r="N322" s="429" t="s">
        <v>1530</v>
      </c>
      <c r="O322" s="429" t="s">
        <v>1588</v>
      </c>
      <c r="P322" s="429" t="s">
        <v>33</v>
      </c>
      <c r="Q322" s="429" t="s">
        <v>33</v>
      </c>
      <c r="R322" s="429" t="s">
        <v>962</v>
      </c>
      <c r="S322" s="429" t="s">
        <v>1516</v>
      </c>
      <c r="T322" s="429" t="s">
        <v>1523</v>
      </c>
      <c r="V322" s="429" t="s">
        <v>8</v>
      </c>
      <c r="X322" s="429" t="s">
        <v>1524</v>
      </c>
      <c r="AA322" s="429" t="s">
        <v>1516</v>
      </c>
      <c r="AB322" s="429" t="s">
        <v>1516</v>
      </c>
      <c r="AC322" s="429" t="s">
        <v>1516</v>
      </c>
      <c r="AD322" s="429" t="s">
        <v>1516</v>
      </c>
      <c r="AE322" s="429" t="s">
        <v>1516</v>
      </c>
      <c r="AF322" s="430">
        <v>44530</v>
      </c>
      <c r="AG322" s="429" t="s">
        <v>1516</v>
      </c>
      <c r="AH322" s="429">
        <v>1</v>
      </c>
      <c r="AI322" s="419"/>
      <c r="AJ322" s="419"/>
      <c r="AK322" s="419"/>
      <c r="AL322" s="419"/>
      <c r="AM322" s="419"/>
      <c r="AN322" s="419"/>
      <c r="AO322" s="419"/>
      <c r="AP322" s="419"/>
      <c r="AQ322" s="419"/>
      <c r="AR322" s="419"/>
      <c r="AS322" s="419"/>
      <c r="AT322" s="419"/>
      <c r="AU322" s="419"/>
      <c r="AV322" s="419"/>
      <c r="AW322" s="419"/>
      <c r="AX322" s="419"/>
      <c r="AY322" s="419"/>
      <c r="AZ322" s="419"/>
      <c r="BA322" s="419"/>
      <c r="BB322" s="419"/>
      <c r="BC322" s="419"/>
      <c r="BD322" s="419"/>
      <c r="BE322" s="419"/>
      <c r="BF322" s="419"/>
      <c r="BG322" s="419"/>
      <c r="BH322" s="419"/>
      <c r="BI322" s="419"/>
      <c r="BJ322" s="419"/>
      <c r="BK322" s="419"/>
      <c r="BL322" s="419"/>
      <c r="BM322" s="419"/>
      <c r="BN322" s="419"/>
      <c r="BO322" s="419"/>
      <c r="BP322" s="419"/>
      <c r="BQ322" s="419"/>
      <c r="BR322" s="419"/>
      <c r="BS322" s="419"/>
      <c r="BT322" s="419"/>
      <c r="BU322" s="419"/>
      <c r="BV322" s="419"/>
      <c r="BW322" s="419"/>
      <c r="BX322" s="419"/>
      <c r="BY322" s="419"/>
      <c r="BZ322" s="419"/>
      <c r="CA322" s="419"/>
      <c r="CB322" s="419"/>
      <c r="CC322" s="419"/>
      <c r="CD322" s="419"/>
      <c r="CE322" s="419"/>
      <c r="CF322" s="419"/>
      <c r="CG322" s="419"/>
      <c r="CH322" s="419"/>
      <c r="CI322" s="419"/>
      <c r="CJ322" s="419"/>
      <c r="CK322" s="419"/>
      <c r="CL322" s="419"/>
      <c r="CM322" s="419"/>
      <c r="CN322" s="419"/>
      <c r="CO322" s="419"/>
      <c r="CP322" s="419"/>
      <c r="CQ322" s="419"/>
      <c r="CR322" s="419"/>
      <c r="CS322" s="419"/>
      <c r="CT322" s="419"/>
      <c r="CU322" s="419"/>
      <c r="CV322" s="419"/>
      <c r="CW322" s="419"/>
      <c r="CX322" s="419"/>
      <c r="CY322" s="419"/>
      <c r="CZ322" s="419"/>
      <c r="DA322" s="419"/>
      <c r="DB322" s="419"/>
      <c r="DC322" s="419"/>
      <c r="DD322" s="419"/>
      <c r="DE322" s="419"/>
      <c r="DF322" s="419"/>
      <c r="DG322" s="419"/>
      <c r="DH322" s="419"/>
      <c r="DI322" s="419"/>
      <c r="DJ322" s="419"/>
      <c r="DK322" s="419"/>
      <c r="DL322" s="419"/>
      <c r="DM322" s="419"/>
      <c r="DN322" s="419"/>
      <c r="DO322" s="419"/>
      <c r="DP322" s="419"/>
      <c r="DQ322" s="419"/>
      <c r="DR322" s="419"/>
      <c r="DS322" s="419"/>
      <c r="DT322" s="419"/>
      <c r="DU322" s="419"/>
      <c r="DV322" s="419"/>
      <c r="DW322" s="419"/>
      <c r="DX322" s="419"/>
      <c r="DY322" s="419"/>
      <c r="DZ322" s="419"/>
      <c r="EA322" s="419"/>
      <c r="EB322" s="419"/>
      <c r="EC322" s="419"/>
      <c r="ED322" s="419"/>
      <c r="EE322" s="419"/>
      <c r="EF322" s="419"/>
      <c r="EG322" s="419"/>
      <c r="EH322" s="419"/>
      <c r="EI322" s="419"/>
      <c r="EJ322" s="419"/>
      <c r="EK322" s="419"/>
      <c r="EL322" s="419"/>
      <c r="EM322" s="419"/>
      <c r="EN322" s="419"/>
      <c r="EO322" s="419"/>
      <c r="EP322" s="419"/>
      <c r="EQ322" s="419"/>
      <c r="ER322" s="419"/>
      <c r="ES322" s="419"/>
      <c r="ET322" s="419"/>
      <c r="EU322" s="419"/>
    </row>
    <row r="323" spans="1:151" s="429" customFormat="1" ht="43.5" hidden="1">
      <c r="A323" s="429" t="s">
        <v>2577</v>
      </c>
      <c r="B323" s="429" t="s">
        <v>884</v>
      </c>
      <c r="C323" s="459" t="s">
        <v>361</v>
      </c>
      <c r="D323" s="429" t="s">
        <v>2578</v>
      </c>
      <c r="E323" s="429" t="s">
        <v>2579</v>
      </c>
      <c r="F323" s="429" t="s">
        <v>33</v>
      </c>
      <c r="G323" s="429">
        <v>50</v>
      </c>
      <c r="H323" s="429" t="s">
        <v>1515</v>
      </c>
      <c r="I323" s="429" t="s">
        <v>1516</v>
      </c>
      <c r="J323" s="430" t="s">
        <v>1517</v>
      </c>
      <c r="K323" s="430" t="s">
        <v>962</v>
      </c>
      <c r="L323" s="430" t="s">
        <v>962</v>
      </c>
      <c r="M323" s="429" t="s">
        <v>1519</v>
      </c>
      <c r="N323" s="429" t="s">
        <v>1530</v>
      </c>
      <c r="O323" s="429" t="s">
        <v>1588</v>
      </c>
      <c r="P323" s="429" t="s">
        <v>33</v>
      </c>
      <c r="Q323" s="429" t="s">
        <v>33</v>
      </c>
      <c r="R323" s="429" t="s">
        <v>962</v>
      </c>
      <c r="S323" s="429" t="s">
        <v>1516</v>
      </c>
      <c r="T323" s="429" t="s">
        <v>1523</v>
      </c>
      <c r="V323" s="429" t="s">
        <v>8</v>
      </c>
      <c r="X323" s="429" t="s">
        <v>1524</v>
      </c>
      <c r="AA323" s="429" t="s">
        <v>1516</v>
      </c>
      <c r="AB323" s="429" t="s">
        <v>1516</v>
      </c>
      <c r="AC323" s="429" t="s">
        <v>1516</v>
      </c>
      <c r="AD323" s="429" t="s">
        <v>1516</v>
      </c>
      <c r="AE323" s="429" t="s">
        <v>1516</v>
      </c>
      <c r="AF323" s="430">
        <v>44530</v>
      </c>
      <c r="AG323" s="429" t="s">
        <v>1516</v>
      </c>
      <c r="AH323" s="429">
        <v>1</v>
      </c>
      <c r="AI323" s="419"/>
      <c r="AJ323" s="419"/>
      <c r="AK323" s="419"/>
      <c r="AL323" s="419"/>
      <c r="AM323" s="419"/>
      <c r="AN323" s="419"/>
      <c r="AO323" s="419"/>
      <c r="AP323" s="419"/>
      <c r="AQ323" s="419"/>
      <c r="AR323" s="419"/>
      <c r="AS323" s="419"/>
      <c r="AT323" s="419"/>
      <c r="AU323" s="419"/>
      <c r="AV323" s="419"/>
      <c r="AW323" s="419"/>
      <c r="AX323" s="419"/>
      <c r="AY323" s="419"/>
      <c r="AZ323" s="419"/>
      <c r="BA323" s="419"/>
      <c r="BB323" s="419"/>
      <c r="BC323" s="419"/>
      <c r="BD323" s="419"/>
      <c r="BE323" s="419"/>
      <c r="BF323" s="419"/>
      <c r="BG323" s="419"/>
      <c r="BH323" s="419"/>
      <c r="BI323" s="419"/>
      <c r="BJ323" s="419"/>
      <c r="BK323" s="419"/>
      <c r="BL323" s="419"/>
      <c r="BM323" s="419"/>
      <c r="BN323" s="419"/>
      <c r="BO323" s="419"/>
      <c r="BP323" s="419"/>
      <c r="BQ323" s="419"/>
      <c r="BR323" s="419"/>
      <c r="BS323" s="419"/>
      <c r="BT323" s="419"/>
      <c r="BU323" s="419"/>
      <c r="BV323" s="419"/>
      <c r="BW323" s="419"/>
      <c r="BX323" s="419"/>
      <c r="BY323" s="419"/>
      <c r="BZ323" s="419"/>
      <c r="CA323" s="419"/>
      <c r="CB323" s="419"/>
      <c r="CC323" s="419"/>
      <c r="CD323" s="419"/>
      <c r="CE323" s="419"/>
      <c r="CF323" s="419"/>
      <c r="CG323" s="419"/>
      <c r="CH323" s="419"/>
      <c r="CI323" s="419"/>
      <c r="CJ323" s="419"/>
      <c r="CK323" s="419"/>
      <c r="CL323" s="419"/>
      <c r="CM323" s="419"/>
      <c r="CN323" s="419"/>
      <c r="CO323" s="419"/>
      <c r="CP323" s="419"/>
      <c r="CQ323" s="419"/>
      <c r="CR323" s="419"/>
      <c r="CS323" s="419"/>
      <c r="CT323" s="419"/>
      <c r="CU323" s="419"/>
      <c r="CV323" s="419"/>
      <c r="CW323" s="419"/>
      <c r="CX323" s="419"/>
      <c r="CY323" s="419"/>
      <c r="CZ323" s="419"/>
      <c r="DA323" s="419"/>
      <c r="DB323" s="419"/>
      <c r="DC323" s="419"/>
      <c r="DD323" s="419"/>
      <c r="DE323" s="419"/>
      <c r="DF323" s="419"/>
      <c r="DG323" s="419"/>
      <c r="DH323" s="419"/>
      <c r="DI323" s="419"/>
      <c r="DJ323" s="419"/>
      <c r="DK323" s="419"/>
      <c r="DL323" s="419"/>
      <c r="DM323" s="419"/>
      <c r="DN323" s="419"/>
      <c r="DO323" s="419"/>
      <c r="DP323" s="419"/>
      <c r="DQ323" s="419"/>
      <c r="DR323" s="419"/>
      <c r="DS323" s="419"/>
      <c r="DT323" s="419"/>
      <c r="DU323" s="419"/>
      <c r="DV323" s="419"/>
      <c r="DW323" s="419"/>
      <c r="DX323" s="419"/>
      <c r="DY323" s="419"/>
      <c r="DZ323" s="419"/>
      <c r="EA323" s="419"/>
      <c r="EB323" s="419"/>
      <c r="EC323" s="419"/>
      <c r="ED323" s="419"/>
      <c r="EE323" s="419"/>
      <c r="EF323" s="419"/>
      <c r="EG323" s="419"/>
      <c r="EH323" s="419"/>
      <c r="EI323" s="419"/>
      <c r="EJ323" s="419"/>
      <c r="EK323" s="419"/>
      <c r="EL323" s="419"/>
      <c r="EM323" s="419"/>
      <c r="EN323" s="419"/>
      <c r="EO323" s="419"/>
      <c r="EP323" s="419"/>
      <c r="EQ323" s="419"/>
      <c r="ER323" s="419"/>
      <c r="ES323" s="419"/>
      <c r="ET323" s="419"/>
      <c r="EU323" s="419"/>
    </row>
    <row r="324" spans="1:151" s="429" customFormat="1" ht="29" hidden="1">
      <c r="A324" s="429" t="s">
        <v>2580</v>
      </c>
      <c r="B324" s="429" t="s">
        <v>884</v>
      </c>
      <c r="C324" s="459" t="s">
        <v>361</v>
      </c>
      <c r="D324" s="429" t="s">
        <v>2581</v>
      </c>
      <c r="E324" s="429" t="s">
        <v>2582</v>
      </c>
      <c r="F324" s="429" t="s">
        <v>33</v>
      </c>
      <c r="G324" s="429">
        <v>50</v>
      </c>
      <c r="H324" s="429" t="s">
        <v>1515</v>
      </c>
      <c r="I324" s="429" t="s">
        <v>1516</v>
      </c>
      <c r="J324" s="430" t="s">
        <v>1517</v>
      </c>
      <c r="K324" s="430" t="s">
        <v>962</v>
      </c>
      <c r="L324" s="430" t="s">
        <v>962</v>
      </c>
      <c r="M324" s="429" t="s">
        <v>1519</v>
      </c>
      <c r="N324" s="429" t="s">
        <v>1530</v>
      </c>
      <c r="O324" s="429" t="s">
        <v>1588</v>
      </c>
      <c r="P324" s="429" t="s">
        <v>33</v>
      </c>
      <c r="Q324" s="429" t="s">
        <v>33</v>
      </c>
      <c r="R324" s="429" t="s">
        <v>962</v>
      </c>
      <c r="S324" s="429" t="s">
        <v>1516</v>
      </c>
      <c r="T324" s="429" t="s">
        <v>1523</v>
      </c>
      <c r="V324" s="429" t="s">
        <v>8</v>
      </c>
      <c r="X324" s="429" t="s">
        <v>1524</v>
      </c>
      <c r="AA324" s="429" t="s">
        <v>1516</v>
      </c>
      <c r="AB324" s="429" t="s">
        <v>1516</v>
      </c>
      <c r="AC324" s="429" t="s">
        <v>1516</v>
      </c>
      <c r="AD324" s="429" t="s">
        <v>1516</v>
      </c>
      <c r="AE324" s="429" t="s">
        <v>1516</v>
      </c>
      <c r="AF324" s="430">
        <v>44530</v>
      </c>
      <c r="AG324" s="429" t="s">
        <v>1516</v>
      </c>
      <c r="AH324" s="429">
        <v>1</v>
      </c>
      <c r="AI324" s="419"/>
      <c r="AJ324" s="419"/>
      <c r="AK324" s="419"/>
      <c r="AL324" s="419"/>
      <c r="AM324" s="419"/>
      <c r="AN324" s="419"/>
      <c r="AO324" s="419"/>
      <c r="AP324" s="419"/>
      <c r="AQ324" s="419"/>
      <c r="AR324" s="419"/>
      <c r="AS324" s="419"/>
      <c r="AT324" s="419"/>
      <c r="AU324" s="419"/>
      <c r="AV324" s="419"/>
      <c r="AW324" s="419"/>
      <c r="AX324" s="419"/>
      <c r="AY324" s="419"/>
      <c r="AZ324" s="419"/>
      <c r="BA324" s="419"/>
      <c r="BB324" s="419"/>
      <c r="BC324" s="419"/>
      <c r="BD324" s="419"/>
      <c r="BE324" s="419"/>
      <c r="BF324" s="419"/>
      <c r="BG324" s="419"/>
      <c r="BH324" s="419"/>
      <c r="BI324" s="419"/>
      <c r="BJ324" s="419"/>
      <c r="BK324" s="419"/>
      <c r="BL324" s="419"/>
      <c r="BM324" s="419"/>
      <c r="BN324" s="419"/>
      <c r="BO324" s="419"/>
      <c r="BP324" s="419"/>
      <c r="BQ324" s="419"/>
      <c r="BR324" s="419"/>
      <c r="BS324" s="419"/>
      <c r="BT324" s="419"/>
      <c r="BU324" s="419"/>
      <c r="BV324" s="419"/>
      <c r="BW324" s="419"/>
      <c r="BX324" s="419"/>
      <c r="BY324" s="419"/>
      <c r="BZ324" s="419"/>
      <c r="CA324" s="419"/>
      <c r="CB324" s="419"/>
      <c r="CC324" s="419"/>
      <c r="CD324" s="419"/>
      <c r="CE324" s="419"/>
      <c r="CF324" s="419"/>
      <c r="CG324" s="419"/>
      <c r="CH324" s="419"/>
      <c r="CI324" s="419"/>
      <c r="CJ324" s="419"/>
      <c r="CK324" s="419"/>
      <c r="CL324" s="419"/>
      <c r="CM324" s="419"/>
      <c r="CN324" s="419"/>
      <c r="CO324" s="419"/>
      <c r="CP324" s="419"/>
      <c r="CQ324" s="419"/>
      <c r="CR324" s="419"/>
      <c r="CS324" s="419"/>
      <c r="CT324" s="419"/>
      <c r="CU324" s="419"/>
      <c r="CV324" s="419"/>
      <c r="CW324" s="419"/>
      <c r="CX324" s="419"/>
      <c r="CY324" s="419"/>
      <c r="CZ324" s="419"/>
      <c r="DA324" s="419"/>
      <c r="DB324" s="419"/>
      <c r="DC324" s="419"/>
      <c r="DD324" s="419"/>
      <c r="DE324" s="419"/>
      <c r="DF324" s="419"/>
      <c r="DG324" s="419"/>
      <c r="DH324" s="419"/>
      <c r="DI324" s="419"/>
      <c r="DJ324" s="419"/>
      <c r="DK324" s="419"/>
      <c r="DL324" s="419"/>
      <c r="DM324" s="419"/>
      <c r="DN324" s="419"/>
      <c r="DO324" s="419"/>
      <c r="DP324" s="419"/>
      <c r="DQ324" s="419"/>
      <c r="DR324" s="419"/>
      <c r="DS324" s="419"/>
      <c r="DT324" s="419"/>
      <c r="DU324" s="419"/>
      <c r="DV324" s="419"/>
      <c r="DW324" s="419"/>
      <c r="DX324" s="419"/>
      <c r="DY324" s="419"/>
      <c r="DZ324" s="419"/>
      <c r="EA324" s="419"/>
      <c r="EB324" s="419"/>
      <c r="EC324" s="419"/>
      <c r="ED324" s="419"/>
      <c r="EE324" s="419"/>
      <c r="EF324" s="419"/>
      <c r="EG324" s="419"/>
      <c r="EH324" s="419"/>
      <c r="EI324" s="419"/>
      <c r="EJ324" s="419"/>
      <c r="EK324" s="419"/>
      <c r="EL324" s="419"/>
      <c r="EM324" s="419"/>
      <c r="EN324" s="419"/>
      <c r="EO324" s="419"/>
      <c r="EP324" s="419"/>
      <c r="EQ324" s="419"/>
      <c r="ER324" s="419"/>
      <c r="ES324" s="419"/>
      <c r="ET324" s="419"/>
      <c r="EU324" s="419"/>
    </row>
    <row r="325" spans="1:151" s="429" customFormat="1" ht="43.5" hidden="1">
      <c r="A325" s="429" t="s">
        <v>2583</v>
      </c>
      <c r="B325" s="429" t="s">
        <v>884</v>
      </c>
      <c r="C325" s="459" t="s">
        <v>361</v>
      </c>
      <c r="D325" s="429" t="s">
        <v>2584</v>
      </c>
      <c r="E325" s="429" t="s">
        <v>2585</v>
      </c>
      <c r="F325" s="429" t="s">
        <v>33</v>
      </c>
      <c r="G325" s="429">
        <v>50</v>
      </c>
      <c r="H325" s="429" t="s">
        <v>1515</v>
      </c>
      <c r="I325" s="429" t="s">
        <v>1516</v>
      </c>
      <c r="J325" s="430" t="s">
        <v>1517</v>
      </c>
      <c r="K325" s="430" t="s">
        <v>962</v>
      </c>
      <c r="L325" s="430" t="s">
        <v>962</v>
      </c>
      <c r="M325" s="429" t="s">
        <v>1519</v>
      </c>
      <c r="N325" s="429" t="s">
        <v>1530</v>
      </c>
      <c r="O325" s="429" t="s">
        <v>1588</v>
      </c>
      <c r="P325" s="429" t="s">
        <v>33</v>
      </c>
      <c r="Q325" s="429" t="s">
        <v>33</v>
      </c>
      <c r="R325" s="429" t="s">
        <v>962</v>
      </c>
      <c r="S325" s="429" t="s">
        <v>1516</v>
      </c>
      <c r="T325" s="429" t="s">
        <v>1523</v>
      </c>
      <c r="V325" s="429" t="s">
        <v>8</v>
      </c>
      <c r="X325" s="429" t="s">
        <v>1524</v>
      </c>
      <c r="AA325" s="429" t="s">
        <v>1516</v>
      </c>
      <c r="AB325" s="429" t="s">
        <v>1516</v>
      </c>
      <c r="AC325" s="429" t="s">
        <v>1516</v>
      </c>
      <c r="AD325" s="429" t="s">
        <v>1516</v>
      </c>
      <c r="AE325" s="429" t="s">
        <v>1516</v>
      </c>
      <c r="AF325" s="430">
        <v>44530</v>
      </c>
      <c r="AG325" s="429" t="s">
        <v>1516</v>
      </c>
      <c r="AH325" s="429">
        <v>1</v>
      </c>
      <c r="AI325" s="419"/>
      <c r="AJ325" s="419"/>
      <c r="AK325" s="419"/>
      <c r="AL325" s="419"/>
      <c r="AM325" s="419"/>
      <c r="AN325" s="419"/>
      <c r="AO325" s="419"/>
      <c r="AP325" s="419"/>
      <c r="AQ325" s="419"/>
      <c r="AR325" s="419"/>
      <c r="AS325" s="419"/>
      <c r="AT325" s="419"/>
      <c r="AU325" s="419"/>
      <c r="AV325" s="419"/>
      <c r="AW325" s="419"/>
      <c r="AX325" s="419"/>
      <c r="AY325" s="419"/>
      <c r="AZ325" s="419"/>
      <c r="BA325" s="419"/>
      <c r="BB325" s="419"/>
      <c r="BC325" s="419"/>
      <c r="BD325" s="419"/>
      <c r="BE325" s="419"/>
      <c r="BF325" s="419"/>
      <c r="BG325" s="419"/>
      <c r="BH325" s="419"/>
      <c r="BI325" s="419"/>
      <c r="BJ325" s="419"/>
      <c r="BK325" s="419"/>
      <c r="BL325" s="419"/>
      <c r="BM325" s="419"/>
      <c r="BN325" s="419"/>
      <c r="BO325" s="419"/>
      <c r="BP325" s="419"/>
      <c r="BQ325" s="419"/>
      <c r="BR325" s="419"/>
      <c r="BS325" s="419"/>
      <c r="BT325" s="419"/>
      <c r="BU325" s="419"/>
      <c r="BV325" s="419"/>
      <c r="BW325" s="419"/>
      <c r="BX325" s="419"/>
      <c r="BY325" s="419"/>
      <c r="BZ325" s="419"/>
      <c r="CA325" s="419"/>
      <c r="CB325" s="419"/>
      <c r="CC325" s="419"/>
      <c r="CD325" s="419"/>
      <c r="CE325" s="419"/>
      <c r="CF325" s="419"/>
      <c r="CG325" s="419"/>
      <c r="CH325" s="419"/>
      <c r="CI325" s="419"/>
      <c r="CJ325" s="419"/>
      <c r="CK325" s="419"/>
      <c r="CL325" s="419"/>
      <c r="CM325" s="419"/>
      <c r="CN325" s="419"/>
      <c r="CO325" s="419"/>
      <c r="CP325" s="419"/>
      <c r="CQ325" s="419"/>
      <c r="CR325" s="419"/>
      <c r="CS325" s="419"/>
      <c r="CT325" s="419"/>
      <c r="CU325" s="419"/>
      <c r="CV325" s="419"/>
      <c r="CW325" s="419"/>
      <c r="CX325" s="419"/>
      <c r="CY325" s="419"/>
      <c r="CZ325" s="419"/>
      <c r="DA325" s="419"/>
      <c r="DB325" s="419"/>
      <c r="DC325" s="419"/>
      <c r="DD325" s="419"/>
      <c r="DE325" s="419"/>
      <c r="DF325" s="419"/>
      <c r="DG325" s="419"/>
      <c r="DH325" s="419"/>
      <c r="DI325" s="419"/>
      <c r="DJ325" s="419"/>
      <c r="DK325" s="419"/>
      <c r="DL325" s="419"/>
      <c r="DM325" s="419"/>
      <c r="DN325" s="419"/>
      <c r="DO325" s="419"/>
      <c r="DP325" s="419"/>
      <c r="DQ325" s="419"/>
      <c r="DR325" s="419"/>
      <c r="DS325" s="419"/>
      <c r="DT325" s="419"/>
      <c r="DU325" s="419"/>
      <c r="DV325" s="419"/>
      <c r="DW325" s="419"/>
      <c r="DX325" s="419"/>
      <c r="DY325" s="419"/>
      <c r="DZ325" s="419"/>
      <c r="EA325" s="419"/>
      <c r="EB325" s="419"/>
      <c r="EC325" s="419"/>
      <c r="ED325" s="419"/>
      <c r="EE325" s="419"/>
      <c r="EF325" s="419"/>
      <c r="EG325" s="419"/>
      <c r="EH325" s="419"/>
      <c r="EI325" s="419"/>
      <c r="EJ325" s="419"/>
      <c r="EK325" s="419"/>
      <c r="EL325" s="419"/>
      <c r="EM325" s="419"/>
      <c r="EN325" s="419"/>
      <c r="EO325" s="419"/>
      <c r="EP325" s="419"/>
      <c r="EQ325" s="419"/>
      <c r="ER325" s="419"/>
      <c r="ES325" s="419"/>
      <c r="ET325" s="419"/>
      <c r="EU325" s="419"/>
    </row>
    <row r="326" spans="1:151" s="429" customFormat="1" ht="116" hidden="1">
      <c r="A326" s="429" t="s">
        <v>2586</v>
      </c>
      <c r="B326" s="429" t="s">
        <v>884</v>
      </c>
      <c r="C326" s="459" t="s">
        <v>361</v>
      </c>
      <c r="D326" s="429" t="s">
        <v>2587</v>
      </c>
      <c r="E326" s="429" t="s">
        <v>2588</v>
      </c>
      <c r="F326" s="429" t="s">
        <v>33</v>
      </c>
      <c r="G326" s="429">
        <v>50</v>
      </c>
      <c r="H326" s="429" t="s">
        <v>1599</v>
      </c>
      <c r="I326" s="429" t="s">
        <v>1516</v>
      </c>
      <c r="J326" s="430" t="s">
        <v>1517</v>
      </c>
      <c r="K326" s="430" t="s">
        <v>962</v>
      </c>
      <c r="L326" s="430" t="s">
        <v>962</v>
      </c>
      <c r="M326" s="429" t="s">
        <v>1519</v>
      </c>
      <c r="N326" s="429" t="s">
        <v>1530</v>
      </c>
      <c r="O326" s="429" t="s">
        <v>1588</v>
      </c>
      <c r="P326" s="429" t="s">
        <v>33</v>
      </c>
      <c r="Q326" s="429" t="s">
        <v>33</v>
      </c>
      <c r="R326" s="429" t="s">
        <v>962</v>
      </c>
      <c r="S326" s="429" t="s">
        <v>1516</v>
      </c>
      <c r="T326" s="429" t="s">
        <v>1535</v>
      </c>
      <c r="V326" s="429" t="s">
        <v>8</v>
      </c>
      <c r="X326" s="429" t="s">
        <v>8</v>
      </c>
      <c r="AA326" s="429" t="s">
        <v>33</v>
      </c>
      <c r="AB326" s="429" t="s">
        <v>2074</v>
      </c>
      <c r="AC326" s="429" t="s">
        <v>2075</v>
      </c>
      <c r="AD326" s="429" t="s">
        <v>2589</v>
      </c>
      <c r="AE326" s="429" t="s">
        <v>1526</v>
      </c>
      <c r="AF326" s="430">
        <v>44530</v>
      </c>
      <c r="AG326" s="429" t="s">
        <v>1538</v>
      </c>
      <c r="AH326" s="429">
        <v>1</v>
      </c>
      <c r="AI326" s="419"/>
      <c r="AJ326" s="419"/>
      <c r="AK326" s="419"/>
      <c r="AL326" s="419"/>
      <c r="AM326" s="419"/>
      <c r="AN326" s="419"/>
      <c r="AO326" s="419"/>
      <c r="AP326" s="419"/>
      <c r="AQ326" s="419"/>
      <c r="AR326" s="419"/>
      <c r="AS326" s="419"/>
      <c r="AT326" s="419"/>
      <c r="AU326" s="419"/>
      <c r="AV326" s="419"/>
      <c r="AW326" s="419"/>
      <c r="AX326" s="419"/>
      <c r="AY326" s="419"/>
      <c r="AZ326" s="419"/>
      <c r="BA326" s="419"/>
      <c r="BB326" s="419"/>
      <c r="BC326" s="419"/>
      <c r="BD326" s="419"/>
      <c r="BE326" s="419"/>
      <c r="BF326" s="419"/>
      <c r="BG326" s="419"/>
      <c r="BH326" s="419"/>
      <c r="BI326" s="419"/>
      <c r="BJ326" s="419"/>
      <c r="BK326" s="419"/>
      <c r="BL326" s="419"/>
      <c r="BM326" s="419"/>
      <c r="BN326" s="419"/>
      <c r="BO326" s="419"/>
      <c r="BP326" s="419"/>
      <c r="BQ326" s="419"/>
      <c r="BR326" s="419"/>
      <c r="BS326" s="419"/>
      <c r="BT326" s="419"/>
      <c r="BU326" s="419"/>
      <c r="BV326" s="419"/>
      <c r="BW326" s="419"/>
      <c r="BX326" s="419"/>
      <c r="BY326" s="419"/>
      <c r="BZ326" s="419"/>
      <c r="CA326" s="419"/>
      <c r="CB326" s="419"/>
      <c r="CC326" s="419"/>
      <c r="CD326" s="419"/>
      <c r="CE326" s="419"/>
      <c r="CF326" s="419"/>
      <c r="CG326" s="419"/>
      <c r="CH326" s="419"/>
      <c r="CI326" s="419"/>
      <c r="CJ326" s="419"/>
      <c r="CK326" s="419"/>
      <c r="CL326" s="419"/>
      <c r="CM326" s="419"/>
      <c r="CN326" s="419"/>
      <c r="CO326" s="419"/>
      <c r="CP326" s="419"/>
      <c r="CQ326" s="419"/>
      <c r="CR326" s="419"/>
      <c r="CS326" s="419"/>
      <c r="CT326" s="419"/>
      <c r="CU326" s="419"/>
      <c r="CV326" s="419"/>
      <c r="CW326" s="419"/>
      <c r="CX326" s="419"/>
      <c r="CY326" s="419"/>
      <c r="CZ326" s="419"/>
      <c r="DA326" s="419"/>
      <c r="DB326" s="419"/>
      <c r="DC326" s="419"/>
      <c r="DD326" s="419"/>
      <c r="DE326" s="419"/>
      <c r="DF326" s="419"/>
      <c r="DG326" s="419"/>
      <c r="DH326" s="419"/>
      <c r="DI326" s="419"/>
      <c r="DJ326" s="419"/>
      <c r="DK326" s="419"/>
      <c r="DL326" s="419"/>
      <c r="DM326" s="419"/>
      <c r="DN326" s="419"/>
      <c r="DO326" s="419"/>
      <c r="DP326" s="419"/>
      <c r="DQ326" s="419"/>
      <c r="DR326" s="419"/>
      <c r="DS326" s="419"/>
      <c r="DT326" s="419"/>
      <c r="DU326" s="419"/>
      <c r="DV326" s="419"/>
      <c r="DW326" s="419"/>
      <c r="DX326" s="419"/>
      <c r="DY326" s="419"/>
      <c r="DZ326" s="419"/>
      <c r="EA326" s="419"/>
      <c r="EB326" s="419"/>
      <c r="EC326" s="419"/>
      <c r="ED326" s="419"/>
      <c r="EE326" s="419"/>
      <c r="EF326" s="419"/>
      <c r="EG326" s="419"/>
      <c r="EH326" s="419"/>
      <c r="EI326" s="419"/>
      <c r="EJ326" s="419"/>
      <c r="EK326" s="419"/>
      <c r="EL326" s="419"/>
      <c r="EM326" s="419"/>
      <c r="EN326" s="419"/>
      <c r="EO326" s="419"/>
      <c r="EP326" s="419"/>
      <c r="EQ326" s="419"/>
      <c r="ER326" s="419"/>
      <c r="ES326" s="419"/>
      <c r="ET326" s="419"/>
      <c r="EU326" s="419"/>
    </row>
    <row r="327" spans="1:151" s="429" customFormat="1" ht="116" hidden="1">
      <c r="A327" s="429" t="s">
        <v>2590</v>
      </c>
      <c r="B327" s="429" t="s">
        <v>884</v>
      </c>
      <c r="C327" s="459" t="s">
        <v>361</v>
      </c>
      <c r="D327" s="429" t="s">
        <v>2591</v>
      </c>
      <c r="E327" s="429" t="s">
        <v>2588</v>
      </c>
      <c r="F327" s="429" t="s">
        <v>33</v>
      </c>
      <c r="G327" s="429">
        <v>50</v>
      </c>
      <c r="H327" s="429" t="s">
        <v>1599</v>
      </c>
      <c r="I327" s="429" t="s">
        <v>1516</v>
      </c>
      <c r="J327" s="430" t="s">
        <v>1517</v>
      </c>
      <c r="K327" s="430" t="s">
        <v>962</v>
      </c>
      <c r="L327" s="430" t="s">
        <v>962</v>
      </c>
      <c r="M327" s="429" t="s">
        <v>1519</v>
      </c>
      <c r="N327" s="429" t="s">
        <v>1530</v>
      </c>
      <c r="O327" s="429" t="s">
        <v>1588</v>
      </c>
      <c r="P327" s="429" t="s">
        <v>33</v>
      </c>
      <c r="Q327" s="429" t="s">
        <v>33</v>
      </c>
      <c r="R327" s="429" t="s">
        <v>962</v>
      </c>
      <c r="S327" s="429" t="s">
        <v>1516</v>
      </c>
      <c r="T327" s="429" t="s">
        <v>1535</v>
      </c>
      <c r="V327" s="429" t="s">
        <v>8</v>
      </c>
      <c r="X327" s="429" t="s">
        <v>8</v>
      </c>
      <c r="AA327" s="429" t="s">
        <v>33</v>
      </c>
      <c r="AB327" s="429" t="s">
        <v>2074</v>
      </c>
      <c r="AC327" s="429" t="s">
        <v>2075</v>
      </c>
      <c r="AD327" s="429" t="s">
        <v>2589</v>
      </c>
      <c r="AE327" s="429" t="s">
        <v>1526</v>
      </c>
      <c r="AF327" s="430">
        <v>44530</v>
      </c>
      <c r="AG327" s="429" t="s">
        <v>1538</v>
      </c>
      <c r="AH327" s="429">
        <v>1</v>
      </c>
      <c r="AI327" s="419"/>
      <c r="AJ327" s="419"/>
      <c r="AK327" s="419"/>
      <c r="AL327" s="419"/>
      <c r="AM327" s="419"/>
      <c r="AN327" s="419"/>
      <c r="AO327" s="419"/>
      <c r="AP327" s="419"/>
      <c r="AQ327" s="419"/>
      <c r="AR327" s="419"/>
      <c r="AS327" s="419"/>
      <c r="AT327" s="419"/>
      <c r="AU327" s="419"/>
      <c r="AV327" s="419"/>
      <c r="AW327" s="419"/>
      <c r="AX327" s="419"/>
      <c r="AY327" s="419"/>
      <c r="AZ327" s="419"/>
      <c r="BA327" s="419"/>
      <c r="BB327" s="419"/>
      <c r="BC327" s="419"/>
      <c r="BD327" s="419"/>
      <c r="BE327" s="419"/>
      <c r="BF327" s="419"/>
      <c r="BG327" s="419"/>
      <c r="BH327" s="419"/>
      <c r="BI327" s="419"/>
      <c r="BJ327" s="419"/>
      <c r="BK327" s="419"/>
      <c r="BL327" s="419"/>
      <c r="BM327" s="419"/>
      <c r="BN327" s="419"/>
      <c r="BO327" s="419"/>
      <c r="BP327" s="419"/>
      <c r="BQ327" s="419"/>
      <c r="BR327" s="419"/>
      <c r="BS327" s="419"/>
      <c r="BT327" s="419"/>
      <c r="BU327" s="419"/>
      <c r="BV327" s="419"/>
      <c r="BW327" s="419"/>
      <c r="BX327" s="419"/>
      <c r="BY327" s="419"/>
      <c r="BZ327" s="419"/>
      <c r="CA327" s="419"/>
      <c r="CB327" s="419"/>
      <c r="CC327" s="419"/>
      <c r="CD327" s="419"/>
      <c r="CE327" s="419"/>
      <c r="CF327" s="419"/>
      <c r="CG327" s="419"/>
      <c r="CH327" s="419"/>
      <c r="CI327" s="419"/>
      <c r="CJ327" s="419"/>
      <c r="CK327" s="419"/>
      <c r="CL327" s="419"/>
      <c r="CM327" s="419"/>
      <c r="CN327" s="419"/>
      <c r="CO327" s="419"/>
      <c r="CP327" s="419"/>
      <c r="CQ327" s="419"/>
      <c r="CR327" s="419"/>
      <c r="CS327" s="419"/>
      <c r="CT327" s="419"/>
      <c r="CU327" s="419"/>
      <c r="CV327" s="419"/>
      <c r="CW327" s="419"/>
      <c r="CX327" s="419"/>
      <c r="CY327" s="419"/>
      <c r="CZ327" s="419"/>
      <c r="DA327" s="419"/>
      <c r="DB327" s="419"/>
      <c r="DC327" s="419"/>
      <c r="DD327" s="419"/>
      <c r="DE327" s="419"/>
      <c r="DF327" s="419"/>
      <c r="DG327" s="419"/>
      <c r="DH327" s="419"/>
      <c r="DI327" s="419"/>
      <c r="DJ327" s="419"/>
      <c r="DK327" s="419"/>
      <c r="DL327" s="419"/>
      <c r="DM327" s="419"/>
      <c r="DN327" s="419"/>
      <c r="DO327" s="419"/>
      <c r="DP327" s="419"/>
      <c r="DQ327" s="419"/>
      <c r="DR327" s="419"/>
      <c r="DS327" s="419"/>
      <c r="DT327" s="419"/>
      <c r="DU327" s="419"/>
      <c r="DV327" s="419"/>
      <c r="DW327" s="419"/>
      <c r="DX327" s="419"/>
      <c r="DY327" s="419"/>
      <c r="DZ327" s="419"/>
      <c r="EA327" s="419"/>
      <c r="EB327" s="419"/>
      <c r="EC327" s="419"/>
      <c r="ED327" s="419"/>
      <c r="EE327" s="419"/>
      <c r="EF327" s="419"/>
      <c r="EG327" s="419"/>
      <c r="EH327" s="419"/>
      <c r="EI327" s="419"/>
      <c r="EJ327" s="419"/>
      <c r="EK327" s="419"/>
      <c r="EL327" s="419"/>
      <c r="EM327" s="419"/>
      <c r="EN327" s="419"/>
      <c r="EO327" s="419"/>
      <c r="EP327" s="419"/>
      <c r="EQ327" s="419"/>
      <c r="ER327" s="419"/>
      <c r="ES327" s="419"/>
      <c r="ET327" s="419"/>
      <c r="EU327" s="419"/>
    </row>
    <row r="328" spans="1:151" s="429" customFormat="1" ht="58" hidden="1">
      <c r="A328" s="429" t="s">
        <v>2592</v>
      </c>
      <c r="B328" s="429" t="s">
        <v>884</v>
      </c>
      <c r="C328" s="459" t="s">
        <v>361</v>
      </c>
      <c r="D328" s="429" t="s">
        <v>2593</v>
      </c>
      <c r="E328" s="429" t="s">
        <v>2594</v>
      </c>
      <c r="F328" s="429" t="s">
        <v>33</v>
      </c>
      <c r="G328" s="429">
        <v>50</v>
      </c>
      <c r="H328" s="429" t="s">
        <v>1515</v>
      </c>
      <c r="I328" s="429" t="s">
        <v>1516</v>
      </c>
      <c r="J328" s="430" t="s">
        <v>1517</v>
      </c>
      <c r="K328" s="430" t="s">
        <v>962</v>
      </c>
      <c r="L328" s="430" t="s">
        <v>962</v>
      </c>
      <c r="M328" s="429" t="s">
        <v>1519</v>
      </c>
      <c r="N328" s="429" t="s">
        <v>1530</v>
      </c>
      <c r="O328" s="429" t="s">
        <v>1588</v>
      </c>
      <c r="P328" s="429" t="s">
        <v>33</v>
      </c>
      <c r="Q328" s="429" t="s">
        <v>33</v>
      </c>
      <c r="R328" s="429" t="s">
        <v>962</v>
      </c>
      <c r="S328" s="429" t="s">
        <v>1516</v>
      </c>
      <c r="T328" s="429" t="s">
        <v>1523</v>
      </c>
      <c r="V328" s="429" t="s">
        <v>8</v>
      </c>
      <c r="X328" s="429" t="s">
        <v>1524</v>
      </c>
      <c r="AA328" s="429" t="s">
        <v>1516</v>
      </c>
      <c r="AB328" s="429" t="s">
        <v>1516</v>
      </c>
      <c r="AC328" s="429" t="s">
        <v>1516</v>
      </c>
      <c r="AD328" s="429" t="s">
        <v>1516</v>
      </c>
      <c r="AE328" s="429" t="s">
        <v>1516</v>
      </c>
      <c r="AF328" s="430">
        <v>44530</v>
      </c>
      <c r="AG328" s="429" t="s">
        <v>1516</v>
      </c>
      <c r="AH328" s="429">
        <v>1</v>
      </c>
      <c r="AI328" s="419"/>
      <c r="AJ328" s="419"/>
      <c r="AK328" s="419"/>
      <c r="AL328" s="419"/>
      <c r="AM328" s="419"/>
      <c r="AN328" s="419"/>
      <c r="AO328" s="419"/>
      <c r="AP328" s="419"/>
      <c r="AQ328" s="419"/>
      <c r="AR328" s="419"/>
      <c r="AS328" s="419"/>
      <c r="AT328" s="419"/>
      <c r="AU328" s="419"/>
      <c r="AV328" s="419"/>
      <c r="AW328" s="419"/>
      <c r="AX328" s="419"/>
      <c r="AY328" s="419"/>
      <c r="AZ328" s="419"/>
      <c r="BA328" s="419"/>
      <c r="BB328" s="419"/>
      <c r="BC328" s="419"/>
      <c r="BD328" s="419"/>
      <c r="BE328" s="419"/>
      <c r="BF328" s="419"/>
      <c r="BG328" s="419"/>
      <c r="BH328" s="419"/>
      <c r="BI328" s="419"/>
      <c r="BJ328" s="419"/>
      <c r="BK328" s="419"/>
      <c r="BL328" s="419"/>
      <c r="BM328" s="419"/>
      <c r="BN328" s="419"/>
      <c r="BO328" s="419"/>
      <c r="BP328" s="419"/>
      <c r="BQ328" s="419"/>
      <c r="BR328" s="419"/>
      <c r="BS328" s="419"/>
      <c r="BT328" s="419"/>
      <c r="BU328" s="419"/>
      <c r="BV328" s="419"/>
      <c r="BW328" s="419"/>
      <c r="BX328" s="419"/>
      <c r="BY328" s="419"/>
      <c r="BZ328" s="419"/>
      <c r="CA328" s="419"/>
      <c r="CB328" s="419"/>
      <c r="CC328" s="419"/>
      <c r="CD328" s="419"/>
      <c r="CE328" s="419"/>
      <c r="CF328" s="419"/>
      <c r="CG328" s="419"/>
      <c r="CH328" s="419"/>
      <c r="CI328" s="419"/>
      <c r="CJ328" s="419"/>
      <c r="CK328" s="419"/>
      <c r="CL328" s="419"/>
      <c r="CM328" s="419"/>
      <c r="CN328" s="419"/>
      <c r="CO328" s="419"/>
      <c r="CP328" s="419"/>
      <c r="CQ328" s="419"/>
      <c r="CR328" s="419"/>
      <c r="CS328" s="419"/>
      <c r="CT328" s="419"/>
      <c r="CU328" s="419"/>
      <c r="CV328" s="419"/>
      <c r="CW328" s="419"/>
      <c r="CX328" s="419"/>
      <c r="CY328" s="419"/>
      <c r="CZ328" s="419"/>
      <c r="DA328" s="419"/>
      <c r="DB328" s="419"/>
      <c r="DC328" s="419"/>
      <c r="DD328" s="419"/>
      <c r="DE328" s="419"/>
      <c r="DF328" s="419"/>
      <c r="DG328" s="419"/>
      <c r="DH328" s="419"/>
      <c r="DI328" s="419"/>
      <c r="DJ328" s="419"/>
      <c r="DK328" s="419"/>
      <c r="DL328" s="419"/>
      <c r="DM328" s="419"/>
      <c r="DN328" s="419"/>
      <c r="DO328" s="419"/>
      <c r="DP328" s="419"/>
      <c r="DQ328" s="419"/>
      <c r="DR328" s="419"/>
      <c r="DS328" s="419"/>
      <c r="DT328" s="419"/>
      <c r="DU328" s="419"/>
      <c r="DV328" s="419"/>
      <c r="DW328" s="419"/>
      <c r="DX328" s="419"/>
      <c r="DY328" s="419"/>
      <c r="DZ328" s="419"/>
      <c r="EA328" s="419"/>
      <c r="EB328" s="419"/>
      <c r="EC328" s="419"/>
      <c r="ED328" s="419"/>
      <c r="EE328" s="419"/>
      <c r="EF328" s="419"/>
      <c r="EG328" s="419"/>
      <c r="EH328" s="419"/>
      <c r="EI328" s="419"/>
      <c r="EJ328" s="419"/>
      <c r="EK328" s="419"/>
      <c r="EL328" s="419"/>
      <c r="EM328" s="419"/>
      <c r="EN328" s="419"/>
      <c r="EO328" s="419"/>
      <c r="EP328" s="419"/>
      <c r="EQ328" s="419"/>
      <c r="ER328" s="419"/>
      <c r="ES328" s="419"/>
      <c r="ET328" s="419"/>
      <c r="EU328" s="419"/>
    </row>
    <row r="329" spans="1:151" s="429" customFormat="1" ht="43.5" hidden="1">
      <c r="A329" s="429" t="s">
        <v>2595</v>
      </c>
      <c r="B329" s="429" t="s">
        <v>884</v>
      </c>
      <c r="C329" s="459" t="s">
        <v>361</v>
      </c>
      <c r="D329" s="429" t="s">
        <v>2596</v>
      </c>
      <c r="E329" s="429" t="s">
        <v>2597</v>
      </c>
      <c r="F329" s="429" t="s">
        <v>33</v>
      </c>
      <c r="G329" s="429">
        <v>50</v>
      </c>
      <c r="H329" s="429" t="s">
        <v>1515</v>
      </c>
      <c r="I329" s="429" t="s">
        <v>1516</v>
      </c>
      <c r="J329" s="430" t="s">
        <v>1517</v>
      </c>
      <c r="K329" s="430" t="s">
        <v>962</v>
      </c>
      <c r="L329" s="430" t="s">
        <v>962</v>
      </c>
      <c r="M329" s="429" t="s">
        <v>1519</v>
      </c>
      <c r="N329" s="429" t="s">
        <v>1530</v>
      </c>
      <c r="O329" s="429" t="s">
        <v>1588</v>
      </c>
      <c r="P329" s="429" t="s">
        <v>33</v>
      </c>
      <c r="Q329" s="429" t="s">
        <v>33</v>
      </c>
      <c r="R329" s="429" t="s">
        <v>962</v>
      </c>
      <c r="S329" s="429" t="s">
        <v>1516</v>
      </c>
      <c r="T329" s="429" t="s">
        <v>1523</v>
      </c>
      <c r="V329" s="429" t="s">
        <v>8</v>
      </c>
      <c r="X329" s="429" t="s">
        <v>1524</v>
      </c>
      <c r="AA329" s="429" t="s">
        <v>1516</v>
      </c>
      <c r="AB329" s="429" t="s">
        <v>1516</v>
      </c>
      <c r="AC329" s="429" t="s">
        <v>1516</v>
      </c>
      <c r="AD329" s="429" t="s">
        <v>1516</v>
      </c>
      <c r="AE329" s="429" t="s">
        <v>1516</v>
      </c>
      <c r="AF329" s="430">
        <v>44530</v>
      </c>
      <c r="AG329" s="429" t="s">
        <v>1516</v>
      </c>
      <c r="AH329" s="429">
        <v>1</v>
      </c>
      <c r="AI329" s="419"/>
      <c r="AJ329" s="419"/>
      <c r="AK329" s="419"/>
      <c r="AL329" s="419"/>
      <c r="AM329" s="419"/>
      <c r="AN329" s="419"/>
      <c r="AO329" s="419"/>
      <c r="AP329" s="419"/>
      <c r="AQ329" s="419"/>
      <c r="AR329" s="419"/>
      <c r="AS329" s="419"/>
      <c r="AT329" s="419"/>
      <c r="AU329" s="419"/>
      <c r="AV329" s="419"/>
      <c r="AW329" s="419"/>
      <c r="AX329" s="419"/>
      <c r="AY329" s="419"/>
      <c r="AZ329" s="419"/>
      <c r="BA329" s="419"/>
      <c r="BB329" s="419"/>
      <c r="BC329" s="419"/>
      <c r="BD329" s="419"/>
      <c r="BE329" s="419"/>
      <c r="BF329" s="419"/>
      <c r="BG329" s="419"/>
      <c r="BH329" s="419"/>
      <c r="BI329" s="419"/>
      <c r="BJ329" s="419"/>
      <c r="BK329" s="419"/>
      <c r="BL329" s="419"/>
      <c r="BM329" s="419"/>
      <c r="BN329" s="419"/>
      <c r="BO329" s="419"/>
      <c r="BP329" s="419"/>
      <c r="BQ329" s="419"/>
      <c r="BR329" s="419"/>
      <c r="BS329" s="419"/>
      <c r="BT329" s="419"/>
      <c r="BU329" s="419"/>
      <c r="BV329" s="419"/>
      <c r="BW329" s="419"/>
      <c r="BX329" s="419"/>
      <c r="BY329" s="419"/>
      <c r="BZ329" s="419"/>
      <c r="CA329" s="419"/>
      <c r="CB329" s="419"/>
      <c r="CC329" s="419"/>
      <c r="CD329" s="419"/>
      <c r="CE329" s="419"/>
      <c r="CF329" s="419"/>
      <c r="CG329" s="419"/>
      <c r="CH329" s="419"/>
      <c r="CI329" s="419"/>
      <c r="CJ329" s="419"/>
      <c r="CK329" s="419"/>
      <c r="CL329" s="419"/>
      <c r="CM329" s="419"/>
      <c r="CN329" s="419"/>
      <c r="CO329" s="419"/>
      <c r="CP329" s="419"/>
      <c r="CQ329" s="419"/>
      <c r="CR329" s="419"/>
      <c r="CS329" s="419"/>
      <c r="CT329" s="419"/>
      <c r="CU329" s="419"/>
      <c r="CV329" s="419"/>
      <c r="CW329" s="419"/>
      <c r="CX329" s="419"/>
      <c r="CY329" s="419"/>
      <c r="CZ329" s="419"/>
      <c r="DA329" s="419"/>
      <c r="DB329" s="419"/>
      <c r="DC329" s="419"/>
      <c r="DD329" s="419"/>
      <c r="DE329" s="419"/>
      <c r="DF329" s="419"/>
      <c r="DG329" s="419"/>
      <c r="DH329" s="419"/>
      <c r="DI329" s="419"/>
      <c r="DJ329" s="419"/>
      <c r="DK329" s="419"/>
      <c r="DL329" s="419"/>
      <c r="DM329" s="419"/>
      <c r="DN329" s="419"/>
      <c r="DO329" s="419"/>
      <c r="DP329" s="419"/>
      <c r="DQ329" s="419"/>
      <c r="DR329" s="419"/>
      <c r="DS329" s="419"/>
      <c r="DT329" s="419"/>
      <c r="DU329" s="419"/>
      <c r="DV329" s="419"/>
      <c r="DW329" s="419"/>
      <c r="DX329" s="419"/>
      <c r="DY329" s="419"/>
      <c r="DZ329" s="419"/>
      <c r="EA329" s="419"/>
      <c r="EB329" s="419"/>
      <c r="EC329" s="419"/>
      <c r="ED329" s="419"/>
      <c r="EE329" s="419"/>
      <c r="EF329" s="419"/>
      <c r="EG329" s="419"/>
      <c r="EH329" s="419"/>
      <c r="EI329" s="419"/>
      <c r="EJ329" s="419"/>
      <c r="EK329" s="419"/>
      <c r="EL329" s="419"/>
      <c r="EM329" s="419"/>
      <c r="EN329" s="419"/>
      <c r="EO329" s="419"/>
      <c r="EP329" s="419"/>
      <c r="EQ329" s="419"/>
      <c r="ER329" s="419"/>
      <c r="ES329" s="419"/>
      <c r="ET329" s="419"/>
      <c r="EU329" s="419"/>
    </row>
    <row r="330" spans="1:151" s="429" customFormat="1" ht="29" hidden="1">
      <c r="A330" s="429" t="s">
        <v>2598</v>
      </c>
      <c r="B330" s="429" t="s">
        <v>884</v>
      </c>
      <c r="C330" s="459" t="s">
        <v>361</v>
      </c>
      <c r="D330" s="429" t="s">
        <v>2599</v>
      </c>
      <c r="E330" s="429" t="s">
        <v>2600</v>
      </c>
      <c r="F330" s="429" t="s">
        <v>33</v>
      </c>
      <c r="G330" s="429">
        <v>50</v>
      </c>
      <c r="H330" s="429" t="s">
        <v>1515</v>
      </c>
      <c r="I330" s="429" t="s">
        <v>1516</v>
      </c>
      <c r="J330" s="430" t="s">
        <v>1517</v>
      </c>
      <c r="K330" s="430" t="s">
        <v>962</v>
      </c>
      <c r="L330" s="430" t="s">
        <v>962</v>
      </c>
      <c r="M330" s="429" t="s">
        <v>1519</v>
      </c>
      <c r="N330" s="429" t="s">
        <v>1530</v>
      </c>
      <c r="O330" s="429" t="s">
        <v>1588</v>
      </c>
      <c r="P330" s="429" t="s">
        <v>33</v>
      </c>
      <c r="Q330" s="429" t="s">
        <v>33</v>
      </c>
      <c r="R330" s="429" t="s">
        <v>962</v>
      </c>
      <c r="S330" s="429" t="s">
        <v>1516</v>
      </c>
      <c r="T330" s="429" t="s">
        <v>1523</v>
      </c>
      <c r="V330" s="429" t="s">
        <v>8</v>
      </c>
      <c r="X330" s="429" t="s">
        <v>1524</v>
      </c>
      <c r="AA330" s="429" t="s">
        <v>1516</v>
      </c>
      <c r="AB330" s="429" t="s">
        <v>1516</v>
      </c>
      <c r="AC330" s="429" t="s">
        <v>1516</v>
      </c>
      <c r="AD330" s="429" t="s">
        <v>1516</v>
      </c>
      <c r="AE330" s="429" t="s">
        <v>1516</v>
      </c>
      <c r="AF330" s="430">
        <v>44530</v>
      </c>
      <c r="AG330" s="429" t="s">
        <v>1516</v>
      </c>
      <c r="AH330" s="429">
        <v>1</v>
      </c>
      <c r="AI330" s="419"/>
      <c r="AJ330" s="419"/>
      <c r="AK330" s="419"/>
      <c r="AL330" s="419"/>
      <c r="AM330" s="419"/>
      <c r="AN330" s="419"/>
      <c r="AO330" s="419"/>
      <c r="AP330" s="419"/>
      <c r="AQ330" s="419"/>
      <c r="AR330" s="419"/>
      <c r="AS330" s="419"/>
      <c r="AT330" s="419"/>
      <c r="AU330" s="419"/>
      <c r="AV330" s="419"/>
      <c r="AW330" s="419"/>
      <c r="AX330" s="419"/>
      <c r="AY330" s="419"/>
      <c r="AZ330" s="419"/>
      <c r="BA330" s="419"/>
      <c r="BB330" s="419"/>
      <c r="BC330" s="419"/>
      <c r="BD330" s="419"/>
      <c r="BE330" s="419"/>
      <c r="BF330" s="419"/>
      <c r="BG330" s="419"/>
      <c r="BH330" s="419"/>
      <c r="BI330" s="419"/>
      <c r="BJ330" s="419"/>
      <c r="BK330" s="419"/>
      <c r="BL330" s="419"/>
      <c r="BM330" s="419"/>
      <c r="BN330" s="419"/>
      <c r="BO330" s="419"/>
      <c r="BP330" s="419"/>
      <c r="BQ330" s="419"/>
      <c r="BR330" s="419"/>
      <c r="BS330" s="419"/>
      <c r="BT330" s="419"/>
      <c r="BU330" s="419"/>
      <c r="BV330" s="419"/>
      <c r="BW330" s="419"/>
      <c r="BX330" s="419"/>
      <c r="BY330" s="419"/>
      <c r="BZ330" s="419"/>
      <c r="CA330" s="419"/>
      <c r="CB330" s="419"/>
      <c r="CC330" s="419"/>
      <c r="CD330" s="419"/>
      <c r="CE330" s="419"/>
      <c r="CF330" s="419"/>
      <c r="CG330" s="419"/>
      <c r="CH330" s="419"/>
      <c r="CI330" s="419"/>
      <c r="CJ330" s="419"/>
      <c r="CK330" s="419"/>
      <c r="CL330" s="419"/>
      <c r="CM330" s="419"/>
      <c r="CN330" s="419"/>
      <c r="CO330" s="419"/>
      <c r="CP330" s="419"/>
      <c r="CQ330" s="419"/>
      <c r="CR330" s="419"/>
      <c r="CS330" s="419"/>
      <c r="CT330" s="419"/>
      <c r="CU330" s="419"/>
      <c r="CV330" s="419"/>
      <c r="CW330" s="419"/>
      <c r="CX330" s="419"/>
      <c r="CY330" s="419"/>
      <c r="CZ330" s="419"/>
      <c r="DA330" s="419"/>
      <c r="DB330" s="419"/>
      <c r="DC330" s="419"/>
      <c r="DD330" s="419"/>
      <c r="DE330" s="419"/>
      <c r="DF330" s="419"/>
      <c r="DG330" s="419"/>
      <c r="DH330" s="419"/>
      <c r="DI330" s="419"/>
      <c r="DJ330" s="419"/>
      <c r="DK330" s="419"/>
      <c r="DL330" s="419"/>
      <c r="DM330" s="419"/>
      <c r="DN330" s="419"/>
      <c r="DO330" s="419"/>
      <c r="DP330" s="419"/>
      <c r="DQ330" s="419"/>
      <c r="DR330" s="419"/>
      <c r="DS330" s="419"/>
      <c r="DT330" s="419"/>
      <c r="DU330" s="419"/>
      <c r="DV330" s="419"/>
      <c r="DW330" s="419"/>
      <c r="DX330" s="419"/>
      <c r="DY330" s="419"/>
      <c r="DZ330" s="419"/>
      <c r="EA330" s="419"/>
      <c r="EB330" s="419"/>
      <c r="EC330" s="419"/>
      <c r="ED330" s="419"/>
      <c r="EE330" s="419"/>
      <c r="EF330" s="419"/>
      <c r="EG330" s="419"/>
      <c r="EH330" s="419"/>
      <c r="EI330" s="419"/>
      <c r="EJ330" s="419"/>
      <c r="EK330" s="419"/>
      <c r="EL330" s="419"/>
      <c r="EM330" s="419"/>
      <c r="EN330" s="419"/>
      <c r="EO330" s="419"/>
      <c r="EP330" s="419"/>
      <c r="EQ330" s="419"/>
      <c r="ER330" s="419"/>
      <c r="ES330" s="419"/>
      <c r="ET330" s="419"/>
      <c r="EU330" s="419"/>
    </row>
    <row r="331" spans="1:151" s="429" customFormat="1" ht="58" hidden="1">
      <c r="A331" s="429" t="s">
        <v>2601</v>
      </c>
      <c r="B331" s="429" t="s">
        <v>884</v>
      </c>
      <c r="C331" s="459" t="s">
        <v>361</v>
      </c>
      <c r="D331" s="429" t="s">
        <v>2602</v>
      </c>
      <c r="E331" s="429" t="s">
        <v>2603</v>
      </c>
      <c r="F331" s="429" t="s">
        <v>33</v>
      </c>
      <c r="G331" s="429">
        <v>50</v>
      </c>
      <c r="H331" s="429" t="s">
        <v>1515</v>
      </c>
      <c r="I331" s="429" t="s">
        <v>1516</v>
      </c>
      <c r="J331" s="430" t="s">
        <v>1517</v>
      </c>
      <c r="K331" s="430" t="s">
        <v>962</v>
      </c>
      <c r="L331" s="430" t="s">
        <v>962</v>
      </c>
      <c r="M331" s="429" t="s">
        <v>1519</v>
      </c>
      <c r="N331" s="429" t="s">
        <v>1530</v>
      </c>
      <c r="O331" s="429" t="s">
        <v>1588</v>
      </c>
      <c r="P331" s="429" t="s">
        <v>33</v>
      </c>
      <c r="Q331" s="429" t="s">
        <v>33</v>
      </c>
      <c r="R331" s="429" t="s">
        <v>962</v>
      </c>
      <c r="S331" s="429" t="s">
        <v>1516</v>
      </c>
      <c r="T331" s="429" t="s">
        <v>1523</v>
      </c>
      <c r="V331" s="429" t="s">
        <v>8</v>
      </c>
      <c r="X331" s="429" t="s">
        <v>1524</v>
      </c>
      <c r="AA331" s="429" t="s">
        <v>1516</v>
      </c>
      <c r="AB331" s="429" t="s">
        <v>1516</v>
      </c>
      <c r="AC331" s="429" t="s">
        <v>1516</v>
      </c>
      <c r="AD331" s="429" t="s">
        <v>1516</v>
      </c>
      <c r="AE331" s="429" t="s">
        <v>1516</v>
      </c>
      <c r="AF331" s="430">
        <v>44530</v>
      </c>
      <c r="AG331" s="429" t="s">
        <v>1516</v>
      </c>
      <c r="AH331" s="429">
        <v>1</v>
      </c>
      <c r="AI331" s="419"/>
      <c r="AJ331" s="419"/>
      <c r="AK331" s="419"/>
      <c r="AL331" s="419"/>
      <c r="AM331" s="419"/>
      <c r="AN331" s="419"/>
      <c r="AO331" s="419"/>
      <c r="AP331" s="419"/>
      <c r="AQ331" s="419"/>
      <c r="AR331" s="419"/>
      <c r="AS331" s="419"/>
      <c r="AT331" s="419"/>
      <c r="AU331" s="419"/>
      <c r="AV331" s="419"/>
      <c r="AW331" s="419"/>
      <c r="AX331" s="419"/>
      <c r="AY331" s="419"/>
      <c r="AZ331" s="419"/>
      <c r="BA331" s="419"/>
      <c r="BB331" s="419"/>
      <c r="BC331" s="419"/>
      <c r="BD331" s="419"/>
      <c r="BE331" s="419"/>
      <c r="BF331" s="419"/>
      <c r="BG331" s="419"/>
      <c r="BH331" s="419"/>
      <c r="BI331" s="419"/>
      <c r="BJ331" s="419"/>
      <c r="BK331" s="419"/>
      <c r="BL331" s="419"/>
      <c r="BM331" s="419"/>
      <c r="BN331" s="419"/>
      <c r="BO331" s="419"/>
      <c r="BP331" s="419"/>
      <c r="BQ331" s="419"/>
      <c r="BR331" s="419"/>
      <c r="BS331" s="419"/>
      <c r="BT331" s="419"/>
      <c r="BU331" s="419"/>
      <c r="BV331" s="419"/>
      <c r="BW331" s="419"/>
      <c r="BX331" s="419"/>
      <c r="BY331" s="419"/>
      <c r="BZ331" s="419"/>
      <c r="CA331" s="419"/>
      <c r="CB331" s="419"/>
      <c r="CC331" s="419"/>
      <c r="CD331" s="419"/>
      <c r="CE331" s="419"/>
      <c r="CF331" s="419"/>
      <c r="CG331" s="419"/>
      <c r="CH331" s="419"/>
      <c r="CI331" s="419"/>
      <c r="CJ331" s="419"/>
      <c r="CK331" s="419"/>
      <c r="CL331" s="419"/>
      <c r="CM331" s="419"/>
      <c r="CN331" s="419"/>
      <c r="CO331" s="419"/>
      <c r="CP331" s="419"/>
      <c r="CQ331" s="419"/>
      <c r="CR331" s="419"/>
      <c r="CS331" s="419"/>
      <c r="CT331" s="419"/>
      <c r="CU331" s="419"/>
      <c r="CV331" s="419"/>
      <c r="CW331" s="419"/>
      <c r="CX331" s="419"/>
      <c r="CY331" s="419"/>
      <c r="CZ331" s="419"/>
      <c r="DA331" s="419"/>
      <c r="DB331" s="419"/>
      <c r="DC331" s="419"/>
      <c r="DD331" s="419"/>
      <c r="DE331" s="419"/>
      <c r="DF331" s="419"/>
      <c r="DG331" s="419"/>
      <c r="DH331" s="419"/>
      <c r="DI331" s="419"/>
      <c r="DJ331" s="419"/>
      <c r="DK331" s="419"/>
      <c r="DL331" s="419"/>
      <c r="DM331" s="419"/>
      <c r="DN331" s="419"/>
      <c r="DO331" s="419"/>
      <c r="DP331" s="419"/>
      <c r="DQ331" s="419"/>
      <c r="DR331" s="419"/>
      <c r="DS331" s="419"/>
      <c r="DT331" s="419"/>
      <c r="DU331" s="419"/>
      <c r="DV331" s="419"/>
      <c r="DW331" s="419"/>
      <c r="DX331" s="419"/>
      <c r="DY331" s="419"/>
      <c r="DZ331" s="419"/>
      <c r="EA331" s="419"/>
      <c r="EB331" s="419"/>
      <c r="EC331" s="419"/>
      <c r="ED331" s="419"/>
      <c r="EE331" s="419"/>
      <c r="EF331" s="419"/>
      <c r="EG331" s="419"/>
      <c r="EH331" s="419"/>
      <c r="EI331" s="419"/>
      <c r="EJ331" s="419"/>
      <c r="EK331" s="419"/>
      <c r="EL331" s="419"/>
      <c r="EM331" s="419"/>
      <c r="EN331" s="419"/>
      <c r="EO331" s="419"/>
      <c r="EP331" s="419"/>
      <c r="EQ331" s="419"/>
      <c r="ER331" s="419"/>
      <c r="ES331" s="419"/>
      <c r="ET331" s="419"/>
      <c r="EU331" s="419"/>
    </row>
    <row r="332" spans="1:151" s="429" customFormat="1" ht="43.5" hidden="1">
      <c r="A332" s="429" t="s">
        <v>2604</v>
      </c>
      <c r="B332" s="429" t="s">
        <v>884</v>
      </c>
      <c r="C332" s="459" t="s">
        <v>361</v>
      </c>
      <c r="D332" s="429" t="s">
        <v>2605</v>
      </c>
      <c r="E332" s="429" t="s">
        <v>2606</v>
      </c>
      <c r="F332" s="429" t="s">
        <v>33</v>
      </c>
      <c r="G332" s="429">
        <v>50</v>
      </c>
      <c r="H332" s="429" t="s">
        <v>1515</v>
      </c>
      <c r="I332" s="429" t="s">
        <v>1516</v>
      </c>
      <c r="J332" s="430" t="s">
        <v>1517</v>
      </c>
      <c r="K332" s="430" t="s">
        <v>962</v>
      </c>
      <c r="L332" s="430" t="s">
        <v>962</v>
      </c>
      <c r="M332" s="429" t="s">
        <v>1519</v>
      </c>
      <c r="N332" s="429" t="s">
        <v>1530</v>
      </c>
      <c r="O332" s="429" t="s">
        <v>1588</v>
      </c>
      <c r="P332" s="429" t="s">
        <v>33</v>
      </c>
      <c r="Q332" s="429" t="s">
        <v>33</v>
      </c>
      <c r="R332" s="429" t="s">
        <v>962</v>
      </c>
      <c r="S332" s="429" t="s">
        <v>1516</v>
      </c>
      <c r="T332" s="429" t="s">
        <v>1523</v>
      </c>
      <c r="V332" s="429" t="s">
        <v>8</v>
      </c>
      <c r="X332" s="429" t="s">
        <v>1524</v>
      </c>
      <c r="AA332" s="429" t="s">
        <v>1516</v>
      </c>
      <c r="AB332" s="429" t="s">
        <v>1516</v>
      </c>
      <c r="AC332" s="429" t="s">
        <v>1516</v>
      </c>
      <c r="AD332" s="429" t="s">
        <v>1516</v>
      </c>
      <c r="AE332" s="429" t="s">
        <v>1516</v>
      </c>
      <c r="AF332" s="430">
        <v>44530</v>
      </c>
      <c r="AG332" s="429" t="s">
        <v>1516</v>
      </c>
      <c r="AH332" s="429">
        <v>1</v>
      </c>
      <c r="AI332" s="419"/>
      <c r="AJ332" s="419"/>
      <c r="AK332" s="419"/>
      <c r="AL332" s="419"/>
      <c r="AM332" s="419"/>
      <c r="AN332" s="419"/>
      <c r="AO332" s="419"/>
      <c r="AP332" s="419"/>
      <c r="AQ332" s="419"/>
      <c r="AR332" s="419"/>
      <c r="AS332" s="419"/>
      <c r="AT332" s="419"/>
      <c r="AU332" s="419"/>
      <c r="AV332" s="419"/>
      <c r="AW332" s="419"/>
      <c r="AX332" s="419"/>
      <c r="AY332" s="419"/>
      <c r="AZ332" s="419"/>
      <c r="BA332" s="419"/>
      <c r="BB332" s="419"/>
      <c r="BC332" s="419"/>
      <c r="BD332" s="419"/>
      <c r="BE332" s="419"/>
      <c r="BF332" s="419"/>
      <c r="BG332" s="419"/>
      <c r="BH332" s="419"/>
      <c r="BI332" s="419"/>
      <c r="BJ332" s="419"/>
      <c r="BK332" s="419"/>
      <c r="BL332" s="419"/>
      <c r="BM332" s="419"/>
      <c r="BN332" s="419"/>
      <c r="BO332" s="419"/>
      <c r="BP332" s="419"/>
      <c r="BQ332" s="419"/>
      <c r="BR332" s="419"/>
      <c r="BS332" s="419"/>
      <c r="BT332" s="419"/>
      <c r="BU332" s="419"/>
      <c r="BV332" s="419"/>
      <c r="BW332" s="419"/>
      <c r="BX332" s="419"/>
      <c r="BY332" s="419"/>
      <c r="BZ332" s="419"/>
      <c r="CA332" s="419"/>
      <c r="CB332" s="419"/>
      <c r="CC332" s="419"/>
      <c r="CD332" s="419"/>
      <c r="CE332" s="419"/>
      <c r="CF332" s="419"/>
      <c r="CG332" s="419"/>
      <c r="CH332" s="419"/>
      <c r="CI332" s="419"/>
      <c r="CJ332" s="419"/>
      <c r="CK332" s="419"/>
      <c r="CL332" s="419"/>
      <c r="CM332" s="419"/>
      <c r="CN332" s="419"/>
      <c r="CO332" s="419"/>
      <c r="CP332" s="419"/>
      <c r="CQ332" s="419"/>
      <c r="CR332" s="419"/>
      <c r="CS332" s="419"/>
      <c r="CT332" s="419"/>
      <c r="CU332" s="419"/>
      <c r="CV332" s="419"/>
      <c r="CW332" s="419"/>
      <c r="CX332" s="419"/>
      <c r="CY332" s="419"/>
      <c r="CZ332" s="419"/>
      <c r="DA332" s="419"/>
      <c r="DB332" s="419"/>
      <c r="DC332" s="419"/>
      <c r="DD332" s="419"/>
      <c r="DE332" s="419"/>
      <c r="DF332" s="419"/>
      <c r="DG332" s="419"/>
      <c r="DH332" s="419"/>
      <c r="DI332" s="419"/>
      <c r="DJ332" s="419"/>
      <c r="DK332" s="419"/>
      <c r="DL332" s="419"/>
      <c r="DM332" s="419"/>
      <c r="DN332" s="419"/>
      <c r="DO332" s="419"/>
      <c r="DP332" s="419"/>
      <c r="DQ332" s="419"/>
      <c r="DR332" s="419"/>
      <c r="DS332" s="419"/>
      <c r="DT332" s="419"/>
      <c r="DU332" s="419"/>
      <c r="DV332" s="419"/>
      <c r="DW332" s="419"/>
      <c r="DX332" s="419"/>
      <c r="DY332" s="419"/>
      <c r="DZ332" s="419"/>
      <c r="EA332" s="419"/>
      <c r="EB332" s="419"/>
      <c r="EC332" s="419"/>
      <c r="ED332" s="419"/>
      <c r="EE332" s="419"/>
      <c r="EF332" s="419"/>
      <c r="EG332" s="419"/>
      <c r="EH332" s="419"/>
      <c r="EI332" s="419"/>
      <c r="EJ332" s="419"/>
      <c r="EK332" s="419"/>
      <c r="EL332" s="419"/>
      <c r="EM332" s="419"/>
      <c r="EN332" s="419"/>
      <c r="EO332" s="419"/>
      <c r="EP332" s="419"/>
      <c r="EQ332" s="419"/>
      <c r="ER332" s="419"/>
      <c r="ES332" s="419"/>
      <c r="ET332" s="419"/>
      <c r="EU332" s="419"/>
    </row>
    <row r="333" spans="1:151" s="429" customFormat="1" ht="43.5" hidden="1">
      <c r="A333" s="429" t="s">
        <v>2607</v>
      </c>
      <c r="B333" s="429" t="s">
        <v>884</v>
      </c>
      <c r="C333" s="459" t="s">
        <v>361</v>
      </c>
      <c r="D333" s="429" t="s">
        <v>2608</v>
      </c>
      <c r="E333" s="429" t="s">
        <v>2609</v>
      </c>
      <c r="F333" s="429" t="s">
        <v>33</v>
      </c>
      <c r="G333" s="429">
        <v>50</v>
      </c>
      <c r="H333" s="429" t="s">
        <v>1515</v>
      </c>
      <c r="I333" s="429" t="s">
        <v>1516</v>
      </c>
      <c r="J333" s="430" t="s">
        <v>1517</v>
      </c>
      <c r="K333" s="430" t="s">
        <v>962</v>
      </c>
      <c r="L333" s="430" t="s">
        <v>962</v>
      </c>
      <c r="M333" s="429" t="s">
        <v>1519</v>
      </c>
      <c r="N333" s="429" t="s">
        <v>1530</v>
      </c>
      <c r="O333" s="429" t="s">
        <v>1588</v>
      </c>
      <c r="P333" s="429" t="s">
        <v>33</v>
      </c>
      <c r="Q333" s="429" t="s">
        <v>33</v>
      </c>
      <c r="R333" s="429" t="s">
        <v>962</v>
      </c>
      <c r="S333" s="429" t="s">
        <v>1516</v>
      </c>
      <c r="T333" s="429" t="s">
        <v>1523</v>
      </c>
      <c r="V333" s="429" t="s">
        <v>8</v>
      </c>
      <c r="X333" s="429" t="s">
        <v>1524</v>
      </c>
      <c r="AA333" s="429" t="s">
        <v>1516</v>
      </c>
      <c r="AB333" s="429" t="s">
        <v>1516</v>
      </c>
      <c r="AC333" s="429" t="s">
        <v>1516</v>
      </c>
      <c r="AD333" s="429" t="s">
        <v>1516</v>
      </c>
      <c r="AE333" s="429" t="s">
        <v>1516</v>
      </c>
      <c r="AF333" s="430">
        <v>44530</v>
      </c>
      <c r="AG333" s="429" t="s">
        <v>1516</v>
      </c>
      <c r="AH333" s="429">
        <v>1</v>
      </c>
      <c r="AI333" s="419"/>
      <c r="AJ333" s="419"/>
      <c r="AK333" s="419"/>
      <c r="AL333" s="419"/>
      <c r="AM333" s="419"/>
      <c r="AN333" s="419"/>
      <c r="AO333" s="419"/>
      <c r="AP333" s="419"/>
      <c r="AQ333" s="419"/>
      <c r="AR333" s="419"/>
      <c r="AS333" s="419"/>
      <c r="AT333" s="419"/>
      <c r="AU333" s="419"/>
      <c r="AV333" s="419"/>
      <c r="AW333" s="419"/>
      <c r="AX333" s="419"/>
      <c r="AY333" s="419"/>
      <c r="AZ333" s="419"/>
      <c r="BA333" s="419"/>
      <c r="BB333" s="419"/>
      <c r="BC333" s="419"/>
      <c r="BD333" s="419"/>
      <c r="BE333" s="419"/>
      <c r="BF333" s="419"/>
      <c r="BG333" s="419"/>
      <c r="BH333" s="419"/>
      <c r="BI333" s="419"/>
      <c r="BJ333" s="419"/>
      <c r="BK333" s="419"/>
      <c r="BL333" s="419"/>
      <c r="BM333" s="419"/>
      <c r="BN333" s="419"/>
      <c r="BO333" s="419"/>
      <c r="BP333" s="419"/>
      <c r="BQ333" s="419"/>
      <c r="BR333" s="419"/>
      <c r="BS333" s="419"/>
      <c r="BT333" s="419"/>
      <c r="BU333" s="419"/>
      <c r="BV333" s="419"/>
      <c r="BW333" s="419"/>
      <c r="BX333" s="419"/>
      <c r="BY333" s="419"/>
      <c r="BZ333" s="419"/>
      <c r="CA333" s="419"/>
      <c r="CB333" s="419"/>
      <c r="CC333" s="419"/>
      <c r="CD333" s="419"/>
      <c r="CE333" s="419"/>
      <c r="CF333" s="419"/>
      <c r="CG333" s="419"/>
      <c r="CH333" s="419"/>
      <c r="CI333" s="419"/>
      <c r="CJ333" s="419"/>
      <c r="CK333" s="419"/>
      <c r="CL333" s="419"/>
      <c r="CM333" s="419"/>
      <c r="CN333" s="419"/>
      <c r="CO333" s="419"/>
      <c r="CP333" s="419"/>
      <c r="CQ333" s="419"/>
      <c r="CR333" s="419"/>
      <c r="CS333" s="419"/>
      <c r="CT333" s="419"/>
      <c r="CU333" s="419"/>
      <c r="CV333" s="419"/>
      <c r="CW333" s="419"/>
      <c r="CX333" s="419"/>
      <c r="CY333" s="419"/>
      <c r="CZ333" s="419"/>
      <c r="DA333" s="419"/>
      <c r="DB333" s="419"/>
      <c r="DC333" s="419"/>
      <c r="DD333" s="419"/>
      <c r="DE333" s="419"/>
      <c r="DF333" s="419"/>
      <c r="DG333" s="419"/>
      <c r="DH333" s="419"/>
      <c r="DI333" s="419"/>
      <c r="DJ333" s="419"/>
      <c r="DK333" s="419"/>
      <c r="DL333" s="419"/>
      <c r="DM333" s="419"/>
      <c r="DN333" s="419"/>
      <c r="DO333" s="419"/>
      <c r="DP333" s="419"/>
      <c r="DQ333" s="419"/>
      <c r="DR333" s="419"/>
      <c r="DS333" s="419"/>
      <c r="DT333" s="419"/>
      <c r="DU333" s="419"/>
      <c r="DV333" s="419"/>
      <c r="DW333" s="419"/>
      <c r="DX333" s="419"/>
      <c r="DY333" s="419"/>
      <c r="DZ333" s="419"/>
      <c r="EA333" s="419"/>
      <c r="EB333" s="419"/>
      <c r="EC333" s="419"/>
      <c r="ED333" s="419"/>
      <c r="EE333" s="419"/>
      <c r="EF333" s="419"/>
      <c r="EG333" s="419"/>
      <c r="EH333" s="419"/>
      <c r="EI333" s="419"/>
      <c r="EJ333" s="419"/>
      <c r="EK333" s="419"/>
      <c r="EL333" s="419"/>
      <c r="EM333" s="419"/>
      <c r="EN333" s="419"/>
      <c r="EO333" s="419"/>
      <c r="EP333" s="419"/>
      <c r="EQ333" s="419"/>
      <c r="ER333" s="419"/>
      <c r="ES333" s="419"/>
      <c r="ET333" s="419"/>
      <c r="EU333" s="419"/>
    </row>
    <row r="334" spans="1:151" s="429" customFormat="1" ht="116" hidden="1">
      <c r="A334" s="429" t="s">
        <v>2610</v>
      </c>
      <c r="B334" s="429" t="s">
        <v>884</v>
      </c>
      <c r="C334" s="459" t="s">
        <v>361</v>
      </c>
      <c r="D334" s="429" t="s">
        <v>2611</v>
      </c>
      <c r="E334" s="429" t="s">
        <v>2612</v>
      </c>
      <c r="F334" s="429" t="s">
        <v>33</v>
      </c>
      <c r="G334" s="429">
        <v>50</v>
      </c>
      <c r="H334" s="429" t="s">
        <v>1599</v>
      </c>
      <c r="I334" s="429" t="s">
        <v>1516</v>
      </c>
      <c r="J334" s="430" t="s">
        <v>1517</v>
      </c>
      <c r="K334" s="430" t="s">
        <v>962</v>
      </c>
      <c r="L334" s="430" t="s">
        <v>962</v>
      </c>
      <c r="M334" s="429" t="s">
        <v>1519</v>
      </c>
      <c r="N334" s="429" t="s">
        <v>1530</v>
      </c>
      <c r="O334" s="429" t="s">
        <v>1588</v>
      </c>
      <c r="P334" s="429" t="s">
        <v>33</v>
      </c>
      <c r="Q334" s="429" t="s">
        <v>33</v>
      </c>
      <c r="R334" s="429" t="s">
        <v>962</v>
      </c>
      <c r="S334" s="429" t="s">
        <v>1516</v>
      </c>
      <c r="T334" s="429" t="s">
        <v>1535</v>
      </c>
      <c r="V334" s="429" t="s">
        <v>8</v>
      </c>
      <c r="X334" s="429" t="s">
        <v>8</v>
      </c>
      <c r="AA334" s="429" t="s">
        <v>33</v>
      </c>
      <c r="AB334" s="429" t="s">
        <v>2074</v>
      </c>
      <c r="AC334" s="429" t="s">
        <v>2075</v>
      </c>
      <c r="AD334" s="429" t="s">
        <v>2589</v>
      </c>
      <c r="AE334" s="429" t="s">
        <v>1526</v>
      </c>
      <c r="AF334" s="430">
        <v>44530</v>
      </c>
      <c r="AG334" s="429" t="s">
        <v>1538</v>
      </c>
      <c r="AH334" s="429">
        <v>1</v>
      </c>
      <c r="AI334" s="419"/>
      <c r="AJ334" s="419"/>
      <c r="AK334" s="419"/>
      <c r="AL334" s="419"/>
      <c r="AM334" s="419"/>
      <c r="AN334" s="419"/>
      <c r="AO334" s="419"/>
      <c r="AP334" s="419"/>
      <c r="AQ334" s="419"/>
      <c r="AR334" s="419"/>
      <c r="AS334" s="419"/>
      <c r="AT334" s="419"/>
      <c r="AU334" s="419"/>
      <c r="AV334" s="419"/>
      <c r="AW334" s="419"/>
      <c r="AX334" s="419"/>
      <c r="AY334" s="419"/>
      <c r="AZ334" s="419"/>
      <c r="BA334" s="419"/>
      <c r="BB334" s="419"/>
      <c r="BC334" s="419"/>
      <c r="BD334" s="419"/>
      <c r="BE334" s="419"/>
      <c r="BF334" s="419"/>
      <c r="BG334" s="419"/>
      <c r="BH334" s="419"/>
      <c r="BI334" s="419"/>
      <c r="BJ334" s="419"/>
      <c r="BK334" s="419"/>
      <c r="BL334" s="419"/>
      <c r="BM334" s="419"/>
      <c r="BN334" s="419"/>
      <c r="BO334" s="419"/>
      <c r="BP334" s="419"/>
      <c r="BQ334" s="419"/>
      <c r="BR334" s="419"/>
      <c r="BS334" s="419"/>
      <c r="BT334" s="419"/>
      <c r="BU334" s="419"/>
      <c r="BV334" s="419"/>
      <c r="BW334" s="419"/>
      <c r="BX334" s="419"/>
      <c r="BY334" s="419"/>
      <c r="BZ334" s="419"/>
      <c r="CA334" s="419"/>
      <c r="CB334" s="419"/>
      <c r="CC334" s="419"/>
      <c r="CD334" s="419"/>
      <c r="CE334" s="419"/>
      <c r="CF334" s="419"/>
      <c r="CG334" s="419"/>
      <c r="CH334" s="419"/>
      <c r="CI334" s="419"/>
      <c r="CJ334" s="419"/>
      <c r="CK334" s="419"/>
      <c r="CL334" s="419"/>
      <c r="CM334" s="419"/>
      <c r="CN334" s="419"/>
      <c r="CO334" s="419"/>
      <c r="CP334" s="419"/>
      <c r="CQ334" s="419"/>
      <c r="CR334" s="419"/>
      <c r="CS334" s="419"/>
      <c r="CT334" s="419"/>
      <c r="CU334" s="419"/>
      <c r="CV334" s="419"/>
      <c r="CW334" s="419"/>
      <c r="CX334" s="419"/>
      <c r="CY334" s="419"/>
      <c r="CZ334" s="419"/>
      <c r="DA334" s="419"/>
      <c r="DB334" s="419"/>
      <c r="DC334" s="419"/>
      <c r="DD334" s="419"/>
      <c r="DE334" s="419"/>
      <c r="DF334" s="419"/>
      <c r="DG334" s="419"/>
      <c r="DH334" s="419"/>
      <c r="DI334" s="419"/>
      <c r="DJ334" s="419"/>
      <c r="DK334" s="419"/>
      <c r="DL334" s="419"/>
      <c r="DM334" s="419"/>
      <c r="DN334" s="419"/>
      <c r="DO334" s="419"/>
      <c r="DP334" s="419"/>
      <c r="DQ334" s="419"/>
      <c r="DR334" s="419"/>
      <c r="DS334" s="419"/>
      <c r="DT334" s="419"/>
      <c r="DU334" s="419"/>
      <c r="DV334" s="419"/>
      <c r="DW334" s="419"/>
      <c r="DX334" s="419"/>
      <c r="DY334" s="419"/>
      <c r="DZ334" s="419"/>
      <c r="EA334" s="419"/>
      <c r="EB334" s="419"/>
      <c r="EC334" s="419"/>
      <c r="ED334" s="419"/>
      <c r="EE334" s="419"/>
      <c r="EF334" s="419"/>
      <c r="EG334" s="419"/>
      <c r="EH334" s="419"/>
      <c r="EI334" s="419"/>
      <c r="EJ334" s="419"/>
      <c r="EK334" s="419"/>
      <c r="EL334" s="419"/>
      <c r="EM334" s="419"/>
      <c r="EN334" s="419"/>
      <c r="EO334" s="419"/>
      <c r="EP334" s="419"/>
      <c r="EQ334" s="419"/>
      <c r="ER334" s="419"/>
      <c r="ES334" s="419"/>
      <c r="ET334" s="419"/>
      <c r="EU334" s="419"/>
    </row>
    <row r="335" spans="1:151" s="429" customFormat="1" ht="72.5" hidden="1">
      <c r="A335" s="429" t="s">
        <v>2613</v>
      </c>
      <c r="B335" s="429" t="s">
        <v>884</v>
      </c>
      <c r="C335" s="459" t="s">
        <v>361</v>
      </c>
      <c r="D335" s="429" t="s">
        <v>2614</v>
      </c>
      <c r="E335" s="429" t="s">
        <v>2615</v>
      </c>
      <c r="F335" s="429" t="s">
        <v>33</v>
      </c>
      <c r="G335" s="429">
        <v>50</v>
      </c>
      <c r="H335" s="429" t="s">
        <v>1515</v>
      </c>
      <c r="I335" s="429" t="s">
        <v>1516</v>
      </c>
      <c r="J335" s="430" t="s">
        <v>1517</v>
      </c>
      <c r="K335" s="430" t="s">
        <v>962</v>
      </c>
      <c r="L335" s="430" t="s">
        <v>962</v>
      </c>
      <c r="M335" s="429" t="s">
        <v>1519</v>
      </c>
      <c r="N335" s="429" t="s">
        <v>1530</v>
      </c>
      <c r="O335" s="429" t="s">
        <v>1588</v>
      </c>
      <c r="P335" s="429" t="s">
        <v>33</v>
      </c>
      <c r="Q335" s="429" t="s">
        <v>33</v>
      </c>
      <c r="R335" s="429" t="s">
        <v>962</v>
      </c>
      <c r="S335" s="429" t="s">
        <v>1516</v>
      </c>
      <c r="T335" s="429" t="s">
        <v>1523</v>
      </c>
      <c r="V335" s="429" t="s">
        <v>8</v>
      </c>
      <c r="X335" s="429" t="s">
        <v>1524</v>
      </c>
      <c r="AA335" s="429" t="s">
        <v>1516</v>
      </c>
      <c r="AB335" s="429" t="s">
        <v>1516</v>
      </c>
      <c r="AC335" s="429" t="s">
        <v>1516</v>
      </c>
      <c r="AD335" s="429" t="s">
        <v>1516</v>
      </c>
      <c r="AE335" s="429" t="s">
        <v>1516</v>
      </c>
      <c r="AF335" s="430">
        <v>44530</v>
      </c>
      <c r="AG335" s="429" t="s">
        <v>1516</v>
      </c>
      <c r="AH335" s="429">
        <v>1</v>
      </c>
      <c r="AI335" s="419"/>
      <c r="AJ335" s="419"/>
      <c r="AK335" s="419"/>
      <c r="AL335" s="419"/>
      <c r="AM335" s="419"/>
      <c r="AN335" s="419"/>
      <c r="AO335" s="419"/>
      <c r="AP335" s="419"/>
      <c r="AQ335" s="419"/>
      <c r="AR335" s="419"/>
      <c r="AS335" s="419"/>
      <c r="AT335" s="419"/>
      <c r="AU335" s="419"/>
      <c r="AV335" s="419"/>
      <c r="AW335" s="419"/>
      <c r="AX335" s="419"/>
      <c r="AY335" s="419"/>
      <c r="AZ335" s="419"/>
      <c r="BA335" s="419"/>
      <c r="BB335" s="419"/>
      <c r="BC335" s="419"/>
      <c r="BD335" s="419"/>
      <c r="BE335" s="419"/>
      <c r="BF335" s="419"/>
      <c r="BG335" s="419"/>
      <c r="BH335" s="419"/>
      <c r="BI335" s="419"/>
      <c r="BJ335" s="419"/>
      <c r="BK335" s="419"/>
      <c r="BL335" s="419"/>
      <c r="BM335" s="419"/>
      <c r="BN335" s="419"/>
      <c r="BO335" s="419"/>
      <c r="BP335" s="419"/>
      <c r="BQ335" s="419"/>
      <c r="BR335" s="419"/>
      <c r="BS335" s="419"/>
      <c r="BT335" s="419"/>
      <c r="BU335" s="419"/>
      <c r="BV335" s="419"/>
      <c r="BW335" s="419"/>
      <c r="BX335" s="419"/>
      <c r="BY335" s="419"/>
      <c r="BZ335" s="419"/>
      <c r="CA335" s="419"/>
      <c r="CB335" s="419"/>
      <c r="CC335" s="419"/>
      <c r="CD335" s="419"/>
      <c r="CE335" s="419"/>
      <c r="CF335" s="419"/>
      <c r="CG335" s="419"/>
      <c r="CH335" s="419"/>
      <c r="CI335" s="419"/>
      <c r="CJ335" s="419"/>
      <c r="CK335" s="419"/>
      <c r="CL335" s="419"/>
      <c r="CM335" s="419"/>
      <c r="CN335" s="419"/>
      <c r="CO335" s="419"/>
      <c r="CP335" s="419"/>
      <c r="CQ335" s="419"/>
      <c r="CR335" s="419"/>
      <c r="CS335" s="419"/>
      <c r="CT335" s="419"/>
      <c r="CU335" s="419"/>
      <c r="CV335" s="419"/>
      <c r="CW335" s="419"/>
      <c r="CX335" s="419"/>
      <c r="CY335" s="419"/>
      <c r="CZ335" s="419"/>
      <c r="DA335" s="419"/>
      <c r="DB335" s="419"/>
      <c r="DC335" s="419"/>
      <c r="DD335" s="419"/>
      <c r="DE335" s="419"/>
      <c r="DF335" s="419"/>
      <c r="DG335" s="419"/>
      <c r="DH335" s="419"/>
      <c r="DI335" s="419"/>
      <c r="DJ335" s="419"/>
      <c r="DK335" s="419"/>
      <c r="DL335" s="419"/>
      <c r="DM335" s="419"/>
      <c r="DN335" s="419"/>
      <c r="DO335" s="419"/>
      <c r="DP335" s="419"/>
      <c r="DQ335" s="419"/>
      <c r="DR335" s="419"/>
      <c r="DS335" s="419"/>
      <c r="DT335" s="419"/>
      <c r="DU335" s="419"/>
      <c r="DV335" s="419"/>
      <c r="DW335" s="419"/>
      <c r="DX335" s="419"/>
      <c r="DY335" s="419"/>
      <c r="DZ335" s="419"/>
      <c r="EA335" s="419"/>
      <c r="EB335" s="419"/>
      <c r="EC335" s="419"/>
      <c r="ED335" s="419"/>
      <c r="EE335" s="419"/>
      <c r="EF335" s="419"/>
      <c r="EG335" s="419"/>
      <c r="EH335" s="419"/>
      <c r="EI335" s="419"/>
      <c r="EJ335" s="419"/>
      <c r="EK335" s="419"/>
      <c r="EL335" s="419"/>
      <c r="EM335" s="419"/>
      <c r="EN335" s="419"/>
      <c r="EO335" s="419"/>
      <c r="EP335" s="419"/>
      <c r="EQ335" s="419"/>
      <c r="ER335" s="419"/>
      <c r="ES335" s="419"/>
      <c r="ET335" s="419"/>
      <c r="EU335" s="419"/>
    </row>
    <row r="336" spans="1:151" s="429" customFormat="1" ht="29" hidden="1">
      <c r="A336" s="429" t="s">
        <v>2616</v>
      </c>
      <c r="B336" s="429" t="s">
        <v>884</v>
      </c>
      <c r="C336" s="459" t="s">
        <v>361</v>
      </c>
      <c r="D336" s="429" t="s">
        <v>2617</v>
      </c>
      <c r="E336" s="429" t="s">
        <v>2618</v>
      </c>
      <c r="F336" s="429" t="s">
        <v>33</v>
      </c>
      <c r="G336" s="429">
        <v>50</v>
      </c>
      <c r="H336" s="429" t="s">
        <v>1515</v>
      </c>
      <c r="I336" s="429" t="s">
        <v>1516</v>
      </c>
      <c r="J336" s="430" t="s">
        <v>1517</v>
      </c>
      <c r="K336" s="430" t="s">
        <v>962</v>
      </c>
      <c r="L336" s="430" t="s">
        <v>962</v>
      </c>
      <c r="M336" s="429" t="s">
        <v>1519</v>
      </c>
      <c r="N336" s="429" t="s">
        <v>1530</v>
      </c>
      <c r="O336" s="429" t="s">
        <v>1588</v>
      </c>
      <c r="P336" s="429" t="s">
        <v>33</v>
      </c>
      <c r="Q336" s="429" t="s">
        <v>33</v>
      </c>
      <c r="R336" s="429" t="s">
        <v>962</v>
      </c>
      <c r="S336" s="429" t="s">
        <v>1516</v>
      </c>
      <c r="T336" s="429" t="s">
        <v>1523</v>
      </c>
      <c r="V336" s="429" t="s">
        <v>8</v>
      </c>
      <c r="X336" s="429" t="s">
        <v>1524</v>
      </c>
      <c r="AA336" s="429" t="s">
        <v>1516</v>
      </c>
      <c r="AB336" s="429" t="s">
        <v>1516</v>
      </c>
      <c r="AC336" s="429" t="s">
        <v>1516</v>
      </c>
      <c r="AD336" s="429" t="s">
        <v>1516</v>
      </c>
      <c r="AE336" s="429" t="s">
        <v>1516</v>
      </c>
      <c r="AF336" s="430">
        <v>44530</v>
      </c>
      <c r="AG336" s="429" t="s">
        <v>1516</v>
      </c>
      <c r="AH336" s="429">
        <v>1</v>
      </c>
      <c r="AI336" s="419"/>
      <c r="AJ336" s="419"/>
      <c r="AK336" s="419"/>
      <c r="AL336" s="419"/>
      <c r="AM336" s="419"/>
      <c r="AN336" s="419"/>
      <c r="AO336" s="419"/>
      <c r="AP336" s="419"/>
      <c r="AQ336" s="419"/>
      <c r="AR336" s="419"/>
      <c r="AS336" s="419"/>
      <c r="AT336" s="419"/>
      <c r="AU336" s="419"/>
      <c r="AV336" s="419"/>
      <c r="AW336" s="419"/>
      <c r="AX336" s="419"/>
      <c r="AY336" s="419"/>
      <c r="AZ336" s="419"/>
      <c r="BA336" s="419"/>
      <c r="BB336" s="419"/>
      <c r="BC336" s="419"/>
      <c r="BD336" s="419"/>
      <c r="BE336" s="419"/>
      <c r="BF336" s="419"/>
      <c r="BG336" s="419"/>
      <c r="BH336" s="419"/>
      <c r="BI336" s="419"/>
      <c r="BJ336" s="419"/>
      <c r="BK336" s="419"/>
      <c r="BL336" s="419"/>
      <c r="BM336" s="419"/>
      <c r="BN336" s="419"/>
      <c r="BO336" s="419"/>
      <c r="BP336" s="419"/>
      <c r="BQ336" s="419"/>
      <c r="BR336" s="419"/>
      <c r="BS336" s="419"/>
      <c r="BT336" s="419"/>
      <c r="BU336" s="419"/>
      <c r="BV336" s="419"/>
      <c r="BW336" s="419"/>
      <c r="BX336" s="419"/>
      <c r="BY336" s="419"/>
      <c r="BZ336" s="419"/>
      <c r="CA336" s="419"/>
      <c r="CB336" s="419"/>
      <c r="CC336" s="419"/>
      <c r="CD336" s="419"/>
      <c r="CE336" s="419"/>
      <c r="CF336" s="419"/>
      <c r="CG336" s="419"/>
      <c r="CH336" s="419"/>
      <c r="CI336" s="419"/>
      <c r="CJ336" s="419"/>
      <c r="CK336" s="419"/>
      <c r="CL336" s="419"/>
      <c r="CM336" s="419"/>
      <c r="CN336" s="419"/>
      <c r="CO336" s="419"/>
      <c r="CP336" s="419"/>
      <c r="CQ336" s="419"/>
      <c r="CR336" s="419"/>
      <c r="CS336" s="419"/>
      <c r="CT336" s="419"/>
      <c r="CU336" s="419"/>
      <c r="CV336" s="419"/>
      <c r="CW336" s="419"/>
      <c r="CX336" s="419"/>
      <c r="CY336" s="419"/>
      <c r="CZ336" s="419"/>
      <c r="DA336" s="419"/>
      <c r="DB336" s="419"/>
      <c r="DC336" s="419"/>
      <c r="DD336" s="419"/>
      <c r="DE336" s="419"/>
      <c r="DF336" s="419"/>
      <c r="DG336" s="419"/>
      <c r="DH336" s="419"/>
      <c r="DI336" s="419"/>
      <c r="DJ336" s="419"/>
      <c r="DK336" s="419"/>
      <c r="DL336" s="419"/>
      <c r="DM336" s="419"/>
      <c r="DN336" s="419"/>
      <c r="DO336" s="419"/>
      <c r="DP336" s="419"/>
      <c r="DQ336" s="419"/>
      <c r="DR336" s="419"/>
      <c r="DS336" s="419"/>
      <c r="DT336" s="419"/>
      <c r="DU336" s="419"/>
      <c r="DV336" s="419"/>
      <c r="DW336" s="419"/>
      <c r="DX336" s="419"/>
      <c r="DY336" s="419"/>
      <c r="DZ336" s="419"/>
      <c r="EA336" s="419"/>
      <c r="EB336" s="419"/>
      <c r="EC336" s="419"/>
      <c r="ED336" s="419"/>
      <c r="EE336" s="419"/>
      <c r="EF336" s="419"/>
      <c r="EG336" s="419"/>
      <c r="EH336" s="419"/>
      <c r="EI336" s="419"/>
      <c r="EJ336" s="419"/>
      <c r="EK336" s="419"/>
      <c r="EL336" s="419"/>
      <c r="EM336" s="419"/>
      <c r="EN336" s="419"/>
      <c r="EO336" s="419"/>
      <c r="EP336" s="419"/>
      <c r="EQ336" s="419"/>
      <c r="ER336" s="419"/>
      <c r="ES336" s="419"/>
      <c r="ET336" s="419"/>
      <c r="EU336" s="419"/>
    </row>
    <row r="337" spans="1:151" s="429" customFormat="1" ht="43.5" hidden="1">
      <c r="A337" s="429" t="s">
        <v>2619</v>
      </c>
      <c r="B337" s="429" t="s">
        <v>884</v>
      </c>
      <c r="C337" s="459" t="s">
        <v>361</v>
      </c>
      <c r="D337" s="429" t="s">
        <v>2620</v>
      </c>
      <c r="E337" s="429" t="s">
        <v>2621</v>
      </c>
      <c r="F337" s="429" t="s">
        <v>33</v>
      </c>
      <c r="G337" s="429">
        <v>50</v>
      </c>
      <c r="H337" s="429" t="s">
        <v>1515</v>
      </c>
      <c r="I337" s="429" t="s">
        <v>1516</v>
      </c>
      <c r="J337" s="430" t="s">
        <v>1517</v>
      </c>
      <c r="K337" s="430" t="s">
        <v>962</v>
      </c>
      <c r="L337" s="430" t="s">
        <v>962</v>
      </c>
      <c r="M337" s="429" t="s">
        <v>1519</v>
      </c>
      <c r="N337" s="429" t="s">
        <v>1530</v>
      </c>
      <c r="O337" s="429" t="s">
        <v>1588</v>
      </c>
      <c r="P337" s="429" t="s">
        <v>33</v>
      </c>
      <c r="Q337" s="429" t="s">
        <v>33</v>
      </c>
      <c r="R337" s="429" t="s">
        <v>962</v>
      </c>
      <c r="S337" s="429" t="s">
        <v>1516</v>
      </c>
      <c r="T337" s="429" t="s">
        <v>1523</v>
      </c>
      <c r="V337" s="429" t="s">
        <v>8</v>
      </c>
      <c r="X337" s="429" t="s">
        <v>1524</v>
      </c>
      <c r="AA337" s="429" t="s">
        <v>1516</v>
      </c>
      <c r="AB337" s="429" t="s">
        <v>1516</v>
      </c>
      <c r="AC337" s="429" t="s">
        <v>1516</v>
      </c>
      <c r="AD337" s="429" t="s">
        <v>1516</v>
      </c>
      <c r="AE337" s="429" t="s">
        <v>1516</v>
      </c>
      <c r="AF337" s="430">
        <v>44530</v>
      </c>
      <c r="AG337" s="429" t="s">
        <v>1516</v>
      </c>
      <c r="AH337" s="429">
        <v>1</v>
      </c>
      <c r="AI337" s="419"/>
      <c r="AJ337" s="419"/>
      <c r="AK337" s="419"/>
      <c r="AL337" s="419"/>
      <c r="AM337" s="419"/>
      <c r="AN337" s="419"/>
      <c r="AO337" s="419"/>
      <c r="AP337" s="419"/>
      <c r="AQ337" s="419"/>
      <c r="AR337" s="419"/>
      <c r="AS337" s="419"/>
      <c r="AT337" s="419"/>
      <c r="AU337" s="419"/>
      <c r="AV337" s="419"/>
      <c r="AW337" s="419"/>
      <c r="AX337" s="419"/>
      <c r="AY337" s="419"/>
      <c r="AZ337" s="419"/>
      <c r="BA337" s="419"/>
      <c r="BB337" s="419"/>
      <c r="BC337" s="419"/>
      <c r="BD337" s="419"/>
      <c r="BE337" s="419"/>
      <c r="BF337" s="419"/>
      <c r="BG337" s="419"/>
      <c r="BH337" s="419"/>
      <c r="BI337" s="419"/>
      <c r="BJ337" s="419"/>
      <c r="BK337" s="419"/>
      <c r="BL337" s="419"/>
      <c r="BM337" s="419"/>
      <c r="BN337" s="419"/>
      <c r="BO337" s="419"/>
      <c r="BP337" s="419"/>
      <c r="BQ337" s="419"/>
      <c r="BR337" s="419"/>
      <c r="BS337" s="419"/>
      <c r="BT337" s="419"/>
      <c r="BU337" s="419"/>
      <c r="BV337" s="419"/>
      <c r="BW337" s="419"/>
      <c r="BX337" s="419"/>
      <c r="BY337" s="419"/>
      <c r="BZ337" s="419"/>
      <c r="CA337" s="419"/>
      <c r="CB337" s="419"/>
      <c r="CC337" s="419"/>
      <c r="CD337" s="419"/>
      <c r="CE337" s="419"/>
      <c r="CF337" s="419"/>
      <c r="CG337" s="419"/>
      <c r="CH337" s="419"/>
      <c r="CI337" s="419"/>
      <c r="CJ337" s="419"/>
      <c r="CK337" s="419"/>
      <c r="CL337" s="419"/>
      <c r="CM337" s="419"/>
      <c r="CN337" s="419"/>
      <c r="CO337" s="419"/>
      <c r="CP337" s="419"/>
      <c r="CQ337" s="419"/>
      <c r="CR337" s="419"/>
      <c r="CS337" s="419"/>
      <c r="CT337" s="419"/>
      <c r="CU337" s="419"/>
      <c r="CV337" s="419"/>
      <c r="CW337" s="419"/>
      <c r="CX337" s="419"/>
      <c r="CY337" s="419"/>
      <c r="CZ337" s="419"/>
      <c r="DA337" s="419"/>
      <c r="DB337" s="419"/>
      <c r="DC337" s="419"/>
      <c r="DD337" s="419"/>
      <c r="DE337" s="419"/>
      <c r="DF337" s="419"/>
      <c r="DG337" s="419"/>
      <c r="DH337" s="419"/>
      <c r="DI337" s="419"/>
      <c r="DJ337" s="419"/>
      <c r="DK337" s="419"/>
      <c r="DL337" s="419"/>
      <c r="DM337" s="419"/>
      <c r="DN337" s="419"/>
      <c r="DO337" s="419"/>
      <c r="DP337" s="419"/>
      <c r="DQ337" s="419"/>
      <c r="DR337" s="419"/>
      <c r="DS337" s="419"/>
      <c r="DT337" s="419"/>
      <c r="DU337" s="419"/>
      <c r="DV337" s="419"/>
      <c r="DW337" s="419"/>
      <c r="DX337" s="419"/>
      <c r="DY337" s="419"/>
      <c r="DZ337" s="419"/>
      <c r="EA337" s="419"/>
      <c r="EB337" s="419"/>
      <c r="EC337" s="419"/>
      <c r="ED337" s="419"/>
      <c r="EE337" s="419"/>
      <c r="EF337" s="419"/>
      <c r="EG337" s="419"/>
      <c r="EH337" s="419"/>
      <c r="EI337" s="419"/>
      <c r="EJ337" s="419"/>
      <c r="EK337" s="419"/>
      <c r="EL337" s="419"/>
      <c r="EM337" s="419"/>
      <c r="EN337" s="419"/>
      <c r="EO337" s="419"/>
      <c r="EP337" s="419"/>
      <c r="EQ337" s="419"/>
      <c r="ER337" s="419"/>
      <c r="ES337" s="419"/>
      <c r="ET337" s="419"/>
      <c r="EU337" s="419"/>
    </row>
    <row r="338" spans="1:151" s="429" customFormat="1" ht="29" hidden="1">
      <c r="A338" s="429" t="s">
        <v>2622</v>
      </c>
      <c r="B338" s="429" t="s">
        <v>884</v>
      </c>
      <c r="C338" s="459" t="s">
        <v>361</v>
      </c>
      <c r="D338" s="429" t="s">
        <v>2623</v>
      </c>
      <c r="E338" s="429" t="s">
        <v>2624</v>
      </c>
      <c r="F338" s="429" t="s">
        <v>33</v>
      </c>
      <c r="G338" s="429">
        <v>50</v>
      </c>
      <c r="H338" s="429" t="s">
        <v>1515</v>
      </c>
      <c r="I338" s="429" t="s">
        <v>1516</v>
      </c>
      <c r="J338" s="430" t="s">
        <v>1517</v>
      </c>
      <c r="K338" s="430" t="s">
        <v>962</v>
      </c>
      <c r="L338" s="430" t="s">
        <v>962</v>
      </c>
      <c r="M338" s="429" t="s">
        <v>1519</v>
      </c>
      <c r="N338" s="429" t="s">
        <v>1530</v>
      </c>
      <c r="O338" s="429" t="s">
        <v>1588</v>
      </c>
      <c r="P338" s="429" t="s">
        <v>33</v>
      </c>
      <c r="Q338" s="429" t="s">
        <v>33</v>
      </c>
      <c r="R338" s="429" t="s">
        <v>962</v>
      </c>
      <c r="S338" s="429" t="s">
        <v>1516</v>
      </c>
      <c r="T338" s="429" t="s">
        <v>1523</v>
      </c>
      <c r="V338" s="429" t="s">
        <v>8</v>
      </c>
      <c r="X338" s="429" t="s">
        <v>1524</v>
      </c>
      <c r="AA338" s="429" t="s">
        <v>1516</v>
      </c>
      <c r="AB338" s="429" t="s">
        <v>1516</v>
      </c>
      <c r="AC338" s="429" t="s">
        <v>1516</v>
      </c>
      <c r="AD338" s="429" t="s">
        <v>1516</v>
      </c>
      <c r="AE338" s="429" t="s">
        <v>1516</v>
      </c>
      <c r="AF338" s="430">
        <v>44530</v>
      </c>
      <c r="AG338" s="429" t="s">
        <v>1516</v>
      </c>
      <c r="AH338" s="429">
        <v>1</v>
      </c>
      <c r="AI338" s="419"/>
      <c r="AJ338" s="419"/>
      <c r="AK338" s="419"/>
      <c r="AL338" s="419"/>
      <c r="AM338" s="419"/>
      <c r="AN338" s="419"/>
      <c r="AO338" s="419"/>
      <c r="AP338" s="419"/>
      <c r="AQ338" s="419"/>
      <c r="AR338" s="419"/>
      <c r="AS338" s="419"/>
      <c r="AT338" s="419"/>
      <c r="AU338" s="419"/>
      <c r="AV338" s="419"/>
      <c r="AW338" s="419"/>
      <c r="AX338" s="419"/>
      <c r="AY338" s="419"/>
      <c r="AZ338" s="419"/>
      <c r="BA338" s="419"/>
      <c r="BB338" s="419"/>
      <c r="BC338" s="419"/>
      <c r="BD338" s="419"/>
      <c r="BE338" s="419"/>
      <c r="BF338" s="419"/>
      <c r="BG338" s="419"/>
      <c r="BH338" s="419"/>
      <c r="BI338" s="419"/>
      <c r="BJ338" s="419"/>
      <c r="BK338" s="419"/>
      <c r="BL338" s="419"/>
      <c r="BM338" s="419"/>
      <c r="BN338" s="419"/>
      <c r="BO338" s="419"/>
      <c r="BP338" s="419"/>
      <c r="BQ338" s="419"/>
      <c r="BR338" s="419"/>
      <c r="BS338" s="419"/>
      <c r="BT338" s="419"/>
      <c r="BU338" s="419"/>
      <c r="BV338" s="419"/>
      <c r="BW338" s="419"/>
      <c r="BX338" s="419"/>
      <c r="BY338" s="419"/>
      <c r="BZ338" s="419"/>
      <c r="CA338" s="419"/>
      <c r="CB338" s="419"/>
      <c r="CC338" s="419"/>
      <c r="CD338" s="419"/>
      <c r="CE338" s="419"/>
      <c r="CF338" s="419"/>
      <c r="CG338" s="419"/>
      <c r="CH338" s="419"/>
      <c r="CI338" s="419"/>
      <c r="CJ338" s="419"/>
      <c r="CK338" s="419"/>
      <c r="CL338" s="419"/>
      <c r="CM338" s="419"/>
      <c r="CN338" s="419"/>
      <c r="CO338" s="419"/>
      <c r="CP338" s="419"/>
      <c r="CQ338" s="419"/>
      <c r="CR338" s="419"/>
      <c r="CS338" s="419"/>
      <c r="CT338" s="419"/>
      <c r="CU338" s="419"/>
      <c r="CV338" s="419"/>
      <c r="CW338" s="419"/>
      <c r="CX338" s="419"/>
      <c r="CY338" s="419"/>
      <c r="CZ338" s="419"/>
      <c r="DA338" s="419"/>
      <c r="DB338" s="419"/>
      <c r="DC338" s="419"/>
      <c r="DD338" s="419"/>
      <c r="DE338" s="419"/>
      <c r="DF338" s="419"/>
      <c r="DG338" s="419"/>
      <c r="DH338" s="419"/>
      <c r="DI338" s="419"/>
      <c r="DJ338" s="419"/>
      <c r="DK338" s="419"/>
      <c r="DL338" s="419"/>
      <c r="DM338" s="419"/>
      <c r="DN338" s="419"/>
      <c r="DO338" s="419"/>
      <c r="DP338" s="419"/>
      <c r="DQ338" s="419"/>
      <c r="DR338" s="419"/>
      <c r="DS338" s="419"/>
      <c r="DT338" s="419"/>
      <c r="DU338" s="419"/>
      <c r="DV338" s="419"/>
      <c r="DW338" s="419"/>
      <c r="DX338" s="419"/>
      <c r="DY338" s="419"/>
      <c r="DZ338" s="419"/>
      <c r="EA338" s="419"/>
      <c r="EB338" s="419"/>
      <c r="EC338" s="419"/>
      <c r="ED338" s="419"/>
      <c r="EE338" s="419"/>
      <c r="EF338" s="419"/>
      <c r="EG338" s="419"/>
      <c r="EH338" s="419"/>
      <c r="EI338" s="419"/>
      <c r="EJ338" s="419"/>
      <c r="EK338" s="419"/>
      <c r="EL338" s="419"/>
      <c r="EM338" s="419"/>
      <c r="EN338" s="419"/>
      <c r="EO338" s="419"/>
      <c r="EP338" s="419"/>
      <c r="EQ338" s="419"/>
      <c r="ER338" s="419"/>
      <c r="ES338" s="419"/>
      <c r="ET338" s="419"/>
      <c r="EU338" s="419"/>
    </row>
    <row r="339" spans="1:151" s="429" customFormat="1" ht="87" hidden="1">
      <c r="A339" s="429" t="s">
        <v>2625</v>
      </c>
      <c r="B339" s="429" t="s">
        <v>884</v>
      </c>
      <c r="C339" s="459" t="s">
        <v>361</v>
      </c>
      <c r="D339" s="429" t="s">
        <v>2626</v>
      </c>
      <c r="E339" s="429" t="s">
        <v>2627</v>
      </c>
      <c r="F339" s="429" t="s">
        <v>33</v>
      </c>
      <c r="G339" s="429">
        <v>50</v>
      </c>
      <c r="H339" s="429" t="s">
        <v>1515</v>
      </c>
      <c r="I339" s="429" t="s">
        <v>1516</v>
      </c>
      <c r="J339" s="430" t="s">
        <v>1517</v>
      </c>
      <c r="K339" s="430" t="s">
        <v>962</v>
      </c>
      <c r="L339" s="430" t="s">
        <v>962</v>
      </c>
      <c r="M339" s="429" t="s">
        <v>1519</v>
      </c>
      <c r="N339" s="429" t="s">
        <v>1530</v>
      </c>
      <c r="O339" s="429" t="s">
        <v>1588</v>
      </c>
      <c r="P339" s="429" t="s">
        <v>33</v>
      </c>
      <c r="Q339" s="429" t="s">
        <v>33</v>
      </c>
      <c r="R339" s="429" t="s">
        <v>962</v>
      </c>
      <c r="S339" s="429" t="s">
        <v>1516</v>
      </c>
      <c r="T339" s="429" t="s">
        <v>1523</v>
      </c>
      <c r="V339" s="429" t="s">
        <v>8</v>
      </c>
      <c r="X339" s="429" t="s">
        <v>1524</v>
      </c>
      <c r="AA339" s="429" t="s">
        <v>1516</v>
      </c>
      <c r="AB339" s="429" t="s">
        <v>1516</v>
      </c>
      <c r="AC339" s="429" t="s">
        <v>1516</v>
      </c>
      <c r="AD339" s="429" t="s">
        <v>1516</v>
      </c>
      <c r="AE339" s="429" t="s">
        <v>1516</v>
      </c>
      <c r="AF339" s="430">
        <v>44530</v>
      </c>
      <c r="AG339" s="429" t="s">
        <v>1516</v>
      </c>
      <c r="AH339" s="429">
        <v>1</v>
      </c>
      <c r="AI339" s="419"/>
      <c r="AJ339" s="419"/>
      <c r="AK339" s="419"/>
      <c r="AL339" s="419"/>
      <c r="AM339" s="419"/>
      <c r="AN339" s="419"/>
      <c r="AO339" s="419"/>
      <c r="AP339" s="419"/>
      <c r="AQ339" s="419"/>
      <c r="AR339" s="419"/>
      <c r="AS339" s="419"/>
      <c r="AT339" s="419"/>
      <c r="AU339" s="419"/>
      <c r="AV339" s="419"/>
      <c r="AW339" s="419"/>
      <c r="AX339" s="419"/>
      <c r="AY339" s="419"/>
      <c r="AZ339" s="419"/>
      <c r="BA339" s="419"/>
      <c r="BB339" s="419"/>
      <c r="BC339" s="419"/>
      <c r="BD339" s="419"/>
      <c r="BE339" s="419"/>
      <c r="BF339" s="419"/>
      <c r="BG339" s="419"/>
      <c r="BH339" s="419"/>
      <c r="BI339" s="419"/>
      <c r="BJ339" s="419"/>
      <c r="BK339" s="419"/>
      <c r="BL339" s="419"/>
      <c r="BM339" s="419"/>
      <c r="BN339" s="419"/>
      <c r="BO339" s="419"/>
      <c r="BP339" s="419"/>
      <c r="BQ339" s="419"/>
      <c r="BR339" s="419"/>
      <c r="BS339" s="419"/>
      <c r="BT339" s="419"/>
      <c r="BU339" s="419"/>
      <c r="BV339" s="419"/>
      <c r="BW339" s="419"/>
      <c r="BX339" s="419"/>
      <c r="BY339" s="419"/>
      <c r="BZ339" s="419"/>
      <c r="CA339" s="419"/>
      <c r="CB339" s="419"/>
      <c r="CC339" s="419"/>
      <c r="CD339" s="419"/>
      <c r="CE339" s="419"/>
      <c r="CF339" s="419"/>
      <c r="CG339" s="419"/>
      <c r="CH339" s="419"/>
      <c r="CI339" s="419"/>
      <c r="CJ339" s="419"/>
      <c r="CK339" s="419"/>
      <c r="CL339" s="419"/>
      <c r="CM339" s="419"/>
      <c r="CN339" s="419"/>
      <c r="CO339" s="419"/>
      <c r="CP339" s="419"/>
      <c r="CQ339" s="419"/>
      <c r="CR339" s="419"/>
      <c r="CS339" s="419"/>
      <c r="CT339" s="419"/>
      <c r="CU339" s="419"/>
      <c r="CV339" s="419"/>
      <c r="CW339" s="419"/>
      <c r="CX339" s="419"/>
      <c r="CY339" s="419"/>
      <c r="CZ339" s="419"/>
      <c r="DA339" s="419"/>
      <c r="DB339" s="419"/>
      <c r="DC339" s="419"/>
      <c r="DD339" s="419"/>
      <c r="DE339" s="419"/>
      <c r="DF339" s="419"/>
      <c r="DG339" s="419"/>
      <c r="DH339" s="419"/>
      <c r="DI339" s="419"/>
      <c r="DJ339" s="419"/>
      <c r="DK339" s="419"/>
      <c r="DL339" s="419"/>
      <c r="DM339" s="419"/>
      <c r="DN339" s="419"/>
      <c r="DO339" s="419"/>
      <c r="DP339" s="419"/>
      <c r="DQ339" s="419"/>
      <c r="DR339" s="419"/>
      <c r="DS339" s="419"/>
      <c r="DT339" s="419"/>
      <c r="DU339" s="419"/>
      <c r="DV339" s="419"/>
      <c r="DW339" s="419"/>
      <c r="DX339" s="419"/>
      <c r="DY339" s="419"/>
      <c r="DZ339" s="419"/>
      <c r="EA339" s="419"/>
      <c r="EB339" s="419"/>
      <c r="EC339" s="419"/>
      <c r="ED339" s="419"/>
      <c r="EE339" s="419"/>
      <c r="EF339" s="419"/>
      <c r="EG339" s="419"/>
      <c r="EH339" s="419"/>
      <c r="EI339" s="419"/>
      <c r="EJ339" s="419"/>
      <c r="EK339" s="419"/>
      <c r="EL339" s="419"/>
      <c r="EM339" s="419"/>
      <c r="EN339" s="419"/>
      <c r="EO339" s="419"/>
      <c r="EP339" s="419"/>
      <c r="EQ339" s="419"/>
      <c r="ER339" s="419"/>
      <c r="ES339" s="419"/>
      <c r="ET339" s="419"/>
      <c r="EU339" s="419"/>
    </row>
    <row r="340" spans="1:151" s="429" customFormat="1" ht="43.5" hidden="1">
      <c r="A340" s="429" t="s">
        <v>2628</v>
      </c>
      <c r="B340" s="429" t="s">
        <v>884</v>
      </c>
      <c r="C340" s="459" t="s">
        <v>361</v>
      </c>
      <c r="D340" s="429" t="s">
        <v>2629</v>
      </c>
      <c r="E340" s="429" t="s">
        <v>2579</v>
      </c>
      <c r="F340" s="429" t="s">
        <v>33</v>
      </c>
      <c r="G340" s="429">
        <v>50</v>
      </c>
      <c r="H340" s="429" t="s">
        <v>1515</v>
      </c>
      <c r="I340" s="429" t="s">
        <v>1516</v>
      </c>
      <c r="J340" s="430" t="s">
        <v>1517</v>
      </c>
      <c r="K340" s="430" t="s">
        <v>962</v>
      </c>
      <c r="L340" s="430" t="s">
        <v>962</v>
      </c>
      <c r="M340" s="429" t="s">
        <v>1519</v>
      </c>
      <c r="N340" s="429" t="s">
        <v>1530</v>
      </c>
      <c r="O340" s="429" t="s">
        <v>1588</v>
      </c>
      <c r="P340" s="429" t="s">
        <v>33</v>
      </c>
      <c r="Q340" s="429" t="s">
        <v>33</v>
      </c>
      <c r="R340" s="429" t="s">
        <v>962</v>
      </c>
      <c r="S340" s="429" t="s">
        <v>1516</v>
      </c>
      <c r="T340" s="429" t="s">
        <v>1523</v>
      </c>
      <c r="V340" s="429" t="s">
        <v>8</v>
      </c>
      <c r="X340" s="429" t="s">
        <v>1524</v>
      </c>
      <c r="AA340" s="429" t="s">
        <v>1516</v>
      </c>
      <c r="AB340" s="429" t="s">
        <v>1516</v>
      </c>
      <c r="AC340" s="429" t="s">
        <v>1516</v>
      </c>
      <c r="AD340" s="429" t="s">
        <v>1516</v>
      </c>
      <c r="AE340" s="429" t="s">
        <v>1516</v>
      </c>
      <c r="AF340" s="430">
        <v>44530</v>
      </c>
      <c r="AG340" s="429" t="s">
        <v>1516</v>
      </c>
      <c r="AH340" s="429">
        <v>1</v>
      </c>
      <c r="AI340" s="419"/>
      <c r="AJ340" s="419"/>
      <c r="AK340" s="419"/>
      <c r="AL340" s="419"/>
      <c r="AM340" s="419"/>
      <c r="AN340" s="419"/>
      <c r="AO340" s="419"/>
      <c r="AP340" s="419"/>
      <c r="AQ340" s="419"/>
      <c r="AR340" s="419"/>
      <c r="AS340" s="419"/>
      <c r="AT340" s="419"/>
      <c r="AU340" s="419"/>
      <c r="AV340" s="419"/>
      <c r="AW340" s="419"/>
      <c r="AX340" s="419"/>
      <c r="AY340" s="419"/>
      <c r="AZ340" s="419"/>
      <c r="BA340" s="419"/>
      <c r="BB340" s="419"/>
      <c r="BC340" s="419"/>
      <c r="BD340" s="419"/>
      <c r="BE340" s="419"/>
      <c r="BF340" s="419"/>
      <c r="BG340" s="419"/>
      <c r="BH340" s="419"/>
      <c r="BI340" s="419"/>
      <c r="BJ340" s="419"/>
      <c r="BK340" s="419"/>
      <c r="BL340" s="419"/>
      <c r="BM340" s="419"/>
      <c r="BN340" s="419"/>
      <c r="BO340" s="419"/>
      <c r="BP340" s="419"/>
      <c r="BQ340" s="419"/>
      <c r="BR340" s="419"/>
      <c r="BS340" s="419"/>
      <c r="BT340" s="419"/>
      <c r="BU340" s="419"/>
      <c r="BV340" s="419"/>
      <c r="BW340" s="419"/>
      <c r="BX340" s="419"/>
      <c r="BY340" s="419"/>
      <c r="BZ340" s="419"/>
      <c r="CA340" s="419"/>
      <c r="CB340" s="419"/>
      <c r="CC340" s="419"/>
      <c r="CD340" s="419"/>
      <c r="CE340" s="419"/>
      <c r="CF340" s="419"/>
      <c r="CG340" s="419"/>
      <c r="CH340" s="419"/>
      <c r="CI340" s="419"/>
      <c r="CJ340" s="419"/>
      <c r="CK340" s="419"/>
      <c r="CL340" s="419"/>
      <c r="CM340" s="419"/>
      <c r="CN340" s="419"/>
      <c r="CO340" s="419"/>
      <c r="CP340" s="419"/>
      <c r="CQ340" s="419"/>
      <c r="CR340" s="419"/>
      <c r="CS340" s="419"/>
      <c r="CT340" s="419"/>
      <c r="CU340" s="419"/>
      <c r="CV340" s="419"/>
      <c r="CW340" s="419"/>
      <c r="CX340" s="419"/>
      <c r="CY340" s="419"/>
      <c r="CZ340" s="419"/>
      <c r="DA340" s="419"/>
      <c r="DB340" s="419"/>
      <c r="DC340" s="419"/>
      <c r="DD340" s="419"/>
      <c r="DE340" s="419"/>
      <c r="DF340" s="419"/>
      <c r="DG340" s="419"/>
      <c r="DH340" s="419"/>
      <c r="DI340" s="419"/>
      <c r="DJ340" s="419"/>
      <c r="DK340" s="419"/>
      <c r="DL340" s="419"/>
      <c r="DM340" s="419"/>
      <c r="DN340" s="419"/>
      <c r="DO340" s="419"/>
      <c r="DP340" s="419"/>
      <c r="DQ340" s="419"/>
      <c r="DR340" s="419"/>
      <c r="DS340" s="419"/>
      <c r="DT340" s="419"/>
      <c r="DU340" s="419"/>
      <c r="DV340" s="419"/>
      <c r="DW340" s="419"/>
      <c r="DX340" s="419"/>
      <c r="DY340" s="419"/>
      <c r="DZ340" s="419"/>
      <c r="EA340" s="419"/>
      <c r="EB340" s="419"/>
      <c r="EC340" s="419"/>
      <c r="ED340" s="419"/>
      <c r="EE340" s="419"/>
      <c r="EF340" s="419"/>
      <c r="EG340" s="419"/>
      <c r="EH340" s="419"/>
      <c r="EI340" s="419"/>
      <c r="EJ340" s="419"/>
      <c r="EK340" s="419"/>
      <c r="EL340" s="419"/>
      <c r="EM340" s="419"/>
      <c r="EN340" s="419"/>
      <c r="EO340" s="419"/>
      <c r="EP340" s="419"/>
      <c r="EQ340" s="419"/>
      <c r="ER340" s="419"/>
      <c r="ES340" s="419"/>
      <c r="ET340" s="419"/>
      <c r="EU340" s="419"/>
    </row>
    <row r="341" spans="1:151" s="429" customFormat="1" ht="43.5" hidden="1">
      <c r="A341" s="429" t="s">
        <v>2630</v>
      </c>
      <c r="B341" s="429" t="s">
        <v>884</v>
      </c>
      <c r="C341" s="459" t="s">
        <v>361</v>
      </c>
      <c r="D341" s="429" t="s">
        <v>2631</v>
      </c>
      <c r="E341" s="429" t="s">
        <v>2632</v>
      </c>
      <c r="F341" s="429" t="s">
        <v>33</v>
      </c>
      <c r="G341" s="429">
        <v>50</v>
      </c>
      <c r="H341" s="429" t="s">
        <v>1599</v>
      </c>
      <c r="I341" s="429" t="s">
        <v>1516</v>
      </c>
      <c r="J341" s="430" t="s">
        <v>1517</v>
      </c>
      <c r="K341" s="430" t="s">
        <v>962</v>
      </c>
      <c r="L341" s="430" t="s">
        <v>962</v>
      </c>
      <c r="M341" s="429" t="s">
        <v>1519</v>
      </c>
      <c r="N341" s="429" t="s">
        <v>1530</v>
      </c>
      <c r="O341" s="429" t="s">
        <v>1588</v>
      </c>
      <c r="P341" s="429" t="s">
        <v>33</v>
      </c>
      <c r="Q341" s="429" t="s">
        <v>33</v>
      </c>
      <c r="R341" s="429" t="s">
        <v>962</v>
      </c>
      <c r="S341" s="429" t="s">
        <v>1516</v>
      </c>
      <c r="T341" s="429" t="s">
        <v>1523</v>
      </c>
      <c r="V341" s="429" t="s">
        <v>8</v>
      </c>
      <c r="X341" s="429" t="s">
        <v>1524</v>
      </c>
      <c r="AA341" s="429" t="s">
        <v>1516</v>
      </c>
      <c r="AB341" s="429" t="s">
        <v>1516</v>
      </c>
      <c r="AC341" s="429" t="s">
        <v>1516</v>
      </c>
      <c r="AD341" s="429" t="s">
        <v>1516</v>
      </c>
      <c r="AE341" s="429" t="s">
        <v>1516</v>
      </c>
      <c r="AF341" s="430">
        <v>44530</v>
      </c>
      <c r="AG341" s="429" t="s">
        <v>1516</v>
      </c>
      <c r="AH341" s="429">
        <v>1</v>
      </c>
      <c r="AI341" s="419"/>
      <c r="AJ341" s="419"/>
      <c r="AK341" s="419"/>
      <c r="AL341" s="419"/>
      <c r="AM341" s="419"/>
      <c r="AN341" s="419"/>
      <c r="AO341" s="419"/>
      <c r="AP341" s="419"/>
      <c r="AQ341" s="419"/>
      <c r="AR341" s="419"/>
      <c r="AS341" s="419"/>
      <c r="AT341" s="419"/>
      <c r="AU341" s="419"/>
      <c r="AV341" s="419"/>
      <c r="AW341" s="419"/>
      <c r="AX341" s="419"/>
      <c r="AY341" s="419"/>
      <c r="AZ341" s="419"/>
      <c r="BA341" s="419"/>
      <c r="BB341" s="419"/>
      <c r="BC341" s="419"/>
      <c r="BD341" s="419"/>
      <c r="BE341" s="419"/>
      <c r="BF341" s="419"/>
      <c r="BG341" s="419"/>
      <c r="BH341" s="419"/>
      <c r="BI341" s="419"/>
      <c r="BJ341" s="419"/>
      <c r="BK341" s="419"/>
      <c r="BL341" s="419"/>
      <c r="BM341" s="419"/>
      <c r="BN341" s="419"/>
      <c r="BO341" s="419"/>
      <c r="BP341" s="419"/>
      <c r="BQ341" s="419"/>
      <c r="BR341" s="419"/>
      <c r="BS341" s="419"/>
      <c r="BT341" s="419"/>
      <c r="BU341" s="419"/>
      <c r="BV341" s="419"/>
      <c r="BW341" s="419"/>
      <c r="BX341" s="419"/>
      <c r="BY341" s="419"/>
      <c r="BZ341" s="419"/>
      <c r="CA341" s="419"/>
      <c r="CB341" s="419"/>
      <c r="CC341" s="419"/>
      <c r="CD341" s="419"/>
      <c r="CE341" s="419"/>
      <c r="CF341" s="419"/>
      <c r="CG341" s="419"/>
      <c r="CH341" s="419"/>
      <c r="CI341" s="419"/>
      <c r="CJ341" s="419"/>
      <c r="CK341" s="419"/>
      <c r="CL341" s="419"/>
      <c r="CM341" s="419"/>
      <c r="CN341" s="419"/>
      <c r="CO341" s="419"/>
      <c r="CP341" s="419"/>
      <c r="CQ341" s="419"/>
      <c r="CR341" s="419"/>
      <c r="CS341" s="419"/>
      <c r="CT341" s="419"/>
      <c r="CU341" s="419"/>
      <c r="CV341" s="419"/>
      <c r="CW341" s="419"/>
      <c r="CX341" s="419"/>
      <c r="CY341" s="419"/>
      <c r="CZ341" s="419"/>
      <c r="DA341" s="419"/>
      <c r="DB341" s="419"/>
      <c r="DC341" s="419"/>
      <c r="DD341" s="419"/>
      <c r="DE341" s="419"/>
      <c r="DF341" s="419"/>
      <c r="DG341" s="419"/>
      <c r="DH341" s="419"/>
      <c r="DI341" s="419"/>
      <c r="DJ341" s="419"/>
      <c r="DK341" s="419"/>
      <c r="DL341" s="419"/>
      <c r="DM341" s="419"/>
      <c r="DN341" s="419"/>
      <c r="DO341" s="419"/>
      <c r="DP341" s="419"/>
      <c r="DQ341" s="419"/>
      <c r="DR341" s="419"/>
      <c r="DS341" s="419"/>
      <c r="DT341" s="419"/>
      <c r="DU341" s="419"/>
      <c r="DV341" s="419"/>
      <c r="DW341" s="419"/>
      <c r="DX341" s="419"/>
      <c r="DY341" s="419"/>
      <c r="DZ341" s="419"/>
      <c r="EA341" s="419"/>
      <c r="EB341" s="419"/>
      <c r="EC341" s="419"/>
      <c r="ED341" s="419"/>
      <c r="EE341" s="419"/>
      <c r="EF341" s="419"/>
      <c r="EG341" s="419"/>
      <c r="EH341" s="419"/>
      <c r="EI341" s="419"/>
      <c r="EJ341" s="419"/>
      <c r="EK341" s="419"/>
      <c r="EL341" s="419"/>
      <c r="EM341" s="419"/>
      <c r="EN341" s="419"/>
      <c r="EO341" s="419"/>
      <c r="EP341" s="419"/>
      <c r="EQ341" s="419"/>
      <c r="ER341" s="419"/>
      <c r="ES341" s="419"/>
      <c r="ET341" s="419"/>
      <c r="EU341" s="419"/>
    </row>
    <row r="342" spans="1:151" s="429" customFormat="1" ht="101.5" hidden="1">
      <c r="A342" s="429" t="s">
        <v>2633</v>
      </c>
      <c r="B342" s="429" t="s">
        <v>884</v>
      </c>
      <c r="C342" s="459" t="s">
        <v>361</v>
      </c>
      <c r="D342" s="429" t="s">
        <v>2634</v>
      </c>
      <c r="E342" s="429" t="s">
        <v>2635</v>
      </c>
      <c r="F342" s="429" t="s">
        <v>33</v>
      </c>
      <c r="G342" s="429">
        <v>50</v>
      </c>
      <c r="H342" s="429" t="s">
        <v>1599</v>
      </c>
      <c r="I342" s="429" t="s">
        <v>1516</v>
      </c>
      <c r="J342" s="430" t="s">
        <v>1517</v>
      </c>
      <c r="K342" s="430" t="s">
        <v>962</v>
      </c>
      <c r="L342" s="430" t="s">
        <v>962</v>
      </c>
      <c r="M342" s="429" t="s">
        <v>1519</v>
      </c>
      <c r="N342" s="429" t="s">
        <v>1530</v>
      </c>
      <c r="O342" s="429" t="s">
        <v>1588</v>
      </c>
      <c r="P342" s="429" t="s">
        <v>33</v>
      </c>
      <c r="Q342" s="429" t="s">
        <v>33</v>
      </c>
      <c r="R342" s="429" t="s">
        <v>962</v>
      </c>
      <c r="S342" s="429" t="s">
        <v>1516</v>
      </c>
      <c r="T342" s="429" t="s">
        <v>1535</v>
      </c>
      <c r="V342" s="429" t="s">
        <v>8</v>
      </c>
      <c r="X342" s="429" t="s">
        <v>8</v>
      </c>
      <c r="AA342" s="429" t="s">
        <v>33</v>
      </c>
      <c r="AB342" s="429" t="s">
        <v>1525</v>
      </c>
      <c r="AC342" s="429" t="s">
        <v>1525</v>
      </c>
      <c r="AD342" s="429" t="s">
        <v>2589</v>
      </c>
      <c r="AE342" s="429" t="s">
        <v>1526</v>
      </c>
      <c r="AF342" s="430">
        <v>44530</v>
      </c>
      <c r="AG342" s="429" t="s">
        <v>1538</v>
      </c>
      <c r="AH342" s="429">
        <v>1</v>
      </c>
      <c r="AI342" s="419"/>
      <c r="AJ342" s="419"/>
      <c r="AK342" s="419"/>
      <c r="AL342" s="419"/>
      <c r="AM342" s="419"/>
      <c r="AN342" s="419"/>
      <c r="AO342" s="419"/>
      <c r="AP342" s="419"/>
      <c r="AQ342" s="419"/>
      <c r="AR342" s="419"/>
      <c r="AS342" s="419"/>
      <c r="AT342" s="419"/>
      <c r="AU342" s="419"/>
      <c r="AV342" s="419"/>
      <c r="AW342" s="419"/>
      <c r="AX342" s="419"/>
      <c r="AY342" s="419"/>
      <c r="AZ342" s="419"/>
      <c r="BA342" s="419"/>
      <c r="BB342" s="419"/>
      <c r="BC342" s="419"/>
      <c r="BD342" s="419"/>
      <c r="BE342" s="419"/>
      <c r="BF342" s="419"/>
      <c r="BG342" s="419"/>
      <c r="BH342" s="419"/>
      <c r="BI342" s="419"/>
      <c r="BJ342" s="419"/>
      <c r="BK342" s="419"/>
      <c r="BL342" s="419"/>
      <c r="BM342" s="419"/>
      <c r="BN342" s="419"/>
      <c r="BO342" s="419"/>
      <c r="BP342" s="419"/>
      <c r="BQ342" s="419"/>
      <c r="BR342" s="419"/>
      <c r="BS342" s="419"/>
      <c r="BT342" s="419"/>
      <c r="BU342" s="419"/>
      <c r="BV342" s="419"/>
      <c r="BW342" s="419"/>
      <c r="BX342" s="419"/>
      <c r="BY342" s="419"/>
      <c r="BZ342" s="419"/>
      <c r="CA342" s="419"/>
      <c r="CB342" s="419"/>
      <c r="CC342" s="419"/>
      <c r="CD342" s="419"/>
      <c r="CE342" s="419"/>
      <c r="CF342" s="419"/>
      <c r="CG342" s="419"/>
      <c r="CH342" s="419"/>
      <c r="CI342" s="419"/>
      <c r="CJ342" s="419"/>
      <c r="CK342" s="419"/>
      <c r="CL342" s="419"/>
      <c r="CM342" s="419"/>
      <c r="CN342" s="419"/>
      <c r="CO342" s="419"/>
      <c r="CP342" s="419"/>
      <c r="CQ342" s="419"/>
      <c r="CR342" s="419"/>
      <c r="CS342" s="419"/>
      <c r="CT342" s="419"/>
      <c r="CU342" s="419"/>
      <c r="CV342" s="419"/>
      <c r="CW342" s="419"/>
      <c r="CX342" s="419"/>
      <c r="CY342" s="419"/>
      <c r="CZ342" s="419"/>
      <c r="DA342" s="419"/>
      <c r="DB342" s="419"/>
      <c r="DC342" s="419"/>
      <c r="DD342" s="419"/>
      <c r="DE342" s="419"/>
      <c r="DF342" s="419"/>
      <c r="DG342" s="419"/>
      <c r="DH342" s="419"/>
      <c r="DI342" s="419"/>
      <c r="DJ342" s="419"/>
      <c r="DK342" s="419"/>
      <c r="DL342" s="419"/>
      <c r="DM342" s="419"/>
      <c r="DN342" s="419"/>
      <c r="DO342" s="419"/>
      <c r="DP342" s="419"/>
      <c r="DQ342" s="419"/>
      <c r="DR342" s="419"/>
      <c r="DS342" s="419"/>
      <c r="DT342" s="419"/>
      <c r="DU342" s="419"/>
      <c r="DV342" s="419"/>
      <c r="DW342" s="419"/>
      <c r="DX342" s="419"/>
      <c r="DY342" s="419"/>
      <c r="DZ342" s="419"/>
      <c r="EA342" s="419"/>
      <c r="EB342" s="419"/>
      <c r="EC342" s="419"/>
      <c r="ED342" s="419"/>
      <c r="EE342" s="419"/>
      <c r="EF342" s="419"/>
      <c r="EG342" s="419"/>
      <c r="EH342" s="419"/>
      <c r="EI342" s="419"/>
      <c r="EJ342" s="419"/>
      <c r="EK342" s="419"/>
      <c r="EL342" s="419"/>
      <c r="EM342" s="419"/>
      <c r="EN342" s="419"/>
      <c r="EO342" s="419"/>
      <c r="EP342" s="419"/>
      <c r="EQ342" s="419"/>
      <c r="ER342" s="419"/>
      <c r="ES342" s="419"/>
      <c r="ET342" s="419"/>
      <c r="EU342" s="419"/>
    </row>
    <row r="343" spans="1:151" s="429" customFormat="1" ht="101.5" hidden="1">
      <c r="A343" s="429" t="s">
        <v>2636</v>
      </c>
      <c r="B343" s="429" t="s">
        <v>884</v>
      </c>
      <c r="C343" s="459" t="s">
        <v>361</v>
      </c>
      <c r="D343" s="429" t="s">
        <v>2637</v>
      </c>
      <c r="E343" s="429" t="s">
        <v>2638</v>
      </c>
      <c r="F343" s="429" t="s">
        <v>33</v>
      </c>
      <c r="G343" s="429">
        <v>50</v>
      </c>
      <c r="H343" s="429" t="s">
        <v>1599</v>
      </c>
      <c r="I343" s="429" t="s">
        <v>1516</v>
      </c>
      <c r="J343" s="430" t="s">
        <v>1517</v>
      </c>
      <c r="K343" s="430" t="s">
        <v>962</v>
      </c>
      <c r="L343" s="430" t="s">
        <v>962</v>
      </c>
      <c r="M343" s="429" t="s">
        <v>1519</v>
      </c>
      <c r="N343" s="429" t="s">
        <v>1530</v>
      </c>
      <c r="O343" s="429" t="s">
        <v>1588</v>
      </c>
      <c r="P343" s="429" t="s">
        <v>33</v>
      </c>
      <c r="Q343" s="429" t="s">
        <v>33</v>
      </c>
      <c r="R343" s="429" t="s">
        <v>962</v>
      </c>
      <c r="S343" s="429" t="s">
        <v>1516</v>
      </c>
      <c r="T343" s="429" t="s">
        <v>1535</v>
      </c>
      <c r="V343" s="429" t="s">
        <v>8</v>
      </c>
      <c r="X343" s="429" t="s">
        <v>8</v>
      </c>
      <c r="AA343" s="429" t="s">
        <v>33</v>
      </c>
      <c r="AB343" s="429" t="s">
        <v>1525</v>
      </c>
      <c r="AC343" s="429" t="s">
        <v>1525</v>
      </c>
      <c r="AD343" s="429" t="s">
        <v>2589</v>
      </c>
      <c r="AE343" s="429" t="s">
        <v>1526</v>
      </c>
      <c r="AF343" s="430">
        <v>44530</v>
      </c>
      <c r="AG343" s="429" t="s">
        <v>1538</v>
      </c>
      <c r="AH343" s="429">
        <v>1</v>
      </c>
      <c r="AI343" s="419"/>
      <c r="AJ343" s="419"/>
      <c r="AK343" s="419"/>
      <c r="AL343" s="419"/>
      <c r="AM343" s="419"/>
      <c r="AN343" s="419"/>
      <c r="AO343" s="419"/>
      <c r="AP343" s="419"/>
      <c r="AQ343" s="419"/>
      <c r="AR343" s="419"/>
      <c r="AS343" s="419"/>
      <c r="AT343" s="419"/>
      <c r="AU343" s="419"/>
      <c r="AV343" s="419"/>
      <c r="AW343" s="419"/>
      <c r="AX343" s="419"/>
      <c r="AY343" s="419"/>
      <c r="AZ343" s="419"/>
      <c r="BA343" s="419"/>
      <c r="BB343" s="419"/>
      <c r="BC343" s="419"/>
      <c r="BD343" s="419"/>
      <c r="BE343" s="419"/>
      <c r="BF343" s="419"/>
      <c r="BG343" s="419"/>
      <c r="BH343" s="419"/>
      <c r="BI343" s="419"/>
      <c r="BJ343" s="419"/>
      <c r="BK343" s="419"/>
      <c r="BL343" s="419"/>
      <c r="BM343" s="419"/>
      <c r="BN343" s="419"/>
      <c r="BO343" s="419"/>
      <c r="BP343" s="419"/>
      <c r="BQ343" s="419"/>
      <c r="BR343" s="419"/>
      <c r="BS343" s="419"/>
      <c r="BT343" s="419"/>
      <c r="BU343" s="419"/>
      <c r="BV343" s="419"/>
      <c r="BW343" s="419"/>
      <c r="BX343" s="419"/>
      <c r="BY343" s="419"/>
      <c r="BZ343" s="419"/>
      <c r="CA343" s="419"/>
      <c r="CB343" s="419"/>
      <c r="CC343" s="419"/>
      <c r="CD343" s="419"/>
      <c r="CE343" s="419"/>
      <c r="CF343" s="419"/>
      <c r="CG343" s="419"/>
      <c r="CH343" s="419"/>
      <c r="CI343" s="419"/>
      <c r="CJ343" s="419"/>
      <c r="CK343" s="419"/>
      <c r="CL343" s="419"/>
      <c r="CM343" s="419"/>
      <c r="CN343" s="419"/>
      <c r="CO343" s="419"/>
      <c r="CP343" s="419"/>
      <c r="CQ343" s="419"/>
      <c r="CR343" s="419"/>
      <c r="CS343" s="419"/>
      <c r="CT343" s="419"/>
      <c r="CU343" s="419"/>
      <c r="CV343" s="419"/>
      <c r="CW343" s="419"/>
      <c r="CX343" s="419"/>
      <c r="CY343" s="419"/>
      <c r="CZ343" s="419"/>
      <c r="DA343" s="419"/>
      <c r="DB343" s="419"/>
      <c r="DC343" s="419"/>
      <c r="DD343" s="419"/>
      <c r="DE343" s="419"/>
      <c r="DF343" s="419"/>
      <c r="DG343" s="419"/>
      <c r="DH343" s="419"/>
      <c r="DI343" s="419"/>
      <c r="DJ343" s="419"/>
      <c r="DK343" s="419"/>
      <c r="DL343" s="419"/>
      <c r="DM343" s="419"/>
      <c r="DN343" s="419"/>
      <c r="DO343" s="419"/>
      <c r="DP343" s="419"/>
      <c r="DQ343" s="419"/>
      <c r="DR343" s="419"/>
      <c r="DS343" s="419"/>
      <c r="DT343" s="419"/>
      <c r="DU343" s="419"/>
      <c r="DV343" s="419"/>
      <c r="DW343" s="419"/>
      <c r="DX343" s="419"/>
      <c r="DY343" s="419"/>
      <c r="DZ343" s="419"/>
      <c r="EA343" s="419"/>
      <c r="EB343" s="419"/>
      <c r="EC343" s="419"/>
      <c r="ED343" s="419"/>
      <c r="EE343" s="419"/>
      <c r="EF343" s="419"/>
      <c r="EG343" s="419"/>
      <c r="EH343" s="419"/>
      <c r="EI343" s="419"/>
      <c r="EJ343" s="419"/>
      <c r="EK343" s="419"/>
      <c r="EL343" s="419"/>
      <c r="EM343" s="419"/>
      <c r="EN343" s="419"/>
      <c r="EO343" s="419"/>
      <c r="EP343" s="419"/>
      <c r="EQ343" s="419"/>
      <c r="ER343" s="419"/>
      <c r="ES343" s="419"/>
      <c r="ET343" s="419"/>
      <c r="EU343" s="419"/>
    </row>
    <row r="344" spans="1:151" s="429" customFormat="1" ht="101.5" hidden="1">
      <c r="A344" s="429" t="s">
        <v>2639</v>
      </c>
      <c r="B344" s="429" t="s">
        <v>884</v>
      </c>
      <c r="C344" s="459" t="s">
        <v>361</v>
      </c>
      <c r="D344" s="429" t="s">
        <v>2640</v>
      </c>
      <c r="E344" s="429" t="s">
        <v>2641</v>
      </c>
      <c r="F344" s="429" t="s">
        <v>33</v>
      </c>
      <c r="G344" s="429">
        <v>50</v>
      </c>
      <c r="H344" s="429" t="s">
        <v>1599</v>
      </c>
      <c r="I344" s="429" t="s">
        <v>1516</v>
      </c>
      <c r="J344" s="430" t="s">
        <v>1517</v>
      </c>
      <c r="K344" s="430" t="s">
        <v>962</v>
      </c>
      <c r="L344" s="430" t="s">
        <v>962</v>
      </c>
      <c r="M344" s="429" t="s">
        <v>1519</v>
      </c>
      <c r="N344" s="429" t="s">
        <v>1530</v>
      </c>
      <c r="O344" s="429" t="s">
        <v>1588</v>
      </c>
      <c r="P344" s="429" t="s">
        <v>33</v>
      </c>
      <c r="Q344" s="429" t="s">
        <v>33</v>
      </c>
      <c r="R344" s="429" t="s">
        <v>962</v>
      </c>
      <c r="S344" s="429" t="s">
        <v>1516</v>
      </c>
      <c r="T344" s="429" t="s">
        <v>1535</v>
      </c>
      <c r="V344" s="429" t="s">
        <v>8</v>
      </c>
      <c r="X344" s="429" t="s">
        <v>8</v>
      </c>
      <c r="AA344" s="429" t="s">
        <v>33</v>
      </c>
      <c r="AB344" s="429" t="s">
        <v>1525</v>
      </c>
      <c r="AC344" s="429" t="s">
        <v>1525</v>
      </c>
      <c r="AD344" s="429" t="s">
        <v>2589</v>
      </c>
      <c r="AE344" s="429" t="s">
        <v>1526</v>
      </c>
      <c r="AF344" s="430">
        <v>44530</v>
      </c>
      <c r="AG344" s="429" t="s">
        <v>1538</v>
      </c>
      <c r="AH344" s="429">
        <v>1</v>
      </c>
      <c r="AI344" s="419"/>
      <c r="AJ344" s="419"/>
      <c r="AK344" s="419"/>
      <c r="AL344" s="419"/>
      <c r="AM344" s="419"/>
      <c r="AN344" s="419"/>
      <c r="AO344" s="419"/>
      <c r="AP344" s="419"/>
      <c r="AQ344" s="419"/>
      <c r="AR344" s="419"/>
      <c r="AS344" s="419"/>
      <c r="AT344" s="419"/>
      <c r="AU344" s="419"/>
      <c r="AV344" s="419"/>
      <c r="AW344" s="419"/>
      <c r="AX344" s="419"/>
      <c r="AY344" s="419"/>
      <c r="AZ344" s="419"/>
      <c r="BA344" s="419"/>
      <c r="BB344" s="419"/>
      <c r="BC344" s="419"/>
      <c r="BD344" s="419"/>
      <c r="BE344" s="419"/>
      <c r="BF344" s="419"/>
      <c r="BG344" s="419"/>
      <c r="BH344" s="419"/>
      <c r="BI344" s="419"/>
      <c r="BJ344" s="419"/>
      <c r="BK344" s="419"/>
      <c r="BL344" s="419"/>
      <c r="BM344" s="419"/>
      <c r="BN344" s="419"/>
      <c r="BO344" s="419"/>
      <c r="BP344" s="419"/>
      <c r="BQ344" s="419"/>
      <c r="BR344" s="419"/>
      <c r="BS344" s="419"/>
      <c r="BT344" s="419"/>
      <c r="BU344" s="419"/>
      <c r="BV344" s="419"/>
      <c r="BW344" s="419"/>
      <c r="BX344" s="419"/>
      <c r="BY344" s="419"/>
      <c r="BZ344" s="419"/>
      <c r="CA344" s="419"/>
      <c r="CB344" s="419"/>
      <c r="CC344" s="419"/>
      <c r="CD344" s="419"/>
      <c r="CE344" s="419"/>
      <c r="CF344" s="419"/>
      <c r="CG344" s="419"/>
      <c r="CH344" s="419"/>
      <c r="CI344" s="419"/>
      <c r="CJ344" s="419"/>
      <c r="CK344" s="419"/>
      <c r="CL344" s="419"/>
      <c r="CM344" s="419"/>
      <c r="CN344" s="419"/>
      <c r="CO344" s="419"/>
      <c r="CP344" s="419"/>
      <c r="CQ344" s="419"/>
      <c r="CR344" s="419"/>
      <c r="CS344" s="419"/>
      <c r="CT344" s="419"/>
      <c r="CU344" s="419"/>
      <c r="CV344" s="419"/>
      <c r="CW344" s="419"/>
      <c r="CX344" s="419"/>
      <c r="CY344" s="419"/>
      <c r="CZ344" s="419"/>
      <c r="DA344" s="419"/>
      <c r="DB344" s="419"/>
      <c r="DC344" s="419"/>
      <c r="DD344" s="419"/>
      <c r="DE344" s="419"/>
      <c r="DF344" s="419"/>
      <c r="DG344" s="419"/>
      <c r="DH344" s="419"/>
      <c r="DI344" s="419"/>
      <c r="DJ344" s="419"/>
      <c r="DK344" s="419"/>
      <c r="DL344" s="419"/>
      <c r="DM344" s="419"/>
      <c r="DN344" s="419"/>
      <c r="DO344" s="419"/>
      <c r="DP344" s="419"/>
      <c r="DQ344" s="419"/>
      <c r="DR344" s="419"/>
      <c r="DS344" s="419"/>
      <c r="DT344" s="419"/>
      <c r="DU344" s="419"/>
      <c r="DV344" s="419"/>
      <c r="DW344" s="419"/>
      <c r="DX344" s="419"/>
      <c r="DY344" s="419"/>
      <c r="DZ344" s="419"/>
      <c r="EA344" s="419"/>
      <c r="EB344" s="419"/>
      <c r="EC344" s="419"/>
      <c r="ED344" s="419"/>
      <c r="EE344" s="419"/>
      <c r="EF344" s="419"/>
      <c r="EG344" s="419"/>
      <c r="EH344" s="419"/>
      <c r="EI344" s="419"/>
      <c r="EJ344" s="419"/>
      <c r="EK344" s="419"/>
      <c r="EL344" s="419"/>
      <c r="EM344" s="419"/>
      <c r="EN344" s="419"/>
      <c r="EO344" s="419"/>
      <c r="EP344" s="419"/>
      <c r="EQ344" s="419"/>
      <c r="ER344" s="419"/>
      <c r="ES344" s="419"/>
      <c r="ET344" s="419"/>
      <c r="EU344" s="419"/>
    </row>
    <row r="345" spans="1:151" s="429" customFormat="1" ht="101.5" hidden="1">
      <c r="A345" s="429" t="s">
        <v>2642</v>
      </c>
      <c r="B345" s="429" t="s">
        <v>884</v>
      </c>
      <c r="C345" s="459" t="s">
        <v>361</v>
      </c>
      <c r="D345" s="429" t="s">
        <v>2643</v>
      </c>
      <c r="E345" s="429" t="s">
        <v>2644</v>
      </c>
      <c r="F345" s="429" t="s">
        <v>33</v>
      </c>
      <c r="G345" s="429">
        <v>50</v>
      </c>
      <c r="H345" s="429" t="s">
        <v>1599</v>
      </c>
      <c r="I345" s="429" t="s">
        <v>1516</v>
      </c>
      <c r="J345" s="430" t="s">
        <v>1517</v>
      </c>
      <c r="K345" s="430" t="s">
        <v>962</v>
      </c>
      <c r="L345" s="430" t="s">
        <v>962</v>
      </c>
      <c r="M345" s="429" t="s">
        <v>1519</v>
      </c>
      <c r="N345" s="429" t="s">
        <v>1530</v>
      </c>
      <c r="O345" s="429" t="s">
        <v>1588</v>
      </c>
      <c r="P345" s="429" t="s">
        <v>33</v>
      </c>
      <c r="Q345" s="429" t="s">
        <v>33</v>
      </c>
      <c r="R345" s="429" t="s">
        <v>962</v>
      </c>
      <c r="S345" s="429" t="s">
        <v>1516</v>
      </c>
      <c r="T345" s="429" t="s">
        <v>1535</v>
      </c>
      <c r="V345" s="429" t="s">
        <v>8</v>
      </c>
      <c r="X345" s="429" t="s">
        <v>8</v>
      </c>
      <c r="AA345" s="429" t="s">
        <v>33</v>
      </c>
      <c r="AB345" s="429" t="s">
        <v>1525</v>
      </c>
      <c r="AC345" s="429" t="s">
        <v>1525</v>
      </c>
      <c r="AD345" s="429" t="s">
        <v>2589</v>
      </c>
      <c r="AE345" s="429" t="s">
        <v>1526</v>
      </c>
      <c r="AF345" s="430">
        <v>44530</v>
      </c>
      <c r="AG345" s="429" t="s">
        <v>1538</v>
      </c>
      <c r="AH345" s="429">
        <v>1</v>
      </c>
      <c r="AI345" s="419"/>
      <c r="AJ345" s="419"/>
      <c r="AK345" s="419"/>
      <c r="AL345" s="419"/>
      <c r="AM345" s="419"/>
      <c r="AN345" s="419"/>
      <c r="AO345" s="419"/>
      <c r="AP345" s="419"/>
      <c r="AQ345" s="419"/>
      <c r="AR345" s="419"/>
      <c r="AS345" s="419"/>
      <c r="AT345" s="419"/>
      <c r="AU345" s="419"/>
      <c r="AV345" s="419"/>
      <c r="AW345" s="419"/>
      <c r="AX345" s="419"/>
      <c r="AY345" s="419"/>
      <c r="AZ345" s="419"/>
      <c r="BA345" s="419"/>
      <c r="BB345" s="419"/>
      <c r="BC345" s="419"/>
      <c r="BD345" s="419"/>
      <c r="BE345" s="419"/>
      <c r="BF345" s="419"/>
      <c r="BG345" s="419"/>
      <c r="BH345" s="419"/>
      <c r="BI345" s="419"/>
      <c r="BJ345" s="419"/>
      <c r="BK345" s="419"/>
      <c r="BL345" s="419"/>
      <c r="BM345" s="419"/>
      <c r="BN345" s="419"/>
      <c r="BO345" s="419"/>
      <c r="BP345" s="419"/>
      <c r="BQ345" s="419"/>
      <c r="BR345" s="419"/>
      <c r="BS345" s="419"/>
      <c r="BT345" s="419"/>
      <c r="BU345" s="419"/>
      <c r="BV345" s="419"/>
      <c r="BW345" s="419"/>
      <c r="BX345" s="419"/>
      <c r="BY345" s="419"/>
      <c r="BZ345" s="419"/>
      <c r="CA345" s="419"/>
      <c r="CB345" s="419"/>
      <c r="CC345" s="419"/>
      <c r="CD345" s="419"/>
      <c r="CE345" s="419"/>
      <c r="CF345" s="419"/>
      <c r="CG345" s="419"/>
      <c r="CH345" s="419"/>
      <c r="CI345" s="419"/>
      <c r="CJ345" s="419"/>
      <c r="CK345" s="419"/>
      <c r="CL345" s="419"/>
      <c r="CM345" s="419"/>
      <c r="CN345" s="419"/>
      <c r="CO345" s="419"/>
      <c r="CP345" s="419"/>
      <c r="CQ345" s="419"/>
      <c r="CR345" s="419"/>
      <c r="CS345" s="419"/>
      <c r="CT345" s="419"/>
      <c r="CU345" s="419"/>
      <c r="CV345" s="419"/>
      <c r="CW345" s="419"/>
      <c r="CX345" s="419"/>
      <c r="CY345" s="419"/>
      <c r="CZ345" s="419"/>
      <c r="DA345" s="419"/>
      <c r="DB345" s="419"/>
      <c r="DC345" s="419"/>
      <c r="DD345" s="419"/>
      <c r="DE345" s="419"/>
      <c r="DF345" s="419"/>
      <c r="DG345" s="419"/>
      <c r="DH345" s="419"/>
      <c r="DI345" s="419"/>
      <c r="DJ345" s="419"/>
      <c r="DK345" s="419"/>
      <c r="DL345" s="419"/>
      <c r="DM345" s="419"/>
      <c r="DN345" s="419"/>
      <c r="DO345" s="419"/>
      <c r="DP345" s="419"/>
      <c r="DQ345" s="419"/>
      <c r="DR345" s="419"/>
      <c r="DS345" s="419"/>
      <c r="DT345" s="419"/>
      <c r="DU345" s="419"/>
      <c r="DV345" s="419"/>
      <c r="DW345" s="419"/>
      <c r="DX345" s="419"/>
      <c r="DY345" s="419"/>
      <c r="DZ345" s="419"/>
      <c r="EA345" s="419"/>
      <c r="EB345" s="419"/>
      <c r="EC345" s="419"/>
      <c r="ED345" s="419"/>
      <c r="EE345" s="419"/>
      <c r="EF345" s="419"/>
      <c r="EG345" s="419"/>
      <c r="EH345" s="419"/>
      <c r="EI345" s="419"/>
      <c r="EJ345" s="419"/>
      <c r="EK345" s="419"/>
      <c r="EL345" s="419"/>
      <c r="EM345" s="419"/>
      <c r="EN345" s="419"/>
      <c r="EO345" s="419"/>
      <c r="EP345" s="419"/>
      <c r="EQ345" s="419"/>
      <c r="ER345" s="419"/>
      <c r="ES345" s="419"/>
      <c r="ET345" s="419"/>
      <c r="EU345" s="419"/>
    </row>
    <row r="346" spans="1:151" s="429" customFormat="1" ht="101.5" hidden="1">
      <c r="A346" s="429" t="s">
        <v>2645</v>
      </c>
      <c r="B346" s="429" t="s">
        <v>884</v>
      </c>
      <c r="C346" s="459" t="s">
        <v>361</v>
      </c>
      <c r="D346" s="429" t="s">
        <v>2646</v>
      </c>
      <c r="E346" s="429" t="s">
        <v>2647</v>
      </c>
      <c r="F346" s="429" t="s">
        <v>33</v>
      </c>
      <c r="G346" s="429">
        <v>50</v>
      </c>
      <c r="H346" s="429" t="s">
        <v>1599</v>
      </c>
      <c r="I346" s="429" t="s">
        <v>1516</v>
      </c>
      <c r="J346" s="430" t="s">
        <v>1517</v>
      </c>
      <c r="K346" s="430" t="s">
        <v>962</v>
      </c>
      <c r="L346" s="430" t="s">
        <v>962</v>
      </c>
      <c r="M346" s="429" t="s">
        <v>1519</v>
      </c>
      <c r="N346" s="429" t="s">
        <v>1530</v>
      </c>
      <c r="O346" s="429" t="s">
        <v>1588</v>
      </c>
      <c r="P346" s="429" t="s">
        <v>33</v>
      </c>
      <c r="Q346" s="429" t="s">
        <v>33</v>
      </c>
      <c r="R346" s="429" t="s">
        <v>962</v>
      </c>
      <c r="S346" s="429" t="s">
        <v>1516</v>
      </c>
      <c r="T346" s="429" t="s">
        <v>1535</v>
      </c>
      <c r="V346" s="429" t="s">
        <v>8</v>
      </c>
      <c r="X346" s="429" t="s">
        <v>8</v>
      </c>
      <c r="AA346" s="429" t="s">
        <v>33</v>
      </c>
      <c r="AB346" s="429" t="s">
        <v>1525</v>
      </c>
      <c r="AC346" s="429" t="s">
        <v>1525</v>
      </c>
      <c r="AD346" s="429" t="s">
        <v>2589</v>
      </c>
      <c r="AE346" s="429" t="s">
        <v>1526</v>
      </c>
      <c r="AF346" s="430">
        <v>44530</v>
      </c>
      <c r="AG346" s="429" t="s">
        <v>1538</v>
      </c>
      <c r="AH346" s="429">
        <v>1</v>
      </c>
      <c r="AI346" s="419"/>
      <c r="AJ346" s="419"/>
      <c r="AK346" s="419"/>
      <c r="AL346" s="419"/>
      <c r="AM346" s="419"/>
      <c r="AN346" s="419"/>
      <c r="AO346" s="419"/>
      <c r="AP346" s="419"/>
      <c r="AQ346" s="419"/>
      <c r="AR346" s="419"/>
      <c r="AS346" s="419"/>
      <c r="AT346" s="419"/>
      <c r="AU346" s="419"/>
      <c r="AV346" s="419"/>
      <c r="AW346" s="419"/>
      <c r="AX346" s="419"/>
      <c r="AY346" s="419"/>
      <c r="AZ346" s="419"/>
      <c r="BA346" s="419"/>
      <c r="BB346" s="419"/>
      <c r="BC346" s="419"/>
      <c r="BD346" s="419"/>
      <c r="BE346" s="419"/>
      <c r="BF346" s="419"/>
      <c r="BG346" s="419"/>
      <c r="BH346" s="419"/>
      <c r="BI346" s="419"/>
      <c r="BJ346" s="419"/>
      <c r="BK346" s="419"/>
      <c r="BL346" s="419"/>
      <c r="BM346" s="419"/>
      <c r="BN346" s="419"/>
      <c r="BO346" s="419"/>
      <c r="BP346" s="419"/>
      <c r="BQ346" s="419"/>
      <c r="BR346" s="419"/>
      <c r="BS346" s="419"/>
      <c r="BT346" s="419"/>
      <c r="BU346" s="419"/>
      <c r="BV346" s="419"/>
      <c r="BW346" s="419"/>
      <c r="BX346" s="419"/>
      <c r="BY346" s="419"/>
      <c r="BZ346" s="419"/>
      <c r="CA346" s="419"/>
      <c r="CB346" s="419"/>
      <c r="CC346" s="419"/>
      <c r="CD346" s="419"/>
      <c r="CE346" s="419"/>
      <c r="CF346" s="419"/>
      <c r="CG346" s="419"/>
      <c r="CH346" s="419"/>
      <c r="CI346" s="419"/>
      <c r="CJ346" s="419"/>
      <c r="CK346" s="419"/>
      <c r="CL346" s="419"/>
      <c r="CM346" s="419"/>
      <c r="CN346" s="419"/>
      <c r="CO346" s="419"/>
      <c r="CP346" s="419"/>
      <c r="CQ346" s="419"/>
      <c r="CR346" s="419"/>
      <c r="CS346" s="419"/>
      <c r="CT346" s="419"/>
      <c r="CU346" s="419"/>
      <c r="CV346" s="419"/>
      <c r="CW346" s="419"/>
      <c r="CX346" s="419"/>
      <c r="CY346" s="419"/>
      <c r="CZ346" s="419"/>
      <c r="DA346" s="419"/>
      <c r="DB346" s="419"/>
      <c r="DC346" s="419"/>
      <c r="DD346" s="419"/>
      <c r="DE346" s="419"/>
      <c r="DF346" s="419"/>
      <c r="DG346" s="419"/>
      <c r="DH346" s="419"/>
      <c r="DI346" s="419"/>
      <c r="DJ346" s="419"/>
      <c r="DK346" s="419"/>
      <c r="DL346" s="419"/>
      <c r="DM346" s="419"/>
      <c r="DN346" s="419"/>
      <c r="DO346" s="419"/>
      <c r="DP346" s="419"/>
      <c r="DQ346" s="419"/>
      <c r="DR346" s="419"/>
      <c r="DS346" s="419"/>
      <c r="DT346" s="419"/>
      <c r="DU346" s="419"/>
      <c r="DV346" s="419"/>
      <c r="DW346" s="419"/>
      <c r="DX346" s="419"/>
      <c r="DY346" s="419"/>
      <c r="DZ346" s="419"/>
      <c r="EA346" s="419"/>
      <c r="EB346" s="419"/>
      <c r="EC346" s="419"/>
      <c r="ED346" s="419"/>
      <c r="EE346" s="419"/>
      <c r="EF346" s="419"/>
      <c r="EG346" s="419"/>
      <c r="EH346" s="419"/>
      <c r="EI346" s="419"/>
      <c r="EJ346" s="419"/>
      <c r="EK346" s="419"/>
      <c r="EL346" s="419"/>
      <c r="EM346" s="419"/>
      <c r="EN346" s="419"/>
      <c r="EO346" s="419"/>
      <c r="EP346" s="419"/>
      <c r="EQ346" s="419"/>
      <c r="ER346" s="419"/>
      <c r="ES346" s="419"/>
      <c r="ET346" s="419"/>
      <c r="EU346" s="419"/>
    </row>
    <row r="347" spans="1:151" s="429" customFormat="1" ht="101.5" hidden="1">
      <c r="A347" s="429" t="s">
        <v>2648</v>
      </c>
      <c r="B347" s="429" t="s">
        <v>884</v>
      </c>
      <c r="C347" s="459" t="s">
        <v>361</v>
      </c>
      <c r="D347" s="429" t="s">
        <v>2649</v>
      </c>
      <c r="E347" s="429" t="s">
        <v>2644</v>
      </c>
      <c r="F347" s="429" t="s">
        <v>33</v>
      </c>
      <c r="G347" s="429">
        <v>50</v>
      </c>
      <c r="H347" s="429" t="s">
        <v>1599</v>
      </c>
      <c r="I347" s="429" t="s">
        <v>1516</v>
      </c>
      <c r="J347" s="430" t="s">
        <v>1517</v>
      </c>
      <c r="K347" s="430" t="s">
        <v>962</v>
      </c>
      <c r="L347" s="430" t="s">
        <v>962</v>
      </c>
      <c r="M347" s="429" t="s">
        <v>1519</v>
      </c>
      <c r="N347" s="429" t="s">
        <v>1530</v>
      </c>
      <c r="O347" s="429" t="s">
        <v>1588</v>
      </c>
      <c r="P347" s="429" t="s">
        <v>33</v>
      </c>
      <c r="Q347" s="429" t="s">
        <v>33</v>
      </c>
      <c r="R347" s="429" t="s">
        <v>962</v>
      </c>
      <c r="S347" s="429" t="s">
        <v>1516</v>
      </c>
      <c r="T347" s="429" t="s">
        <v>1535</v>
      </c>
      <c r="V347" s="429" t="s">
        <v>8</v>
      </c>
      <c r="X347" s="429" t="s">
        <v>8</v>
      </c>
      <c r="AA347" s="429" t="s">
        <v>33</v>
      </c>
      <c r="AB347" s="429" t="s">
        <v>1525</v>
      </c>
      <c r="AC347" s="429" t="s">
        <v>1525</v>
      </c>
      <c r="AD347" s="429" t="s">
        <v>2589</v>
      </c>
      <c r="AE347" s="429" t="s">
        <v>1526</v>
      </c>
      <c r="AF347" s="430">
        <v>44530</v>
      </c>
      <c r="AG347" s="429" t="s">
        <v>1538</v>
      </c>
      <c r="AH347" s="429">
        <v>1</v>
      </c>
      <c r="AI347" s="419"/>
      <c r="AJ347" s="419"/>
      <c r="AK347" s="419"/>
      <c r="AL347" s="419"/>
      <c r="AM347" s="419"/>
      <c r="AN347" s="419"/>
      <c r="AO347" s="419"/>
      <c r="AP347" s="419"/>
      <c r="AQ347" s="419"/>
      <c r="AR347" s="419"/>
      <c r="AS347" s="419"/>
      <c r="AT347" s="419"/>
      <c r="AU347" s="419"/>
      <c r="AV347" s="419"/>
      <c r="AW347" s="419"/>
      <c r="AX347" s="419"/>
      <c r="AY347" s="419"/>
      <c r="AZ347" s="419"/>
      <c r="BA347" s="419"/>
      <c r="BB347" s="419"/>
      <c r="BC347" s="419"/>
      <c r="BD347" s="419"/>
      <c r="BE347" s="419"/>
      <c r="BF347" s="419"/>
      <c r="BG347" s="419"/>
      <c r="BH347" s="419"/>
      <c r="BI347" s="419"/>
      <c r="BJ347" s="419"/>
      <c r="BK347" s="419"/>
      <c r="BL347" s="419"/>
      <c r="BM347" s="419"/>
      <c r="BN347" s="419"/>
      <c r="BO347" s="419"/>
      <c r="BP347" s="419"/>
      <c r="BQ347" s="419"/>
      <c r="BR347" s="419"/>
      <c r="BS347" s="419"/>
      <c r="BT347" s="419"/>
      <c r="BU347" s="419"/>
      <c r="BV347" s="419"/>
      <c r="BW347" s="419"/>
      <c r="BX347" s="419"/>
      <c r="BY347" s="419"/>
      <c r="BZ347" s="419"/>
      <c r="CA347" s="419"/>
      <c r="CB347" s="419"/>
      <c r="CC347" s="419"/>
      <c r="CD347" s="419"/>
      <c r="CE347" s="419"/>
      <c r="CF347" s="419"/>
      <c r="CG347" s="419"/>
      <c r="CH347" s="419"/>
      <c r="CI347" s="419"/>
      <c r="CJ347" s="419"/>
      <c r="CK347" s="419"/>
      <c r="CL347" s="419"/>
      <c r="CM347" s="419"/>
      <c r="CN347" s="419"/>
      <c r="CO347" s="419"/>
      <c r="CP347" s="419"/>
      <c r="CQ347" s="419"/>
      <c r="CR347" s="419"/>
      <c r="CS347" s="419"/>
      <c r="CT347" s="419"/>
      <c r="CU347" s="419"/>
      <c r="CV347" s="419"/>
      <c r="CW347" s="419"/>
      <c r="CX347" s="419"/>
      <c r="CY347" s="419"/>
      <c r="CZ347" s="419"/>
      <c r="DA347" s="419"/>
      <c r="DB347" s="419"/>
      <c r="DC347" s="419"/>
      <c r="DD347" s="419"/>
      <c r="DE347" s="419"/>
      <c r="DF347" s="419"/>
      <c r="DG347" s="419"/>
      <c r="DH347" s="419"/>
      <c r="DI347" s="419"/>
      <c r="DJ347" s="419"/>
      <c r="DK347" s="419"/>
      <c r="DL347" s="419"/>
      <c r="DM347" s="419"/>
      <c r="DN347" s="419"/>
      <c r="DO347" s="419"/>
      <c r="DP347" s="419"/>
      <c r="DQ347" s="419"/>
      <c r="DR347" s="419"/>
      <c r="DS347" s="419"/>
      <c r="DT347" s="419"/>
      <c r="DU347" s="419"/>
      <c r="DV347" s="419"/>
      <c r="DW347" s="419"/>
      <c r="DX347" s="419"/>
      <c r="DY347" s="419"/>
      <c r="DZ347" s="419"/>
      <c r="EA347" s="419"/>
      <c r="EB347" s="419"/>
      <c r="EC347" s="419"/>
      <c r="ED347" s="419"/>
      <c r="EE347" s="419"/>
      <c r="EF347" s="419"/>
      <c r="EG347" s="419"/>
      <c r="EH347" s="419"/>
      <c r="EI347" s="419"/>
      <c r="EJ347" s="419"/>
      <c r="EK347" s="419"/>
      <c r="EL347" s="419"/>
      <c r="EM347" s="419"/>
      <c r="EN347" s="419"/>
      <c r="EO347" s="419"/>
      <c r="EP347" s="419"/>
      <c r="EQ347" s="419"/>
      <c r="ER347" s="419"/>
      <c r="ES347" s="419"/>
      <c r="ET347" s="419"/>
      <c r="EU347" s="419"/>
    </row>
    <row r="348" spans="1:151" s="429" customFormat="1" ht="101.5" hidden="1">
      <c r="A348" s="429" t="s">
        <v>2650</v>
      </c>
      <c r="B348" s="429" t="s">
        <v>884</v>
      </c>
      <c r="C348" s="459" t="s">
        <v>361</v>
      </c>
      <c r="D348" s="429" t="s">
        <v>2651</v>
      </c>
      <c r="E348" s="429" t="s">
        <v>2652</v>
      </c>
      <c r="F348" s="429" t="s">
        <v>33</v>
      </c>
      <c r="G348" s="429">
        <v>50</v>
      </c>
      <c r="H348" s="429" t="s">
        <v>1599</v>
      </c>
      <c r="I348" s="429" t="s">
        <v>1516</v>
      </c>
      <c r="J348" s="430" t="s">
        <v>1517</v>
      </c>
      <c r="K348" s="430" t="s">
        <v>962</v>
      </c>
      <c r="L348" s="430" t="s">
        <v>962</v>
      </c>
      <c r="M348" s="429" t="s">
        <v>1519</v>
      </c>
      <c r="N348" s="429" t="s">
        <v>1530</v>
      </c>
      <c r="O348" s="429" t="s">
        <v>1588</v>
      </c>
      <c r="P348" s="429" t="s">
        <v>33</v>
      </c>
      <c r="Q348" s="429" t="s">
        <v>33</v>
      </c>
      <c r="R348" s="429" t="s">
        <v>962</v>
      </c>
      <c r="S348" s="429" t="s">
        <v>1516</v>
      </c>
      <c r="T348" s="429" t="s">
        <v>1535</v>
      </c>
      <c r="V348" s="429" t="s">
        <v>8</v>
      </c>
      <c r="X348" s="429" t="s">
        <v>8</v>
      </c>
      <c r="AA348" s="429" t="s">
        <v>33</v>
      </c>
      <c r="AB348" s="429" t="s">
        <v>1525</v>
      </c>
      <c r="AC348" s="429" t="s">
        <v>1525</v>
      </c>
      <c r="AD348" s="429" t="s">
        <v>2589</v>
      </c>
      <c r="AE348" s="429" t="s">
        <v>1526</v>
      </c>
      <c r="AF348" s="430">
        <v>44530</v>
      </c>
      <c r="AG348" s="429" t="s">
        <v>1538</v>
      </c>
      <c r="AH348" s="429">
        <v>1</v>
      </c>
      <c r="AI348" s="419"/>
      <c r="AJ348" s="419"/>
      <c r="AK348" s="419"/>
      <c r="AL348" s="419"/>
      <c r="AM348" s="419"/>
      <c r="AN348" s="419"/>
      <c r="AO348" s="419"/>
      <c r="AP348" s="419"/>
      <c r="AQ348" s="419"/>
      <c r="AR348" s="419"/>
      <c r="AS348" s="419"/>
      <c r="AT348" s="419"/>
      <c r="AU348" s="419"/>
      <c r="AV348" s="419"/>
      <c r="AW348" s="419"/>
      <c r="AX348" s="419"/>
      <c r="AY348" s="419"/>
      <c r="AZ348" s="419"/>
      <c r="BA348" s="419"/>
      <c r="BB348" s="419"/>
      <c r="BC348" s="419"/>
      <c r="BD348" s="419"/>
      <c r="BE348" s="419"/>
      <c r="BF348" s="419"/>
      <c r="BG348" s="419"/>
      <c r="BH348" s="419"/>
      <c r="BI348" s="419"/>
      <c r="BJ348" s="419"/>
      <c r="BK348" s="419"/>
      <c r="BL348" s="419"/>
      <c r="BM348" s="419"/>
      <c r="BN348" s="419"/>
      <c r="BO348" s="419"/>
      <c r="BP348" s="419"/>
      <c r="BQ348" s="419"/>
      <c r="BR348" s="419"/>
      <c r="BS348" s="419"/>
      <c r="BT348" s="419"/>
      <c r="BU348" s="419"/>
      <c r="BV348" s="419"/>
      <c r="BW348" s="419"/>
      <c r="BX348" s="419"/>
      <c r="BY348" s="419"/>
      <c r="BZ348" s="419"/>
      <c r="CA348" s="419"/>
      <c r="CB348" s="419"/>
      <c r="CC348" s="419"/>
      <c r="CD348" s="419"/>
      <c r="CE348" s="419"/>
      <c r="CF348" s="419"/>
      <c r="CG348" s="419"/>
      <c r="CH348" s="419"/>
      <c r="CI348" s="419"/>
      <c r="CJ348" s="419"/>
      <c r="CK348" s="419"/>
      <c r="CL348" s="419"/>
      <c r="CM348" s="419"/>
      <c r="CN348" s="419"/>
      <c r="CO348" s="419"/>
      <c r="CP348" s="419"/>
      <c r="CQ348" s="419"/>
      <c r="CR348" s="419"/>
      <c r="CS348" s="419"/>
      <c r="CT348" s="419"/>
      <c r="CU348" s="419"/>
      <c r="CV348" s="419"/>
      <c r="CW348" s="419"/>
      <c r="CX348" s="419"/>
      <c r="CY348" s="419"/>
      <c r="CZ348" s="419"/>
      <c r="DA348" s="419"/>
      <c r="DB348" s="419"/>
      <c r="DC348" s="419"/>
      <c r="DD348" s="419"/>
      <c r="DE348" s="419"/>
      <c r="DF348" s="419"/>
      <c r="DG348" s="419"/>
      <c r="DH348" s="419"/>
      <c r="DI348" s="419"/>
      <c r="DJ348" s="419"/>
      <c r="DK348" s="419"/>
      <c r="DL348" s="419"/>
      <c r="DM348" s="419"/>
      <c r="DN348" s="419"/>
      <c r="DO348" s="419"/>
      <c r="DP348" s="419"/>
      <c r="DQ348" s="419"/>
      <c r="DR348" s="419"/>
      <c r="DS348" s="419"/>
      <c r="DT348" s="419"/>
      <c r="DU348" s="419"/>
      <c r="DV348" s="419"/>
      <c r="DW348" s="419"/>
      <c r="DX348" s="419"/>
      <c r="DY348" s="419"/>
      <c r="DZ348" s="419"/>
      <c r="EA348" s="419"/>
      <c r="EB348" s="419"/>
      <c r="EC348" s="419"/>
      <c r="ED348" s="419"/>
      <c r="EE348" s="419"/>
      <c r="EF348" s="419"/>
      <c r="EG348" s="419"/>
      <c r="EH348" s="419"/>
      <c r="EI348" s="419"/>
      <c r="EJ348" s="419"/>
      <c r="EK348" s="419"/>
      <c r="EL348" s="419"/>
      <c r="EM348" s="419"/>
      <c r="EN348" s="419"/>
      <c r="EO348" s="419"/>
      <c r="EP348" s="419"/>
      <c r="EQ348" s="419"/>
      <c r="ER348" s="419"/>
      <c r="ES348" s="419"/>
      <c r="ET348" s="419"/>
      <c r="EU348" s="419"/>
    </row>
    <row r="349" spans="1:151" s="429" customFormat="1" ht="101.5" hidden="1">
      <c r="A349" s="429" t="s">
        <v>2653</v>
      </c>
      <c r="B349" s="429" t="s">
        <v>884</v>
      </c>
      <c r="C349" s="459" t="s">
        <v>361</v>
      </c>
      <c r="D349" s="429" t="s">
        <v>2654</v>
      </c>
      <c r="E349" s="429" t="s">
        <v>2655</v>
      </c>
      <c r="F349" s="429" t="s">
        <v>33</v>
      </c>
      <c r="G349" s="429">
        <v>50</v>
      </c>
      <c r="H349" s="429" t="s">
        <v>1599</v>
      </c>
      <c r="I349" s="429" t="s">
        <v>1516</v>
      </c>
      <c r="J349" s="430" t="s">
        <v>1517</v>
      </c>
      <c r="K349" s="430" t="s">
        <v>962</v>
      </c>
      <c r="L349" s="430" t="s">
        <v>962</v>
      </c>
      <c r="M349" s="429" t="s">
        <v>1519</v>
      </c>
      <c r="N349" s="429" t="s">
        <v>1530</v>
      </c>
      <c r="O349" s="429" t="s">
        <v>1588</v>
      </c>
      <c r="P349" s="429" t="s">
        <v>33</v>
      </c>
      <c r="Q349" s="429" t="s">
        <v>33</v>
      </c>
      <c r="R349" s="429" t="s">
        <v>962</v>
      </c>
      <c r="S349" s="429" t="s">
        <v>1516</v>
      </c>
      <c r="T349" s="429" t="s">
        <v>1535</v>
      </c>
      <c r="V349" s="429" t="s">
        <v>8</v>
      </c>
      <c r="X349" s="429" t="s">
        <v>8</v>
      </c>
      <c r="AA349" s="429" t="s">
        <v>33</v>
      </c>
      <c r="AB349" s="429" t="s">
        <v>1525</v>
      </c>
      <c r="AC349" s="429" t="s">
        <v>1525</v>
      </c>
      <c r="AD349" s="429" t="s">
        <v>2589</v>
      </c>
      <c r="AE349" s="429" t="s">
        <v>1526</v>
      </c>
      <c r="AF349" s="430">
        <v>44530</v>
      </c>
      <c r="AG349" s="429" t="s">
        <v>1538</v>
      </c>
      <c r="AH349" s="429">
        <v>1</v>
      </c>
      <c r="AI349" s="419"/>
      <c r="AJ349" s="419"/>
      <c r="AK349" s="419"/>
      <c r="AL349" s="419"/>
      <c r="AM349" s="419"/>
      <c r="AN349" s="419"/>
      <c r="AO349" s="419"/>
      <c r="AP349" s="419"/>
      <c r="AQ349" s="419"/>
      <c r="AR349" s="419"/>
      <c r="AS349" s="419"/>
      <c r="AT349" s="419"/>
      <c r="AU349" s="419"/>
      <c r="AV349" s="419"/>
      <c r="AW349" s="419"/>
      <c r="AX349" s="419"/>
      <c r="AY349" s="419"/>
      <c r="AZ349" s="419"/>
      <c r="BA349" s="419"/>
      <c r="BB349" s="419"/>
      <c r="BC349" s="419"/>
      <c r="BD349" s="419"/>
      <c r="BE349" s="419"/>
      <c r="BF349" s="419"/>
      <c r="BG349" s="419"/>
      <c r="BH349" s="419"/>
      <c r="BI349" s="419"/>
      <c r="BJ349" s="419"/>
      <c r="BK349" s="419"/>
      <c r="BL349" s="419"/>
      <c r="BM349" s="419"/>
      <c r="BN349" s="419"/>
      <c r="BO349" s="419"/>
      <c r="BP349" s="419"/>
      <c r="BQ349" s="419"/>
      <c r="BR349" s="419"/>
      <c r="BS349" s="419"/>
      <c r="BT349" s="419"/>
      <c r="BU349" s="419"/>
      <c r="BV349" s="419"/>
      <c r="BW349" s="419"/>
      <c r="BX349" s="419"/>
      <c r="BY349" s="419"/>
      <c r="BZ349" s="419"/>
      <c r="CA349" s="419"/>
      <c r="CB349" s="419"/>
      <c r="CC349" s="419"/>
      <c r="CD349" s="419"/>
      <c r="CE349" s="419"/>
      <c r="CF349" s="419"/>
      <c r="CG349" s="419"/>
      <c r="CH349" s="419"/>
      <c r="CI349" s="419"/>
      <c r="CJ349" s="419"/>
      <c r="CK349" s="419"/>
      <c r="CL349" s="419"/>
      <c r="CM349" s="419"/>
      <c r="CN349" s="419"/>
      <c r="CO349" s="419"/>
      <c r="CP349" s="419"/>
      <c r="CQ349" s="419"/>
      <c r="CR349" s="419"/>
      <c r="CS349" s="419"/>
      <c r="CT349" s="419"/>
      <c r="CU349" s="419"/>
      <c r="CV349" s="419"/>
      <c r="CW349" s="419"/>
      <c r="CX349" s="419"/>
      <c r="CY349" s="419"/>
      <c r="CZ349" s="419"/>
      <c r="DA349" s="419"/>
      <c r="DB349" s="419"/>
      <c r="DC349" s="419"/>
      <c r="DD349" s="419"/>
      <c r="DE349" s="419"/>
      <c r="DF349" s="419"/>
      <c r="DG349" s="419"/>
      <c r="DH349" s="419"/>
      <c r="DI349" s="419"/>
      <c r="DJ349" s="419"/>
      <c r="DK349" s="419"/>
      <c r="DL349" s="419"/>
      <c r="DM349" s="419"/>
      <c r="DN349" s="419"/>
      <c r="DO349" s="419"/>
      <c r="DP349" s="419"/>
      <c r="DQ349" s="419"/>
      <c r="DR349" s="419"/>
      <c r="DS349" s="419"/>
      <c r="DT349" s="419"/>
      <c r="DU349" s="419"/>
      <c r="DV349" s="419"/>
      <c r="DW349" s="419"/>
      <c r="DX349" s="419"/>
      <c r="DY349" s="419"/>
      <c r="DZ349" s="419"/>
      <c r="EA349" s="419"/>
      <c r="EB349" s="419"/>
      <c r="EC349" s="419"/>
      <c r="ED349" s="419"/>
      <c r="EE349" s="419"/>
      <c r="EF349" s="419"/>
      <c r="EG349" s="419"/>
      <c r="EH349" s="419"/>
      <c r="EI349" s="419"/>
      <c r="EJ349" s="419"/>
      <c r="EK349" s="419"/>
      <c r="EL349" s="419"/>
      <c r="EM349" s="419"/>
      <c r="EN349" s="419"/>
      <c r="EO349" s="419"/>
      <c r="EP349" s="419"/>
      <c r="EQ349" s="419"/>
      <c r="ER349" s="419"/>
      <c r="ES349" s="419"/>
      <c r="ET349" s="419"/>
      <c r="EU349" s="419"/>
    </row>
    <row r="350" spans="1:151" s="429" customFormat="1" ht="101.5" hidden="1">
      <c r="A350" s="429" t="s">
        <v>2656</v>
      </c>
      <c r="B350" s="429" t="s">
        <v>884</v>
      </c>
      <c r="C350" s="459" t="s">
        <v>361</v>
      </c>
      <c r="D350" s="429" t="s">
        <v>2657</v>
      </c>
      <c r="E350" s="429" t="s">
        <v>2658</v>
      </c>
      <c r="F350" s="429" t="s">
        <v>33</v>
      </c>
      <c r="G350" s="429">
        <v>50</v>
      </c>
      <c r="H350" s="429" t="s">
        <v>1599</v>
      </c>
      <c r="I350" s="429" t="s">
        <v>1516</v>
      </c>
      <c r="J350" s="430" t="s">
        <v>1517</v>
      </c>
      <c r="K350" s="430" t="s">
        <v>962</v>
      </c>
      <c r="L350" s="430" t="s">
        <v>962</v>
      </c>
      <c r="M350" s="429" t="s">
        <v>1519</v>
      </c>
      <c r="N350" s="429" t="s">
        <v>1530</v>
      </c>
      <c r="O350" s="429" t="s">
        <v>1588</v>
      </c>
      <c r="P350" s="429" t="s">
        <v>33</v>
      </c>
      <c r="Q350" s="429" t="s">
        <v>33</v>
      </c>
      <c r="R350" s="429" t="s">
        <v>962</v>
      </c>
      <c r="S350" s="429" t="s">
        <v>1516</v>
      </c>
      <c r="T350" s="429" t="s">
        <v>1535</v>
      </c>
      <c r="V350" s="429" t="s">
        <v>8</v>
      </c>
      <c r="X350" s="429" t="s">
        <v>8</v>
      </c>
      <c r="AA350" s="429" t="s">
        <v>33</v>
      </c>
      <c r="AB350" s="429" t="s">
        <v>1525</v>
      </c>
      <c r="AC350" s="429" t="s">
        <v>1525</v>
      </c>
      <c r="AD350" s="429" t="s">
        <v>2589</v>
      </c>
      <c r="AE350" s="429" t="s">
        <v>1526</v>
      </c>
      <c r="AF350" s="430">
        <v>44530</v>
      </c>
      <c r="AG350" s="429" t="s">
        <v>1538</v>
      </c>
      <c r="AH350" s="429">
        <v>1</v>
      </c>
      <c r="AI350" s="419"/>
      <c r="AJ350" s="419"/>
      <c r="AK350" s="419"/>
      <c r="AL350" s="419"/>
      <c r="AM350" s="419"/>
      <c r="AN350" s="419"/>
      <c r="AO350" s="419"/>
      <c r="AP350" s="419"/>
      <c r="AQ350" s="419"/>
      <c r="AR350" s="419"/>
      <c r="AS350" s="419"/>
      <c r="AT350" s="419"/>
      <c r="AU350" s="419"/>
      <c r="AV350" s="419"/>
      <c r="AW350" s="419"/>
      <c r="AX350" s="419"/>
      <c r="AY350" s="419"/>
      <c r="AZ350" s="419"/>
      <c r="BA350" s="419"/>
      <c r="BB350" s="419"/>
      <c r="BC350" s="419"/>
      <c r="BD350" s="419"/>
      <c r="BE350" s="419"/>
      <c r="BF350" s="419"/>
      <c r="BG350" s="419"/>
      <c r="BH350" s="419"/>
      <c r="BI350" s="419"/>
      <c r="BJ350" s="419"/>
      <c r="BK350" s="419"/>
      <c r="BL350" s="419"/>
      <c r="BM350" s="419"/>
      <c r="BN350" s="419"/>
      <c r="BO350" s="419"/>
      <c r="BP350" s="419"/>
      <c r="BQ350" s="419"/>
      <c r="BR350" s="419"/>
      <c r="BS350" s="419"/>
      <c r="BT350" s="419"/>
      <c r="BU350" s="419"/>
      <c r="BV350" s="419"/>
      <c r="BW350" s="419"/>
      <c r="BX350" s="419"/>
      <c r="BY350" s="419"/>
      <c r="BZ350" s="419"/>
      <c r="CA350" s="419"/>
      <c r="CB350" s="419"/>
      <c r="CC350" s="419"/>
      <c r="CD350" s="419"/>
      <c r="CE350" s="419"/>
      <c r="CF350" s="419"/>
      <c r="CG350" s="419"/>
      <c r="CH350" s="419"/>
      <c r="CI350" s="419"/>
      <c r="CJ350" s="419"/>
      <c r="CK350" s="419"/>
      <c r="CL350" s="419"/>
      <c r="CM350" s="419"/>
      <c r="CN350" s="419"/>
      <c r="CO350" s="419"/>
      <c r="CP350" s="419"/>
      <c r="CQ350" s="419"/>
      <c r="CR350" s="419"/>
      <c r="CS350" s="419"/>
      <c r="CT350" s="419"/>
      <c r="CU350" s="419"/>
      <c r="CV350" s="419"/>
      <c r="CW350" s="419"/>
      <c r="CX350" s="419"/>
      <c r="CY350" s="419"/>
      <c r="CZ350" s="419"/>
      <c r="DA350" s="419"/>
      <c r="DB350" s="419"/>
      <c r="DC350" s="419"/>
      <c r="DD350" s="419"/>
      <c r="DE350" s="419"/>
      <c r="DF350" s="419"/>
      <c r="DG350" s="419"/>
      <c r="DH350" s="419"/>
      <c r="DI350" s="419"/>
      <c r="DJ350" s="419"/>
      <c r="DK350" s="419"/>
      <c r="DL350" s="419"/>
      <c r="DM350" s="419"/>
      <c r="DN350" s="419"/>
      <c r="DO350" s="419"/>
      <c r="DP350" s="419"/>
      <c r="DQ350" s="419"/>
      <c r="DR350" s="419"/>
      <c r="DS350" s="419"/>
      <c r="DT350" s="419"/>
      <c r="DU350" s="419"/>
      <c r="DV350" s="419"/>
      <c r="DW350" s="419"/>
      <c r="DX350" s="419"/>
      <c r="DY350" s="419"/>
      <c r="DZ350" s="419"/>
      <c r="EA350" s="419"/>
      <c r="EB350" s="419"/>
      <c r="EC350" s="419"/>
      <c r="ED350" s="419"/>
      <c r="EE350" s="419"/>
      <c r="EF350" s="419"/>
      <c r="EG350" s="419"/>
      <c r="EH350" s="419"/>
      <c r="EI350" s="419"/>
      <c r="EJ350" s="419"/>
      <c r="EK350" s="419"/>
      <c r="EL350" s="419"/>
      <c r="EM350" s="419"/>
      <c r="EN350" s="419"/>
      <c r="EO350" s="419"/>
      <c r="EP350" s="419"/>
      <c r="EQ350" s="419"/>
      <c r="ER350" s="419"/>
      <c r="ES350" s="419"/>
      <c r="ET350" s="419"/>
      <c r="EU350" s="419"/>
    </row>
    <row r="351" spans="1:151" s="429" customFormat="1" ht="87" hidden="1">
      <c r="A351" s="429" t="s">
        <v>2659</v>
      </c>
      <c r="B351" s="429" t="s">
        <v>884</v>
      </c>
      <c r="C351" s="459" t="s">
        <v>361</v>
      </c>
      <c r="D351" s="429" t="s">
        <v>2660</v>
      </c>
      <c r="E351" s="429" t="s">
        <v>2661</v>
      </c>
      <c r="F351" s="429" t="s">
        <v>33</v>
      </c>
      <c r="G351" s="429">
        <v>50</v>
      </c>
      <c r="H351" s="429" t="s">
        <v>1515</v>
      </c>
      <c r="I351" s="429" t="s">
        <v>1516</v>
      </c>
      <c r="J351" s="430" t="s">
        <v>1517</v>
      </c>
      <c r="K351" s="430" t="s">
        <v>962</v>
      </c>
      <c r="L351" s="430" t="s">
        <v>962</v>
      </c>
      <c r="M351" s="429" t="s">
        <v>1519</v>
      </c>
      <c r="N351" s="429" t="s">
        <v>1530</v>
      </c>
      <c r="O351" s="429" t="s">
        <v>1588</v>
      </c>
      <c r="P351" s="429" t="s">
        <v>33</v>
      </c>
      <c r="Q351" s="429" t="s">
        <v>33</v>
      </c>
      <c r="R351" s="429" t="s">
        <v>962</v>
      </c>
      <c r="S351" s="429" t="s">
        <v>1516</v>
      </c>
      <c r="T351" s="429" t="s">
        <v>1523</v>
      </c>
      <c r="V351" s="429" t="s">
        <v>8</v>
      </c>
      <c r="X351" s="429" t="s">
        <v>1524</v>
      </c>
      <c r="AA351" s="429" t="s">
        <v>1516</v>
      </c>
      <c r="AB351" s="429" t="s">
        <v>1516</v>
      </c>
      <c r="AC351" s="429" t="s">
        <v>1516</v>
      </c>
      <c r="AD351" s="429" t="s">
        <v>1516</v>
      </c>
      <c r="AE351" s="429" t="s">
        <v>1516</v>
      </c>
      <c r="AF351" s="430">
        <v>44530</v>
      </c>
      <c r="AG351" s="429" t="s">
        <v>1516</v>
      </c>
      <c r="AH351" s="429">
        <v>1</v>
      </c>
      <c r="AI351" s="419"/>
      <c r="AJ351" s="419"/>
      <c r="AK351" s="419"/>
      <c r="AL351" s="419"/>
      <c r="AM351" s="419"/>
      <c r="AN351" s="419"/>
      <c r="AO351" s="419"/>
      <c r="AP351" s="419"/>
      <c r="AQ351" s="419"/>
      <c r="AR351" s="419"/>
      <c r="AS351" s="419"/>
      <c r="AT351" s="419"/>
      <c r="AU351" s="419"/>
      <c r="AV351" s="419"/>
      <c r="AW351" s="419"/>
      <c r="AX351" s="419"/>
      <c r="AY351" s="419"/>
      <c r="AZ351" s="419"/>
      <c r="BA351" s="419"/>
      <c r="BB351" s="419"/>
      <c r="BC351" s="419"/>
      <c r="BD351" s="419"/>
      <c r="BE351" s="419"/>
      <c r="BF351" s="419"/>
      <c r="BG351" s="419"/>
      <c r="BH351" s="419"/>
      <c r="BI351" s="419"/>
      <c r="BJ351" s="419"/>
      <c r="BK351" s="419"/>
      <c r="BL351" s="419"/>
      <c r="BM351" s="419"/>
      <c r="BN351" s="419"/>
      <c r="BO351" s="419"/>
      <c r="BP351" s="419"/>
      <c r="BQ351" s="419"/>
      <c r="BR351" s="419"/>
      <c r="BS351" s="419"/>
      <c r="BT351" s="419"/>
      <c r="BU351" s="419"/>
      <c r="BV351" s="419"/>
      <c r="BW351" s="419"/>
      <c r="BX351" s="419"/>
      <c r="BY351" s="419"/>
      <c r="BZ351" s="419"/>
      <c r="CA351" s="419"/>
      <c r="CB351" s="419"/>
      <c r="CC351" s="419"/>
      <c r="CD351" s="419"/>
      <c r="CE351" s="419"/>
      <c r="CF351" s="419"/>
      <c r="CG351" s="419"/>
      <c r="CH351" s="419"/>
      <c r="CI351" s="419"/>
      <c r="CJ351" s="419"/>
      <c r="CK351" s="419"/>
      <c r="CL351" s="419"/>
      <c r="CM351" s="419"/>
      <c r="CN351" s="419"/>
      <c r="CO351" s="419"/>
      <c r="CP351" s="419"/>
      <c r="CQ351" s="419"/>
      <c r="CR351" s="419"/>
      <c r="CS351" s="419"/>
      <c r="CT351" s="419"/>
      <c r="CU351" s="419"/>
      <c r="CV351" s="419"/>
      <c r="CW351" s="419"/>
      <c r="CX351" s="419"/>
      <c r="CY351" s="419"/>
      <c r="CZ351" s="419"/>
      <c r="DA351" s="419"/>
      <c r="DB351" s="419"/>
      <c r="DC351" s="419"/>
      <c r="DD351" s="419"/>
      <c r="DE351" s="419"/>
      <c r="DF351" s="419"/>
      <c r="DG351" s="419"/>
      <c r="DH351" s="419"/>
      <c r="DI351" s="419"/>
      <c r="DJ351" s="419"/>
      <c r="DK351" s="419"/>
      <c r="DL351" s="419"/>
      <c r="DM351" s="419"/>
      <c r="DN351" s="419"/>
      <c r="DO351" s="419"/>
      <c r="DP351" s="419"/>
      <c r="DQ351" s="419"/>
      <c r="DR351" s="419"/>
      <c r="DS351" s="419"/>
      <c r="DT351" s="419"/>
      <c r="DU351" s="419"/>
      <c r="DV351" s="419"/>
      <c r="DW351" s="419"/>
      <c r="DX351" s="419"/>
      <c r="DY351" s="419"/>
      <c r="DZ351" s="419"/>
      <c r="EA351" s="419"/>
      <c r="EB351" s="419"/>
      <c r="EC351" s="419"/>
      <c r="ED351" s="419"/>
      <c r="EE351" s="419"/>
      <c r="EF351" s="419"/>
      <c r="EG351" s="419"/>
      <c r="EH351" s="419"/>
      <c r="EI351" s="419"/>
      <c r="EJ351" s="419"/>
      <c r="EK351" s="419"/>
      <c r="EL351" s="419"/>
      <c r="EM351" s="419"/>
      <c r="EN351" s="419"/>
      <c r="EO351" s="419"/>
      <c r="EP351" s="419"/>
      <c r="EQ351" s="419"/>
      <c r="ER351" s="419"/>
      <c r="ES351" s="419"/>
      <c r="ET351" s="419"/>
      <c r="EU351" s="419"/>
    </row>
    <row r="352" spans="1:151" s="429" customFormat="1" ht="43.5" hidden="1">
      <c r="A352" s="429" t="s">
        <v>2662</v>
      </c>
      <c r="B352" s="429" t="s">
        <v>884</v>
      </c>
      <c r="C352" s="459" t="s">
        <v>361</v>
      </c>
      <c r="D352" s="429" t="s">
        <v>2663</v>
      </c>
      <c r="E352" s="429" t="s">
        <v>2664</v>
      </c>
      <c r="F352" s="429" t="s">
        <v>33</v>
      </c>
      <c r="G352" s="429">
        <v>50</v>
      </c>
      <c r="H352" s="429" t="s">
        <v>1515</v>
      </c>
      <c r="I352" s="429" t="s">
        <v>1516</v>
      </c>
      <c r="J352" s="430" t="s">
        <v>1517</v>
      </c>
      <c r="K352" s="430" t="s">
        <v>962</v>
      </c>
      <c r="L352" s="430" t="s">
        <v>962</v>
      </c>
      <c r="M352" s="429" t="s">
        <v>1519</v>
      </c>
      <c r="N352" s="429" t="s">
        <v>1530</v>
      </c>
      <c r="O352" s="429" t="s">
        <v>1588</v>
      </c>
      <c r="P352" s="429" t="s">
        <v>33</v>
      </c>
      <c r="Q352" s="429" t="s">
        <v>33</v>
      </c>
      <c r="R352" s="429" t="s">
        <v>962</v>
      </c>
      <c r="S352" s="429" t="s">
        <v>1516</v>
      </c>
      <c r="T352" s="429" t="s">
        <v>1523</v>
      </c>
      <c r="V352" s="429" t="s">
        <v>8</v>
      </c>
      <c r="X352" s="429" t="s">
        <v>1524</v>
      </c>
      <c r="AA352" s="429" t="s">
        <v>1516</v>
      </c>
      <c r="AB352" s="429" t="s">
        <v>1516</v>
      </c>
      <c r="AC352" s="429" t="s">
        <v>1516</v>
      </c>
      <c r="AD352" s="429" t="s">
        <v>1516</v>
      </c>
      <c r="AE352" s="429" t="s">
        <v>1516</v>
      </c>
      <c r="AF352" s="430">
        <v>44530</v>
      </c>
      <c r="AG352" s="429" t="s">
        <v>1516</v>
      </c>
      <c r="AH352" s="429">
        <v>1</v>
      </c>
      <c r="AI352" s="419"/>
      <c r="AJ352" s="419"/>
      <c r="AK352" s="419"/>
      <c r="AL352" s="419"/>
      <c r="AM352" s="419"/>
      <c r="AN352" s="419"/>
      <c r="AO352" s="419"/>
      <c r="AP352" s="419"/>
      <c r="AQ352" s="419"/>
      <c r="AR352" s="419"/>
      <c r="AS352" s="419"/>
      <c r="AT352" s="419"/>
      <c r="AU352" s="419"/>
      <c r="AV352" s="419"/>
      <c r="AW352" s="419"/>
      <c r="AX352" s="419"/>
      <c r="AY352" s="419"/>
      <c r="AZ352" s="419"/>
      <c r="BA352" s="419"/>
      <c r="BB352" s="419"/>
      <c r="BC352" s="419"/>
      <c r="BD352" s="419"/>
      <c r="BE352" s="419"/>
      <c r="BF352" s="419"/>
      <c r="BG352" s="419"/>
      <c r="BH352" s="419"/>
      <c r="BI352" s="419"/>
      <c r="BJ352" s="419"/>
      <c r="BK352" s="419"/>
      <c r="BL352" s="419"/>
      <c r="BM352" s="419"/>
      <c r="BN352" s="419"/>
      <c r="BO352" s="419"/>
      <c r="BP352" s="419"/>
      <c r="BQ352" s="419"/>
      <c r="BR352" s="419"/>
      <c r="BS352" s="419"/>
      <c r="BT352" s="419"/>
      <c r="BU352" s="419"/>
      <c r="BV352" s="419"/>
      <c r="BW352" s="419"/>
      <c r="BX352" s="419"/>
      <c r="BY352" s="419"/>
      <c r="BZ352" s="419"/>
      <c r="CA352" s="419"/>
      <c r="CB352" s="419"/>
      <c r="CC352" s="419"/>
      <c r="CD352" s="419"/>
      <c r="CE352" s="419"/>
      <c r="CF352" s="419"/>
      <c r="CG352" s="419"/>
      <c r="CH352" s="419"/>
      <c r="CI352" s="419"/>
      <c r="CJ352" s="419"/>
      <c r="CK352" s="419"/>
      <c r="CL352" s="419"/>
      <c r="CM352" s="419"/>
      <c r="CN352" s="419"/>
      <c r="CO352" s="419"/>
      <c r="CP352" s="419"/>
      <c r="CQ352" s="419"/>
      <c r="CR352" s="419"/>
      <c r="CS352" s="419"/>
      <c r="CT352" s="419"/>
      <c r="CU352" s="419"/>
      <c r="CV352" s="419"/>
      <c r="CW352" s="419"/>
      <c r="CX352" s="419"/>
      <c r="CY352" s="419"/>
      <c r="CZ352" s="419"/>
      <c r="DA352" s="419"/>
      <c r="DB352" s="419"/>
      <c r="DC352" s="419"/>
      <c r="DD352" s="419"/>
      <c r="DE352" s="419"/>
      <c r="DF352" s="419"/>
      <c r="DG352" s="419"/>
      <c r="DH352" s="419"/>
      <c r="DI352" s="419"/>
      <c r="DJ352" s="419"/>
      <c r="DK352" s="419"/>
      <c r="DL352" s="419"/>
      <c r="DM352" s="419"/>
      <c r="DN352" s="419"/>
      <c r="DO352" s="419"/>
      <c r="DP352" s="419"/>
      <c r="DQ352" s="419"/>
      <c r="DR352" s="419"/>
      <c r="DS352" s="419"/>
      <c r="DT352" s="419"/>
      <c r="DU352" s="419"/>
      <c r="DV352" s="419"/>
      <c r="DW352" s="419"/>
      <c r="DX352" s="419"/>
      <c r="DY352" s="419"/>
      <c r="DZ352" s="419"/>
      <c r="EA352" s="419"/>
      <c r="EB352" s="419"/>
      <c r="EC352" s="419"/>
      <c r="ED352" s="419"/>
      <c r="EE352" s="419"/>
      <c r="EF352" s="419"/>
      <c r="EG352" s="419"/>
      <c r="EH352" s="419"/>
      <c r="EI352" s="419"/>
      <c r="EJ352" s="419"/>
      <c r="EK352" s="419"/>
      <c r="EL352" s="419"/>
      <c r="EM352" s="419"/>
      <c r="EN352" s="419"/>
      <c r="EO352" s="419"/>
      <c r="EP352" s="419"/>
      <c r="EQ352" s="419"/>
      <c r="ER352" s="419"/>
      <c r="ES352" s="419"/>
      <c r="ET352" s="419"/>
      <c r="EU352" s="419"/>
    </row>
    <row r="353" spans="1:151" s="429" customFormat="1" ht="101.5" hidden="1">
      <c r="A353" s="429" t="s">
        <v>2665</v>
      </c>
      <c r="B353" s="429" t="s">
        <v>884</v>
      </c>
      <c r="C353" s="459" t="s">
        <v>361</v>
      </c>
      <c r="D353" s="429" t="s">
        <v>2666</v>
      </c>
      <c r="E353" s="429" t="s">
        <v>2667</v>
      </c>
      <c r="F353" s="429" t="s">
        <v>33</v>
      </c>
      <c r="G353" s="429">
        <v>50</v>
      </c>
      <c r="H353" s="429" t="s">
        <v>1599</v>
      </c>
      <c r="I353" s="429" t="s">
        <v>1516</v>
      </c>
      <c r="J353" s="430" t="s">
        <v>1517</v>
      </c>
      <c r="K353" s="430" t="s">
        <v>962</v>
      </c>
      <c r="L353" s="430" t="s">
        <v>962</v>
      </c>
      <c r="M353" s="429" t="s">
        <v>1519</v>
      </c>
      <c r="N353" s="429" t="s">
        <v>1530</v>
      </c>
      <c r="O353" s="429" t="s">
        <v>1588</v>
      </c>
      <c r="P353" s="429" t="s">
        <v>33</v>
      </c>
      <c r="Q353" s="429" t="s">
        <v>33</v>
      </c>
      <c r="R353" s="429" t="s">
        <v>962</v>
      </c>
      <c r="S353" s="429" t="s">
        <v>1516</v>
      </c>
      <c r="T353" s="429" t="s">
        <v>1535</v>
      </c>
      <c r="V353" s="429" t="s">
        <v>8</v>
      </c>
      <c r="X353" s="429" t="s">
        <v>8</v>
      </c>
      <c r="AA353" s="429" t="s">
        <v>33</v>
      </c>
      <c r="AB353" s="429" t="s">
        <v>1525</v>
      </c>
      <c r="AC353" s="429" t="s">
        <v>1525</v>
      </c>
      <c r="AD353" s="429" t="s">
        <v>2589</v>
      </c>
      <c r="AE353" s="429" t="s">
        <v>1526</v>
      </c>
      <c r="AF353" s="430">
        <v>44530</v>
      </c>
      <c r="AG353" s="429" t="s">
        <v>1538</v>
      </c>
      <c r="AH353" s="429">
        <v>1</v>
      </c>
      <c r="AI353" s="419"/>
      <c r="AJ353" s="419"/>
      <c r="AK353" s="419"/>
      <c r="AL353" s="419"/>
      <c r="AM353" s="419"/>
      <c r="AN353" s="419"/>
      <c r="AO353" s="419"/>
      <c r="AP353" s="419"/>
      <c r="AQ353" s="419"/>
      <c r="AR353" s="419"/>
      <c r="AS353" s="419"/>
      <c r="AT353" s="419"/>
      <c r="AU353" s="419"/>
      <c r="AV353" s="419"/>
      <c r="AW353" s="419"/>
      <c r="AX353" s="419"/>
      <c r="AY353" s="419"/>
      <c r="AZ353" s="419"/>
      <c r="BA353" s="419"/>
      <c r="BB353" s="419"/>
      <c r="BC353" s="419"/>
      <c r="BD353" s="419"/>
      <c r="BE353" s="419"/>
      <c r="BF353" s="419"/>
      <c r="BG353" s="419"/>
      <c r="BH353" s="419"/>
      <c r="BI353" s="419"/>
      <c r="BJ353" s="419"/>
      <c r="BK353" s="419"/>
      <c r="BL353" s="419"/>
      <c r="BM353" s="419"/>
      <c r="BN353" s="419"/>
      <c r="BO353" s="419"/>
      <c r="BP353" s="419"/>
      <c r="BQ353" s="419"/>
      <c r="BR353" s="419"/>
      <c r="BS353" s="419"/>
      <c r="BT353" s="419"/>
      <c r="BU353" s="419"/>
      <c r="BV353" s="419"/>
      <c r="BW353" s="419"/>
      <c r="BX353" s="419"/>
      <c r="BY353" s="419"/>
      <c r="BZ353" s="419"/>
      <c r="CA353" s="419"/>
      <c r="CB353" s="419"/>
      <c r="CC353" s="419"/>
      <c r="CD353" s="419"/>
      <c r="CE353" s="419"/>
      <c r="CF353" s="419"/>
      <c r="CG353" s="419"/>
      <c r="CH353" s="419"/>
      <c r="CI353" s="419"/>
      <c r="CJ353" s="419"/>
      <c r="CK353" s="419"/>
      <c r="CL353" s="419"/>
      <c r="CM353" s="419"/>
      <c r="CN353" s="419"/>
      <c r="CO353" s="419"/>
      <c r="CP353" s="419"/>
      <c r="CQ353" s="419"/>
      <c r="CR353" s="419"/>
      <c r="CS353" s="419"/>
      <c r="CT353" s="419"/>
      <c r="CU353" s="419"/>
      <c r="CV353" s="419"/>
      <c r="CW353" s="419"/>
      <c r="CX353" s="419"/>
      <c r="CY353" s="419"/>
      <c r="CZ353" s="419"/>
      <c r="DA353" s="419"/>
      <c r="DB353" s="419"/>
      <c r="DC353" s="419"/>
      <c r="DD353" s="419"/>
      <c r="DE353" s="419"/>
      <c r="DF353" s="419"/>
      <c r="DG353" s="419"/>
      <c r="DH353" s="419"/>
      <c r="DI353" s="419"/>
      <c r="DJ353" s="419"/>
      <c r="DK353" s="419"/>
      <c r="DL353" s="419"/>
      <c r="DM353" s="419"/>
      <c r="DN353" s="419"/>
      <c r="DO353" s="419"/>
      <c r="DP353" s="419"/>
      <c r="DQ353" s="419"/>
      <c r="DR353" s="419"/>
      <c r="DS353" s="419"/>
      <c r="DT353" s="419"/>
      <c r="DU353" s="419"/>
      <c r="DV353" s="419"/>
      <c r="DW353" s="419"/>
      <c r="DX353" s="419"/>
      <c r="DY353" s="419"/>
      <c r="DZ353" s="419"/>
      <c r="EA353" s="419"/>
      <c r="EB353" s="419"/>
      <c r="EC353" s="419"/>
      <c r="ED353" s="419"/>
      <c r="EE353" s="419"/>
      <c r="EF353" s="419"/>
      <c r="EG353" s="419"/>
      <c r="EH353" s="419"/>
      <c r="EI353" s="419"/>
      <c r="EJ353" s="419"/>
      <c r="EK353" s="419"/>
      <c r="EL353" s="419"/>
      <c r="EM353" s="419"/>
      <c r="EN353" s="419"/>
      <c r="EO353" s="419"/>
      <c r="EP353" s="419"/>
      <c r="EQ353" s="419"/>
      <c r="ER353" s="419"/>
      <c r="ES353" s="419"/>
      <c r="ET353" s="419"/>
      <c r="EU353" s="419"/>
    </row>
    <row r="354" spans="1:151" s="429" customFormat="1" ht="101.5" hidden="1">
      <c r="A354" s="429" t="s">
        <v>2668</v>
      </c>
      <c r="B354" s="429" t="s">
        <v>884</v>
      </c>
      <c r="C354" s="459" t="s">
        <v>361</v>
      </c>
      <c r="D354" s="429" t="s">
        <v>2669</v>
      </c>
      <c r="E354" s="429" t="s">
        <v>2670</v>
      </c>
      <c r="F354" s="429" t="s">
        <v>33</v>
      </c>
      <c r="G354" s="429">
        <v>50</v>
      </c>
      <c r="H354" s="429" t="s">
        <v>1599</v>
      </c>
      <c r="I354" s="429" t="s">
        <v>1516</v>
      </c>
      <c r="J354" s="430" t="s">
        <v>1517</v>
      </c>
      <c r="K354" s="430" t="s">
        <v>962</v>
      </c>
      <c r="L354" s="430" t="s">
        <v>962</v>
      </c>
      <c r="M354" s="429" t="s">
        <v>1519</v>
      </c>
      <c r="N354" s="429" t="s">
        <v>1530</v>
      </c>
      <c r="O354" s="429" t="s">
        <v>1588</v>
      </c>
      <c r="P354" s="429" t="s">
        <v>33</v>
      </c>
      <c r="Q354" s="429" t="s">
        <v>33</v>
      </c>
      <c r="R354" s="429" t="s">
        <v>962</v>
      </c>
      <c r="S354" s="429" t="s">
        <v>1516</v>
      </c>
      <c r="T354" s="429" t="s">
        <v>1535</v>
      </c>
      <c r="V354" s="429" t="s">
        <v>8</v>
      </c>
      <c r="X354" s="429" t="s">
        <v>8</v>
      </c>
      <c r="AA354" s="429" t="s">
        <v>33</v>
      </c>
      <c r="AB354" s="429" t="s">
        <v>1525</v>
      </c>
      <c r="AC354" s="429" t="s">
        <v>1525</v>
      </c>
      <c r="AD354" s="429" t="s">
        <v>2589</v>
      </c>
      <c r="AE354" s="429" t="s">
        <v>1526</v>
      </c>
      <c r="AF354" s="430">
        <v>44530</v>
      </c>
      <c r="AG354" s="429" t="s">
        <v>1538</v>
      </c>
      <c r="AH354" s="429">
        <v>1</v>
      </c>
      <c r="AI354" s="419"/>
      <c r="AJ354" s="419"/>
      <c r="AK354" s="419"/>
      <c r="AL354" s="419"/>
      <c r="AM354" s="419"/>
      <c r="AN354" s="419"/>
      <c r="AO354" s="419"/>
      <c r="AP354" s="419"/>
      <c r="AQ354" s="419"/>
      <c r="AR354" s="419"/>
      <c r="AS354" s="419"/>
      <c r="AT354" s="419"/>
      <c r="AU354" s="419"/>
      <c r="AV354" s="419"/>
      <c r="AW354" s="419"/>
      <c r="AX354" s="419"/>
      <c r="AY354" s="419"/>
      <c r="AZ354" s="419"/>
      <c r="BA354" s="419"/>
      <c r="BB354" s="419"/>
      <c r="BC354" s="419"/>
      <c r="BD354" s="419"/>
      <c r="BE354" s="419"/>
      <c r="BF354" s="419"/>
      <c r="BG354" s="419"/>
      <c r="BH354" s="419"/>
      <c r="BI354" s="419"/>
      <c r="BJ354" s="419"/>
      <c r="BK354" s="419"/>
      <c r="BL354" s="419"/>
      <c r="BM354" s="419"/>
      <c r="BN354" s="419"/>
      <c r="BO354" s="419"/>
      <c r="BP354" s="419"/>
      <c r="BQ354" s="419"/>
      <c r="BR354" s="419"/>
      <c r="BS354" s="419"/>
      <c r="BT354" s="419"/>
      <c r="BU354" s="419"/>
      <c r="BV354" s="419"/>
      <c r="BW354" s="419"/>
      <c r="BX354" s="419"/>
      <c r="BY354" s="419"/>
      <c r="BZ354" s="419"/>
      <c r="CA354" s="419"/>
      <c r="CB354" s="419"/>
      <c r="CC354" s="419"/>
      <c r="CD354" s="419"/>
      <c r="CE354" s="419"/>
      <c r="CF354" s="419"/>
      <c r="CG354" s="419"/>
      <c r="CH354" s="419"/>
      <c r="CI354" s="419"/>
      <c r="CJ354" s="419"/>
      <c r="CK354" s="419"/>
      <c r="CL354" s="419"/>
      <c r="CM354" s="419"/>
      <c r="CN354" s="419"/>
      <c r="CO354" s="419"/>
      <c r="CP354" s="419"/>
      <c r="CQ354" s="419"/>
      <c r="CR354" s="419"/>
      <c r="CS354" s="419"/>
      <c r="CT354" s="419"/>
      <c r="CU354" s="419"/>
      <c r="CV354" s="419"/>
      <c r="CW354" s="419"/>
      <c r="CX354" s="419"/>
      <c r="CY354" s="419"/>
      <c r="CZ354" s="419"/>
      <c r="DA354" s="419"/>
      <c r="DB354" s="419"/>
      <c r="DC354" s="419"/>
      <c r="DD354" s="419"/>
      <c r="DE354" s="419"/>
      <c r="DF354" s="419"/>
      <c r="DG354" s="419"/>
      <c r="DH354" s="419"/>
      <c r="DI354" s="419"/>
      <c r="DJ354" s="419"/>
      <c r="DK354" s="419"/>
      <c r="DL354" s="419"/>
      <c r="DM354" s="419"/>
      <c r="DN354" s="419"/>
      <c r="DO354" s="419"/>
      <c r="DP354" s="419"/>
      <c r="DQ354" s="419"/>
      <c r="DR354" s="419"/>
      <c r="DS354" s="419"/>
      <c r="DT354" s="419"/>
      <c r="DU354" s="419"/>
      <c r="DV354" s="419"/>
      <c r="DW354" s="419"/>
      <c r="DX354" s="419"/>
      <c r="DY354" s="419"/>
      <c r="DZ354" s="419"/>
      <c r="EA354" s="419"/>
      <c r="EB354" s="419"/>
      <c r="EC354" s="419"/>
      <c r="ED354" s="419"/>
      <c r="EE354" s="419"/>
      <c r="EF354" s="419"/>
      <c r="EG354" s="419"/>
      <c r="EH354" s="419"/>
      <c r="EI354" s="419"/>
      <c r="EJ354" s="419"/>
      <c r="EK354" s="419"/>
      <c r="EL354" s="419"/>
      <c r="EM354" s="419"/>
      <c r="EN354" s="419"/>
      <c r="EO354" s="419"/>
      <c r="EP354" s="419"/>
      <c r="EQ354" s="419"/>
      <c r="ER354" s="419"/>
      <c r="ES354" s="419"/>
      <c r="ET354" s="419"/>
      <c r="EU354" s="419"/>
    </row>
    <row r="355" spans="1:151" s="429" customFormat="1" ht="101.5" hidden="1">
      <c r="A355" s="429" t="s">
        <v>2671</v>
      </c>
      <c r="B355" s="429" t="s">
        <v>884</v>
      </c>
      <c r="C355" s="459" t="s">
        <v>361</v>
      </c>
      <c r="D355" s="429" t="s">
        <v>2672</v>
      </c>
      <c r="E355" s="429" t="s">
        <v>2635</v>
      </c>
      <c r="F355" s="429" t="s">
        <v>33</v>
      </c>
      <c r="G355" s="429">
        <v>50</v>
      </c>
      <c r="H355" s="429" t="s">
        <v>1599</v>
      </c>
      <c r="I355" s="429" t="s">
        <v>1516</v>
      </c>
      <c r="J355" s="430" t="s">
        <v>1517</v>
      </c>
      <c r="K355" s="430" t="s">
        <v>962</v>
      </c>
      <c r="L355" s="430" t="s">
        <v>962</v>
      </c>
      <c r="M355" s="429" t="s">
        <v>1519</v>
      </c>
      <c r="N355" s="429" t="s">
        <v>1530</v>
      </c>
      <c r="O355" s="429" t="s">
        <v>1588</v>
      </c>
      <c r="P355" s="429" t="s">
        <v>33</v>
      </c>
      <c r="Q355" s="429" t="s">
        <v>33</v>
      </c>
      <c r="R355" s="429" t="s">
        <v>962</v>
      </c>
      <c r="S355" s="429" t="s">
        <v>1516</v>
      </c>
      <c r="T355" s="429" t="s">
        <v>1535</v>
      </c>
      <c r="V355" s="429" t="s">
        <v>8</v>
      </c>
      <c r="X355" s="429" t="s">
        <v>8</v>
      </c>
      <c r="AA355" s="429" t="s">
        <v>33</v>
      </c>
      <c r="AB355" s="429" t="s">
        <v>1525</v>
      </c>
      <c r="AC355" s="429" t="s">
        <v>1525</v>
      </c>
      <c r="AD355" s="429" t="s">
        <v>2589</v>
      </c>
      <c r="AE355" s="429" t="s">
        <v>1526</v>
      </c>
      <c r="AF355" s="430">
        <v>44530</v>
      </c>
      <c r="AG355" s="429" t="s">
        <v>1538</v>
      </c>
      <c r="AH355" s="429">
        <v>1</v>
      </c>
      <c r="AI355" s="419"/>
      <c r="AJ355" s="419"/>
      <c r="AK355" s="419"/>
      <c r="AL355" s="419"/>
      <c r="AM355" s="419"/>
      <c r="AN355" s="419"/>
      <c r="AO355" s="419"/>
      <c r="AP355" s="419"/>
      <c r="AQ355" s="419"/>
      <c r="AR355" s="419"/>
      <c r="AS355" s="419"/>
      <c r="AT355" s="419"/>
      <c r="AU355" s="419"/>
      <c r="AV355" s="419"/>
      <c r="AW355" s="419"/>
      <c r="AX355" s="419"/>
      <c r="AY355" s="419"/>
      <c r="AZ355" s="419"/>
      <c r="BA355" s="419"/>
      <c r="BB355" s="419"/>
      <c r="BC355" s="419"/>
      <c r="BD355" s="419"/>
      <c r="BE355" s="419"/>
      <c r="BF355" s="419"/>
      <c r="BG355" s="419"/>
      <c r="BH355" s="419"/>
      <c r="BI355" s="419"/>
      <c r="BJ355" s="419"/>
      <c r="BK355" s="419"/>
      <c r="BL355" s="419"/>
      <c r="BM355" s="419"/>
      <c r="BN355" s="419"/>
      <c r="BO355" s="419"/>
      <c r="BP355" s="419"/>
      <c r="BQ355" s="419"/>
      <c r="BR355" s="419"/>
      <c r="BS355" s="419"/>
      <c r="BT355" s="419"/>
      <c r="BU355" s="419"/>
      <c r="BV355" s="419"/>
      <c r="BW355" s="419"/>
      <c r="BX355" s="419"/>
      <c r="BY355" s="419"/>
      <c r="BZ355" s="419"/>
      <c r="CA355" s="419"/>
      <c r="CB355" s="419"/>
      <c r="CC355" s="419"/>
      <c r="CD355" s="419"/>
      <c r="CE355" s="419"/>
      <c r="CF355" s="419"/>
      <c r="CG355" s="419"/>
      <c r="CH355" s="419"/>
      <c r="CI355" s="419"/>
      <c r="CJ355" s="419"/>
      <c r="CK355" s="419"/>
      <c r="CL355" s="419"/>
      <c r="CM355" s="419"/>
      <c r="CN355" s="419"/>
      <c r="CO355" s="419"/>
      <c r="CP355" s="419"/>
      <c r="CQ355" s="419"/>
      <c r="CR355" s="419"/>
      <c r="CS355" s="419"/>
      <c r="CT355" s="419"/>
      <c r="CU355" s="419"/>
      <c r="CV355" s="419"/>
      <c r="CW355" s="419"/>
      <c r="CX355" s="419"/>
      <c r="CY355" s="419"/>
      <c r="CZ355" s="419"/>
      <c r="DA355" s="419"/>
      <c r="DB355" s="419"/>
      <c r="DC355" s="419"/>
      <c r="DD355" s="419"/>
      <c r="DE355" s="419"/>
      <c r="DF355" s="419"/>
      <c r="DG355" s="419"/>
      <c r="DH355" s="419"/>
      <c r="DI355" s="419"/>
      <c r="DJ355" s="419"/>
      <c r="DK355" s="419"/>
      <c r="DL355" s="419"/>
      <c r="DM355" s="419"/>
      <c r="DN355" s="419"/>
      <c r="DO355" s="419"/>
      <c r="DP355" s="419"/>
      <c r="DQ355" s="419"/>
      <c r="DR355" s="419"/>
      <c r="DS355" s="419"/>
      <c r="DT355" s="419"/>
      <c r="DU355" s="419"/>
      <c r="DV355" s="419"/>
      <c r="DW355" s="419"/>
      <c r="DX355" s="419"/>
      <c r="DY355" s="419"/>
      <c r="DZ355" s="419"/>
      <c r="EA355" s="419"/>
      <c r="EB355" s="419"/>
      <c r="EC355" s="419"/>
      <c r="ED355" s="419"/>
      <c r="EE355" s="419"/>
      <c r="EF355" s="419"/>
      <c r="EG355" s="419"/>
      <c r="EH355" s="419"/>
      <c r="EI355" s="419"/>
      <c r="EJ355" s="419"/>
      <c r="EK355" s="419"/>
      <c r="EL355" s="419"/>
      <c r="EM355" s="419"/>
      <c r="EN355" s="419"/>
      <c r="EO355" s="419"/>
      <c r="EP355" s="419"/>
      <c r="EQ355" s="419"/>
      <c r="ER355" s="419"/>
      <c r="ES355" s="419"/>
      <c r="ET355" s="419"/>
      <c r="EU355" s="419"/>
    </row>
    <row r="356" spans="1:151" s="429" customFormat="1" ht="43.5" hidden="1">
      <c r="A356" s="429" t="s">
        <v>2673</v>
      </c>
      <c r="B356" s="429" t="s">
        <v>884</v>
      </c>
      <c r="C356" s="459" t="s">
        <v>361</v>
      </c>
      <c r="D356" s="429" t="s">
        <v>2674</v>
      </c>
      <c r="E356" s="429" t="s">
        <v>2675</v>
      </c>
      <c r="F356" s="429" t="s">
        <v>33</v>
      </c>
      <c r="G356" s="429">
        <v>50</v>
      </c>
      <c r="H356" s="429" t="s">
        <v>1515</v>
      </c>
      <c r="I356" s="429" t="s">
        <v>1516</v>
      </c>
      <c r="J356" s="430" t="s">
        <v>1517</v>
      </c>
      <c r="K356" s="430" t="s">
        <v>962</v>
      </c>
      <c r="L356" s="430" t="s">
        <v>962</v>
      </c>
      <c r="M356" s="429" t="s">
        <v>1519</v>
      </c>
      <c r="N356" s="429" t="s">
        <v>1530</v>
      </c>
      <c r="O356" s="429" t="s">
        <v>1588</v>
      </c>
      <c r="P356" s="429" t="s">
        <v>33</v>
      </c>
      <c r="Q356" s="429" t="s">
        <v>33</v>
      </c>
      <c r="R356" s="429" t="s">
        <v>962</v>
      </c>
      <c r="S356" s="429" t="s">
        <v>1516</v>
      </c>
      <c r="T356" s="429" t="s">
        <v>1523</v>
      </c>
      <c r="V356" s="429" t="s">
        <v>8</v>
      </c>
      <c r="X356" s="429" t="s">
        <v>1524</v>
      </c>
      <c r="AA356" s="429" t="s">
        <v>1516</v>
      </c>
      <c r="AB356" s="429" t="s">
        <v>1516</v>
      </c>
      <c r="AC356" s="429" t="s">
        <v>1516</v>
      </c>
      <c r="AD356" s="429" t="s">
        <v>1516</v>
      </c>
      <c r="AE356" s="429" t="s">
        <v>1516</v>
      </c>
      <c r="AF356" s="430">
        <v>44530</v>
      </c>
      <c r="AG356" s="429" t="s">
        <v>1516</v>
      </c>
      <c r="AH356" s="429">
        <v>1</v>
      </c>
      <c r="AI356" s="419"/>
      <c r="AJ356" s="419"/>
      <c r="AK356" s="419"/>
      <c r="AL356" s="419"/>
      <c r="AM356" s="419"/>
      <c r="AN356" s="419"/>
      <c r="AO356" s="419"/>
      <c r="AP356" s="419"/>
      <c r="AQ356" s="419"/>
      <c r="AR356" s="419"/>
      <c r="AS356" s="419"/>
      <c r="AT356" s="419"/>
      <c r="AU356" s="419"/>
      <c r="AV356" s="419"/>
      <c r="AW356" s="419"/>
      <c r="AX356" s="419"/>
      <c r="AY356" s="419"/>
      <c r="AZ356" s="419"/>
      <c r="BA356" s="419"/>
      <c r="BB356" s="419"/>
      <c r="BC356" s="419"/>
      <c r="BD356" s="419"/>
      <c r="BE356" s="419"/>
      <c r="BF356" s="419"/>
      <c r="BG356" s="419"/>
      <c r="BH356" s="419"/>
      <c r="BI356" s="419"/>
      <c r="BJ356" s="419"/>
      <c r="BK356" s="419"/>
      <c r="BL356" s="419"/>
      <c r="BM356" s="419"/>
      <c r="BN356" s="419"/>
      <c r="BO356" s="419"/>
      <c r="BP356" s="419"/>
      <c r="BQ356" s="419"/>
      <c r="BR356" s="419"/>
      <c r="BS356" s="419"/>
      <c r="BT356" s="419"/>
      <c r="BU356" s="419"/>
      <c r="BV356" s="419"/>
      <c r="BW356" s="419"/>
      <c r="BX356" s="419"/>
      <c r="BY356" s="419"/>
      <c r="BZ356" s="419"/>
      <c r="CA356" s="419"/>
      <c r="CB356" s="419"/>
      <c r="CC356" s="419"/>
      <c r="CD356" s="419"/>
      <c r="CE356" s="419"/>
      <c r="CF356" s="419"/>
      <c r="CG356" s="419"/>
      <c r="CH356" s="419"/>
      <c r="CI356" s="419"/>
      <c r="CJ356" s="419"/>
      <c r="CK356" s="419"/>
      <c r="CL356" s="419"/>
      <c r="CM356" s="419"/>
      <c r="CN356" s="419"/>
      <c r="CO356" s="419"/>
      <c r="CP356" s="419"/>
      <c r="CQ356" s="419"/>
      <c r="CR356" s="419"/>
      <c r="CS356" s="419"/>
      <c r="CT356" s="419"/>
      <c r="CU356" s="419"/>
      <c r="CV356" s="419"/>
      <c r="CW356" s="419"/>
      <c r="CX356" s="419"/>
      <c r="CY356" s="419"/>
      <c r="CZ356" s="419"/>
      <c r="DA356" s="419"/>
      <c r="DB356" s="419"/>
      <c r="DC356" s="419"/>
      <c r="DD356" s="419"/>
      <c r="DE356" s="419"/>
      <c r="DF356" s="419"/>
      <c r="DG356" s="419"/>
      <c r="DH356" s="419"/>
      <c r="DI356" s="419"/>
      <c r="DJ356" s="419"/>
      <c r="DK356" s="419"/>
      <c r="DL356" s="419"/>
      <c r="DM356" s="419"/>
      <c r="DN356" s="419"/>
      <c r="DO356" s="419"/>
      <c r="DP356" s="419"/>
      <c r="DQ356" s="419"/>
      <c r="DR356" s="419"/>
      <c r="DS356" s="419"/>
      <c r="DT356" s="419"/>
      <c r="DU356" s="419"/>
      <c r="DV356" s="419"/>
      <c r="DW356" s="419"/>
      <c r="DX356" s="419"/>
      <c r="DY356" s="419"/>
      <c r="DZ356" s="419"/>
      <c r="EA356" s="419"/>
      <c r="EB356" s="419"/>
      <c r="EC356" s="419"/>
      <c r="ED356" s="419"/>
      <c r="EE356" s="419"/>
      <c r="EF356" s="419"/>
      <c r="EG356" s="419"/>
      <c r="EH356" s="419"/>
      <c r="EI356" s="419"/>
      <c r="EJ356" s="419"/>
      <c r="EK356" s="419"/>
      <c r="EL356" s="419"/>
      <c r="EM356" s="419"/>
      <c r="EN356" s="419"/>
      <c r="EO356" s="419"/>
      <c r="EP356" s="419"/>
      <c r="EQ356" s="419"/>
      <c r="ER356" s="419"/>
      <c r="ES356" s="419"/>
      <c r="ET356" s="419"/>
      <c r="EU356" s="419"/>
    </row>
    <row r="357" spans="1:151" s="429" customFormat="1" ht="43.5" hidden="1">
      <c r="A357" s="429" t="s">
        <v>2676</v>
      </c>
      <c r="B357" s="429" t="s">
        <v>884</v>
      </c>
      <c r="C357" s="459" t="s">
        <v>361</v>
      </c>
      <c r="D357" s="429" t="s">
        <v>2677</v>
      </c>
      <c r="E357" s="429" t="s">
        <v>2678</v>
      </c>
      <c r="F357" s="429" t="s">
        <v>33</v>
      </c>
      <c r="G357" s="429">
        <v>50</v>
      </c>
      <c r="H357" s="429" t="s">
        <v>1515</v>
      </c>
      <c r="I357" s="429" t="s">
        <v>1516</v>
      </c>
      <c r="J357" s="430" t="s">
        <v>1517</v>
      </c>
      <c r="K357" s="430" t="s">
        <v>962</v>
      </c>
      <c r="L357" s="430" t="s">
        <v>962</v>
      </c>
      <c r="M357" s="429" t="s">
        <v>1519</v>
      </c>
      <c r="N357" s="429" t="s">
        <v>1530</v>
      </c>
      <c r="O357" s="429" t="s">
        <v>1588</v>
      </c>
      <c r="P357" s="429" t="s">
        <v>33</v>
      </c>
      <c r="Q357" s="429" t="s">
        <v>33</v>
      </c>
      <c r="R357" s="429" t="s">
        <v>962</v>
      </c>
      <c r="S357" s="429" t="s">
        <v>1516</v>
      </c>
      <c r="T357" s="429" t="s">
        <v>1523</v>
      </c>
      <c r="V357" s="429" t="s">
        <v>8</v>
      </c>
      <c r="X357" s="429" t="s">
        <v>1524</v>
      </c>
      <c r="AA357" s="429" t="s">
        <v>1516</v>
      </c>
      <c r="AB357" s="429" t="s">
        <v>1516</v>
      </c>
      <c r="AC357" s="429" t="s">
        <v>1516</v>
      </c>
      <c r="AD357" s="429" t="s">
        <v>1516</v>
      </c>
      <c r="AE357" s="429" t="s">
        <v>1516</v>
      </c>
      <c r="AF357" s="430">
        <v>44530</v>
      </c>
      <c r="AG357" s="429" t="s">
        <v>1516</v>
      </c>
      <c r="AH357" s="429">
        <v>1</v>
      </c>
      <c r="AI357" s="419"/>
      <c r="AJ357" s="419"/>
      <c r="AK357" s="419"/>
      <c r="AL357" s="419"/>
      <c r="AM357" s="419"/>
      <c r="AN357" s="419"/>
      <c r="AO357" s="419"/>
      <c r="AP357" s="419"/>
      <c r="AQ357" s="419"/>
      <c r="AR357" s="419"/>
      <c r="AS357" s="419"/>
      <c r="AT357" s="419"/>
      <c r="AU357" s="419"/>
      <c r="AV357" s="419"/>
      <c r="AW357" s="419"/>
      <c r="AX357" s="419"/>
      <c r="AY357" s="419"/>
      <c r="AZ357" s="419"/>
      <c r="BA357" s="419"/>
      <c r="BB357" s="419"/>
      <c r="BC357" s="419"/>
      <c r="BD357" s="419"/>
      <c r="BE357" s="419"/>
      <c r="BF357" s="419"/>
      <c r="BG357" s="419"/>
      <c r="BH357" s="419"/>
      <c r="BI357" s="419"/>
      <c r="BJ357" s="419"/>
      <c r="BK357" s="419"/>
      <c r="BL357" s="419"/>
      <c r="BM357" s="419"/>
      <c r="BN357" s="419"/>
      <c r="BO357" s="419"/>
      <c r="BP357" s="419"/>
      <c r="BQ357" s="419"/>
      <c r="BR357" s="419"/>
      <c r="BS357" s="419"/>
      <c r="BT357" s="419"/>
      <c r="BU357" s="419"/>
      <c r="BV357" s="419"/>
      <c r="BW357" s="419"/>
      <c r="BX357" s="419"/>
      <c r="BY357" s="419"/>
      <c r="BZ357" s="419"/>
      <c r="CA357" s="419"/>
      <c r="CB357" s="419"/>
      <c r="CC357" s="419"/>
      <c r="CD357" s="419"/>
      <c r="CE357" s="419"/>
      <c r="CF357" s="419"/>
      <c r="CG357" s="419"/>
      <c r="CH357" s="419"/>
      <c r="CI357" s="419"/>
      <c r="CJ357" s="419"/>
      <c r="CK357" s="419"/>
      <c r="CL357" s="419"/>
      <c r="CM357" s="419"/>
      <c r="CN357" s="419"/>
      <c r="CO357" s="419"/>
      <c r="CP357" s="419"/>
      <c r="CQ357" s="419"/>
      <c r="CR357" s="419"/>
      <c r="CS357" s="419"/>
      <c r="CT357" s="419"/>
      <c r="CU357" s="419"/>
      <c r="CV357" s="419"/>
      <c r="CW357" s="419"/>
      <c r="CX357" s="419"/>
      <c r="CY357" s="419"/>
      <c r="CZ357" s="419"/>
      <c r="DA357" s="419"/>
      <c r="DB357" s="419"/>
      <c r="DC357" s="419"/>
      <c r="DD357" s="419"/>
      <c r="DE357" s="419"/>
      <c r="DF357" s="419"/>
      <c r="DG357" s="419"/>
      <c r="DH357" s="419"/>
      <c r="DI357" s="419"/>
      <c r="DJ357" s="419"/>
      <c r="DK357" s="419"/>
      <c r="DL357" s="419"/>
      <c r="DM357" s="419"/>
      <c r="DN357" s="419"/>
      <c r="DO357" s="419"/>
      <c r="DP357" s="419"/>
      <c r="DQ357" s="419"/>
      <c r="DR357" s="419"/>
      <c r="DS357" s="419"/>
      <c r="DT357" s="419"/>
      <c r="DU357" s="419"/>
      <c r="DV357" s="419"/>
      <c r="DW357" s="419"/>
      <c r="DX357" s="419"/>
      <c r="DY357" s="419"/>
      <c r="DZ357" s="419"/>
      <c r="EA357" s="419"/>
      <c r="EB357" s="419"/>
      <c r="EC357" s="419"/>
      <c r="ED357" s="419"/>
      <c r="EE357" s="419"/>
      <c r="EF357" s="419"/>
      <c r="EG357" s="419"/>
      <c r="EH357" s="419"/>
      <c r="EI357" s="419"/>
      <c r="EJ357" s="419"/>
      <c r="EK357" s="419"/>
      <c r="EL357" s="419"/>
      <c r="EM357" s="419"/>
      <c r="EN357" s="419"/>
      <c r="EO357" s="419"/>
      <c r="EP357" s="419"/>
      <c r="EQ357" s="419"/>
      <c r="ER357" s="419"/>
      <c r="ES357" s="419"/>
      <c r="ET357" s="419"/>
      <c r="EU357" s="419"/>
    </row>
    <row r="358" spans="1:151" s="429" customFormat="1" ht="72.5" hidden="1">
      <c r="A358" s="429" t="s">
        <v>2679</v>
      </c>
      <c r="B358" s="429" t="s">
        <v>884</v>
      </c>
      <c r="C358" s="459" t="s">
        <v>361</v>
      </c>
      <c r="D358" s="429" t="s">
        <v>2680</v>
      </c>
      <c r="E358" s="429" t="s">
        <v>2681</v>
      </c>
      <c r="F358" s="429" t="s">
        <v>33</v>
      </c>
      <c r="G358" s="429">
        <v>50</v>
      </c>
      <c r="H358" s="429" t="s">
        <v>1515</v>
      </c>
      <c r="I358" s="429" t="s">
        <v>1516</v>
      </c>
      <c r="J358" s="430" t="s">
        <v>1517</v>
      </c>
      <c r="K358" s="430" t="s">
        <v>962</v>
      </c>
      <c r="L358" s="430" t="s">
        <v>962</v>
      </c>
      <c r="M358" s="429" t="s">
        <v>1519</v>
      </c>
      <c r="N358" s="429" t="s">
        <v>1530</v>
      </c>
      <c r="O358" s="429" t="s">
        <v>1588</v>
      </c>
      <c r="P358" s="429" t="s">
        <v>33</v>
      </c>
      <c r="Q358" s="429" t="s">
        <v>33</v>
      </c>
      <c r="R358" s="429" t="s">
        <v>962</v>
      </c>
      <c r="S358" s="429" t="s">
        <v>1516</v>
      </c>
      <c r="T358" s="429" t="s">
        <v>1523</v>
      </c>
      <c r="V358" s="429" t="s">
        <v>8</v>
      </c>
      <c r="X358" s="429" t="s">
        <v>1524</v>
      </c>
      <c r="AA358" s="429" t="s">
        <v>1516</v>
      </c>
      <c r="AB358" s="429" t="s">
        <v>1516</v>
      </c>
      <c r="AC358" s="429" t="s">
        <v>1516</v>
      </c>
      <c r="AD358" s="429" t="s">
        <v>1516</v>
      </c>
      <c r="AE358" s="429" t="s">
        <v>1516</v>
      </c>
      <c r="AF358" s="430">
        <v>44530</v>
      </c>
      <c r="AG358" s="429" t="s">
        <v>1516</v>
      </c>
      <c r="AH358" s="429">
        <v>1</v>
      </c>
      <c r="AI358" s="419"/>
      <c r="AJ358" s="419"/>
      <c r="AK358" s="419"/>
      <c r="AL358" s="419"/>
      <c r="AM358" s="419"/>
      <c r="AN358" s="419"/>
      <c r="AO358" s="419"/>
      <c r="AP358" s="419"/>
      <c r="AQ358" s="419"/>
      <c r="AR358" s="419"/>
      <c r="AS358" s="419"/>
      <c r="AT358" s="419"/>
      <c r="AU358" s="419"/>
      <c r="AV358" s="419"/>
      <c r="AW358" s="419"/>
      <c r="AX358" s="419"/>
      <c r="AY358" s="419"/>
      <c r="AZ358" s="419"/>
      <c r="BA358" s="419"/>
      <c r="BB358" s="419"/>
      <c r="BC358" s="419"/>
      <c r="BD358" s="419"/>
      <c r="BE358" s="419"/>
      <c r="BF358" s="419"/>
      <c r="BG358" s="419"/>
      <c r="BH358" s="419"/>
      <c r="BI358" s="419"/>
      <c r="BJ358" s="419"/>
      <c r="BK358" s="419"/>
      <c r="BL358" s="419"/>
      <c r="BM358" s="419"/>
      <c r="BN358" s="419"/>
      <c r="BO358" s="419"/>
      <c r="BP358" s="419"/>
      <c r="BQ358" s="419"/>
      <c r="BR358" s="419"/>
      <c r="BS358" s="419"/>
      <c r="BT358" s="419"/>
      <c r="BU358" s="419"/>
      <c r="BV358" s="419"/>
      <c r="BW358" s="419"/>
      <c r="BX358" s="419"/>
      <c r="BY358" s="419"/>
      <c r="BZ358" s="419"/>
      <c r="CA358" s="419"/>
      <c r="CB358" s="419"/>
      <c r="CC358" s="419"/>
      <c r="CD358" s="419"/>
      <c r="CE358" s="419"/>
      <c r="CF358" s="419"/>
      <c r="CG358" s="419"/>
      <c r="CH358" s="419"/>
      <c r="CI358" s="419"/>
      <c r="CJ358" s="419"/>
      <c r="CK358" s="419"/>
      <c r="CL358" s="419"/>
      <c r="CM358" s="419"/>
      <c r="CN358" s="419"/>
      <c r="CO358" s="419"/>
      <c r="CP358" s="419"/>
      <c r="CQ358" s="419"/>
      <c r="CR358" s="419"/>
      <c r="CS358" s="419"/>
      <c r="CT358" s="419"/>
      <c r="CU358" s="419"/>
      <c r="CV358" s="419"/>
      <c r="CW358" s="419"/>
      <c r="CX358" s="419"/>
      <c r="CY358" s="419"/>
      <c r="CZ358" s="419"/>
      <c r="DA358" s="419"/>
      <c r="DB358" s="419"/>
      <c r="DC358" s="419"/>
      <c r="DD358" s="419"/>
      <c r="DE358" s="419"/>
      <c r="DF358" s="419"/>
      <c r="DG358" s="419"/>
      <c r="DH358" s="419"/>
      <c r="DI358" s="419"/>
      <c r="DJ358" s="419"/>
      <c r="DK358" s="419"/>
      <c r="DL358" s="419"/>
      <c r="DM358" s="419"/>
      <c r="DN358" s="419"/>
      <c r="DO358" s="419"/>
      <c r="DP358" s="419"/>
      <c r="DQ358" s="419"/>
      <c r="DR358" s="419"/>
      <c r="DS358" s="419"/>
      <c r="DT358" s="419"/>
      <c r="DU358" s="419"/>
      <c r="DV358" s="419"/>
      <c r="DW358" s="419"/>
      <c r="DX358" s="419"/>
      <c r="DY358" s="419"/>
      <c r="DZ358" s="419"/>
      <c r="EA358" s="419"/>
      <c r="EB358" s="419"/>
      <c r="EC358" s="419"/>
      <c r="ED358" s="419"/>
      <c r="EE358" s="419"/>
      <c r="EF358" s="419"/>
      <c r="EG358" s="419"/>
      <c r="EH358" s="419"/>
      <c r="EI358" s="419"/>
      <c r="EJ358" s="419"/>
      <c r="EK358" s="419"/>
      <c r="EL358" s="419"/>
      <c r="EM358" s="419"/>
      <c r="EN358" s="419"/>
      <c r="EO358" s="419"/>
      <c r="EP358" s="419"/>
      <c r="EQ358" s="419"/>
      <c r="ER358" s="419"/>
      <c r="ES358" s="419"/>
      <c r="ET358" s="419"/>
      <c r="EU358" s="419"/>
    </row>
    <row r="359" spans="1:151" s="429" customFormat="1" ht="58" hidden="1">
      <c r="A359" s="429" t="s">
        <v>2682</v>
      </c>
      <c r="B359" s="429" t="s">
        <v>884</v>
      </c>
      <c r="C359" s="459" t="s">
        <v>361</v>
      </c>
      <c r="D359" s="429" t="s">
        <v>2683</v>
      </c>
      <c r="E359" s="429" t="s">
        <v>2684</v>
      </c>
      <c r="F359" s="429" t="s">
        <v>32</v>
      </c>
      <c r="G359" s="452" t="s">
        <v>1516</v>
      </c>
      <c r="H359" s="429" t="s">
        <v>1515</v>
      </c>
      <c r="I359" s="429" t="s">
        <v>1516</v>
      </c>
      <c r="J359" s="430" t="s">
        <v>1517</v>
      </c>
      <c r="K359" s="430" t="s">
        <v>962</v>
      </c>
      <c r="L359" s="430" t="s">
        <v>962</v>
      </c>
      <c r="M359" s="429" t="s">
        <v>1519</v>
      </c>
      <c r="N359" s="429" t="s">
        <v>1530</v>
      </c>
      <c r="O359" s="429" t="s">
        <v>1588</v>
      </c>
      <c r="P359" s="429" t="s">
        <v>33</v>
      </c>
      <c r="Q359" s="429" t="s">
        <v>33</v>
      </c>
      <c r="R359" s="429" t="s">
        <v>962</v>
      </c>
      <c r="S359" s="429" t="s">
        <v>1516</v>
      </c>
      <c r="T359" s="429" t="s">
        <v>1523</v>
      </c>
      <c r="U359" s="405"/>
      <c r="V359" s="429" t="s">
        <v>1524</v>
      </c>
      <c r="X359" s="429" t="s">
        <v>1524</v>
      </c>
      <c r="Y359" s="405"/>
      <c r="AA359" s="429" t="s">
        <v>1516</v>
      </c>
      <c r="AB359" s="429" t="s">
        <v>1516</v>
      </c>
      <c r="AC359" s="429" t="s">
        <v>1516</v>
      </c>
      <c r="AD359" s="429" t="s">
        <v>1516</v>
      </c>
      <c r="AE359" s="429" t="s">
        <v>1516</v>
      </c>
      <c r="AF359" s="430">
        <v>44530</v>
      </c>
      <c r="AG359" s="429" t="s">
        <v>1516</v>
      </c>
      <c r="AH359" s="429">
        <v>1</v>
      </c>
      <c r="AI359" s="419"/>
      <c r="AJ359" s="419"/>
      <c r="AK359" s="419"/>
      <c r="AL359" s="419"/>
      <c r="AM359" s="419"/>
      <c r="AN359" s="419"/>
      <c r="AO359" s="419"/>
      <c r="AP359" s="419"/>
      <c r="AQ359" s="419"/>
      <c r="AR359" s="419"/>
      <c r="AS359" s="419"/>
      <c r="AT359" s="419"/>
      <c r="AU359" s="419"/>
      <c r="AV359" s="419"/>
      <c r="AW359" s="419"/>
      <c r="AX359" s="419"/>
      <c r="AY359" s="419"/>
      <c r="AZ359" s="419"/>
      <c r="BA359" s="419"/>
      <c r="BB359" s="419"/>
      <c r="BC359" s="419"/>
      <c r="BD359" s="419"/>
      <c r="BE359" s="419"/>
      <c r="BF359" s="419"/>
      <c r="BG359" s="419"/>
      <c r="BH359" s="419"/>
      <c r="BI359" s="419"/>
      <c r="BJ359" s="419"/>
      <c r="BK359" s="419"/>
      <c r="BL359" s="419"/>
      <c r="BM359" s="419"/>
      <c r="BN359" s="419"/>
      <c r="BO359" s="419"/>
      <c r="BP359" s="419"/>
      <c r="BQ359" s="419"/>
      <c r="BR359" s="419"/>
      <c r="BS359" s="419"/>
      <c r="BT359" s="419"/>
      <c r="BU359" s="419"/>
      <c r="BV359" s="419"/>
      <c r="BW359" s="419"/>
      <c r="BX359" s="419"/>
      <c r="BY359" s="419"/>
      <c r="BZ359" s="419"/>
      <c r="CA359" s="419"/>
      <c r="CB359" s="419"/>
      <c r="CC359" s="419"/>
      <c r="CD359" s="419"/>
      <c r="CE359" s="419"/>
      <c r="CF359" s="419"/>
      <c r="CG359" s="419"/>
      <c r="CH359" s="419"/>
      <c r="CI359" s="419"/>
      <c r="CJ359" s="419"/>
      <c r="CK359" s="419"/>
      <c r="CL359" s="419"/>
      <c r="CM359" s="419"/>
      <c r="CN359" s="419"/>
      <c r="CO359" s="419"/>
      <c r="CP359" s="419"/>
      <c r="CQ359" s="419"/>
      <c r="CR359" s="419"/>
      <c r="CS359" s="419"/>
      <c r="CT359" s="419"/>
      <c r="CU359" s="419"/>
      <c r="CV359" s="419"/>
      <c r="CW359" s="419"/>
      <c r="CX359" s="419"/>
      <c r="CY359" s="419"/>
      <c r="CZ359" s="419"/>
      <c r="DA359" s="419"/>
      <c r="DB359" s="419"/>
      <c r="DC359" s="419"/>
      <c r="DD359" s="419"/>
      <c r="DE359" s="419"/>
      <c r="DF359" s="419"/>
      <c r="DG359" s="419"/>
      <c r="DH359" s="419"/>
      <c r="DI359" s="419"/>
      <c r="DJ359" s="419"/>
      <c r="DK359" s="419"/>
      <c r="DL359" s="419"/>
      <c r="DM359" s="419"/>
      <c r="DN359" s="419"/>
      <c r="DO359" s="419"/>
      <c r="DP359" s="419"/>
      <c r="DQ359" s="419"/>
      <c r="DR359" s="419"/>
      <c r="DS359" s="419"/>
      <c r="DT359" s="419"/>
      <c r="DU359" s="419"/>
      <c r="DV359" s="419"/>
      <c r="DW359" s="419"/>
      <c r="DX359" s="419"/>
      <c r="DY359" s="419"/>
      <c r="DZ359" s="419"/>
      <c r="EA359" s="419"/>
      <c r="EB359" s="419"/>
      <c r="EC359" s="419"/>
      <c r="ED359" s="419"/>
      <c r="EE359" s="419"/>
      <c r="EF359" s="419"/>
      <c r="EG359" s="419"/>
      <c r="EH359" s="419"/>
      <c r="EI359" s="419"/>
      <c r="EJ359" s="419"/>
      <c r="EK359" s="419"/>
      <c r="EL359" s="419"/>
      <c r="EM359" s="419"/>
      <c r="EN359" s="419"/>
      <c r="EO359" s="419"/>
      <c r="EP359" s="419"/>
      <c r="EQ359" s="419"/>
      <c r="ER359" s="419"/>
      <c r="ES359" s="419"/>
      <c r="ET359" s="419"/>
      <c r="EU359" s="419"/>
    </row>
    <row r="360" spans="1:151" s="429" customFormat="1" ht="130.5" hidden="1">
      <c r="A360" s="429" t="s">
        <v>2685</v>
      </c>
      <c r="B360" s="429" t="s">
        <v>884</v>
      </c>
      <c r="C360" s="459" t="s">
        <v>361</v>
      </c>
      <c r="D360" s="429" t="s">
        <v>2686</v>
      </c>
      <c r="E360" s="429" t="s">
        <v>2687</v>
      </c>
      <c r="F360" s="429" t="s">
        <v>32</v>
      </c>
      <c r="G360" s="452" t="s">
        <v>1516</v>
      </c>
      <c r="H360" s="429" t="s">
        <v>1515</v>
      </c>
      <c r="I360" s="429" t="s">
        <v>1516</v>
      </c>
      <c r="J360" s="430" t="s">
        <v>1517</v>
      </c>
      <c r="K360" s="430" t="s">
        <v>962</v>
      </c>
      <c r="L360" s="430" t="s">
        <v>962</v>
      </c>
      <c r="M360" s="429" t="s">
        <v>1519</v>
      </c>
      <c r="N360" s="429" t="s">
        <v>1530</v>
      </c>
      <c r="O360" s="429" t="s">
        <v>1588</v>
      </c>
      <c r="P360" s="429" t="s">
        <v>33</v>
      </c>
      <c r="Q360" s="429" t="s">
        <v>33</v>
      </c>
      <c r="R360" s="429" t="s">
        <v>962</v>
      </c>
      <c r="S360" s="429" t="s">
        <v>1516</v>
      </c>
      <c r="T360" s="429" t="s">
        <v>1523</v>
      </c>
      <c r="U360" s="405"/>
      <c r="V360" s="429" t="s">
        <v>1524</v>
      </c>
      <c r="X360" s="429" t="s">
        <v>1524</v>
      </c>
      <c r="Y360" s="405"/>
      <c r="AA360" s="429" t="s">
        <v>1516</v>
      </c>
      <c r="AB360" s="429" t="s">
        <v>1516</v>
      </c>
      <c r="AC360" s="429" t="s">
        <v>1516</v>
      </c>
      <c r="AD360" s="429" t="s">
        <v>1516</v>
      </c>
      <c r="AE360" s="429" t="s">
        <v>1516</v>
      </c>
      <c r="AF360" s="430">
        <v>44530</v>
      </c>
      <c r="AG360" s="429" t="s">
        <v>1516</v>
      </c>
      <c r="AH360" s="429">
        <v>1</v>
      </c>
      <c r="AI360" s="419"/>
      <c r="AJ360" s="419"/>
      <c r="AK360" s="419"/>
      <c r="AL360" s="419"/>
      <c r="AM360" s="419"/>
      <c r="AN360" s="419"/>
      <c r="AO360" s="419"/>
      <c r="AP360" s="419"/>
      <c r="AQ360" s="419"/>
      <c r="AR360" s="419"/>
      <c r="AS360" s="419"/>
      <c r="AT360" s="419"/>
      <c r="AU360" s="419"/>
      <c r="AV360" s="419"/>
      <c r="AW360" s="419"/>
      <c r="AX360" s="419"/>
      <c r="AY360" s="419"/>
      <c r="AZ360" s="419"/>
      <c r="BA360" s="419"/>
      <c r="BB360" s="419"/>
      <c r="BC360" s="419"/>
      <c r="BD360" s="419"/>
      <c r="BE360" s="419"/>
      <c r="BF360" s="419"/>
      <c r="BG360" s="419"/>
      <c r="BH360" s="419"/>
      <c r="BI360" s="419"/>
      <c r="BJ360" s="419"/>
      <c r="BK360" s="419"/>
      <c r="BL360" s="419"/>
      <c r="BM360" s="419"/>
      <c r="BN360" s="419"/>
      <c r="BO360" s="419"/>
      <c r="BP360" s="419"/>
      <c r="BQ360" s="419"/>
      <c r="BR360" s="419"/>
      <c r="BS360" s="419"/>
      <c r="BT360" s="419"/>
      <c r="BU360" s="419"/>
      <c r="BV360" s="419"/>
      <c r="BW360" s="419"/>
      <c r="BX360" s="419"/>
      <c r="BY360" s="419"/>
      <c r="BZ360" s="419"/>
      <c r="CA360" s="419"/>
      <c r="CB360" s="419"/>
      <c r="CC360" s="419"/>
      <c r="CD360" s="419"/>
      <c r="CE360" s="419"/>
      <c r="CF360" s="419"/>
      <c r="CG360" s="419"/>
      <c r="CH360" s="419"/>
      <c r="CI360" s="419"/>
      <c r="CJ360" s="419"/>
      <c r="CK360" s="419"/>
      <c r="CL360" s="419"/>
      <c r="CM360" s="419"/>
      <c r="CN360" s="419"/>
      <c r="CO360" s="419"/>
      <c r="CP360" s="419"/>
      <c r="CQ360" s="419"/>
      <c r="CR360" s="419"/>
      <c r="CS360" s="419"/>
      <c r="CT360" s="419"/>
      <c r="CU360" s="419"/>
      <c r="CV360" s="419"/>
      <c r="CW360" s="419"/>
      <c r="CX360" s="419"/>
      <c r="CY360" s="419"/>
      <c r="CZ360" s="419"/>
      <c r="DA360" s="419"/>
      <c r="DB360" s="419"/>
      <c r="DC360" s="419"/>
      <c r="DD360" s="419"/>
      <c r="DE360" s="419"/>
      <c r="DF360" s="419"/>
      <c r="DG360" s="419"/>
      <c r="DH360" s="419"/>
      <c r="DI360" s="419"/>
      <c r="DJ360" s="419"/>
      <c r="DK360" s="419"/>
      <c r="DL360" s="419"/>
      <c r="DM360" s="419"/>
      <c r="DN360" s="419"/>
      <c r="DO360" s="419"/>
      <c r="DP360" s="419"/>
      <c r="DQ360" s="419"/>
      <c r="DR360" s="419"/>
      <c r="DS360" s="419"/>
      <c r="DT360" s="419"/>
      <c r="DU360" s="419"/>
      <c r="DV360" s="419"/>
      <c r="DW360" s="419"/>
      <c r="DX360" s="419"/>
      <c r="DY360" s="419"/>
      <c r="DZ360" s="419"/>
      <c r="EA360" s="419"/>
      <c r="EB360" s="419"/>
      <c r="EC360" s="419"/>
      <c r="ED360" s="419"/>
      <c r="EE360" s="419"/>
      <c r="EF360" s="419"/>
      <c r="EG360" s="419"/>
      <c r="EH360" s="419"/>
      <c r="EI360" s="419"/>
      <c r="EJ360" s="419"/>
      <c r="EK360" s="419"/>
      <c r="EL360" s="419"/>
      <c r="EM360" s="419"/>
      <c r="EN360" s="419"/>
      <c r="EO360" s="419"/>
      <c r="EP360" s="419"/>
      <c r="EQ360" s="419"/>
      <c r="ER360" s="419"/>
      <c r="ES360" s="419"/>
      <c r="ET360" s="419"/>
      <c r="EU360" s="419"/>
    </row>
    <row r="361" spans="1:151" s="429" customFormat="1" ht="43.5" hidden="1">
      <c r="A361" s="429" t="s">
        <v>2688</v>
      </c>
      <c r="B361" s="429" t="s">
        <v>884</v>
      </c>
      <c r="C361" s="459" t="s">
        <v>361</v>
      </c>
      <c r="D361" s="429" t="s">
        <v>2689</v>
      </c>
      <c r="E361" s="429" t="s">
        <v>2687</v>
      </c>
      <c r="F361" s="429" t="s">
        <v>32</v>
      </c>
      <c r="G361" s="452" t="s">
        <v>1516</v>
      </c>
      <c r="H361" s="429" t="s">
        <v>1515</v>
      </c>
      <c r="I361" s="429" t="s">
        <v>1516</v>
      </c>
      <c r="J361" s="430" t="s">
        <v>1517</v>
      </c>
      <c r="K361" s="430" t="s">
        <v>962</v>
      </c>
      <c r="L361" s="430" t="s">
        <v>962</v>
      </c>
      <c r="M361" s="429" t="s">
        <v>1519</v>
      </c>
      <c r="N361" s="429" t="s">
        <v>1530</v>
      </c>
      <c r="O361" s="429" t="s">
        <v>1588</v>
      </c>
      <c r="P361" s="429" t="s">
        <v>33</v>
      </c>
      <c r="Q361" s="429" t="s">
        <v>33</v>
      </c>
      <c r="R361" s="429" t="s">
        <v>962</v>
      </c>
      <c r="S361" s="429" t="s">
        <v>1516</v>
      </c>
      <c r="T361" s="429" t="s">
        <v>1523</v>
      </c>
      <c r="U361" s="405"/>
      <c r="V361" s="429" t="s">
        <v>1524</v>
      </c>
      <c r="X361" s="429" t="s">
        <v>1524</v>
      </c>
      <c r="Y361" s="405"/>
      <c r="AA361" s="429" t="s">
        <v>1516</v>
      </c>
      <c r="AB361" s="429" t="s">
        <v>1516</v>
      </c>
      <c r="AC361" s="429" t="s">
        <v>1516</v>
      </c>
      <c r="AD361" s="429" t="s">
        <v>1516</v>
      </c>
      <c r="AE361" s="429" t="s">
        <v>1516</v>
      </c>
      <c r="AF361" s="430">
        <v>44530</v>
      </c>
      <c r="AG361" s="429" t="s">
        <v>1516</v>
      </c>
      <c r="AH361" s="429">
        <v>1</v>
      </c>
      <c r="AI361" s="419"/>
      <c r="AJ361" s="419"/>
      <c r="AK361" s="419"/>
      <c r="AL361" s="419"/>
      <c r="AM361" s="419"/>
      <c r="AN361" s="419"/>
      <c r="AO361" s="419"/>
      <c r="AP361" s="419"/>
      <c r="AQ361" s="419"/>
      <c r="AR361" s="419"/>
      <c r="AS361" s="419"/>
      <c r="AT361" s="419"/>
      <c r="AU361" s="419"/>
      <c r="AV361" s="419"/>
      <c r="AW361" s="419"/>
      <c r="AX361" s="419"/>
      <c r="AY361" s="419"/>
      <c r="AZ361" s="419"/>
      <c r="BA361" s="419"/>
      <c r="BB361" s="419"/>
      <c r="BC361" s="419"/>
      <c r="BD361" s="419"/>
      <c r="BE361" s="419"/>
      <c r="BF361" s="419"/>
      <c r="BG361" s="419"/>
      <c r="BH361" s="419"/>
      <c r="BI361" s="419"/>
      <c r="BJ361" s="419"/>
      <c r="BK361" s="419"/>
      <c r="BL361" s="419"/>
      <c r="BM361" s="419"/>
      <c r="BN361" s="419"/>
      <c r="BO361" s="419"/>
      <c r="BP361" s="419"/>
      <c r="BQ361" s="419"/>
      <c r="BR361" s="419"/>
      <c r="BS361" s="419"/>
      <c r="BT361" s="419"/>
      <c r="BU361" s="419"/>
      <c r="BV361" s="419"/>
      <c r="BW361" s="419"/>
      <c r="BX361" s="419"/>
      <c r="BY361" s="419"/>
      <c r="BZ361" s="419"/>
      <c r="CA361" s="419"/>
      <c r="CB361" s="419"/>
      <c r="CC361" s="419"/>
      <c r="CD361" s="419"/>
      <c r="CE361" s="419"/>
      <c r="CF361" s="419"/>
      <c r="CG361" s="419"/>
      <c r="CH361" s="419"/>
      <c r="CI361" s="419"/>
      <c r="CJ361" s="419"/>
      <c r="CK361" s="419"/>
      <c r="CL361" s="419"/>
      <c r="CM361" s="419"/>
      <c r="CN361" s="419"/>
      <c r="CO361" s="419"/>
      <c r="CP361" s="419"/>
      <c r="CQ361" s="419"/>
      <c r="CR361" s="419"/>
      <c r="CS361" s="419"/>
      <c r="CT361" s="419"/>
      <c r="CU361" s="419"/>
      <c r="CV361" s="419"/>
      <c r="CW361" s="419"/>
      <c r="CX361" s="419"/>
      <c r="CY361" s="419"/>
      <c r="CZ361" s="419"/>
      <c r="DA361" s="419"/>
      <c r="DB361" s="419"/>
      <c r="DC361" s="419"/>
      <c r="DD361" s="419"/>
      <c r="DE361" s="419"/>
      <c r="DF361" s="419"/>
      <c r="DG361" s="419"/>
      <c r="DH361" s="419"/>
      <c r="DI361" s="419"/>
      <c r="DJ361" s="419"/>
      <c r="DK361" s="419"/>
      <c r="DL361" s="419"/>
      <c r="DM361" s="419"/>
      <c r="DN361" s="419"/>
      <c r="DO361" s="419"/>
      <c r="DP361" s="419"/>
      <c r="DQ361" s="419"/>
      <c r="DR361" s="419"/>
      <c r="DS361" s="419"/>
      <c r="DT361" s="419"/>
      <c r="DU361" s="419"/>
      <c r="DV361" s="419"/>
      <c r="DW361" s="419"/>
      <c r="DX361" s="419"/>
      <c r="DY361" s="419"/>
      <c r="DZ361" s="419"/>
      <c r="EA361" s="419"/>
      <c r="EB361" s="419"/>
      <c r="EC361" s="419"/>
      <c r="ED361" s="419"/>
      <c r="EE361" s="419"/>
      <c r="EF361" s="419"/>
      <c r="EG361" s="419"/>
      <c r="EH361" s="419"/>
      <c r="EI361" s="419"/>
      <c r="EJ361" s="419"/>
      <c r="EK361" s="419"/>
      <c r="EL361" s="419"/>
      <c r="EM361" s="419"/>
      <c r="EN361" s="419"/>
      <c r="EO361" s="419"/>
      <c r="EP361" s="419"/>
      <c r="EQ361" s="419"/>
      <c r="ER361" s="419"/>
      <c r="ES361" s="419"/>
      <c r="ET361" s="419"/>
      <c r="EU361" s="419"/>
    </row>
    <row r="362" spans="1:151" s="429" customFormat="1" ht="72.5" hidden="1">
      <c r="A362" s="429" t="s">
        <v>2690</v>
      </c>
      <c r="B362" s="429" t="s">
        <v>884</v>
      </c>
      <c r="C362" s="459" t="s">
        <v>361</v>
      </c>
      <c r="D362" s="429" t="s">
        <v>2691</v>
      </c>
      <c r="E362" s="429" t="s">
        <v>2692</v>
      </c>
      <c r="F362" s="429" t="s">
        <v>32</v>
      </c>
      <c r="G362" s="452" t="s">
        <v>1516</v>
      </c>
      <c r="H362" s="429" t="s">
        <v>1515</v>
      </c>
      <c r="I362" s="429" t="s">
        <v>1516</v>
      </c>
      <c r="J362" s="430" t="s">
        <v>1517</v>
      </c>
      <c r="K362" s="430" t="s">
        <v>962</v>
      </c>
      <c r="L362" s="430" t="s">
        <v>962</v>
      </c>
      <c r="M362" s="429" t="s">
        <v>1519</v>
      </c>
      <c r="N362" s="429" t="s">
        <v>1530</v>
      </c>
      <c r="O362" s="429" t="s">
        <v>1588</v>
      </c>
      <c r="P362" s="429" t="s">
        <v>33</v>
      </c>
      <c r="Q362" s="429" t="s">
        <v>33</v>
      </c>
      <c r="R362" s="429" t="s">
        <v>962</v>
      </c>
      <c r="S362" s="429" t="s">
        <v>1516</v>
      </c>
      <c r="T362" s="429" t="s">
        <v>1523</v>
      </c>
      <c r="U362" s="405"/>
      <c r="V362" s="429" t="s">
        <v>1524</v>
      </c>
      <c r="X362" s="429" t="s">
        <v>1524</v>
      </c>
      <c r="Y362" s="405"/>
      <c r="AA362" s="429" t="s">
        <v>1516</v>
      </c>
      <c r="AB362" s="429" t="s">
        <v>1516</v>
      </c>
      <c r="AC362" s="429" t="s">
        <v>1516</v>
      </c>
      <c r="AD362" s="429" t="s">
        <v>1516</v>
      </c>
      <c r="AE362" s="429" t="s">
        <v>1516</v>
      </c>
      <c r="AF362" s="430">
        <v>44530</v>
      </c>
      <c r="AG362" s="429" t="s">
        <v>1516</v>
      </c>
      <c r="AH362" s="429">
        <v>1</v>
      </c>
      <c r="AI362" s="419"/>
      <c r="AJ362" s="419"/>
      <c r="AK362" s="419"/>
      <c r="AL362" s="419"/>
      <c r="AM362" s="419"/>
      <c r="AN362" s="419"/>
      <c r="AO362" s="419"/>
      <c r="AP362" s="419"/>
      <c r="AQ362" s="419"/>
      <c r="AR362" s="419"/>
      <c r="AS362" s="419"/>
      <c r="AT362" s="419"/>
      <c r="AU362" s="419"/>
      <c r="AV362" s="419"/>
      <c r="AW362" s="419"/>
      <c r="AX362" s="419"/>
      <c r="AY362" s="419"/>
      <c r="AZ362" s="419"/>
      <c r="BA362" s="419"/>
      <c r="BB362" s="419"/>
      <c r="BC362" s="419"/>
      <c r="BD362" s="419"/>
      <c r="BE362" s="419"/>
      <c r="BF362" s="419"/>
      <c r="BG362" s="419"/>
      <c r="BH362" s="419"/>
      <c r="BI362" s="419"/>
      <c r="BJ362" s="419"/>
      <c r="BK362" s="419"/>
      <c r="BL362" s="419"/>
      <c r="BM362" s="419"/>
      <c r="BN362" s="419"/>
      <c r="BO362" s="419"/>
      <c r="BP362" s="419"/>
      <c r="BQ362" s="419"/>
      <c r="BR362" s="419"/>
      <c r="BS362" s="419"/>
      <c r="BT362" s="419"/>
      <c r="BU362" s="419"/>
      <c r="BV362" s="419"/>
      <c r="BW362" s="419"/>
      <c r="BX362" s="419"/>
      <c r="BY362" s="419"/>
      <c r="BZ362" s="419"/>
      <c r="CA362" s="419"/>
      <c r="CB362" s="419"/>
      <c r="CC362" s="419"/>
      <c r="CD362" s="419"/>
      <c r="CE362" s="419"/>
      <c r="CF362" s="419"/>
      <c r="CG362" s="419"/>
      <c r="CH362" s="419"/>
      <c r="CI362" s="419"/>
      <c r="CJ362" s="419"/>
      <c r="CK362" s="419"/>
      <c r="CL362" s="419"/>
      <c r="CM362" s="419"/>
      <c r="CN362" s="419"/>
      <c r="CO362" s="419"/>
      <c r="CP362" s="419"/>
      <c r="CQ362" s="419"/>
      <c r="CR362" s="419"/>
      <c r="CS362" s="419"/>
      <c r="CT362" s="419"/>
      <c r="CU362" s="419"/>
      <c r="CV362" s="419"/>
      <c r="CW362" s="419"/>
      <c r="CX362" s="419"/>
      <c r="CY362" s="419"/>
      <c r="CZ362" s="419"/>
      <c r="DA362" s="419"/>
      <c r="DB362" s="419"/>
      <c r="DC362" s="419"/>
      <c r="DD362" s="419"/>
      <c r="DE362" s="419"/>
      <c r="DF362" s="419"/>
      <c r="DG362" s="419"/>
      <c r="DH362" s="419"/>
      <c r="DI362" s="419"/>
      <c r="DJ362" s="419"/>
      <c r="DK362" s="419"/>
      <c r="DL362" s="419"/>
      <c r="DM362" s="419"/>
      <c r="DN362" s="419"/>
      <c r="DO362" s="419"/>
      <c r="DP362" s="419"/>
      <c r="DQ362" s="419"/>
      <c r="DR362" s="419"/>
      <c r="DS362" s="419"/>
      <c r="DT362" s="419"/>
      <c r="DU362" s="419"/>
      <c r="DV362" s="419"/>
      <c r="DW362" s="419"/>
      <c r="DX362" s="419"/>
      <c r="DY362" s="419"/>
      <c r="DZ362" s="419"/>
      <c r="EA362" s="419"/>
      <c r="EB362" s="419"/>
      <c r="EC362" s="419"/>
      <c r="ED362" s="419"/>
      <c r="EE362" s="419"/>
      <c r="EF362" s="419"/>
      <c r="EG362" s="419"/>
      <c r="EH362" s="419"/>
      <c r="EI362" s="419"/>
      <c r="EJ362" s="419"/>
      <c r="EK362" s="419"/>
      <c r="EL362" s="419"/>
      <c r="EM362" s="419"/>
      <c r="EN362" s="419"/>
      <c r="EO362" s="419"/>
      <c r="EP362" s="419"/>
      <c r="EQ362" s="419"/>
      <c r="ER362" s="419"/>
      <c r="ES362" s="419"/>
      <c r="ET362" s="419"/>
      <c r="EU362" s="419"/>
    </row>
    <row r="363" spans="1:151" s="429" customFormat="1" ht="43.5" hidden="1">
      <c r="A363" s="429" t="s">
        <v>2693</v>
      </c>
      <c r="B363" s="429" t="s">
        <v>954</v>
      </c>
      <c r="C363" s="429" t="s">
        <v>359</v>
      </c>
      <c r="D363" s="431" t="s">
        <v>2694</v>
      </c>
      <c r="E363" s="431" t="s">
        <v>2695</v>
      </c>
      <c r="F363" s="429" t="s">
        <v>32</v>
      </c>
      <c r="G363" s="429" t="s">
        <v>1516</v>
      </c>
      <c r="H363" s="429" t="s">
        <v>1515</v>
      </c>
      <c r="I363" s="430">
        <v>36526</v>
      </c>
      <c r="J363" s="461" t="s">
        <v>1213</v>
      </c>
      <c r="K363" s="430" t="s">
        <v>1518</v>
      </c>
      <c r="L363" s="430" t="s">
        <v>1518</v>
      </c>
      <c r="M363" s="429" t="s">
        <v>1519</v>
      </c>
      <c r="N363" s="429" t="s">
        <v>1530</v>
      </c>
      <c r="O363" s="429" t="s">
        <v>1987</v>
      </c>
      <c r="P363" s="429" t="s">
        <v>33</v>
      </c>
      <c r="Q363" s="429" t="s">
        <v>32</v>
      </c>
      <c r="R363" s="429" t="s">
        <v>2696</v>
      </c>
      <c r="S363" s="433" t="s">
        <v>2697</v>
      </c>
      <c r="T363" s="429" t="s">
        <v>1523</v>
      </c>
      <c r="V363" s="429" t="s">
        <v>1524</v>
      </c>
      <c r="X363" s="429" t="s">
        <v>1524</v>
      </c>
      <c r="AA363" s="429" t="s">
        <v>32</v>
      </c>
      <c r="AB363" s="429" t="s">
        <v>1516</v>
      </c>
      <c r="AC363" s="429" t="s">
        <v>1516</v>
      </c>
      <c r="AD363" s="429" t="s">
        <v>1516</v>
      </c>
      <c r="AE363" s="429" t="s">
        <v>1516</v>
      </c>
      <c r="AF363" s="430">
        <v>44823</v>
      </c>
      <c r="AG363" s="429" t="s">
        <v>1516</v>
      </c>
      <c r="AH363" s="429">
        <v>1</v>
      </c>
      <c r="AI363" s="419"/>
      <c r="AJ363" s="419"/>
      <c r="AK363" s="419"/>
      <c r="AL363" s="419"/>
      <c r="AM363" s="419"/>
      <c r="AN363" s="419"/>
      <c r="AO363" s="419"/>
      <c r="AP363" s="419"/>
      <c r="AQ363" s="419"/>
      <c r="AR363" s="419"/>
      <c r="AS363" s="419"/>
      <c r="AT363" s="419"/>
      <c r="AU363" s="419"/>
      <c r="AV363" s="419"/>
      <c r="AW363" s="419"/>
      <c r="AX363" s="419"/>
      <c r="AY363" s="419"/>
      <c r="AZ363" s="419"/>
      <c r="BA363" s="419"/>
      <c r="BB363" s="419"/>
      <c r="BC363" s="419"/>
      <c r="BD363" s="419"/>
      <c r="BE363" s="419"/>
      <c r="BF363" s="419"/>
      <c r="BG363" s="419"/>
      <c r="BH363" s="419"/>
      <c r="BI363" s="419"/>
      <c r="BJ363" s="419"/>
      <c r="BK363" s="419"/>
      <c r="BL363" s="419"/>
      <c r="BM363" s="419"/>
      <c r="BN363" s="419"/>
      <c r="BO363" s="419"/>
      <c r="BP363" s="419"/>
      <c r="BQ363" s="419"/>
      <c r="BR363" s="419"/>
      <c r="BS363" s="419"/>
      <c r="BT363" s="419"/>
      <c r="BU363" s="419"/>
      <c r="BV363" s="419"/>
      <c r="BW363" s="419"/>
      <c r="BX363" s="419"/>
      <c r="BY363" s="419"/>
      <c r="BZ363" s="419"/>
      <c r="CA363" s="419"/>
      <c r="CB363" s="419"/>
      <c r="CC363" s="419"/>
      <c r="CD363" s="419"/>
      <c r="CE363" s="419"/>
      <c r="CF363" s="419"/>
      <c r="CG363" s="419"/>
      <c r="CH363" s="419"/>
      <c r="CI363" s="419"/>
      <c r="CJ363" s="419"/>
      <c r="CK363" s="419"/>
      <c r="CL363" s="419"/>
      <c r="CM363" s="419"/>
      <c r="CN363" s="419"/>
      <c r="CO363" s="419"/>
      <c r="CP363" s="419"/>
      <c r="CQ363" s="419"/>
      <c r="CR363" s="419"/>
      <c r="CS363" s="419"/>
      <c r="CT363" s="419"/>
      <c r="CU363" s="419"/>
      <c r="CV363" s="419"/>
      <c r="CW363" s="419"/>
      <c r="CX363" s="419"/>
      <c r="CY363" s="419"/>
      <c r="CZ363" s="419"/>
      <c r="DA363" s="419"/>
      <c r="DB363" s="419"/>
      <c r="DC363" s="419"/>
      <c r="DD363" s="419"/>
      <c r="DE363" s="419"/>
      <c r="DF363" s="419"/>
      <c r="DG363" s="419"/>
      <c r="DH363" s="419"/>
      <c r="DI363" s="419"/>
      <c r="DJ363" s="419"/>
      <c r="DK363" s="419"/>
      <c r="DL363" s="419"/>
      <c r="DM363" s="419"/>
      <c r="DN363" s="419"/>
      <c r="DO363" s="419"/>
      <c r="DP363" s="419"/>
      <c r="DQ363" s="419"/>
      <c r="DR363" s="419"/>
      <c r="DS363" s="419"/>
      <c r="DT363" s="419"/>
      <c r="DU363" s="419"/>
      <c r="DV363" s="419"/>
      <c r="DW363" s="419"/>
      <c r="DX363" s="419"/>
      <c r="DY363" s="419"/>
      <c r="DZ363" s="419"/>
      <c r="EA363" s="419"/>
      <c r="EB363" s="419"/>
      <c r="EC363" s="419"/>
      <c r="ED363" s="419"/>
      <c r="EE363" s="419"/>
      <c r="EF363" s="419"/>
      <c r="EG363" s="419"/>
      <c r="EH363" s="419"/>
      <c r="EI363" s="419"/>
      <c r="EJ363" s="419"/>
      <c r="EK363" s="419"/>
      <c r="EL363" s="419"/>
      <c r="EM363" s="419"/>
      <c r="EN363" s="419"/>
      <c r="EO363" s="419"/>
      <c r="EP363" s="419"/>
      <c r="EQ363" s="419"/>
      <c r="ER363" s="419"/>
      <c r="ES363" s="419"/>
      <c r="ET363" s="419"/>
      <c r="EU363" s="419"/>
    </row>
    <row r="364" spans="1:151" s="429" customFormat="1" ht="58" hidden="1">
      <c r="A364" s="429" t="s">
        <v>2698</v>
      </c>
      <c r="B364" s="429" t="s">
        <v>954</v>
      </c>
      <c r="C364" s="429" t="s">
        <v>361</v>
      </c>
      <c r="D364" s="431" t="s">
        <v>2699</v>
      </c>
      <c r="E364" s="431" t="s">
        <v>2700</v>
      </c>
      <c r="F364" s="429" t="s">
        <v>33</v>
      </c>
      <c r="G364" s="429">
        <v>40025</v>
      </c>
      <c r="H364" s="429" t="s">
        <v>1515</v>
      </c>
      <c r="I364" s="430">
        <v>36526</v>
      </c>
      <c r="J364" s="461" t="s">
        <v>1213</v>
      </c>
      <c r="K364" s="430" t="s">
        <v>1518</v>
      </c>
      <c r="L364" s="430" t="s">
        <v>1518</v>
      </c>
      <c r="M364" s="429" t="s">
        <v>1519</v>
      </c>
      <c r="N364" s="429" t="s">
        <v>1530</v>
      </c>
      <c r="O364" s="429" t="s">
        <v>1534</v>
      </c>
      <c r="P364" s="429" t="s">
        <v>33</v>
      </c>
      <c r="Q364" s="429" t="s">
        <v>32</v>
      </c>
      <c r="R364" s="429" t="s">
        <v>2696</v>
      </c>
      <c r="S364" s="429" t="s">
        <v>1516</v>
      </c>
      <c r="T364" s="429" t="s">
        <v>1523</v>
      </c>
      <c r="V364" s="429" t="s">
        <v>1524</v>
      </c>
      <c r="X364" s="429" t="s">
        <v>1524</v>
      </c>
      <c r="AA364" s="429" t="s">
        <v>32</v>
      </c>
      <c r="AB364" s="429" t="s">
        <v>1516</v>
      </c>
      <c r="AC364" s="429" t="s">
        <v>1516</v>
      </c>
      <c r="AD364" s="429" t="s">
        <v>1516</v>
      </c>
      <c r="AE364" s="429" t="s">
        <v>1516</v>
      </c>
      <c r="AF364" s="430">
        <v>44823</v>
      </c>
      <c r="AG364" s="429" t="s">
        <v>1516</v>
      </c>
      <c r="AH364" s="429">
        <v>1</v>
      </c>
      <c r="AI364" s="419"/>
      <c r="AJ364" s="419"/>
      <c r="AK364" s="419"/>
      <c r="AL364" s="419"/>
      <c r="AM364" s="419"/>
      <c r="AN364" s="419"/>
      <c r="AO364" s="419"/>
      <c r="AP364" s="419"/>
      <c r="AQ364" s="419"/>
      <c r="AR364" s="419"/>
      <c r="AS364" s="419"/>
      <c r="AT364" s="419"/>
      <c r="AU364" s="419"/>
      <c r="AV364" s="419"/>
      <c r="AW364" s="419"/>
      <c r="AX364" s="419"/>
      <c r="AY364" s="419"/>
      <c r="AZ364" s="419"/>
      <c r="BA364" s="419"/>
      <c r="BB364" s="419"/>
      <c r="BC364" s="419"/>
      <c r="BD364" s="419"/>
      <c r="BE364" s="419"/>
      <c r="BF364" s="419"/>
      <c r="BG364" s="419"/>
      <c r="BH364" s="419"/>
      <c r="BI364" s="419"/>
      <c r="BJ364" s="419"/>
      <c r="BK364" s="419"/>
      <c r="BL364" s="419"/>
      <c r="BM364" s="419"/>
      <c r="BN364" s="419"/>
      <c r="BO364" s="419"/>
      <c r="BP364" s="419"/>
      <c r="BQ364" s="419"/>
      <c r="BR364" s="419"/>
      <c r="BS364" s="419"/>
      <c r="BT364" s="419"/>
      <c r="BU364" s="419"/>
      <c r="BV364" s="419"/>
      <c r="BW364" s="419"/>
      <c r="BX364" s="419"/>
      <c r="BY364" s="419"/>
      <c r="BZ364" s="419"/>
      <c r="CA364" s="419"/>
      <c r="CB364" s="419"/>
      <c r="CC364" s="419"/>
      <c r="CD364" s="419"/>
      <c r="CE364" s="419"/>
      <c r="CF364" s="419"/>
      <c r="CG364" s="419"/>
      <c r="CH364" s="419"/>
      <c r="CI364" s="419"/>
      <c r="CJ364" s="419"/>
      <c r="CK364" s="419"/>
      <c r="CL364" s="419"/>
      <c r="CM364" s="419"/>
      <c r="CN364" s="419"/>
      <c r="CO364" s="419"/>
      <c r="CP364" s="419"/>
      <c r="CQ364" s="419"/>
      <c r="CR364" s="419"/>
      <c r="CS364" s="419"/>
      <c r="CT364" s="419"/>
      <c r="CU364" s="419"/>
      <c r="CV364" s="419"/>
      <c r="CW364" s="419"/>
      <c r="CX364" s="419"/>
      <c r="CY364" s="419"/>
      <c r="CZ364" s="419"/>
      <c r="DA364" s="419"/>
      <c r="DB364" s="419"/>
      <c r="DC364" s="419"/>
      <c r="DD364" s="419"/>
      <c r="DE364" s="419"/>
      <c r="DF364" s="419"/>
      <c r="DG364" s="419"/>
      <c r="DH364" s="419"/>
      <c r="DI364" s="419"/>
      <c r="DJ364" s="419"/>
      <c r="DK364" s="419"/>
      <c r="DL364" s="419"/>
      <c r="DM364" s="419"/>
      <c r="DN364" s="419"/>
      <c r="DO364" s="419"/>
      <c r="DP364" s="419"/>
      <c r="DQ364" s="419"/>
      <c r="DR364" s="419"/>
      <c r="DS364" s="419"/>
      <c r="DT364" s="419"/>
      <c r="DU364" s="419"/>
      <c r="DV364" s="419"/>
      <c r="DW364" s="419"/>
      <c r="DX364" s="419"/>
      <c r="DY364" s="419"/>
      <c r="DZ364" s="419"/>
      <c r="EA364" s="419"/>
      <c r="EB364" s="419"/>
      <c r="EC364" s="419"/>
      <c r="ED364" s="419"/>
      <c r="EE364" s="419"/>
      <c r="EF364" s="419"/>
      <c r="EG364" s="419"/>
      <c r="EH364" s="419"/>
      <c r="EI364" s="419"/>
      <c r="EJ364" s="419"/>
      <c r="EK364" s="419"/>
      <c r="EL364" s="419"/>
      <c r="EM364" s="419"/>
      <c r="EN364" s="419"/>
      <c r="EO364" s="419"/>
      <c r="EP364" s="419"/>
      <c r="EQ364" s="419"/>
      <c r="ER364" s="419"/>
      <c r="ES364" s="419"/>
      <c r="ET364" s="419"/>
      <c r="EU364" s="419"/>
    </row>
    <row r="365" spans="1:151" s="429" customFormat="1" ht="43.5" hidden="1">
      <c r="A365" s="429" t="s">
        <v>2701</v>
      </c>
      <c r="B365" s="429" t="s">
        <v>954</v>
      </c>
      <c r="C365" s="429" t="s">
        <v>359</v>
      </c>
      <c r="D365" s="431" t="s">
        <v>2702</v>
      </c>
      <c r="E365" s="431" t="s">
        <v>2703</v>
      </c>
      <c r="F365" s="429" t="s">
        <v>32</v>
      </c>
      <c r="G365" s="429" t="s">
        <v>1516</v>
      </c>
      <c r="H365" s="429" t="s">
        <v>1515</v>
      </c>
      <c r="I365" s="430">
        <v>36526</v>
      </c>
      <c r="J365" s="461" t="s">
        <v>1213</v>
      </c>
      <c r="K365" s="430" t="s">
        <v>1518</v>
      </c>
      <c r="L365" s="430" t="s">
        <v>1518</v>
      </c>
      <c r="M365" s="429" t="s">
        <v>1519</v>
      </c>
      <c r="N365" s="429" t="s">
        <v>1530</v>
      </c>
      <c r="O365" s="429" t="s">
        <v>1534</v>
      </c>
      <c r="P365" s="429" t="s">
        <v>33</v>
      </c>
      <c r="Q365" s="429" t="s">
        <v>32</v>
      </c>
      <c r="R365" s="429" t="s">
        <v>2696</v>
      </c>
      <c r="S365" s="429" t="s">
        <v>2704</v>
      </c>
      <c r="T365" s="429" t="s">
        <v>1523</v>
      </c>
      <c r="V365" s="429" t="s">
        <v>1524</v>
      </c>
      <c r="X365" s="429" t="s">
        <v>1524</v>
      </c>
      <c r="AA365" s="429" t="s">
        <v>32</v>
      </c>
      <c r="AB365" s="429" t="s">
        <v>1516</v>
      </c>
      <c r="AC365" s="429" t="s">
        <v>1516</v>
      </c>
      <c r="AD365" s="429" t="s">
        <v>1516</v>
      </c>
      <c r="AE365" s="429" t="s">
        <v>1516</v>
      </c>
      <c r="AF365" s="430">
        <v>44823</v>
      </c>
      <c r="AG365" s="429" t="s">
        <v>1516</v>
      </c>
      <c r="AH365" s="429">
        <v>1</v>
      </c>
      <c r="AI365" s="419"/>
      <c r="AJ365" s="419"/>
      <c r="AK365" s="419"/>
      <c r="AL365" s="419"/>
      <c r="AM365" s="419"/>
      <c r="AN365" s="419"/>
      <c r="AO365" s="419"/>
      <c r="AP365" s="419"/>
      <c r="AQ365" s="419"/>
      <c r="AR365" s="419"/>
      <c r="AS365" s="419"/>
      <c r="AT365" s="419"/>
      <c r="AU365" s="419"/>
      <c r="AV365" s="419"/>
      <c r="AW365" s="419"/>
      <c r="AX365" s="419"/>
      <c r="AY365" s="419"/>
      <c r="AZ365" s="419"/>
      <c r="BA365" s="419"/>
      <c r="BB365" s="419"/>
      <c r="BC365" s="419"/>
      <c r="BD365" s="419"/>
      <c r="BE365" s="419"/>
      <c r="BF365" s="419"/>
      <c r="BG365" s="419"/>
      <c r="BH365" s="419"/>
      <c r="BI365" s="419"/>
      <c r="BJ365" s="419"/>
      <c r="BK365" s="419"/>
      <c r="BL365" s="419"/>
      <c r="BM365" s="419"/>
      <c r="BN365" s="419"/>
      <c r="BO365" s="419"/>
      <c r="BP365" s="419"/>
      <c r="BQ365" s="419"/>
      <c r="BR365" s="419"/>
      <c r="BS365" s="419"/>
      <c r="BT365" s="419"/>
      <c r="BU365" s="419"/>
      <c r="BV365" s="419"/>
      <c r="BW365" s="419"/>
      <c r="BX365" s="419"/>
      <c r="BY365" s="419"/>
      <c r="BZ365" s="419"/>
      <c r="CA365" s="419"/>
      <c r="CB365" s="419"/>
      <c r="CC365" s="419"/>
      <c r="CD365" s="419"/>
      <c r="CE365" s="419"/>
      <c r="CF365" s="419"/>
      <c r="CG365" s="419"/>
      <c r="CH365" s="419"/>
      <c r="CI365" s="419"/>
      <c r="CJ365" s="419"/>
      <c r="CK365" s="419"/>
      <c r="CL365" s="419"/>
      <c r="CM365" s="419"/>
      <c r="CN365" s="419"/>
      <c r="CO365" s="419"/>
      <c r="CP365" s="419"/>
      <c r="CQ365" s="419"/>
      <c r="CR365" s="419"/>
      <c r="CS365" s="419"/>
      <c r="CT365" s="419"/>
      <c r="CU365" s="419"/>
      <c r="CV365" s="419"/>
      <c r="CW365" s="419"/>
      <c r="CX365" s="419"/>
      <c r="CY365" s="419"/>
      <c r="CZ365" s="419"/>
      <c r="DA365" s="419"/>
      <c r="DB365" s="419"/>
      <c r="DC365" s="419"/>
      <c r="DD365" s="419"/>
      <c r="DE365" s="419"/>
      <c r="DF365" s="419"/>
      <c r="DG365" s="419"/>
      <c r="DH365" s="419"/>
      <c r="DI365" s="419"/>
      <c r="DJ365" s="419"/>
      <c r="DK365" s="419"/>
      <c r="DL365" s="419"/>
      <c r="DM365" s="419"/>
      <c r="DN365" s="419"/>
      <c r="DO365" s="419"/>
      <c r="DP365" s="419"/>
      <c r="DQ365" s="419"/>
      <c r="DR365" s="419"/>
      <c r="DS365" s="419"/>
      <c r="DT365" s="419"/>
      <c r="DU365" s="419"/>
      <c r="DV365" s="419"/>
      <c r="DW365" s="419"/>
      <c r="DX365" s="419"/>
      <c r="DY365" s="419"/>
      <c r="DZ365" s="419"/>
      <c r="EA365" s="419"/>
      <c r="EB365" s="419"/>
      <c r="EC365" s="419"/>
      <c r="ED365" s="419"/>
      <c r="EE365" s="419"/>
      <c r="EF365" s="419"/>
      <c r="EG365" s="419"/>
      <c r="EH365" s="419"/>
      <c r="EI365" s="419"/>
      <c r="EJ365" s="419"/>
      <c r="EK365" s="419"/>
      <c r="EL365" s="419"/>
      <c r="EM365" s="419"/>
      <c r="EN365" s="419"/>
      <c r="EO365" s="419"/>
      <c r="EP365" s="419"/>
      <c r="EQ365" s="419"/>
      <c r="ER365" s="419"/>
      <c r="ES365" s="419"/>
      <c r="ET365" s="419"/>
      <c r="EU365" s="419"/>
    </row>
    <row r="366" spans="1:151" s="429" customFormat="1" ht="58" hidden="1">
      <c r="A366" s="429" t="s">
        <v>2705</v>
      </c>
      <c r="B366" s="429" t="s">
        <v>954</v>
      </c>
      <c r="C366" s="429" t="s">
        <v>361</v>
      </c>
      <c r="D366" s="431" t="s">
        <v>2706</v>
      </c>
      <c r="E366" s="431" t="s">
        <v>2707</v>
      </c>
      <c r="F366" s="429" t="s">
        <v>32</v>
      </c>
      <c r="G366" s="429" t="s">
        <v>1516</v>
      </c>
      <c r="H366" s="429" t="s">
        <v>1515</v>
      </c>
      <c r="I366" s="430">
        <v>36526</v>
      </c>
      <c r="J366" s="461" t="s">
        <v>1213</v>
      </c>
      <c r="K366" s="430" t="s">
        <v>1518</v>
      </c>
      <c r="L366" s="430" t="s">
        <v>1518</v>
      </c>
      <c r="M366" s="429" t="s">
        <v>1519</v>
      </c>
      <c r="N366" s="429" t="s">
        <v>1530</v>
      </c>
      <c r="O366" s="429" t="s">
        <v>1534</v>
      </c>
      <c r="P366" s="429" t="s">
        <v>33</v>
      </c>
      <c r="Q366" s="429" t="s">
        <v>32</v>
      </c>
      <c r="R366" s="429" t="s">
        <v>2696</v>
      </c>
      <c r="S366" s="429" t="s">
        <v>1516</v>
      </c>
      <c r="T366" s="429" t="s">
        <v>1523</v>
      </c>
      <c r="V366" s="429" t="s">
        <v>1524</v>
      </c>
      <c r="X366" s="429" t="s">
        <v>1524</v>
      </c>
      <c r="AA366" s="429" t="s">
        <v>32</v>
      </c>
      <c r="AB366" s="429" t="s">
        <v>1516</v>
      </c>
      <c r="AC366" s="429" t="s">
        <v>1516</v>
      </c>
      <c r="AD366" s="429" t="s">
        <v>1516</v>
      </c>
      <c r="AE366" s="429" t="s">
        <v>1516</v>
      </c>
      <c r="AF366" s="430">
        <v>44823</v>
      </c>
      <c r="AG366" s="429" t="s">
        <v>1516</v>
      </c>
      <c r="AH366" s="429">
        <v>1</v>
      </c>
      <c r="AI366" s="419"/>
      <c r="AJ366" s="419"/>
      <c r="AK366" s="419"/>
      <c r="AL366" s="419"/>
      <c r="AM366" s="419"/>
      <c r="AN366" s="419"/>
      <c r="AO366" s="419"/>
      <c r="AP366" s="419"/>
      <c r="AQ366" s="419"/>
      <c r="AR366" s="419"/>
      <c r="AS366" s="419"/>
      <c r="AT366" s="419"/>
      <c r="AU366" s="419"/>
      <c r="AV366" s="419"/>
      <c r="AW366" s="419"/>
      <c r="AX366" s="419"/>
      <c r="AY366" s="419"/>
      <c r="AZ366" s="419"/>
      <c r="BA366" s="419"/>
      <c r="BB366" s="419"/>
      <c r="BC366" s="419"/>
      <c r="BD366" s="419"/>
      <c r="BE366" s="419"/>
      <c r="BF366" s="419"/>
      <c r="BG366" s="419"/>
      <c r="BH366" s="419"/>
      <c r="BI366" s="419"/>
      <c r="BJ366" s="419"/>
      <c r="BK366" s="419"/>
      <c r="BL366" s="419"/>
      <c r="BM366" s="419"/>
      <c r="BN366" s="419"/>
      <c r="BO366" s="419"/>
      <c r="BP366" s="419"/>
      <c r="BQ366" s="419"/>
      <c r="BR366" s="419"/>
      <c r="BS366" s="419"/>
      <c r="BT366" s="419"/>
      <c r="BU366" s="419"/>
      <c r="BV366" s="419"/>
      <c r="BW366" s="419"/>
      <c r="BX366" s="419"/>
      <c r="BY366" s="419"/>
      <c r="BZ366" s="419"/>
      <c r="CA366" s="419"/>
      <c r="CB366" s="419"/>
      <c r="CC366" s="419"/>
      <c r="CD366" s="419"/>
      <c r="CE366" s="419"/>
      <c r="CF366" s="419"/>
      <c r="CG366" s="419"/>
      <c r="CH366" s="419"/>
      <c r="CI366" s="419"/>
      <c r="CJ366" s="419"/>
      <c r="CK366" s="419"/>
      <c r="CL366" s="419"/>
      <c r="CM366" s="419"/>
      <c r="CN366" s="419"/>
      <c r="CO366" s="419"/>
      <c r="CP366" s="419"/>
      <c r="CQ366" s="419"/>
      <c r="CR366" s="419"/>
      <c r="CS366" s="419"/>
      <c r="CT366" s="419"/>
      <c r="CU366" s="419"/>
      <c r="CV366" s="419"/>
      <c r="CW366" s="419"/>
      <c r="CX366" s="419"/>
      <c r="CY366" s="419"/>
      <c r="CZ366" s="419"/>
      <c r="DA366" s="419"/>
      <c r="DB366" s="419"/>
      <c r="DC366" s="419"/>
      <c r="DD366" s="419"/>
      <c r="DE366" s="419"/>
      <c r="DF366" s="419"/>
      <c r="DG366" s="419"/>
      <c r="DH366" s="419"/>
      <c r="DI366" s="419"/>
      <c r="DJ366" s="419"/>
      <c r="DK366" s="419"/>
      <c r="DL366" s="419"/>
      <c r="DM366" s="419"/>
      <c r="DN366" s="419"/>
      <c r="DO366" s="419"/>
      <c r="DP366" s="419"/>
      <c r="DQ366" s="419"/>
      <c r="DR366" s="419"/>
      <c r="DS366" s="419"/>
      <c r="DT366" s="419"/>
      <c r="DU366" s="419"/>
      <c r="DV366" s="419"/>
      <c r="DW366" s="419"/>
      <c r="DX366" s="419"/>
      <c r="DY366" s="419"/>
      <c r="DZ366" s="419"/>
      <c r="EA366" s="419"/>
      <c r="EB366" s="419"/>
      <c r="EC366" s="419"/>
      <c r="ED366" s="419"/>
      <c r="EE366" s="419"/>
      <c r="EF366" s="419"/>
      <c r="EG366" s="419"/>
      <c r="EH366" s="419"/>
      <c r="EI366" s="419"/>
      <c r="EJ366" s="419"/>
      <c r="EK366" s="419"/>
      <c r="EL366" s="419"/>
      <c r="EM366" s="419"/>
      <c r="EN366" s="419"/>
      <c r="EO366" s="419"/>
      <c r="EP366" s="419"/>
      <c r="EQ366" s="419"/>
      <c r="ER366" s="419"/>
      <c r="ES366" s="419"/>
      <c r="ET366" s="419"/>
      <c r="EU366" s="419"/>
    </row>
    <row r="367" spans="1:151" s="429" customFormat="1" ht="43.5" hidden="1">
      <c r="A367" s="429" t="s">
        <v>2708</v>
      </c>
      <c r="B367" s="429" t="s">
        <v>954</v>
      </c>
      <c r="C367" s="429" t="s">
        <v>361</v>
      </c>
      <c r="D367" s="431" t="s">
        <v>2709</v>
      </c>
      <c r="E367" s="431" t="s">
        <v>2710</v>
      </c>
      <c r="F367" s="429" t="s">
        <v>33</v>
      </c>
      <c r="G367" s="429">
        <v>400110</v>
      </c>
      <c r="H367" s="429" t="s">
        <v>1515</v>
      </c>
      <c r="I367" s="430">
        <v>36526</v>
      </c>
      <c r="J367" s="461" t="s">
        <v>1213</v>
      </c>
      <c r="K367" s="430" t="s">
        <v>1518</v>
      </c>
      <c r="L367" s="430" t="s">
        <v>1518</v>
      </c>
      <c r="M367" s="429" t="s">
        <v>1519</v>
      </c>
      <c r="N367" s="429" t="s">
        <v>1530</v>
      </c>
      <c r="O367" s="429" t="s">
        <v>1534</v>
      </c>
      <c r="P367" s="429" t="s">
        <v>33</v>
      </c>
      <c r="Q367" s="429" t="s">
        <v>32</v>
      </c>
      <c r="R367" s="429" t="s">
        <v>2696</v>
      </c>
      <c r="S367" s="429" t="s">
        <v>1516</v>
      </c>
      <c r="T367" s="429" t="s">
        <v>1523</v>
      </c>
      <c r="V367" s="429" t="s">
        <v>1524</v>
      </c>
      <c r="X367" s="429" t="s">
        <v>1524</v>
      </c>
      <c r="AA367" s="429" t="s">
        <v>32</v>
      </c>
      <c r="AB367" s="429" t="s">
        <v>1516</v>
      </c>
      <c r="AC367" s="429" t="s">
        <v>1516</v>
      </c>
      <c r="AD367" s="429" t="s">
        <v>1516</v>
      </c>
      <c r="AE367" s="429" t="s">
        <v>1516</v>
      </c>
      <c r="AF367" s="430">
        <v>44823</v>
      </c>
      <c r="AG367" s="429" t="s">
        <v>1516</v>
      </c>
      <c r="AH367" s="429">
        <v>1</v>
      </c>
      <c r="AI367" s="419"/>
      <c r="AJ367" s="419"/>
      <c r="AK367" s="419"/>
      <c r="AL367" s="419"/>
      <c r="AM367" s="419"/>
      <c r="AN367" s="419"/>
      <c r="AO367" s="419"/>
      <c r="AP367" s="419"/>
      <c r="AQ367" s="419"/>
      <c r="AR367" s="419"/>
      <c r="AS367" s="419"/>
      <c r="AT367" s="419"/>
      <c r="AU367" s="419"/>
      <c r="AV367" s="419"/>
      <c r="AW367" s="419"/>
      <c r="AX367" s="419"/>
      <c r="AY367" s="419"/>
      <c r="AZ367" s="419"/>
      <c r="BA367" s="419"/>
      <c r="BB367" s="419"/>
      <c r="BC367" s="419"/>
      <c r="BD367" s="419"/>
      <c r="BE367" s="419"/>
      <c r="BF367" s="419"/>
      <c r="BG367" s="419"/>
      <c r="BH367" s="419"/>
      <c r="BI367" s="419"/>
      <c r="BJ367" s="419"/>
      <c r="BK367" s="419"/>
      <c r="BL367" s="419"/>
      <c r="BM367" s="419"/>
      <c r="BN367" s="419"/>
      <c r="BO367" s="419"/>
      <c r="BP367" s="419"/>
      <c r="BQ367" s="419"/>
      <c r="BR367" s="419"/>
      <c r="BS367" s="419"/>
      <c r="BT367" s="419"/>
      <c r="BU367" s="419"/>
      <c r="BV367" s="419"/>
      <c r="BW367" s="419"/>
      <c r="BX367" s="419"/>
      <c r="BY367" s="419"/>
      <c r="BZ367" s="419"/>
      <c r="CA367" s="419"/>
      <c r="CB367" s="419"/>
      <c r="CC367" s="419"/>
      <c r="CD367" s="419"/>
      <c r="CE367" s="419"/>
      <c r="CF367" s="419"/>
      <c r="CG367" s="419"/>
      <c r="CH367" s="419"/>
      <c r="CI367" s="419"/>
      <c r="CJ367" s="419"/>
      <c r="CK367" s="419"/>
      <c r="CL367" s="419"/>
      <c r="CM367" s="419"/>
      <c r="CN367" s="419"/>
      <c r="CO367" s="419"/>
      <c r="CP367" s="419"/>
      <c r="CQ367" s="419"/>
      <c r="CR367" s="419"/>
      <c r="CS367" s="419"/>
      <c r="CT367" s="419"/>
      <c r="CU367" s="419"/>
      <c r="CV367" s="419"/>
      <c r="CW367" s="419"/>
      <c r="CX367" s="419"/>
      <c r="CY367" s="419"/>
      <c r="CZ367" s="419"/>
      <c r="DA367" s="419"/>
      <c r="DB367" s="419"/>
      <c r="DC367" s="419"/>
      <c r="DD367" s="419"/>
      <c r="DE367" s="419"/>
      <c r="DF367" s="419"/>
      <c r="DG367" s="419"/>
      <c r="DH367" s="419"/>
      <c r="DI367" s="419"/>
      <c r="DJ367" s="419"/>
      <c r="DK367" s="419"/>
      <c r="DL367" s="419"/>
      <c r="DM367" s="419"/>
      <c r="DN367" s="419"/>
      <c r="DO367" s="419"/>
      <c r="DP367" s="419"/>
      <c r="DQ367" s="419"/>
      <c r="DR367" s="419"/>
      <c r="DS367" s="419"/>
      <c r="DT367" s="419"/>
      <c r="DU367" s="419"/>
      <c r="DV367" s="419"/>
      <c r="DW367" s="419"/>
      <c r="DX367" s="419"/>
      <c r="DY367" s="419"/>
      <c r="DZ367" s="419"/>
      <c r="EA367" s="419"/>
      <c r="EB367" s="419"/>
      <c r="EC367" s="419"/>
      <c r="ED367" s="419"/>
      <c r="EE367" s="419"/>
      <c r="EF367" s="419"/>
      <c r="EG367" s="419"/>
      <c r="EH367" s="419"/>
      <c r="EI367" s="419"/>
      <c r="EJ367" s="419"/>
      <c r="EK367" s="419"/>
      <c r="EL367" s="419"/>
      <c r="EM367" s="419"/>
      <c r="EN367" s="419"/>
      <c r="EO367" s="419"/>
      <c r="EP367" s="419"/>
      <c r="EQ367" s="419"/>
      <c r="ER367" s="419"/>
      <c r="ES367" s="419"/>
      <c r="ET367" s="419"/>
      <c r="EU367" s="419"/>
    </row>
    <row r="368" spans="1:151" s="429" customFormat="1" ht="101.5" hidden="1">
      <c r="A368" s="429" t="s">
        <v>2711</v>
      </c>
      <c r="B368" s="429" t="s">
        <v>954</v>
      </c>
      <c r="C368" s="429" t="s">
        <v>361</v>
      </c>
      <c r="D368" s="431" t="s">
        <v>2709</v>
      </c>
      <c r="E368" s="431" t="s">
        <v>2712</v>
      </c>
      <c r="F368" s="429" t="s">
        <v>33</v>
      </c>
      <c r="G368" s="429">
        <v>400110</v>
      </c>
      <c r="H368" s="429" t="s">
        <v>1515</v>
      </c>
      <c r="I368" s="430">
        <v>36526</v>
      </c>
      <c r="J368" s="461" t="s">
        <v>1213</v>
      </c>
      <c r="K368" s="430" t="s">
        <v>1518</v>
      </c>
      <c r="L368" s="430" t="s">
        <v>1518</v>
      </c>
      <c r="M368" s="429" t="s">
        <v>1519</v>
      </c>
      <c r="N368" s="429" t="s">
        <v>1530</v>
      </c>
      <c r="O368" s="429" t="s">
        <v>1534</v>
      </c>
      <c r="P368" s="429" t="s">
        <v>33</v>
      </c>
      <c r="Q368" s="429" t="s">
        <v>32</v>
      </c>
      <c r="R368" s="429" t="s">
        <v>2696</v>
      </c>
      <c r="S368" s="429" t="s">
        <v>1516</v>
      </c>
      <c r="T368" s="429" t="s">
        <v>1523</v>
      </c>
      <c r="V368" s="429" t="s">
        <v>1524</v>
      </c>
      <c r="X368" s="429" t="s">
        <v>1524</v>
      </c>
      <c r="AA368" s="429" t="s">
        <v>32</v>
      </c>
      <c r="AB368" s="429" t="s">
        <v>1516</v>
      </c>
      <c r="AC368" s="429" t="s">
        <v>1516</v>
      </c>
      <c r="AD368" s="429" t="s">
        <v>1516</v>
      </c>
      <c r="AE368" s="429" t="s">
        <v>1516</v>
      </c>
      <c r="AF368" s="430">
        <v>44823</v>
      </c>
      <c r="AG368" s="429" t="s">
        <v>1516</v>
      </c>
      <c r="AH368" s="429">
        <v>1</v>
      </c>
      <c r="AI368" s="419"/>
      <c r="AJ368" s="419"/>
      <c r="AK368" s="419"/>
      <c r="AL368" s="419"/>
      <c r="AM368" s="419"/>
      <c r="AN368" s="419"/>
      <c r="AO368" s="419"/>
      <c r="AP368" s="419"/>
      <c r="AQ368" s="419"/>
      <c r="AR368" s="419"/>
      <c r="AS368" s="419"/>
      <c r="AT368" s="419"/>
      <c r="AU368" s="419"/>
      <c r="AV368" s="419"/>
      <c r="AW368" s="419"/>
      <c r="AX368" s="419"/>
      <c r="AY368" s="419"/>
      <c r="AZ368" s="419"/>
      <c r="BA368" s="419"/>
      <c r="BB368" s="419"/>
      <c r="BC368" s="419"/>
      <c r="BD368" s="419"/>
      <c r="BE368" s="419"/>
      <c r="BF368" s="419"/>
      <c r="BG368" s="419"/>
      <c r="BH368" s="419"/>
      <c r="BI368" s="419"/>
      <c r="BJ368" s="419"/>
      <c r="BK368" s="419"/>
      <c r="BL368" s="419"/>
      <c r="BM368" s="419"/>
      <c r="BN368" s="419"/>
      <c r="BO368" s="419"/>
      <c r="BP368" s="419"/>
      <c r="BQ368" s="419"/>
      <c r="BR368" s="419"/>
      <c r="BS368" s="419"/>
      <c r="BT368" s="419"/>
      <c r="BU368" s="419"/>
      <c r="BV368" s="419"/>
      <c r="BW368" s="419"/>
      <c r="BX368" s="419"/>
      <c r="BY368" s="419"/>
      <c r="BZ368" s="419"/>
      <c r="CA368" s="419"/>
      <c r="CB368" s="419"/>
      <c r="CC368" s="419"/>
      <c r="CD368" s="419"/>
      <c r="CE368" s="419"/>
      <c r="CF368" s="419"/>
      <c r="CG368" s="419"/>
      <c r="CH368" s="419"/>
      <c r="CI368" s="419"/>
      <c r="CJ368" s="419"/>
      <c r="CK368" s="419"/>
      <c r="CL368" s="419"/>
      <c r="CM368" s="419"/>
      <c r="CN368" s="419"/>
      <c r="CO368" s="419"/>
      <c r="CP368" s="419"/>
      <c r="CQ368" s="419"/>
      <c r="CR368" s="419"/>
      <c r="CS368" s="419"/>
      <c r="CT368" s="419"/>
      <c r="CU368" s="419"/>
      <c r="CV368" s="419"/>
      <c r="CW368" s="419"/>
      <c r="CX368" s="419"/>
      <c r="CY368" s="419"/>
      <c r="CZ368" s="419"/>
      <c r="DA368" s="419"/>
      <c r="DB368" s="419"/>
      <c r="DC368" s="419"/>
      <c r="DD368" s="419"/>
      <c r="DE368" s="419"/>
      <c r="DF368" s="419"/>
      <c r="DG368" s="419"/>
      <c r="DH368" s="419"/>
      <c r="DI368" s="419"/>
      <c r="DJ368" s="419"/>
      <c r="DK368" s="419"/>
      <c r="DL368" s="419"/>
      <c r="DM368" s="419"/>
      <c r="DN368" s="419"/>
      <c r="DO368" s="419"/>
      <c r="DP368" s="419"/>
      <c r="DQ368" s="419"/>
      <c r="DR368" s="419"/>
      <c r="DS368" s="419"/>
      <c r="DT368" s="419"/>
      <c r="DU368" s="419"/>
      <c r="DV368" s="419"/>
      <c r="DW368" s="419"/>
      <c r="DX368" s="419"/>
      <c r="DY368" s="419"/>
      <c r="DZ368" s="419"/>
      <c r="EA368" s="419"/>
      <c r="EB368" s="419"/>
      <c r="EC368" s="419"/>
      <c r="ED368" s="419"/>
      <c r="EE368" s="419"/>
      <c r="EF368" s="419"/>
      <c r="EG368" s="419"/>
      <c r="EH368" s="419"/>
      <c r="EI368" s="419"/>
      <c r="EJ368" s="419"/>
      <c r="EK368" s="419"/>
      <c r="EL368" s="419"/>
      <c r="EM368" s="419"/>
      <c r="EN368" s="419"/>
      <c r="EO368" s="419"/>
      <c r="EP368" s="419"/>
      <c r="EQ368" s="419"/>
      <c r="ER368" s="419"/>
      <c r="ES368" s="419"/>
      <c r="ET368" s="419"/>
      <c r="EU368" s="419"/>
    </row>
    <row r="369" spans="1:151" s="429" customFormat="1" ht="43.5" hidden="1">
      <c r="A369" s="429" t="s">
        <v>2713</v>
      </c>
      <c r="B369" s="429" t="s">
        <v>954</v>
      </c>
      <c r="C369" s="462" t="s">
        <v>361</v>
      </c>
      <c r="D369" s="431" t="s">
        <v>2714</v>
      </c>
      <c r="E369" s="431" t="s">
        <v>2715</v>
      </c>
      <c r="F369" s="429" t="s">
        <v>32</v>
      </c>
      <c r="G369" s="429" t="s">
        <v>1516</v>
      </c>
      <c r="H369" s="429" t="s">
        <v>1515</v>
      </c>
      <c r="I369" s="430">
        <v>44105</v>
      </c>
      <c r="J369" s="461" t="s">
        <v>1834</v>
      </c>
      <c r="K369" s="430" t="s">
        <v>1518</v>
      </c>
      <c r="L369" s="430" t="s">
        <v>1518</v>
      </c>
      <c r="M369" s="429" t="s">
        <v>1519</v>
      </c>
      <c r="N369" s="429" t="s">
        <v>1530</v>
      </c>
      <c r="O369" s="429" t="s">
        <v>2073</v>
      </c>
      <c r="P369" s="429" t="s">
        <v>33</v>
      </c>
      <c r="Q369" s="429" t="s">
        <v>32</v>
      </c>
      <c r="R369" s="429" t="s">
        <v>2696</v>
      </c>
      <c r="S369" s="429" t="s">
        <v>1516</v>
      </c>
      <c r="T369" s="429" t="s">
        <v>1523</v>
      </c>
      <c r="V369" s="429" t="s">
        <v>1524</v>
      </c>
      <c r="X369" s="429" t="s">
        <v>1524</v>
      </c>
      <c r="AA369" s="429" t="s">
        <v>32</v>
      </c>
      <c r="AB369" s="429" t="s">
        <v>1516</v>
      </c>
      <c r="AC369" s="429" t="s">
        <v>1516</v>
      </c>
      <c r="AD369" s="429" t="s">
        <v>1516</v>
      </c>
      <c r="AE369" s="429" t="s">
        <v>1516</v>
      </c>
      <c r="AF369" s="430">
        <v>44824</v>
      </c>
      <c r="AG369" s="429" t="s">
        <v>1516</v>
      </c>
      <c r="AH369" s="429">
        <v>1</v>
      </c>
      <c r="AI369" s="419"/>
      <c r="AJ369" s="419"/>
      <c r="AK369" s="419"/>
      <c r="AL369" s="419"/>
      <c r="AM369" s="419"/>
      <c r="AN369" s="419"/>
      <c r="AO369" s="419"/>
      <c r="AP369" s="419"/>
      <c r="AQ369" s="419"/>
      <c r="AR369" s="419"/>
      <c r="AS369" s="419"/>
      <c r="AT369" s="419"/>
      <c r="AU369" s="419"/>
      <c r="AV369" s="419"/>
      <c r="AW369" s="419"/>
      <c r="AX369" s="419"/>
      <c r="AY369" s="419"/>
      <c r="AZ369" s="419"/>
      <c r="BA369" s="419"/>
      <c r="BB369" s="419"/>
      <c r="BC369" s="419"/>
      <c r="BD369" s="419"/>
      <c r="BE369" s="419"/>
      <c r="BF369" s="419"/>
      <c r="BG369" s="419"/>
      <c r="BH369" s="419"/>
      <c r="BI369" s="419"/>
      <c r="BJ369" s="419"/>
      <c r="BK369" s="419"/>
      <c r="BL369" s="419"/>
      <c r="BM369" s="419"/>
      <c r="BN369" s="419"/>
      <c r="BO369" s="419"/>
      <c r="BP369" s="419"/>
      <c r="BQ369" s="419"/>
      <c r="BR369" s="419"/>
      <c r="BS369" s="419"/>
      <c r="BT369" s="419"/>
      <c r="BU369" s="419"/>
      <c r="BV369" s="419"/>
      <c r="BW369" s="419"/>
      <c r="BX369" s="419"/>
      <c r="BY369" s="419"/>
      <c r="BZ369" s="419"/>
      <c r="CA369" s="419"/>
      <c r="CB369" s="419"/>
      <c r="CC369" s="419"/>
      <c r="CD369" s="419"/>
      <c r="CE369" s="419"/>
      <c r="CF369" s="419"/>
      <c r="CG369" s="419"/>
      <c r="CH369" s="419"/>
      <c r="CI369" s="419"/>
      <c r="CJ369" s="419"/>
      <c r="CK369" s="419"/>
      <c r="CL369" s="419"/>
      <c r="CM369" s="419"/>
      <c r="CN369" s="419"/>
      <c r="CO369" s="419"/>
      <c r="CP369" s="419"/>
      <c r="CQ369" s="419"/>
      <c r="CR369" s="419"/>
      <c r="CS369" s="419"/>
      <c r="CT369" s="419"/>
      <c r="CU369" s="419"/>
      <c r="CV369" s="419"/>
      <c r="CW369" s="419"/>
      <c r="CX369" s="419"/>
      <c r="CY369" s="419"/>
      <c r="CZ369" s="419"/>
      <c r="DA369" s="419"/>
      <c r="DB369" s="419"/>
      <c r="DC369" s="419"/>
      <c r="DD369" s="419"/>
      <c r="DE369" s="419"/>
      <c r="DF369" s="419"/>
      <c r="DG369" s="419"/>
      <c r="DH369" s="419"/>
      <c r="DI369" s="419"/>
      <c r="DJ369" s="419"/>
      <c r="DK369" s="419"/>
      <c r="DL369" s="419"/>
      <c r="DM369" s="419"/>
      <c r="DN369" s="419"/>
      <c r="DO369" s="419"/>
      <c r="DP369" s="419"/>
      <c r="DQ369" s="419"/>
      <c r="DR369" s="419"/>
      <c r="DS369" s="419"/>
      <c r="DT369" s="419"/>
      <c r="DU369" s="419"/>
      <c r="DV369" s="419"/>
      <c r="DW369" s="419"/>
      <c r="DX369" s="419"/>
      <c r="DY369" s="419"/>
      <c r="DZ369" s="419"/>
      <c r="EA369" s="419"/>
      <c r="EB369" s="419"/>
      <c r="EC369" s="419"/>
      <c r="ED369" s="419"/>
      <c r="EE369" s="419"/>
      <c r="EF369" s="419"/>
      <c r="EG369" s="419"/>
      <c r="EH369" s="419"/>
      <c r="EI369" s="419"/>
      <c r="EJ369" s="419"/>
      <c r="EK369" s="419"/>
      <c r="EL369" s="419"/>
      <c r="EM369" s="419"/>
      <c r="EN369" s="419"/>
      <c r="EO369" s="419"/>
      <c r="EP369" s="419"/>
      <c r="EQ369" s="419"/>
      <c r="ER369" s="419"/>
      <c r="ES369" s="419"/>
      <c r="ET369" s="419"/>
      <c r="EU369" s="419"/>
    </row>
    <row r="370" spans="1:151" s="429" customFormat="1" ht="43.5" hidden="1">
      <c r="A370" s="429" t="s">
        <v>2716</v>
      </c>
      <c r="B370" s="429" t="s">
        <v>954</v>
      </c>
      <c r="C370" s="462" t="s">
        <v>361</v>
      </c>
      <c r="D370" s="431" t="s">
        <v>2717</v>
      </c>
      <c r="E370" s="431" t="s">
        <v>2718</v>
      </c>
      <c r="F370" s="429" t="s">
        <v>33</v>
      </c>
      <c r="G370" s="429">
        <v>40015</v>
      </c>
      <c r="H370" s="429" t="s">
        <v>1515</v>
      </c>
      <c r="I370" s="430">
        <v>36372</v>
      </c>
      <c r="J370" s="430" t="s">
        <v>1066</v>
      </c>
      <c r="K370" s="430" t="s">
        <v>1518</v>
      </c>
      <c r="L370" s="430" t="s">
        <v>1518</v>
      </c>
      <c r="M370" s="429" t="s">
        <v>1519</v>
      </c>
      <c r="N370" s="429" t="s">
        <v>1530</v>
      </c>
      <c r="O370" s="429" t="s">
        <v>2073</v>
      </c>
      <c r="P370" s="429" t="s">
        <v>33</v>
      </c>
      <c r="Q370" s="429" t="s">
        <v>32</v>
      </c>
      <c r="R370" s="429" t="s">
        <v>2696</v>
      </c>
      <c r="S370" s="429" t="s">
        <v>1516</v>
      </c>
      <c r="T370" s="429" t="s">
        <v>1523</v>
      </c>
      <c r="V370" s="429" t="s">
        <v>1524</v>
      </c>
      <c r="X370" s="429" t="s">
        <v>1524</v>
      </c>
      <c r="AA370" s="429" t="s">
        <v>32</v>
      </c>
      <c r="AB370" s="429" t="s">
        <v>1516</v>
      </c>
      <c r="AC370" s="429" t="s">
        <v>1516</v>
      </c>
      <c r="AD370" s="429" t="s">
        <v>1516</v>
      </c>
      <c r="AE370" s="429" t="s">
        <v>1516</v>
      </c>
      <c r="AF370" s="430">
        <v>44824</v>
      </c>
      <c r="AG370" s="429" t="s">
        <v>1516</v>
      </c>
      <c r="AH370" s="429">
        <v>1</v>
      </c>
      <c r="AI370" s="419"/>
      <c r="AJ370" s="419"/>
      <c r="AK370" s="419"/>
      <c r="AL370" s="419"/>
      <c r="AM370" s="419"/>
      <c r="AN370" s="419"/>
      <c r="AO370" s="419"/>
      <c r="AP370" s="419"/>
      <c r="AQ370" s="419"/>
      <c r="AR370" s="419"/>
      <c r="AS370" s="419"/>
      <c r="AT370" s="419"/>
      <c r="AU370" s="419"/>
      <c r="AV370" s="419"/>
      <c r="AW370" s="419"/>
      <c r="AX370" s="419"/>
      <c r="AY370" s="419"/>
      <c r="AZ370" s="419"/>
      <c r="BA370" s="419"/>
      <c r="BB370" s="419"/>
      <c r="BC370" s="419"/>
      <c r="BD370" s="419"/>
      <c r="BE370" s="419"/>
      <c r="BF370" s="419"/>
      <c r="BG370" s="419"/>
      <c r="BH370" s="419"/>
      <c r="BI370" s="419"/>
      <c r="BJ370" s="419"/>
      <c r="BK370" s="419"/>
      <c r="BL370" s="419"/>
      <c r="BM370" s="419"/>
      <c r="BN370" s="419"/>
      <c r="BO370" s="419"/>
      <c r="BP370" s="419"/>
      <c r="BQ370" s="419"/>
      <c r="BR370" s="419"/>
      <c r="BS370" s="419"/>
      <c r="BT370" s="419"/>
      <c r="BU370" s="419"/>
      <c r="BV370" s="419"/>
      <c r="BW370" s="419"/>
      <c r="BX370" s="419"/>
      <c r="BY370" s="419"/>
      <c r="BZ370" s="419"/>
      <c r="CA370" s="419"/>
      <c r="CB370" s="419"/>
      <c r="CC370" s="419"/>
      <c r="CD370" s="419"/>
      <c r="CE370" s="419"/>
      <c r="CF370" s="419"/>
      <c r="CG370" s="419"/>
      <c r="CH370" s="419"/>
      <c r="CI370" s="419"/>
      <c r="CJ370" s="419"/>
      <c r="CK370" s="419"/>
      <c r="CL370" s="419"/>
      <c r="CM370" s="419"/>
      <c r="CN370" s="419"/>
      <c r="CO370" s="419"/>
      <c r="CP370" s="419"/>
      <c r="CQ370" s="419"/>
      <c r="CR370" s="419"/>
      <c r="CS370" s="419"/>
      <c r="CT370" s="419"/>
      <c r="CU370" s="419"/>
      <c r="CV370" s="419"/>
      <c r="CW370" s="419"/>
      <c r="CX370" s="419"/>
      <c r="CY370" s="419"/>
      <c r="CZ370" s="419"/>
      <c r="DA370" s="419"/>
      <c r="DB370" s="419"/>
      <c r="DC370" s="419"/>
      <c r="DD370" s="419"/>
      <c r="DE370" s="419"/>
      <c r="DF370" s="419"/>
      <c r="DG370" s="419"/>
      <c r="DH370" s="419"/>
      <c r="DI370" s="419"/>
      <c r="DJ370" s="419"/>
      <c r="DK370" s="419"/>
      <c r="DL370" s="419"/>
      <c r="DM370" s="419"/>
      <c r="DN370" s="419"/>
      <c r="DO370" s="419"/>
      <c r="DP370" s="419"/>
      <c r="DQ370" s="419"/>
      <c r="DR370" s="419"/>
      <c r="DS370" s="419"/>
      <c r="DT370" s="419"/>
      <c r="DU370" s="419"/>
      <c r="DV370" s="419"/>
      <c r="DW370" s="419"/>
      <c r="DX370" s="419"/>
      <c r="DY370" s="419"/>
      <c r="DZ370" s="419"/>
      <c r="EA370" s="419"/>
      <c r="EB370" s="419"/>
      <c r="EC370" s="419"/>
      <c r="ED370" s="419"/>
      <c r="EE370" s="419"/>
      <c r="EF370" s="419"/>
      <c r="EG370" s="419"/>
      <c r="EH370" s="419"/>
      <c r="EI370" s="419"/>
      <c r="EJ370" s="419"/>
      <c r="EK370" s="419"/>
      <c r="EL370" s="419"/>
      <c r="EM370" s="419"/>
      <c r="EN370" s="419"/>
      <c r="EO370" s="419"/>
      <c r="EP370" s="419"/>
      <c r="EQ370" s="419"/>
      <c r="ER370" s="419"/>
      <c r="ES370" s="419"/>
      <c r="ET370" s="419"/>
      <c r="EU370" s="419"/>
    </row>
    <row r="371" spans="1:151" s="429" customFormat="1" ht="72.5" hidden="1">
      <c r="A371" s="429" t="s">
        <v>2719</v>
      </c>
      <c r="B371" s="429" t="s">
        <v>954</v>
      </c>
      <c r="C371" s="462" t="s">
        <v>361</v>
      </c>
      <c r="D371" s="431" t="s">
        <v>2720</v>
      </c>
      <c r="E371" s="431" t="s">
        <v>2721</v>
      </c>
      <c r="F371" s="429" t="s">
        <v>33</v>
      </c>
      <c r="G371" s="429">
        <v>40015</v>
      </c>
      <c r="H371" s="429" t="s">
        <v>1515</v>
      </c>
      <c r="I371" s="430" t="s">
        <v>1516</v>
      </c>
      <c r="J371" s="430" t="s">
        <v>1066</v>
      </c>
      <c r="K371" s="430" t="s">
        <v>1518</v>
      </c>
      <c r="L371" s="430" t="s">
        <v>1518</v>
      </c>
      <c r="M371" s="429" t="s">
        <v>1519</v>
      </c>
      <c r="N371" s="429" t="s">
        <v>1530</v>
      </c>
      <c r="O371" s="429" t="s">
        <v>2722</v>
      </c>
      <c r="P371" s="429" t="s">
        <v>33</v>
      </c>
      <c r="Q371" s="429" t="s">
        <v>32</v>
      </c>
      <c r="R371" s="429" t="s">
        <v>2696</v>
      </c>
      <c r="S371" s="429" t="s">
        <v>1516</v>
      </c>
      <c r="T371" s="429" t="s">
        <v>1523</v>
      </c>
      <c r="V371" s="429" t="s">
        <v>1524</v>
      </c>
      <c r="X371" s="429" t="s">
        <v>1524</v>
      </c>
      <c r="AA371" s="429" t="s">
        <v>32</v>
      </c>
      <c r="AB371" s="429" t="s">
        <v>1516</v>
      </c>
      <c r="AC371" s="429" t="s">
        <v>1516</v>
      </c>
      <c r="AD371" s="429" t="s">
        <v>1516</v>
      </c>
      <c r="AE371" s="429" t="s">
        <v>1516</v>
      </c>
      <c r="AF371" s="430">
        <v>44824</v>
      </c>
      <c r="AG371" s="429" t="s">
        <v>1516</v>
      </c>
      <c r="AH371" s="429">
        <v>1</v>
      </c>
      <c r="AI371" s="419"/>
      <c r="AJ371" s="419"/>
      <c r="AK371" s="419"/>
      <c r="AL371" s="419"/>
      <c r="AM371" s="419"/>
      <c r="AN371" s="419"/>
      <c r="AO371" s="419"/>
      <c r="AP371" s="419"/>
      <c r="AQ371" s="419"/>
      <c r="AR371" s="419"/>
      <c r="AS371" s="419"/>
      <c r="AT371" s="419"/>
      <c r="AU371" s="419"/>
      <c r="AV371" s="419"/>
      <c r="AW371" s="419"/>
      <c r="AX371" s="419"/>
      <c r="AY371" s="419"/>
      <c r="AZ371" s="419"/>
      <c r="BA371" s="419"/>
      <c r="BB371" s="419"/>
      <c r="BC371" s="419"/>
      <c r="BD371" s="419"/>
      <c r="BE371" s="419"/>
      <c r="BF371" s="419"/>
      <c r="BG371" s="419"/>
      <c r="BH371" s="419"/>
      <c r="BI371" s="419"/>
      <c r="BJ371" s="419"/>
      <c r="BK371" s="419"/>
      <c r="BL371" s="419"/>
      <c r="BM371" s="419"/>
      <c r="BN371" s="419"/>
      <c r="BO371" s="419"/>
      <c r="BP371" s="419"/>
      <c r="BQ371" s="419"/>
      <c r="BR371" s="419"/>
      <c r="BS371" s="419"/>
      <c r="BT371" s="419"/>
      <c r="BU371" s="419"/>
      <c r="BV371" s="419"/>
      <c r="BW371" s="419"/>
      <c r="BX371" s="419"/>
      <c r="BY371" s="419"/>
      <c r="BZ371" s="419"/>
      <c r="CA371" s="419"/>
      <c r="CB371" s="419"/>
      <c r="CC371" s="419"/>
      <c r="CD371" s="419"/>
      <c r="CE371" s="419"/>
      <c r="CF371" s="419"/>
      <c r="CG371" s="419"/>
      <c r="CH371" s="419"/>
      <c r="CI371" s="419"/>
      <c r="CJ371" s="419"/>
      <c r="CK371" s="419"/>
      <c r="CL371" s="419"/>
      <c r="CM371" s="419"/>
      <c r="CN371" s="419"/>
      <c r="CO371" s="419"/>
      <c r="CP371" s="419"/>
      <c r="CQ371" s="419"/>
      <c r="CR371" s="419"/>
      <c r="CS371" s="419"/>
      <c r="CT371" s="419"/>
      <c r="CU371" s="419"/>
      <c r="CV371" s="419"/>
      <c r="CW371" s="419"/>
      <c r="CX371" s="419"/>
      <c r="CY371" s="419"/>
      <c r="CZ371" s="419"/>
      <c r="DA371" s="419"/>
      <c r="DB371" s="419"/>
      <c r="DC371" s="419"/>
      <c r="DD371" s="419"/>
      <c r="DE371" s="419"/>
      <c r="DF371" s="419"/>
      <c r="DG371" s="419"/>
      <c r="DH371" s="419"/>
      <c r="DI371" s="419"/>
      <c r="DJ371" s="419"/>
      <c r="DK371" s="419"/>
      <c r="DL371" s="419"/>
      <c r="DM371" s="419"/>
      <c r="DN371" s="419"/>
      <c r="DO371" s="419"/>
      <c r="DP371" s="419"/>
      <c r="DQ371" s="419"/>
      <c r="DR371" s="419"/>
      <c r="DS371" s="419"/>
      <c r="DT371" s="419"/>
      <c r="DU371" s="419"/>
      <c r="DV371" s="419"/>
      <c r="DW371" s="419"/>
      <c r="DX371" s="419"/>
      <c r="DY371" s="419"/>
      <c r="DZ371" s="419"/>
      <c r="EA371" s="419"/>
      <c r="EB371" s="419"/>
      <c r="EC371" s="419"/>
      <c r="ED371" s="419"/>
      <c r="EE371" s="419"/>
      <c r="EF371" s="419"/>
      <c r="EG371" s="419"/>
      <c r="EH371" s="419"/>
      <c r="EI371" s="419"/>
      <c r="EJ371" s="419"/>
      <c r="EK371" s="419"/>
      <c r="EL371" s="419"/>
      <c r="EM371" s="419"/>
      <c r="EN371" s="419"/>
      <c r="EO371" s="419"/>
      <c r="EP371" s="419"/>
      <c r="EQ371" s="419"/>
      <c r="ER371" s="419"/>
      <c r="ES371" s="419"/>
      <c r="ET371" s="419"/>
      <c r="EU371" s="419"/>
    </row>
    <row r="372" spans="1:151" s="429" customFormat="1" ht="72.5" hidden="1">
      <c r="A372" s="429" t="s">
        <v>2723</v>
      </c>
      <c r="B372" s="429" t="s">
        <v>954</v>
      </c>
      <c r="C372" s="462" t="s">
        <v>361</v>
      </c>
      <c r="D372" s="431" t="s">
        <v>2724</v>
      </c>
      <c r="E372" s="431" t="s">
        <v>2725</v>
      </c>
      <c r="F372" s="429" t="s">
        <v>33</v>
      </c>
      <c r="G372" s="429">
        <v>4001505</v>
      </c>
      <c r="H372" s="429" t="s">
        <v>1515</v>
      </c>
      <c r="I372" s="430">
        <v>36526</v>
      </c>
      <c r="J372" s="430" t="s">
        <v>1066</v>
      </c>
      <c r="K372" s="430" t="s">
        <v>1518</v>
      </c>
      <c r="L372" s="430" t="s">
        <v>1518</v>
      </c>
      <c r="M372" s="429" t="s">
        <v>1519</v>
      </c>
      <c r="N372" s="429" t="s">
        <v>1520</v>
      </c>
      <c r="O372" s="429" t="s">
        <v>1534</v>
      </c>
      <c r="P372" s="429" t="s">
        <v>33</v>
      </c>
      <c r="Q372" s="429" t="s">
        <v>32</v>
      </c>
      <c r="R372" s="429" t="s">
        <v>1516</v>
      </c>
      <c r="S372" s="429" t="s">
        <v>2726</v>
      </c>
      <c r="T372" s="429" t="s">
        <v>6</v>
      </c>
      <c r="U372" s="429" t="s">
        <v>1524</v>
      </c>
      <c r="V372" s="429" t="s">
        <v>1524</v>
      </c>
      <c r="X372" s="429" t="s">
        <v>32</v>
      </c>
      <c r="Y372" s="429" t="s">
        <v>1516</v>
      </c>
      <c r="Z372" s="429" t="s">
        <v>1516</v>
      </c>
      <c r="AA372" s="429" t="s">
        <v>1516</v>
      </c>
      <c r="AB372" s="429" t="s">
        <v>1516</v>
      </c>
      <c r="AC372" s="430"/>
      <c r="AD372" s="429" t="s">
        <v>1516</v>
      </c>
      <c r="AE372" s="429" t="s">
        <v>1516</v>
      </c>
      <c r="AF372" s="430">
        <v>44824</v>
      </c>
      <c r="AG372" s="429" t="s">
        <v>1516</v>
      </c>
      <c r="AH372" s="429">
        <v>1</v>
      </c>
      <c r="AI372" s="419"/>
      <c r="AJ372" s="419"/>
      <c r="AK372" s="419"/>
      <c r="AL372" s="419"/>
      <c r="AM372" s="419"/>
      <c r="AN372" s="419"/>
      <c r="AO372" s="419"/>
      <c r="AP372" s="419"/>
      <c r="AQ372" s="419"/>
      <c r="AR372" s="419"/>
      <c r="AS372" s="419"/>
      <c r="AT372" s="419"/>
      <c r="AU372" s="419"/>
      <c r="AV372" s="419"/>
      <c r="AW372" s="419"/>
      <c r="AX372" s="419"/>
      <c r="AY372" s="419"/>
      <c r="AZ372" s="419"/>
      <c r="BA372" s="419"/>
      <c r="BB372" s="419"/>
      <c r="BC372" s="419"/>
      <c r="BD372" s="419"/>
      <c r="BE372" s="419"/>
      <c r="BF372" s="419"/>
      <c r="BG372" s="419"/>
      <c r="BH372" s="419"/>
      <c r="BI372" s="419"/>
      <c r="BJ372" s="419"/>
      <c r="BK372" s="419"/>
      <c r="BL372" s="419"/>
      <c r="BM372" s="419"/>
      <c r="BN372" s="419"/>
      <c r="BO372" s="419"/>
      <c r="BP372" s="419"/>
      <c r="BQ372" s="419"/>
      <c r="BR372" s="419"/>
      <c r="BS372" s="419"/>
      <c r="BT372" s="419"/>
      <c r="BU372" s="419"/>
      <c r="BV372" s="419"/>
      <c r="BW372" s="419"/>
      <c r="BX372" s="419"/>
      <c r="BY372" s="419"/>
      <c r="BZ372" s="419"/>
      <c r="CA372" s="419"/>
      <c r="CB372" s="419"/>
      <c r="CC372" s="419"/>
      <c r="CD372" s="419"/>
      <c r="CE372" s="419"/>
      <c r="CF372" s="419"/>
      <c r="CG372" s="419"/>
      <c r="CH372" s="419"/>
      <c r="CI372" s="419"/>
      <c r="CJ372" s="419"/>
      <c r="CK372" s="419"/>
      <c r="CL372" s="419"/>
      <c r="CM372" s="419"/>
      <c r="CN372" s="419"/>
      <c r="CO372" s="419"/>
      <c r="CP372" s="419"/>
      <c r="CQ372" s="419"/>
      <c r="CR372" s="419"/>
      <c r="CS372" s="419"/>
      <c r="CT372" s="419"/>
      <c r="CU372" s="419"/>
      <c r="CV372" s="419"/>
      <c r="CW372" s="419"/>
      <c r="CX372" s="419"/>
      <c r="CY372" s="419"/>
      <c r="CZ372" s="419"/>
      <c r="DA372" s="419"/>
      <c r="DB372" s="419"/>
      <c r="DC372" s="419"/>
      <c r="DD372" s="419"/>
      <c r="DE372" s="419"/>
      <c r="DF372" s="419"/>
      <c r="DG372" s="419"/>
      <c r="DH372" s="419"/>
      <c r="DI372" s="419"/>
      <c r="DJ372" s="419"/>
      <c r="DK372" s="419"/>
      <c r="DL372" s="419"/>
      <c r="DM372" s="419"/>
      <c r="DN372" s="419"/>
      <c r="DO372" s="419"/>
      <c r="DP372" s="419"/>
      <c r="DQ372" s="419"/>
      <c r="DR372" s="419"/>
      <c r="DS372" s="419"/>
      <c r="DT372" s="419"/>
      <c r="DU372" s="419"/>
      <c r="DV372" s="419"/>
      <c r="DW372" s="419"/>
      <c r="DX372" s="419"/>
      <c r="DY372" s="419"/>
      <c r="DZ372" s="419"/>
      <c r="EA372" s="419"/>
      <c r="EB372" s="419"/>
      <c r="EC372" s="419"/>
      <c r="ED372" s="419"/>
      <c r="EE372" s="419"/>
      <c r="EF372" s="419"/>
      <c r="EG372" s="419"/>
      <c r="EH372" s="419"/>
      <c r="EI372" s="419"/>
      <c r="EJ372" s="419"/>
      <c r="EK372" s="419"/>
      <c r="EL372" s="419"/>
      <c r="EM372" s="419"/>
      <c r="EN372" s="419"/>
      <c r="EO372" s="419"/>
      <c r="EP372" s="419"/>
      <c r="EQ372" s="419"/>
      <c r="ER372" s="419"/>
      <c r="ES372" s="419"/>
      <c r="ET372" s="419"/>
      <c r="EU372" s="419"/>
    </row>
    <row r="373" spans="1:151" s="429" customFormat="1" ht="43.5" hidden="1">
      <c r="A373" s="429" t="s">
        <v>2727</v>
      </c>
      <c r="B373" s="429" t="s">
        <v>954</v>
      </c>
      <c r="C373" s="462" t="s">
        <v>361</v>
      </c>
      <c r="D373" s="431" t="s">
        <v>2728</v>
      </c>
      <c r="E373" s="431" t="s">
        <v>2729</v>
      </c>
      <c r="F373" s="429" t="s">
        <v>33</v>
      </c>
      <c r="G373" s="429">
        <v>4001505</v>
      </c>
      <c r="H373" s="429" t="s">
        <v>1515</v>
      </c>
      <c r="I373" s="430">
        <v>36526</v>
      </c>
      <c r="J373" s="430" t="s">
        <v>1213</v>
      </c>
      <c r="K373" s="430" t="s">
        <v>1518</v>
      </c>
      <c r="L373" s="430" t="s">
        <v>1518</v>
      </c>
      <c r="M373" s="429" t="s">
        <v>1519</v>
      </c>
      <c r="N373" s="429" t="s">
        <v>2730</v>
      </c>
      <c r="O373" s="429" t="s">
        <v>1534</v>
      </c>
      <c r="P373" s="429" t="s">
        <v>33</v>
      </c>
      <c r="Q373" s="429" t="s">
        <v>32</v>
      </c>
      <c r="R373" s="429" t="s">
        <v>1516</v>
      </c>
      <c r="S373" s="429" t="s">
        <v>2726</v>
      </c>
      <c r="T373" s="429" t="s">
        <v>6</v>
      </c>
      <c r="U373" s="429" t="s">
        <v>1524</v>
      </c>
      <c r="V373" s="429" t="s">
        <v>1524</v>
      </c>
      <c r="X373" s="429" t="s">
        <v>32</v>
      </c>
      <c r="Y373" s="429" t="s">
        <v>1516</v>
      </c>
      <c r="Z373" s="429" t="s">
        <v>1516</v>
      </c>
      <c r="AA373" s="429" t="s">
        <v>1516</v>
      </c>
      <c r="AB373" s="429" t="s">
        <v>1516</v>
      </c>
      <c r="AC373" s="430"/>
      <c r="AD373" s="429" t="s">
        <v>1516</v>
      </c>
      <c r="AE373" s="429" t="s">
        <v>1516</v>
      </c>
      <c r="AF373" s="430">
        <v>44824</v>
      </c>
      <c r="AG373" s="429" t="s">
        <v>1516</v>
      </c>
      <c r="AH373" s="429">
        <v>1</v>
      </c>
      <c r="AI373" s="419"/>
      <c r="AJ373" s="419"/>
      <c r="AK373" s="419"/>
      <c r="AL373" s="419"/>
      <c r="AM373" s="419"/>
      <c r="AN373" s="419"/>
      <c r="AO373" s="419"/>
      <c r="AP373" s="419"/>
      <c r="AQ373" s="419"/>
      <c r="AR373" s="419"/>
      <c r="AS373" s="419"/>
      <c r="AT373" s="419"/>
      <c r="AU373" s="419"/>
      <c r="AV373" s="419"/>
      <c r="AW373" s="419"/>
      <c r="AX373" s="419"/>
      <c r="AY373" s="419"/>
      <c r="AZ373" s="419"/>
      <c r="BA373" s="419"/>
      <c r="BB373" s="419"/>
      <c r="BC373" s="419"/>
      <c r="BD373" s="419"/>
      <c r="BE373" s="419"/>
      <c r="BF373" s="419"/>
      <c r="BG373" s="419"/>
      <c r="BH373" s="419"/>
      <c r="BI373" s="419"/>
      <c r="BJ373" s="419"/>
      <c r="BK373" s="419"/>
      <c r="BL373" s="419"/>
      <c r="BM373" s="419"/>
      <c r="BN373" s="419"/>
      <c r="BO373" s="419"/>
      <c r="BP373" s="419"/>
      <c r="BQ373" s="419"/>
      <c r="BR373" s="419"/>
      <c r="BS373" s="419"/>
      <c r="BT373" s="419"/>
      <c r="BU373" s="419"/>
      <c r="BV373" s="419"/>
      <c r="BW373" s="419"/>
      <c r="BX373" s="419"/>
      <c r="BY373" s="419"/>
      <c r="BZ373" s="419"/>
      <c r="CA373" s="419"/>
      <c r="CB373" s="419"/>
      <c r="CC373" s="419"/>
      <c r="CD373" s="419"/>
      <c r="CE373" s="419"/>
      <c r="CF373" s="419"/>
      <c r="CG373" s="419"/>
      <c r="CH373" s="419"/>
      <c r="CI373" s="419"/>
      <c r="CJ373" s="419"/>
      <c r="CK373" s="419"/>
      <c r="CL373" s="419"/>
      <c r="CM373" s="419"/>
      <c r="CN373" s="419"/>
      <c r="CO373" s="419"/>
      <c r="CP373" s="419"/>
      <c r="CQ373" s="419"/>
      <c r="CR373" s="419"/>
      <c r="CS373" s="419"/>
      <c r="CT373" s="419"/>
      <c r="CU373" s="419"/>
      <c r="CV373" s="419"/>
      <c r="CW373" s="419"/>
      <c r="CX373" s="419"/>
      <c r="CY373" s="419"/>
      <c r="CZ373" s="419"/>
      <c r="DA373" s="419"/>
      <c r="DB373" s="419"/>
      <c r="DC373" s="419"/>
      <c r="DD373" s="419"/>
      <c r="DE373" s="419"/>
      <c r="DF373" s="419"/>
      <c r="DG373" s="419"/>
      <c r="DH373" s="419"/>
      <c r="DI373" s="419"/>
      <c r="DJ373" s="419"/>
      <c r="DK373" s="419"/>
      <c r="DL373" s="419"/>
      <c r="DM373" s="419"/>
      <c r="DN373" s="419"/>
      <c r="DO373" s="419"/>
      <c r="DP373" s="419"/>
      <c r="DQ373" s="419"/>
      <c r="DR373" s="419"/>
      <c r="DS373" s="419"/>
      <c r="DT373" s="419"/>
      <c r="DU373" s="419"/>
      <c r="DV373" s="419"/>
      <c r="DW373" s="419"/>
      <c r="DX373" s="419"/>
      <c r="DY373" s="419"/>
      <c r="DZ373" s="419"/>
      <c r="EA373" s="419"/>
      <c r="EB373" s="419"/>
      <c r="EC373" s="419"/>
      <c r="ED373" s="419"/>
      <c r="EE373" s="419"/>
      <c r="EF373" s="419"/>
      <c r="EG373" s="419"/>
      <c r="EH373" s="419"/>
      <c r="EI373" s="419"/>
      <c r="EJ373" s="419"/>
      <c r="EK373" s="419"/>
      <c r="EL373" s="419"/>
      <c r="EM373" s="419"/>
      <c r="EN373" s="419"/>
      <c r="EO373" s="419"/>
      <c r="EP373" s="419"/>
      <c r="EQ373" s="419"/>
      <c r="ER373" s="419"/>
      <c r="ES373" s="419"/>
      <c r="ET373" s="419"/>
      <c r="EU373" s="419"/>
    </row>
    <row r="374" spans="1:151" s="429" customFormat="1" ht="116" hidden="1">
      <c r="A374" s="429" t="s">
        <v>2731</v>
      </c>
      <c r="B374" s="429" t="s">
        <v>954</v>
      </c>
      <c r="C374" s="462" t="s">
        <v>361</v>
      </c>
      <c r="D374" s="431" t="s">
        <v>2732</v>
      </c>
      <c r="E374" s="431" t="s">
        <v>2733</v>
      </c>
      <c r="F374" s="429" t="s">
        <v>33</v>
      </c>
      <c r="G374" s="429">
        <v>400125</v>
      </c>
      <c r="H374" s="429" t="s">
        <v>1515</v>
      </c>
      <c r="I374" s="430">
        <v>36372</v>
      </c>
      <c r="J374" s="430" t="s">
        <v>1834</v>
      </c>
      <c r="K374" s="430" t="s">
        <v>1518</v>
      </c>
      <c r="L374" s="430" t="s">
        <v>1518</v>
      </c>
      <c r="M374" s="429" t="s">
        <v>1519</v>
      </c>
      <c r="N374" s="429" t="s">
        <v>1530</v>
      </c>
      <c r="O374" s="429" t="s">
        <v>1588</v>
      </c>
      <c r="P374" s="429" t="s">
        <v>33</v>
      </c>
      <c r="Q374" s="429" t="s">
        <v>32</v>
      </c>
      <c r="R374" s="429" t="s">
        <v>2696</v>
      </c>
      <c r="S374" s="429" t="s">
        <v>2734</v>
      </c>
      <c r="T374" s="429" t="s">
        <v>1523</v>
      </c>
      <c r="V374" s="429" t="s">
        <v>1524</v>
      </c>
      <c r="X374" s="429" t="s">
        <v>1524</v>
      </c>
      <c r="AA374" s="429" t="s">
        <v>33</v>
      </c>
      <c r="AB374" s="429" t="s">
        <v>1516</v>
      </c>
      <c r="AC374" s="429" t="s">
        <v>1516</v>
      </c>
      <c r="AD374" s="429" t="s">
        <v>1516</v>
      </c>
      <c r="AE374" s="429" t="s">
        <v>1516</v>
      </c>
      <c r="AF374" s="430">
        <v>44824</v>
      </c>
      <c r="AG374" s="429" t="s">
        <v>1516</v>
      </c>
      <c r="AH374" s="429">
        <v>1</v>
      </c>
      <c r="AI374" s="419"/>
      <c r="AJ374" s="419"/>
      <c r="AK374" s="419"/>
      <c r="AL374" s="419"/>
      <c r="AM374" s="419"/>
      <c r="AN374" s="419"/>
      <c r="AO374" s="419"/>
      <c r="AP374" s="419"/>
      <c r="AQ374" s="419"/>
      <c r="AR374" s="419"/>
      <c r="AS374" s="419"/>
      <c r="AT374" s="419"/>
      <c r="AU374" s="419"/>
      <c r="AV374" s="419"/>
      <c r="AW374" s="419"/>
      <c r="AX374" s="419"/>
      <c r="AY374" s="419"/>
      <c r="AZ374" s="419"/>
      <c r="BA374" s="419"/>
      <c r="BB374" s="419"/>
      <c r="BC374" s="419"/>
      <c r="BD374" s="419"/>
      <c r="BE374" s="419"/>
      <c r="BF374" s="419"/>
      <c r="BG374" s="419"/>
      <c r="BH374" s="419"/>
      <c r="BI374" s="419"/>
      <c r="BJ374" s="419"/>
      <c r="BK374" s="419"/>
      <c r="BL374" s="419"/>
      <c r="BM374" s="419"/>
      <c r="BN374" s="419"/>
      <c r="BO374" s="419"/>
      <c r="BP374" s="419"/>
      <c r="BQ374" s="419"/>
      <c r="BR374" s="419"/>
      <c r="BS374" s="419"/>
      <c r="BT374" s="419"/>
      <c r="BU374" s="419"/>
      <c r="BV374" s="419"/>
      <c r="BW374" s="419"/>
      <c r="BX374" s="419"/>
      <c r="BY374" s="419"/>
      <c r="BZ374" s="419"/>
      <c r="CA374" s="419"/>
      <c r="CB374" s="419"/>
      <c r="CC374" s="419"/>
      <c r="CD374" s="419"/>
      <c r="CE374" s="419"/>
      <c r="CF374" s="419"/>
      <c r="CG374" s="419"/>
      <c r="CH374" s="419"/>
      <c r="CI374" s="419"/>
      <c r="CJ374" s="419"/>
      <c r="CK374" s="419"/>
      <c r="CL374" s="419"/>
      <c r="CM374" s="419"/>
      <c r="CN374" s="419"/>
      <c r="CO374" s="419"/>
      <c r="CP374" s="419"/>
      <c r="CQ374" s="419"/>
      <c r="CR374" s="419"/>
      <c r="CS374" s="419"/>
      <c r="CT374" s="419"/>
      <c r="CU374" s="419"/>
      <c r="CV374" s="419"/>
      <c r="CW374" s="419"/>
      <c r="CX374" s="419"/>
      <c r="CY374" s="419"/>
      <c r="CZ374" s="419"/>
      <c r="DA374" s="419"/>
      <c r="DB374" s="419"/>
      <c r="DC374" s="419"/>
      <c r="DD374" s="419"/>
      <c r="DE374" s="419"/>
      <c r="DF374" s="419"/>
      <c r="DG374" s="419"/>
      <c r="DH374" s="419"/>
      <c r="DI374" s="419"/>
      <c r="DJ374" s="419"/>
      <c r="DK374" s="419"/>
      <c r="DL374" s="419"/>
      <c r="DM374" s="419"/>
      <c r="DN374" s="419"/>
      <c r="DO374" s="419"/>
      <c r="DP374" s="419"/>
      <c r="DQ374" s="419"/>
      <c r="DR374" s="419"/>
      <c r="DS374" s="419"/>
      <c r="DT374" s="419"/>
      <c r="DU374" s="419"/>
      <c r="DV374" s="419"/>
      <c r="DW374" s="419"/>
      <c r="DX374" s="419"/>
      <c r="DY374" s="419"/>
      <c r="DZ374" s="419"/>
      <c r="EA374" s="419"/>
      <c r="EB374" s="419"/>
      <c r="EC374" s="419"/>
      <c r="ED374" s="419"/>
      <c r="EE374" s="419"/>
      <c r="EF374" s="419"/>
      <c r="EG374" s="419"/>
      <c r="EH374" s="419"/>
      <c r="EI374" s="419"/>
      <c r="EJ374" s="419"/>
      <c r="EK374" s="419"/>
      <c r="EL374" s="419"/>
      <c r="EM374" s="419"/>
      <c r="EN374" s="419"/>
      <c r="EO374" s="419"/>
      <c r="EP374" s="419"/>
      <c r="EQ374" s="419"/>
      <c r="ER374" s="419"/>
      <c r="ES374" s="419"/>
      <c r="ET374" s="419"/>
      <c r="EU374" s="419"/>
    </row>
    <row r="375" spans="1:151" s="429" customFormat="1" ht="87" hidden="1">
      <c r="A375" s="429" t="s">
        <v>2735</v>
      </c>
      <c r="B375" s="429" t="s">
        <v>954</v>
      </c>
      <c r="C375" s="462" t="s">
        <v>361</v>
      </c>
      <c r="D375" s="431" t="s">
        <v>2736</v>
      </c>
      <c r="E375" s="431" t="s">
        <v>2737</v>
      </c>
      <c r="F375" s="429" t="s">
        <v>33</v>
      </c>
      <c r="G375" s="429">
        <v>400125</v>
      </c>
      <c r="H375" s="429" t="s">
        <v>1515</v>
      </c>
      <c r="I375" s="430">
        <v>36372</v>
      </c>
      <c r="J375" s="430" t="s">
        <v>1834</v>
      </c>
      <c r="K375" s="430" t="s">
        <v>1518</v>
      </c>
      <c r="L375" s="430" t="s">
        <v>1518</v>
      </c>
      <c r="M375" s="429" t="s">
        <v>1519</v>
      </c>
      <c r="N375" s="429" t="s">
        <v>1530</v>
      </c>
      <c r="O375" s="429" t="s">
        <v>1534</v>
      </c>
      <c r="P375" s="429" t="s">
        <v>33</v>
      </c>
      <c r="Q375" s="429" t="s">
        <v>32</v>
      </c>
      <c r="R375" s="429" t="s">
        <v>2696</v>
      </c>
      <c r="S375" s="429" t="s">
        <v>1516</v>
      </c>
      <c r="T375" s="429" t="s">
        <v>1523</v>
      </c>
      <c r="V375" s="429" t="s">
        <v>1524</v>
      </c>
      <c r="X375" s="429" t="s">
        <v>1524</v>
      </c>
      <c r="AA375" s="429" t="s">
        <v>33</v>
      </c>
      <c r="AB375" s="429" t="s">
        <v>1516</v>
      </c>
      <c r="AC375" s="429" t="s">
        <v>1516</v>
      </c>
      <c r="AD375" s="429" t="s">
        <v>1516</v>
      </c>
      <c r="AE375" s="429" t="s">
        <v>1516</v>
      </c>
      <c r="AF375" s="430">
        <v>44824</v>
      </c>
      <c r="AG375" s="429" t="s">
        <v>1516</v>
      </c>
      <c r="AH375" s="429">
        <v>1</v>
      </c>
      <c r="AI375" s="419"/>
      <c r="AJ375" s="419"/>
      <c r="AK375" s="419"/>
      <c r="AL375" s="419"/>
      <c r="AM375" s="419"/>
      <c r="AN375" s="419"/>
      <c r="AO375" s="419"/>
      <c r="AP375" s="419"/>
      <c r="AQ375" s="419"/>
      <c r="AR375" s="419"/>
      <c r="AS375" s="419"/>
      <c r="AT375" s="419"/>
      <c r="AU375" s="419"/>
      <c r="AV375" s="419"/>
      <c r="AW375" s="419"/>
      <c r="AX375" s="419"/>
      <c r="AY375" s="419"/>
      <c r="AZ375" s="419"/>
      <c r="BA375" s="419"/>
      <c r="BB375" s="419"/>
      <c r="BC375" s="419"/>
      <c r="BD375" s="419"/>
      <c r="BE375" s="419"/>
      <c r="BF375" s="419"/>
      <c r="BG375" s="419"/>
      <c r="BH375" s="419"/>
      <c r="BI375" s="419"/>
      <c r="BJ375" s="419"/>
      <c r="BK375" s="419"/>
      <c r="BL375" s="419"/>
      <c r="BM375" s="419"/>
      <c r="BN375" s="419"/>
      <c r="BO375" s="419"/>
      <c r="BP375" s="419"/>
      <c r="BQ375" s="419"/>
      <c r="BR375" s="419"/>
      <c r="BS375" s="419"/>
      <c r="BT375" s="419"/>
      <c r="BU375" s="419"/>
      <c r="BV375" s="419"/>
      <c r="BW375" s="419"/>
      <c r="BX375" s="419"/>
      <c r="BY375" s="419"/>
      <c r="BZ375" s="419"/>
      <c r="CA375" s="419"/>
      <c r="CB375" s="419"/>
      <c r="CC375" s="419"/>
      <c r="CD375" s="419"/>
      <c r="CE375" s="419"/>
      <c r="CF375" s="419"/>
      <c r="CG375" s="419"/>
      <c r="CH375" s="419"/>
      <c r="CI375" s="419"/>
      <c r="CJ375" s="419"/>
      <c r="CK375" s="419"/>
      <c r="CL375" s="419"/>
      <c r="CM375" s="419"/>
      <c r="CN375" s="419"/>
      <c r="CO375" s="419"/>
      <c r="CP375" s="419"/>
      <c r="CQ375" s="419"/>
      <c r="CR375" s="419"/>
      <c r="CS375" s="419"/>
      <c r="CT375" s="419"/>
      <c r="CU375" s="419"/>
      <c r="CV375" s="419"/>
      <c r="CW375" s="419"/>
      <c r="CX375" s="419"/>
      <c r="CY375" s="419"/>
      <c r="CZ375" s="419"/>
      <c r="DA375" s="419"/>
      <c r="DB375" s="419"/>
      <c r="DC375" s="419"/>
      <c r="DD375" s="419"/>
      <c r="DE375" s="419"/>
      <c r="DF375" s="419"/>
      <c r="DG375" s="419"/>
      <c r="DH375" s="419"/>
      <c r="DI375" s="419"/>
      <c r="DJ375" s="419"/>
      <c r="DK375" s="419"/>
      <c r="DL375" s="419"/>
      <c r="DM375" s="419"/>
      <c r="DN375" s="419"/>
      <c r="DO375" s="419"/>
      <c r="DP375" s="419"/>
      <c r="DQ375" s="419"/>
      <c r="DR375" s="419"/>
      <c r="DS375" s="419"/>
      <c r="DT375" s="419"/>
      <c r="DU375" s="419"/>
      <c r="DV375" s="419"/>
      <c r="DW375" s="419"/>
      <c r="DX375" s="419"/>
      <c r="DY375" s="419"/>
      <c r="DZ375" s="419"/>
      <c r="EA375" s="419"/>
      <c r="EB375" s="419"/>
      <c r="EC375" s="419"/>
      <c r="ED375" s="419"/>
      <c r="EE375" s="419"/>
      <c r="EF375" s="419"/>
      <c r="EG375" s="419"/>
      <c r="EH375" s="419"/>
      <c r="EI375" s="419"/>
      <c r="EJ375" s="419"/>
      <c r="EK375" s="419"/>
      <c r="EL375" s="419"/>
      <c r="EM375" s="419"/>
      <c r="EN375" s="419"/>
      <c r="EO375" s="419"/>
      <c r="EP375" s="419"/>
      <c r="EQ375" s="419"/>
      <c r="ER375" s="419"/>
      <c r="ES375" s="419"/>
      <c r="ET375" s="419"/>
      <c r="EU375" s="419"/>
    </row>
    <row r="376" spans="1:151" s="429" customFormat="1" ht="159.5" hidden="1">
      <c r="A376" s="429" t="s">
        <v>2738</v>
      </c>
      <c r="B376" s="429" t="s">
        <v>954</v>
      </c>
      <c r="C376" s="462" t="s">
        <v>361</v>
      </c>
      <c r="D376" s="431" t="s">
        <v>2739</v>
      </c>
      <c r="E376" s="431" t="s">
        <v>2740</v>
      </c>
      <c r="F376" s="429" t="s">
        <v>33</v>
      </c>
      <c r="G376" s="429">
        <v>400115</v>
      </c>
      <c r="H376" s="429" t="s">
        <v>1515</v>
      </c>
      <c r="I376" s="430" t="s">
        <v>1516</v>
      </c>
      <c r="J376" s="430" t="s">
        <v>1517</v>
      </c>
      <c r="K376" s="430" t="s">
        <v>1518</v>
      </c>
      <c r="L376" s="430" t="s">
        <v>1518</v>
      </c>
      <c r="M376" s="429" t="s">
        <v>1519</v>
      </c>
      <c r="N376" s="429" t="s">
        <v>1530</v>
      </c>
      <c r="O376" s="429" t="s">
        <v>1588</v>
      </c>
      <c r="P376" s="429" t="s">
        <v>33</v>
      </c>
      <c r="Q376" s="429" t="s">
        <v>33</v>
      </c>
      <c r="R376" s="429" t="s">
        <v>2696</v>
      </c>
      <c r="S376" s="429" t="s">
        <v>1516</v>
      </c>
      <c r="T376" s="429" t="s">
        <v>1523</v>
      </c>
      <c r="V376" s="429" t="s">
        <v>1524</v>
      </c>
      <c r="X376" s="429" t="s">
        <v>1524</v>
      </c>
      <c r="AA376" s="429" t="s">
        <v>32</v>
      </c>
      <c r="AB376" s="429" t="s">
        <v>1516</v>
      </c>
      <c r="AC376" s="429" t="s">
        <v>1516</v>
      </c>
      <c r="AD376" s="429" t="s">
        <v>1516</v>
      </c>
      <c r="AE376" s="429" t="s">
        <v>1516</v>
      </c>
      <c r="AF376" s="430">
        <v>44824</v>
      </c>
      <c r="AG376" s="429" t="s">
        <v>1516</v>
      </c>
      <c r="AH376" s="429">
        <v>1</v>
      </c>
      <c r="AI376" s="419"/>
      <c r="AJ376" s="419"/>
      <c r="AK376" s="419"/>
      <c r="AL376" s="419"/>
      <c r="AM376" s="419"/>
      <c r="AN376" s="419"/>
      <c r="AO376" s="419"/>
      <c r="AP376" s="419"/>
      <c r="AQ376" s="419"/>
      <c r="AR376" s="419"/>
      <c r="AS376" s="419"/>
      <c r="AT376" s="419"/>
      <c r="AU376" s="419"/>
      <c r="AV376" s="419"/>
      <c r="AW376" s="419"/>
      <c r="AX376" s="419"/>
      <c r="AY376" s="419"/>
      <c r="AZ376" s="419"/>
      <c r="BA376" s="419"/>
      <c r="BB376" s="419"/>
      <c r="BC376" s="419"/>
      <c r="BD376" s="419"/>
      <c r="BE376" s="419"/>
      <c r="BF376" s="419"/>
      <c r="BG376" s="419"/>
      <c r="BH376" s="419"/>
      <c r="BI376" s="419"/>
      <c r="BJ376" s="419"/>
      <c r="BK376" s="419"/>
      <c r="BL376" s="419"/>
      <c r="BM376" s="419"/>
      <c r="BN376" s="419"/>
      <c r="BO376" s="419"/>
      <c r="BP376" s="419"/>
      <c r="BQ376" s="419"/>
      <c r="BR376" s="419"/>
      <c r="BS376" s="419"/>
      <c r="BT376" s="419"/>
      <c r="BU376" s="419"/>
      <c r="BV376" s="419"/>
      <c r="BW376" s="419"/>
      <c r="BX376" s="419"/>
      <c r="BY376" s="419"/>
      <c r="BZ376" s="419"/>
      <c r="CA376" s="419"/>
      <c r="CB376" s="419"/>
      <c r="CC376" s="419"/>
      <c r="CD376" s="419"/>
      <c r="CE376" s="419"/>
      <c r="CF376" s="419"/>
      <c r="CG376" s="419"/>
      <c r="CH376" s="419"/>
      <c r="CI376" s="419"/>
      <c r="CJ376" s="419"/>
      <c r="CK376" s="419"/>
      <c r="CL376" s="419"/>
      <c r="CM376" s="419"/>
      <c r="CN376" s="419"/>
      <c r="CO376" s="419"/>
      <c r="CP376" s="419"/>
      <c r="CQ376" s="419"/>
      <c r="CR376" s="419"/>
      <c r="CS376" s="419"/>
      <c r="CT376" s="419"/>
      <c r="CU376" s="419"/>
      <c r="CV376" s="419"/>
      <c r="CW376" s="419"/>
      <c r="CX376" s="419"/>
      <c r="CY376" s="419"/>
      <c r="CZ376" s="419"/>
      <c r="DA376" s="419"/>
      <c r="DB376" s="419"/>
      <c r="DC376" s="419"/>
      <c r="DD376" s="419"/>
      <c r="DE376" s="419"/>
      <c r="DF376" s="419"/>
      <c r="DG376" s="419"/>
      <c r="DH376" s="419"/>
      <c r="DI376" s="419"/>
      <c r="DJ376" s="419"/>
      <c r="DK376" s="419"/>
      <c r="DL376" s="419"/>
      <c r="DM376" s="419"/>
      <c r="DN376" s="419"/>
      <c r="DO376" s="419"/>
      <c r="DP376" s="419"/>
      <c r="DQ376" s="419"/>
      <c r="DR376" s="419"/>
      <c r="DS376" s="419"/>
      <c r="DT376" s="419"/>
      <c r="DU376" s="419"/>
      <c r="DV376" s="419"/>
      <c r="DW376" s="419"/>
      <c r="DX376" s="419"/>
      <c r="DY376" s="419"/>
      <c r="DZ376" s="419"/>
      <c r="EA376" s="419"/>
      <c r="EB376" s="419"/>
      <c r="EC376" s="419"/>
      <c r="ED376" s="419"/>
      <c r="EE376" s="419"/>
      <c r="EF376" s="419"/>
      <c r="EG376" s="419"/>
      <c r="EH376" s="419"/>
      <c r="EI376" s="419"/>
      <c r="EJ376" s="419"/>
      <c r="EK376" s="419"/>
      <c r="EL376" s="419"/>
      <c r="EM376" s="419"/>
      <c r="EN376" s="419"/>
      <c r="EO376" s="419"/>
      <c r="EP376" s="419"/>
      <c r="EQ376" s="419"/>
      <c r="ER376" s="419"/>
      <c r="ES376" s="419"/>
      <c r="ET376" s="419"/>
      <c r="EU376" s="419"/>
    </row>
    <row r="377" spans="1:151" s="429" customFormat="1" ht="43.5" hidden="1">
      <c r="A377" s="429" t="s">
        <v>2741</v>
      </c>
      <c r="B377" s="429" t="s">
        <v>954</v>
      </c>
      <c r="C377" s="462" t="s">
        <v>361</v>
      </c>
      <c r="D377" s="431" t="s">
        <v>2742</v>
      </c>
      <c r="E377" s="431" t="s">
        <v>2743</v>
      </c>
      <c r="F377" s="429" t="s">
        <v>33</v>
      </c>
      <c r="G377" s="429">
        <v>400115</v>
      </c>
      <c r="H377" s="429" t="s">
        <v>1515</v>
      </c>
      <c r="I377" s="430" t="s">
        <v>1516</v>
      </c>
      <c r="J377" s="430" t="s">
        <v>1066</v>
      </c>
      <c r="K377" s="430" t="s">
        <v>1518</v>
      </c>
      <c r="L377" s="430" t="s">
        <v>1518</v>
      </c>
      <c r="M377" s="429" t="s">
        <v>1519</v>
      </c>
      <c r="N377" s="429" t="s">
        <v>1530</v>
      </c>
      <c r="O377" s="429" t="s">
        <v>1588</v>
      </c>
      <c r="P377" s="429" t="s">
        <v>33</v>
      </c>
      <c r="Q377" s="429" t="s">
        <v>32</v>
      </c>
      <c r="R377" s="429" t="s">
        <v>2696</v>
      </c>
      <c r="S377" s="429" t="s">
        <v>1516</v>
      </c>
      <c r="T377" s="429" t="s">
        <v>1523</v>
      </c>
      <c r="V377" s="429" t="s">
        <v>1524</v>
      </c>
      <c r="X377" s="429" t="s">
        <v>1524</v>
      </c>
      <c r="AA377" s="429" t="s">
        <v>33</v>
      </c>
      <c r="AB377" s="429" t="s">
        <v>1516</v>
      </c>
      <c r="AC377" s="429" t="s">
        <v>1516</v>
      </c>
      <c r="AD377" s="429" t="s">
        <v>1516</v>
      </c>
      <c r="AE377" s="429" t="s">
        <v>1516</v>
      </c>
      <c r="AF377" s="430">
        <v>44824</v>
      </c>
      <c r="AG377" s="429" t="s">
        <v>1516</v>
      </c>
      <c r="AH377" s="429">
        <v>1</v>
      </c>
      <c r="AI377" s="419"/>
      <c r="AJ377" s="419"/>
      <c r="AK377" s="419"/>
      <c r="AL377" s="419"/>
      <c r="AM377" s="419"/>
      <c r="AN377" s="419"/>
      <c r="AO377" s="419"/>
      <c r="AP377" s="419"/>
      <c r="AQ377" s="419"/>
      <c r="AR377" s="419"/>
      <c r="AS377" s="419"/>
      <c r="AT377" s="419"/>
      <c r="AU377" s="419"/>
      <c r="AV377" s="419"/>
      <c r="AW377" s="419"/>
      <c r="AX377" s="419"/>
      <c r="AY377" s="419"/>
      <c r="AZ377" s="419"/>
      <c r="BA377" s="419"/>
      <c r="BB377" s="419"/>
      <c r="BC377" s="419"/>
      <c r="BD377" s="419"/>
      <c r="BE377" s="419"/>
      <c r="BF377" s="419"/>
      <c r="BG377" s="419"/>
      <c r="BH377" s="419"/>
      <c r="BI377" s="419"/>
      <c r="BJ377" s="419"/>
      <c r="BK377" s="419"/>
      <c r="BL377" s="419"/>
      <c r="BM377" s="419"/>
      <c r="BN377" s="419"/>
      <c r="BO377" s="419"/>
      <c r="BP377" s="419"/>
      <c r="BQ377" s="419"/>
      <c r="BR377" s="419"/>
      <c r="BS377" s="419"/>
      <c r="BT377" s="419"/>
      <c r="BU377" s="419"/>
      <c r="BV377" s="419"/>
      <c r="BW377" s="419"/>
      <c r="BX377" s="419"/>
      <c r="BY377" s="419"/>
      <c r="BZ377" s="419"/>
      <c r="CA377" s="419"/>
      <c r="CB377" s="419"/>
      <c r="CC377" s="419"/>
      <c r="CD377" s="419"/>
      <c r="CE377" s="419"/>
      <c r="CF377" s="419"/>
      <c r="CG377" s="419"/>
      <c r="CH377" s="419"/>
      <c r="CI377" s="419"/>
      <c r="CJ377" s="419"/>
      <c r="CK377" s="419"/>
      <c r="CL377" s="419"/>
      <c r="CM377" s="419"/>
      <c r="CN377" s="419"/>
      <c r="CO377" s="419"/>
      <c r="CP377" s="419"/>
      <c r="CQ377" s="419"/>
      <c r="CR377" s="419"/>
      <c r="CS377" s="419"/>
      <c r="CT377" s="419"/>
      <c r="CU377" s="419"/>
      <c r="CV377" s="419"/>
      <c r="CW377" s="419"/>
      <c r="CX377" s="419"/>
      <c r="CY377" s="419"/>
      <c r="CZ377" s="419"/>
      <c r="DA377" s="419"/>
      <c r="DB377" s="419"/>
      <c r="DC377" s="419"/>
      <c r="DD377" s="419"/>
      <c r="DE377" s="419"/>
      <c r="DF377" s="419"/>
      <c r="DG377" s="419"/>
      <c r="DH377" s="419"/>
      <c r="DI377" s="419"/>
      <c r="DJ377" s="419"/>
      <c r="DK377" s="419"/>
      <c r="DL377" s="419"/>
      <c r="DM377" s="419"/>
      <c r="DN377" s="419"/>
      <c r="DO377" s="419"/>
      <c r="DP377" s="419"/>
      <c r="DQ377" s="419"/>
      <c r="DR377" s="419"/>
      <c r="DS377" s="419"/>
      <c r="DT377" s="419"/>
      <c r="DU377" s="419"/>
      <c r="DV377" s="419"/>
      <c r="DW377" s="419"/>
      <c r="DX377" s="419"/>
      <c r="DY377" s="419"/>
      <c r="DZ377" s="419"/>
      <c r="EA377" s="419"/>
      <c r="EB377" s="419"/>
      <c r="EC377" s="419"/>
      <c r="ED377" s="419"/>
      <c r="EE377" s="419"/>
      <c r="EF377" s="419"/>
      <c r="EG377" s="419"/>
      <c r="EH377" s="419"/>
      <c r="EI377" s="419"/>
      <c r="EJ377" s="419"/>
      <c r="EK377" s="419"/>
      <c r="EL377" s="419"/>
      <c r="EM377" s="419"/>
      <c r="EN377" s="419"/>
      <c r="EO377" s="419"/>
      <c r="EP377" s="419"/>
      <c r="EQ377" s="419"/>
      <c r="ER377" s="419"/>
      <c r="ES377" s="419"/>
      <c r="ET377" s="419"/>
      <c r="EU377" s="419"/>
    </row>
    <row r="378" spans="1:151" s="429" customFormat="1" ht="145" hidden="1">
      <c r="A378" s="429" t="s">
        <v>2744</v>
      </c>
      <c r="B378" s="429" t="s">
        <v>954</v>
      </c>
      <c r="C378" s="462" t="s">
        <v>361</v>
      </c>
      <c r="D378" s="431" t="s">
        <v>2745</v>
      </c>
      <c r="E378" s="431" t="s">
        <v>2746</v>
      </c>
      <c r="F378" s="429" t="s">
        <v>33</v>
      </c>
      <c r="G378" s="429">
        <v>4003015</v>
      </c>
      <c r="H378" s="429" t="s">
        <v>1515</v>
      </c>
      <c r="I378" s="430">
        <v>36526</v>
      </c>
      <c r="J378" s="430" t="s">
        <v>1213</v>
      </c>
      <c r="K378" s="430" t="s">
        <v>1518</v>
      </c>
      <c r="L378" s="430" t="s">
        <v>1518</v>
      </c>
      <c r="M378" s="429" t="s">
        <v>1519</v>
      </c>
      <c r="N378" s="429" t="s">
        <v>1530</v>
      </c>
      <c r="O378" s="429" t="s">
        <v>1534</v>
      </c>
      <c r="P378" s="429" t="s">
        <v>33</v>
      </c>
      <c r="Q378" s="429" t="s">
        <v>32</v>
      </c>
      <c r="R378" s="429" t="s">
        <v>2696</v>
      </c>
      <c r="S378" s="429" t="s">
        <v>1516</v>
      </c>
      <c r="T378" s="429" t="s">
        <v>1523</v>
      </c>
      <c r="V378" s="429" t="s">
        <v>1524</v>
      </c>
      <c r="X378" s="429" t="s">
        <v>1524</v>
      </c>
      <c r="AA378" s="429" t="s">
        <v>32</v>
      </c>
      <c r="AB378" s="429" t="s">
        <v>1516</v>
      </c>
      <c r="AC378" s="429" t="s">
        <v>1516</v>
      </c>
      <c r="AD378" s="429" t="s">
        <v>1516</v>
      </c>
      <c r="AE378" s="429" t="s">
        <v>1516</v>
      </c>
      <c r="AF378" s="430">
        <v>44823</v>
      </c>
      <c r="AG378" s="429" t="s">
        <v>1516</v>
      </c>
      <c r="AH378" s="429">
        <v>1</v>
      </c>
      <c r="AI378" s="419"/>
      <c r="AJ378" s="419"/>
      <c r="AK378" s="419"/>
      <c r="AL378" s="419"/>
      <c r="AM378" s="419"/>
      <c r="AN378" s="419"/>
      <c r="AO378" s="419"/>
      <c r="AP378" s="419"/>
      <c r="AQ378" s="419"/>
      <c r="AR378" s="419"/>
      <c r="AS378" s="419"/>
      <c r="AT378" s="419"/>
      <c r="AU378" s="419"/>
      <c r="AV378" s="419"/>
      <c r="AW378" s="419"/>
      <c r="AX378" s="419"/>
      <c r="AY378" s="419"/>
      <c r="AZ378" s="419"/>
      <c r="BA378" s="419"/>
      <c r="BB378" s="419"/>
      <c r="BC378" s="419"/>
      <c r="BD378" s="419"/>
      <c r="BE378" s="419"/>
      <c r="BF378" s="419"/>
      <c r="BG378" s="419"/>
      <c r="BH378" s="419"/>
      <c r="BI378" s="419"/>
      <c r="BJ378" s="419"/>
      <c r="BK378" s="419"/>
      <c r="BL378" s="419"/>
      <c r="BM378" s="419"/>
      <c r="BN378" s="419"/>
      <c r="BO378" s="419"/>
      <c r="BP378" s="419"/>
      <c r="BQ378" s="419"/>
      <c r="BR378" s="419"/>
      <c r="BS378" s="419"/>
      <c r="BT378" s="419"/>
      <c r="BU378" s="419"/>
      <c r="BV378" s="419"/>
      <c r="BW378" s="419"/>
      <c r="BX378" s="419"/>
      <c r="BY378" s="419"/>
      <c r="BZ378" s="419"/>
      <c r="CA378" s="419"/>
      <c r="CB378" s="419"/>
      <c r="CC378" s="419"/>
      <c r="CD378" s="419"/>
      <c r="CE378" s="419"/>
      <c r="CF378" s="419"/>
      <c r="CG378" s="419"/>
      <c r="CH378" s="419"/>
      <c r="CI378" s="419"/>
      <c r="CJ378" s="419"/>
      <c r="CK378" s="419"/>
      <c r="CL378" s="419"/>
      <c r="CM378" s="419"/>
      <c r="CN378" s="419"/>
      <c r="CO378" s="419"/>
      <c r="CP378" s="419"/>
      <c r="CQ378" s="419"/>
      <c r="CR378" s="419"/>
      <c r="CS378" s="419"/>
      <c r="CT378" s="419"/>
      <c r="CU378" s="419"/>
      <c r="CV378" s="419"/>
      <c r="CW378" s="419"/>
      <c r="CX378" s="419"/>
      <c r="CY378" s="419"/>
      <c r="CZ378" s="419"/>
      <c r="DA378" s="419"/>
      <c r="DB378" s="419"/>
      <c r="DC378" s="419"/>
      <c r="DD378" s="419"/>
      <c r="DE378" s="419"/>
      <c r="DF378" s="419"/>
      <c r="DG378" s="419"/>
      <c r="DH378" s="419"/>
      <c r="DI378" s="419"/>
      <c r="DJ378" s="419"/>
      <c r="DK378" s="419"/>
      <c r="DL378" s="419"/>
      <c r="DM378" s="419"/>
      <c r="DN378" s="419"/>
      <c r="DO378" s="419"/>
      <c r="DP378" s="419"/>
      <c r="DQ378" s="419"/>
      <c r="DR378" s="419"/>
      <c r="DS378" s="419"/>
      <c r="DT378" s="419"/>
      <c r="DU378" s="419"/>
      <c r="DV378" s="419"/>
      <c r="DW378" s="419"/>
      <c r="DX378" s="419"/>
      <c r="DY378" s="419"/>
      <c r="DZ378" s="419"/>
      <c r="EA378" s="419"/>
      <c r="EB378" s="419"/>
      <c r="EC378" s="419"/>
      <c r="ED378" s="419"/>
      <c r="EE378" s="419"/>
      <c r="EF378" s="419"/>
      <c r="EG378" s="419"/>
      <c r="EH378" s="419"/>
      <c r="EI378" s="419"/>
      <c r="EJ378" s="419"/>
      <c r="EK378" s="419"/>
      <c r="EL378" s="419"/>
      <c r="EM378" s="419"/>
      <c r="EN378" s="419"/>
      <c r="EO378" s="419"/>
      <c r="EP378" s="419"/>
      <c r="EQ378" s="419"/>
      <c r="ER378" s="419"/>
      <c r="ES378" s="419"/>
      <c r="ET378" s="419"/>
      <c r="EU378" s="419"/>
    </row>
    <row r="379" spans="1:151" s="429" customFormat="1" ht="87" hidden="1">
      <c r="A379" s="429" t="s">
        <v>2747</v>
      </c>
      <c r="B379" s="429" t="s">
        <v>954</v>
      </c>
      <c r="C379" s="462" t="s">
        <v>361</v>
      </c>
      <c r="D379" s="431" t="s">
        <v>2748</v>
      </c>
      <c r="E379" s="431" t="s">
        <v>2749</v>
      </c>
      <c r="F379" s="429" t="s">
        <v>32</v>
      </c>
      <c r="G379" s="429" t="s">
        <v>1516</v>
      </c>
      <c r="H379" s="429" t="s">
        <v>1515</v>
      </c>
      <c r="I379" s="430">
        <v>36526</v>
      </c>
      <c r="J379" s="430" t="s">
        <v>1517</v>
      </c>
      <c r="K379" s="430" t="s">
        <v>1518</v>
      </c>
      <c r="L379" s="430" t="s">
        <v>1518</v>
      </c>
      <c r="M379" s="429" t="s">
        <v>1519</v>
      </c>
      <c r="N379" s="429" t="s">
        <v>1530</v>
      </c>
      <c r="O379" s="429" t="s">
        <v>1588</v>
      </c>
      <c r="P379" s="429" t="s">
        <v>33</v>
      </c>
      <c r="Q379" s="429" t="s">
        <v>32</v>
      </c>
      <c r="R379" s="429" t="s">
        <v>2696</v>
      </c>
      <c r="S379" s="429" t="s">
        <v>1516</v>
      </c>
      <c r="T379" s="429" t="s">
        <v>1523</v>
      </c>
      <c r="V379" s="429" t="s">
        <v>1524</v>
      </c>
      <c r="X379" s="429" t="s">
        <v>1524</v>
      </c>
      <c r="AA379" s="429" t="s">
        <v>32</v>
      </c>
      <c r="AB379" s="429" t="s">
        <v>1516</v>
      </c>
      <c r="AC379" s="429" t="s">
        <v>1516</v>
      </c>
      <c r="AD379" s="429" t="s">
        <v>1516</v>
      </c>
      <c r="AE379" s="429" t="s">
        <v>1516</v>
      </c>
      <c r="AF379" s="430">
        <v>44823</v>
      </c>
      <c r="AG379" s="429" t="s">
        <v>1516</v>
      </c>
      <c r="AH379" s="429">
        <v>1</v>
      </c>
      <c r="AI379" s="419"/>
      <c r="AJ379" s="419"/>
      <c r="AK379" s="419"/>
      <c r="AL379" s="419"/>
      <c r="AM379" s="419"/>
      <c r="AN379" s="419"/>
      <c r="AO379" s="419"/>
      <c r="AP379" s="419"/>
      <c r="AQ379" s="419"/>
      <c r="AR379" s="419"/>
      <c r="AS379" s="419"/>
      <c r="AT379" s="419"/>
      <c r="AU379" s="419"/>
      <c r="AV379" s="419"/>
      <c r="AW379" s="419"/>
      <c r="AX379" s="419"/>
      <c r="AY379" s="419"/>
      <c r="AZ379" s="419"/>
      <c r="BA379" s="419"/>
      <c r="BB379" s="419"/>
      <c r="BC379" s="419"/>
      <c r="BD379" s="419"/>
      <c r="BE379" s="419"/>
      <c r="BF379" s="419"/>
      <c r="BG379" s="419"/>
      <c r="BH379" s="419"/>
      <c r="BI379" s="419"/>
      <c r="BJ379" s="419"/>
      <c r="BK379" s="419"/>
      <c r="BL379" s="419"/>
      <c r="BM379" s="419"/>
      <c r="BN379" s="419"/>
      <c r="BO379" s="419"/>
      <c r="BP379" s="419"/>
      <c r="BQ379" s="419"/>
      <c r="BR379" s="419"/>
      <c r="BS379" s="419"/>
      <c r="BT379" s="419"/>
      <c r="BU379" s="419"/>
      <c r="BV379" s="419"/>
      <c r="BW379" s="419"/>
      <c r="BX379" s="419"/>
      <c r="BY379" s="419"/>
      <c r="BZ379" s="419"/>
      <c r="CA379" s="419"/>
      <c r="CB379" s="419"/>
      <c r="CC379" s="419"/>
      <c r="CD379" s="419"/>
      <c r="CE379" s="419"/>
      <c r="CF379" s="419"/>
      <c r="CG379" s="419"/>
      <c r="CH379" s="419"/>
      <c r="CI379" s="419"/>
      <c r="CJ379" s="419"/>
      <c r="CK379" s="419"/>
      <c r="CL379" s="419"/>
      <c r="CM379" s="419"/>
      <c r="CN379" s="419"/>
      <c r="CO379" s="419"/>
      <c r="CP379" s="419"/>
      <c r="CQ379" s="419"/>
      <c r="CR379" s="419"/>
      <c r="CS379" s="419"/>
      <c r="CT379" s="419"/>
      <c r="CU379" s="419"/>
      <c r="CV379" s="419"/>
      <c r="CW379" s="419"/>
      <c r="CX379" s="419"/>
      <c r="CY379" s="419"/>
      <c r="CZ379" s="419"/>
      <c r="DA379" s="419"/>
      <c r="DB379" s="419"/>
      <c r="DC379" s="419"/>
      <c r="DD379" s="419"/>
      <c r="DE379" s="419"/>
      <c r="DF379" s="419"/>
      <c r="DG379" s="419"/>
      <c r="DH379" s="419"/>
      <c r="DI379" s="419"/>
      <c r="DJ379" s="419"/>
      <c r="DK379" s="419"/>
      <c r="DL379" s="419"/>
      <c r="DM379" s="419"/>
      <c r="DN379" s="419"/>
      <c r="DO379" s="419"/>
      <c r="DP379" s="419"/>
      <c r="DQ379" s="419"/>
      <c r="DR379" s="419"/>
      <c r="DS379" s="419"/>
      <c r="DT379" s="419"/>
      <c r="DU379" s="419"/>
      <c r="DV379" s="419"/>
      <c r="DW379" s="419"/>
      <c r="DX379" s="419"/>
      <c r="DY379" s="419"/>
      <c r="DZ379" s="419"/>
      <c r="EA379" s="419"/>
      <c r="EB379" s="419"/>
      <c r="EC379" s="419"/>
      <c r="ED379" s="419"/>
      <c r="EE379" s="419"/>
      <c r="EF379" s="419"/>
      <c r="EG379" s="419"/>
      <c r="EH379" s="419"/>
      <c r="EI379" s="419"/>
      <c r="EJ379" s="419"/>
      <c r="EK379" s="419"/>
      <c r="EL379" s="419"/>
      <c r="EM379" s="419"/>
      <c r="EN379" s="419"/>
      <c r="EO379" s="419"/>
      <c r="EP379" s="419"/>
      <c r="EQ379" s="419"/>
      <c r="ER379" s="419"/>
      <c r="ES379" s="419"/>
      <c r="ET379" s="419"/>
      <c r="EU379" s="419"/>
    </row>
    <row r="380" spans="1:151" s="429" customFormat="1" ht="43.5" hidden="1">
      <c r="A380" s="429" t="s">
        <v>2750</v>
      </c>
      <c r="B380" s="429" t="s">
        <v>954</v>
      </c>
      <c r="C380" s="462" t="s">
        <v>361</v>
      </c>
      <c r="D380" s="431" t="s">
        <v>2751</v>
      </c>
      <c r="E380" s="431" t="s">
        <v>2752</v>
      </c>
      <c r="F380" s="429" t="s">
        <v>33</v>
      </c>
      <c r="G380" s="429">
        <v>4003015</v>
      </c>
      <c r="H380" s="429" t="s">
        <v>1515</v>
      </c>
      <c r="I380" s="430">
        <v>36526</v>
      </c>
      <c r="J380" s="430" t="s">
        <v>1517</v>
      </c>
      <c r="K380" s="430" t="s">
        <v>1518</v>
      </c>
      <c r="L380" s="430" t="s">
        <v>1518</v>
      </c>
      <c r="M380" s="429" t="s">
        <v>1519</v>
      </c>
      <c r="N380" s="429" t="s">
        <v>1530</v>
      </c>
      <c r="O380" s="429" t="s">
        <v>1987</v>
      </c>
      <c r="P380" s="429" t="s">
        <v>33</v>
      </c>
      <c r="Q380" s="429" t="s">
        <v>32</v>
      </c>
      <c r="R380" s="429" t="s">
        <v>2696</v>
      </c>
      <c r="S380" s="429" t="s">
        <v>1516</v>
      </c>
      <c r="T380" s="429" t="s">
        <v>1523</v>
      </c>
      <c r="V380" s="429" t="s">
        <v>1524</v>
      </c>
      <c r="X380" s="429" t="s">
        <v>1524</v>
      </c>
      <c r="AA380" s="429" t="s">
        <v>32</v>
      </c>
      <c r="AB380" s="429" t="s">
        <v>1516</v>
      </c>
      <c r="AC380" s="429" t="s">
        <v>1516</v>
      </c>
      <c r="AD380" s="429" t="s">
        <v>1516</v>
      </c>
      <c r="AE380" s="429" t="s">
        <v>1516</v>
      </c>
      <c r="AF380" s="430">
        <v>44823</v>
      </c>
      <c r="AG380" s="429" t="s">
        <v>1516</v>
      </c>
      <c r="AH380" s="429">
        <v>1</v>
      </c>
      <c r="AI380" s="419"/>
      <c r="AJ380" s="419"/>
      <c r="AK380" s="419"/>
      <c r="AL380" s="419"/>
      <c r="AM380" s="419"/>
      <c r="AN380" s="419"/>
      <c r="AO380" s="419"/>
      <c r="AP380" s="419"/>
      <c r="AQ380" s="419"/>
      <c r="AR380" s="419"/>
      <c r="AS380" s="419"/>
      <c r="AT380" s="419"/>
      <c r="AU380" s="419"/>
      <c r="AV380" s="419"/>
      <c r="AW380" s="419"/>
      <c r="AX380" s="419"/>
      <c r="AY380" s="419"/>
      <c r="AZ380" s="419"/>
      <c r="BA380" s="419"/>
      <c r="BB380" s="419"/>
      <c r="BC380" s="419"/>
      <c r="BD380" s="419"/>
      <c r="BE380" s="419"/>
      <c r="BF380" s="419"/>
      <c r="BG380" s="419"/>
      <c r="BH380" s="419"/>
      <c r="BI380" s="419"/>
      <c r="BJ380" s="419"/>
      <c r="BK380" s="419"/>
      <c r="BL380" s="419"/>
      <c r="BM380" s="419"/>
      <c r="BN380" s="419"/>
      <c r="BO380" s="419"/>
      <c r="BP380" s="419"/>
      <c r="BQ380" s="419"/>
      <c r="BR380" s="419"/>
      <c r="BS380" s="419"/>
      <c r="BT380" s="419"/>
      <c r="BU380" s="419"/>
      <c r="BV380" s="419"/>
      <c r="BW380" s="419"/>
      <c r="BX380" s="419"/>
      <c r="BY380" s="419"/>
      <c r="BZ380" s="419"/>
      <c r="CA380" s="419"/>
      <c r="CB380" s="419"/>
      <c r="CC380" s="419"/>
      <c r="CD380" s="419"/>
      <c r="CE380" s="419"/>
      <c r="CF380" s="419"/>
      <c r="CG380" s="419"/>
      <c r="CH380" s="419"/>
      <c r="CI380" s="419"/>
      <c r="CJ380" s="419"/>
      <c r="CK380" s="419"/>
      <c r="CL380" s="419"/>
      <c r="CM380" s="419"/>
      <c r="CN380" s="419"/>
      <c r="CO380" s="419"/>
      <c r="CP380" s="419"/>
      <c r="CQ380" s="419"/>
      <c r="CR380" s="419"/>
      <c r="CS380" s="419"/>
      <c r="CT380" s="419"/>
      <c r="CU380" s="419"/>
      <c r="CV380" s="419"/>
      <c r="CW380" s="419"/>
      <c r="CX380" s="419"/>
      <c r="CY380" s="419"/>
      <c r="CZ380" s="419"/>
      <c r="DA380" s="419"/>
      <c r="DB380" s="419"/>
      <c r="DC380" s="419"/>
      <c r="DD380" s="419"/>
      <c r="DE380" s="419"/>
      <c r="DF380" s="419"/>
      <c r="DG380" s="419"/>
      <c r="DH380" s="419"/>
      <c r="DI380" s="419"/>
      <c r="DJ380" s="419"/>
      <c r="DK380" s="419"/>
      <c r="DL380" s="419"/>
      <c r="DM380" s="419"/>
      <c r="DN380" s="419"/>
      <c r="DO380" s="419"/>
      <c r="DP380" s="419"/>
      <c r="DQ380" s="419"/>
      <c r="DR380" s="419"/>
      <c r="DS380" s="419"/>
      <c r="DT380" s="419"/>
      <c r="DU380" s="419"/>
      <c r="DV380" s="419"/>
      <c r="DW380" s="419"/>
      <c r="DX380" s="419"/>
      <c r="DY380" s="419"/>
      <c r="DZ380" s="419"/>
      <c r="EA380" s="419"/>
      <c r="EB380" s="419"/>
      <c r="EC380" s="419"/>
      <c r="ED380" s="419"/>
      <c r="EE380" s="419"/>
      <c r="EF380" s="419"/>
      <c r="EG380" s="419"/>
      <c r="EH380" s="419"/>
      <c r="EI380" s="419"/>
      <c r="EJ380" s="419"/>
      <c r="EK380" s="419"/>
      <c r="EL380" s="419"/>
      <c r="EM380" s="419"/>
      <c r="EN380" s="419"/>
      <c r="EO380" s="419"/>
      <c r="EP380" s="419"/>
      <c r="EQ380" s="419"/>
      <c r="ER380" s="419"/>
      <c r="ES380" s="419"/>
      <c r="ET380" s="419"/>
      <c r="EU380" s="419"/>
    </row>
    <row r="381" spans="1:151" s="429" customFormat="1" ht="43.5" hidden="1">
      <c r="A381" s="429" t="s">
        <v>2753</v>
      </c>
      <c r="B381" s="429" t="s">
        <v>954</v>
      </c>
      <c r="C381" s="462" t="s">
        <v>361</v>
      </c>
      <c r="D381" s="431" t="s">
        <v>2754</v>
      </c>
      <c r="E381" s="431" t="s">
        <v>2755</v>
      </c>
      <c r="F381" s="429" t="s">
        <v>33</v>
      </c>
      <c r="G381" s="429">
        <v>4003015</v>
      </c>
      <c r="H381" s="429" t="s">
        <v>1515</v>
      </c>
      <c r="I381" s="430">
        <v>36526</v>
      </c>
      <c r="J381" s="430" t="s">
        <v>1517</v>
      </c>
      <c r="K381" s="430" t="s">
        <v>1518</v>
      </c>
      <c r="L381" s="430" t="s">
        <v>1518</v>
      </c>
      <c r="M381" s="429" t="s">
        <v>1519</v>
      </c>
      <c r="N381" s="429" t="s">
        <v>1530</v>
      </c>
      <c r="O381" s="429" t="s">
        <v>1987</v>
      </c>
      <c r="P381" s="429" t="s">
        <v>33</v>
      </c>
      <c r="Q381" s="429" t="s">
        <v>32</v>
      </c>
      <c r="R381" s="429" t="s">
        <v>2696</v>
      </c>
      <c r="S381" s="429" t="s">
        <v>1516</v>
      </c>
      <c r="T381" s="429" t="s">
        <v>1523</v>
      </c>
      <c r="V381" s="429" t="s">
        <v>1524</v>
      </c>
      <c r="X381" s="429" t="s">
        <v>1524</v>
      </c>
      <c r="AA381" s="429" t="s">
        <v>33</v>
      </c>
      <c r="AB381" s="429" t="s">
        <v>1516</v>
      </c>
      <c r="AC381" s="429" t="s">
        <v>1516</v>
      </c>
      <c r="AD381" s="429" t="s">
        <v>1516</v>
      </c>
      <c r="AE381" s="429" t="s">
        <v>1516</v>
      </c>
      <c r="AF381" s="430">
        <v>44823</v>
      </c>
      <c r="AG381" s="429" t="s">
        <v>1516</v>
      </c>
      <c r="AH381" s="429">
        <v>1</v>
      </c>
      <c r="AI381" s="419"/>
      <c r="AJ381" s="419"/>
      <c r="AK381" s="419"/>
      <c r="AL381" s="419"/>
      <c r="AM381" s="419"/>
      <c r="AN381" s="419"/>
      <c r="AO381" s="419"/>
      <c r="AP381" s="419"/>
      <c r="AQ381" s="419"/>
      <c r="AR381" s="419"/>
      <c r="AS381" s="419"/>
      <c r="AT381" s="419"/>
      <c r="AU381" s="419"/>
      <c r="AV381" s="419"/>
      <c r="AW381" s="419"/>
      <c r="AX381" s="419"/>
      <c r="AY381" s="419"/>
      <c r="AZ381" s="419"/>
      <c r="BA381" s="419"/>
      <c r="BB381" s="419"/>
      <c r="BC381" s="419"/>
      <c r="BD381" s="419"/>
      <c r="BE381" s="419"/>
      <c r="BF381" s="419"/>
      <c r="BG381" s="419"/>
      <c r="BH381" s="419"/>
      <c r="BI381" s="419"/>
      <c r="BJ381" s="419"/>
      <c r="BK381" s="419"/>
      <c r="BL381" s="419"/>
      <c r="BM381" s="419"/>
      <c r="BN381" s="419"/>
      <c r="BO381" s="419"/>
      <c r="BP381" s="419"/>
      <c r="BQ381" s="419"/>
      <c r="BR381" s="419"/>
      <c r="BS381" s="419"/>
      <c r="BT381" s="419"/>
      <c r="BU381" s="419"/>
      <c r="BV381" s="419"/>
      <c r="BW381" s="419"/>
      <c r="BX381" s="419"/>
      <c r="BY381" s="419"/>
      <c r="BZ381" s="419"/>
      <c r="CA381" s="419"/>
      <c r="CB381" s="419"/>
      <c r="CC381" s="419"/>
      <c r="CD381" s="419"/>
      <c r="CE381" s="419"/>
      <c r="CF381" s="419"/>
      <c r="CG381" s="419"/>
      <c r="CH381" s="419"/>
      <c r="CI381" s="419"/>
      <c r="CJ381" s="419"/>
      <c r="CK381" s="419"/>
      <c r="CL381" s="419"/>
      <c r="CM381" s="419"/>
      <c r="CN381" s="419"/>
      <c r="CO381" s="419"/>
      <c r="CP381" s="419"/>
      <c r="CQ381" s="419"/>
      <c r="CR381" s="419"/>
      <c r="CS381" s="419"/>
      <c r="CT381" s="419"/>
      <c r="CU381" s="419"/>
      <c r="CV381" s="419"/>
      <c r="CW381" s="419"/>
      <c r="CX381" s="419"/>
      <c r="CY381" s="419"/>
      <c r="CZ381" s="419"/>
      <c r="DA381" s="419"/>
      <c r="DB381" s="419"/>
      <c r="DC381" s="419"/>
      <c r="DD381" s="419"/>
      <c r="DE381" s="419"/>
      <c r="DF381" s="419"/>
      <c r="DG381" s="419"/>
      <c r="DH381" s="419"/>
      <c r="DI381" s="419"/>
      <c r="DJ381" s="419"/>
      <c r="DK381" s="419"/>
      <c r="DL381" s="419"/>
      <c r="DM381" s="419"/>
      <c r="DN381" s="419"/>
      <c r="DO381" s="419"/>
      <c r="DP381" s="419"/>
      <c r="DQ381" s="419"/>
      <c r="DR381" s="419"/>
      <c r="DS381" s="419"/>
      <c r="DT381" s="419"/>
      <c r="DU381" s="419"/>
      <c r="DV381" s="419"/>
      <c r="DW381" s="419"/>
      <c r="DX381" s="419"/>
      <c r="DY381" s="419"/>
      <c r="DZ381" s="419"/>
      <c r="EA381" s="419"/>
      <c r="EB381" s="419"/>
      <c r="EC381" s="419"/>
      <c r="ED381" s="419"/>
      <c r="EE381" s="419"/>
      <c r="EF381" s="419"/>
      <c r="EG381" s="419"/>
      <c r="EH381" s="419"/>
      <c r="EI381" s="419"/>
      <c r="EJ381" s="419"/>
      <c r="EK381" s="419"/>
      <c r="EL381" s="419"/>
      <c r="EM381" s="419"/>
      <c r="EN381" s="419"/>
      <c r="EO381" s="419"/>
      <c r="EP381" s="419"/>
      <c r="EQ381" s="419"/>
      <c r="ER381" s="419"/>
      <c r="ES381" s="419"/>
      <c r="ET381" s="419"/>
      <c r="EU381" s="419"/>
    </row>
    <row r="382" spans="1:151" s="429" customFormat="1" ht="145" hidden="1">
      <c r="A382" s="429" t="s">
        <v>2756</v>
      </c>
      <c r="B382" s="429" t="s">
        <v>954</v>
      </c>
      <c r="C382" s="462" t="s">
        <v>361</v>
      </c>
      <c r="D382" s="431" t="s">
        <v>2757</v>
      </c>
      <c r="E382" s="431" t="s">
        <v>2758</v>
      </c>
      <c r="F382" s="429" t="s">
        <v>33</v>
      </c>
      <c r="G382" s="429">
        <v>4001035</v>
      </c>
      <c r="H382" s="429" t="s">
        <v>1515</v>
      </c>
      <c r="I382" s="430">
        <v>36526</v>
      </c>
      <c r="J382" s="430" t="s">
        <v>1517</v>
      </c>
      <c r="K382" s="430" t="s">
        <v>1518</v>
      </c>
      <c r="L382" s="430" t="s">
        <v>1518</v>
      </c>
      <c r="M382" s="429" t="s">
        <v>1519</v>
      </c>
      <c r="N382" s="429" t="s">
        <v>1530</v>
      </c>
      <c r="O382" s="429" t="s">
        <v>1521</v>
      </c>
      <c r="P382" s="429" t="s">
        <v>33</v>
      </c>
      <c r="Q382" s="429" t="s">
        <v>32</v>
      </c>
      <c r="R382" s="429" t="s">
        <v>2696</v>
      </c>
      <c r="S382" s="429" t="s">
        <v>1516</v>
      </c>
      <c r="T382" s="429" t="s">
        <v>1523</v>
      </c>
      <c r="V382" s="429" t="s">
        <v>1524</v>
      </c>
      <c r="X382" s="429" t="s">
        <v>1524</v>
      </c>
      <c r="AA382" s="429" t="s">
        <v>32</v>
      </c>
      <c r="AB382" s="429" t="s">
        <v>1516</v>
      </c>
      <c r="AC382" s="429" t="s">
        <v>1516</v>
      </c>
      <c r="AD382" s="429" t="s">
        <v>1516</v>
      </c>
      <c r="AE382" s="429" t="s">
        <v>1516</v>
      </c>
      <c r="AF382" s="430">
        <v>44823</v>
      </c>
      <c r="AG382" s="429" t="s">
        <v>1516</v>
      </c>
      <c r="AH382" s="429">
        <v>1</v>
      </c>
      <c r="AI382" s="419"/>
      <c r="AJ382" s="419"/>
      <c r="AK382" s="419"/>
      <c r="AL382" s="419"/>
      <c r="AM382" s="419"/>
      <c r="AN382" s="419"/>
      <c r="AO382" s="419"/>
      <c r="AP382" s="419"/>
      <c r="AQ382" s="419"/>
      <c r="AR382" s="419"/>
      <c r="AS382" s="419"/>
      <c r="AT382" s="419"/>
      <c r="AU382" s="419"/>
      <c r="AV382" s="419"/>
      <c r="AW382" s="419"/>
      <c r="AX382" s="419"/>
      <c r="AY382" s="419"/>
      <c r="AZ382" s="419"/>
      <c r="BA382" s="419"/>
      <c r="BB382" s="419"/>
      <c r="BC382" s="419"/>
      <c r="BD382" s="419"/>
      <c r="BE382" s="419"/>
      <c r="BF382" s="419"/>
      <c r="BG382" s="419"/>
      <c r="BH382" s="419"/>
      <c r="BI382" s="419"/>
      <c r="BJ382" s="419"/>
      <c r="BK382" s="419"/>
      <c r="BL382" s="419"/>
      <c r="BM382" s="419"/>
      <c r="BN382" s="419"/>
      <c r="BO382" s="419"/>
      <c r="BP382" s="419"/>
      <c r="BQ382" s="419"/>
      <c r="BR382" s="419"/>
      <c r="BS382" s="419"/>
      <c r="BT382" s="419"/>
      <c r="BU382" s="419"/>
      <c r="BV382" s="419"/>
      <c r="BW382" s="419"/>
      <c r="BX382" s="419"/>
      <c r="BY382" s="419"/>
      <c r="BZ382" s="419"/>
      <c r="CA382" s="419"/>
      <c r="CB382" s="419"/>
      <c r="CC382" s="419"/>
      <c r="CD382" s="419"/>
      <c r="CE382" s="419"/>
      <c r="CF382" s="419"/>
      <c r="CG382" s="419"/>
      <c r="CH382" s="419"/>
      <c r="CI382" s="419"/>
      <c r="CJ382" s="419"/>
      <c r="CK382" s="419"/>
      <c r="CL382" s="419"/>
      <c r="CM382" s="419"/>
      <c r="CN382" s="419"/>
      <c r="CO382" s="419"/>
      <c r="CP382" s="419"/>
      <c r="CQ382" s="419"/>
      <c r="CR382" s="419"/>
      <c r="CS382" s="419"/>
      <c r="CT382" s="419"/>
      <c r="CU382" s="419"/>
      <c r="CV382" s="419"/>
      <c r="CW382" s="419"/>
      <c r="CX382" s="419"/>
      <c r="CY382" s="419"/>
      <c r="CZ382" s="419"/>
      <c r="DA382" s="419"/>
      <c r="DB382" s="419"/>
      <c r="DC382" s="419"/>
      <c r="DD382" s="419"/>
      <c r="DE382" s="419"/>
      <c r="DF382" s="419"/>
      <c r="DG382" s="419"/>
      <c r="DH382" s="419"/>
      <c r="DI382" s="419"/>
      <c r="DJ382" s="419"/>
      <c r="DK382" s="419"/>
      <c r="DL382" s="419"/>
      <c r="DM382" s="419"/>
      <c r="DN382" s="419"/>
      <c r="DO382" s="419"/>
      <c r="DP382" s="419"/>
      <c r="DQ382" s="419"/>
      <c r="DR382" s="419"/>
      <c r="DS382" s="419"/>
      <c r="DT382" s="419"/>
      <c r="DU382" s="419"/>
      <c r="DV382" s="419"/>
      <c r="DW382" s="419"/>
      <c r="DX382" s="419"/>
      <c r="DY382" s="419"/>
      <c r="DZ382" s="419"/>
      <c r="EA382" s="419"/>
      <c r="EB382" s="419"/>
      <c r="EC382" s="419"/>
      <c r="ED382" s="419"/>
      <c r="EE382" s="419"/>
      <c r="EF382" s="419"/>
      <c r="EG382" s="419"/>
      <c r="EH382" s="419"/>
      <c r="EI382" s="419"/>
      <c r="EJ382" s="419"/>
      <c r="EK382" s="419"/>
      <c r="EL382" s="419"/>
      <c r="EM382" s="419"/>
      <c r="EN382" s="419"/>
      <c r="EO382" s="419"/>
      <c r="EP382" s="419"/>
      <c r="EQ382" s="419"/>
      <c r="ER382" s="419"/>
      <c r="ES382" s="419"/>
      <c r="ET382" s="419"/>
      <c r="EU382" s="419"/>
    </row>
    <row r="383" spans="1:151" s="429" customFormat="1" ht="72.5" hidden="1">
      <c r="A383" s="429" t="s">
        <v>2759</v>
      </c>
      <c r="B383" s="429" t="s">
        <v>954</v>
      </c>
      <c r="C383" s="462" t="s">
        <v>361</v>
      </c>
      <c r="D383" s="431" t="s">
        <v>2760</v>
      </c>
      <c r="E383" s="431" t="s">
        <v>2761</v>
      </c>
      <c r="F383" s="429" t="s">
        <v>33</v>
      </c>
      <c r="G383" s="429">
        <v>400305</v>
      </c>
      <c r="H383" s="429" t="s">
        <v>1515</v>
      </c>
      <c r="I383" s="430">
        <v>43466</v>
      </c>
      <c r="J383" s="430" t="s">
        <v>1517</v>
      </c>
      <c r="K383" s="430" t="s">
        <v>1518</v>
      </c>
      <c r="L383" s="430" t="s">
        <v>1518</v>
      </c>
      <c r="M383" s="429" t="s">
        <v>1519</v>
      </c>
      <c r="N383" s="429" t="s">
        <v>1530</v>
      </c>
      <c r="O383" s="429" t="s">
        <v>1521</v>
      </c>
      <c r="P383" s="429" t="s">
        <v>33</v>
      </c>
      <c r="Q383" s="429" t="s">
        <v>32</v>
      </c>
      <c r="R383" s="429" t="s">
        <v>2696</v>
      </c>
      <c r="S383" s="429" t="s">
        <v>1516</v>
      </c>
      <c r="T383" s="429" t="s">
        <v>1523</v>
      </c>
      <c r="V383" s="429" t="s">
        <v>1524</v>
      </c>
      <c r="X383" s="429" t="s">
        <v>1524</v>
      </c>
      <c r="AA383" s="429" t="s">
        <v>32</v>
      </c>
      <c r="AB383" s="429" t="s">
        <v>1516</v>
      </c>
      <c r="AC383" s="429" t="s">
        <v>1516</v>
      </c>
      <c r="AD383" s="429" t="s">
        <v>1516</v>
      </c>
      <c r="AE383" s="429" t="s">
        <v>1516</v>
      </c>
      <c r="AF383" s="430">
        <v>44823</v>
      </c>
      <c r="AG383" s="429" t="s">
        <v>1516</v>
      </c>
      <c r="AH383" s="429">
        <v>1</v>
      </c>
      <c r="AI383" s="419"/>
      <c r="AJ383" s="419"/>
      <c r="AK383" s="419"/>
      <c r="AL383" s="419"/>
      <c r="AM383" s="419"/>
      <c r="AN383" s="419"/>
      <c r="AO383" s="419"/>
      <c r="AP383" s="419"/>
      <c r="AQ383" s="419"/>
      <c r="AR383" s="419"/>
      <c r="AS383" s="419"/>
      <c r="AT383" s="419"/>
      <c r="AU383" s="419"/>
      <c r="AV383" s="419"/>
      <c r="AW383" s="419"/>
      <c r="AX383" s="419"/>
      <c r="AY383" s="419"/>
      <c r="AZ383" s="419"/>
      <c r="BA383" s="419"/>
      <c r="BB383" s="419"/>
      <c r="BC383" s="419"/>
      <c r="BD383" s="419"/>
      <c r="BE383" s="419"/>
      <c r="BF383" s="419"/>
      <c r="BG383" s="419"/>
      <c r="BH383" s="419"/>
      <c r="BI383" s="419"/>
      <c r="BJ383" s="419"/>
      <c r="BK383" s="419"/>
      <c r="BL383" s="419"/>
      <c r="BM383" s="419"/>
      <c r="BN383" s="419"/>
      <c r="BO383" s="419"/>
      <c r="BP383" s="419"/>
      <c r="BQ383" s="419"/>
      <c r="BR383" s="419"/>
      <c r="BS383" s="419"/>
      <c r="BT383" s="419"/>
      <c r="BU383" s="419"/>
      <c r="BV383" s="419"/>
      <c r="BW383" s="419"/>
      <c r="BX383" s="419"/>
      <c r="BY383" s="419"/>
      <c r="BZ383" s="419"/>
      <c r="CA383" s="419"/>
      <c r="CB383" s="419"/>
      <c r="CC383" s="419"/>
      <c r="CD383" s="419"/>
      <c r="CE383" s="419"/>
      <c r="CF383" s="419"/>
      <c r="CG383" s="419"/>
      <c r="CH383" s="419"/>
      <c r="CI383" s="419"/>
      <c r="CJ383" s="419"/>
      <c r="CK383" s="419"/>
      <c r="CL383" s="419"/>
      <c r="CM383" s="419"/>
      <c r="CN383" s="419"/>
      <c r="CO383" s="419"/>
      <c r="CP383" s="419"/>
      <c r="CQ383" s="419"/>
      <c r="CR383" s="419"/>
      <c r="CS383" s="419"/>
      <c r="CT383" s="419"/>
      <c r="CU383" s="419"/>
      <c r="CV383" s="419"/>
      <c r="CW383" s="419"/>
      <c r="CX383" s="419"/>
      <c r="CY383" s="419"/>
      <c r="CZ383" s="419"/>
      <c r="DA383" s="419"/>
      <c r="DB383" s="419"/>
      <c r="DC383" s="419"/>
      <c r="DD383" s="419"/>
      <c r="DE383" s="419"/>
      <c r="DF383" s="419"/>
      <c r="DG383" s="419"/>
      <c r="DH383" s="419"/>
      <c r="DI383" s="419"/>
      <c r="DJ383" s="419"/>
      <c r="DK383" s="419"/>
      <c r="DL383" s="419"/>
      <c r="DM383" s="419"/>
      <c r="DN383" s="419"/>
      <c r="DO383" s="419"/>
      <c r="DP383" s="419"/>
      <c r="DQ383" s="419"/>
      <c r="DR383" s="419"/>
      <c r="DS383" s="419"/>
      <c r="DT383" s="419"/>
      <c r="DU383" s="419"/>
      <c r="DV383" s="419"/>
      <c r="DW383" s="419"/>
      <c r="DX383" s="419"/>
      <c r="DY383" s="419"/>
      <c r="DZ383" s="419"/>
      <c r="EA383" s="419"/>
      <c r="EB383" s="419"/>
      <c r="EC383" s="419"/>
      <c r="ED383" s="419"/>
      <c r="EE383" s="419"/>
      <c r="EF383" s="419"/>
      <c r="EG383" s="419"/>
      <c r="EH383" s="419"/>
      <c r="EI383" s="419"/>
      <c r="EJ383" s="419"/>
      <c r="EK383" s="419"/>
      <c r="EL383" s="419"/>
      <c r="EM383" s="419"/>
      <c r="EN383" s="419"/>
      <c r="EO383" s="419"/>
      <c r="EP383" s="419"/>
      <c r="EQ383" s="419"/>
      <c r="ER383" s="419"/>
      <c r="ES383" s="419"/>
      <c r="ET383" s="419"/>
      <c r="EU383" s="419"/>
    </row>
    <row r="384" spans="1:151" s="429" customFormat="1" ht="87" hidden="1">
      <c r="A384" s="429" t="s">
        <v>2762</v>
      </c>
      <c r="B384" s="429" t="s">
        <v>954</v>
      </c>
      <c r="C384" s="462" t="s">
        <v>361</v>
      </c>
      <c r="D384" s="431" t="s">
        <v>2763</v>
      </c>
      <c r="E384" s="431" t="s">
        <v>2764</v>
      </c>
      <c r="F384" s="429" t="s">
        <v>33</v>
      </c>
      <c r="G384" s="429">
        <v>400305</v>
      </c>
      <c r="H384" s="429" t="s">
        <v>1515</v>
      </c>
      <c r="I384" s="430">
        <v>43466</v>
      </c>
      <c r="J384" s="430" t="s">
        <v>1517</v>
      </c>
      <c r="K384" s="430" t="s">
        <v>1518</v>
      </c>
      <c r="L384" s="430" t="s">
        <v>1518</v>
      </c>
      <c r="M384" s="429" t="s">
        <v>1519</v>
      </c>
      <c r="N384" s="429" t="s">
        <v>1530</v>
      </c>
      <c r="O384" s="429" t="s">
        <v>1987</v>
      </c>
      <c r="P384" s="429" t="s">
        <v>33</v>
      </c>
      <c r="Q384" s="429" t="s">
        <v>32</v>
      </c>
      <c r="R384" s="429" t="s">
        <v>2696</v>
      </c>
      <c r="S384" s="429" t="s">
        <v>1516</v>
      </c>
      <c r="T384" s="429" t="s">
        <v>1523</v>
      </c>
      <c r="V384" s="429" t="s">
        <v>1524</v>
      </c>
      <c r="X384" s="429" t="s">
        <v>1524</v>
      </c>
      <c r="AA384" s="429" t="s">
        <v>33</v>
      </c>
      <c r="AB384" s="429" t="s">
        <v>1516</v>
      </c>
      <c r="AC384" s="429" t="s">
        <v>1516</v>
      </c>
      <c r="AD384" s="429" t="s">
        <v>1516</v>
      </c>
      <c r="AE384" s="429" t="s">
        <v>1516</v>
      </c>
      <c r="AF384" s="430">
        <v>44823</v>
      </c>
      <c r="AG384" s="429" t="s">
        <v>1516</v>
      </c>
      <c r="AH384" s="429">
        <v>1</v>
      </c>
      <c r="AI384" s="419"/>
      <c r="AJ384" s="419"/>
      <c r="AK384" s="419"/>
      <c r="AL384" s="419"/>
      <c r="AM384" s="419"/>
      <c r="AN384" s="419"/>
      <c r="AO384" s="419"/>
      <c r="AP384" s="419"/>
      <c r="AQ384" s="419"/>
      <c r="AR384" s="419"/>
      <c r="AS384" s="419"/>
      <c r="AT384" s="419"/>
      <c r="AU384" s="419"/>
      <c r="AV384" s="419"/>
      <c r="AW384" s="419"/>
      <c r="AX384" s="419"/>
      <c r="AY384" s="419"/>
      <c r="AZ384" s="419"/>
      <c r="BA384" s="419"/>
      <c r="BB384" s="419"/>
      <c r="BC384" s="419"/>
      <c r="BD384" s="419"/>
      <c r="BE384" s="419"/>
      <c r="BF384" s="419"/>
      <c r="BG384" s="419"/>
      <c r="BH384" s="419"/>
      <c r="BI384" s="419"/>
      <c r="BJ384" s="419"/>
      <c r="BK384" s="419"/>
      <c r="BL384" s="419"/>
      <c r="BM384" s="419"/>
      <c r="BN384" s="419"/>
      <c r="BO384" s="419"/>
      <c r="BP384" s="419"/>
      <c r="BQ384" s="419"/>
      <c r="BR384" s="419"/>
      <c r="BS384" s="419"/>
      <c r="BT384" s="419"/>
      <c r="BU384" s="419"/>
      <c r="BV384" s="419"/>
      <c r="BW384" s="419"/>
      <c r="BX384" s="419"/>
      <c r="BY384" s="419"/>
      <c r="BZ384" s="419"/>
      <c r="CA384" s="419"/>
      <c r="CB384" s="419"/>
      <c r="CC384" s="419"/>
      <c r="CD384" s="419"/>
      <c r="CE384" s="419"/>
      <c r="CF384" s="419"/>
      <c r="CG384" s="419"/>
      <c r="CH384" s="419"/>
      <c r="CI384" s="419"/>
      <c r="CJ384" s="419"/>
      <c r="CK384" s="419"/>
      <c r="CL384" s="419"/>
      <c r="CM384" s="419"/>
      <c r="CN384" s="419"/>
      <c r="CO384" s="419"/>
      <c r="CP384" s="419"/>
      <c r="CQ384" s="419"/>
      <c r="CR384" s="419"/>
      <c r="CS384" s="419"/>
      <c r="CT384" s="419"/>
      <c r="CU384" s="419"/>
      <c r="CV384" s="419"/>
      <c r="CW384" s="419"/>
      <c r="CX384" s="419"/>
      <c r="CY384" s="419"/>
      <c r="CZ384" s="419"/>
      <c r="DA384" s="419"/>
      <c r="DB384" s="419"/>
      <c r="DC384" s="419"/>
      <c r="DD384" s="419"/>
      <c r="DE384" s="419"/>
      <c r="DF384" s="419"/>
      <c r="DG384" s="419"/>
      <c r="DH384" s="419"/>
      <c r="DI384" s="419"/>
      <c r="DJ384" s="419"/>
      <c r="DK384" s="419"/>
      <c r="DL384" s="419"/>
      <c r="DM384" s="419"/>
      <c r="DN384" s="419"/>
      <c r="DO384" s="419"/>
      <c r="DP384" s="419"/>
      <c r="DQ384" s="419"/>
      <c r="DR384" s="419"/>
      <c r="DS384" s="419"/>
      <c r="DT384" s="419"/>
      <c r="DU384" s="419"/>
      <c r="DV384" s="419"/>
      <c r="DW384" s="419"/>
      <c r="DX384" s="419"/>
      <c r="DY384" s="419"/>
      <c r="DZ384" s="419"/>
      <c r="EA384" s="419"/>
      <c r="EB384" s="419"/>
      <c r="EC384" s="419"/>
      <c r="ED384" s="419"/>
      <c r="EE384" s="419"/>
      <c r="EF384" s="419"/>
      <c r="EG384" s="419"/>
      <c r="EH384" s="419"/>
      <c r="EI384" s="419"/>
      <c r="EJ384" s="419"/>
      <c r="EK384" s="419"/>
      <c r="EL384" s="419"/>
      <c r="EM384" s="419"/>
      <c r="EN384" s="419"/>
      <c r="EO384" s="419"/>
      <c r="EP384" s="419"/>
      <c r="EQ384" s="419"/>
      <c r="ER384" s="419"/>
      <c r="ES384" s="419"/>
      <c r="ET384" s="419"/>
      <c r="EU384" s="419"/>
    </row>
    <row r="385" spans="1:151" s="429" customFormat="1" ht="43.5" hidden="1">
      <c r="A385" s="429" t="s">
        <v>2765</v>
      </c>
      <c r="B385" s="429" t="s">
        <v>954</v>
      </c>
      <c r="C385" s="462" t="s">
        <v>361</v>
      </c>
      <c r="D385" s="431" t="s">
        <v>2766</v>
      </c>
      <c r="E385" s="431" t="s">
        <v>2767</v>
      </c>
      <c r="F385" s="429" t="s">
        <v>33</v>
      </c>
      <c r="G385" s="429">
        <v>400305</v>
      </c>
      <c r="H385" s="429" t="s">
        <v>1515</v>
      </c>
      <c r="I385" s="430">
        <v>36526</v>
      </c>
      <c r="J385" s="430" t="s">
        <v>1213</v>
      </c>
      <c r="K385" s="430" t="s">
        <v>1518</v>
      </c>
      <c r="L385" s="430" t="s">
        <v>1518</v>
      </c>
      <c r="M385" s="429" t="s">
        <v>1519</v>
      </c>
      <c r="N385" s="429" t="s">
        <v>1530</v>
      </c>
      <c r="O385" s="429" t="s">
        <v>1521</v>
      </c>
      <c r="P385" s="429" t="s">
        <v>33</v>
      </c>
      <c r="Q385" s="429" t="s">
        <v>32</v>
      </c>
      <c r="R385" s="429" t="s">
        <v>2696</v>
      </c>
      <c r="S385" s="429" t="s">
        <v>1516</v>
      </c>
      <c r="T385" s="429" t="s">
        <v>1523</v>
      </c>
      <c r="V385" s="429" t="s">
        <v>1524</v>
      </c>
      <c r="X385" s="429" t="s">
        <v>1524</v>
      </c>
      <c r="AA385" s="429" t="s">
        <v>32</v>
      </c>
      <c r="AB385" s="429" t="s">
        <v>1516</v>
      </c>
      <c r="AC385" s="429" t="s">
        <v>1516</v>
      </c>
      <c r="AD385" s="429" t="s">
        <v>1516</v>
      </c>
      <c r="AE385" s="429" t="s">
        <v>1516</v>
      </c>
      <c r="AF385" s="430">
        <v>44823</v>
      </c>
      <c r="AG385" s="429" t="s">
        <v>1516</v>
      </c>
      <c r="AH385" s="429">
        <v>1</v>
      </c>
      <c r="AI385" s="419"/>
      <c r="AJ385" s="419"/>
      <c r="AK385" s="419"/>
      <c r="AL385" s="419"/>
      <c r="AM385" s="419"/>
      <c r="AN385" s="419"/>
      <c r="AO385" s="419"/>
      <c r="AP385" s="419"/>
      <c r="AQ385" s="419"/>
      <c r="AR385" s="419"/>
      <c r="AS385" s="419"/>
      <c r="AT385" s="419"/>
      <c r="AU385" s="419"/>
      <c r="AV385" s="419"/>
      <c r="AW385" s="419"/>
      <c r="AX385" s="419"/>
      <c r="AY385" s="419"/>
      <c r="AZ385" s="419"/>
      <c r="BA385" s="419"/>
      <c r="BB385" s="419"/>
      <c r="BC385" s="419"/>
      <c r="BD385" s="419"/>
      <c r="BE385" s="419"/>
      <c r="BF385" s="419"/>
      <c r="BG385" s="419"/>
      <c r="BH385" s="419"/>
      <c r="BI385" s="419"/>
      <c r="BJ385" s="419"/>
      <c r="BK385" s="419"/>
      <c r="BL385" s="419"/>
      <c r="BM385" s="419"/>
      <c r="BN385" s="419"/>
      <c r="BO385" s="419"/>
      <c r="BP385" s="419"/>
      <c r="BQ385" s="419"/>
      <c r="BR385" s="419"/>
      <c r="BS385" s="419"/>
      <c r="BT385" s="419"/>
      <c r="BU385" s="419"/>
      <c r="BV385" s="419"/>
      <c r="BW385" s="419"/>
      <c r="BX385" s="419"/>
      <c r="BY385" s="419"/>
      <c r="BZ385" s="419"/>
      <c r="CA385" s="419"/>
      <c r="CB385" s="419"/>
      <c r="CC385" s="419"/>
      <c r="CD385" s="419"/>
      <c r="CE385" s="419"/>
      <c r="CF385" s="419"/>
      <c r="CG385" s="419"/>
      <c r="CH385" s="419"/>
      <c r="CI385" s="419"/>
      <c r="CJ385" s="419"/>
      <c r="CK385" s="419"/>
      <c r="CL385" s="419"/>
      <c r="CM385" s="419"/>
      <c r="CN385" s="419"/>
      <c r="CO385" s="419"/>
      <c r="CP385" s="419"/>
      <c r="CQ385" s="419"/>
      <c r="CR385" s="419"/>
      <c r="CS385" s="419"/>
      <c r="CT385" s="419"/>
      <c r="CU385" s="419"/>
      <c r="CV385" s="419"/>
      <c r="CW385" s="419"/>
      <c r="CX385" s="419"/>
      <c r="CY385" s="419"/>
      <c r="CZ385" s="419"/>
      <c r="DA385" s="419"/>
      <c r="DB385" s="419"/>
      <c r="DC385" s="419"/>
      <c r="DD385" s="419"/>
      <c r="DE385" s="419"/>
      <c r="DF385" s="419"/>
      <c r="DG385" s="419"/>
      <c r="DH385" s="419"/>
      <c r="DI385" s="419"/>
      <c r="DJ385" s="419"/>
      <c r="DK385" s="419"/>
      <c r="DL385" s="419"/>
      <c r="DM385" s="419"/>
      <c r="DN385" s="419"/>
      <c r="DO385" s="419"/>
      <c r="DP385" s="419"/>
      <c r="DQ385" s="419"/>
      <c r="DR385" s="419"/>
      <c r="DS385" s="419"/>
      <c r="DT385" s="419"/>
      <c r="DU385" s="419"/>
      <c r="DV385" s="419"/>
      <c r="DW385" s="419"/>
      <c r="DX385" s="419"/>
      <c r="DY385" s="419"/>
      <c r="DZ385" s="419"/>
      <c r="EA385" s="419"/>
      <c r="EB385" s="419"/>
      <c r="EC385" s="419"/>
      <c r="ED385" s="419"/>
      <c r="EE385" s="419"/>
      <c r="EF385" s="419"/>
      <c r="EG385" s="419"/>
      <c r="EH385" s="419"/>
      <c r="EI385" s="419"/>
      <c r="EJ385" s="419"/>
      <c r="EK385" s="419"/>
      <c r="EL385" s="419"/>
      <c r="EM385" s="419"/>
      <c r="EN385" s="419"/>
      <c r="EO385" s="419"/>
      <c r="EP385" s="419"/>
      <c r="EQ385" s="419"/>
      <c r="ER385" s="419"/>
      <c r="ES385" s="419"/>
      <c r="ET385" s="419"/>
      <c r="EU385" s="419"/>
    </row>
    <row r="386" spans="1:151" s="429" customFormat="1" ht="58" hidden="1">
      <c r="A386" s="429" t="s">
        <v>2768</v>
      </c>
      <c r="B386" s="429" t="s">
        <v>954</v>
      </c>
      <c r="C386" s="462" t="s">
        <v>361</v>
      </c>
      <c r="D386" s="431" t="s">
        <v>2769</v>
      </c>
      <c r="E386" s="431" t="s">
        <v>2770</v>
      </c>
      <c r="F386" s="429" t="s">
        <v>33</v>
      </c>
      <c r="G386" s="429">
        <v>400305</v>
      </c>
      <c r="H386" s="429" t="s">
        <v>1515</v>
      </c>
      <c r="I386" s="430">
        <v>43466</v>
      </c>
      <c r="J386" s="430" t="s">
        <v>1066</v>
      </c>
      <c r="K386" s="430" t="s">
        <v>1518</v>
      </c>
      <c r="L386" s="430" t="s">
        <v>1518</v>
      </c>
      <c r="M386" s="429" t="s">
        <v>1519</v>
      </c>
      <c r="N386" s="429" t="s">
        <v>1530</v>
      </c>
      <c r="O386" s="429" t="s">
        <v>1588</v>
      </c>
      <c r="P386" s="429" t="s">
        <v>33</v>
      </c>
      <c r="Q386" s="429" t="s">
        <v>32</v>
      </c>
      <c r="R386" s="429" t="s">
        <v>2696</v>
      </c>
      <c r="S386" s="429" t="s">
        <v>1516</v>
      </c>
      <c r="T386" s="429" t="s">
        <v>1523</v>
      </c>
      <c r="V386" s="429" t="s">
        <v>1524</v>
      </c>
      <c r="X386" s="429" t="s">
        <v>1524</v>
      </c>
      <c r="AA386" s="429" t="s">
        <v>32</v>
      </c>
      <c r="AB386" s="429" t="s">
        <v>1516</v>
      </c>
      <c r="AC386" s="429" t="s">
        <v>1516</v>
      </c>
      <c r="AD386" s="429" t="s">
        <v>1516</v>
      </c>
      <c r="AE386" s="429" t="s">
        <v>1516</v>
      </c>
      <c r="AF386" s="430">
        <v>44823</v>
      </c>
      <c r="AG386" s="429" t="s">
        <v>1516</v>
      </c>
      <c r="AH386" s="429">
        <v>1</v>
      </c>
      <c r="AI386" s="419"/>
      <c r="AJ386" s="419"/>
      <c r="AK386" s="419"/>
      <c r="AL386" s="419"/>
      <c r="AM386" s="419"/>
      <c r="AN386" s="419"/>
      <c r="AO386" s="419"/>
      <c r="AP386" s="419"/>
      <c r="AQ386" s="419"/>
      <c r="AR386" s="419"/>
      <c r="AS386" s="419"/>
      <c r="AT386" s="419"/>
      <c r="AU386" s="419"/>
      <c r="AV386" s="419"/>
      <c r="AW386" s="419"/>
      <c r="AX386" s="419"/>
      <c r="AY386" s="419"/>
      <c r="AZ386" s="419"/>
      <c r="BA386" s="419"/>
      <c r="BB386" s="419"/>
      <c r="BC386" s="419"/>
      <c r="BD386" s="419"/>
      <c r="BE386" s="419"/>
      <c r="BF386" s="419"/>
      <c r="BG386" s="419"/>
      <c r="BH386" s="419"/>
      <c r="BI386" s="419"/>
      <c r="BJ386" s="419"/>
      <c r="BK386" s="419"/>
      <c r="BL386" s="419"/>
      <c r="BM386" s="419"/>
      <c r="BN386" s="419"/>
      <c r="BO386" s="419"/>
      <c r="BP386" s="419"/>
      <c r="BQ386" s="419"/>
      <c r="BR386" s="419"/>
      <c r="BS386" s="419"/>
      <c r="BT386" s="419"/>
      <c r="BU386" s="419"/>
      <c r="BV386" s="419"/>
      <c r="BW386" s="419"/>
      <c r="BX386" s="419"/>
      <c r="BY386" s="419"/>
      <c r="BZ386" s="419"/>
      <c r="CA386" s="419"/>
      <c r="CB386" s="419"/>
      <c r="CC386" s="419"/>
      <c r="CD386" s="419"/>
      <c r="CE386" s="419"/>
      <c r="CF386" s="419"/>
      <c r="CG386" s="419"/>
      <c r="CH386" s="419"/>
      <c r="CI386" s="419"/>
      <c r="CJ386" s="419"/>
      <c r="CK386" s="419"/>
      <c r="CL386" s="419"/>
      <c r="CM386" s="419"/>
      <c r="CN386" s="419"/>
      <c r="CO386" s="419"/>
      <c r="CP386" s="419"/>
      <c r="CQ386" s="419"/>
      <c r="CR386" s="419"/>
      <c r="CS386" s="419"/>
      <c r="CT386" s="419"/>
      <c r="CU386" s="419"/>
      <c r="CV386" s="419"/>
      <c r="CW386" s="419"/>
      <c r="CX386" s="419"/>
      <c r="CY386" s="419"/>
      <c r="CZ386" s="419"/>
      <c r="DA386" s="419"/>
      <c r="DB386" s="419"/>
      <c r="DC386" s="419"/>
      <c r="DD386" s="419"/>
      <c r="DE386" s="419"/>
      <c r="DF386" s="419"/>
      <c r="DG386" s="419"/>
      <c r="DH386" s="419"/>
      <c r="DI386" s="419"/>
      <c r="DJ386" s="419"/>
      <c r="DK386" s="419"/>
      <c r="DL386" s="419"/>
      <c r="DM386" s="419"/>
      <c r="DN386" s="419"/>
      <c r="DO386" s="419"/>
      <c r="DP386" s="419"/>
      <c r="DQ386" s="419"/>
      <c r="DR386" s="419"/>
      <c r="DS386" s="419"/>
      <c r="DT386" s="419"/>
      <c r="DU386" s="419"/>
      <c r="DV386" s="419"/>
      <c r="DW386" s="419"/>
      <c r="DX386" s="419"/>
      <c r="DY386" s="419"/>
      <c r="DZ386" s="419"/>
      <c r="EA386" s="419"/>
      <c r="EB386" s="419"/>
      <c r="EC386" s="419"/>
      <c r="ED386" s="419"/>
      <c r="EE386" s="419"/>
      <c r="EF386" s="419"/>
      <c r="EG386" s="419"/>
      <c r="EH386" s="419"/>
      <c r="EI386" s="419"/>
      <c r="EJ386" s="419"/>
      <c r="EK386" s="419"/>
      <c r="EL386" s="419"/>
      <c r="EM386" s="419"/>
      <c r="EN386" s="419"/>
      <c r="EO386" s="419"/>
      <c r="EP386" s="419"/>
      <c r="EQ386" s="419"/>
      <c r="ER386" s="419"/>
      <c r="ES386" s="419"/>
      <c r="ET386" s="419"/>
      <c r="EU386" s="419"/>
    </row>
    <row r="387" spans="1:151" s="429" customFormat="1" ht="58" hidden="1">
      <c r="A387" s="429" t="s">
        <v>2771</v>
      </c>
      <c r="B387" s="429" t="s">
        <v>954</v>
      </c>
      <c r="C387" s="462" t="s">
        <v>361</v>
      </c>
      <c r="D387" s="431" t="s">
        <v>2772</v>
      </c>
      <c r="E387" s="431" t="s">
        <v>2773</v>
      </c>
      <c r="F387" s="429" t="s">
        <v>33</v>
      </c>
      <c r="G387" s="429">
        <v>400305</v>
      </c>
      <c r="H387" s="429" t="s">
        <v>1515</v>
      </c>
      <c r="I387" s="430">
        <v>43466</v>
      </c>
      <c r="J387" s="430" t="s">
        <v>1066</v>
      </c>
      <c r="K387" s="430" t="s">
        <v>1518</v>
      </c>
      <c r="L387" s="430" t="s">
        <v>1518</v>
      </c>
      <c r="M387" s="429" t="s">
        <v>1519</v>
      </c>
      <c r="N387" s="429" t="s">
        <v>1530</v>
      </c>
      <c r="O387" s="429" t="s">
        <v>1521</v>
      </c>
      <c r="P387" s="429" t="s">
        <v>33</v>
      </c>
      <c r="Q387" s="429" t="s">
        <v>32</v>
      </c>
      <c r="R387" s="429" t="s">
        <v>2696</v>
      </c>
      <c r="S387" s="429" t="s">
        <v>1516</v>
      </c>
      <c r="T387" s="429" t="s">
        <v>1523</v>
      </c>
      <c r="V387" s="429" t="s">
        <v>1524</v>
      </c>
      <c r="X387" s="429" t="s">
        <v>1524</v>
      </c>
      <c r="AA387" s="429" t="s">
        <v>32</v>
      </c>
      <c r="AB387" s="429" t="s">
        <v>1516</v>
      </c>
      <c r="AC387" s="429" t="s">
        <v>1516</v>
      </c>
      <c r="AD387" s="429" t="s">
        <v>1516</v>
      </c>
      <c r="AE387" s="429" t="s">
        <v>1516</v>
      </c>
      <c r="AF387" s="430">
        <v>44823</v>
      </c>
      <c r="AG387" s="429" t="s">
        <v>1516</v>
      </c>
      <c r="AH387" s="429">
        <v>1</v>
      </c>
      <c r="AI387" s="419"/>
      <c r="AJ387" s="419"/>
      <c r="AK387" s="419"/>
      <c r="AL387" s="419"/>
      <c r="AM387" s="419"/>
      <c r="AN387" s="419"/>
      <c r="AO387" s="419"/>
      <c r="AP387" s="419"/>
      <c r="AQ387" s="419"/>
      <c r="AR387" s="419"/>
      <c r="AS387" s="419"/>
      <c r="AT387" s="419"/>
      <c r="AU387" s="419"/>
      <c r="AV387" s="419"/>
      <c r="AW387" s="419"/>
      <c r="AX387" s="419"/>
      <c r="AY387" s="419"/>
      <c r="AZ387" s="419"/>
      <c r="BA387" s="419"/>
      <c r="BB387" s="419"/>
      <c r="BC387" s="419"/>
      <c r="BD387" s="419"/>
      <c r="BE387" s="419"/>
      <c r="BF387" s="419"/>
      <c r="BG387" s="419"/>
      <c r="BH387" s="419"/>
      <c r="BI387" s="419"/>
      <c r="BJ387" s="419"/>
      <c r="BK387" s="419"/>
      <c r="BL387" s="419"/>
      <c r="BM387" s="419"/>
      <c r="BN387" s="419"/>
      <c r="BO387" s="419"/>
      <c r="BP387" s="419"/>
      <c r="BQ387" s="419"/>
      <c r="BR387" s="419"/>
      <c r="BS387" s="419"/>
      <c r="BT387" s="419"/>
      <c r="BU387" s="419"/>
      <c r="BV387" s="419"/>
      <c r="BW387" s="419"/>
      <c r="BX387" s="419"/>
      <c r="BY387" s="419"/>
      <c r="BZ387" s="419"/>
      <c r="CA387" s="419"/>
      <c r="CB387" s="419"/>
      <c r="CC387" s="419"/>
      <c r="CD387" s="419"/>
      <c r="CE387" s="419"/>
      <c r="CF387" s="419"/>
      <c r="CG387" s="419"/>
      <c r="CH387" s="419"/>
      <c r="CI387" s="419"/>
      <c r="CJ387" s="419"/>
      <c r="CK387" s="419"/>
      <c r="CL387" s="419"/>
      <c r="CM387" s="419"/>
      <c r="CN387" s="419"/>
      <c r="CO387" s="419"/>
      <c r="CP387" s="419"/>
      <c r="CQ387" s="419"/>
      <c r="CR387" s="419"/>
      <c r="CS387" s="419"/>
      <c r="CT387" s="419"/>
      <c r="CU387" s="419"/>
      <c r="CV387" s="419"/>
      <c r="CW387" s="419"/>
      <c r="CX387" s="419"/>
      <c r="CY387" s="419"/>
      <c r="CZ387" s="419"/>
      <c r="DA387" s="419"/>
      <c r="DB387" s="419"/>
      <c r="DC387" s="419"/>
      <c r="DD387" s="419"/>
      <c r="DE387" s="419"/>
      <c r="DF387" s="419"/>
      <c r="DG387" s="419"/>
      <c r="DH387" s="419"/>
      <c r="DI387" s="419"/>
      <c r="DJ387" s="419"/>
      <c r="DK387" s="419"/>
      <c r="DL387" s="419"/>
      <c r="DM387" s="419"/>
      <c r="DN387" s="419"/>
      <c r="DO387" s="419"/>
      <c r="DP387" s="419"/>
      <c r="DQ387" s="419"/>
      <c r="DR387" s="419"/>
      <c r="DS387" s="419"/>
      <c r="DT387" s="419"/>
      <c r="DU387" s="419"/>
      <c r="DV387" s="419"/>
      <c r="DW387" s="419"/>
      <c r="DX387" s="419"/>
      <c r="DY387" s="419"/>
      <c r="DZ387" s="419"/>
      <c r="EA387" s="419"/>
      <c r="EB387" s="419"/>
      <c r="EC387" s="419"/>
      <c r="ED387" s="419"/>
      <c r="EE387" s="419"/>
      <c r="EF387" s="419"/>
      <c r="EG387" s="419"/>
      <c r="EH387" s="419"/>
      <c r="EI387" s="419"/>
      <c r="EJ387" s="419"/>
      <c r="EK387" s="419"/>
      <c r="EL387" s="419"/>
      <c r="EM387" s="419"/>
      <c r="EN387" s="419"/>
      <c r="EO387" s="419"/>
      <c r="EP387" s="419"/>
      <c r="EQ387" s="419"/>
      <c r="ER387" s="419"/>
      <c r="ES387" s="419"/>
      <c r="ET387" s="419"/>
      <c r="EU387" s="419"/>
    </row>
    <row r="388" spans="1:151" s="429" customFormat="1" ht="43.5" hidden="1">
      <c r="A388" s="429" t="s">
        <v>2774</v>
      </c>
      <c r="B388" s="429" t="s">
        <v>954</v>
      </c>
      <c r="C388" s="462" t="s">
        <v>361</v>
      </c>
      <c r="D388" s="431" t="s">
        <v>2775</v>
      </c>
      <c r="E388" s="431" t="s">
        <v>2776</v>
      </c>
      <c r="F388" s="429" t="s">
        <v>33</v>
      </c>
      <c r="G388" s="429">
        <v>400305</v>
      </c>
      <c r="H388" s="429" t="s">
        <v>1515</v>
      </c>
      <c r="I388" s="430">
        <v>36526</v>
      </c>
      <c r="J388" s="430" t="s">
        <v>1517</v>
      </c>
      <c r="K388" s="430" t="s">
        <v>1518</v>
      </c>
      <c r="L388" s="430" t="s">
        <v>1518</v>
      </c>
      <c r="M388" s="429" t="s">
        <v>1519</v>
      </c>
      <c r="N388" s="429" t="s">
        <v>1530</v>
      </c>
      <c r="O388" s="429" t="s">
        <v>1987</v>
      </c>
      <c r="P388" s="429" t="s">
        <v>33</v>
      </c>
      <c r="Q388" s="429" t="s">
        <v>32</v>
      </c>
      <c r="R388" s="429" t="s">
        <v>2696</v>
      </c>
      <c r="S388" s="429" t="s">
        <v>1516</v>
      </c>
      <c r="T388" s="429" t="s">
        <v>1523</v>
      </c>
      <c r="V388" s="429" t="s">
        <v>1524</v>
      </c>
      <c r="X388" s="429" t="s">
        <v>1524</v>
      </c>
      <c r="AA388" s="429" t="s">
        <v>32</v>
      </c>
      <c r="AB388" s="429" t="s">
        <v>1516</v>
      </c>
      <c r="AC388" s="429" t="s">
        <v>1516</v>
      </c>
      <c r="AD388" s="429" t="s">
        <v>1516</v>
      </c>
      <c r="AE388" s="429" t="s">
        <v>1516</v>
      </c>
      <c r="AF388" s="430">
        <v>44823</v>
      </c>
      <c r="AG388" s="429" t="s">
        <v>1516</v>
      </c>
      <c r="AH388" s="429">
        <v>1</v>
      </c>
      <c r="AI388" s="419"/>
      <c r="AJ388" s="419"/>
      <c r="AK388" s="419"/>
      <c r="AL388" s="419"/>
      <c r="AM388" s="419"/>
      <c r="AN388" s="419"/>
      <c r="AO388" s="419"/>
      <c r="AP388" s="419"/>
      <c r="AQ388" s="419"/>
      <c r="AR388" s="419"/>
      <c r="AS388" s="419"/>
      <c r="AT388" s="419"/>
      <c r="AU388" s="419"/>
      <c r="AV388" s="419"/>
      <c r="AW388" s="419"/>
      <c r="AX388" s="419"/>
      <c r="AY388" s="419"/>
      <c r="AZ388" s="419"/>
      <c r="BA388" s="419"/>
      <c r="BB388" s="419"/>
      <c r="BC388" s="419"/>
      <c r="BD388" s="419"/>
      <c r="BE388" s="419"/>
      <c r="BF388" s="419"/>
      <c r="BG388" s="419"/>
      <c r="BH388" s="419"/>
      <c r="BI388" s="419"/>
      <c r="BJ388" s="419"/>
      <c r="BK388" s="419"/>
      <c r="BL388" s="419"/>
      <c r="BM388" s="419"/>
      <c r="BN388" s="419"/>
      <c r="BO388" s="419"/>
      <c r="BP388" s="419"/>
      <c r="BQ388" s="419"/>
      <c r="BR388" s="419"/>
      <c r="BS388" s="419"/>
      <c r="BT388" s="419"/>
      <c r="BU388" s="419"/>
      <c r="BV388" s="419"/>
      <c r="BW388" s="419"/>
      <c r="BX388" s="419"/>
      <c r="BY388" s="419"/>
      <c r="BZ388" s="419"/>
      <c r="CA388" s="419"/>
      <c r="CB388" s="419"/>
      <c r="CC388" s="419"/>
      <c r="CD388" s="419"/>
      <c r="CE388" s="419"/>
      <c r="CF388" s="419"/>
      <c r="CG388" s="419"/>
      <c r="CH388" s="419"/>
      <c r="CI388" s="419"/>
      <c r="CJ388" s="419"/>
      <c r="CK388" s="419"/>
      <c r="CL388" s="419"/>
      <c r="CM388" s="419"/>
      <c r="CN388" s="419"/>
      <c r="CO388" s="419"/>
      <c r="CP388" s="419"/>
      <c r="CQ388" s="419"/>
      <c r="CR388" s="419"/>
      <c r="CS388" s="419"/>
      <c r="CT388" s="419"/>
      <c r="CU388" s="419"/>
      <c r="CV388" s="419"/>
      <c r="CW388" s="419"/>
      <c r="CX388" s="419"/>
      <c r="CY388" s="419"/>
      <c r="CZ388" s="419"/>
      <c r="DA388" s="419"/>
      <c r="DB388" s="419"/>
      <c r="DC388" s="419"/>
      <c r="DD388" s="419"/>
      <c r="DE388" s="419"/>
      <c r="DF388" s="419"/>
      <c r="DG388" s="419"/>
      <c r="DH388" s="419"/>
      <c r="DI388" s="419"/>
      <c r="DJ388" s="419"/>
      <c r="DK388" s="419"/>
      <c r="DL388" s="419"/>
      <c r="DM388" s="419"/>
      <c r="DN388" s="419"/>
      <c r="DO388" s="419"/>
      <c r="DP388" s="419"/>
      <c r="DQ388" s="419"/>
      <c r="DR388" s="419"/>
      <c r="DS388" s="419"/>
      <c r="DT388" s="419"/>
      <c r="DU388" s="419"/>
      <c r="DV388" s="419"/>
      <c r="DW388" s="419"/>
      <c r="DX388" s="419"/>
      <c r="DY388" s="419"/>
      <c r="DZ388" s="419"/>
      <c r="EA388" s="419"/>
      <c r="EB388" s="419"/>
      <c r="EC388" s="419"/>
      <c r="ED388" s="419"/>
      <c r="EE388" s="419"/>
      <c r="EF388" s="419"/>
      <c r="EG388" s="419"/>
      <c r="EH388" s="419"/>
      <c r="EI388" s="419"/>
      <c r="EJ388" s="419"/>
      <c r="EK388" s="419"/>
      <c r="EL388" s="419"/>
      <c r="EM388" s="419"/>
      <c r="EN388" s="419"/>
      <c r="EO388" s="419"/>
      <c r="EP388" s="419"/>
      <c r="EQ388" s="419"/>
      <c r="ER388" s="419"/>
      <c r="ES388" s="419"/>
      <c r="ET388" s="419"/>
      <c r="EU388" s="419"/>
    </row>
    <row r="389" spans="1:151" s="429" customFormat="1" ht="58" hidden="1">
      <c r="A389" s="429" t="s">
        <v>2777</v>
      </c>
      <c r="B389" s="429" t="s">
        <v>954</v>
      </c>
      <c r="C389" s="462" t="s">
        <v>361</v>
      </c>
      <c r="D389" s="431" t="s">
        <v>2778</v>
      </c>
      <c r="E389" s="431" t="s">
        <v>2779</v>
      </c>
      <c r="F389" s="429" t="s">
        <v>32</v>
      </c>
      <c r="G389" s="429" t="s">
        <v>1516</v>
      </c>
      <c r="H389" s="429" t="s">
        <v>1515</v>
      </c>
      <c r="I389" s="430">
        <v>43101</v>
      </c>
      <c r="J389" s="430" t="s">
        <v>1050</v>
      </c>
      <c r="K389" s="430" t="s">
        <v>1518</v>
      </c>
      <c r="L389" s="430" t="s">
        <v>1518</v>
      </c>
      <c r="M389" s="429" t="s">
        <v>1519</v>
      </c>
      <c r="N389" s="429" t="s">
        <v>1530</v>
      </c>
      <c r="O389" s="429" t="s">
        <v>1521</v>
      </c>
      <c r="P389" s="429" t="s">
        <v>33</v>
      </c>
      <c r="Q389" s="429" t="s">
        <v>32</v>
      </c>
      <c r="R389" s="429" t="s">
        <v>2696</v>
      </c>
      <c r="S389" s="429" t="s">
        <v>1516</v>
      </c>
      <c r="T389" s="429" t="s">
        <v>1523</v>
      </c>
      <c r="V389" s="429" t="s">
        <v>1524</v>
      </c>
      <c r="X389" s="429" t="s">
        <v>1524</v>
      </c>
      <c r="AA389" s="429" t="s">
        <v>32</v>
      </c>
      <c r="AB389" s="429" t="s">
        <v>1516</v>
      </c>
      <c r="AC389" s="429" t="s">
        <v>1516</v>
      </c>
      <c r="AD389" s="429" t="s">
        <v>1516</v>
      </c>
      <c r="AE389" s="429" t="s">
        <v>1516</v>
      </c>
      <c r="AF389" s="430">
        <v>44823</v>
      </c>
      <c r="AG389" s="429" t="s">
        <v>1516</v>
      </c>
      <c r="AH389" s="429">
        <v>1</v>
      </c>
      <c r="AI389" s="419"/>
      <c r="AJ389" s="419"/>
      <c r="AK389" s="419"/>
      <c r="AL389" s="419"/>
      <c r="AM389" s="419"/>
      <c r="AN389" s="419"/>
      <c r="AO389" s="419"/>
      <c r="AP389" s="419"/>
      <c r="AQ389" s="419"/>
      <c r="AR389" s="419"/>
      <c r="AS389" s="419"/>
      <c r="AT389" s="419"/>
      <c r="AU389" s="419"/>
      <c r="AV389" s="419"/>
      <c r="AW389" s="419"/>
      <c r="AX389" s="419"/>
      <c r="AY389" s="419"/>
      <c r="AZ389" s="419"/>
      <c r="BA389" s="419"/>
      <c r="BB389" s="419"/>
      <c r="BC389" s="419"/>
      <c r="BD389" s="419"/>
      <c r="BE389" s="419"/>
      <c r="BF389" s="419"/>
      <c r="BG389" s="419"/>
      <c r="BH389" s="419"/>
      <c r="BI389" s="419"/>
      <c r="BJ389" s="419"/>
      <c r="BK389" s="419"/>
      <c r="BL389" s="419"/>
      <c r="BM389" s="419"/>
      <c r="BN389" s="419"/>
      <c r="BO389" s="419"/>
      <c r="BP389" s="419"/>
      <c r="BQ389" s="419"/>
      <c r="BR389" s="419"/>
      <c r="BS389" s="419"/>
      <c r="BT389" s="419"/>
      <c r="BU389" s="419"/>
      <c r="BV389" s="419"/>
      <c r="BW389" s="419"/>
      <c r="BX389" s="419"/>
      <c r="BY389" s="419"/>
      <c r="BZ389" s="419"/>
      <c r="CA389" s="419"/>
      <c r="CB389" s="419"/>
      <c r="CC389" s="419"/>
      <c r="CD389" s="419"/>
      <c r="CE389" s="419"/>
      <c r="CF389" s="419"/>
      <c r="CG389" s="419"/>
      <c r="CH389" s="419"/>
      <c r="CI389" s="419"/>
      <c r="CJ389" s="419"/>
      <c r="CK389" s="419"/>
      <c r="CL389" s="419"/>
      <c r="CM389" s="419"/>
      <c r="CN389" s="419"/>
      <c r="CO389" s="419"/>
      <c r="CP389" s="419"/>
      <c r="CQ389" s="419"/>
      <c r="CR389" s="419"/>
      <c r="CS389" s="419"/>
      <c r="CT389" s="419"/>
      <c r="CU389" s="419"/>
      <c r="CV389" s="419"/>
      <c r="CW389" s="419"/>
      <c r="CX389" s="419"/>
      <c r="CY389" s="419"/>
      <c r="CZ389" s="419"/>
      <c r="DA389" s="419"/>
      <c r="DB389" s="419"/>
      <c r="DC389" s="419"/>
      <c r="DD389" s="419"/>
      <c r="DE389" s="419"/>
      <c r="DF389" s="419"/>
      <c r="DG389" s="419"/>
      <c r="DH389" s="419"/>
      <c r="DI389" s="419"/>
      <c r="DJ389" s="419"/>
      <c r="DK389" s="419"/>
      <c r="DL389" s="419"/>
      <c r="DM389" s="419"/>
      <c r="DN389" s="419"/>
      <c r="DO389" s="419"/>
      <c r="DP389" s="419"/>
      <c r="DQ389" s="419"/>
      <c r="DR389" s="419"/>
      <c r="DS389" s="419"/>
      <c r="DT389" s="419"/>
      <c r="DU389" s="419"/>
      <c r="DV389" s="419"/>
      <c r="DW389" s="419"/>
      <c r="DX389" s="419"/>
      <c r="DY389" s="419"/>
      <c r="DZ389" s="419"/>
      <c r="EA389" s="419"/>
      <c r="EB389" s="419"/>
      <c r="EC389" s="419"/>
      <c r="ED389" s="419"/>
      <c r="EE389" s="419"/>
      <c r="EF389" s="419"/>
      <c r="EG389" s="419"/>
      <c r="EH389" s="419"/>
      <c r="EI389" s="419"/>
      <c r="EJ389" s="419"/>
      <c r="EK389" s="419"/>
      <c r="EL389" s="419"/>
      <c r="EM389" s="419"/>
      <c r="EN389" s="419"/>
      <c r="EO389" s="419"/>
      <c r="EP389" s="419"/>
      <c r="EQ389" s="419"/>
      <c r="ER389" s="419"/>
      <c r="ES389" s="419"/>
      <c r="ET389" s="419"/>
      <c r="EU389" s="419"/>
    </row>
    <row r="390" spans="1:151" s="429" customFormat="1" ht="58" hidden="1">
      <c r="A390" s="429" t="s">
        <v>2780</v>
      </c>
      <c r="B390" s="429" t="s">
        <v>954</v>
      </c>
      <c r="C390" s="462" t="s">
        <v>361</v>
      </c>
      <c r="D390" s="431" t="s">
        <v>2781</v>
      </c>
      <c r="E390" s="431" t="s">
        <v>2782</v>
      </c>
      <c r="F390" s="429" t="s">
        <v>32</v>
      </c>
      <c r="G390" s="429" t="s">
        <v>1516</v>
      </c>
      <c r="H390" s="429" t="s">
        <v>1515</v>
      </c>
      <c r="I390" s="430">
        <v>43466</v>
      </c>
      <c r="J390" s="430" t="s">
        <v>1559</v>
      </c>
      <c r="K390" s="430" t="s">
        <v>1518</v>
      </c>
      <c r="L390" s="430" t="s">
        <v>1518</v>
      </c>
      <c r="M390" s="429" t="s">
        <v>1519</v>
      </c>
      <c r="N390" s="429" t="s">
        <v>1530</v>
      </c>
      <c r="O390" s="429" t="s">
        <v>1521</v>
      </c>
      <c r="P390" s="429" t="s">
        <v>33</v>
      </c>
      <c r="Q390" s="429" t="s">
        <v>32</v>
      </c>
      <c r="R390" s="429" t="s">
        <v>2696</v>
      </c>
      <c r="S390" s="429" t="s">
        <v>1516</v>
      </c>
      <c r="T390" s="429" t="s">
        <v>1523</v>
      </c>
      <c r="V390" s="429" t="s">
        <v>1524</v>
      </c>
      <c r="X390" s="429" t="s">
        <v>1524</v>
      </c>
      <c r="AA390" s="429" t="s">
        <v>33</v>
      </c>
      <c r="AB390" s="429" t="s">
        <v>1516</v>
      </c>
      <c r="AC390" s="429" t="s">
        <v>1516</v>
      </c>
      <c r="AD390" s="429" t="s">
        <v>1516</v>
      </c>
      <c r="AE390" s="429" t="s">
        <v>1516</v>
      </c>
      <c r="AF390" s="430">
        <v>44823</v>
      </c>
      <c r="AG390" s="429" t="s">
        <v>1516</v>
      </c>
      <c r="AH390" s="429">
        <v>1</v>
      </c>
      <c r="AI390" s="419"/>
      <c r="AJ390" s="419"/>
      <c r="AK390" s="419"/>
      <c r="AL390" s="419"/>
      <c r="AM390" s="419"/>
      <c r="AN390" s="419"/>
      <c r="AO390" s="419"/>
      <c r="AP390" s="419"/>
      <c r="AQ390" s="419"/>
      <c r="AR390" s="419"/>
      <c r="AS390" s="419"/>
      <c r="AT390" s="419"/>
      <c r="AU390" s="419"/>
      <c r="AV390" s="419"/>
      <c r="AW390" s="419"/>
      <c r="AX390" s="419"/>
      <c r="AY390" s="419"/>
      <c r="AZ390" s="419"/>
      <c r="BA390" s="419"/>
      <c r="BB390" s="419"/>
      <c r="BC390" s="419"/>
      <c r="BD390" s="419"/>
      <c r="BE390" s="419"/>
      <c r="BF390" s="419"/>
      <c r="BG390" s="419"/>
      <c r="BH390" s="419"/>
      <c r="BI390" s="419"/>
      <c r="BJ390" s="419"/>
      <c r="BK390" s="419"/>
      <c r="BL390" s="419"/>
      <c r="BM390" s="419"/>
      <c r="BN390" s="419"/>
      <c r="BO390" s="419"/>
      <c r="BP390" s="419"/>
      <c r="BQ390" s="419"/>
      <c r="BR390" s="419"/>
      <c r="BS390" s="419"/>
      <c r="BT390" s="419"/>
      <c r="BU390" s="419"/>
      <c r="BV390" s="419"/>
      <c r="BW390" s="419"/>
      <c r="BX390" s="419"/>
      <c r="BY390" s="419"/>
      <c r="BZ390" s="419"/>
      <c r="CA390" s="419"/>
      <c r="CB390" s="419"/>
      <c r="CC390" s="419"/>
      <c r="CD390" s="419"/>
      <c r="CE390" s="419"/>
      <c r="CF390" s="419"/>
      <c r="CG390" s="419"/>
      <c r="CH390" s="419"/>
      <c r="CI390" s="419"/>
      <c r="CJ390" s="419"/>
      <c r="CK390" s="419"/>
      <c r="CL390" s="419"/>
      <c r="CM390" s="419"/>
      <c r="CN390" s="419"/>
      <c r="CO390" s="419"/>
      <c r="CP390" s="419"/>
      <c r="CQ390" s="419"/>
      <c r="CR390" s="419"/>
      <c r="CS390" s="419"/>
      <c r="CT390" s="419"/>
      <c r="CU390" s="419"/>
      <c r="CV390" s="419"/>
      <c r="CW390" s="419"/>
      <c r="CX390" s="419"/>
      <c r="CY390" s="419"/>
      <c r="CZ390" s="419"/>
      <c r="DA390" s="419"/>
      <c r="DB390" s="419"/>
      <c r="DC390" s="419"/>
      <c r="DD390" s="419"/>
      <c r="DE390" s="419"/>
      <c r="DF390" s="419"/>
      <c r="DG390" s="419"/>
      <c r="DH390" s="419"/>
      <c r="DI390" s="419"/>
      <c r="DJ390" s="419"/>
      <c r="DK390" s="419"/>
      <c r="DL390" s="419"/>
      <c r="DM390" s="419"/>
      <c r="DN390" s="419"/>
      <c r="DO390" s="419"/>
      <c r="DP390" s="419"/>
      <c r="DQ390" s="419"/>
      <c r="DR390" s="419"/>
      <c r="DS390" s="419"/>
      <c r="DT390" s="419"/>
      <c r="DU390" s="419"/>
      <c r="DV390" s="419"/>
      <c r="DW390" s="419"/>
      <c r="DX390" s="419"/>
      <c r="DY390" s="419"/>
      <c r="DZ390" s="419"/>
      <c r="EA390" s="419"/>
      <c r="EB390" s="419"/>
      <c r="EC390" s="419"/>
      <c r="ED390" s="419"/>
      <c r="EE390" s="419"/>
      <c r="EF390" s="419"/>
      <c r="EG390" s="419"/>
      <c r="EH390" s="419"/>
      <c r="EI390" s="419"/>
      <c r="EJ390" s="419"/>
      <c r="EK390" s="419"/>
      <c r="EL390" s="419"/>
      <c r="EM390" s="419"/>
      <c r="EN390" s="419"/>
      <c r="EO390" s="419"/>
      <c r="EP390" s="419"/>
      <c r="EQ390" s="419"/>
      <c r="ER390" s="419"/>
      <c r="ES390" s="419"/>
      <c r="ET390" s="419"/>
      <c r="EU390" s="419"/>
    </row>
    <row r="391" spans="1:151" s="429" customFormat="1" ht="72.5" hidden="1">
      <c r="A391" s="429" t="s">
        <v>2783</v>
      </c>
      <c r="B391" s="429" t="s">
        <v>954</v>
      </c>
      <c r="C391" s="462" t="s">
        <v>361</v>
      </c>
      <c r="D391" s="431" t="s">
        <v>2784</v>
      </c>
      <c r="E391" s="431" t="s">
        <v>2785</v>
      </c>
      <c r="F391" s="429" t="s">
        <v>32</v>
      </c>
      <c r="G391" s="429" t="s">
        <v>1516</v>
      </c>
      <c r="H391" s="429" t="s">
        <v>1515</v>
      </c>
      <c r="I391" s="430">
        <v>43466</v>
      </c>
      <c r="J391" s="430" t="s">
        <v>1517</v>
      </c>
      <c r="K391" s="430" t="s">
        <v>1518</v>
      </c>
      <c r="L391" s="430" t="s">
        <v>1518</v>
      </c>
      <c r="M391" s="429" t="s">
        <v>1519</v>
      </c>
      <c r="N391" s="429" t="s">
        <v>1530</v>
      </c>
      <c r="O391" s="429" t="s">
        <v>1588</v>
      </c>
      <c r="P391" s="429" t="s">
        <v>33</v>
      </c>
      <c r="Q391" s="429" t="s">
        <v>32</v>
      </c>
      <c r="R391" s="429" t="s">
        <v>2696</v>
      </c>
      <c r="S391" s="429" t="s">
        <v>1516</v>
      </c>
      <c r="T391" s="429" t="s">
        <v>1523</v>
      </c>
      <c r="V391" s="429" t="s">
        <v>1524</v>
      </c>
      <c r="X391" s="429" t="s">
        <v>1524</v>
      </c>
      <c r="AA391" s="429" t="s">
        <v>32</v>
      </c>
      <c r="AB391" s="429" t="s">
        <v>1516</v>
      </c>
      <c r="AC391" s="429" t="s">
        <v>1516</v>
      </c>
      <c r="AD391" s="429" t="s">
        <v>1516</v>
      </c>
      <c r="AE391" s="429" t="s">
        <v>1516</v>
      </c>
      <c r="AF391" s="430">
        <v>44823</v>
      </c>
      <c r="AG391" s="429" t="s">
        <v>1516</v>
      </c>
      <c r="AH391" s="429">
        <v>1</v>
      </c>
      <c r="AI391" s="419"/>
      <c r="AJ391" s="419"/>
      <c r="AK391" s="419"/>
      <c r="AL391" s="419"/>
      <c r="AM391" s="419"/>
      <c r="AN391" s="419"/>
      <c r="AO391" s="419"/>
      <c r="AP391" s="419"/>
      <c r="AQ391" s="419"/>
      <c r="AR391" s="419"/>
      <c r="AS391" s="419"/>
      <c r="AT391" s="419"/>
      <c r="AU391" s="419"/>
      <c r="AV391" s="419"/>
      <c r="AW391" s="419"/>
      <c r="AX391" s="419"/>
      <c r="AY391" s="419"/>
      <c r="AZ391" s="419"/>
      <c r="BA391" s="419"/>
      <c r="BB391" s="419"/>
      <c r="BC391" s="419"/>
      <c r="BD391" s="419"/>
      <c r="BE391" s="419"/>
      <c r="BF391" s="419"/>
      <c r="BG391" s="419"/>
      <c r="BH391" s="419"/>
      <c r="BI391" s="419"/>
      <c r="BJ391" s="419"/>
      <c r="BK391" s="419"/>
      <c r="BL391" s="419"/>
      <c r="BM391" s="419"/>
      <c r="BN391" s="419"/>
      <c r="BO391" s="419"/>
      <c r="BP391" s="419"/>
      <c r="BQ391" s="419"/>
      <c r="BR391" s="419"/>
      <c r="BS391" s="419"/>
      <c r="BT391" s="419"/>
      <c r="BU391" s="419"/>
      <c r="BV391" s="419"/>
      <c r="BW391" s="419"/>
      <c r="BX391" s="419"/>
      <c r="BY391" s="419"/>
      <c r="BZ391" s="419"/>
      <c r="CA391" s="419"/>
      <c r="CB391" s="419"/>
      <c r="CC391" s="419"/>
      <c r="CD391" s="419"/>
      <c r="CE391" s="419"/>
      <c r="CF391" s="419"/>
      <c r="CG391" s="419"/>
      <c r="CH391" s="419"/>
      <c r="CI391" s="419"/>
      <c r="CJ391" s="419"/>
      <c r="CK391" s="419"/>
      <c r="CL391" s="419"/>
      <c r="CM391" s="419"/>
      <c r="CN391" s="419"/>
      <c r="CO391" s="419"/>
      <c r="CP391" s="419"/>
      <c r="CQ391" s="419"/>
      <c r="CR391" s="419"/>
      <c r="CS391" s="419"/>
      <c r="CT391" s="419"/>
      <c r="CU391" s="419"/>
      <c r="CV391" s="419"/>
      <c r="CW391" s="419"/>
      <c r="CX391" s="419"/>
      <c r="CY391" s="419"/>
      <c r="CZ391" s="419"/>
      <c r="DA391" s="419"/>
      <c r="DB391" s="419"/>
      <c r="DC391" s="419"/>
      <c r="DD391" s="419"/>
      <c r="DE391" s="419"/>
      <c r="DF391" s="419"/>
      <c r="DG391" s="419"/>
      <c r="DH391" s="419"/>
      <c r="DI391" s="419"/>
      <c r="DJ391" s="419"/>
      <c r="DK391" s="419"/>
      <c r="DL391" s="419"/>
      <c r="DM391" s="419"/>
      <c r="DN391" s="419"/>
      <c r="DO391" s="419"/>
      <c r="DP391" s="419"/>
      <c r="DQ391" s="419"/>
      <c r="DR391" s="419"/>
      <c r="DS391" s="419"/>
      <c r="DT391" s="419"/>
      <c r="DU391" s="419"/>
      <c r="DV391" s="419"/>
      <c r="DW391" s="419"/>
      <c r="DX391" s="419"/>
      <c r="DY391" s="419"/>
      <c r="DZ391" s="419"/>
      <c r="EA391" s="419"/>
      <c r="EB391" s="419"/>
      <c r="EC391" s="419"/>
      <c r="ED391" s="419"/>
      <c r="EE391" s="419"/>
      <c r="EF391" s="419"/>
      <c r="EG391" s="419"/>
      <c r="EH391" s="419"/>
      <c r="EI391" s="419"/>
      <c r="EJ391" s="419"/>
      <c r="EK391" s="419"/>
      <c r="EL391" s="419"/>
      <c r="EM391" s="419"/>
      <c r="EN391" s="419"/>
      <c r="EO391" s="419"/>
      <c r="EP391" s="419"/>
      <c r="EQ391" s="419"/>
      <c r="ER391" s="419"/>
      <c r="ES391" s="419"/>
      <c r="ET391" s="419"/>
      <c r="EU391" s="419"/>
    </row>
    <row r="392" spans="1:151" s="429" customFormat="1" ht="58" hidden="1">
      <c r="A392" s="429" t="s">
        <v>2786</v>
      </c>
      <c r="B392" s="429" t="s">
        <v>954</v>
      </c>
      <c r="C392" s="462" t="s">
        <v>361</v>
      </c>
      <c r="D392" s="431" t="s">
        <v>2787</v>
      </c>
      <c r="E392" s="431" t="s">
        <v>2788</v>
      </c>
      <c r="F392" s="429" t="s">
        <v>32</v>
      </c>
      <c r="G392" s="429" t="s">
        <v>1516</v>
      </c>
      <c r="H392" s="429" t="s">
        <v>1515</v>
      </c>
      <c r="I392" s="430">
        <v>43466</v>
      </c>
      <c r="J392" s="430" t="s">
        <v>1517</v>
      </c>
      <c r="K392" s="430" t="s">
        <v>1518</v>
      </c>
      <c r="L392" s="430" t="s">
        <v>1518</v>
      </c>
      <c r="M392" s="429" t="s">
        <v>1519</v>
      </c>
      <c r="N392" s="429" t="s">
        <v>1530</v>
      </c>
      <c r="O392" s="429" t="s">
        <v>1588</v>
      </c>
      <c r="P392" s="429" t="s">
        <v>33</v>
      </c>
      <c r="Q392" s="429" t="s">
        <v>32</v>
      </c>
      <c r="R392" s="429" t="s">
        <v>2696</v>
      </c>
      <c r="S392" s="429" t="s">
        <v>1516</v>
      </c>
      <c r="T392" s="429" t="s">
        <v>1523</v>
      </c>
      <c r="V392" s="429" t="s">
        <v>1524</v>
      </c>
      <c r="X392" s="429" t="s">
        <v>1524</v>
      </c>
      <c r="AA392" s="429" t="s">
        <v>32</v>
      </c>
      <c r="AB392" s="429" t="s">
        <v>1516</v>
      </c>
      <c r="AC392" s="429" t="s">
        <v>1516</v>
      </c>
      <c r="AD392" s="429" t="s">
        <v>1516</v>
      </c>
      <c r="AE392" s="429" t="s">
        <v>1516</v>
      </c>
      <c r="AF392" s="430">
        <v>44823</v>
      </c>
      <c r="AG392" s="429" t="s">
        <v>1516</v>
      </c>
      <c r="AH392" s="429">
        <v>1</v>
      </c>
      <c r="AI392" s="419"/>
      <c r="AJ392" s="419"/>
      <c r="AK392" s="419"/>
      <c r="AL392" s="419"/>
      <c r="AM392" s="419"/>
      <c r="AN392" s="419"/>
      <c r="AO392" s="419"/>
      <c r="AP392" s="419"/>
      <c r="AQ392" s="419"/>
      <c r="AR392" s="419"/>
      <c r="AS392" s="419"/>
      <c r="AT392" s="419"/>
      <c r="AU392" s="419"/>
      <c r="AV392" s="419"/>
      <c r="AW392" s="419"/>
      <c r="AX392" s="419"/>
      <c r="AY392" s="419"/>
      <c r="AZ392" s="419"/>
      <c r="BA392" s="419"/>
      <c r="BB392" s="419"/>
      <c r="BC392" s="419"/>
      <c r="BD392" s="419"/>
      <c r="BE392" s="419"/>
      <c r="BF392" s="419"/>
      <c r="BG392" s="419"/>
      <c r="BH392" s="419"/>
      <c r="BI392" s="419"/>
      <c r="BJ392" s="419"/>
      <c r="BK392" s="419"/>
      <c r="BL392" s="419"/>
      <c r="BM392" s="419"/>
      <c r="BN392" s="419"/>
      <c r="BO392" s="419"/>
      <c r="BP392" s="419"/>
      <c r="BQ392" s="419"/>
      <c r="BR392" s="419"/>
      <c r="BS392" s="419"/>
      <c r="BT392" s="419"/>
      <c r="BU392" s="419"/>
      <c r="BV392" s="419"/>
      <c r="BW392" s="419"/>
      <c r="BX392" s="419"/>
      <c r="BY392" s="419"/>
      <c r="BZ392" s="419"/>
      <c r="CA392" s="419"/>
      <c r="CB392" s="419"/>
      <c r="CC392" s="419"/>
      <c r="CD392" s="419"/>
      <c r="CE392" s="419"/>
      <c r="CF392" s="419"/>
      <c r="CG392" s="419"/>
      <c r="CH392" s="419"/>
      <c r="CI392" s="419"/>
      <c r="CJ392" s="419"/>
      <c r="CK392" s="419"/>
      <c r="CL392" s="419"/>
      <c r="CM392" s="419"/>
      <c r="CN392" s="419"/>
      <c r="CO392" s="419"/>
      <c r="CP392" s="419"/>
      <c r="CQ392" s="419"/>
      <c r="CR392" s="419"/>
      <c r="CS392" s="419"/>
      <c r="CT392" s="419"/>
      <c r="CU392" s="419"/>
      <c r="CV392" s="419"/>
      <c r="CW392" s="419"/>
      <c r="CX392" s="419"/>
      <c r="CY392" s="419"/>
      <c r="CZ392" s="419"/>
      <c r="DA392" s="419"/>
      <c r="DB392" s="419"/>
      <c r="DC392" s="419"/>
      <c r="DD392" s="419"/>
      <c r="DE392" s="419"/>
      <c r="DF392" s="419"/>
      <c r="DG392" s="419"/>
      <c r="DH392" s="419"/>
      <c r="DI392" s="419"/>
      <c r="DJ392" s="419"/>
      <c r="DK392" s="419"/>
      <c r="DL392" s="419"/>
      <c r="DM392" s="419"/>
      <c r="DN392" s="419"/>
      <c r="DO392" s="419"/>
      <c r="DP392" s="419"/>
      <c r="DQ392" s="419"/>
      <c r="DR392" s="419"/>
      <c r="DS392" s="419"/>
      <c r="DT392" s="419"/>
      <c r="DU392" s="419"/>
      <c r="DV392" s="419"/>
      <c r="DW392" s="419"/>
      <c r="DX392" s="419"/>
      <c r="DY392" s="419"/>
      <c r="DZ392" s="419"/>
      <c r="EA392" s="419"/>
      <c r="EB392" s="419"/>
      <c r="EC392" s="419"/>
      <c r="ED392" s="419"/>
      <c r="EE392" s="419"/>
      <c r="EF392" s="419"/>
      <c r="EG392" s="419"/>
      <c r="EH392" s="419"/>
      <c r="EI392" s="419"/>
      <c r="EJ392" s="419"/>
      <c r="EK392" s="419"/>
      <c r="EL392" s="419"/>
      <c r="EM392" s="419"/>
      <c r="EN392" s="419"/>
      <c r="EO392" s="419"/>
      <c r="EP392" s="419"/>
      <c r="EQ392" s="419"/>
      <c r="ER392" s="419"/>
      <c r="ES392" s="419"/>
      <c r="ET392" s="419"/>
      <c r="EU392" s="419"/>
    </row>
    <row r="393" spans="1:151" s="429" customFormat="1" ht="43.5" hidden="1">
      <c r="A393" s="429" t="s">
        <v>2789</v>
      </c>
      <c r="B393" s="429" t="s">
        <v>954</v>
      </c>
      <c r="C393" s="462" t="s">
        <v>361</v>
      </c>
      <c r="D393" s="431" t="s">
        <v>2790</v>
      </c>
      <c r="E393" s="431" t="s">
        <v>2791</v>
      </c>
      <c r="F393" s="429" t="s">
        <v>32</v>
      </c>
      <c r="G393" s="429" t="s">
        <v>1516</v>
      </c>
      <c r="H393" s="429" t="s">
        <v>1515</v>
      </c>
      <c r="I393" s="430">
        <v>43466</v>
      </c>
      <c r="J393" s="430" t="s">
        <v>1517</v>
      </c>
      <c r="K393" s="430" t="s">
        <v>1518</v>
      </c>
      <c r="L393" s="430" t="s">
        <v>1518</v>
      </c>
      <c r="M393" s="429" t="s">
        <v>1519</v>
      </c>
      <c r="N393" s="429" t="s">
        <v>1530</v>
      </c>
      <c r="O393" s="429" t="s">
        <v>1588</v>
      </c>
      <c r="P393" s="429" t="s">
        <v>33</v>
      </c>
      <c r="Q393" s="429" t="s">
        <v>32</v>
      </c>
      <c r="R393" s="429" t="s">
        <v>2696</v>
      </c>
      <c r="S393" s="429" t="s">
        <v>1516</v>
      </c>
      <c r="T393" s="429" t="s">
        <v>1523</v>
      </c>
      <c r="V393" s="429" t="s">
        <v>1524</v>
      </c>
      <c r="X393" s="429" t="s">
        <v>1524</v>
      </c>
      <c r="AA393" s="429" t="s">
        <v>32</v>
      </c>
      <c r="AB393" s="429" t="s">
        <v>1516</v>
      </c>
      <c r="AC393" s="429" t="s">
        <v>1516</v>
      </c>
      <c r="AD393" s="429" t="s">
        <v>1516</v>
      </c>
      <c r="AE393" s="429" t="s">
        <v>1516</v>
      </c>
      <c r="AF393" s="430">
        <v>44823</v>
      </c>
      <c r="AG393" s="429" t="s">
        <v>1516</v>
      </c>
      <c r="AH393" s="429">
        <v>1</v>
      </c>
      <c r="AI393" s="419"/>
      <c r="AJ393" s="419"/>
      <c r="AK393" s="419"/>
      <c r="AL393" s="419"/>
      <c r="AM393" s="419"/>
      <c r="AN393" s="419"/>
      <c r="AO393" s="419"/>
      <c r="AP393" s="419"/>
      <c r="AQ393" s="419"/>
      <c r="AR393" s="419"/>
      <c r="AS393" s="419"/>
      <c r="AT393" s="419"/>
      <c r="AU393" s="419"/>
      <c r="AV393" s="419"/>
      <c r="AW393" s="419"/>
      <c r="AX393" s="419"/>
      <c r="AY393" s="419"/>
      <c r="AZ393" s="419"/>
      <c r="BA393" s="419"/>
      <c r="BB393" s="419"/>
      <c r="BC393" s="419"/>
      <c r="BD393" s="419"/>
      <c r="BE393" s="419"/>
      <c r="BF393" s="419"/>
      <c r="BG393" s="419"/>
      <c r="BH393" s="419"/>
      <c r="BI393" s="419"/>
      <c r="BJ393" s="419"/>
      <c r="BK393" s="419"/>
      <c r="BL393" s="419"/>
      <c r="BM393" s="419"/>
      <c r="BN393" s="419"/>
      <c r="BO393" s="419"/>
      <c r="BP393" s="419"/>
      <c r="BQ393" s="419"/>
      <c r="BR393" s="419"/>
      <c r="BS393" s="419"/>
      <c r="BT393" s="419"/>
      <c r="BU393" s="419"/>
      <c r="BV393" s="419"/>
      <c r="BW393" s="419"/>
      <c r="BX393" s="419"/>
      <c r="BY393" s="419"/>
      <c r="BZ393" s="419"/>
      <c r="CA393" s="419"/>
      <c r="CB393" s="419"/>
      <c r="CC393" s="419"/>
      <c r="CD393" s="419"/>
      <c r="CE393" s="419"/>
      <c r="CF393" s="419"/>
      <c r="CG393" s="419"/>
      <c r="CH393" s="419"/>
      <c r="CI393" s="419"/>
      <c r="CJ393" s="419"/>
      <c r="CK393" s="419"/>
      <c r="CL393" s="419"/>
      <c r="CM393" s="419"/>
      <c r="CN393" s="419"/>
      <c r="CO393" s="419"/>
      <c r="CP393" s="419"/>
      <c r="CQ393" s="419"/>
      <c r="CR393" s="419"/>
      <c r="CS393" s="419"/>
      <c r="CT393" s="419"/>
      <c r="CU393" s="419"/>
      <c r="CV393" s="419"/>
      <c r="CW393" s="419"/>
      <c r="CX393" s="419"/>
      <c r="CY393" s="419"/>
      <c r="CZ393" s="419"/>
      <c r="DA393" s="419"/>
      <c r="DB393" s="419"/>
      <c r="DC393" s="419"/>
      <c r="DD393" s="419"/>
      <c r="DE393" s="419"/>
      <c r="DF393" s="419"/>
      <c r="DG393" s="419"/>
      <c r="DH393" s="419"/>
      <c r="DI393" s="419"/>
      <c r="DJ393" s="419"/>
      <c r="DK393" s="419"/>
      <c r="DL393" s="419"/>
      <c r="DM393" s="419"/>
      <c r="DN393" s="419"/>
      <c r="DO393" s="419"/>
      <c r="DP393" s="419"/>
      <c r="DQ393" s="419"/>
      <c r="DR393" s="419"/>
      <c r="DS393" s="419"/>
      <c r="DT393" s="419"/>
      <c r="DU393" s="419"/>
      <c r="DV393" s="419"/>
      <c r="DW393" s="419"/>
      <c r="DX393" s="419"/>
      <c r="DY393" s="419"/>
      <c r="DZ393" s="419"/>
      <c r="EA393" s="419"/>
      <c r="EB393" s="419"/>
      <c r="EC393" s="419"/>
      <c r="ED393" s="419"/>
      <c r="EE393" s="419"/>
      <c r="EF393" s="419"/>
      <c r="EG393" s="419"/>
      <c r="EH393" s="419"/>
      <c r="EI393" s="419"/>
      <c r="EJ393" s="419"/>
      <c r="EK393" s="419"/>
      <c r="EL393" s="419"/>
      <c r="EM393" s="419"/>
      <c r="EN393" s="419"/>
      <c r="EO393" s="419"/>
      <c r="EP393" s="419"/>
      <c r="EQ393" s="419"/>
      <c r="ER393" s="419"/>
      <c r="ES393" s="419"/>
      <c r="ET393" s="419"/>
      <c r="EU393" s="419"/>
    </row>
    <row r="394" spans="1:151" s="429" customFormat="1" ht="116" hidden="1">
      <c r="A394" s="429" t="s">
        <v>2792</v>
      </c>
      <c r="B394" s="429" t="s">
        <v>954</v>
      </c>
      <c r="C394" s="462" t="s">
        <v>361</v>
      </c>
      <c r="D394" s="431" t="s">
        <v>2793</v>
      </c>
      <c r="E394" s="431" t="s">
        <v>2793</v>
      </c>
      <c r="F394" s="429" t="s">
        <v>32</v>
      </c>
      <c r="G394" s="429" t="s">
        <v>1516</v>
      </c>
      <c r="H394" s="429" t="s">
        <v>1515</v>
      </c>
      <c r="I394" s="430">
        <v>43466</v>
      </c>
      <c r="J394" s="430" t="s">
        <v>1517</v>
      </c>
      <c r="K394" s="430" t="s">
        <v>1518</v>
      </c>
      <c r="L394" s="430" t="s">
        <v>1518</v>
      </c>
      <c r="M394" s="429" t="s">
        <v>1519</v>
      </c>
      <c r="N394" s="429" t="s">
        <v>1530</v>
      </c>
      <c r="O394" s="429" t="s">
        <v>1588</v>
      </c>
      <c r="P394" s="429" t="s">
        <v>33</v>
      </c>
      <c r="Q394" s="429" t="s">
        <v>32</v>
      </c>
      <c r="R394" s="429" t="s">
        <v>2696</v>
      </c>
      <c r="S394" s="429" t="s">
        <v>1516</v>
      </c>
      <c r="T394" s="429" t="s">
        <v>1523</v>
      </c>
      <c r="V394" s="429" t="s">
        <v>1524</v>
      </c>
      <c r="X394" s="429" t="s">
        <v>1524</v>
      </c>
      <c r="AA394" s="429" t="s">
        <v>32</v>
      </c>
      <c r="AB394" s="429" t="s">
        <v>1516</v>
      </c>
      <c r="AC394" s="429" t="s">
        <v>1516</v>
      </c>
      <c r="AD394" s="429" t="s">
        <v>1516</v>
      </c>
      <c r="AE394" s="429" t="s">
        <v>1516</v>
      </c>
      <c r="AF394" s="430">
        <v>44823</v>
      </c>
      <c r="AG394" s="429" t="s">
        <v>1516</v>
      </c>
      <c r="AH394" s="429">
        <v>1</v>
      </c>
      <c r="AI394" s="419"/>
      <c r="AJ394" s="419"/>
      <c r="AK394" s="419"/>
      <c r="AL394" s="419"/>
      <c r="AM394" s="419"/>
      <c r="AN394" s="419"/>
      <c r="AO394" s="419"/>
      <c r="AP394" s="419"/>
      <c r="AQ394" s="419"/>
      <c r="AR394" s="419"/>
      <c r="AS394" s="419"/>
      <c r="AT394" s="419"/>
      <c r="AU394" s="419"/>
      <c r="AV394" s="419"/>
      <c r="AW394" s="419"/>
      <c r="AX394" s="419"/>
      <c r="AY394" s="419"/>
      <c r="AZ394" s="419"/>
      <c r="BA394" s="419"/>
      <c r="BB394" s="419"/>
      <c r="BC394" s="419"/>
      <c r="BD394" s="419"/>
      <c r="BE394" s="419"/>
      <c r="BF394" s="419"/>
      <c r="BG394" s="419"/>
      <c r="BH394" s="419"/>
      <c r="BI394" s="419"/>
      <c r="BJ394" s="419"/>
      <c r="BK394" s="419"/>
      <c r="BL394" s="419"/>
      <c r="BM394" s="419"/>
      <c r="BN394" s="419"/>
      <c r="BO394" s="419"/>
      <c r="BP394" s="419"/>
      <c r="BQ394" s="419"/>
      <c r="BR394" s="419"/>
      <c r="BS394" s="419"/>
      <c r="BT394" s="419"/>
      <c r="BU394" s="419"/>
      <c r="BV394" s="419"/>
      <c r="BW394" s="419"/>
      <c r="BX394" s="419"/>
      <c r="BY394" s="419"/>
      <c r="BZ394" s="419"/>
      <c r="CA394" s="419"/>
      <c r="CB394" s="419"/>
      <c r="CC394" s="419"/>
      <c r="CD394" s="419"/>
      <c r="CE394" s="419"/>
      <c r="CF394" s="419"/>
      <c r="CG394" s="419"/>
      <c r="CH394" s="419"/>
      <c r="CI394" s="419"/>
      <c r="CJ394" s="419"/>
      <c r="CK394" s="419"/>
      <c r="CL394" s="419"/>
      <c r="CM394" s="419"/>
      <c r="CN394" s="419"/>
      <c r="CO394" s="419"/>
      <c r="CP394" s="419"/>
      <c r="CQ394" s="419"/>
      <c r="CR394" s="419"/>
      <c r="CS394" s="419"/>
      <c r="CT394" s="419"/>
      <c r="CU394" s="419"/>
      <c r="CV394" s="419"/>
      <c r="CW394" s="419"/>
      <c r="CX394" s="419"/>
      <c r="CY394" s="419"/>
      <c r="CZ394" s="419"/>
      <c r="DA394" s="419"/>
      <c r="DB394" s="419"/>
      <c r="DC394" s="419"/>
      <c r="DD394" s="419"/>
      <c r="DE394" s="419"/>
      <c r="DF394" s="419"/>
      <c r="DG394" s="419"/>
      <c r="DH394" s="419"/>
      <c r="DI394" s="419"/>
      <c r="DJ394" s="419"/>
      <c r="DK394" s="419"/>
      <c r="DL394" s="419"/>
      <c r="DM394" s="419"/>
      <c r="DN394" s="419"/>
      <c r="DO394" s="419"/>
      <c r="DP394" s="419"/>
      <c r="DQ394" s="419"/>
      <c r="DR394" s="419"/>
      <c r="DS394" s="419"/>
      <c r="DT394" s="419"/>
      <c r="DU394" s="419"/>
      <c r="DV394" s="419"/>
      <c r="DW394" s="419"/>
      <c r="DX394" s="419"/>
      <c r="DY394" s="419"/>
      <c r="DZ394" s="419"/>
      <c r="EA394" s="419"/>
      <c r="EB394" s="419"/>
      <c r="EC394" s="419"/>
      <c r="ED394" s="419"/>
      <c r="EE394" s="419"/>
      <c r="EF394" s="419"/>
      <c r="EG394" s="419"/>
      <c r="EH394" s="419"/>
      <c r="EI394" s="419"/>
      <c r="EJ394" s="419"/>
      <c r="EK394" s="419"/>
      <c r="EL394" s="419"/>
      <c r="EM394" s="419"/>
      <c r="EN394" s="419"/>
      <c r="EO394" s="419"/>
      <c r="EP394" s="419"/>
      <c r="EQ394" s="419"/>
      <c r="ER394" s="419"/>
      <c r="ES394" s="419"/>
      <c r="ET394" s="419"/>
      <c r="EU394" s="419"/>
    </row>
    <row r="395" spans="1:151" s="429" customFormat="1" ht="72.5" hidden="1">
      <c r="A395" s="429" t="s">
        <v>2794</v>
      </c>
      <c r="B395" s="429" t="s">
        <v>954</v>
      </c>
      <c r="C395" s="462" t="s">
        <v>361</v>
      </c>
      <c r="D395" s="462" t="s">
        <v>2795</v>
      </c>
      <c r="E395" s="429" t="s">
        <v>2796</v>
      </c>
      <c r="F395" s="429" t="s">
        <v>32</v>
      </c>
      <c r="G395" s="429" t="s">
        <v>1516</v>
      </c>
      <c r="H395" s="429" t="s">
        <v>1515</v>
      </c>
      <c r="I395" s="430">
        <v>43831</v>
      </c>
      <c r="J395" s="430" t="s">
        <v>1517</v>
      </c>
      <c r="K395" s="430" t="s">
        <v>1518</v>
      </c>
      <c r="L395" s="430" t="s">
        <v>1518</v>
      </c>
      <c r="M395" s="429" t="s">
        <v>1519</v>
      </c>
      <c r="N395" s="429" t="s">
        <v>1530</v>
      </c>
      <c r="O395" s="429" t="s">
        <v>1588</v>
      </c>
      <c r="P395" s="429" t="s">
        <v>33</v>
      </c>
      <c r="Q395" s="429" t="s">
        <v>33</v>
      </c>
      <c r="R395" s="429" t="s">
        <v>1516</v>
      </c>
      <c r="S395" s="433" t="s">
        <v>2797</v>
      </c>
      <c r="T395" s="429" t="s">
        <v>1523</v>
      </c>
      <c r="V395" s="429" t="s">
        <v>1524</v>
      </c>
      <c r="X395" s="429" t="s">
        <v>1524</v>
      </c>
      <c r="AA395" s="429" t="s">
        <v>32</v>
      </c>
      <c r="AB395" s="429" t="s">
        <v>1516</v>
      </c>
      <c r="AC395" s="429" t="s">
        <v>1516</v>
      </c>
      <c r="AD395" s="429" t="s">
        <v>1516</v>
      </c>
      <c r="AE395" s="429" t="s">
        <v>1516</v>
      </c>
      <c r="AF395" s="430">
        <v>44823</v>
      </c>
      <c r="AG395" s="429" t="s">
        <v>1516</v>
      </c>
      <c r="AH395" s="429">
        <v>1</v>
      </c>
      <c r="AI395" s="419"/>
      <c r="AJ395" s="419"/>
      <c r="AK395" s="419"/>
      <c r="AL395" s="419"/>
      <c r="AM395" s="419"/>
      <c r="AN395" s="419"/>
      <c r="AO395" s="419"/>
      <c r="AP395" s="419"/>
      <c r="AQ395" s="419"/>
      <c r="AR395" s="419"/>
      <c r="AS395" s="419"/>
      <c r="AT395" s="419"/>
      <c r="AU395" s="419"/>
      <c r="AV395" s="419"/>
      <c r="AW395" s="419"/>
      <c r="AX395" s="419"/>
      <c r="AY395" s="419"/>
      <c r="AZ395" s="419"/>
      <c r="BA395" s="419"/>
      <c r="BB395" s="419"/>
      <c r="BC395" s="419"/>
      <c r="BD395" s="419"/>
      <c r="BE395" s="419"/>
      <c r="BF395" s="419"/>
      <c r="BG395" s="419"/>
      <c r="BH395" s="419"/>
      <c r="BI395" s="419"/>
      <c r="BJ395" s="419"/>
      <c r="BK395" s="419"/>
      <c r="BL395" s="419"/>
      <c r="BM395" s="419"/>
      <c r="BN395" s="419"/>
      <c r="BO395" s="419"/>
      <c r="BP395" s="419"/>
      <c r="BQ395" s="419"/>
      <c r="BR395" s="419"/>
      <c r="BS395" s="419"/>
      <c r="BT395" s="419"/>
      <c r="BU395" s="419"/>
      <c r="BV395" s="419"/>
      <c r="BW395" s="419"/>
      <c r="BX395" s="419"/>
      <c r="BY395" s="419"/>
      <c r="BZ395" s="419"/>
      <c r="CA395" s="419"/>
      <c r="CB395" s="419"/>
      <c r="CC395" s="419"/>
      <c r="CD395" s="419"/>
      <c r="CE395" s="419"/>
      <c r="CF395" s="419"/>
      <c r="CG395" s="419"/>
      <c r="CH395" s="419"/>
      <c r="CI395" s="419"/>
      <c r="CJ395" s="419"/>
      <c r="CK395" s="419"/>
      <c r="CL395" s="419"/>
      <c r="CM395" s="419"/>
      <c r="CN395" s="419"/>
      <c r="CO395" s="419"/>
      <c r="CP395" s="419"/>
      <c r="CQ395" s="419"/>
      <c r="CR395" s="419"/>
      <c r="CS395" s="419"/>
      <c r="CT395" s="419"/>
      <c r="CU395" s="419"/>
      <c r="CV395" s="419"/>
      <c r="CW395" s="419"/>
      <c r="CX395" s="419"/>
      <c r="CY395" s="419"/>
      <c r="CZ395" s="419"/>
      <c r="DA395" s="419"/>
      <c r="DB395" s="419"/>
      <c r="DC395" s="419"/>
      <c r="DD395" s="419"/>
      <c r="DE395" s="419"/>
      <c r="DF395" s="419"/>
      <c r="DG395" s="419"/>
      <c r="DH395" s="419"/>
      <c r="DI395" s="419"/>
      <c r="DJ395" s="419"/>
      <c r="DK395" s="419"/>
      <c r="DL395" s="419"/>
      <c r="DM395" s="419"/>
      <c r="DN395" s="419"/>
      <c r="DO395" s="419"/>
      <c r="DP395" s="419"/>
      <c r="DQ395" s="419"/>
      <c r="DR395" s="419"/>
      <c r="DS395" s="419"/>
      <c r="DT395" s="419"/>
      <c r="DU395" s="419"/>
      <c r="DV395" s="419"/>
      <c r="DW395" s="419"/>
      <c r="DX395" s="419"/>
      <c r="DY395" s="419"/>
      <c r="DZ395" s="419"/>
      <c r="EA395" s="419"/>
      <c r="EB395" s="419"/>
      <c r="EC395" s="419"/>
      <c r="ED395" s="419"/>
      <c r="EE395" s="419"/>
      <c r="EF395" s="419"/>
      <c r="EG395" s="419"/>
      <c r="EH395" s="419"/>
      <c r="EI395" s="419"/>
      <c r="EJ395" s="419"/>
      <c r="EK395" s="419"/>
      <c r="EL395" s="419"/>
      <c r="EM395" s="419"/>
      <c r="EN395" s="419"/>
      <c r="EO395" s="419"/>
      <c r="EP395" s="419"/>
      <c r="EQ395" s="419"/>
      <c r="ER395" s="419"/>
      <c r="ES395" s="419"/>
      <c r="ET395" s="419"/>
      <c r="EU395" s="419"/>
    </row>
    <row r="396" spans="1:151" s="429" customFormat="1" ht="72.5" hidden="1">
      <c r="A396" s="429" t="s">
        <v>2798</v>
      </c>
      <c r="B396" s="429" t="s">
        <v>954</v>
      </c>
      <c r="C396" s="462" t="s">
        <v>361</v>
      </c>
      <c r="D396" s="462" t="s">
        <v>2799</v>
      </c>
      <c r="E396" s="429" t="s">
        <v>2800</v>
      </c>
      <c r="F396" s="429" t="s">
        <v>32</v>
      </c>
      <c r="G396" s="429" t="s">
        <v>1516</v>
      </c>
      <c r="H396" s="429" t="s">
        <v>1515</v>
      </c>
      <c r="I396" s="430">
        <v>43101</v>
      </c>
      <c r="J396" s="430" t="s">
        <v>1517</v>
      </c>
      <c r="K396" s="430" t="s">
        <v>1518</v>
      </c>
      <c r="L396" s="430" t="s">
        <v>1518</v>
      </c>
      <c r="M396" s="429" t="s">
        <v>1519</v>
      </c>
      <c r="N396" s="429" t="s">
        <v>1530</v>
      </c>
      <c r="O396" s="429" t="s">
        <v>1588</v>
      </c>
      <c r="P396" s="429" t="s">
        <v>33</v>
      </c>
      <c r="Q396" s="429" t="s">
        <v>33</v>
      </c>
      <c r="R396" s="429" t="s">
        <v>1516</v>
      </c>
      <c r="S396" s="433" t="s">
        <v>2801</v>
      </c>
      <c r="T396" s="429" t="s">
        <v>1523</v>
      </c>
      <c r="V396" s="429" t="s">
        <v>1524</v>
      </c>
      <c r="X396" s="429" t="s">
        <v>1524</v>
      </c>
      <c r="AA396" s="429" t="s">
        <v>32</v>
      </c>
      <c r="AB396" s="429" t="s">
        <v>1516</v>
      </c>
      <c r="AC396" s="429" t="s">
        <v>1516</v>
      </c>
      <c r="AD396" s="429" t="s">
        <v>1516</v>
      </c>
      <c r="AE396" s="429" t="s">
        <v>1516</v>
      </c>
      <c r="AF396" s="430">
        <v>44823</v>
      </c>
      <c r="AG396" s="429" t="s">
        <v>1516</v>
      </c>
      <c r="AH396" s="429">
        <v>1</v>
      </c>
      <c r="AI396" s="419"/>
      <c r="AJ396" s="419"/>
      <c r="AK396" s="419"/>
      <c r="AL396" s="419"/>
      <c r="AM396" s="419"/>
      <c r="AN396" s="419"/>
      <c r="AO396" s="419"/>
      <c r="AP396" s="419"/>
      <c r="AQ396" s="419"/>
      <c r="AR396" s="419"/>
      <c r="AS396" s="419"/>
      <c r="AT396" s="419"/>
      <c r="AU396" s="419"/>
      <c r="AV396" s="419"/>
      <c r="AW396" s="419"/>
      <c r="AX396" s="419"/>
      <c r="AY396" s="419"/>
      <c r="AZ396" s="419"/>
      <c r="BA396" s="419"/>
      <c r="BB396" s="419"/>
      <c r="BC396" s="419"/>
      <c r="BD396" s="419"/>
      <c r="BE396" s="419"/>
      <c r="BF396" s="419"/>
      <c r="BG396" s="419"/>
      <c r="BH396" s="419"/>
      <c r="BI396" s="419"/>
      <c r="BJ396" s="419"/>
      <c r="BK396" s="419"/>
      <c r="BL396" s="419"/>
      <c r="BM396" s="419"/>
      <c r="BN396" s="419"/>
      <c r="BO396" s="419"/>
      <c r="BP396" s="419"/>
      <c r="BQ396" s="419"/>
      <c r="BR396" s="419"/>
      <c r="BS396" s="419"/>
      <c r="BT396" s="419"/>
      <c r="BU396" s="419"/>
      <c r="BV396" s="419"/>
      <c r="BW396" s="419"/>
      <c r="BX396" s="419"/>
      <c r="BY396" s="419"/>
      <c r="BZ396" s="419"/>
      <c r="CA396" s="419"/>
      <c r="CB396" s="419"/>
      <c r="CC396" s="419"/>
      <c r="CD396" s="419"/>
      <c r="CE396" s="419"/>
      <c r="CF396" s="419"/>
      <c r="CG396" s="419"/>
      <c r="CH396" s="419"/>
      <c r="CI396" s="419"/>
      <c r="CJ396" s="419"/>
      <c r="CK396" s="419"/>
      <c r="CL396" s="419"/>
      <c r="CM396" s="419"/>
      <c r="CN396" s="419"/>
      <c r="CO396" s="419"/>
      <c r="CP396" s="419"/>
      <c r="CQ396" s="419"/>
      <c r="CR396" s="419"/>
      <c r="CS396" s="419"/>
      <c r="CT396" s="419"/>
      <c r="CU396" s="419"/>
      <c r="CV396" s="419"/>
      <c r="CW396" s="419"/>
      <c r="CX396" s="419"/>
      <c r="CY396" s="419"/>
      <c r="CZ396" s="419"/>
      <c r="DA396" s="419"/>
      <c r="DB396" s="419"/>
      <c r="DC396" s="419"/>
      <c r="DD396" s="419"/>
      <c r="DE396" s="419"/>
      <c r="DF396" s="419"/>
      <c r="DG396" s="419"/>
      <c r="DH396" s="419"/>
      <c r="DI396" s="419"/>
      <c r="DJ396" s="419"/>
      <c r="DK396" s="419"/>
      <c r="DL396" s="419"/>
      <c r="DM396" s="419"/>
      <c r="DN396" s="419"/>
      <c r="DO396" s="419"/>
      <c r="DP396" s="419"/>
      <c r="DQ396" s="419"/>
      <c r="DR396" s="419"/>
      <c r="DS396" s="419"/>
      <c r="DT396" s="419"/>
      <c r="DU396" s="419"/>
      <c r="DV396" s="419"/>
      <c r="DW396" s="419"/>
      <c r="DX396" s="419"/>
      <c r="DY396" s="419"/>
      <c r="DZ396" s="419"/>
      <c r="EA396" s="419"/>
      <c r="EB396" s="419"/>
      <c r="EC396" s="419"/>
      <c r="ED396" s="419"/>
      <c r="EE396" s="419"/>
      <c r="EF396" s="419"/>
      <c r="EG396" s="419"/>
      <c r="EH396" s="419"/>
      <c r="EI396" s="419"/>
      <c r="EJ396" s="419"/>
      <c r="EK396" s="419"/>
      <c r="EL396" s="419"/>
      <c r="EM396" s="419"/>
      <c r="EN396" s="419"/>
      <c r="EO396" s="419"/>
      <c r="EP396" s="419"/>
      <c r="EQ396" s="419"/>
      <c r="ER396" s="419"/>
      <c r="ES396" s="419"/>
      <c r="ET396" s="419"/>
      <c r="EU396" s="419"/>
    </row>
    <row r="397" spans="1:151" s="429" customFormat="1" ht="87" hidden="1">
      <c r="A397" s="429" t="s">
        <v>2802</v>
      </c>
      <c r="B397" s="429" t="s">
        <v>954</v>
      </c>
      <c r="C397" s="462" t="s">
        <v>361</v>
      </c>
      <c r="D397" s="462" t="s">
        <v>2803</v>
      </c>
      <c r="E397" s="429" t="s">
        <v>2804</v>
      </c>
      <c r="F397" s="429" t="s">
        <v>32</v>
      </c>
      <c r="G397" s="429" t="s">
        <v>1516</v>
      </c>
      <c r="H397" s="429" t="s">
        <v>1515</v>
      </c>
      <c r="I397" s="430">
        <v>43101</v>
      </c>
      <c r="J397" s="430" t="s">
        <v>1517</v>
      </c>
      <c r="K397" s="430" t="s">
        <v>1518</v>
      </c>
      <c r="L397" s="430" t="s">
        <v>1518</v>
      </c>
      <c r="M397" s="429" t="s">
        <v>1519</v>
      </c>
      <c r="N397" s="429" t="s">
        <v>1530</v>
      </c>
      <c r="O397" s="429" t="s">
        <v>1588</v>
      </c>
      <c r="P397" s="429" t="s">
        <v>33</v>
      </c>
      <c r="Q397" s="429" t="s">
        <v>33</v>
      </c>
      <c r="R397" s="429" t="s">
        <v>1516</v>
      </c>
      <c r="S397" s="433" t="s">
        <v>2805</v>
      </c>
      <c r="T397" s="429" t="s">
        <v>1523</v>
      </c>
      <c r="V397" s="429" t="s">
        <v>1524</v>
      </c>
      <c r="X397" s="429" t="s">
        <v>1524</v>
      </c>
      <c r="AA397" s="429" t="s">
        <v>32</v>
      </c>
      <c r="AB397" s="429" t="s">
        <v>1516</v>
      </c>
      <c r="AC397" s="429" t="s">
        <v>1516</v>
      </c>
      <c r="AD397" s="429" t="s">
        <v>1516</v>
      </c>
      <c r="AE397" s="429" t="s">
        <v>1516</v>
      </c>
      <c r="AF397" s="430">
        <v>44823</v>
      </c>
      <c r="AG397" s="429" t="s">
        <v>1516</v>
      </c>
      <c r="AH397" s="429">
        <v>1</v>
      </c>
      <c r="AI397" s="419"/>
      <c r="AJ397" s="419"/>
      <c r="AK397" s="419"/>
      <c r="AL397" s="419"/>
      <c r="AM397" s="419"/>
      <c r="AN397" s="419"/>
      <c r="AO397" s="419"/>
      <c r="AP397" s="419"/>
      <c r="AQ397" s="419"/>
      <c r="AR397" s="419"/>
      <c r="AS397" s="419"/>
      <c r="AT397" s="419"/>
      <c r="AU397" s="419"/>
      <c r="AV397" s="419"/>
      <c r="AW397" s="419"/>
      <c r="AX397" s="419"/>
      <c r="AY397" s="419"/>
      <c r="AZ397" s="419"/>
      <c r="BA397" s="419"/>
      <c r="BB397" s="419"/>
      <c r="BC397" s="419"/>
      <c r="BD397" s="419"/>
      <c r="BE397" s="419"/>
      <c r="BF397" s="419"/>
      <c r="BG397" s="419"/>
      <c r="BH397" s="419"/>
      <c r="BI397" s="419"/>
      <c r="BJ397" s="419"/>
      <c r="BK397" s="419"/>
      <c r="BL397" s="419"/>
      <c r="BM397" s="419"/>
      <c r="BN397" s="419"/>
      <c r="BO397" s="419"/>
      <c r="BP397" s="419"/>
      <c r="BQ397" s="419"/>
      <c r="BR397" s="419"/>
      <c r="BS397" s="419"/>
      <c r="BT397" s="419"/>
      <c r="BU397" s="419"/>
      <c r="BV397" s="419"/>
      <c r="BW397" s="419"/>
      <c r="BX397" s="419"/>
      <c r="BY397" s="419"/>
      <c r="BZ397" s="419"/>
      <c r="CA397" s="419"/>
      <c r="CB397" s="419"/>
      <c r="CC397" s="419"/>
      <c r="CD397" s="419"/>
      <c r="CE397" s="419"/>
      <c r="CF397" s="419"/>
      <c r="CG397" s="419"/>
      <c r="CH397" s="419"/>
      <c r="CI397" s="419"/>
      <c r="CJ397" s="419"/>
      <c r="CK397" s="419"/>
      <c r="CL397" s="419"/>
      <c r="CM397" s="419"/>
      <c r="CN397" s="419"/>
      <c r="CO397" s="419"/>
      <c r="CP397" s="419"/>
      <c r="CQ397" s="419"/>
      <c r="CR397" s="419"/>
      <c r="CS397" s="419"/>
      <c r="CT397" s="419"/>
      <c r="CU397" s="419"/>
      <c r="CV397" s="419"/>
      <c r="CW397" s="419"/>
      <c r="CX397" s="419"/>
      <c r="CY397" s="419"/>
      <c r="CZ397" s="419"/>
      <c r="DA397" s="419"/>
      <c r="DB397" s="419"/>
      <c r="DC397" s="419"/>
      <c r="DD397" s="419"/>
      <c r="DE397" s="419"/>
      <c r="DF397" s="419"/>
      <c r="DG397" s="419"/>
      <c r="DH397" s="419"/>
      <c r="DI397" s="419"/>
      <c r="DJ397" s="419"/>
      <c r="DK397" s="419"/>
      <c r="DL397" s="419"/>
      <c r="DM397" s="419"/>
      <c r="DN397" s="419"/>
      <c r="DO397" s="419"/>
      <c r="DP397" s="419"/>
      <c r="DQ397" s="419"/>
      <c r="DR397" s="419"/>
      <c r="DS397" s="419"/>
      <c r="DT397" s="419"/>
      <c r="DU397" s="419"/>
      <c r="DV397" s="419"/>
      <c r="DW397" s="419"/>
      <c r="DX397" s="419"/>
      <c r="DY397" s="419"/>
      <c r="DZ397" s="419"/>
      <c r="EA397" s="419"/>
      <c r="EB397" s="419"/>
      <c r="EC397" s="419"/>
      <c r="ED397" s="419"/>
      <c r="EE397" s="419"/>
      <c r="EF397" s="419"/>
      <c r="EG397" s="419"/>
      <c r="EH397" s="419"/>
      <c r="EI397" s="419"/>
      <c r="EJ397" s="419"/>
      <c r="EK397" s="419"/>
      <c r="EL397" s="419"/>
      <c r="EM397" s="419"/>
      <c r="EN397" s="419"/>
      <c r="EO397" s="419"/>
      <c r="EP397" s="419"/>
      <c r="EQ397" s="419"/>
      <c r="ER397" s="419"/>
      <c r="ES397" s="419"/>
      <c r="ET397" s="419"/>
      <c r="EU397" s="419"/>
    </row>
    <row r="398" spans="1:151" s="429" customFormat="1" ht="72.5" hidden="1">
      <c r="A398" s="429" t="s">
        <v>2806</v>
      </c>
      <c r="B398" s="429" t="s">
        <v>954</v>
      </c>
      <c r="C398" s="462" t="s">
        <v>361</v>
      </c>
      <c r="D398" s="462" t="s">
        <v>2807</v>
      </c>
      <c r="E398" s="429" t="s">
        <v>2808</v>
      </c>
      <c r="F398" s="429" t="s">
        <v>32</v>
      </c>
      <c r="G398" s="429" t="s">
        <v>1516</v>
      </c>
      <c r="H398" s="429" t="s">
        <v>1515</v>
      </c>
      <c r="I398" s="430">
        <v>43101</v>
      </c>
      <c r="J398" s="430" t="s">
        <v>1517</v>
      </c>
      <c r="K398" s="430" t="s">
        <v>1518</v>
      </c>
      <c r="L398" s="430" t="s">
        <v>1518</v>
      </c>
      <c r="M398" s="429" t="s">
        <v>1519</v>
      </c>
      <c r="N398" s="429" t="s">
        <v>1530</v>
      </c>
      <c r="O398" s="429" t="s">
        <v>1588</v>
      </c>
      <c r="P398" s="429" t="s">
        <v>33</v>
      </c>
      <c r="Q398" s="429" t="s">
        <v>33</v>
      </c>
      <c r="R398" s="429" t="s">
        <v>1516</v>
      </c>
      <c r="S398" s="433" t="s">
        <v>2809</v>
      </c>
      <c r="T398" s="429" t="s">
        <v>1523</v>
      </c>
      <c r="V398" s="429" t="s">
        <v>1524</v>
      </c>
      <c r="X398" s="429" t="s">
        <v>1524</v>
      </c>
      <c r="AA398" s="429" t="s">
        <v>32</v>
      </c>
      <c r="AB398" s="429" t="s">
        <v>1516</v>
      </c>
      <c r="AC398" s="429" t="s">
        <v>1516</v>
      </c>
      <c r="AD398" s="429" t="s">
        <v>1516</v>
      </c>
      <c r="AE398" s="429" t="s">
        <v>1516</v>
      </c>
      <c r="AF398" s="430">
        <v>44823</v>
      </c>
      <c r="AG398" s="429" t="s">
        <v>1516</v>
      </c>
      <c r="AH398" s="429">
        <v>1</v>
      </c>
      <c r="AI398" s="419"/>
      <c r="AJ398" s="419"/>
      <c r="AK398" s="419"/>
      <c r="AL398" s="419"/>
      <c r="AM398" s="419"/>
      <c r="AN398" s="419"/>
      <c r="AO398" s="419"/>
      <c r="AP398" s="419"/>
      <c r="AQ398" s="419"/>
      <c r="AR398" s="419"/>
      <c r="AS398" s="419"/>
      <c r="AT398" s="419"/>
      <c r="AU398" s="419"/>
      <c r="AV398" s="419"/>
      <c r="AW398" s="419"/>
      <c r="AX398" s="419"/>
      <c r="AY398" s="419"/>
      <c r="AZ398" s="419"/>
      <c r="BA398" s="419"/>
      <c r="BB398" s="419"/>
      <c r="BC398" s="419"/>
      <c r="BD398" s="419"/>
      <c r="BE398" s="419"/>
      <c r="BF398" s="419"/>
      <c r="BG398" s="419"/>
      <c r="BH398" s="419"/>
      <c r="BI398" s="419"/>
      <c r="BJ398" s="419"/>
      <c r="BK398" s="419"/>
      <c r="BL398" s="419"/>
      <c r="BM398" s="419"/>
      <c r="BN398" s="419"/>
      <c r="BO398" s="419"/>
      <c r="BP398" s="419"/>
      <c r="BQ398" s="419"/>
      <c r="BR398" s="419"/>
      <c r="BS398" s="419"/>
      <c r="BT398" s="419"/>
      <c r="BU398" s="419"/>
      <c r="BV398" s="419"/>
      <c r="BW398" s="419"/>
      <c r="BX398" s="419"/>
      <c r="BY398" s="419"/>
      <c r="BZ398" s="419"/>
      <c r="CA398" s="419"/>
      <c r="CB398" s="419"/>
      <c r="CC398" s="419"/>
      <c r="CD398" s="419"/>
      <c r="CE398" s="419"/>
      <c r="CF398" s="419"/>
      <c r="CG398" s="419"/>
      <c r="CH398" s="419"/>
      <c r="CI398" s="419"/>
      <c r="CJ398" s="419"/>
      <c r="CK398" s="419"/>
      <c r="CL398" s="419"/>
      <c r="CM398" s="419"/>
      <c r="CN398" s="419"/>
      <c r="CO398" s="419"/>
      <c r="CP398" s="419"/>
      <c r="CQ398" s="419"/>
      <c r="CR398" s="419"/>
      <c r="CS398" s="419"/>
      <c r="CT398" s="419"/>
      <c r="CU398" s="419"/>
      <c r="CV398" s="419"/>
      <c r="CW398" s="419"/>
      <c r="CX398" s="419"/>
      <c r="CY398" s="419"/>
      <c r="CZ398" s="419"/>
      <c r="DA398" s="419"/>
      <c r="DB398" s="419"/>
      <c r="DC398" s="419"/>
      <c r="DD398" s="419"/>
      <c r="DE398" s="419"/>
      <c r="DF398" s="419"/>
      <c r="DG398" s="419"/>
      <c r="DH398" s="419"/>
      <c r="DI398" s="419"/>
      <c r="DJ398" s="419"/>
      <c r="DK398" s="419"/>
      <c r="DL398" s="419"/>
      <c r="DM398" s="419"/>
      <c r="DN398" s="419"/>
      <c r="DO398" s="419"/>
      <c r="DP398" s="419"/>
      <c r="DQ398" s="419"/>
      <c r="DR398" s="419"/>
      <c r="DS398" s="419"/>
      <c r="DT398" s="419"/>
      <c r="DU398" s="419"/>
      <c r="DV398" s="419"/>
      <c r="DW398" s="419"/>
      <c r="DX398" s="419"/>
      <c r="DY398" s="419"/>
      <c r="DZ398" s="419"/>
      <c r="EA398" s="419"/>
      <c r="EB398" s="419"/>
      <c r="EC398" s="419"/>
      <c r="ED398" s="419"/>
      <c r="EE398" s="419"/>
      <c r="EF398" s="419"/>
      <c r="EG398" s="419"/>
      <c r="EH398" s="419"/>
      <c r="EI398" s="419"/>
      <c r="EJ398" s="419"/>
      <c r="EK398" s="419"/>
      <c r="EL398" s="419"/>
      <c r="EM398" s="419"/>
      <c r="EN398" s="419"/>
      <c r="EO398" s="419"/>
      <c r="EP398" s="419"/>
      <c r="EQ398" s="419"/>
      <c r="ER398" s="419"/>
      <c r="ES398" s="419"/>
      <c r="ET398" s="419"/>
      <c r="EU398" s="419"/>
    </row>
    <row r="399" spans="1:151" s="429" customFormat="1" ht="72.5" hidden="1">
      <c r="A399" s="429" t="s">
        <v>2810</v>
      </c>
      <c r="B399" s="429" t="s">
        <v>954</v>
      </c>
      <c r="C399" s="462" t="s">
        <v>361</v>
      </c>
      <c r="D399" s="462" t="s">
        <v>2811</v>
      </c>
      <c r="E399" s="429" t="s">
        <v>2812</v>
      </c>
      <c r="F399" s="429" t="s">
        <v>32</v>
      </c>
      <c r="G399" s="429" t="s">
        <v>1516</v>
      </c>
      <c r="H399" s="429" t="s">
        <v>1515</v>
      </c>
      <c r="I399" s="430">
        <v>43101</v>
      </c>
      <c r="J399" s="430" t="s">
        <v>1517</v>
      </c>
      <c r="K399" s="430" t="s">
        <v>1518</v>
      </c>
      <c r="L399" s="430" t="s">
        <v>1518</v>
      </c>
      <c r="M399" s="429" t="s">
        <v>1519</v>
      </c>
      <c r="N399" s="429" t="s">
        <v>1530</v>
      </c>
      <c r="O399" s="429" t="s">
        <v>1588</v>
      </c>
      <c r="P399" s="429" t="s">
        <v>33</v>
      </c>
      <c r="Q399" s="429" t="s">
        <v>33</v>
      </c>
      <c r="R399" s="429" t="s">
        <v>1516</v>
      </c>
      <c r="S399" s="433" t="s">
        <v>2813</v>
      </c>
      <c r="T399" s="429" t="s">
        <v>1523</v>
      </c>
      <c r="V399" s="429" t="s">
        <v>1524</v>
      </c>
      <c r="X399" s="429" t="s">
        <v>1524</v>
      </c>
      <c r="AA399" s="429" t="s">
        <v>32</v>
      </c>
      <c r="AB399" s="429" t="s">
        <v>1516</v>
      </c>
      <c r="AC399" s="429" t="s">
        <v>1516</v>
      </c>
      <c r="AD399" s="429" t="s">
        <v>1516</v>
      </c>
      <c r="AE399" s="429" t="s">
        <v>1516</v>
      </c>
      <c r="AF399" s="430">
        <v>44823</v>
      </c>
      <c r="AG399" s="429" t="s">
        <v>1516</v>
      </c>
      <c r="AH399" s="429">
        <v>1</v>
      </c>
      <c r="AI399" s="419"/>
      <c r="AJ399" s="419"/>
      <c r="AK399" s="419"/>
      <c r="AL399" s="419"/>
      <c r="AM399" s="419"/>
      <c r="AN399" s="419"/>
      <c r="AO399" s="419"/>
      <c r="AP399" s="419"/>
      <c r="AQ399" s="419"/>
      <c r="AR399" s="419"/>
      <c r="AS399" s="419"/>
      <c r="AT399" s="419"/>
      <c r="AU399" s="419"/>
      <c r="AV399" s="419"/>
      <c r="AW399" s="419"/>
      <c r="AX399" s="419"/>
      <c r="AY399" s="419"/>
      <c r="AZ399" s="419"/>
      <c r="BA399" s="419"/>
      <c r="BB399" s="419"/>
      <c r="BC399" s="419"/>
      <c r="BD399" s="419"/>
      <c r="BE399" s="419"/>
      <c r="BF399" s="419"/>
      <c r="BG399" s="419"/>
      <c r="BH399" s="419"/>
      <c r="BI399" s="419"/>
      <c r="BJ399" s="419"/>
      <c r="BK399" s="419"/>
      <c r="BL399" s="419"/>
      <c r="BM399" s="419"/>
      <c r="BN399" s="419"/>
      <c r="BO399" s="419"/>
      <c r="BP399" s="419"/>
      <c r="BQ399" s="419"/>
      <c r="BR399" s="419"/>
      <c r="BS399" s="419"/>
      <c r="BT399" s="419"/>
      <c r="BU399" s="419"/>
      <c r="BV399" s="419"/>
      <c r="BW399" s="419"/>
      <c r="BX399" s="419"/>
      <c r="BY399" s="419"/>
      <c r="BZ399" s="419"/>
      <c r="CA399" s="419"/>
      <c r="CB399" s="419"/>
      <c r="CC399" s="419"/>
      <c r="CD399" s="419"/>
      <c r="CE399" s="419"/>
      <c r="CF399" s="419"/>
      <c r="CG399" s="419"/>
      <c r="CH399" s="419"/>
      <c r="CI399" s="419"/>
      <c r="CJ399" s="419"/>
      <c r="CK399" s="419"/>
      <c r="CL399" s="419"/>
      <c r="CM399" s="419"/>
      <c r="CN399" s="419"/>
      <c r="CO399" s="419"/>
      <c r="CP399" s="419"/>
      <c r="CQ399" s="419"/>
      <c r="CR399" s="419"/>
      <c r="CS399" s="419"/>
      <c r="CT399" s="419"/>
      <c r="CU399" s="419"/>
      <c r="CV399" s="419"/>
      <c r="CW399" s="419"/>
      <c r="CX399" s="419"/>
      <c r="CY399" s="419"/>
      <c r="CZ399" s="419"/>
      <c r="DA399" s="419"/>
      <c r="DB399" s="419"/>
      <c r="DC399" s="419"/>
      <c r="DD399" s="419"/>
      <c r="DE399" s="419"/>
      <c r="DF399" s="419"/>
      <c r="DG399" s="419"/>
      <c r="DH399" s="419"/>
      <c r="DI399" s="419"/>
      <c r="DJ399" s="419"/>
      <c r="DK399" s="419"/>
      <c r="DL399" s="419"/>
      <c r="DM399" s="419"/>
      <c r="DN399" s="419"/>
      <c r="DO399" s="419"/>
      <c r="DP399" s="419"/>
      <c r="DQ399" s="419"/>
      <c r="DR399" s="419"/>
      <c r="DS399" s="419"/>
      <c r="DT399" s="419"/>
      <c r="DU399" s="419"/>
      <c r="DV399" s="419"/>
      <c r="DW399" s="419"/>
      <c r="DX399" s="419"/>
      <c r="DY399" s="419"/>
      <c r="DZ399" s="419"/>
      <c r="EA399" s="419"/>
      <c r="EB399" s="419"/>
      <c r="EC399" s="419"/>
      <c r="ED399" s="419"/>
      <c r="EE399" s="419"/>
      <c r="EF399" s="419"/>
      <c r="EG399" s="419"/>
      <c r="EH399" s="419"/>
      <c r="EI399" s="419"/>
      <c r="EJ399" s="419"/>
      <c r="EK399" s="419"/>
      <c r="EL399" s="419"/>
      <c r="EM399" s="419"/>
      <c r="EN399" s="419"/>
      <c r="EO399" s="419"/>
      <c r="EP399" s="419"/>
      <c r="EQ399" s="419"/>
      <c r="ER399" s="419"/>
      <c r="ES399" s="419"/>
      <c r="ET399" s="419"/>
      <c r="EU399" s="419"/>
    </row>
    <row r="400" spans="1:151" s="429" customFormat="1" ht="72.5" hidden="1">
      <c r="A400" s="429" t="s">
        <v>2814</v>
      </c>
      <c r="B400" s="429" t="s">
        <v>954</v>
      </c>
      <c r="C400" s="462" t="s">
        <v>361</v>
      </c>
      <c r="D400" s="462" t="s">
        <v>2815</v>
      </c>
      <c r="E400" s="429" t="s">
        <v>2816</v>
      </c>
      <c r="F400" s="429" t="s">
        <v>32</v>
      </c>
      <c r="G400" s="429" t="s">
        <v>1516</v>
      </c>
      <c r="H400" s="429" t="s">
        <v>1515</v>
      </c>
      <c r="I400" s="430">
        <v>44197</v>
      </c>
      <c r="J400" s="430" t="s">
        <v>1517</v>
      </c>
      <c r="K400" s="430" t="s">
        <v>1518</v>
      </c>
      <c r="L400" s="430" t="s">
        <v>1518</v>
      </c>
      <c r="M400" s="429" t="s">
        <v>1519</v>
      </c>
      <c r="N400" s="429" t="s">
        <v>1530</v>
      </c>
      <c r="O400" s="429" t="s">
        <v>1588</v>
      </c>
      <c r="P400" s="429" t="s">
        <v>33</v>
      </c>
      <c r="Q400" s="429" t="s">
        <v>33</v>
      </c>
      <c r="R400" s="429" t="s">
        <v>1516</v>
      </c>
      <c r="S400" s="433" t="s">
        <v>2817</v>
      </c>
      <c r="T400" s="429" t="s">
        <v>1523</v>
      </c>
      <c r="V400" s="429" t="s">
        <v>1524</v>
      </c>
      <c r="X400" s="429" t="s">
        <v>1524</v>
      </c>
      <c r="AA400" s="429" t="s">
        <v>32</v>
      </c>
      <c r="AB400" s="429" t="s">
        <v>1516</v>
      </c>
      <c r="AC400" s="429" t="s">
        <v>1516</v>
      </c>
      <c r="AD400" s="429" t="s">
        <v>1516</v>
      </c>
      <c r="AE400" s="429" t="s">
        <v>1516</v>
      </c>
      <c r="AF400" s="430">
        <v>44823</v>
      </c>
      <c r="AG400" s="429" t="s">
        <v>1516</v>
      </c>
      <c r="AH400" s="429">
        <v>1</v>
      </c>
      <c r="AI400" s="419"/>
      <c r="AJ400" s="419"/>
      <c r="AK400" s="419"/>
      <c r="AL400" s="419"/>
      <c r="AM400" s="419"/>
      <c r="AN400" s="419"/>
      <c r="AO400" s="419"/>
      <c r="AP400" s="419"/>
      <c r="AQ400" s="419"/>
      <c r="AR400" s="419"/>
      <c r="AS400" s="419"/>
      <c r="AT400" s="419"/>
      <c r="AU400" s="419"/>
      <c r="AV400" s="419"/>
      <c r="AW400" s="419"/>
      <c r="AX400" s="419"/>
      <c r="AY400" s="419"/>
      <c r="AZ400" s="419"/>
      <c r="BA400" s="419"/>
      <c r="BB400" s="419"/>
      <c r="BC400" s="419"/>
      <c r="BD400" s="419"/>
      <c r="BE400" s="419"/>
      <c r="BF400" s="419"/>
      <c r="BG400" s="419"/>
      <c r="BH400" s="419"/>
      <c r="BI400" s="419"/>
      <c r="BJ400" s="419"/>
      <c r="BK400" s="419"/>
      <c r="BL400" s="419"/>
      <c r="BM400" s="419"/>
      <c r="BN400" s="419"/>
      <c r="BO400" s="419"/>
      <c r="BP400" s="419"/>
      <c r="BQ400" s="419"/>
      <c r="BR400" s="419"/>
      <c r="BS400" s="419"/>
      <c r="BT400" s="419"/>
      <c r="BU400" s="419"/>
      <c r="BV400" s="419"/>
      <c r="BW400" s="419"/>
      <c r="BX400" s="419"/>
      <c r="BY400" s="419"/>
      <c r="BZ400" s="419"/>
      <c r="CA400" s="419"/>
      <c r="CB400" s="419"/>
      <c r="CC400" s="419"/>
      <c r="CD400" s="419"/>
      <c r="CE400" s="419"/>
      <c r="CF400" s="419"/>
      <c r="CG400" s="419"/>
      <c r="CH400" s="419"/>
      <c r="CI400" s="419"/>
      <c r="CJ400" s="419"/>
      <c r="CK400" s="419"/>
      <c r="CL400" s="419"/>
      <c r="CM400" s="419"/>
      <c r="CN400" s="419"/>
      <c r="CO400" s="419"/>
      <c r="CP400" s="419"/>
      <c r="CQ400" s="419"/>
      <c r="CR400" s="419"/>
      <c r="CS400" s="419"/>
      <c r="CT400" s="419"/>
      <c r="CU400" s="419"/>
      <c r="CV400" s="419"/>
      <c r="CW400" s="419"/>
      <c r="CX400" s="419"/>
      <c r="CY400" s="419"/>
      <c r="CZ400" s="419"/>
      <c r="DA400" s="419"/>
      <c r="DB400" s="419"/>
      <c r="DC400" s="419"/>
      <c r="DD400" s="419"/>
      <c r="DE400" s="419"/>
      <c r="DF400" s="419"/>
      <c r="DG400" s="419"/>
      <c r="DH400" s="419"/>
      <c r="DI400" s="419"/>
      <c r="DJ400" s="419"/>
      <c r="DK400" s="419"/>
      <c r="DL400" s="419"/>
      <c r="DM400" s="419"/>
      <c r="DN400" s="419"/>
      <c r="DO400" s="419"/>
      <c r="DP400" s="419"/>
      <c r="DQ400" s="419"/>
      <c r="DR400" s="419"/>
      <c r="DS400" s="419"/>
      <c r="DT400" s="419"/>
      <c r="DU400" s="419"/>
      <c r="DV400" s="419"/>
      <c r="DW400" s="419"/>
      <c r="DX400" s="419"/>
      <c r="DY400" s="419"/>
      <c r="DZ400" s="419"/>
      <c r="EA400" s="419"/>
      <c r="EB400" s="419"/>
      <c r="EC400" s="419"/>
      <c r="ED400" s="419"/>
      <c r="EE400" s="419"/>
      <c r="EF400" s="419"/>
      <c r="EG400" s="419"/>
      <c r="EH400" s="419"/>
      <c r="EI400" s="419"/>
      <c r="EJ400" s="419"/>
      <c r="EK400" s="419"/>
      <c r="EL400" s="419"/>
      <c r="EM400" s="419"/>
      <c r="EN400" s="419"/>
      <c r="EO400" s="419"/>
      <c r="EP400" s="419"/>
      <c r="EQ400" s="419"/>
      <c r="ER400" s="419"/>
      <c r="ES400" s="419"/>
      <c r="ET400" s="419"/>
      <c r="EU400" s="419"/>
    </row>
    <row r="401" spans="1:151" s="429" customFormat="1" ht="72.5" hidden="1">
      <c r="A401" s="429" t="s">
        <v>2818</v>
      </c>
      <c r="B401" s="429" t="s">
        <v>954</v>
      </c>
      <c r="C401" s="462" t="s">
        <v>361</v>
      </c>
      <c r="D401" s="462" t="s">
        <v>2819</v>
      </c>
      <c r="E401" s="429" t="s">
        <v>2820</v>
      </c>
      <c r="F401" s="429" t="s">
        <v>32</v>
      </c>
      <c r="G401" s="429" t="s">
        <v>1516</v>
      </c>
      <c r="H401" s="429" t="s">
        <v>1515</v>
      </c>
      <c r="I401" s="430">
        <v>44197</v>
      </c>
      <c r="J401" s="430" t="s">
        <v>1517</v>
      </c>
      <c r="K401" s="430" t="s">
        <v>1518</v>
      </c>
      <c r="L401" s="430" t="s">
        <v>1518</v>
      </c>
      <c r="M401" s="429" t="s">
        <v>1519</v>
      </c>
      <c r="N401" s="429" t="s">
        <v>1530</v>
      </c>
      <c r="O401" s="429" t="s">
        <v>1588</v>
      </c>
      <c r="P401" s="429" t="s">
        <v>33</v>
      </c>
      <c r="Q401" s="429" t="s">
        <v>33</v>
      </c>
      <c r="R401" s="429" t="s">
        <v>1516</v>
      </c>
      <c r="S401" s="433" t="s">
        <v>2821</v>
      </c>
      <c r="T401" s="429" t="s">
        <v>1523</v>
      </c>
      <c r="V401" s="429" t="s">
        <v>1524</v>
      </c>
      <c r="X401" s="429" t="s">
        <v>1524</v>
      </c>
      <c r="AA401" s="429" t="s">
        <v>32</v>
      </c>
      <c r="AB401" s="429" t="s">
        <v>1516</v>
      </c>
      <c r="AC401" s="429" t="s">
        <v>1516</v>
      </c>
      <c r="AD401" s="429" t="s">
        <v>1516</v>
      </c>
      <c r="AE401" s="429" t="s">
        <v>1516</v>
      </c>
      <c r="AF401" s="430">
        <v>44823</v>
      </c>
      <c r="AG401" s="429" t="s">
        <v>1516</v>
      </c>
      <c r="AH401" s="429">
        <v>1</v>
      </c>
      <c r="AI401" s="419"/>
      <c r="AJ401" s="419"/>
      <c r="AK401" s="419"/>
      <c r="AL401" s="419"/>
      <c r="AM401" s="419"/>
      <c r="AN401" s="419"/>
      <c r="AO401" s="419"/>
      <c r="AP401" s="419"/>
      <c r="AQ401" s="419"/>
      <c r="AR401" s="419"/>
      <c r="AS401" s="419"/>
      <c r="AT401" s="419"/>
      <c r="AU401" s="419"/>
      <c r="AV401" s="419"/>
      <c r="AW401" s="419"/>
      <c r="AX401" s="419"/>
      <c r="AY401" s="419"/>
      <c r="AZ401" s="419"/>
      <c r="BA401" s="419"/>
      <c r="BB401" s="419"/>
      <c r="BC401" s="419"/>
      <c r="BD401" s="419"/>
      <c r="BE401" s="419"/>
      <c r="BF401" s="419"/>
      <c r="BG401" s="419"/>
      <c r="BH401" s="419"/>
      <c r="BI401" s="419"/>
      <c r="BJ401" s="419"/>
      <c r="BK401" s="419"/>
      <c r="BL401" s="419"/>
      <c r="BM401" s="419"/>
      <c r="BN401" s="419"/>
      <c r="BO401" s="419"/>
      <c r="BP401" s="419"/>
      <c r="BQ401" s="419"/>
      <c r="BR401" s="419"/>
      <c r="BS401" s="419"/>
      <c r="BT401" s="419"/>
      <c r="BU401" s="419"/>
      <c r="BV401" s="419"/>
      <c r="BW401" s="419"/>
      <c r="BX401" s="419"/>
      <c r="BY401" s="419"/>
      <c r="BZ401" s="419"/>
      <c r="CA401" s="419"/>
      <c r="CB401" s="419"/>
      <c r="CC401" s="419"/>
      <c r="CD401" s="419"/>
      <c r="CE401" s="419"/>
      <c r="CF401" s="419"/>
      <c r="CG401" s="419"/>
      <c r="CH401" s="419"/>
      <c r="CI401" s="419"/>
      <c r="CJ401" s="419"/>
      <c r="CK401" s="419"/>
      <c r="CL401" s="419"/>
      <c r="CM401" s="419"/>
      <c r="CN401" s="419"/>
      <c r="CO401" s="419"/>
      <c r="CP401" s="419"/>
      <c r="CQ401" s="419"/>
      <c r="CR401" s="419"/>
      <c r="CS401" s="419"/>
      <c r="CT401" s="419"/>
      <c r="CU401" s="419"/>
      <c r="CV401" s="419"/>
      <c r="CW401" s="419"/>
      <c r="CX401" s="419"/>
      <c r="CY401" s="419"/>
      <c r="CZ401" s="419"/>
      <c r="DA401" s="419"/>
      <c r="DB401" s="419"/>
      <c r="DC401" s="419"/>
      <c r="DD401" s="419"/>
      <c r="DE401" s="419"/>
      <c r="DF401" s="419"/>
      <c r="DG401" s="419"/>
      <c r="DH401" s="419"/>
      <c r="DI401" s="419"/>
      <c r="DJ401" s="419"/>
      <c r="DK401" s="419"/>
      <c r="DL401" s="419"/>
      <c r="DM401" s="419"/>
      <c r="DN401" s="419"/>
      <c r="DO401" s="419"/>
      <c r="DP401" s="419"/>
      <c r="DQ401" s="419"/>
      <c r="DR401" s="419"/>
      <c r="DS401" s="419"/>
      <c r="DT401" s="419"/>
      <c r="DU401" s="419"/>
      <c r="DV401" s="419"/>
      <c r="DW401" s="419"/>
      <c r="DX401" s="419"/>
      <c r="DY401" s="419"/>
      <c r="DZ401" s="419"/>
      <c r="EA401" s="419"/>
      <c r="EB401" s="419"/>
      <c r="EC401" s="419"/>
      <c r="ED401" s="419"/>
      <c r="EE401" s="419"/>
      <c r="EF401" s="419"/>
      <c r="EG401" s="419"/>
      <c r="EH401" s="419"/>
      <c r="EI401" s="419"/>
      <c r="EJ401" s="419"/>
      <c r="EK401" s="419"/>
      <c r="EL401" s="419"/>
      <c r="EM401" s="419"/>
      <c r="EN401" s="419"/>
      <c r="EO401" s="419"/>
      <c r="EP401" s="419"/>
      <c r="EQ401" s="419"/>
      <c r="ER401" s="419"/>
      <c r="ES401" s="419"/>
      <c r="ET401" s="419"/>
      <c r="EU401" s="419"/>
    </row>
    <row r="402" spans="1:151" s="429" customFormat="1" ht="72.5" hidden="1">
      <c r="A402" s="429" t="s">
        <v>2822</v>
      </c>
      <c r="B402" s="429" t="s">
        <v>954</v>
      </c>
      <c r="C402" s="462" t="s">
        <v>361</v>
      </c>
      <c r="D402" s="462" t="s">
        <v>2823</v>
      </c>
      <c r="E402" s="429" t="s">
        <v>2824</v>
      </c>
      <c r="F402" s="429" t="s">
        <v>32</v>
      </c>
      <c r="G402" s="429" t="s">
        <v>1516</v>
      </c>
      <c r="H402" s="429" t="s">
        <v>1515</v>
      </c>
      <c r="I402" s="430">
        <v>44197</v>
      </c>
      <c r="J402" s="430" t="s">
        <v>1517</v>
      </c>
      <c r="K402" s="430" t="s">
        <v>1518</v>
      </c>
      <c r="L402" s="430" t="s">
        <v>1518</v>
      </c>
      <c r="M402" s="429" t="s">
        <v>1519</v>
      </c>
      <c r="N402" s="429" t="s">
        <v>1530</v>
      </c>
      <c r="O402" s="429" t="s">
        <v>1588</v>
      </c>
      <c r="P402" s="429" t="s">
        <v>33</v>
      </c>
      <c r="Q402" s="429" t="s">
        <v>33</v>
      </c>
      <c r="R402" s="429" t="s">
        <v>1516</v>
      </c>
      <c r="S402" s="433" t="s">
        <v>2825</v>
      </c>
      <c r="T402" s="429" t="s">
        <v>1523</v>
      </c>
      <c r="V402" s="429" t="s">
        <v>1524</v>
      </c>
      <c r="X402" s="429" t="s">
        <v>1524</v>
      </c>
      <c r="AA402" s="429" t="s">
        <v>32</v>
      </c>
      <c r="AB402" s="429" t="s">
        <v>1516</v>
      </c>
      <c r="AC402" s="429" t="s">
        <v>1516</v>
      </c>
      <c r="AD402" s="429" t="s">
        <v>1516</v>
      </c>
      <c r="AE402" s="429" t="s">
        <v>1516</v>
      </c>
      <c r="AF402" s="430">
        <v>44823</v>
      </c>
      <c r="AG402" s="429" t="s">
        <v>1516</v>
      </c>
      <c r="AH402" s="429">
        <v>1</v>
      </c>
      <c r="AI402" s="419"/>
      <c r="AJ402" s="419"/>
      <c r="AK402" s="419"/>
      <c r="AL402" s="419"/>
      <c r="AM402" s="419"/>
      <c r="AN402" s="419"/>
      <c r="AO402" s="419"/>
      <c r="AP402" s="419"/>
      <c r="AQ402" s="419"/>
      <c r="AR402" s="419"/>
      <c r="AS402" s="419"/>
      <c r="AT402" s="419"/>
      <c r="AU402" s="419"/>
      <c r="AV402" s="419"/>
      <c r="AW402" s="419"/>
      <c r="AX402" s="419"/>
      <c r="AY402" s="419"/>
      <c r="AZ402" s="419"/>
      <c r="BA402" s="419"/>
      <c r="BB402" s="419"/>
      <c r="BC402" s="419"/>
      <c r="BD402" s="419"/>
      <c r="BE402" s="419"/>
      <c r="BF402" s="419"/>
      <c r="BG402" s="419"/>
      <c r="BH402" s="419"/>
      <c r="BI402" s="419"/>
      <c r="BJ402" s="419"/>
      <c r="BK402" s="419"/>
      <c r="BL402" s="419"/>
      <c r="BM402" s="419"/>
      <c r="BN402" s="419"/>
      <c r="BO402" s="419"/>
      <c r="BP402" s="419"/>
      <c r="BQ402" s="419"/>
      <c r="BR402" s="419"/>
      <c r="BS402" s="419"/>
      <c r="BT402" s="419"/>
      <c r="BU402" s="419"/>
      <c r="BV402" s="419"/>
      <c r="BW402" s="419"/>
      <c r="BX402" s="419"/>
      <c r="BY402" s="419"/>
      <c r="BZ402" s="419"/>
      <c r="CA402" s="419"/>
      <c r="CB402" s="419"/>
      <c r="CC402" s="419"/>
      <c r="CD402" s="419"/>
      <c r="CE402" s="419"/>
      <c r="CF402" s="419"/>
      <c r="CG402" s="419"/>
      <c r="CH402" s="419"/>
      <c r="CI402" s="419"/>
      <c r="CJ402" s="419"/>
      <c r="CK402" s="419"/>
      <c r="CL402" s="419"/>
      <c r="CM402" s="419"/>
      <c r="CN402" s="419"/>
      <c r="CO402" s="419"/>
      <c r="CP402" s="419"/>
      <c r="CQ402" s="419"/>
      <c r="CR402" s="419"/>
      <c r="CS402" s="419"/>
      <c r="CT402" s="419"/>
      <c r="CU402" s="419"/>
      <c r="CV402" s="419"/>
      <c r="CW402" s="419"/>
      <c r="CX402" s="419"/>
      <c r="CY402" s="419"/>
      <c r="CZ402" s="419"/>
      <c r="DA402" s="419"/>
      <c r="DB402" s="419"/>
      <c r="DC402" s="419"/>
      <c r="DD402" s="419"/>
      <c r="DE402" s="419"/>
      <c r="DF402" s="419"/>
      <c r="DG402" s="419"/>
      <c r="DH402" s="419"/>
      <c r="DI402" s="419"/>
      <c r="DJ402" s="419"/>
      <c r="DK402" s="419"/>
      <c r="DL402" s="419"/>
      <c r="DM402" s="419"/>
      <c r="DN402" s="419"/>
      <c r="DO402" s="419"/>
      <c r="DP402" s="419"/>
      <c r="DQ402" s="419"/>
      <c r="DR402" s="419"/>
      <c r="DS402" s="419"/>
      <c r="DT402" s="419"/>
      <c r="DU402" s="419"/>
      <c r="DV402" s="419"/>
      <c r="DW402" s="419"/>
      <c r="DX402" s="419"/>
      <c r="DY402" s="419"/>
      <c r="DZ402" s="419"/>
      <c r="EA402" s="419"/>
      <c r="EB402" s="419"/>
      <c r="EC402" s="419"/>
      <c r="ED402" s="419"/>
      <c r="EE402" s="419"/>
      <c r="EF402" s="419"/>
      <c r="EG402" s="419"/>
      <c r="EH402" s="419"/>
      <c r="EI402" s="419"/>
      <c r="EJ402" s="419"/>
      <c r="EK402" s="419"/>
      <c r="EL402" s="419"/>
      <c r="EM402" s="419"/>
      <c r="EN402" s="419"/>
      <c r="EO402" s="419"/>
      <c r="EP402" s="419"/>
      <c r="EQ402" s="419"/>
      <c r="ER402" s="419"/>
      <c r="ES402" s="419"/>
      <c r="ET402" s="419"/>
      <c r="EU402" s="419"/>
    </row>
    <row r="403" spans="1:151" s="429" customFormat="1" ht="72.5" hidden="1">
      <c r="A403" s="429" t="s">
        <v>2826</v>
      </c>
      <c r="B403" s="429" t="s">
        <v>954</v>
      </c>
      <c r="C403" s="462" t="s">
        <v>361</v>
      </c>
      <c r="D403" s="462" t="s">
        <v>2827</v>
      </c>
      <c r="E403" s="429" t="s">
        <v>2828</v>
      </c>
      <c r="F403" s="429" t="s">
        <v>32</v>
      </c>
      <c r="G403" s="429" t="s">
        <v>1516</v>
      </c>
      <c r="H403" s="429" t="s">
        <v>1515</v>
      </c>
      <c r="I403" s="430">
        <v>44197</v>
      </c>
      <c r="J403" s="430" t="s">
        <v>1517</v>
      </c>
      <c r="K403" s="430" t="s">
        <v>1518</v>
      </c>
      <c r="L403" s="430" t="s">
        <v>1518</v>
      </c>
      <c r="M403" s="429" t="s">
        <v>1519</v>
      </c>
      <c r="N403" s="429" t="s">
        <v>1530</v>
      </c>
      <c r="O403" s="429" t="s">
        <v>1588</v>
      </c>
      <c r="P403" s="429" t="s">
        <v>33</v>
      </c>
      <c r="Q403" s="429" t="s">
        <v>33</v>
      </c>
      <c r="R403" s="429" t="s">
        <v>1516</v>
      </c>
      <c r="S403" s="433" t="s">
        <v>2829</v>
      </c>
      <c r="T403" s="429" t="s">
        <v>1523</v>
      </c>
      <c r="V403" s="429" t="s">
        <v>1524</v>
      </c>
      <c r="X403" s="429" t="s">
        <v>1524</v>
      </c>
      <c r="AA403" s="429" t="s">
        <v>32</v>
      </c>
      <c r="AB403" s="429" t="s">
        <v>1516</v>
      </c>
      <c r="AC403" s="429" t="s">
        <v>1516</v>
      </c>
      <c r="AD403" s="429" t="s">
        <v>1516</v>
      </c>
      <c r="AE403" s="429" t="s">
        <v>1516</v>
      </c>
      <c r="AF403" s="430">
        <v>44823</v>
      </c>
      <c r="AG403" s="429" t="s">
        <v>1516</v>
      </c>
      <c r="AH403" s="429">
        <v>1</v>
      </c>
      <c r="AI403" s="419"/>
      <c r="AJ403" s="419"/>
      <c r="AK403" s="419"/>
      <c r="AL403" s="419"/>
      <c r="AM403" s="419"/>
      <c r="AN403" s="419"/>
      <c r="AO403" s="419"/>
      <c r="AP403" s="419"/>
      <c r="AQ403" s="419"/>
      <c r="AR403" s="419"/>
      <c r="AS403" s="419"/>
      <c r="AT403" s="419"/>
      <c r="AU403" s="419"/>
      <c r="AV403" s="419"/>
      <c r="AW403" s="419"/>
      <c r="AX403" s="419"/>
      <c r="AY403" s="419"/>
      <c r="AZ403" s="419"/>
      <c r="BA403" s="419"/>
      <c r="BB403" s="419"/>
      <c r="BC403" s="419"/>
      <c r="BD403" s="419"/>
      <c r="BE403" s="419"/>
      <c r="BF403" s="419"/>
      <c r="BG403" s="419"/>
      <c r="BH403" s="419"/>
      <c r="BI403" s="419"/>
      <c r="BJ403" s="419"/>
      <c r="BK403" s="419"/>
      <c r="BL403" s="419"/>
      <c r="BM403" s="419"/>
      <c r="BN403" s="419"/>
      <c r="BO403" s="419"/>
      <c r="BP403" s="419"/>
      <c r="BQ403" s="419"/>
      <c r="BR403" s="419"/>
      <c r="BS403" s="419"/>
      <c r="BT403" s="419"/>
      <c r="BU403" s="419"/>
      <c r="BV403" s="419"/>
      <c r="BW403" s="419"/>
      <c r="BX403" s="419"/>
      <c r="BY403" s="419"/>
      <c r="BZ403" s="419"/>
      <c r="CA403" s="419"/>
      <c r="CB403" s="419"/>
      <c r="CC403" s="419"/>
      <c r="CD403" s="419"/>
      <c r="CE403" s="419"/>
      <c r="CF403" s="419"/>
      <c r="CG403" s="419"/>
      <c r="CH403" s="419"/>
      <c r="CI403" s="419"/>
      <c r="CJ403" s="419"/>
      <c r="CK403" s="419"/>
      <c r="CL403" s="419"/>
      <c r="CM403" s="419"/>
      <c r="CN403" s="419"/>
      <c r="CO403" s="419"/>
      <c r="CP403" s="419"/>
      <c r="CQ403" s="419"/>
      <c r="CR403" s="419"/>
      <c r="CS403" s="419"/>
      <c r="CT403" s="419"/>
      <c r="CU403" s="419"/>
      <c r="CV403" s="419"/>
      <c r="CW403" s="419"/>
      <c r="CX403" s="419"/>
      <c r="CY403" s="419"/>
      <c r="CZ403" s="419"/>
      <c r="DA403" s="419"/>
      <c r="DB403" s="419"/>
      <c r="DC403" s="419"/>
      <c r="DD403" s="419"/>
      <c r="DE403" s="419"/>
      <c r="DF403" s="419"/>
      <c r="DG403" s="419"/>
      <c r="DH403" s="419"/>
      <c r="DI403" s="419"/>
      <c r="DJ403" s="419"/>
      <c r="DK403" s="419"/>
      <c r="DL403" s="419"/>
      <c r="DM403" s="419"/>
      <c r="DN403" s="419"/>
      <c r="DO403" s="419"/>
      <c r="DP403" s="419"/>
      <c r="DQ403" s="419"/>
      <c r="DR403" s="419"/>
      <c r="DS403" s="419"/>
      <c r="DT403" s="419"/>
      <c r="DU403" s="419"/>
      <c r="DV403" s="419"/>
      <c r="DW403" s="419"/>
      <c r="DX403" s="419"/>
      <c r="DY403" s="419"/>
      <c r="DZ403" s="419"/>
      <c r="EA403" s="419"/>
      <c r="EB403" s="419"/>
      <c r="EC403" s="419"/>
      <c r="ED403" s="419"/>
      <c r="EE403" s="419"/>
      <c r="EF403" s="419"/>
      <c r="EG403" s="419"/>
      <c r="EH403" s="419"/>
      <c r="EI403" s="419"/>
      <c r="EJ403" s="419"/>
      <c r="EK403" s="419"/>
      <c r="EL403" s="419"/>
      <c r="EM403" s="419"/>
      <c r="EN403" s="419"/>
      <c r="EO403" s="419"/>
      <c r="EP403" s="419"/>
      <c r="EQ403" s="419"/>
      <c r="ER403" s="419"/>
      <c r="ES403" s="419"/>
      <c r="ET403" s="419"/>
      <c r="EU403" s="419"/>
    </row>
    <row r="404" spans="1:151" s="429" customFormat="1" ht="43.5" hidden="1">
      <c r="A404" s="429" t="s">
        <v>2830</v>
      </c>
      <c r="B404" s="429" t="s">
        <v>954</v>
      </c>
      <c r="C404" s="462" t="s">
        <v>361</v>
      </c>
      <c r="D404" s="462" t="s">
        <v>2831</v>
      </c>
      <c r="E404" s="429" t="s">
        <v>2832</v>
      </c>
      <c r="F404" s="429" t="s">
        <v>32</v>
      </c>
      <c r="G404" s="429" t="s">
        <v>1516</v>
      </c>
      <c r="H404" s="429" t="s">
        <v>1515</v>
      </c>
      <c r="I404" s="430">
        <v>43101</v>
      </c>
      <c r="J404" s="430" t="s">
        <v>1517</v>
      </c>
      <c r="K404" s="430" t="s">
        <v>1518</v>
      </c>
      <c r="L404" s="430" t="s">
        <v>1518</v>
      </c>
      <c r="M404" s="429" t="s">
        <v>1519</v>
      </c>
      <c r="N404" s="429" t="s">
        <v>1530</v>
      </c>
      <c r="O404" s="429" t="s">
        <v>1588</v>
      </c>
      <c r="P404" s="429" t="s">
        <v>33</v>
      </c>
      <c r="Q404" s="429" t="s">
        <v>32</v>
      </c>
      <c r="R404" s="429" t="s">
        <v>2696</v>
      </c>
      <c r="S404" s="429" t="s">
        <v>1516</v>
      </c>
      <c r="T404" s="429" t="s">
        <v>1523</v>
      </c>
      <c r="V404" s="429" t="s">
        <v>1524</v>
      </c>
      <c r="X404" s="429" t="s">
        <v>1524</v>
      </c>
      <c r="AA404" s="429" t="s">
        <v>32</v>
      </c>
      <c r="AB404" s="429" t="s">
        <v>1516</v>
      </c>
      <c r="AC404" s="429" t="s">
        <v>1516</v>
      </c>
      <c r="AD404" s="429" t="s">
        <v>1516</v>
      </c>
      <c r="AE404" s="429" t="s">
        <v>1516</v>
      </c>
      <c r="AF404" s="430">
        <v>44823</v>
      </c>
      <c r="AG404" s="429" t="s">
        <v>1516</v>
      </c>
      <c r="AH404" s="429">
        <v>1</v>
      </c>
      <c r="AI404" s="419"/>
      <c r="AJ404" s="419"/>
      <c r="AK404" s="419"/>
      <c r="AL404" s="419"/>
      <c r="AM404" s="419"/>
      <c r="AN404" s="419"/>
      <c r="AO404" s="419"/>
      <c r="AP404" s="419"/>
      <c r="AQ404" s="419"/>
      <c r="AR404" s="419"/>
      <c r="AS404" s="419"/>
      <c r="AT404" s="419"/>
      <c r="AU404" s="419"/>
      <c r="AV404" s="419"/>
      <c r="AW404" s="419"/>
      <c r="AX404" s="419"/>
      <c r="AY404" s="419"/>
      <c r="AZ404" s="419"/>
      <c r="BA404" s="419"/>
      <c r="BB404" s="419"/>
      <c r="BC404" s="419"/>
      <c r="BD404" s="419"/>
      <c r="BE404" s="419"/>
      <c r="BF404" s="419"/>
      <c r="BG404" s="419"/>
      <c r="BH404" s="419"/>
      <c r="BI404" s="419"/>
      <c r="BJ404" s="419"/>
      <c r="BK404" s="419"/>
      <c r="BL404" s="419"/>
      <c r="BM404" s="419"/>
      <c r="BN404" s="419"/>
      <c r="BO404" s="419"/>
      <c r="BP404" s="419"/>
      <c r="BQ404" s="419"/>
      <c r="BR404" s="419"/>
      <c r="BS404" s="419"/>
      <c r="BT404" s="419"/>
      <c r="BU404" s="419"/>
      <c r="BV404" s="419"/>
      <c r="BW404" s="419"/>
      <c r="BX404" s="419"/>
      <c r="BY404" s="419"/>
      <c r="BZ404" s="419"/>
      <c r="CA404" s="419"/>
      <c r="CB404" s="419"/>
      <c r="CC404" s="419"/>
      <c r="CD404" s="419"/>
      <c r="CE404" s="419"/>
      <c r="CF404" s="419"/>
      <c r="CG404" s="419"/>
      <c r="CH404" s="419"/>
      <c r="CI404" s="419"/>
      <c r="CJ404" s="419"/>
      <c r="CK404" s="419"/>
      <c r="CL404" s="419"/>
      <c r="CM404" s="419"/>
      <c r="CN404" s="419"/>
      <c r="CO404" s="419"/>
      <c r="CP404" s="419"/>
      <c r="CQ404" s="419"/>
      <c r="CR404" s="419"/>
      <c r="CS404" s="419"/>
      <c r="CT404" s="419"/>
      <c r="CU404" s="419"/>
      <c r="CV404" s="419"/>
      <c r="CW404" s="419"/>
      <c r="CX404" s="419"/>
      <c r="CY404" s="419"/>
      <c r="CZ404" s="419"/>
      <c r="DA404" s="419"/>
      <c r="DB404" s="419"/>
      <c r="DC404" s="419"/>
      <c r="DD404" s="419"/>
      <c r="DE404" s="419"/>
      <c r="DF404" s="419"/>
      <c r="DG404" s="419"/>
      <c r="DH404" s="419"/>
      <c r="DI404" s="419"/>
      <c r="DJ404" s="419"/>
      <c r="DK404" s="419"/>
      <c r="DL404" s="419"/>
      <c r="DM404" s="419"/>
      <c r="DN404" s="419"/>
      <c r="DO404" s="419"/>
      <c r="DP404" s="419"/>
      <c r="DQ404" s="419"/>
      <c r="DR404" s="419"/>
      <c r="DS404" s="419"/>
      <c r="DT404" s="419"/>
      <c r="DU404" s="419"/>
      <c r="DV404" s="419"/>
      <c r="DW404" s="419"/>
      <c r="DX404" s="419"/>
      <c r="DY404" s="419"/>
      <c r="DZ404" s="419"/>
      <c r="EA404" s="419"/>
      <c r="EB404" s="419"/>
      <c r="EC404" s="419"/>
      <c r="ED404" s="419"/>
      <c r="EE404" s="419"/>
      <c r="EF404" s="419"/>
      <c r="EG404" s="419"/>
      <c r="EH404" s="419"/>
      <c r="EI404" s="419"/>
      <c r="EJ404" s="419"/>
      <c r="EK404" s="419"/>
      <c r="EL404" s="419"/>
      <c r="EM404" s="419"/>
      <c r="EN404" s="419"/>
      <c r="EO404" s="419"/>
      <c r="EP404" s="419"/>
      <c r="EQ404" s="419"/>
      <c r="ER404" s="419"/>
      <c r="ES404" s="419"/>
      <c r="ET404" s="419"/>
      <c r="EU404" s="419"/>
    </row>
    <row r="405" spans="1:151" s="429" customFormat="1" ht="58" hidden="1">
      <c r="A405" s="429" t="s">
        <v>2833</v>
      </c>
      <c r="B405" s="429" t="s">
        <v>954</v>
      </c>
      <c r="C405" s="462" t="s">
        <v>361</v>
      </c>
      <c r="D405" s="462" t="s">
        <v>2834</v>
      </c>
      <c r="E405" s="429" t="s">
        <v>2835</v>
      </c>
      <c r="F405" s="429" t="s">
        <v>32</v>
      </c>
      <c r="G405" s="429" t="s">
        <v>1516</v>
      </c>
      <c r="H405" s="429" t="s">
        <v>1515</v>
      </c>
      <c r="I405" s="430">
        <v>43101</v>
      </c>
      <c r="J405" s="430" t="s">
        <v>1517</v>
      </c>
      <c r="K405" s="430" t="s">
        <v>1518</v>
      </c>
      <c r="L405" s="430" t="s">
        <v>1518</v>
      </c>
      <c r="M405" s="429" t="s">
        <v>1519</v>
      </c>
      <c r="N405" s="429" t="s">
        <v>1530</v>
      </c>
      <c r="O405" s="429" t="s">
        <v>1588</v>
      </c>
      <c r="P405" s="429" t="s">
        <v>33</v>
      </c>
      <c r="Q405" s="429" t="s">
        <v>32</v>
      </c>
      <c r="R405" s="429" t="s">
        <v>2696</v>
      </c>
      <c r="S405" s="429" t="s">
        <v>1516</v>
      </c>
      <c r="T405" s="429" t="s">
        <v>1523</v>
      </c>
      <c r="V405" s="429" t="s">
        <v>1524</v>
      </c>
      <c r="X405" s="429" t="s">
        <v>1524</v>
      </c>
      <c r="AA405" s="429" t="s">
        <v>33</v>
      </c>
      <c r="AB405" s="429" t="s">
        <v>1516</v>
      </c>
      <c r="AC405" s="429" t="s">
        <v>1516</v>
      </c>
      <c r="AD405" s="429" t="s">
        <v>1516</v>
      </c>
      <c r="AE405" s="429" t="s">
        <v>1516</v>
      </c>
      <c r="AF405" s="430">
        <v>44823</v>
      </c>
      <c r="AG405" s="429" t="s">
        <v>1516</v>
      </c>
      <c r="AH405" s="429">
        <v>1</v>
      </c>
      <c r="AI405" s="419"/>
      <c r="AJ405" s="419"/>
      <c r="AK405" s="419"/>
      <c r="AL405" s="419"/>
      <c r="AM405" s="419"/>
      <c r="AN405" s="419"/>
      <c r="AO405" s="419"/>
      <c r="AP405" s="419"/>
      <c r="AQ405" s="419"/>
      <c r="AR405" s="419"/>
      <c r="AS405" s="419"/>
      <c r="AT405" s="419"/>
      <c r="AU405" s="419"/>
      <c r="AV405" s="419"/>
      <c r="AW405" s="419"/>
      <c r="AX405" s="419"/>
      <c r="AY405" s="419"/>
      <c r="AZ405" s="419"/>
      <c r="BA405" s="419"/>
      <c r="BB405" s="419"/>
      <c r="BC405" s="419"/>
      <c r="BD405" s="419"/>
      <c r="BE405" s="419"/>
      <c r="BF405" s="419"/>
      <c r="BG405" s="419"/>
      <c r="BH405" s="419"/>
      <c r="BI405" s="419"/>
      <c r="BJ405" s="419"/>
      <c r="BK405" s="419"/>
      <c r="BL405" s="419"/>
      <c r="BM405" s="419"/>
      <c r="BN405" s="419"/>
      <c r="BO405" s="419"/>
      <c r="BP405" s="419"/>
      <c r="BQ405" s="419"/>
      <c r="BR405" s="419"/>
      <c r="BS405" s="419"/>
      <c r="BT405" s="419"/>
      <c r="BU405" s="419"/>
      <c r="BV405" s="419"/>
      <c r="BW405" s="419"/>
      <c r="BX405" s="419"/>
      <c r="BY405" s="419"/>
      <c r="BZ405" s="419"/>
      <c r="CA405" s="419"/>
      <c r="CB405" s="419"/>
      <c r="CC405" s="419"/>
      <c r="CD405" s="419"/>
      <c r="CE405" s="419"/>
      <c r="CF405" s="419"/>
      <c r="CG405" s="419"/>
      <c r="CH405" s="419"/>
      <c r="CI405" s="419"/>
      <c r="CJ405" s="419"/>
      <c r="CK405" s="419"/>
      <c r="CL405" s="419"/>
      <c r="CM405" s="419"/>
      <c r="CN405" s="419"/>
      <c r="CO405" s="419"/>
      <c r="CP405" s="419"/>
      <c r="CQ405" s="419"/>
      <c r="CR405" s="419"/>
      <c r="CS405" s="419"/>
      <c r="CT405" s="419"/>
      <c r="CU405" s="419"/>
      <c r="CV405" s="419"/>
      <c r="CW405" s="419"/>
      <c r="CX405" s="419"/>
      <c r="CY405" s="419"/>
      <c r="CZ405" s="419"/>
      <c r="DA405" s="419"/>
      <c r="DB405" s="419"/>
      <c r="DC405" s="419"/>
      <c r="DD405" s="419"/>
      <c r="DE405" s="419"/>
      <c r="DF405" s="419"/>
      <c r="DG405" s="419"/>
      <c r="DH405" s="419"/>
      <c r="DI405" s="419"/>
      <c r="DJ405" s="419"/>
      <c r="DK405" s="419"/>
      <c r="DL405" s="419"/>
      <c r="DM405" s="419"/>
      <c r="DN405" s="419"/>
      <c r="DO405" s="419"/>
      <c r="DP405" s="419"/>
      <c r="DQ405" s="419"/>
      <c r="DR405" s="419"/>
      <c r="DS405" s="419"/>
      <c r="DT405" s="419"/>
      <c r="DU405" s="419"/>
      <c r="DV405" s="419"/>
      <c r="DW405" s="419"/>
      <c r="DX405" s="419"/>
      <c r="DY405" s="419"/>
      <c r="DZ405" s="419"/>
      <c r="EA405" s="419"/>
      <c r="EB405" s="419"/>
      <c r="EC405" s="419"/>
      <c r="ED405" s="419"/>
      <c r="EE405" s="419"/>
      <c r="EF405" s="419"/>
      <c r="EG405" s="419"/>
      <c r="EH405" s="419"/>
      <c r="EI405" s="419"/>
      <c r="EJ405" s="419"/>
      <c r="EK405" s="419"/>
      <c r="EL405" s="419"/>
      <c r="EM405" s="419"/>
      <c r="EN405" s="419"/>
      <c r="EO405" s="419"/>
      <c r="EP405" s="419"/>
      <c r="EQ405" s="419"/>
      <c r="ER405" s="419"/>
      <c r="ES405" s="419"/>
      <c r="ET405" s="419"/>
      <c r="EU405" s="419"/>
    </row>
    <row r="406" spans="1:151" s="429" customFormat="1" ht="43.5" hidden="1">
      <c r="A406" s="429" t="s">
        <v>2836</v>
      </c>
      <c r="B406" s="429" t="s">
        <v>954</v>
      </c>
      <c r="C406" s="462" t="s">
        <v>361</v>
      </c>
      <c r="D406" s="462" t="s">
        <v>2837</v>
      </c>
      <c r="E406" s="429" t="s">
        <v>2838</v>
      </c>
      <c r="F406" s="429" t="s">
        <v>32</v>
      </c>
      <c r="G406" s="429" t="s">
        <v>1516</v>
      </c>
      <c r="H406" s="429" t="s">
        <v>1515</v>
      </c>
      <c r="I406" s="430">
        <v>43101</v>
      </c>
      <c r="J406" s="430" t="s">
        <v>1517</v>
      </c>
      <c r="K406" s="430" t="s">
        <v>1518</v>
      </c>
      <c r="L406" s="430" t="s">
        <v>1518</v>
      </c>
      <c r="M406" s="429" t="s">
        <v>1519</v>
      </c>
      <c r="N406" s="429" t="s">
        <v>1530</v>
      </c>
      <c r="O406" s="429" t="s">
        <v>1588</v>
      </c>
      <c r="P406" s="429" t="s">
        <v>33</v>
      </c>
      <c r="Q406" s="429" t="s">
        <v>32</v>
      </c>
      <c r="R406" s="429" t="s">
        <v>2696</v>
      </c>
      <c r="S406" s="429" t="s">
        <v>1516</v>
      </c>
      <c r="T406" s="429" t="s">
        <v>1523</v>
      </c>
      <c r="V406" s="429" t="s">
        <v>1524</v>
      </c>
      <c r="X406" s="429" t="s">
        <v>1524</v>
      </c>
      <c r="AA406" s="429" t="s">
        <v>33</v>
      </c>
      <c r="AB406" s="429" t="s">
        <v>1516</v>
      </c>
      <c r="AC406" s="429" t="s">
        <v>1516</v>
      </c>
      <c r="AD406" s="429" t="s">
        <v>1516</v>
      </c>
      <c r="AE406" s="429" t="s">
        <v>1516</v>
      </c>
      <c r="AF406" s="430">
        <v>44823</v>
      </c>
      <c r="AG406" s="429" t="s">
        <v>1516</v>
      </c>
      <c r="AH406" s="429">
        <v>1</v>
      </c>
      <c r="AI406" s="419"/>
      <c r="AJ406" s="419"/>
      <c r="AK406" s="419"/>
      <c r="AL406" s="419"/>
      <c r="AM406" s="419"/>
      <c r="AN406" s="419"/>
      <c r="AO406" s="419"/>
      <c r="AP406" s="419"/>
      <c r="AQ406" s="419"/>
      <c r="AR406" s="419"/>
      <c r="AS406" s="419"/>
      <c r="AT406" s="419"/>
      <c r="AU406" s="419"/>
      <c r="AV406" s="419"/>
      <c r="AW406" s="419"/>
      <c r="AX406" s="419"/>
      <c r="AY406" s="419"/>
      <c r="AZ406" s="419"/>
      <c r="BA406" s="419"/>
      <c r="BB406" s="419"/>
      <c r="BC406" s="419"/>
      <c r="BD406" s="419"/>
      <c r="BE406" s="419"/>
      <c r="BF406" s="419"/>
      <c r="BG406" s="419"/>
      <c r="BH406" s="419"/>
      <c r="BI406" s="419"/>
      <c r="BJ406" s="419"/>
      <c r="BK406" s="419"/>
      <c r="BL406" s="419"/>
      <c r="BM406" s="419"/>
      <c r="BN406" s="419"/>
      <c r="BO406" s="419"/>
      <c r="BP406" s="419"/>
      <c r="BQ406" s="419"/>
      <c r="BR406" s="419"/>
      <c r="BS406" s="419"/>
      <c r="BT406" s="419"/>
      <c r="BU406" s="419"/>
      <c r="BV406" s="419"/>
      <c r="BW406" s="419"/>
      <c r="BX406" s="419"/>
      <c r="BY406" s="419"/>
      <c r="BZ406" s="419"/>
      <c r="CA406" s="419"/>
      <c r="CB406" s="419"/>
      <c r="CC406" s="419"/>
      <c r="CD406" s="419"/>
      <c r="CE406" s="419"/>
      <c r="CF406" s="419"/>
      <c r="CG406" s="419"/>
      <c r="CH406" s="419"/>
      <c r="CI406" s="419"/>
      <c r="CJ406" s="419"/>
      <c r="CK406" s="419"/>
      <c r="CL406" s="419"/>
      <c r="CM406" s="419"/>
      <c r="CN406" s="419"/>
      <c r="CO406" s="419"/>
      <c r="CP406" s="419"/>
      <c r="CQ406" s="419"/>
      <c r="CR406" s="419"/>
      <c r="CS406" s="419"/>
      <c r="CT406" s="419"/>
      <c r="CU406" s="419"/>
      <c r="CV406" s="419"/>
      <c r="CW406" s="419"/>
      <c r="CX406" s="419"/>
      <c r="CY406" s="419"/>
      <c r="CZ406" s="419"/>
      <c r="DA406" s="419"/>
      <c r="DB406" s="419"/>
      <c r="DC406" s="419"/>
      <c r="DD406" s="419"/>
      <c r="DE406" s="419"/>
      <c r="DF406" s="419"/>
      <c r="DG406" s="419"/>
      <c r="DH406" s="419"/>
      <c r="DI406" s="419"/>
      <c r="DJ406" s="419"/>
      <c r="DK406" s="419"/>
      <c r="DL406" s="419"/>
      <c r="DM406" s="419"/>
      <c r="DN406" s="419"/>
      <c r="DO406" s="419"/>
      <c r="DP406" s="419"/>
      <c r="DQ406" s="419"/>
      <c r="DR406" s="419"/>
      <c r="DS406" s="419"/>
      <c r="DT406" s="419"/>
      <c r="DU406" s="419"/>
      <c r="DV406" s="419"/>
      <c r="DW406" s="419"/>
      <c r="DX406" s="419"/>
      <c r="DY406" s="419"/>
      <c r="DZ406" s="419"/>
      <c r="EA406" s="419"/>
      <c r="EB406" s="419"/>
      <c r="EC406" s="419"/>
      <c r="ED406" s="419"/>
      <c r="EE406" s="419"/>
      <c r="EF406" s="419"/>
      <c r="EG406" s="419"/>
      <c r="EH406" s="419"/>
      <c r="EI406" s="419"/>
      <c r="EJ406" s="419"/>
      <c r="EK406" s="419"/>
      <c r="EL406" s="419"/>
      <c r="EM406" s="419"/>
      <c r="EN406" s="419"/>
      <c r="EO406" s="419"/>
      <c r="EP406" s="419"/>
      <c r="EQ406" s="419"/>
      <c r="ER406" s="419"/>
      <c r="ES406" s="419"/>
      <c r="ET406" s="419"/>
      <c r="EU406" s="419"/>
    </row>
    <row r="407" spans="1:151" s="429" customFormat="1" ht="101.5" hidden="1">
      <c r="A407" s="429" t="s">
        <v>2839</v>
      </c>
      <c r="B407" s="429" t="s">
        <v>955</v>
      </c>
      <c r="C407" s="429" t="s">
        <v>361</v>
      </c>
      <c r="D407" s="429" t="s">
        <v>2840</v>
      </c>
      <c r="E407" s="429" t="s">
        <v>2841</v>
      </c>
      <c r="F407" s="429" t="s">
        <v>33</v>
      </c>
      <c r="G407" s="429">
        <v>80</v>
      </c>
      <c r="H407" s="429" t="s">
        <v>1515</v>
      </c>
      <c r="I407" s="429" t="s">
        <v>1516</v>
      </c>
      <c r="J407" s="430" t="s">
        <v>1517</v>
      </c>
      <c r="K407" s="430" t="s">
        <v>1518</v>
      </c>
      <c r="L407" s="430" t="s">
        <v>1518</v>
      </c>
      <c r="M407" s="429" t="s">
        <v>1519</v>
      </c>
      <c r="N407" s="429" t="s">
        <v>1530</v>
      </c>
      <c r="O407" s="429" t="s">
        <v>1534</v>
      </c>
      <c r="P407" s="429" t="s">
        <v>33</v>
      </c>
      <c r="Q407" s="429" t="s">
        <v>32</v>
      </c>
      <c r="R407" s="429" t="s">
        <v>2842</v>
      </c>
      <c r="S407" s="433" t="s">
        <v>2843</v>
      </c>
      <c r="T407" s="429" t="s">
        <v>1535</v>
      </c>
      <c r="V407" s="429" t="s">
        <v>1524</v>
      </c>
      <c r="X407" s="429" t="s">
        <v>1524</v>
      </c>
      <c r="AA407" s="429" t="s">
        <v>33</v>
      </c>
      <c r="AB407" s="429" t="s">
        <v>1525</v>
      </c>
      <c r="AC407" s="429" t="s">
        <v>1525</v>
      </c>
      <c r="AD407" s="429" t="s">
        <v>2589</v>
      </c>
      <c r="AE407" s="429" t="s">
        <v>1526</v>
      </c>
      <c r="AF407" s="430">
        <v>44530</v>
      </c>
      <c r="AG407" s="429" t="s">
        <v>1538</v>
      </c>
      <c r="AH407" s="429">
        <v>1</v>
      </c>
      <c r="AI407" s="419"/>
      <c r="AJ407" s="419"/>
      <c r="AK407" s="419"/>
      <c r="AL407" s="419"/>
      <c r="AM407" s="419"/>
      <c r="AN407" s="419"/>
      <c r="AO407" s="419"/>
      <c r="AP407" s="419"/>
      <c r="AQ407" s="419"/>
      <c r="AR407" s="419"/>
      <c r="AS407" s="419"/>
      <c r="AT407" s="419"/>
      <c r="AU407" s="419"/>
      <c r="AV407" s="419"/>
      <c r="AW407" s="419"/>
      <c r="AX407" s="419"/>
      <c r="AY407" s="419"/>
      <c r="AZ407" s="419"/>
      <c r="BA407" s="419"/>
      <c r="BB407" s="419"/>
      <c r="BC407" s="419"/>
      <c r="BD407" s="419"/>
      <c r="BE407" s="419"/>
      <c r="BF407" s="419"/>
      <c r="BG407" s="419"/>
      <c r="BH407" s="419"/>
      <c r="BI407" s="419"/>
      <c r="BJ407" s="419"/>
      <c r="BK407" s="419"/>
      <c r="BL407" s="419"/>
      <c r="BM407" s="419"/>
      <c r="BN407" s="419"/>
      <c r="BO407" s="419"/>
      <c r="BP407" s="419"/>
      <c r="BQ407" s="419"/>
      <c r="BR407" s="419"/>
      <c r="BS407" s="419"/>
      <c r="BT407" s="419"/>
      <c r="BU407" s="419"/>
      <c r="BV407" s="419"/>
      <c r="BW407" s="419"/>
      <c r="BX407" s="419"/>
      <c r="BY407" s="419"/>
      <c r="BZ407" s="419"/>
      <c r="CA407" s="419"/>
      <c r="CB407" s="419"/>
      <c r="CC407" s="419"/>
      <c r="CD407" s="419"/>
      <c r="CE407" s="419"/>
      <c r="CF407" s="419"/>
      <c r="CG407" s="419"/>
      <c r="CH407" s="419"/>
      <c r="CI407" s="419"/>
      <c r="CJ407" s="419"/>
      <c r="CK407" s="419"/>
      <c r="CL407" s="419"/>
      <c r="CM407" s="419"/>
      <c r="CN407" s="419"/>
      <c r="CO407" s="419"/>
      <c r="CP407" s="419"/>
      <c r="CQ407" s="419"/>
      <c r="CR407" s="419"/>
      <c r="CS407" s="419"/>
      <c r="CT407" s="419"/>
      <c r="CU407" s="419"/>
      <c r="CV407" s="419"/>
      <c r="CW407" s="419"/>
      <c r="CX407" s="419"/>
      <c r="CY407" s="419"/>
      <c r="CZ407" s="419"/>
      <c r="DA407" s="419"/>
      <c r="DB407" s="419"/>
      <c r="DC407" s="419"/>
      <c r="DD407" s="419"/>
      <c r="DE407" s="419"/>
      <c r="DF407" s="419"/>
      <c r="DG407" s="419"/>
      <c r="DH407" s="419"/>
      <c r="DI407" s="419"/>
      <c r="DJ407" s="419"/>
      <c r="DK407" s="419"/>
      <c r="DL407" s="419"/>
      <c r="DM407" s="419"/>
      <c r="DN407" s="419"/>
      <c r="DO407" s="419"/>
      <c r="DP407" s="419"/>
      <c r="DQ407" s="419"/>
      <c r="DR407" s="419"/>
      <c r="DS407" s="419"/>
      <c r="DT407" s="419"/>
      <c r="DU407" s="419"/>
      <c r="DV407" s="419"/>
      <c r="DW407" s="419"/>
      <c r="DX407" s="419"/>
      <c r="DY407" s="419"/>
      <c r="DZ407" s="419"/>
      <c r="EA407" s="419"/>
      <c r="EB407" s="419"/>
      <c r="EC407" s="419"/>
      <c r="ED407" s="419"/>
      <c r="EE407" s="419"/>
      <c r="EF407" s="419"/>
      <c r="EG407" s="419"/>
      <c r="EH407" s="419"/>
      <c r="EI407" s="419"/>
      <c r="EJ407" s="419"/>
      <c r="EK407" s="419"/>
      <c r="EL407" s="419"/>
      <c r="EM407" s="419"/>
      <c r="EN407" s="419"/>
      <c r="EO407" s="419"/>
      <c r="EP407" s="419"/>
      <c r="EQ407" s="419"/>
      <c r="ER407" s="419"/>
      <c r="ES407" s="419"/>
      <c r="ET407" s="419"/>
      <c r="EU407" s="419"/>
    </row>
    <row r="408" spans="1:151" s="429" customFormat="1" ht="101.5" hidden="1">
      <c r="A408" s="429" t="s">
        <v>2844</v>
      </c>
      <c r="B408" s="429" t="s">
        <v>955</v>
      </c>
      <c r="C408" s="429" t="s">
        <v>361</v>
      </c>
      <c r="D408" s="429" t="s">
        <v>2845</v>
      </c>
      <c r="E408" s="429" t="s">
        <v>2846</v>
      </c>
      <c r="F408" s="429" t="s">
        <v>33</v>
      </c>
      <c r="G408" s="429">
        <v>80</v>
      </c>
      <c r="H408" s="429" t="s">
        <v>1515</v>
      </c>
      <c r="I408" s="429" t="s">
        <v>1516</v>
      </c>
      <c r="J408" s="430" t="s">
        <v>1543</v>
      </c>
      <c r="K408" s="430" t="s">
        <v>1518</v>
      </c>
      <c r="L408" s="430" t="s">
        <v>1518</v>
      </c>
      <c r="M408" s="429" t="s">
        <v>1519</v>
      </c>
      <c r="N408" s="429" t="s">
        <v>1520</v>
      </c>
      <c r="O408" s="429" t="s">
        <v>1588</v>
      </c>
      <c r="P408" s="429" t="s">
        <v>33</v>
      </c>
      <c r="Q408" s="429" t="s">
        <v>33</v>
      </c>
      <c r="R408" s="429" t="s">
        <v>2842</v>
      </c>
      <c r="S408" s="433" t="s">
        <v>2843</v>
      </c>
      <c r="T408" s="429" t="s">
        <v>1535</v>
      </c>
      <c r="V408" s="429" t="s">
        <v>1524</v>
      </c>
      <c r="X408" s="429" t="s">
        <v>1524</v>
      </c>
      <c r="AA408" s="429" t="s">
        <v>33</v>
      </c>
      <c r="AB408" s="429" t="s">
        <v>1525</v>
      </c>
      <c r="AC408" s="429" t="s">
        <v>1525</v>
      </c>
      <c r="AD408" s="429" t="s">
        <v>2589</v>
      </c>
      <c r="AE408" s="429" t="s">
        <v>1526</v>
      </c>
      <c r="AF408" s="430">
        <v>44530</v>
      </c>
      <c r="AG408" s="429" t="s">
        <v>1538</v>
      </c>
      <c r="AH408" s="429">
        <v>1</v>
      </c>
      <c r="AI408" s="419"/>
      <c r="AJ408" s="419"/>
      <c r="AK408" s="419"/>
      <c r="AL408" s="419"/>
      <c r="AM408" s="419"/>
      <c r="AN408" s="419"/>
      <c r="AO408" s="419"/>
      <c r="AP408" s="419"/>
      <c r="AQ408" s="419"/>
      <c r="AR408" s="419"/>
      <c r="AS408" s="419"/>
      <c r="AT408" s="419"/>
      <c r="AU408" s="419"/>
      <c r="AV408" s="419"/>
      <c r="AW408" s="419"/>
      <c r="AX408" s="419"/>
      <c r="AY408" s="419"/>
      <c r="AZ408" s="419"/>
      <c r="BA408" s="419"/>
      <c r="BB408" s="419"/>
      <c r="BC408" s="419"/>
      <c r="BD408" s="419"/>
      <c r="BE408" s="419"/>
      <c r="BF408" s="419"/>
      <c r="BG408" s="419"/>
      <c r="BH408" s="419"/>
      <c r="BI408" s="419"/>
      <c r="BJ408" s="419"/>
      <c r="BK408" s="419"/>
      <c r="BL408" s="419"/>
      <c r="BM408" s="419"/>
      <c r="BN408" s="419"/>
      <c r="BO408" s="419"/>
      <c r="BP408" s="419"/>
      <c r="BQ408" s="419"/>
      <c r="BR408" s="419"/>
      <c r="BS408" s="419"/>
      <c r="BT408" s="419"/>
      <c r="BU408" s="419"/>
      <c r="BV408" s="419"/>
      <c r="BW408" s="419"/>
      <c r="BX408" s="419"/>
      <c r="BY408" s="419"/>
      <c r="BZ408" s="419"/>
      <c r="CA408" s="419"/>
      <c r="CB408" s="419"/>
      <c r="CC408" s="419"/>
      <c r="CD408" s="419"/>
      <c r="CE408" s="419"/>
      <c r="CF408" s="419"/>
      <c r="CG408" s="419"/>
      <c r="CH408" s="419"/>
      <c r="CI408" s="419"/>
      <c r="CJ408" s="419"/>
      <c r="CK408" s="419"/>
      <c r="CL408" s="419"/>
      <c r="CM408" s="419"/>
      <c r="CN408" s="419"/>
      <c r="CO408" s="419"/>
      <c r="CP408" s="419"/>
      <c r="CQ408" s="419"/>
      <c r="CR408" s="419"/>
      <c r="CS408" s="419"/>
      <c r="CT408" s="419"/>
      <c r="CU408" s="419"/>
      <c r="CV408" s="419"/>
      <c r="CW408" s="419"/>
      <c r="CX408" s="419"/>
      <c r="CY408" s="419"/>
      <c r="CZ408" s="419"/>
      <c r="DA408" s="419"/>
      <c r="DB408" s="419"/>
      <c r="DC408" s="419"/>
      <c r="DD408" s="419"/>
      <c r="DE408" s="419"/>
      <c r="DF408" s="419"/>
      <c r="DG408" s="419"/>
      <c r="DH408" s="419"/>
      <c r="DI408" s="419"/>
      <c r="DJ408" s="419"/>
      <c r="DK408" s="419"/>
      <c r="DL408" s="419"/>
      <c r="DM408" s="419"/>
      <c r="DN408" s="419"/>
      <c r="DO408" s="419"/>
      <c r="DP408" s="419"/>
      <c r="DQ408" s="419"/>
      <c r="DR408" s="419"/>
      <c r="DS408" s="419"/>
      <c r="DT408" s="419"/>
      <c r="DU408" s="419"/>
      <c r="DV408" s="419"/>
      <c r="DW408" s="419"/>
      <c r="DX408" s="419"/>
      <c r="DY408" s="419"/>
      <c r="DZ408" s="419"/>
      <c r="EA408" s="419"/>
      <c r="EB408" s="419"/>
      <c r="EC408" s="419"/>
      <c r="ED408" s="419"/>
      <c r="EE408" s="419"/>
      <c r="EF408" s="419"/>
      <c r="EG408" s="419"/>
      <c r="EH408" s="419"/>
      <c r="EI408" s="419"/>
      <c r="EJ408" s="419"/>
      <c r="EK408" s="419"/>
      <c r="EL408" s="419"/>
      <c r="EM408" s="419"/>
      <c r="EN408" s="419"/>
      <c r="EO408" s="419"/>
      <c r="EP408" s="419"/>
      <c r="EQ408" s="419"/>
      <c r="ER408" s="419"/>
      <c r="ES408" s="419"/>
      <c r="ET408" s="419"/>
      <c r="EU408" s="419"/>
    </row>
    <row r="409" spans="1:151" s="429" customFormat="1" ht="101.5" hidden="1">
      <c r="A409" s="429" t="s">
        <v>2847</v>
      </c>
      <c r="B409" s="429" t="s">
        <v>955</v>
      </c>
      <c r="C409" s="429" t="s">
        <v>361</v>
      </c>
      <c r="D409" s="429" t="s">
        <v>2848</v>
      </c>
      <c r="E409" s="429" t="s">
        <v>2849</v>
      </c>
      <c r="F409" s="429" t="s">
        <v>33</v>
      </c>
      <c r="G409" s="429">
        <v>80</v>
      </c>
      <c r="H409" s="429" t="s">
        <v>1515</v>
      </c>
      <c r="I409" s="429" t="s">
        <v>1516</v>
      </c>
      <c r="J409" s="430" t="s">
        <v>1543</v>
      </c>
      <c r="K409" s="430" t="s">
        <v>1518</v>
      </c>
      <c r="L409" s="430" t="s">
        <v>1518</v>
      </c>
      <c r="M409" s="429" t="s">
        <v>1519</v>
      </c>
      <c r="N409" s="429" t="s">
        <v>1530</v>
      </c>
      <c r="O409" s="429" t="s">
        <v>1588</v>
      </c>
      <c r="P409" s="429" t="s">
        <v>33</v>
      </c>
      <c r="Q409" s="429" t="s">
        <v>32</v>
      </c>
      <c r="R409" s="429" t="s">
        <v>2842</v>
      </c>
      <c r="S409" s="433" t="s">
        <v>2843</v>
      </c>
      <c r="T409" s="429" t="s">
        <v>1535</v>
      </c>
      <c r="V409" s="429" t="s">
        <v>1524</v>
      </c>
      <c r="X409" s="429" t="s">
        <v>1524</v>
      </c>
      <c r="AA409" s="429" t="s">
        <v>33</v>
      </c>
      <c r="AB409" s="429" t="s">
        <v>1525</v>
      </c>
      <c r="AC409" s="429" t="s">
        <v>1525</v>
      </c>
      <c r="AD409" s="429" t="s">
        <v>2589</v>
      </c>
      <c r="AE409" s="429" t="s">
        <v>1526</v>
      </c>
      <c r="AF409" s="430">
        <v>44530</v>
      </c>
      <c r="AG409" s="429" t="s">
        <v>1538</v>
      </c>
      <c r="AH409" s="429">
        <v>1</v>
      </c>
      <c r="AI409" s="419"/>
      <c r="AJ409" s="419"/>
      <c r="AK409" s="419"/>
      <c r="AL409" s="419"/>
      <c r="AM409" s="419"/>
      <c r="AN409" s="419"/>
      <c r="AO409" s="419"/>
      <c r="AP409" s="419"/>
      <c r="AQ409" s="419"/>
      <c r="AR409" s="419"/>
      <c r="AS409" s="419"/>
      <c r="AT409" s="419"/>
      <c r="AU409" s="419"/>
      <c r="AV409" s="419"/>
      <c r="AW409" s="419"/>
      <c r="AX409" s="419"/>
      <c r="AY409" s="419"/>
      <c r="AZ409" s="419"/>
      <c r="BA409" s="419"/>
      <c r="BB409" s="419"/>
      <c r="BC409" s="419"/>
      <c r="BD409" s="419"/>
      <c r="BE409" s="419"/>
      <c r="BF409" s="419"/>
      <c r="BG409" s="419"/>
      <c r="BH409" s="419"/>
      <c r="BI409" s="419"/>
      <c r="BJ409" s="419"/>
      <c r="BK409" s="419"/>
      <c r="BL409" s="419"/>
      <c r="BM409" s="419"/>
      <c r="BN409" s="419"/>
      <c r="BO409" s="419"/>
      <c r="BP409" s="419"/>
      <c r="BQ409" s="419"/>
      <c r="BR409" s="419"/>
      <c r="BS409" s="419"/>
      <c r="BT409" s="419"/>
      <c r="BU409" s="419"/>
      <c r="BV409" s="419"/>
      <c r="BW409" s="419"/>
      <c r="BX409" s="419"/>
      <c r="BY409" s="419"/>
      <c r="BZ409" s="419"/>
      <c r="CA409" s="419"/>
      <c r="CB409" s="419"/>
      <c r="CC409" s="419"/>
      <c r="CD409" s="419"/>
      <c r="CE409" s="419"/>
      <c r="CF409" s="419"/>
      <c r="CG409" s="419"/>
      <c r="CH409" s="419"/>
      <c r="CI409" s="419"/>
      <c r="CJ409" s="419"/>
      <c r="CK409" s="419"/>
      <c r="CL409" s="419"/>
      <c r="CM409" s="419"/>
      <c r="CN409" s="419"/>
      <c r="CO409" s="419"/>
      <c r="CP409" s="419"/>
      <c r="CQ409" s="419"/>
      <c r="CR409" s="419"/>
      <c r="CS409" s="419"/>
      <c r="CT409" s="419"/>
      <c r="CU409" s="419"/>
      <c r="CV409" s="419"/>
      <c r="CW409" s="419"/>
      <c r="CX409" s="419"/>
      <c r="CY409" s="419"/>
      <c r="CZ409" s="419"/>
      <c r="DA409" s="419"/>
      <c r="DB409" s="419"/>
      <c r="DC409" s="419"/>
      <c r="DD409" s="419"/>
      <c r="DE409" s="419"/>
      <c r="DF409" s="419"/>
      <c r="DG409" s="419"/>
      <c r="DH409" s="419"/>
      <c r="DI409" s="419"/>
      <c r="DJ409" s="419"/>
      <c r="DK409" s="419"/>
      <c r="DL409" s="419"/>
      <c r="DM409" s="419"/>
      <c r="DN409" s="419"/>
      <c r="DO409" s="419"/>
      <c r="DP409" s="419"/>
      <c r="DQ409" s="419"/>
      <c r="DR409" s="419"/>
      <c r="DS409" s="419"/>
      <c r="DT409" s="419"/>
      <c r="DU409" s="419"/>
      <c r="DV409" s="419"/>
      <c r="DW409" s="419"/>
      <c r="DX409" s="419"/>
      <c r="DY409" s="419"/>
      <c r="DZ409" s="419"/>
      <c r="EA409" s="419"/>
      <c r="EB409" s="419"/>
      <c r="EC409" s="419"/>
      <c r="ED409" s="419"/>
      <c r="EE409" s="419"/>
      <c r="EF409" s="419"/>
      <c r="EG409" s="419"/>
      <c r="EH409" s="419"/>
      <c r="EI409" s="419"/>
      <c r="EJ409" s="419"/>
      <c r="EK409" s="419"/>
      <c r="EL409" s="419"/>
      <c r="EM409" s="419"/>
      <c r="EN409" s="419"/>
      <c r="EO409" s="419"/>
      <c r="EP409" s="419"/>
      <c r="EQ409" s="419"/>
      <c r="ER409" s="419"/>
      <c r="ES409" s="419"/>
      <c r="ET409" s="419"/>
      <c r="EU409" s="419"/>
    </row>
    <row r="410" spans="1:151" s="429" customFormat="1" ht="101.5" hidden="1">
      <c r="A410" s="429" t="s">
        <v>2850</v>
      </c>
      <c r="B410" s="429" t="s">
        <v>955</v>
      </c>
      <c r="C410" s="429" t="s">
        <v>361</v>
      </c>
      <c r="D410" s="429" t="s">
        <v>2851</v>
      </c>
      <c r="E410" s="429" t="s">
        <v>2852</v>
      </c>
      <c r="F410" s="429" t="s">
        <v>33</v>
      </c>
      <c r="G410" s="429">
        <v>80</v>
      </c>
      <c r="H410" s="429" t="s">
        <v>1515</v>
      </c>
      <c r="I410" s="429" t="s">
        <v>1516</v>
      </c>
      <c r="J410" s="430" t="s">
        <v>1543</v>
      </c>
      <c r="K410" s="430" t="s">
        <v>1518</v>
      </c>
      <c r="L410" s="430" t="s">
        <v>1518</v>
      </c>
      <c r="M410" s="429" t="s">
        <v>1519</v>
      </c>
      <c r="N410" s="429" t="s">
        <v>1530</v>
      </c>
      <c r="O410" s="429" t="s">
        <v>1534</v>
      </c>
      <c r="P410" s="429" t="s">
        <v>32</v>
      </c>
      <c r="Q410" s="429" t="s">
        <v>32</v>
      </c>
      <c r="R410" s="429" t="s">
        <v>2842</v>
      </c>
      <c r="S410" s="433" t="s">
        <v>2843</v>
      </c>
      <c r="T410" s="429" t="s">
        <v>1535</v>
      </c>
      <c r="V410" s="429" t="s">
        <v>1524</v>
      </c>
      <c r="X410" s="429" t="s">
        <v>1524</v>
      </c>
      <c r="AA410" s="429" t="s">
        <v>33</v>
      </c>
      <c r="AB410" s="429" t="s">
        <v>1525</v>
      </c>
      <c r="AC410" s="429" t="s">
        <v>1525</v>
      </c>
      <c r="AD410" s="429" t="s">
        <v>2589</v>
      </c>
      <c r="AE410" s="429" t="s">
        <v>1526</v>
      </c>
      <c r="AF410" s="430">
        <v>44530</v>
      </c>
      <c r="AG410" s="429" t="s">
        <v>1538</v>
      </c>
      <c r="AH410" s="429">
        <v>1</v>
      </c>
      <c r="AI410" s="419"/>
      <c r="AJ410" s="419"/>
      <c r="AK410" s="419"/>
      <c r="AL410" s="419"/>
      <c r="AM410" s="419"/>
      <c r="AN410" s="419"/>
      <c r="AO410" s="419"/>
      <c r="AP410" s="419"/>
      <c r="AQ410" s="419"/>
      <c r="AR410" s="419"/>
      <c r="AS410" s="419"/>
      <c r="AT410" s="419"/>
      <c r="AU410" s="419"/>
      <c r="AV410" s="419"/>
      <c r="AW410" s="419"/>
      <c r="AX410" s="419"/>
      <c r="AY410" s="419"/>
      <c r="AZ410" s="419"/>
      <c r="BA410" s="419"/>
      <c r="BB410" s="419"/>
      <c r="BC410" s="419"/>
      <c r="BD410" s="419"/>
      <c r="BE410" s="419"/>
      <c r="BF410" s="419"/>
      <c r="BG410" s="419"/>
      <c r="BH410" s="419"/>
      <c r="BI410" s="419"/>
      <c r="BJ410" s="419"/>
      <c r="BK410" s="419"/>
      <c r="BL410" s="419"/>
      <c r="BM410" s="419"/>
      <c r="BN410" s="419"/>
      <c r="BO410" s="419"/>
      <c r="BP410" s="419"/>
      <c r="BQ410" s="419"/>
      <c r="BR410" s="419"/>
      <c r="BS410" s="419"/>
      <c r="BT410" s="419"/>
      <c r="BU410" s="419"/>
      <c r="BV410" s="419"/>
      <c r="BW410" s="419"/>
      <c r="BX410" s="419"/>
      <c r="BY410" s="419"/>
      <c r="BZ410" s="419"/>
      <c r="CA410" s="419"/>
      <c r="CB410" s="419"/>
      <c r="CC410" s="419"/>
      <c r="CD410" s="419"/>
      <c r="CE410" s="419"/>
      <c r="CF410" s="419"/>
      <c r="CG410" s="419"/>
      <c r="CH410" s="419"/>
      <c r="CI410" s="419"/>
      <c r="CJ410" s="419"/>
      <c r="CK410" s="419"/>
      <c r="CL410" s="419"/>
      <c r="CM410" s="419"/>
      <c r="CN410" s="419"/>
      <c r="CO410" s="419"/>
      <c r="CP410" s="419"/>
      <c r="CQ410" s="419"/>
      <c r="CR410" s="419"/>
      <c r="CS410" s="419"/>
      <c r="CT410" s="419"/>
      <c r="CU410" s="419"/>
      <c r="CV410" s="419"/>
      <c r="CW410" s="419"/>
      <c r="CX410" s="419"/>
      <c r="CY410" s="419"/>
      <c r="CZ410" s="419"/>
      <c r="DA410" s="419"/>
      <c r="DB410" s="419"/>
      <c r="DC410" s="419"/>
      <c r="DD410" s="419"/>
      <c r="DE410" s="419"/>
      <c r="DF410" s="419"/>
      <c r="DG410" s="419"/>
      <c r="DH410" s="419"/>
      <c r="DI410" s="419"/>
      <c r="DJ410" s="419"/>
      <c r="DK410" s="419"/>
      <c r="DL410" s="419"/>
      <c r="DM410" s="419"/>
      <c r="DN410" s="419"/>
      <c r="DO410" s="419"/>
      <c r="DP410" s="419"/>
      <c r="DQ410" s="419"/>
      <c r="DR410" s="419"/>
      <c r="DS410" s="419"/>
      <c r="DT410" s="419"/>
      <c r="DU410" s="419"/>
      <c r="DV410" s="419"/>
      <c r="DW410" s="419"/>
      <c r="DX410" s="419"/>
      <c r="DY410" s="419"/>
      <c r="DZ410" s="419"/>
      <c r="EA410" s="419"/>
      <c r="EB410" s="419"/>
      <c r="EC410" s="419"/>
      <c r="ED410" s="419"/>
      <c r="EE410" s="419"/>
      <c r="EF410" s="419"/>
      <c r="EG410" s="419"/>
      <c r="EH410" s="419"/>
      <c r="EI410" s="419"/>
      <c r="EJ410" s="419"/>
      <c r="EK410" s="419"/>
      <c r="EL410" s="419"/>
      <c r="EM410" s="419"/>
      <c r="EN410" s="419"/>
      <c r="EO410" s="419"/>
      <c r="EP410" s="419"/>
      <c r="EQ410" s="419"/>
      <c r="ER410" s="419"/>
      <c r="ES410" s="419"/>
      <c r="ET410" s="419"/>
      <c r="EU410" s="419"/>
    </row>
    <row r="411" spans="1:151" s="429" customFormat="1" ht="101.5" hidden="1">
      <c r="A411" s="429" t="s">
        <v>2853</v>
      </c>
      <c r="B411" s="429" t="s">
        <v>955</v>
      </c>
      <c r="C411" s="429" t="s">
        <v>361</v>
      </c>
      <c r="D411" s="429" t="s">
        <v>2854</v>
      </c>
      <c r="E411" s="429" t="s">
        <v>2855</v>
      </c>
      <c r="F411" s="429" t="s">
        <v>33</v>
      </c>
      <c r="G411" s="429">
        <v>80</v>
      </c>
      <c r="H411" s="429" t="s">
        <v>1515</v>
      </c>
      <c r="I411" s="429" t="s">
        <v>1516</v>
      </c>
      <c r="J411" s="430" t="s">
        <v>1543</v>
      </c>
      <c r="K411" s="430" t="s">
        <v>1518</v>
      </c>
      <c r="L411" s="430" t="s">
        <v>1518</v>
      </c>
      <c r="M411" s="429" t="s">
        <v>1519</v>
      </c>
      <c r="N411" s="429" t="s">
        <v>1530</v>
      </c>
      <c r="O411" s="429" t="s">
        <v>1588</v>
      </c>
      <c r="P411" s="429" t="s">
        <v>32</v>
      </c>
      <c r="Q411" s="429" t="s">
        <v>32</v>
      </c>
      <c r="R411" s="429" t="s">
        <v>2842</v>
      </c>
      <c r="S411" s="433" t="s">
        <v>2843</v>
      </c>
      <c r="T411" s="429" t="s">
        <v>1535</v>
      </c>
      <c r="V411" s="429" t="s">
        <v>1524</v>
      </c>
      <c r="X411" s="429" t="s">
        <v>1524</v>
      </c>
      <c r="AA411" s="429" t="s">
        <v>33</v>
      </c>
      <c r="AB411" s="429" t="s">
        <v>1525</v>
      </c>
      <c r="AC411" s="429" t="s">
        <v>1525</v>
      </c>
      <c r="AD411" s="429" t="s">
        <v>2589</v>
      </c>
      <c r="AE411" s="429" t="s">
        <v>1526</v>
      </c>
      <c r="AF411" s="430">
        <v>44530</v>
      </c>
      <c r="AG411" s="429" t="s">
        <v>1538</v>
      </c>
      <c r="AH411" s="429">
        <v>1</v>
      </c>
      <c r="AI411" s="419"/>
      <c r="AJ411" s="419"/>
      <c r="AK411" s="419"/>
      <c r="AL411" s="419"/>
      <c r="AM411" s="419"/>
      <c r="AN411" s="419"/>
      <c r="AO411" s="419"/>
      <c r="AP411" s="419"/>
      <c r="AQ411" s="419"/>
      <c r="AR411" s="419"/>
      <c r="AS411" s="419"/>
      <c r="AT411" s="419"/>
      <c r="AU411" s="419"/>
      <c r="AV411" s="419"/>
      <c r="AW411" s="419"/>
      <c r="AX411" s="419"/>
      <c r="AY411" s="419"/>
      <c r="AZ411" s="419"/>
      <c r="BA411" s="419"/>
      <c r="BB411" s="419"/>
      <c r="BC411" s="419"/>
      <c r="BD411" s="419"/>
      <c r="BE411" s="419"/>
      <c r="BF411" s="419"/>
      <c r="BG411" s="419"/>
      <c r="BH411" s="419"/>
      <c r="BI411" s="419"/>
      <c r="BJ411" s="419"/>
      <c r="BK411" s="419"/>
      <c r="BL411" s="419"/>
      <c r="BM411" s="419"/>
      <c r="BN411" s="419"/>
      <c r="BO411" s="419"/>
      <c r="BP411" s="419"/>
      <c r="BQ411" s="419"/>
      <c r="BR411" s="419"/>
      <c r="BS411" s="419"/>
      <c r="BT411" s="419"/>
      <c r="BU411" s="419"/>
      <c r="BV411" s="419"/>
      <c r="BW411" s="419"/>
      <c r="BX411" s="419"/>
      <c r="BY411" s="419"/>
      <c r="BZ411" s="419"/>
      <c r="CA411" s="419"/>
      <c r="CB411" s="419"/>
      <c r="CC411" s="419"/>
      <c r="CD411" s="419"/>
      <c r="CE411" s="419"/>
      <c r="CF411" s="419"/>
      <c r="CG411" s="419"/>
      <c r="CH411" s="419"/>
      <c r="CI411" s="419"/>
      <c r="CJ411" s="419"/>
      <c r="CK411" s="419"/>
      <c r="CL411" s="419"/>
      <c r="CM411" s="419"/>
      <c r="CN411" s="419"/>
      <c r="CO411" s="419"/>
      <c r="CP411" s="419"/>
      <c r="CQ411" s="419"/>
      <c r="CR411" s="419"/>
      <c r="CS411" s="419"/>
      <c r="CT411" s="419"/>
      <c r="CU411" s="419"/>
      <c r="CV411" s="419"/>
      <c r="CW411" s="419"/>
      <c r="CX411" s="419"/>
      <c r="CY411" s="419"/>
      <c r="CZ411" s="419"/>
      <c r="DA411" s="419"/>
      <c r="DB411" s="419"/>
      <c r="DC411" s="419"/>
      <c r="DD411" s="419"/>
      <c r="DE411" s="419"/>
      <c r="DF411" s="419"/>
      <c r="DG411" s="419"/>
      <c r="DH411" s="419"/>
      <c r="DI411" s="419"/>
      <c r="DJ411" s="419"/>
      <c r="DK411" s="419"/>
      <c r="DL411" s="419"/>
      <c r="DM411" s="419"/>
      <c r="DN411" s="419"/>
      <c r="DO411" s="419"/>
      <c r="DP411" s="419"/>
      <c r="DQ411" s="419"/>
      <c r="DR411" s="419"/>
      <c r="DS411" s="419"/>
      <c r="DT411" s="419"/>
      <c r="DU411" s="419"/>
      <c r="DV411" s="419"/>
      <c r="DW411" s="419"/>
      <c r="DX411" s="419"/>
      <c r="DY411" s="419"/>
      <c r="DZ411" s="419"/>
      <c r="EA411" s="419"/>
      <c r="EB411" s="419"/>
      <c r="EC411" s="419"/>
      <c r="ED411" s="419"/>
      <c r="EE411" s="419"/>
      <c r="EF411" s="419"/>
      <c r="EG411" s="419"/>
      <c r="EH411" s="419"/>
      <c r="EI411" s="419"/>
      <c r="EJ411" s="419"/>
      <c r="EK411" s="419"/>
      <c r="EL411" s="419"/>
      <c r="EM411" s="419"/>
      <c r="EN411" s="419"/>
      <c r="EO411" s="419"/>
      <c r="EP411" s="419"/>
      <c r="EQ411" s="419"/>
      <c r="ER411" s="419"/>
      <c r="ES411" s="419"/>
      <c r="ET411" s="419"/>
      <c r="EU411" s="419"/>
    </row>
    <row r="412" spans="1:151" s="429" customFormat="1" ht="101.5" hidden="1">
      <c r="A412" s="429" t="s">
        <v>2856</v>
      </c>
      <c r="B412" s="429" t="s">
        <v>955</v>
      </c>
      <c r="C412" s="429" t="s">
        <v>361</v>
      </c>
      <c r="D412" s="429" t="s">
        <v>2857</v>
      </c>
      <c r="E412" s="429" t="s">
        <v>2858</v>
      </c>
      <c r="F412" s="429" t="s">
        <v>33</v>
      </c>
      <c r="G412" s="429">
        <v>80</v>
      </c>
      <c r="H412" s="429" t="s">
        <v>1599</v>
      </c>
      <c r="I412" s="429" t="s">
        <v>1516</v>
      </c>
      <c r="J412" s="430" t="s">
        <v>1054</v>
      </c>
      <c r="K412" s="430" t="s">
        <v>1518</v>
      </c>
      <c r="L412" s="430" t="s">
        <v>1518</v>
      </c>
      <c r="M412" s="429" t="s">
        <v>1519</v>
      </c>
      <c r="N412" s="429" t="s">
        <v>1530</v>
      </c>
      <c r="O412" s="429" t="s">
        <v>1534</v>
      </c>
      <c r="P412" s="429" t="s">
        <v>32</v>
      </c>
      <c r="Q412" s="429" t="s">
        <v>32</v>
      </c>
      <c r="R412" s="429" t="s">
        <v>2842</v>
      </c>
      <c r="S412" s="433" t="s">
        <v>2843</v>
      </c>
      <c r="T412" s="429" t="s">
        <v>1535</v>
      </c>
      <c r="V412" s="429" t="s">
        <v>1524</v>
      </c>
      <c r="X412" s="429" t="s">
        <v>1524</v>
      </c>
      <c r="AA412" s="429" t="s">
        <v>33</v>
      </c>
      <c r="AB412" s="429" t="s">
        <v>1525</v>
      </c>
      <c r="AC412" s="429" t="s">
        <v>1525</v>
      </c>
      <c r="AD412" s="429" t="s">
        <v>2589</v>
      </c>
      <c r="AE412" s="429" t="s">
        <v>1526</v>
      </c>
      <c r="AF412" s="430">
        <v>44530</v>
      </c>
      <c r="AG412" s="429" t="s">
        <v>1538</v>
      </c>
      <c r="AH412" s="429">
        <v>1</v>
      </c>
      <c r="AI412" s="419"/>
      <c r="AJ412" s="419"/>
      <c r="AK412" s="419"/>
      <c r="AL412" s="419"/>
      <c r="AM412" s="419"/>
      <c r="AN412" s="419"/>
      <c r="AO412" s="419"/>
      <c r="AP412" s="419"/>
      <c r="AQ412" s="419"/>
      <c r="AR412" s="419"/>
      <c r="AS412" s="419"/>
      <c r="AT412" s="419"/>
      <c r="AU412" s="419"/>
      <c r="AV412" s="419"/>
      <c r="AW412" s="419"/>
      <c r="AX412" s="419"/>
      <c r="AY412" s="419"/>
      <c r="AZ412" s="419"/>
      <c r="BA412" s="419"/>
      <c r="BB412" s="419"/>
      <c r="BC412" s="419"/>
      <c r="BD412" s="419"/>
      <c r="BE412" s="419"/>
      <c r="BF412" s="419"/>
      <c r="BG412" s="419"/>
      <c r="BH412" s="419"/>
      <c r="BI412" s="419"/>
      <c r="BJ412" s="419"/>
      <c r="BK412" s="419"/>
      <c r="BL412" s="419"/>
      <c r="BM412" s="419"/>
      <c r="BN412" s="419"/>
      <c r="BO412" s="419"/>
      <c r="BP412" s="419"/>
      <c r="BQ412" s="419"/>
      <c r="BR412" s="419"/>
      <c r="BS412" s="419"/>
      <c r="BT412" s="419"/>
      <c r="BU412" s="419"/>
      <c r="BV412" s="419"/>
      <c r="BW412" s="419"/>
      <c r="BX412" s="419"/>
      <c r="BY412" s="419"/>
      <c r="BZ412" s="419"/>
      <c r="CA412" s="419"/>
      <c r="CB412" s="419"/>
      <c r="CC412" s="419"/>
      <c r="CD412" s="419"/>
      <c r="CE412" s="419"/>
      <c r="CF412" s="419"/>
      <c r="CG412" s="419"/>
      <c r="CH412" s="419"/>
      <c r="CI412" s="419"/>
      <c r="CJ412" s="419"/>
      <c r="CK412" s="419"/>
      <c r="CL412" s="419"/>
      <c r="CM412" s="419"/>
      <c r="CN412" s="419"/>
      <c r="CO412" s="419"/>
      <c r="CP412" s="419"/>
      <c r="CQ412" s="419"/>
      <c r="CR412" s="419"/>
      <c r="CS412" s="419"/>
      <c r="CT412" s="419"/>
      <c r="CU412" s="419"/>
      <c r="CV412" s="419"/>
      <c r="CW412" s="419"/>
      <c r="CX412" s="419"/>
      <c r="CY412" s="419"/>
      <c r="CZ412" s="419"/>
      <c r="DA412" s="419"/>
      <c r="DB412" s="419"/>
      <c r="DC412" s="419"/>
      <c r="DD412" s="419"/>
      <c r="DE412" s="419"/>
      <c r="DF412" s="419"/>
      <c r="DG412" s="419"/>
      <c r="DH412" s="419"/>
      <c r="DI412" s="419"/>
      <c r="DJ412" s="419"/>
      <c r="DK412" s="419"/>
      <c r="DL412" s="419"/>
      <c r="DM412" s="419"/>
      <c r="DN412" s="419"/>
      <c r="DO412" s="419"/>
      <c r="DP412" s="419"/>
      <c r="DQ412" s="419"/>
      <c r="DR412" s="419"/>
      <c r="DS412" s="419"/>
      <c r="DT412" s="419"/>
      <c r="DU412" s="419"/>
      <c r="DV412" s="419"/>
      <c r="DW412" s="419"/>
      <c r="DX412" s="419"/>
      <c r="DY412" s="419"/>
      <c r="DZ412" s="419"/>
      <c r="EA412" s="419"/>
      <c r="EB412" s="419"/>
      <c r="EC412" s="419"/>
      <c r="ED412" s="419"/>
      <c r="EE412" s="419"/>
      <c r="EF412" s="419"/>
      <c r="EG412" s="419"/>
      <c r="EH412" s="419"/>
      <c r="EI412" s="419"/>
      <c r="EJ412" s="419"/>
      <c r="EK412" s="419"/>
      <c r="EL412" s="419"/>
      <c r="EM412" s="419"/>
      <c r="EN412" s="419"/>
      <c r="EO412" s="419"/>
      <c r="EP412" s="419"/>
      <c r="EQ412" s="419"/>
      <c r="ER412" s="419"/>
      <c r="ES412" s="419"/>
      <c r="ET412" s="419"/>
      <c r="EU412" s="419"/>
    </row>
    <row r="413" spans="1:151" s="429" customFormat="1" ht="101.5" hidden="1">
      <c r="A413" s="429" t="s">
        <v>2859</v>
      </c>
      <c r="B413" s="429" t="s">
        <v>955</v>
      </c>
      <c r="C413" s="429" t="s">
        <v>361</v>
      </c>
      <c r="D413" s="429" t="s">
        <v>2082</v>
      </c>
      <c r="E413" s="429" t="s">
        <v>2860</v>
      </c>
      <c r="F413" s="429" t="s">
        <v>33</v>
      </c>
      <c r="G413" s="429">
        <v>80</v>
      </c>
      <c r="H413" s="429" t="s">
        <v>1515</v>
      </c>
      <c r="I413" s="429" t="s">
        <v>1516</v>
      </c>
      <c r="J413" s="430" t="s">
        <v>1543</v>
      </c>
      <c r="K413" s="430" t="s">
        <v>1518</v>
      </c>
      <c r="L413" s="430" t="s">
        <v>1518</v>
      </c>
      <c r="M413" s="429" t="s">
        <v>1519</v>
      </c>
      <c r="N413" s="429" t="s">
        <v>1530</v>
      </c>
      <c r="O413" s="429" t="s">
        <v>1588</v>
      </c>
      <c r="P413" s="429" t="s">
        <v>33</v>
      </c>
      <c r="Q413" s="429" t="s">
        <v>32</v>
      </c>
      <c r="R413" s="429" t="s">
        <v>2842</v>
      </c>
      <c r="S413" s="433" t="s">
        <v>2843</v>
      </c>
      <c r="T413" s="429" t="s">
        <v>1535</v>
      </c>
      <c r="V413" s="429" t="s">
        <v>1524</v>
      </c>
      <c r="X413" s="429" t="s">
        <v>1524</v>
      </c>
      <c r="AA413" s="429" t="s">
        <v>32</v>
      </c>
      <c r="AB413" s="429" t="s">
        <v>1525</v>
      </c>
      <c r="AC413" s="429" t="s">
        <v>1525</v>
      </c>
      <c r="AD413" s="429" t="s">
        <v>2589</v>
      </c>
      <c r="AE413" s="429" t="s">
        <v>1526</v>
      </c>
      <c r="AF413" s="430">
        <v>44530</v>
      </c>
      <c r="AG413" s="429" t="s">
        <v>1538</v>
      </c>
      <c r="AH413" s="429">
        <v>1</v>
      </c>
      <c r="AI413" s="419"/>
      <c r="AJ413" s="419"/>
      <c r="AK413" s="419"/>
      <c r="AL413" s="419"/>
      <c r="AM413" s="419"/>
      <c r="AN413" s="419"/>
      <c r="AO413" s="419"/>
      <c r="AP413" s="419"/>
      <c r="AQ413" s="419"/>
      <c r="AR413" s="419"/>
      <c r="AS413" s="419"/>
      <c r="AT413" s="419"/>
      <c r="AU413" s="419"/>
      <c r="AV413" s="419"/>
      <c r="AW413" s="419"/>
      <c r="AX413" s="419"/>
      <c r="AY413" s="419"/>
      <c r="AZ413" s="419"/>
      <c r="BA413" s="419"/>
      <c r="BB413" s="419"/>
      <c r="BC413" s="419"/>
      <c r="BD413" s="419"/>
      <c r="BE413" s="419"/>
      <c r="BF413" s="419"/>
      <c r="BG413" s="419"/>
      <c r="BH413" s="419"/>
      <c r="BI413" s="419"/>
      <c r="BJ413" s="419"/>
      <c r="BK413" s="419"/>
      <c r="BL413" s="419"/>
      <c r="BM413" s="419"/>
      <c r="BN413" s="419"/>
      <c r="BO413" s="419"/>
      <c r="BP413" s="419"/>
      <c r="BQ413" s="419"/>
      <c r="BR413" s="419"/>
      <c r="BS413" s="419"/>
      <c r="BT413" s="419"/>
      <c r="BU413" s="419"/>
      <c r="BV413" s="419"/>
      <c r="BW413" s="419"/>
      <c r="BX413" s="419"/>
      <c r="BY413" s="419"/>
      <c r="BZ413" s="419"/>
      <c r="CA413" s="419"/>
      <c r="CB413" s="419"/>
      <c r="CC413" s="419"/>
      <c r="CD413" s="419"/>
      <c r="CE413" s="419"/>
      <c r="CF413" s="419"/>
      <c r="CG413" s="419"/>
      <c r="CH413" s="419"/>
      <c r="CI413" s="419"/>
      <c r="CJ413" s="419"/>
      <c r="CK413" s="419"/>
      <c r="CL413" s="419"/>
      <c r="CM413" s="419"/>
      <c r="CN413" s="419"/>
      <c r="CO413" s="419"/>
      <c r="CP413" s="419"/>
      <c r="CQ413" s="419"/>
      <c r="CR413" s="419"/>
      <c r="CS413" s="419"/>
      <c r="CT413" s="419"/>
      <c r="CU413" s="419"/>
      <c r="CV413" s="419"/>
      <c r="CW413" s="419"/>
      <c r="CX413" s="419"/>
      <c r="CY413" s="419"/>
      <c r="CZ413" s="419"/>
      <c r="DA413" s="419"/>
      <c r="DB413" s="419"/>
      <c r="DC413" s="419"/>
      <c r="DD413" s="419"/>
      <c r="DE413" s="419"/>
      <c r="DF413" s="419"/>
      <c r="DG413" s="419"/>
      <c r="DH413" s="419"/>
      <c r="DI413" s="419"/>
      <c r="DJ413" s="419"/>
      <c r="DK413" s="419"/>
      <c r="DL413" s="419"/>
      <c r="DM413" s="419"/>
      <c r="DN413" s="419"/>
      <c r="DO413" s="419"/>
      <c r="DP413" s="419"/>
      <c r="DQ413" s="419"/>
      <c r="DR413" s="419"/>
      <c r="DS413" s="419"/>
      <c r="DT413" s="419"/>
      <c r="DU413" s="419"/>
      <c r="DV413" s="419"/>
      <c r="DW413" s="419"/>
      <c r="DX413" s="419"/>
      <c r="DY413" s="419"/>
      <c r="DZ413" s="419"/>
      <c r="EA413" s="419"/>
      <c r="EB413" s="419"/>
      <c r="EC413" s="419"/>
      <c r="ED413" s="419"/>
      <c r="EE413" s="419"/>
      <c r="EF413" s="419"/>
      <c r="EG413" s="419"/>
      <c r="EH413" s="419"/>
      <c r="EI413" s="419"/>
      <c r="EJ413" s="419"/>
      <c r="EK413" s="419"/>
      <c r="EL413" s="419"/>
      <c r="EM413" s="419"/>
      <c r="EN413" s="419"/>
      <c r="EO413" s="419"/>
      <c r="EP413" s="419"/>
      <c r="EQ413" s="419"/>
      <c r="ER413" s="419"/>
      <c r="ES413" s="419"/>
      <c r="ET413" s="419"/>
      <c r="EU413" s="419"/>
    </row>
    <row r="414" spans="1:151" s="429" customFormat="1" ht="101.5" hidden="1">
      <c r="A414" s="429" t="s">
        <v>2861</v>
      </c>
      <c r="B414" s="429" t="s">
        <v>955</v>
      </c>
      <c r="C414" s="429" t="s">
        <v>361</v>
      </c>
      <c r="D414" s="429" t="s">
        <v>2862</v>
      </c>
      <c r="E414" s="429" t="s">
        <v>2863</v>
      </c>
      <c r="F414" s="429" t="s">
        <v>33</v>
      </c>
      <c r="G414" s="429">
        <v>80</v>
      </c>
      <c r="H414" s="429" t="s">
        <v>1515</v>
      </c>
      <c r="I414" s="429" t="s">
        <v>1516</v>
      </c>
      <c r="J414" s="430" t="s">
        <v>1517</v>
      </c>
      <c r="K414" s="430" t="s">
        <v>1518</v>
      </c>
      <c r="L414" s="430" t="s">
        <v>1518</v>
      </c>
      <c r="M414" s="429" t="s">
        <v>1519</v>
      </c>
      <c r="N414" s="429" t="s">
        <v>1530</v>
      </c>
      <c r="O414" s="429" t="s">
        <v>1588</v>
      </c>
      <c r="P414" s="429" t="s">
        <v>33</v>
      </c>
      <c r="Q414" s="429" t="s">
        <v>32</v>
      </c>
      <c r="R414" s="429" t="s">
        <v>2842</v>
      </c>
      <c r="S414" s="433" t="s">
        <v>2843</v>
      </c>
      <c r="T414" s="429" t="s">
        <v>1535</v>
      </c>
      <c r="V414" s="429" t="s">
        <v>1524</v>
      </c>
      <c r="X414" s="429" t="s">
        <v>1524</v>
      </c>
      <c r="AA414" s="429" t="s">
        <v>32</v>
      </c>
      <c r="AB414" s="429" t="s">
        <v>1525</v>
      </c>
      <c r="AC414" s="429" t="s">
        <v>1525</v>
      </c>
      <c r="AD414" s="429" t="s">
        <v>2589</v>
      </c>
      <c r="AE414" s="429" t="s">
        <v>1526</v>
      </c>
      <c r="AF414" s="430">
        <v>44530</v>
      </c>
      <c r="AG414" s="429" t="s">
        <v>1538</v>
      </c>
      <c r="AH414" s="429">
        <v>1</v>
      </c>
      <c r="AI414" s="419"/>
      <c r="AJ414" s="419"/>
      <c r="AK414" s="419"/>
      <c r="AL414" s="419"/>
      <c r="AM414" s="419"/>
      <c r="AN414" s="419"/>
      <c r="AO414" s="419"/>
      <c r="AP414" s="419"/>
      <c r="AQ414" s="419"/>
      <c r="AR414" s="419"/>
      <c r="AS414" s="419"/>
      <c r="AT414" s="419"/>
      <c r="AU414" s="419"/>
      <c r="AV414" s="419"/>
      <c r="AW414" s="419"/>
      <c r="AX414" s="419"/>
      <c r="AY414" s="419"/>
      <c r="AZ414" s="419"/>
      <c r="BA414" s="419"/>
      <c r="BB414" s="419"/>
      <c r="BC414" s="419"/>
      <c r="BD414" s="419"/>
      <c r="BE414" s="419"/>
      <c r="BF414" s="419"/>
      <c r="BG414" s="419"/>
      <c r="BH414" s="419"/>
      <c r="BI414" s="419"/>
      <c r="BJ414" s="419"/>
      <c r="BK414" s="419"/>
      <c r="BL414" s="419"/>
      <c r="BM414" s="419"/>
      <c r="BN414" s="419"/>
      <c r="BO414" s="419"/>
      <c r="BP414" s="419"/>
      <c r="BQ414" s="419"/>
      <c r="BR414" s="419"/>
      <c r="BS414" s="419"/>
      <c r="BT414" s="419"/>
      <c r="BU414" s="419"/>
      <c r="BV414" s="419"/>
      <c r="BW414" s="419"/>
      <c r="BX414" s="419"/>
      <c r="BY414" s="419"/>
      <c r="BZ414" s="419"/>
      <c r="CA414" s="419"/>
      <c r="CB414" s="419"/>
      <c r="CC414" s="419"/>
      <c r="CD414" s="419"/>
      <c r="CE414" s="419"/>
      <c r="CF414" s="419"/>
      <c r="CG414" s="419"/>
      <c r="CH414" s="419"/>
      <c r="CI414" s="419"/>
      <c r="CJ414" s="419"/>
      <c r="CK414" s="419"/>
      <c r="CL414" s="419"/>
      <c r="CM414" s="419"/>
      <c r="CN414" s="419"/>
      <c r="CO414" s="419"/>
      <c r="CP414" s="419"/>
      <c r="CQ414" s="419"/>
      <c r="CR414" s="419"/>
      <c r="CS414" s="419"/>
      <c r="CT414" s="419"/>
      <c r="CU414" s="419"/>
      <c r="CV414" s="419"/>
      <c r="CW414" s="419"/>
      <c r="CX414" s="419"/>
      <c r="CY414" s="419"/>
      <c r="CZ414" s="419"/>
      <c r="DA414" s="419"/>
      <c r="DB414" s="419"/>
      <c r="DC414" s="419"/>
      <c r="DD414" s="419"/>
      <c r="DE414" s="419"/>
      <c r="DF414" s="419"/>
      <c r="DG414" s="419"/>
      <c r="DH414" s="419"/>
      <c r="DI414" s="419"/>
      <c r="DJ414" s="419"/>
      <c r="DK414" s="419"/>
      <c r="DL414" s="419"/>
      <c r="DM414" s="419"/>
      <c r="DN414" s="419"/>
      <c r="DO414" s="419"/>
      <c r="DP414" s="419"/>
      <c r="DQ414" s="419"/>
      <c r="DR414" s="419"/>
      <c r="DS414" s="419"/>
      <c r="DT414" s="419"/>
      <c r="DU414" s="419"/>
      <c r="DV414" s="419"/>
      <c r="DW414" s="419"/>
      <c r="DX414" s="419"/>
      <c r="DY414" s="419"/>
      <c r="DZ414" s="419"/>
      <c r="EA414" s="419"/>
      <c r="EB414" s="419"/>
      <c r="EC414" s="419"/>
      <c r="ED414" s="419"/>
      <c r="EE414" s="419"/>
      <c r="EF414" s="419"/>
      <c r="EG414" s="419"/>
      <c r="EH414" s="419"/>
      <c r="EI414" s="419"/>
      <c r="EJ414" s="419"/>
      <c r="EK414" s="419"/>
      <c r="EL414" s="419"/>
      <c r="EM414" s="419"/>
      <c r="EN414" s="419"/>
      <c r="EO414" s="419"/>
      <c r="EP414" s="419"/>
      <c r="EQ414" s="419"/>
      <c r="ER414" s="419"/>
      <c r="ES414" s="419"/>
      <c r="ET414" s="419"/>
      <c r="EU414" s="419"/>
    </row>
    <row r="415" spans="1:151" s="429" customFormat="1" ht="101.5" hidden="1">
      <c r="A415" s="429" t="s">
        <v>2864</v>
      </c>
      <c r="B415" s="429" t="s">
        <v>955</v>
      </c>
      <c r="C415" s="429" t="s">
        <v>361</v>
      </c>
      <c r="D415" s="429" t="s">
        <v>2865</v>
      </c>
      <c r="E415" s="429" t="s">
        <v>2866</v>
      </c>
      <c r="F415" s="429" t="s">
        <v>33</v>
      </c>
      <c r="G415" s="429">
        <v>80</v>
      </c>
      <c r="H415" s="429" t="s">
        <v>1515</v>
      </c>
      <c r="I415" s="429" t="s">
        <v>1516</v>
      </c>
      <c r="J415" s="430" t="s">
        <v>1517</v>
      </c>
      <c r="K415" s="430" t="s">
        <v>1518</v>
      </c>
      <c r="L415" s="430" t="s">
        <v>1518</v>
      </c>
      <c r="M415" s="429" t="s">
        <v>1519</v>
      </c>
      <c r="N415" s="429" t="s">
        <v>1520</v>
      </c>
      <c r="O415" s="429" t="s">
        <v>1534</v>
      </c>
      <c r="P415" s="429" t="s">
        <v>33</v>
      </c>
      <c r="Q415" s="429" t="s">
        <v>32</v>
      </c>
      <c r="R415" s="429" t="s">
        <v>2842</v>
      </c>
      <c r="S415" s="433" t="s">
        <v>2843</v>
      </c>
      <c r="T415" s="429" t="s">
        <v>1535</v>
      </c>
      <c r="V415" s="429" t="s">
        <v>1524</v>
      </c>
      <c r="X415" s="429" t="s">
        <v>1524</v>
      </c>
      <c r="AA415" s="429" t="s">
        <v>33</v>
      </c>
      <c r="AB415" s="429" t="s">
        <v>1525</v>
      </c>
      <c r="AC415" s="429" t="s">
        <v>1525</v>
      </c>
      <c r="AD415" s="429" t="s">
        <v>2589</v>
      </c>
      <c r="AE415" s="429" t="s">
        <v>1526</v>
      </c>
      <c r="AF415" s="430">
        <v>44530</v>
      </c>
      <c r="AG415" s="429" t="s">
        <v>1538</v>
      </c>
      <c r="AH415" s="429">
        <v>1</v>
      </c>
      <c r="AI415" s="419"/>
      <c r="AJ415" s="419"/>
      <c r="AK415" s="419"/>
      <c r="AL415" s="419"/>
      <c r="AM415" s="419"/>
      <c r="AN415" s="419"/>
      <c r="AO415" s="419"/>
      <c r="AP415" s="419"/>
      <c r="AQ415" s="419"/>
      <c r="AR415" s="419"/>
      <c r="AS415" s="419"/>
      <c r="AT415" s="419"/>
      <c r="AU415" s="419"/>
      <c r="AV415" s="419"/>
      <c r="AW415" s="419"/>
      <c r="AX415" s="419"/>
      <c r="AY415" s="419"/>
      <c r="AZ415" s="419"/>
      <c r="BA415" s="419"/>
      <c r="BB415" s="419"/>
      <c r="BC415" s="419"/>
      <c r="BD415" s="419"/>
      <c r="BE415" s="419"/>
      <c r="BF415" s="419"/>
      <c r="BG415" s="419"/>
      <c r="BH415" s="419"/>
      <c r="BI415" s="419"/>
      <c r="BJ415" s="419"/>
      <c r="BK415" s="419"/>
      <c r="BL415" s="419"/>
      <c r="BM415" s="419"/>
      <c r="BN415" s="419"/>
      <c r="BO415" s="419"/>
      <c r="BP415" s="419"/>
      <c r="BQ415" s="419"/>
      <c r="BR415" s="419"/>
      <c r="BS415" s="419"/>
      <c r="BT415" s="419"/>
      <c r="BU415" s="419"/>
      <c r="BV415" s="419"/>
      <c r="BW415" s="419"/>
      <c r="BX415" s="419"/>
      <c r="BY415" s="419"/>
      <c r="BZ415" s="419"/>
      <c r="CA415" s="419"/>
      <c r="CB415" s="419"/>
      <c r="CC415" s="419"/>
      <c r="CD415" s="419"/>
      <c r="CE415" s="419"/>
      <c r="CF415" s="419"/>
      <c r="CG415" s="419"/>
      <c r="CH415" s="419"/>
      <c r="CI415" s="419"/>
      <c r="CJ415" s="419"/>
      <c r="CK415" s="419"/>
      <c r="CL415" s="419"/>
      <c r="CM415" s="419"/>
      <c r="CN415" s="419"/>
      <c r="CO415" s="419"/>
      <c r="CP415" s="419"/>
      <c r="CQ415" s="419"/>
      <c r="CR415" s="419"/>
      <c r="CS415" s="419"/>
      <c r="CT415" s="419"/>
      <c r="CU415" s="419"/>
      <c r="CV415" s="419"/>
      <c r="CW415" s="419"/>
      <c r="CX415" s="419"/>
      <c r="CY415" s="419"/>
      <c r="CZ415" s="419"/>
      <c r="DA415" s="419"/>
      <c r="DB415" s="419"/>
      <c r="DC415" s="419"/>
      <c r="DD415" s="419"/>
      <c r="DE415" s="419"/>
      <c r="DF415" s="419"/>
      <c r="DG415" s="419"/>
      <c r="DH415" s="419"/>
      <c r="DI415" s="419"/>
      <c r="DJ415" s="419"/>
      <c r="DK415" s="419"/>
      <c r="DL415" s="419"/>
      <c r="DM415" s="419"/>
      <c r="DN415" s="419"/>
      <c r="DO415" s="419"/>
      <c r="DP415" s="419"/>
      <c r="DQ415" s="419"/>
      <c r="DR415" s="419"/>
      <c r="DS415" s="419"/>
      <c r="DT415" s="419"/>
      <c r="DU415" s="419"/>
      <c r="DV415" s="419"/>
      <c r="DW415" s="419"/>
      <c r="DX415" s="419"/>
      <c r="DY415" s="419"/>
      <c r="DZ415" s="419"/>
      <c r="EA415" s="419"/>
      <c r="EB415" s="419"/>
      <c r="EC415" s="419"/>
      <c r="ED415" s="419"/>
      <c r="EE415" s="419"/>
      <c r="EF415" s="419"/>
      <c r="EG415" s="419"/>
      <c r="EH415" s="419"/>
      <c r="EI415" s="419"/>
      <c r="EJ415" s="419"/>
      <c r="EK415" s="419"/>
      <c r="EL415" s="419"/>
      <c r="EM415" s="419"/>
      <c r="EN415" s="419"/>
      <c r="EO415" s="419"/>
      <c r="EP415" s="419"/>
      <c r="EQ415" s="419"/>
      <c r="ER415" s="419"/>
      <c r="ES415" s="419"/>
      <c r="ET415" s="419"/>
      <c r="EU415" s="419"/>
    </row>
    <row r="416" spans="1:151" s="429" customFormat="1" ht="101.5" hidden="1">
      <c r="A416" s="429" t="s">
        <v>2867</v>
      </c>
      <c r="B416" s="429" t="s">
        <v>955</v>
      </c>
      <c r="C416" s="429" t="s">
        <v>361</v>
      </c>
      <c r="D416" s="429" t="s">
        <v>2868</v>
      </c>
      <c r="E416" s="429" t="s">
        <v>2869</v>
      </c>
      <c r="F416" s="429" t="s">
        <v>33</v>
      </c>
      <c r="G416" s="429">
        <v>80</v>
      </c>
      <c r="H416" s="429" t="s">
        <v>1599</v>
      </c>
      <c r="I416" s="429" t="s">
        <v>1516</v>
      </c>
      <c r="J416" s="430" t="s">
        <v>1543</v>
      </c>
      <c r="K416" s="430" t="s">
        <v>1518</v>
      </c>
      <c r="L416" s="430" t="s">
        <v>1518</v>
      </c>
      <c r="M416" s="429" t="s">
        <v>1519</v>
      </c>
      <c r="N416" s="429" t="s">
        <v>1521</v>
      </c>
      <c r="O416" s="429" t="s">
        <v>1588</v>
      </c>
      <c r="P416" s="429" t="s">
        <v>33</v>
      </c>
      <c r="Q416" s="429" t="s">
        <v>32</v>
      </c>
      <c r="R416" s="429" t="s">
        <v>2842</v>
      </c>
      <c r="S416" s="433" t="s">
        <v>2843</v>
      </c>
      <c r="T416" s="429" t="s">
        <v>1535</v>
      </c>
      <c r="V416" s="429" t="s">
        <v>1524</v>
      </c>
      <c r="X416" s="429" t="s">
        <v>1524</v>
      </c>
      <c r="AA416" s="429" t="s">
        <v>33</v>
      </c>
      <c r="AB416" s="429" t="s">
        <v>1525</v>
      </c>
      <c r="AC416" s="429" t="s">
        <v>1525</v>
      </c>
      <c r="AD416" s="429" t="s">
        <v>2589</v>
      </c>
      <c r="AE416" s="429" t="s">
        <v>1526</v>
      </c>
      <c r="AF416" s="430">
        <v>44530</v>
      </c>
      <c r="AG416" s="429" t="s">
        <v>1538</v>
      </c>
      <c r="AH416" s="429">
        <v>1</v>
      </c>
      <c r="AI416" s="419"/>
      <c r="AJ416" s="419"/>
      <c r="AK416" s="419"/>
      <c r="AL416" s="419"/>
      <c r="AM416" s="419"/>
      <c r="AN416" s="419"/>
      <c r="AO416" s="419"/>
      <c r="AP416" s="419"/>
      <c r="AQ416" s="419"/>
      <c r="AR416" s="419"/>
      <c r="AS416" s="419"/>
      <c r="AT416" s="419"/>
      <c r="AU416" s="419"/>
      <c r="AV416" s="419"/>
      <c r="AW416" s="419"/>
      <c r="AX416" s="419"/>
      <c r="AY416" s="419"/>
      <c r="AZ416" s="419"/>
      <c r="BA416" s="419"/>
      <c r="BB416" s="419"/>
      <c r="BC416" s="419"/>
      <c r="BD416" s="419"/>
      <c r="BE416" s="419"/>
      <c r="BF416" s="419"/>
      <c r="BG416" s="419"/>
      <c r="BH416" s="419"/>
      <c r="BI416" s="419"/>
      <c r="BJ416" s="419"/>
      <c r="BK416" s="419"/>
      <c r="BL416" s="419"/>
      <c r="BM416" s="419"/>
      <c r="BN416" s="419"/>
      <c r="BO416" s="419"/>
      <c r="BP416" s="419"/>
      <c r="BQ416" s="419"/>
      <c r="BR416" s="419"/>
      <c r="BS416" s="419"/>
      <c r="BT416" s="419"/>
      <c r="BU416" s="419"/>
      <c r="BV416" s="419"/>
      <c r="BW416" s="419"/>
      <c r="BX416" s="419"/>
      <c r="BY416" s="419"/>
      <c r="BZ416" s="419"/>
      <c r="CA416" s="419"/>
      <c r="CB416" s="419"/>
      <c r="CC416" s="419"/>
      <c r="CD416" s="419"/>
      <c r="CE416" s="419"/>
      <c r="CF416" s="419"/>
      <c r="CG416" s="419"/>
      <c r="CH416" s="419"/>
      <c r="CI416" s="419"/>
      <c r="CJ416" s="419"/>
      <c r="CK416" s="419"/>
      <c r="CL416" s="419"/>
      <c r="CM416" s="419"/>
      <c r="CN416" s="419"/>
      <c r="CO416" s="419"/>
      <c r="CP416" s="419"/>
      <c r="CQ416" s="419"/>
      <c r="CR416" s="419"/>
      <c r="CS416" s="419"/>
      <c r="CT416" s="419"/>
      <c r="CU416" s="419"/>
      <c r="CV416" s="419"/>
      <c r="CW416" s="419"/>
      <c r="CX416" s="419"/>
      <c r="CY416" s="419"/>
      <c r="CZ416" s="419"/>
      <c r="DA416" s="419"/>
      <c r="DB416" s="419"/>
      <c r="DC416" s="419"/>
      <c r="DD416" s="419"/>
      <c r="DE416" s="419"/>
      <c r="DF416" s="419"/>
      <c r="DG416" s="419"/>
      <c r="DH416" s="419"/>
      <c r="DI416" s="419"/>
      <c r="DJ416" s="419"/>
      <c r="DK416" s="419"/>
      <c r="DL416" s="419"/>
      <c r="DM416" s="419"/>
      <c r="DN416" s="419"/>
      <c r="DO416" s="419"/>
      <c r="DP416" s="419"/>
      <c r="DQ416" s="419"/>
      <c r="DR416" s="419"/>
      <c r="DS416" s="419"/>
      <c r="DT416" s="419"/>
      <c r="DU416" s="419"/>
      <c r="DV416" s="419"/>
      <c r="DW416" s="419"/>
      <c r="DX416" s="419"/>
      <c r="DY416" s="419"/>
      <c r="DZ416" s="419"/>
      <c r="EA416" s="419"/>
      <c r="EB416" s="419"/>
      <c r="EC416" s="419"/>
      <c r="ED416" s="419"/>
      <c r="EE416" s="419"/>
      <c r="EF416" s="419"/>
      <c r="EG416" s="419"/>
      <c r="EH416" s="419"/>
      <c r="EI416" s="419"/>
      <c r="EJ416" s="419"/>
      <c r="EK416" s="419"/>
      <c r="EL416" s="419"/>
      <c r="EM416" s="419"/>
      <c r="EN416" s="419"/>
      <c r="EO416" s="419"/>
      <c r="EP416" s="419"/>
      <c r="EQ416" s="419"/>
      <c r="ER416" s="419"/>
      <c r="ES416" s="419"/>
      <c r="ET416" s="419"/>
      <c r="EU416" s="419"/>
    </row>
    <row r="417" spans="1:151" s="429" customFormat="1" ht="101.5" hidden="1">
      <c r="A417" s="429" t="s">
        <v>2870</v>
      </c>
      <c r="B417" s="429" t="s">
        <v>955</v>
      </c>
      <c r="C417" s="429" t="s">
        <v>361</v>
      </c>
      <c r="D417" s="429" t="s">
        <v>2845</v>
      </c>
      <c r="E417" s="429" t="s">
        <v>2871</v>
      </c>
      <c r="F417" s="429" t="s">
        <v>33</v>
      </c>
      <c r="G417" s="429">
        <v>80</v>
      </c>
      <c r="H417" s="429" t="s">
        <v>1515</v>
      </c>
      <c r="I417" s="429" t="s">
        <v>1516</v>
      </c>
      <c r="J417" s="430" t="s">
        <v>1543</v>
      </c>
      <c r="K417" s="430" t="s">
        <v>1518</v>
      </c>
      <c r="L417" s="430" t="s">
        <v>1518</v>
      </c>
      <c r="M417" s="429" t="s">
        <v>1519</v>
      </c>
      <c r="N417" s="429" t="s">
        <v>1520</v>
      </c>
      <c r="O417" s="429" t="s">
        <v>1588</v>
      </c>
      <c r="P417" s="429" t="s">
        <v>33</v>
      </c>
      <c r="Q417" s="429" t="s">
        <v>33</v>
      </c>
      <c r="R417" s="429" t="s">
        <v>2842</v>
      </c>
      <c r="S417" s="433" t="s">
        <v>2843</v>
      </c>
      <c r="T417" s="429" t="s">
        <v>1535</v>
      </c>
      <c r="V417" s="429" t="s">
        <v>1524</v>
      </c>
      <c r="X417" s="429" t="s">
        <v>1524</v>
      </c>
      <c r="AA417" s="429" t="s">
        <v>33</v>
      </c>
      <c r="AB417" s="429" t="s">
        <v>1525</v>
      </c>
      <c r="AC417" s="429" t="s">
        <v>1525</v>
      </c>
      <c r="AD417" s="429" t="s">
        <v>2589</v>
      </c>
      <c r="AE417" s="429" t="s">
        <v>1526</v>
      </c>
      <c r="AF417" s="430">
        <v>44530</v>
      </c>
      <c r="AG417" s="429" t="s">
        <v>1538</v>
      </c>
      <c r="AH417" s="429">
        <v>1</v>
      </c>
      <c r="AI417" s="419"/>
      <c r="AJ417" s="419"/>
      <c r="AK417" s="419"/>
      <c r="AL417" s="419"/>
      <c r="AM417" s="419"/>
      <c r="AN417" s="419"/>
      <c r="AO417" s="419"/>
      <c r="AP417" s="419"/>
      <c r="AQ417" s="419"/>
      <c r="AR417" s="419"/>
      <c r="AS417" s="419"/>
      <c r="AT417" s="419"/>
      <c r="AU417" s="419"/>
      <c r="AV417" s="419"/>
      <c r="AW417" s="419"/>
      <c r="AX417" s="419"/>
      <c r="AY417" s="419"/>
      <c r="AZ417" s="419"/>
      <c r="BA417" s="419"/>
      <c r="BB417" s="419"/>
      <c r="BC417" s="419"/>
      <c r="BD417" s="419"/>
      <c r="BE417" s="419"/>
      <c r="BF417" s="419"/>
      <c r="BG417" s="419"/>
      <c r="BH417" s="419"/>
      <c r="BI417" s="419"/>
      <c r="BJ417" s="419"/>
      <c r="BK417" s="419"/>
      <c r="BL417" s="419"/>
      <c r="BM417" s="419"/>
      <c r="BN417" s="419"/>
      <c r="BO417" s="419"/>
      <c r="BP417" s="419"/>
      <c r="BQ417" s="419"/>
      <c r="BR417" s="419"/>
      <c r="BS417" s="419"/>
      <c r="BT417" s="419"/>
      <c r="BU417" s="419"/>
      <c r="BV417" s="419"/>
      <c r="BW417" s="419"/>
      <c r="BX417" s="419"/>
      <c r="BY417" s="419"/>
      <c r="BZ417" s="419"/>
      <c r="CA417" s="419"/>
      <c r="CB417" s="419"/>
      <c r="CC417" s="419"/>
      <c r="CD417" s="419"/>
      <c r="CE417" s="419"/>
      <c r="CF417" s="419"/>
      <c r="CG417" s="419"/>
      <c r="CH417" s="419"/>
      <c r="CI417" s="419"/>
      <c r="CJ417" s="419"/>
      <c r="CK417" s="419"/>
      <c r="CL417" s="419"/>
      <c r="CM417" s="419"/>
      <c r="CN417" s="419"/>
      <c r="CO417" s="419"/>
      <c r="CP417" s="419"/>
      <c r="CQ417" s="419"/>
      <c r="CR417" s="419"/>
      <c r="CS417" s="419"/>
      <c r="CT417" s="419"/>
      <c r="CU417" s="419"/>
      <c r="CV417" s="419"/>
      <c r="CW417" s="419"/>
      <c r="CX417" s="419"/>
      <c r="CY417" s="419"/>
      <c r="CZ417" s="419"/>
      <c r="DA417" s="419"/>
      <c r="DB417" s="419"/>
      <c r="DC417" s="419"/>
      <c r="DD417" s="419"/>
      <c r="DE417" s="419"/>
      <c r="DF417" s="419"/>
      <c r="DG417" s="419"/>
      <c r="DH417" s="419"/>
      <c r="DI417" s="419"/>
      <c r="DJ417" s="419"/>
      <c r="DK417" s="419"/>
      <c r="DL417" s="419"/>
      <c r="DM417" s="419"/>
      <c r="DN417" s="419"/>
      <c r="DO417" s="419"/>
      <c r="DP417" s="419"/>
      <c r="DQ417" s="419"/>
      <c r="DR417" s="419"/>
      <c r="DS417" s="419"/>
      <c r="DT417" s="419"/>
      <c r="DU417" s="419"/>
      <c r="DV417" s="419"/>
      <c r="DW417" s="419"/>
      <c r="DX417" s="419"/>
      <c r="DY417" s="419"/>
      <c r="DZ417" s="419"/>
      <c r="EA417" s="419"/>
      <c r="EB417" s="419"/>
      <c r="EC417" s="419"/>
      <c r="ED417" s="419"/>
      <c r="EE417" s="419"/>
      <c r="EF417" s="419"/>
      <c r="EG417" s="419"/>
      <c r="EH417" s="419"/>
      <c r="EI417" s="419"/>
      <c r="EJ417" s="419"/>
      <c r="EK417" s="419"/>
      <c r="EL417" s="419"/>
      <c r="EM417" s="419"/>
      <c r="EN417" s="419"/>
      <c r="EO417" s="419"/>
      <c r="EP417" s="419"/>
      <c r="EQ417" s="419"/>
      <c r="ER417" s="419"/>
      <c r="ES417" s="419"/>
      <c r="ET417" s="419"/>
      <c r="EU417" s="419"/>
    </row>
    <row r="418" spans="1:151" s="429" customFormat="1" ht="101.5" hidden="1">
      <c r="A418" s="429" t="s">
        <v>2872</v>
      </c>
      <c r="B418" s="429" t="s">
        <v>955</v>
      </c>
      <c r="C418" s="429" t="s">
        <v>361</v>
      </c>
      <c r="D418" s="429" t="s">
        <v>2873</v>
      </c>
      <c r="E418" s="429" t="s">
        <v>2874</v>
      </c>
      <c r="F418" s="429" t="s">
        <v>33</v>
      </c>
      <c r="G418" s="429">
        <v>80</v>
      </c>
      <c r="H418" s="429" t="s">
        <v>1515</v>
      </c>
      <c r="I418" s="429" t="s">
        <v>1516</v>
      </c>
      <c r="J418" s="430" t="s">
        <v>1543</v>
      </c>
      <c r="K418" s="430" t="s">
        <v>1518</v>
      </c>
      <c r="L418" s="430" t="s">
        <v>1518</v>
      </c>
      <c r="M418" s="429" t="s">
        <v>1519</v>
      </c>
      <c r="N418" s="429" t="s">
        <v>1530</v>
      </c>
      <c r="O418" s="429" t="s">
        <v>1588</v>
      </c>
      <c r="P418" s="429" t="s">
        <v>33</v>
      </c>
      <c r="Q418" s="429" t="s">
        <v>32</v>
      </c>
      <c r="R418" s="429" t="s">
        <v>2842</v>
      </c>
      <c r="S418" s="433" t="s">
        <v>2843</v>
      </c>
      <c r="T418" s="429" t="s">
        <v>1535</v>
      </c>
      <c r="V418" s="429" t="s">
        <v>1524</v>
      </c>
      <c r="X418" s="429" t="s">
        <v>1524</v>
      </c>
      <c r="AA418" s="429" t="s">
        <v>33</v>
      </c>
      <c r="AB418" s="429" t="s">
        <v>1525</v>
      </c>
      <c r="AC418" s="429" t="s">
        <v>1525</v>
      </c>
      <c r="AD418" s="429" t="s">
        <v>2589</v>
      </c>
      <c r="AE418" s="429" t="s">
        <v>1526</v>
      </c>
      <c r="AF418" s="430">
        <v>44530</v>
      </c>
      <c r="AG418" s="429" t="s">
        <v>1538</v>
      </c>
      <c r="AH418" s="429">
        <v>1</v>
      </c>
      <c r="AI418" s="419"/>
      <c r="AJ418" s="419"/>
      <c r="AK418" s="419"/>
      <c r="AL418" s="419"/>
      <c r="AM418" s="419"/>
      <c r="AN418" s="419"/>
      <c r="AO418" s="419"/>
      <c r="AP418" s="419"/>
      <c r="AQ418" s="419"/>
      <c r="AR418" s="419"/>
      <c r="AS418" s="419"/>
      <c r="AT418" s="419"/>
      <c r="AU418" s="419"/>
      <c r="AV418" s="419"/>
      <c r="AW418" s="419"/>
      <c r="AX418" s="419"/>
      <c r="AY418" s="419"/>
      <c r="AZ418" s="419"/>
      <c r="BA418" s="419"/>
      <c r="BB418" s="419"/>
      <c r="BC418" s="419"/>
      <c r="BD418" s="419"/>
      <c r="BE418" s="419"/>
      <c r="BF418" s="419"/>
      <c r="BG418" s="419"/>
      <c r="BH418" s="419"/>
      <c r="BI418" s="419"/>
      <c r="BJ418" s="419"/>
      <c r="BK418" s="419"/>
      <c r="BL418" s="419"/>
      <c r="BM418" s="419"/>
      <c r="BN418" s="419"/>
      <c r="BO418" s="419"/>
      <c r="BP418" s="419"/>
      <c r="BQ418" s="419"/>
      <c r="BR418" s="419"/>
      <c r="BS418" s="419"/>
      <c r="BT418" s="419"/>
      <c r="BU418" s="419"/>
      <c r="BV418" s="419"/>
      <c r="BW418" s="419"/>
      <c r="BX418" s="419"/>
      <c r="BY418" s="419"/>
      <c r="BZ418" s="419"/>
      <c r="CA418" s="419"/>
      <c r="CB418" s="419"/>
      <c r="CC418" s="419"/>
      <c r="CD418" s="419"/>
      <c r="CE418" s="419"/>
      <c r="CF418" s="419"/>
      <c r="CG418" s="419"/>
      <c r="CH418" s="419"/>
      <c r="CI418" s="419"/>
      <c r="CJ418" s="419"/>
      <c r="CK418" s="419"/>
      <c r="CL418" s="419"/>
      <c r="CM418" s="419"/>
      <c r="CN418" s="419"/>
      <c r="CO418" s="419"/>
      <c r="CP418" s="419"/>
      <c r="CQ418" s="419"/>
      <c r="CR418" s="419"/>
      <c r="CS418" s="419"/>
      <c r="CT418" s="419"/>
      <c r="CU418" s="419"/>
      <c r="CV418" s="419"/>
      <c r="CW418" s="419"/>
      <c r="CX418" s="419"/>
      <c r="CY418" s="419"/>
      <c r="CZ418" s="419"/>
      <c r="DA418" s="419"/>
      <c r="DB418" s="419"/>
      <c r="DC418" s="419"/>
      <c r="DD418" s="419"/>
      <c r="DE418" s="419"/>
      <c r="DF418" s="419"/>
      <c r="DG418" s="419"/>
      <c r="DH418" s="419"/>
      <c r="DI418" s="419"/>
      <c r="DJ418" s="419"/>
      <c r="DK418" s="419"/>
      <c r="DL418" s="419"/>
      <c r="DM418" s="419"/>
      <c r="DN418" s="419"/>
      <c r="DO418" s="419"/>
      <c r="DP418" s="419"/>
      <c r="DQ418" s="419"/>
      <c r="DR418" s="419"/>
      <c r="DS418" s="419"/>
      <c r="DT418" s="419"/>
      <c r="DU418" s="419"/>
      <c r="DV418" s="419"/>
      <c r="DW418" s="419"/>
      <c r="DX418" s="419"/>
      <c r="DY418" s="419"/>
      <c r="DZ418" s="419"/>
      <c r="EA418" s="419"/>
      <c r="EB418" s="419"/>
      <c r="EC418" s="419"/>
      <c r="ED418" s="419"/>
      <c r="EE418" s="419"/>
      <c r="EF418" s="419"/>
      <c r="EG418" s="419"/>
      <c r="EH418" s="419"/>
      <c r="EI418" s="419"/>
      <c r="EJ418" s="419"/>
      <c r="EK418" s="419"/>
      <c r="EL418" s="419"/>
      <c r="EM418" s="419"/>
      <c r="EN418" s="419"/>
      <c r="EO418" s="419"/>
      <c r="EP418" s="419"/>
      <c r="EQ418" s="419"/>
      <c r="ER418" s="419"/>
      <c r="ES418" s="419"/>
      <c r="ET418" s="419"/>
      <c r="EU418" s="419"/>
    </row>
    <row r="419" spans="1:151" s="429" customFormat="1" ht="43.5" hidden="1">
      <c r="A419" s="429" t="s">
        <v>2875</v>
      </c>
      <c r="B419" s="429" t="s">
        <v>955</v>
      </c>
      <c r="C419" s="429" t="s">
        <v>361</v>
      </c>
      <c r="D419" s="429" t="s">
        <v>2876</v>
      </c>
      <c r="E419" s="429" t="s">
        <v>2877</v>
      </c>
      <c r="F419" s="429" t="s">
        <v>33</v>
      </c>
      <c r="G419" s="429">
        <v>80</v>
      </c>
      <c r="H419" s="429" t="s">
        <v>1515</v>
      </c>
      <c r="I419" s="429" t="s">
        <v>1516</v>
      </c>
      <c r="J419" s="430" t="s">
        <v>1543</v>
      </c>
      <c r="K419" s="430" t="s">
        <v>1518</v>
      </c>
      <c r="L419" s="430" t="s">
        <v>1518</v>
      </c>
      <c r="M419" s="429" t="s">
        <v>1519</v>
      </c>
      <c r="N419" s="429" t="s">
        <v>1530</v>
      </c>
      <c r="O419" s="429" t="s">
        <v>1588</v>
      </c>
      <c r="P419" s="429" t="s">
        <v>33</v>
      </c>
      <c r="Q419" s="429" t="s">
        <v>32</v>
      </c>
      <c r="R419" s="429" t="s">
        <v>2842</v>
      </c>
      <c r="S419" s="433" t="s">
        <v>2843</v>
      </c>
      <c r="T419" s="429" t="s">
        <v>1523</v>
      </c>
      <c r="V419" s="429" t="s">
        <v>1524</v>
      </c>
      <c r="X419" s="429" t="s">
        <v>1524</v>
      </c>
      <c r="AA419" s="429" t="s">
        <v>32</v>
      </c>
      <c r="AB419" s="429" t="s">
        <v>1516</v>
      </c>
      <c r="AC419" s="429" t="s">
        <v>1516</v>
      </c>
      <c r="AD419" s="429" t="s">
        <v>1516</v>
      </c>
      <c r="AE419" s="429" t="s">
        <v>1516</v>
      </c>
      <c r="AF419" s="430">
        <v>44530</v>
      </c>
      <c r="AG419" s="429" t="s">
        <v>1516</v>
      </c>
      <c r="AH419" s="429">
        <v>1</v>
      </c>
      <c r="AI419" s="419"/>
      <c r="AJ419" s="419"/>
      <c r="AK419" s="419"/>
      <c r="AL419" s="419"/>
      <c r="AM419" s="419"/>
      <c r="AN419" s="419"/>
      <c r="AO419" s="419"/>
      <c r="AP419" s="419"/>
      <c r="AQ419" s="419"/>
      <c r="AR419" s="419"/>
      <c r="AS419" s="419"/>
      <c r="AT419" s="419"/>
      <c r="AU419" s="419"/>
      <c r="AV419" s="419"/>
      <c r="AW419" s="419"/>
      <c r="AX419" s="419"/>
      <c r="AY419" s="419"/>
      <c r="AZ419" s="419"/>
      <c r="BA419" s="419"/>
      <c r="BB419" s="419"/>
      <c r="BC419" s="419"/>
      <c r="BD419" s="419"/>
      <c r="BE419" s="419"/>
      <c r="BF419" s="419"/>
      <c r="BG419" s="419"/>
      <c r="BH419" s="419"/>
      <c r="BI419" s="419"/>
      <c r="BJ419" s="419"/>
      <c r="BK419" s="419"/>
      <c r="BL419" s="419"/>
      <c r="BM419" s="419"/>
      <c r="BN419" s="419"/>
      <c r="BO419" s="419"/>
      <c r="BP419" s="419"/>
      <c r="BQ419" s="419"/>
      <c r="BR419" s="419"/>
      <c r="BS419" s="419"/>
      <c r="BT419" s="419"/>
      <c r="BU419" s="419"/>
      <c r="BV419" s="419"/>
      <c r="BW419" s="419"/>
      <c r="BX419" s="419"/>
      <c r="BY419" s="419"/>
      <c r="BZ419" s="419"/>
      <c r="CA419" s="419"/>
      <c r="CB419" s="419"/>
      <c r="CC419" s="419"/>
      <c r="CD419" s="419"/>
      <c r="CE419" s="419"/>
      <c r="CF419" s="419"/>
      <c r="CG419" s="419"/>
      <c r="CH419" s="419"/>
      <c r="CI419" s="419"/>
      <c r="CJ419" s="419"/>
      <c r="CK419" s="419"/>
      <c r="CL419" s="419"/>
      <c r="CM419" s="419"/>
      <c r="CN419" s="419"/>
      <c r="CO419" s="419"/>
      <c r="CP419" s="419"/>
      <c r="CQ419" s="419"/>
      <c r="CR419" s="419"/>
      <c r="CS419" s="419"/>
      <c r="CT419" s="419"/>
      <c r="CU419" s="419"/>
      <c r="CV419" s="419"/>
      <c r="CW419" s="419"/>
      <c r="CX419" s="419"/>
      <c r="CY419" s="419"/>
      <c r="CZ419" s="419"/>
      <c r="DA419" s="419"/>
      <c r="DB419" s="419"/>
      <c r="DC419" s="419"/>
      <c r="DD419" s="419"/>
      <c r="DE419" s="419"/>
      <c r="DF419" s="419"/>
      <c r="DG419" s="419"/>
      <c r="DH419" s="419"/>
      <c r="DI419" s="419"/>
      <c r="DJ419" s="419"/>
      <c r="DK419" s="419"/>
      <c r="DL419" s="419"/>
      <c r="DM419" s="419"/>
      <c r="DN419" s="419"/>
      <c r="DO419" s="419"/>
      <c r="DP419" s="419"/>
      <c r="DQ419" s="419"/>
      <c r="DR419" s="419"/>
      <c r="DS419" s="419"/>
      <c r="DT419" s="419"/>
      <c r="DU419" s="419"/>
      <c r="DV419" s="419"/>
      <c r="DW419" s="419"/>
      <c r="DX419" s="419"/>
      <c r="DY419" s="419"/>
      <c r="DZ419" s="419"/>
      <c r="EA419" s="419"/>
      <c r="EB419" s="419"/>
      <c r="EC419" s="419"/>
      <c r="ED419" s="419"/>
      <c r="EE419" s="419"/>
      <c r="EF419" s="419"/>
      <c r="EG419" s="419"/>
      <c r="EH419" s="419"/>
      <c r="EI419" s="419"/>
      <c r="EJ419" s="419"/>
      <c r="EK419" s="419"/>
      <c r="EL419" s="419"/>
      <c r="EM419" s="419"/>
      <c r="EN419" s="419"/>
      <c r="EO419" s="419"/>
      <c r="EP419" s="419"/>
      <c r="EQ419" s="419"/>
      <c r="ER419" s="419"/>
      <c r="ES419" s="419"/>
      <c r="ET419" s="419"/>
      <c r="EU419" s="419"/>
    </row>
    <row r="420" spans="1:151" s="429" customFormat="1" ht="43.5" hidden="1">
      <c r="A420" s="429" t="s">
        <v>2878</v>
      </c>
      <c r="B420" s="429" t="s">
        <v>955</v>
      </c>
      <c r="C420" s="429" t="s">
        <v>361</v>
      </c>
      <c r="D420" s="429" t="s">
        <v>2879</v>
      </c>
      <c r="E420" s="429" t="s">
        <v>2880</v>
      </c>
      <c r="F420" s="429" t="s">
        <v>33</v>
      </c>
      <c r="G420" s="429">
        <v>135</v>
      </c>
      <c r="H420" s="429" t="s">
        <v>1515</v>
      </c>
      <c r="I420" s="429" t="s">
        <v>1516</v>
      </c>
      <c r="J420" s="430" t="s">
        <v>1517</v>
      </c>
      <c r="K420" s="430" t="s">
        <v>1518</v>
      </c>
      <c r="L420" s="430" t="s">
        <v>1518</v>
      </c>
      <c r="M420" s="429" t="s">
        <v>1519</v>
      </c>
      <c r="N420" s="429" t="s">
        <v>1530</v>
      </c>
      <c r="O420" s="429" t="s">
        <v>1588</v>
      </c>
      <c r="P420" s="429" t="s">
        <v>33</v>
      </c>
      <c r="Q420" s="429" t="s">
        <v>33</v>
      </c>
      <c r="R420" s="429" t="s">
        <v>2842</v>
      </c>
      <c r="S420" s="433" t="s">
        <v>2843</v>
      </c>
      <c r="T420" s="429" t="s">
        <v>1523</v>
      </c>
      <c r="V420" s="429" t="s">
        <v>1524</v>
      </c>
      <c r="X420" s="429" t="s">
        <v>1524</v>
      </c>
      <c r="AA420" s="429" t="s">
        <v>32</v>
      </c>
      <c r="AB420" s="429" t="s">
        <v>1516</v>
      </c>
      <c r="AC420" s="429" t="s">
        <v>1516</v>
      </c>
      <c r="AD420" s="429" t="s">
        <v>1516</v>
      </c>
      <c r="AE420" s="429" t="s">
        <v>1516</v>
      </c>
      <c r="AF420" s="430">
        <v>44530</v>
      </c>
      <c r="AG420" s="429" t="s">
        <v>1516</v>
      </c>
      <c r="AH420" s="429">
        <v>1</v>
      </c>
      <c r="AI420" s="419"/>
      <c r="AJ420" s="419"/>
      <c r="AK420" s="419"/>
      <c r="AL420" s="419"/>
      <c r="AM420" s="419"/>
      <c r="AN420" s="419"/>
      <c r="AO420" s="419"/>
      <c r="AP420" s="419"/>
      <c r="AQ420" s="419"/>
      <c r="AR420" s="419"/>
      <c r="AS420" s="419"/>
      <c r="AT420" s="419"/>
      <c r="AU420" s="419"/>
      <c r="AV420" s="419"/>
      <c r="AW420" s="419"/>
      <c r="AX420" s="419"/>
      <c r="AY420" s="419"/>
      <c r="AZ420" s="419"/>
      <c r="BA420" s="419"/>
      <c r="BB420" s="419"/>
      <c r="BC420" s="419"/>
      <c r="BD420" s="419"/>
      <c r="BE420" s="419"/>
      <c r="BF420" s="419"/>
      <c r="BG420" s="419"/>
      <c r="BH420" s="419"/>
      <c r="BI420" s="419"/>
      <c r="BJ420" s="419"/>
      <c r="BK420" s="419"/>
      <c r="BL420" s="419"/>
      <c r="BM420" s="419"/>
      <c r="BN420" s="419"/>
      <c r="BO420" s="419"/>
      <c r="BP420" s="419"/>
      <c r="BQ420" s="419"/>
      <c r="BR420" s="419"/>
      <c r="BS420" s="419"/>
      <c r="BT420" s="419"/>
      <c r="BU420" s="419"/>
      <c r="BV420" s="419"/>
      <c r="BW420" s="419"/>
      <c r="BX420" s="419"/>
      <c r="BY420" s="419"/>
      <c r="BZ420" s="419"/>
      <c r="CA420" s="419"/>
      <c r="CB420" s="419"/>
      <c r="CC420" s="419"/>
      <c r="CD420" s="419"/>
      <c r="CE420" s="419"/>
      <c r="CF420" s="419"/>
      <c r="CG420" s="419"/>
      <c r="CH420" s="419"/>
      <c r="CI420" s="419"/>
      <c r="CJ420" s="419"/>
      <c r="CK420" s="419"/>
      <c r="CL420" s="419"/>
      <c r="CM420" s="419"/>
      <c r="CN420" s="419"/>
      <c r="CO420" s="419"/>
      <c r="CP420" s="419"/>
      <c r="CQ420" s="419"/>
      <c r="CR420" s="419"/>
      <c r="CS420" s="419"/>
      <c r="CT420" s="419"/>
      <c r="CU420" s="419"/>
      <c r="CV420" s="419"/>
      <c r="CW420" s="419"/>
      <c r="CX420" s="419"/>
      <c r="CY420" s="419"/>
      <c r="CZ420" s="419"/>
      <c r="DA420" s="419"/>
      <c r="DB420" s="419"/>
      <c r="DC420" s="419"/>
      <c r="DD420" s="419"/>
      <c r="DE420" s="419"/>
      <c r="DF420" s="419"/>
      <c r="DG420" s="419"/>
      <c r="DH420" s="419"/>
      <c r="DI420" s="419"/>
      <c r="DJ420" s="419"/>
      <c r="DK420" s="419"/>
      <c r="DL420" s="419"/>
      <c r="DM420" s="419"/>
      <c r="DN420" s="419"/>
      <c r="DO420" s="419"/>
      <c r="DP420" s="419"/>
      <c r="DQ420" s="419"/>
      <c r="DR420" s="419"/>
      <c r="DS420" s="419"/>
      <c r="DT420" s="419"/>
      <c r="DU420" s="419"/>
      <c r="DV420" s="419"/>
      <c r="DW420" s="419"/>
      <c r="DX420" s="419"/>
      <c r="DY420" s="419"/>
      <c r="DZ420" s="419"/>
      <c r="EA420" s="419"/>
      <c r="EB420" s="419"/>
      <c r="EC420" s="419"/>
      <c r="ED420" s="419"/>
      <c r="EE420" s="419"/>
      <c r="EF420" s="419"/>
      <c r="EG420" s="419"/>
      <c r="EH420" s="419"/>
      <c r="EI420" s="419"/>
      <c r="EJ420" s="419"/>
      <c r="EK420" s="419"/>
      <c r="EL420" s="419"/>
      <c r="EM420" s="419"/>
      <c r="EN420" s="419"/>
      <c r="EO420" s="419"/>
      <c r="EP420" s="419"/>
      <c r="EQ420" s="419"/>
      <c r="ER420" s="419"/>
      <c r="ES420" s="419"/>
      <c r="ET420" s="419"/>
      <c r="EU420" s="419"/>
    </row>
    <row r="421" spans="1:151" s="429" customFormat="1" ht="43.5" hidden="1">
      <c r="A421" s="429" t="s">
        <v>2881</v>
      </c>
      <c r="B421" s="429" t="s">
        <v>955</v>
      </c>
      <c r="C421" s="429" t="s">
        <v>361</v>
      </c>
      <c r="D421" s="429" t="s">
        <v>2882</v>
      </c>
      <c r="E421" s="429" t="s">
        <v>2883</v>
      </c>
      <c r="F421" s="429" t="s">
        <v>33</v>
      </c>
      <c r="G421" s="429">
        <v>135</v>
      </c>
      <c r="H421" s="429" t="s">
        <v>1515</v>
      </c>
      <c r="I421" s="429" t="s">
        <v>1516</v>
      </c>
      <c r="J421" s="430" t="s">
        <v>1517</v>
      </c>
      <c r="K421" s="430" t="s">
        <v>1518</v>
      </c>
      <c r="L421" s="430" t="s">
        <v>1518</v>
      </c>
      <c r="M421" s="429" t="s">
        <v>1519</v>
      </c>
      <c r="N421" s="429" t="s">
        <v>1530</v>
      </c>
      <c r="O421" s="429" t="s">
        <v>1588</v>
      </c>
      <c r="P421" s="429" t="s">
        <v>33</v>
      </c>
      <c r="Q421" s="429" t="s">
        <v>33</v>
      </c>
      <c r="R421" s="429" t="s">
        <v>2842</v>
      </c>
      <c r="S421" s="433" t="s">
        <v>2843</v>
      </c>
      <c r="T421" s="429" t="s">
        <v>1523</v>
      </c>
      <c r="V421" s="429" t="s">
        <v>1524</v>
      </c>
      <c r="X421" s="429" t="s">
        <v>1524</v>
      </c>
      <c r="AA421" s="429" t="s">
        <v>32</v>
      </c>
      <c r="AB421" s="429" t="s">
        <v>1516</v>
      </c>
      <c r="AC421" s="429" t="s">
        <v>1516</v>
      </c>
      <c r="AD421" s="429" t="s">
        <v>1516</v>
      </c>
      <c r="AE421" s="429" t="s">
        <v>1516</v>
      </c>
      <c r="AF421" s="430">
        <v>44530</v>
      </c>
      <c r="AG421" s="429" t="s">
        <v>1516</v>
      </c>
      <c r="AH421" s="429">
        <v>1</v>
      </c>
      <c r="AI421" s="419"/>
      <c r="AJ421" s="419"/>
      <c r="AK421" s="419"/>
      <c r="AL421" s="419"/>
      <c r="AM421" s="419"/>
      <c r="AN421" s="419"/>
      <c r="AO421" s="419"/>
      <c r="AP421" s="419"/>
      <c r="AQ421" s="419"/>
      <c r="AR421" s="419"/>
      <c r="AS421" s="419"/>
      <c r="AT421" s="419"/>
      <c r="AU421" s="419"/>
      <c r="AV421" s="419"/>
      <c r="AW421" s="419"/>
      <c r="AX421" s="419"/>
      <c r="AY421" s="419"/>
      <c r="AZ421" s="419"/>
      <c r="BA421" s="419"/>
      <c r="BB421" s="419"/>
      <c r="BC421" s="419"/>
      <c r="BD421" s="419"/>
      <c r="BE421" s="419"/>
      <c r="BF421" s="419"/>
      <c r="BG421" s="419"/>
      <c r="BH421" s="419"/>
      <c r="BI421" s="419"/>
      <c r="BJ421" s="419"/>
      <c r="BK421" s="419"/>
      <c r="BL421" s="419"/>
      <c r="BM421" s="419"/>
      <c r="BN421" s="419"/>
      <c r="BO421" s="419"/>
      <c r="BP421" s="419"/>
      <c r="BQ421" s="419"/>
      <c r="BR421" s="419"/>
      <c r="BS421" s="419"/>
      <c r="BT421" s="419"/>
      <c r="BU421" s="419"/>
      <c r="BV421" s="419"/>
      <c r="BW421" s="419"/>
      <c r="BX421" s="419"/>
      <c r="BY421" s="419"/>
      <c r="BZ421" s="419"/>
      <c r="CA421" s="419"/>
      <c r="CB421" s="419"/>
      <c r="CC421" s="419"/>
      <c r="CD421" s="419"/>
      <c r="CE421" s="419"/>
      <c r="CF421" s="419"/>
      <c r="CG421" s="419"/>
      <c r="CH421" s="419"/>
      <c r="CI421" s="419"/>
      <c r="CJ421" s="419"/>
      <c r="CK421" s="419"/>
      <c r="CL421" s="419"/>
      <c r="CM421" s="419"/>
      <c r="CN421" s="419"/>
      <c r="CO421" s="419"/>
      <c r="CP421" s="419"/>
      <c r="CQ421" s="419"/>
      <c r="CR421" s="419"/>
      <c r="CS421" s="419"/>
      <c r="CT421" s="419"/>
      <c r="CU421" s="419"/>
      <c r="CV421" s="419"/>
      <c r="CW421" s="419"/>
      <c r="CX421" s="419"/>
      <c r="CY421" s="419"/>
      <c r="CZ421" s="419"/>
      <c r="DA421" s="419"/>
      <c r="DB421" s="419"/>
      <c r="DC421" s="419"/>
      <c r="DD421" s="419"/>
      <c r="DE421" s="419"/>
      <c r="DF421" s="419"/>
      <c r="DG421" s="419"/>
      <c r="DH421" s="419"/>
      <c r="DI421" s="419"/>
      <c r="DJ421" s="419"/>
      <c r="DK421" s="419"/>
      <c r="DL421" s="419"/>
      <c r="DM421" s="419"/>
      <c r="DN421" s="419"/>
      <c r="DO421" s="419"/>
      <c r="DP421" s="419"/>
      <c r="DQ421" s="419"/>
      <c r="DR421" s="419"/>
      <c r="DS421" s="419"/>
      <c r="DT421" s="419"/>
      <c r="DU421" s="419"/>
      <c r="DV421" s="419"/>
      <c r="DW421" s="419"/>
      <c r="DX421" s="419"/>
      <c r="DY421" s="419"/>
      <c r="DZ421" s="419"/>
      <c r="EA421" s="419"/>
      <c r="EB421" s="419"/>
      <c r="EC421" s="419"/>
      <c r="ED421" s="419"/>
      <c r="EE421" s="419"/>
      <c r="EF421" s="419"/>
      <c r="EG421" s="419"/>
      <c r="EH421" s="419"/>
      <c r="EI421" s="419"/>
      <c r="EJ421" s="419"/>
      <c r="EK421" s="419"/>
      <c r="EL421" s="419"/>
      <c r="EM421" s="419"/>
      <c r="EN421" s="419"/>
      <c r="EO421" s="419"/>
      <c r="EP421" s="419"/>
      <c r="EQ421" s="419"/>
      <c r="ER421" s="419"/>
      <c r="ES421" s="419"/>
      <c r="ET421" s="419"/>
      <c r="EU421" s="419"/>
    </row>
    <row r="422" spans="1:151" s="429" customFormat="1" ht="43.5" hidden="1">
      <c r="A422" s="429" t="s">
        <v>2884</v>
      </c>
      <c r="B422" s="429" t="s">
        <v>955</v>
      </c>
      <c r="C422" s="429" t="s">
        <v>361</v>
      </c>
      <c r="D422" s="429" t="s">
        <v>2885</v>
      </c>
      <c r="E422" s="429" t="s">
        <v>2886</v>
      </c>
      <c r="F422" s="429" t="s">
        <v>33</v>
      </c>
      <c r="G422" s="434">
        <v>135</v>
      </c>
      <c r="H422" s="429" t="s">
        <v>1515</v>
      </c>
      <c r="I422" s="429" t="s">
        <v>1516</v>
      </c>
      <c r="J422" s="430" t="s">
        <v>1517</v>
      </c>
      <c r="K422" s="430" t="s">
        <v>1518</v>
      </c>
      <c r="L422" s="430" t="s">
        <v>1518</v>
      </c>
      <c r="M422" s="429" t="s">
        <v>1519</v>
      </c>
      <c r="N422" s="429" t="s">
        <v>1530</v>
      </c>
      <c r="O422" s="429" t="s">
        <v>1588</v>
      </c>
      <c r="P422" s="429" t="s">
        <v>33</v>
      </c>
      <c r="Q422" s="429" t="s">
        <v>33</v>
      </c>
      <c r="R422" s="429" t="s">
        <v>2842</v>
      </c>
      <c r="S422" s="433" t="s">
        <v>2843</v>
      </c>
      <c r="T422" s="429" t="s">
        <v>1523</v>
      </c>
      <c r="V422" s="429" t="s">
        <v>1524</v>
      </c>
      <c r="X422" s="429" t="s">
        <v>1524</v>
      </c>
      <c r="AA422" s="429" t="s">
        <v>32</v>
      </c>
      <c r="AB422" s="429" t="s">
        <v>1516</v>
      </c>
      <c r="AC422" s="429" t="s">
        <v>1516</v>
      </c>
      <c r="AD422" s="429" t="s">
        <v>1516</v>
      </c>
      <c r="AE422" s="429" t="s">
        <v>1516</v>
      </c>
      <c r="AF422" s="430">
        <v>44530</v>
      </c>
      <c r="AG422" s="429" t="s">
        <v>1516</v>
      </c>
      <c r="AH422" s="429">
        <v>1</v>
      </c>
      <c r="AI422" s="419"/>
      <c r="AJ422" s="419"/>
      <c r="AK422" s="419"/>
      <c r="AL422" s="419"/>
      <c r="AM422" s="419"/>
      <c r="AN422" s="419"/>
      <c r="AO422" s="419"/>
      <c r="AP422" s="419"/>
      <c r="AQ422" s="419"/>
      <c r="AR422" s="419"/>
      <c r="AS422" s="419"/>
      <c r="AT422" s="419"/>
      <c r="AU422" s="419"/>
      <c r="AV422" s="419"/>
      <c r="AW422" s="419"/>
      <c r="AX422" s="419"/>
      <c r="AY422" s="419"/>
      <c r="AZ422" s="419"/>
      <c r="BA422" s="419"/>
      <c r="BB422" s="419"/>
      <c r="BC422" s="419"/>
      <c r="BD422" s="419"/>
      <c r="BE422" s="419"/>
      <c r="BF422" s="419"/>
      <c r="BG422" s="419"/>
      <c r="BH422" s="419"/>
      <c r="BI422" s="419"/>
      <c r="BJ422" s="419"/>
      <c r="BK422" s="419"/>
      <c r="BL422" s="419"/>
      <c r="BM422" s="419"/>
      <c r="BN422" s="419"/>
      <c r="BO422" s="419"/>
      <c r="BP422" s="419"/>
      <c r="BQ422" s="419"/>
      <c r="BR422" s="419"/>
      <c r="BS422" s="419"/>
      <c r="BT422" s="419"/>
      <c r="BU422" s="419"/>
      <c r="BV422" s="419"/>
      <c r="BW422" s="419"/>
      <c r="BX422" s="419"/>
      <c r="BY422" s="419"/>
      <c r="BZ422" s="419"/>
      <c r="CA422" s="419"/>
      <c r="CB422" s="419"/>
      <c r="CC422" s="419"/>
      <c r="CD422" s="419"/>
      <c r="CE422" s="419"/>
      <c r="CF422" s="419"/>
      <c r="CG422" s="419"/>
      <c r="CH422" s="419"/>
      <c r="CI422" s="419"/>
      <c r="CJ422" s="419"/>
      <c r="CK422" s="419"/>
      <c r="CL422" s="419"/>
      <c r="CM422" s="419"/>
      <c r="CN422" s="419"/>
      <c r="CO422" s="419"/>
      <c r="CP422" s="419"/>
      <c r="CQ422" s="419"/>
      <c r="CR422" s="419"/>
      <c r="CS422" s="419"/>
      <c r="CT422" s="419"/>
      <c r="CU422" s="419"/>
      <c r="CV422" s="419"/>
      <c r="CW422" s="419"/>
      <c r="CX422" s="419"/>
      <c r="CY422" s="419"/>
      <c r="CZ422" s="419"/>
      <c r="DA422" s="419"/>
      <c r="DB422" s="419"/>
      <c r="DC422" s="419"/>
      <c r="DD422" s="419"/>
      <c r="DE422" s="419"/>
      <c r="DF422" s="419"/>
      <c r="DG422" s="419"/>
      <c r="DH422" s="419"/>
      <c r="DI422" s="419"/>
      <c r="DJ422" s="419"/>
      <c r="DK422" s="419"/>
      <c r="DL422" s="419"/>
      <c r="DM422" s="419"/>
      <c r="DN422" s="419"/>
      <c r="DO422" s="419"/>
      <c r="DP422" s="419"/>
      <c r="DQ422" s="419"/>
      <c r="DR422" s="419"/>
      <c r="DS422" s="419"/>
      <c r="DT422" s="419"/>
      <c r="DU422" s="419"/>
      <c r="DV422" s="419"/>
      <c r="DW422" s="419"/>
      <c r="DX422" s="419"/>
      <c r="DY422" s="419"/>
      <c r="DZ422" s="419"/>
      <c r="EA422" s="419"/>
      <c r="EB422" s="419"/>
      <c r="EC422" s="419"/>
      <c r="ED422" s="419"/>
      <c r="EE422" s="419"/>
      <c r="EF422" s="419"/>
      <c r="EG422" s="419"/>
      <c r="EH422" s="419"/>
      <c r="EI422" s="419"/>
      <c r="EJ422" s="419"/>
      <c r="EK422" s="419"/>
      <c r="EL422" s="419"/>
      <c r="EM422" s="419"/>
      <c r="EN422" s="419"/>
      <c r="EO422" s="419"/>
      <c r="EP422" s="419"/>
      <c r="EQ422" s="419"/>
      <c r="ER422" s="419"/>
      <c r="ES422" s="419"/>
      <c r="ET422" s="419"/>
      <c r="EU422" s="419"/>
    </row>
    <row r="423" spans="1:151" s="429" customFormat="1" ht="43.5" hidden="1">
      <c r="A423" s="429" t="s">
        <v>2887</v>
      </c>
      <c r="B423" s="429" t="s">
        <v>955</v>
      </c>
      <c r="C423" s="429" t="s">
        <v>361</v>
      </c>
      <c r="D423" s="429" t="s">
        <v>2888</v>
      </c>
      <c r="E423" s="429" t="s">
        <v>2889</v>
      </c>
      <c r="F423" s="429" t="s">
        <v>33</v>
      </c>
      <c r="G423" s="429">
        <v>135</v>
      </c>
      <c r="H423" s="429" t="s">
        <v>1515</v>
      </c>
      <c r="I423" s="429" t="s">
        <v>1516</v>
      </c>
      <c r="J423" s="430" t="s">
        <v>1517</v>
      </c>
      <c r="K423" s="430" t="s">
        <v>1518</v>
      </c>
      <c r="L423" s="430" t="s">
        <v>1518</v>
      </c>
      <c r="M423" s="429" t="s">
        <v>1519</v>
      </c>
      <c r="N423" s="429" t="s">
        <v>1530</v>
      </c>
      <c r="O423" s="429" t="s">
        <v>1588</v>
      </c>
      <c r="P423" s="429" t="s">
        <v>33</v>
      </c>
      <c r="Q423" s="429" t="s">
        <v>33</v>
      </c>
      <c r="R423" s="429" t="s">
        <v>2842</v>
      </c>
      <c r="S423" s="433" t="s">
        <v>2843</v>
      </c>
      <c r="T423" s="429" t="s">
        <v>1523</v>
      </c>
      <c r="V423" s="429" t="s">
        <v>1524</v>
      </c>
      <c r="X423" s="429" t="s">
        <v>1524</v>
      </c>
      <c r="AA423" s="429" t="s">
        <v>32</v>
      </c>
      <c r="AB423" s="429" t="s">
        <v>1516</v>
      </c>
      <c r="AC423" s="429" t="s">
        <v>1516</v>
      </c>
      <c r="AD423" s="429" t="s">
        <v>1516</v>
      </c>
      <c r="AE423" s="429" t="s">
        <v>1516</v>
      </c>
      <c r="AF423" s="430">
        <v>44530</v>
      </c>
      <c r="AG423" s="429" t="s">
        <v>1516</v>
      </c>
      <c r="AH423" s="429">
        <v>1</v>
      </c>
      <c r="AI423" s="419"/>
      <c r="AJ423" s="419"/>
      <c r="AK423" s="419"/>
      <c r="AL423" s="419"/>
      <c r="AM423" s="419"/>
      <c r="AN423" s="419"/>
      <c r="AO423" s="419"/>
      <c r="AP423" s="419"/>
      <c r="AQ423" s="419"/>
      <c r="AR423" s="419"/>
      <c r="AS423" s="419"/>
      <c r="AT423" s="419"/>
      <c r="AU423" s="419"/>
      <c r="AV423" s="419"/>
      <c r="AW423" s="419"/>
      <c r="AX423" s="419"/>
      <c r="AY423" s="419"/>
      <c r="AZ423" s="419"/>
      <c r="BA423" s="419"/>
      <c r="BB423" s="419"/>
      <c r="BC423" s="419"/>
      <c r="BD423" s="419"/>
      <c r="BE423" s="419"/>
      <c r="BF423" s="419"/>
      <c r="BG423" s="419"/>
      <c r="BH423" s="419"/>
      <c r="BI423" s="419"/>
      <c r="BJ423" s="419"/>
      <c r="BK423" s="419"/>
      <c r="BL423" s="419"/>
      <c r="BM423" s="419"/>
      <c r="BN423" s="419"/>
      <c r="BO423" s="419"/>
      <c r="BP423" s="419"/>
      <c r="BQ423" s="419"/>
      <c r="BR423" s="419"/>
      <c r="BS423" s="419"/>
      <c r="BT423" s="419"/>
      <c r="BU423" s="419"/>
      <c r="BV423" s="419"/>
      <c r="BW423" s="419"/>
      <c r="BX423" s="419"/>
      <c r="BY423" s="419"/>
      <c r="BZ423" s="419"/>
      <c r="CA423" s="419"/>
      <c r="CB423" s="419"/>
      <c r="CC423" s="419"/>
      <c r="CD423" s="419"/>
      <c r="CE423" s="419"/>
      <c r="CF423" s="419"/>
      <c r="CG423" s="419"/>
      <c r="CH423" s="419"/>
      <c r="CI423" s="419"/>
      <c r="CJ423" s="419"/>
      <c r="CK423" s="419"/>
      <c r="CL423" s="419"/>
      <c r="CM423" s="419"/>
      <c r="CN423" s="419"/>
      <c r="CO423" s="419"/>
      <c r="CP423" s="419"/>
      <c r="CQ423" s="419"/>
      <c r="CR423" s="419"/>
      <c r="CS423" s="419"/>
      <c r="CT423" s="419"/>
      <c r="CU423" s="419"/>
      <c r="CV423" s="419"/>
      <c r="CW423" s="419"/>
      <c r="CX423" s="419"/>
      <c r="CY423" s="419"/>
      <c r="CZ423" s="419"/>
      <c r="DA423" s="419"/>
      <c r="DB423" s="419"/>
      <c r="DC423" s="419"/>
      <c r="DD423" s="419"/>
      <c r="DE423" s="419"/>
      <c r="DF423" s="419"/>
      <c r="DG423" s="419"/>
      <c r="DH423" s="419"/>
      <c r="DI423" s="419"/>
      <c r="DJ423" s="419"/>
      <c r="DK423" s="419"/>
      <c r="DL423" s="419"/>
      <c r="DM423" s="419"/>
      <c r="DN423" s="419"/>
      <c r="DO423" s="419"/>
      <c r="DP423" s="419"/>
      <c r="DQ423" s="419"/>
      <c r="DR423" s="419"/>
      <c r="DS423" s="419"/>
      <c r="DT423" s="419"/>
      <c r="DU423" s="419"/>
      <c r="DV423" s="419"/>
      <c r="DW423" s="419"/>
      <c r="DX423" s="419"/>
      <c r="DY423" s="419"/>
      <c r="DZ423" s="419"/>
      <c r="EA423" s="419"/>
      <c r="EB423" s="419"/>
      <c r="EC423" s="419"/>
      <c r="ED423" s="419"/>
      <c r="EE423" s="419"/>
      <c r="EF423" s="419"/>
      <c r="EG423" s="419"/>
      <c r="EH423" s="419"/>
      <c r="EI423" s="419"/>
      <c r="EJ423" s="419"/>
      <c r="EK423" s="419"/>
      <c r="EL423" s="419"/>
      <c r="EM423" s="419"/>
      <c r="EN423" s="419"/>
      <c r="EO423" s="419"/>
      <c r="EP423" s="419"/>
      <c r="EQ423" s="419"/>
      <c r="ER423" s="419"/>
      <c r="ES423" s="419"/>
      <c r="ET423" s="419"/>
      <c r="EU423" s="419"/>
    </row>
    <row r="424" spans="1:151" s="429" customFormat="1" ht="101.5" hidden="1">
      <c r="A424" s="429" t="s">
        <v>2890</v>
      </c>
      <c r="B424" s="429" t="s">
        <v>955</v>
      </c>
      <c r="C424" s="429" t="s">
        <v>361</v>
      </c>
      <c r="D424" s="429" t="s">
        <v>2891</v>
      </c>
      <c r="E424" s="429" t="s">
        <v>2892</v>
      </c>
      <c r="F424" s="429" t="s">
        <v>33</v>
      </c>
      <c r="G424" s="429">
        <v>10</v>
      </c>
      <c r="H424" s="429" t="s">
        <v>1515</v>
      </c>
      <c r="I424" s="429" t="s">
        <v>1516</v>
      </c>
      <c r="J424" s="430" t="s">
        <v>1543</v>
      </c>
      <c r="K424" s="430" t="s">
        <v>1518</v>
      </c>
      <c r="L424" s="430" t="s">
        <v>1518</v>
      </c>
      <c r="M424" s="429" t="s">
        <v>1519</v>
      </c>
      <c r="N424" s="429" t="s">
        <v>1521</v>
      </c>
      <c r="O424" s="429" t="s">
        <v>1588</v>
      </c>
      <c r="P424" s="429" t="s">
        <v>33</v>
      </c>
      <c r="Q424" s="429" t="s">
        <v>32</v>
      </c>
      <c r="R424" s="429" t="s">
        <v>2842</v>
      </c>
      <c r="S424" s="433" t="s">
        <v>2843</v>
      </c>
      <c r="T424" s="429" t="s">
        <v>1535</v>
      </c>
      <c r="V424" s="429" t="s">
        <v>1524</v>
      </c>
      <c r="X424" s="429" t="s">
        <v>1524</v>
      </c>
      <c r="AA424" s="429" t="s">
        <v>33</v>
      </c>
      <c r="AB424" s="429" t="s">
        <v>1525</v>
      </c>
      <c r="AC424" s="429" t="s">
        <v>1525</v>
      </c>
      <c r="AD424" s="429" t="s">
        <v>2589</v>
      </c>
      <c r="AE424" s="429" t="s">
        <v>1526</v>
      </c>
      <c r="AF424" s="430">
        <v>44530</v>
      </c>
      <c r="AG424" s="429" t="s">
        <v>1538</v>
      </c>
      <c r="AH424" s="429">
        <v>1</v>
      </c>
      <c r="AI424" s="419"/>
      <c r="AJ424" s="419"/>
      <c r="AK424" s="419"/>
      <c r="AL424" s="419"/>
      <c r="AM424" s="419"/>
      <c r="AN424" s="419"/>
      <c r="AO424" s="419"/>
      <c r="AP424" s="419"/>
      <c r="AQ424" s="419"/>
      <c r="AR424" s="419"/>
      <c r="AS424" s="419"/>
      <c r="AT424" s="419"/>
      <c r="AU424" s="419"/>
      <c r="AV424" s="419"/>
      <c r="AW424" s="419"/>
      <c r="AX424" s="419"/>
      <c r="AY424" s="419"/>
      <c r="AZ424" s="419"/>
      <c r="BA424" s="419"/>
      <c r="BB424" s="419"/>
      <c r="BC424" s="419"/>
      <c r="BD424" s="419"/>
      <c r="BE424" s="419"/>
      <c r="BF424" s="419"/>
      <c r="BG424" s="419"/>
      <c r="BH424" s="419"/>
      <c r="BI424" s="419"/>
      <c r="BJ424" s="419"/>
      <c r="BK424" s="419"/>
      <c r="BL424" s="419"/>
      <c r="BM424" s="419"/>
      <c r="BN424" s="419"/>
      <c r="BO424" s="419"/>
      <c r="BP424" s="419"/>
      <c r="BQ424" s="419"/>
      <c r="BR424" s="419"/>
      <c r="BS424" s="419"/>
      <c r="BT424" s="419"/>
      <c r="BU424" s="419"/>
      <c r="BV424" s="419"/>
      <c r="BW424" s="419"/>
      <c r="BX424" s="419"/>
      <c r="BY424" s="419"/>
      <c r="BZ424" s="419"/>
      <c r="CA424" s="419"/>
      <c r="CB424" s="419"/>
      <c r="CC424" s="419"/>
      <c r="CD424" s="419"/>
      <c r="CE424" s="419"/>
      <c r="CF424" s="419"/>
      <c r="CG424" s="419"/>
      <c r="CH424" s="419"/>
      <c r="CI424" s="419"/>
      <c r="CJ424" s="419"/>
      <c r="CK424" s="419"/>
      <c r="CL424" s="419"/>
      <c r="CM424" s="419"/>
      <c r="CN424" s="419"/>
      <c r="CO424" s="419"/>
      <c r="CP424" s="419"/>
      <c r="CQ424" s="419"/>
      <c r="CR424" s="419"/>
      <c r="CS424" s="419"/>
      <c r="CT424" s="419"/>
      <c r="CU424" s="419"/>
      <c r="CV424" s="419"/>
      <c r="CW424" s="419"/>
      <c r="CX424" s="419"/>
      <c r="CY424" s="419"/>
      <c r="CZ424" s="419"/>
      <c r="DA424" s="419"/>
      <c r="DB424" s="419"/>
      <c r="DC424" s="419"/>
      <c r="DD424" s="419"/>
      <c r="DE424" s="419"/>
      <c r="DF424" s="419"/>
      <c r="DG424" s="419"/>
      <c r="DH424" s="419"/>
      <c r="DI424" s="419"/>
      <c r="DJ424" s="419"/>
      <c r="DK424" s="419"/>
      <c r="DL424" s="419"/>
      <c r="DM424" s="419"/>
      <c r="DN424" s="419"/>
      <c r="DO424" s="419"/>
      <c r="DP424" s="419"/>
      <c r="DQ424" s="419"/>
      <c r="DR424" s="419"/>
      <c r="DS424" s="419"/>
      <c r="DT424" s="419"/>
      <c r="DU424" s="419"/>
      <c r="DV424" s="419"/>
      <c r="DW424" s="419"/>
      <c r="DX424" s="419"/>
      <c r="DY424" s="419"/>
      <c r="DZ424" s="419"/>
      <c r="EA424" s="419"/>
      <c r="EB424" s="419"/>
      <c r="EC424" s="419"/>
      <c r="ED424" s="419"/>
      <c r="EE424" s="419"/>
      <c r="EF424" s="419"/>
      <c r="EG424" s="419"/>
      <c r="EH424" s="419"/>
      <c r="EI424" s="419"/>
      <c r="EJ424" s="419"/>
      <c r="EK424" s="419"/>
      <c r="EL424" s="419"/>
      <c r="EM424" s="419"/>
      <c r="EN424" s="419"/>
      <c r="EO424" s="419"/>
      <c r="EP424" s="419"/>
      <c r="EQ424" s="419"/>
      <c r="ER424" s="419"/>
      <c r="ES424" s="419"/>
      <c r="ET424" s="419"/>
      <c r="EU424" s="419"/>
    </row>
    <row r="425" spans="1:151" s="429" customFormat="1" ht="101.5" hidden="1">
      <c r="A425" s="429" t="s">
        <v>2893</v>
      </c>
      <c r="B425" s="429" t="s">
        <v>955</v>
      </c>
      <c r="C425" s="429" t="s">
        <v>361</v>
      </c>
      <c r="D425" s="429" t="s">
        <v>2894</v>
      </c>
      <c r="E425" s="429" t="s">
        <v>2895</v>
      </c>
      <c r="F425" s="429" t="s">
        <v>33</v>
      </c>
      <c r="G425" s="434">
        <v>135</v>
      </c>
      <c r="H425" s="429" t="s">
        <v>1515</v>
      </c>
      <c r="I425" s="429" t="s">
        <v>1516</v>
      </c>
      <c r="J425" s="430" t="s">
        <v>1543</v>
      </c>
      <c r="K425" s="430" t="s">
        <v>1518</v>
      </c>
      <c r="L425" s="430" t="s">
        <v>1518</v>
      </c>
      <c r="M425" s="429" t="s">
        <v>1519</v>
      </c>
      <c r="N425" s="429" t="s">
        <v>1521</v>
      </c>
      <c r="O425" s="429" t="s">
        <v>1588</v>
      </c>
      <c r="P425" s="429" t="s">
        <v>33</v>
      </c>
      <c r="Q425" s="429" t="s">
        <v>32</v>
      </c>
      <c r="R425" s="429" t="s">
        <v>2842</v>
      </c>
      <c r="S425" s="433" t="s">
        <v>2843</v>
      </c>
      <c r="T425" s="429" t="s">
        <v>1535</v>
      </c>
      <c r="V425" s="429" t="s">
        <v>1524</v>
      </c>
      <c r="X425" s="429" t="s">
        <v>1524</v>
      </c>
      <c r="AA425" s="429" t="s">
        <v>33</v>
      </c>
      <c r="AB425" s="429" t="s">
        <v>1525</v>
      </c>
      <c r="AC425" s="429" t="s">
        <v>1525</v>
      </c>
      <c r="AD425" s="429" t="s">
        <v>2589</v>
      </c>
      <c r="AE425" s="429" t="s">
        <v>1526</v>
      </c>
      <c r="AF425" s="430">
        <v>44530</v>
      </c>
      <c r="AG425" s="429" t="s">
        <v>1538</v>
      </c>
      <c r="AH425" s="429">
        <v>1</v>
      </c>
      <c r="AI425" s="419"/>
      <c r="AJ425" s="419"/>
      <c r="AK425" s="419"/>
      <c r="AL425" s="419"/>
      <c r="AM425" s="419"/>
      <c r="AN425" s="419"/>
      <c r="AO425" s="419"/>
      <c r="AP425" s="419"/>
      <c r="AQ425" s="419"/>
      <c r="AR425" s="419"/>
      <c r="AS425" s="419"/>
      <c r="AT425" s="419"/>
      <c r="AU425" s="419"/>
      <c r="AV425" s="419"/>
      <c r="AW425" s="419"/>
      <c r="AX425" s="419"/>
      <c r="AY425" s="419"/>
      <c r="AZ425" s="419"/>
      <c r="BA425" s="419"/>
      <c r="BB425" s="419"/>
      <c r="BC425" s="419"/>
      <c r="BD425" s="419"/>
      <c r="BE425" s="419"/>
      <c r="BF425" s="419"/>
      <c r="BG425" s="419"/>
      <c r="BH425" s="419"/>
      <c r="BI425" s="419"/>
      <c r="BJ425" s="419"/>
      <c r="BK425" s="419"/>
      <c r="BL425" s="419"/>
      <c r="BM425" s="419"/>
      <c r="BN425" s="419"/>
      <c r="BO425" s="419"/>
      <c r="BP425" s="419"/>
      <c r="BQ425" s="419"/>
      <c r="BR425" s="419"/>
      <c r="BS425" s="419"/>
      <c r="BT425" s="419"/>
      <c r="BU425" s="419"/>
      <c r="BV425" s="419"/>
      <c r="BW425" s="419"/>
      <c r="BX425" s="419"/>
      <c r="BY425" s="419"/>
      <c r="BZ425" s="419"/>
      <c r="CA425" s="419"/>
      <c r="CB425" s="419"/>
      <c r="CC425" s="419"/>
      <c r="CD425" s="419"/>
      <c r="CE425" s="419"/>
      <c r="CF425" s="419"/>
      <c r="CG425" s="419"/>
      <c r="CH425" s="419"/>
      <c r="CI425" s="419"/>
      <c r="CJ425" s="419"/>
      <c r="CK425" s="419"/>
      <c r="CL425" s="419"/>
      <c r="CM425" s="419"/>
      <c r="CN425" s="419"/>
      <c r="CO425" s="419"/>
      <c r="CP425" s="419"/>
      <c r="CQ425" s="419"/>
      <c r="CR425" s="419"/>
      <c r="CS425" s="419"/>
      <c r="CT425" s="419"/>
      <c r="CU425" s="419"/>
      <c r="CV425" s="419"/>
      <c r="CW425" s="419"/>
      <c r="CX425" s="419"/>
      <c r="CY425" s="419"/>
      <c r="CZ425" s="419"/>
      <c r="DA425" s="419"/>
      <c r="DB425" s="419"/>
      <c r="DC425" s="419"/>
      <c r="DD425" s="419"/>
      <c r="DE425" s="419"/>
      <c r="DF425" s="419"/>
      <c r="DG425" s="419"/>
      <c r="DH425" s="419"/>
      <c r="DI425" s="419"/>
      <c r="DJ425" s="419"/>
      <c r="DK425" s="419"/>
      <c r="DL425" s="419"/>
      <c r="DM425" s="419"/>
      <c r="DN425" s="419"/>
      <c r="DO425" s="419"/>
      <c r="DP425" s="419"/>
      <c r="DQ425" s="419"/>
      <c r="DR425" s="419"/>
      <c r="DS425" s="419"/>
      <c r="DT425" s="419"/>
      <c r="DU425" s="419"/>
      <c r="DV425" s="419"/>
      <c r="DW425" s="419"/>
      <c r="DX425" s="419"/>
      <c r="DY425" s="419"/>
      <c r="DZ425" s="419"/>
      <c r="EA425" s="419"/>
      <c r="EB425" s="419"/>
      <c r="EC425" s="419"/>
      <c r="ED425" s="419"/>
      <c r="EE425" s="419"/>
      <c r="EF425" s="419"/>
      <c r="EG425" s="419"/>
      <c r="EH425" s="419"/>
      <c r="EI425" s="419"/>
      <c r="EJ425" s="419"/>
      <c r="EK425" s="419"/>
      <c r="EL425" s="419"/>
      <c r="EM425" s="419"/>
      <c r="EN425" s="419"/>
      <c r="EO425" s="419"/>
      <c r="EP425" s="419"/>
      <c r="EQ425" s="419"/>
      <c r="ER425" s="419"/>
      <c r="ES425" s="419"/>
      <c r="ET425" s="419"/>
      <c r="EU425" s="419"/>
    </row>
    <row r="426" spans="1:151" s="429" customFormat="1" ht="101.5" hidden="1">
      <c r="A426" s="429" t="s">
        <v>2896</v>
      </c>
      <c r="B426" s="429" t="s">
        <v>955</v>
      </c>
      <c r="C426" s="429" t="s">
        <v>361</v>
      </c>
      <c r="D426" s="429" t="s">
        <v>2897</v>
      </c>
      <c r="E426" s="429" t="s">
        <v>2898</v>
      </c>
      <c r="F426" s="429" t="s">
        <v>33</v>
      </c>
      <c r="G426" s="434">
        <v>135</v>
      </c>
      <c r="H426" s="429" t="s">
        <v>1515</v>
      </c>
      <c r="I426" s="429" t="s">
        <v>1516</v>
      </c>
      <c r="J426" s="430" t="s">
        <v>1543</v>
      </c>
      <c r="K426" s="430" t="s">
        <v>1518</v>
      </c>
      <c r="L426" s="430" t="s">
        <v>1518</v>
      </c>
      <c r="M426" s="429" t="s">
        <v>1519</v>
      </c>
      <c r="N426" s="429" t="s">
        <v>1530</v>
      </c>
      <c r="O426" s="429" t="s">
        <v>1588</v>
      </c>
      <c r="P426" s="429" t="s">
        <v>33</v>
      </c>
      <c r="Q426" s="429" t="s">
        <v>32</v>
      </c>
      <c r="R426" s="429" t="s">
        <v>2842</v>
      </c>
      <c r="S426" s="433" t="s">
        <v>2843</v>
      </c>
      <c r="T426" s="429" t="s">
        <v>1535</v>
      </c>
      <c r="V426" s="429" t="s">
        <v>1524</v>
      </c>
      <c r="X426" s="429" t="s">
        <v>1524</v>
      </c>
      <c r="AA426" s="429" t="s">
        <v>33</v>
      </c>
      <c r="AB426" s="429" t="s">
        <v>1525</v>
      </c>
      <c r="AC426" s="429" t="s">
        <v>1525</v>
      </c>
      <c r="AD426" s="429" t="s">
        <v>2589</v>
      </c>
      <c r="AE426" s="429" t="s">
        <v>1526</v>
      </c>
      <c r="AF426" s="430">
        <v>44530</v>
      </c>
      <c r="AG426" s="429" t="s">
        <v>1538</v>
      </c>
      <c r="AH426" s="429">
        <v>1</v>
      </c>
      <c r="AI426" s="419"/>
      <c r="AJ426" s="419"/>
      <c r="AK426" s="419"/>
      <c r="AL426" s="419"/>
      <c r="AM426" s="419"/>
      <c r="AN426" s="419"/>
      <c r="AO426" s="419"/>
      <c r="AP426" s="419"/>
      <c r="AQ426" s="419"/>
      <c r="AR426" s="419"/>
      <c r="AS426" s="419"/>
      <c r="AT426" s="419"/>
      <c r="AU426" s="419"/>
      <c r="AV426" s="419"/>
      <c r="AW426" s="419"/>
      <c r="AX426" s="419"/>
      <c r="AY426" s="419"/>
      <c r="AZ426" s="419"/>
      <c r="BA426" s="419"/>
      <c r="BB426" s="419"/>
      <c r="BC426" s="419"/>
      <c r="BD426" s="419"/>
      <c r="BE426" s="419"/>
      <c r="BF426" s="419"/>
      <c r="BG426" s="419"/>
      <c r="BH426" s="419"/>
      <c r="BI426" s="419"/>
      <c r="BJ426" s="419"/>
      <c r="BK426" s="419"/>
      <c r="BL426" s="419"/>
      <c r="BM426" s="419"/>
      <c r="BN426" s="419"/>
      <c r="BO426" s="419"/>
      <c r="BP426" s="419"/>
      <c r="BQ426" s="419"/>
      <c r="BR426" s="419"/>
      <c r="BS426" s="419"/>
      <c r="BT426" s="419"/>
      <c r="BU426" s="419"/>
      <c r="BV426" s="419"/>
      <c r="BW426" s="419"/>
      <c r="BX426" s="419"/>
      <c r="BY426" s="419"/>
      <c r="BZ426" s="419"/>
      <c r="CA426" s="419"/>
      <c r="CB426" s="419"/>
      <c r="CC426" s="419"/>
      <c r="CD426" s="419"/>
      <c r="CE426" s="419"/>
      <c r="CF426" s="419"/>
      <c r="CG426" s="419"/>
      <c r="CH426" s="419"/>
      <c r="CI426" s="419"/>
      <c r="CJ426" s="419"/>
      <c r="CK426" s="419"/>
      <c r="CL426" s="419"/>
      <c r="CM426" s="419"/>
      <c r="CN426" s="419"/>
      <c r="CO426" s="419"/>
      <c r="CP426" s="419"/>
      <c r="CQ426" s="419"/>
      <c r="CR426" s="419"/>
      <c r="CS426" s="419"/>
      <c r="CT426" s="419"/>
      <c r="CU426" s="419"/>
      <c r="CV426" s="419"/>
      <c r="CW426" s="419"/>
      <c r="CX426" s="419"/>
      <c r="CY426" s="419"/>
      <c r="CZ426" s="419"/>
      <c r="DA426" s="419"/>
      <c r="DB426" s="419"/>
      <c r="DC426" s="419"/>
      <c r="DD426" s="419"/>
      <c r="DE426" s="419"/>
      <c r="DF426" s="419"/>
      <c r="DG426" s="419"/>
      <c r="DH426" s="419"/>
      <c r="DI426" s="419"/>
      <c r="DJ426" s="419"/>
      <c r="DK426" s="419"/>
      <c r="DL426" s="419"/>
      <c r="DM426" s="419"/>
      <c r="DN426" s="419"/>
      <c r="DO426" s="419"/>
      <c r="DP426" s="419"/>
      <c r="DQ426" s="419"/>
      <c r="DR426" s="419"/>
      <c r="DS426" s="419"/>
      <c r="DT426" s="419"/>
      <c r="DU426" s="419"/>
      <c r="DV426" s="419"/>
      <c r="DW426" s="419"/>
      <c r="DX426" s="419"/>
      <c r="DY426" s="419"/>
      <c r="DZ426" s="419"/>
      <c r="EA426" s="419"/>
      <c r="EB426" s="419"/>
      <c r="EC426" s="419"/>
      <c r="ED426" s="419"/>
      <c r="EE426" s="419"/>
      <c r="EF426" s="419"/>
      <c r="EG426" s="419"/>
      <c r="EH426" s="419"/>
      <c r="EI426" s="419"/>
      <c r="EJ426" s="419"/>
      <c r="EK426" s="419"/>
      <c r="EL426" s="419"/>
      <c r="EM426" s="419"/>
      <c r="EN426" s="419"/>
      <c r="EO426" s="419"/>
      <c r="EP426" s="419"/>
      <c r="EQ426" s="419"/>
      <c r="ER426" s="419"/>
      <c r="ES426" s="419"/>
      <c r="ET426" s="419"/>
      <c r="EU426" s="419"/>
    </row>
    <row r="427" spans="1:151" s="429" customFormat="1" ht="101.5" hidden="1">
      <c r="A427" s="429" t="s">
        <v>2899</v>
      </c>
      <c r="B427" s="429" t="s">
        <v>955</v>
      </c>
      <c r="C427" s="429" t="s">
        <v>361</v>
      </c>
      <c r="D427" s="429" t="s">
        <v>2900</v>
      </c>
      <c r="E427" s="429" t="s">
        <v>2901</v>
      </c>
      <c r="F427" s="429" t="s">
        <v>33</v>
      </c>
      <c r="G427" s="434">
        <v>135</v>
      </c>
      <c r="H427" s="429" t="s">
        <v>1515</v>
      </c>
      <c r="I427" s="429" t="s">
        <v>1516</v>
      </c>
      <c r="J427" s="430" t="s">
        <v>1543</v>
      </c>
      <c r="K427" s="430" t="s">
        <v>1518</v>
      </c>
      <c r="L427" s="430" t="s">
        <v>1518</v>
      </c>
      <c r="M427" s="429" t="s">
        <v>1519</v>
      </c>
      <c r="N427" s="429" t="s">
        <v>1530</v>
      </c>
      <c r="O427" s="429" t="s">
        <v>1588</v>
      </c>
      <c r="P427" s="429" t="s">
        <v>33</v>
      </c>
      <c r="Q427" s="429" t="s">
        <v>32</v>
      </c>
      <c r="R427" s="429" t="s">
        <v>2842</v>
      </c>
      <c r="S427" s="433" t="s">
        <v>2843</v>
      </c>
      <c r="T427" s="429" t="s">
        <v>1535</v>
      </c>
      <c r="V427" s="429" t="s">
        <v>1524</v>
      </c>
      <c r="X427" s="429" t="s">
        <v>1524</v>
      </c>
      <c r="AA427" s="429" t="s">
        <v>33</v>
      </c>
      <c r="AB427" s="429" t="s">
        <v>1525</v>
      </c>
      <c r="AC427" s="429" t="s">
        <v>1525</v>
      </c>
      <c r="AD427" s="429" t="s">
        <v>2589</v>
      </c>
      <c r="AE427" s="429" t="s">
        <v>1526</v>
      </c>
      <c r="AF427" s="430">
        <v>44530</v>
      </c>
      <c r="AG427" s="429" t="s">
        <v>1538</v>
      </c>
      <c r="AH427" s="429">
        <v>1</v>
      </c>
      <c r="AI427" s="419"/>
      <c r="AJ427" s="419"/>
      <c r="AK427" s="419"/>
      <c r="AL427" s="419"/>
      <c r="AM427" s="419"/>
      <c r="AN427" s="419"/>
      <c r="AO427" s="419"/>
      <c r="AP427" s="419"/>
      <c r="AQ427" s="419"/>
      <c r="AR427" s="419"/>
      <c r="AS427" s="419"/>
      <c r="AT427" s="419"/>
      <c r="AU427" s="419"/>
      <c r="AV427" s="419"/>
      <c r="AW427" s="419"/>
      <c r="AX427" s="419"/>
      <c r="AY427" s="419"/>
      <c r="AZ427" s="419"/>
      <c r="BA427" s="419"/>
      <c r="BB427" s="419"/>
      <c r="BC427" s="419"/>
      <c r="BD427" s="419"/>
      <c r="BE427" s="419"/>
      <c r="BF427" s="419"/>
      <c r="BG427" s="419"/>
      <c r="BH427" s="419"/>
      <c r="BI427" s="419"/>
      <c r="BJ427" s="419"/>
      <c r="BK427" s="419"/>
      <c r="BL427" s="419"/>
      <c r="BM427" s="419"/>
      <c r="BN427" s="419"/>
      <c r="BO427" s="419"/>
      <c r="BP427" s="419"/>
      <c r="BQ427" s="419"/>
      <c r="BR427" s="419"/>
      <c r="BS427" s="419"/>
      <c r="BT427" s="419"/>
      <c r="BU427" s="419"/>
      <c r="BV427" s="419"/>
      <c r="BW427" s="419"/>
      <c r="BX427" s="419"/>
      <c r="BY427" s="419"/>
      <c r="BZ427" s="419"/>
      <c r="CA427" s="419"/>
      <c r="CB427" s="419"/>
      <c r="CC427" s="419"/>
      <c r="CD427" s="419"/>
      <c r="CE427" s="419"/>
      <c r="CF427" s="419"/>
      <c r="CG427" s="419"/>
      <c r="CH427" s="419"/>
      <c r="CI427" s="419"/>
      <c r="CJ427" s="419"/>
      <c r="CK427" s="419"/>
      <c r="CL427" s="419"/>
      <c r="CM427" s="419"/>
      <c r="CN427" s="419"/>
      <c r="CO427" s="419"/>
      <c r="CP427" s="419"/>
      <c r="CQ427" s="419"/>
      <c r="CR427" s="419"/>
      <c r="CS427" s="419"/>
      <c r="CT427" s="419"/>
      <c r="CU427" s="419"/>
      <c r="CV427" s="419"/>
      <c r="CW427" s="419"/>
      <c r="CX427" s="419"/>
      <c r="CY427" s="419"/>
      <c r="CZ427" s="419"/>
      <c r="DA427" s="419"/>
      <c r="DB427" s="419"/>
      <c r="DC427" s="419"/>
      <c r="DD427" s="419"/>
      <c r="DE427" s="419"/>
      <c r="DF427" s="419"/>
      <c r="DG427" s="419"/>
      <c r="DH427" s="419"/>
      <c r="DI427" s="419"/>
      <c r="DJ427" s="419"/>
      <c r="DK427" s="419"/>
      <c r="DL427" s="419"/>
      <c r="DM427" s="419"/>
      <c r="DN427" s="419"/>
      <c r="DO427" s="419"/>
      <c r="DP427" s="419"/>
      <c r="DQ427" s="419"/>
      <c r="DR427" s="419"/>
      <c r="DS427" s="419"/>
      <c r="DT427" s="419"/>
      <c r="DU427" s="419"/>
      <c r="DV427" s="419"/>
      <c r="DW427" s="419"/>
      <c r="DX427" s="419"/>
      <c r="DY427" s="419"/>
      <c r="DZ427" s="419"/>
      <c r="EA427" s="419"/>
      <c r="EB427" s="419"/>
      <c r="EC427" s="419"/>
      <c r="ED427" s="419"/>
      <c r="EE427" s="419"/>
      <c r="EF427" s="419"/>
      <c r="EG427" s="419"/>
      <c r="EH427" s="419"/>
      <c r="EI427" s="419"/>
      <c r="EJ427" s="419"/>
      <c r="EK427" s="419"/>
      <c r="EL427" s="419"/>
      <c r="EM427" s="419"/>
      <c r="EN427" s="419"/>
      <c r="EO427" s="419"/>
      <c r="EP427" s="419"/>
      <c r="EQ427" s="419"/>
      <c r="ER427" s="419"/>
      <c r="ES427" s="419"/>
      <c r="ET427" s="419"/>
      <c r="EU427" s="419"/>
    </row>
    <row r="428" spans="1:151" s="429" customFormat="1" ht="101.5" hidden="1">
      <c r="A428" s="429" t="s">
        <v>2902</v>
      </c>
      <c r="B428" s="429" t="s">
        <v>955</v>
      </c>
      <c r="C428" s="429" t="s">
        <v>361</v>
      </c>
      <c r="D428" s="429" t="s">
        <v>2903</v>
      </c>
      <c r="E428" s="429" t="s">
        <v>2904</v>
      </c>
      <c r="F428" s="429" t="s">
        <v>33</v>
      </c>
      <c r="G428" s="429">
        <v>135</v>
      </c>
      <c r="H428" s="429" t="s">
        <v>1515</v>
      </c>
      <c r="I428" s="429" t="s">
        <v>1516</v>
      </c>
      <c r="J428" s="430" t="s">
        <v>1543</v>
      </c>
      <c r="K428" s="430" t="s">
        <v>1518</v>
      </c>
      <c r="L428" s="430" t="s">
        <v>1518</v>
      </c>
      <c r="M428" s="429" t="s">
        <v>1519</v>
      </c>
      <c r="N428" s="429" t="s">
        <v>1530</v>
      </c>
      <c r="O428" s="429" t="s">
        <v>1588</v>
      </c>
      <c r="P428" s="429" t="s">
        <v>33</v>
      </c>
      <c r="Q428" s="429" t="s">
        <v>32</v>
      </c>
      <c r="R428" s="429" t="s">
        <v>2842</v>
      </c>
      <c r="S428" s="433" t="s">
        <v>2843</v>
      </c>
      <c r="T428" s="429" t="s">
        <v>1535</v>
      </c>
      <c r="V428" s="429" t="s">
        <v>1524</v>
      </c>
      <c r="X428" s="429" t="s">
        <v>1524</v>
      </c>
      <c r="AA428" s="429" t="s">
        <v>33</v>
      </c>
      <c r="AB428" s="429" t="s">
        <v>1525</v>
      </c>
      <c r="AC428" s="429" t="s">
        <v>1525</v>
      </c>
      <c r="AD428" s="429" t="s">
        <v>2589</v>
      </c>
      <c r="AE428" s="429" t="s">
        <v>1526</v>
      </c>
      <c r="AF428" s="430">
        <v>44530</v>
      </c>
      <c r="AG428" s="429" t="s">
        <v>1538</v>
      </c>
      <c r="AH428" s="429">
        <v>1</v>
      </c>
      <c r="AI428" s="419"/>
      <c r="AJ428" s="419"/>
      <c r="AK428" s="419"/>
      <c r="AL428" s="419"/>
      <c r="AM428" s="419"/>
      <c r="AN428" s="419"/>
      <c r="AO428" s="419"/>
      <c r="AP428" s="419"/>
      <c r="AQ428" s="419"/>
      <c r="AR428" s="419"/>
      <c r="AS428" s="419"/>
      <c r="AT428" s="419"/>
      <c r="AU428" s="419"/>
      <c r="AV428" s="419"/>
      <c r="AW428" s="419"/>
      <c r="AX428" s="419"/>
      <c r="AY428" s="419"/>
      <c r="AZ428" s="419"/>
      <c r="BA428" s="419"/>
      <c r="BB428" s="419"/>
      <c r="BC428" s="419"/>
      <c r="BD428" s="419"/>
      <c r="BE428" s="419"/>
      <c r="BF428" s="419"/>
      <c r="BG428" s="419"/>
      <c r="BH428" s="419"/>
      <c r="BI428" s="419"/>
      <c r="BJ428" s="419"/>
      <c r="BK428" s="419"/>
      <c r="BL428" s="419"/>
      <c r="BM428" s="419"/>
      <c r="BN428" s="419"/>
      <c r="BO428" s="419"/>
      <c r="BP428" s="419"/>
      <c r="BQ428" s="419"/>
      <c r="BR428" s="419"/>
      <c r="BS428" s="419"/>
      <c r="BT428" s="419"/>
      <c r="BU428" s="419"/>
      <c r="BV428" s="419"/>
      <c r="BW428" s="419"/>
      <c r="BX428" s="419"/>
      <c r="BY428" s="419"/>
      <c r="BZ428" s="419"/>
      <c r="CA428" s="419"/>
      <c r="CB428" s="419"/>
      <c r="CC428" s="419"/>
      <c r="CD428" s="419"/>
      <c r="CE428" s="419"/>
      <c r="CF428" s="419"/>
      <c r="CG428" s="419"/>
      <c r="CH428" s="419"/>
      <c r="CI428" s="419"/>
      <c r="CJ428" s="419"/>
      <c r="CK428" s="419"/>
      <c r="CL428" s="419"/>
      <c r="CM428" s="419"/>
      <c r="CN428" s="419"/>
      <c r="CO428" s="419"/>
      <c r="CP428" s="419"/>
      <c r="CQ428" s="419"/>
      <c r="CR428" s="419"/>
      <c r="CS428" s="419"/>
      <c r="CT428" s="419"/>
      <c r="CU428" s="419"/>
      <c r="CV428" s="419"/>
      <c r="CW428" s="419"/>
      <c r="CX428" s="419"/>
      <c r="CY428" s="419"/>
      <c r="CZ428" s="419"/>
      <c r="DA428" s="419"/>
      <c r="DB428" s="419"/>
      <c r="DC428" s="419"/>
      <c r="DD428" s="419"/>
      <c r="DE428" s="419"/>
      <c r="DF428" s="419"/>
      <c r="DG428" s="419"/>
      <c r="DH428" s="419"/>
      <c r="DI428" s="419"/>
      <c r="DJ428" s="419"/>
      <c r="DK428" s="419"/>
      <c r="DL428" s="419"/>
      <c r="DM428" s="419"/>
      <c r="DN428" s="419"/>
      <c r="DO428" s="419"/>
      <c r="DP428" s="419"/>
      <c r="DQ428" s="419"/>
      <c r="DR428" s="419"/>
      <c r="DS428" s="419"/>
      <c r="DT428" s="419"/>
      <c r="DU428" s="419"/>
      <c r="DV428" s="419"/>
      <c r="DW428" s="419"/>
      <c r="DX428" s="419"/>
      <c r="DY428" s="419"/>
      <c r="DZ428" s="419"/>
      <c r="EA428" s="419"/>
      <c r="EB428" s="419"/>
      <c r="EC428" s="419"/>
      <c r="ED428" s="419"/>
      <c r="EE428" s="419"/>
      <c r="EF428" s="419"/>
      <c r="EG428" s="419"/>
      <c r="EH428" s="419"/>
      <c r="EI428" s="419"/>
      <c r="EJ428" s="419"/>
      <c r="EK428" s="419"/>
      <c r="EL428" s="419"/>
      <c r="EM428" s="419"/>
      <c r="EN428" s="419"/>
      <c r="EO428" s="419"/>
      <c r="EP428" s="419"/>
      <c r="EQ428" s="419"/>
      <c r="ER428" s="419"/>
      <c r="ES428" s="419"/>
      <c r="ET428" s="419"/>
      <c r="EU428" s="419"/>
    </row>
    <row r="429" spans="1:151" s="429" customFormat="1" ht="101.5" hidden="1">
      <c r="A429" s="429" t="s">
        <v>2905</v>
      </c>
      <c r="B429" s="429" t="s">
        <v>955</v>
      </c>
      <c r="C429" s="429" t="s">
        <v>361</v>
      </c>
      <c r="D429" s="429" t="s">
        <v>2906</v>
      </c>
      <c r="E429" s="429" t="s">
        <v>2907</v>
      </c>
      <c r="F429" s="429" t="s">
        <v>33</v>
      </c>
      <c r="G429" s="429">
        <v>120</v>
      </c>
      <c r="H429" s="429" t="s">
        <v>1515</v>
      </c>
      <c r="I429" s="429" t="s">
        <v>1516</v>
      </c>
      <c r="J429" s="430" t="s">
        <v>1543</v>
      </c>
      <c r="K429" s="430" t="s">
        <v>1518</v>
      </c>
      <c r="L429" s="430" t="s">
        <v>1518</v>
      </c>
      <c r="M429" s="429" t="s">
        <v>1519</v>
      </c>
      <c r="N429" s="429" t="s">
        <v>1530</v>
      </c>
      <c r="O429" s="429" t="s">
        <v>1521</v>
      </c>
      <c r="P429" s="429" t="s">
        <v>33</v>
      </c>
      <c r="Q429" s="429" t="s">
        <v>32</v>
      </c>
      <c r="R429" s="429" t="s">
        <v>2842</v>
      </c>
      <c r="S429" s="433" t="s">
        <v>2843</v>
      </c>
      <c r="T429" s="429" t="s">
        <v>1535</v>
      </c>
      <c r="V429" s="429" t="s">
        <v>1524</v>
      </c>
      <c r="X429" s="429" t="s">
        <v>1524</v>
      </c>
      <c r="AA429" s="429" t="s">
        <v>33</v>
      </c>
      <c r="AB429" s="429" t="s">
        <v>1525</v>
      </c>
      <c r="AC429" s="429" t="s">
        <v>1525</v>
      </c>
      <c r="AD429" s="429" t="s">
        <v>2589</v>
      </c>
      <c r="AE429" s="429" t="s">
        <v>1526</v>
      </c>
      <c r="AF429" s="430">
        <v>44530</v>
      </c>
      <c r="AG429" s="429" t="s">
        <v>1538</v>
      </c>
      <c r="AH429" s="429">
        <v>1</v>
      </c>
      <c r="AI429" s="419"/>
      <c r="AJ429" s="419"/>
      <c r="AK429" s="419"/>
      <c r="AL429" s="419"/>
      <c r="AM429" s="419"/>
      <c r="AN429" s="419"/>
      <c r="AO429" s="419"/>
      <c r="AP429" s="419"/>
      <c r="AQ429" s="419"/>
      <c r="AR429" s="419"/>
      <c r="AS429" s="419"/>
      <c r="AT429" s="419"/>
      <c r="AU429" s="419"/>
      <c r="AV429" s="419"/>
      <c r="AW429" s="419"/>
      <c r="AX429" s="419"/>
      <c r="AY429" s="419"/>
      <c r="AZ429" s="419"/>
      <c r="BA429" s="419"/>
      <c r="BB429" s="419"/>
      <c r="BC429" s="419"/>
      <c r="BD429" s="419"/>
      <c r="BE429" s="419"/>
      <c r="BF429" s="419"/>
      <c r="BG429" s="419"/>
      <c r="BH429" s="419"/>
      <c r="BI429" s="419"/>
      <c r="BJ429" s="419"/>
      <c r="BK429" s="419"/>
      <c r="BL429" s="419"/>
      <c r="BM429" s="419"/>
      <c r="BN429" s="419"/>
      <c r="BO429" s="419"/>
      <c r="BP429" s="419"/>
      <c r="BQ429" s="419"/>
      <c r="BR429" s="419"/>
      <c r="BS429" s="419"/>
      <c r="BT429" s="419"/>
      <c r="BU429" s="419"/>
      <c r="BV429" s="419"/>
      <c r="BW429" s="419"/>
      <c r="BX429" s="419"/>
      <c r="BY429" s="419"/>
      <c r="BZ429" s="419"/>
      <c r="CA429" s="419"/>
      <c r="CB429" s="419"/>
      <c r="CC429" s="419"/>
      <c r="CD429" s="419"/>
      <c r="CE429" s="419"/>
      <c r="CF429" s="419"/>
      <c r="CG429" s="419"/>
      <c r="CH429" s="419"/>
      <c r="CI429" s="419"/>
      <c r="CJ429" s="419"/>
      <c r="CK429" s="419"/>
      <c r="CL429" s="419"/>
      <c r="CM429" s="419"/>
      <c r="CN429" s="419"/>
      <c r="CO429" s="419"/>
      <c r="CP429" s="419"/>
      <c r="CQ429" s="419"/>
      <c r="CR429" s="419"/>
      <c r="CS429" s="419"/>
      <c r="CT429" s="419"/>
      <c r="CU429" s="419"/>
      <c r="CV429" s="419"/>
      <c r="CW429" s="419"/>
      <c r="CX429" s="419"/>
      <c r="CY429" s="419"/>
      <c r="CZ429" s="419"/>
      <c r="DA429" s="419"/>
      <c r="DB429" s="419"/>
      <c r="DC429" s="419"/>
      <c r="DD429" s="419"/>
      <c r="DE429" s="419"/>
      <c r="DF429" s="419"/>
      <c r="DG429" s="419"/>
      <c r="DH429" s="419"/>
      <c r="DI429" s="419"/>
      <c r="DJ429" s="419"/>
      <c r="DK429" s="419"/>
      <c r="DL429" s="419"/>
      <c r="DM429" s="419"/>
      <c r="DN429" s="419"/>
      <c r="DO429" s="419"/>
      <c r="DP429" s="419"/>
      <c r="DQ429" s="419"/>
      <c r="DR429" s="419"/>
      <c r="DS429" s="419"/>
      <c r="DT429" s="419"/>
      <c r="DU429" s="419"/>
      <c r="DV429" s="419"/>
      <c r="DW429" s="419"/>
      <c r="DX429" s="419"/>
      <c r="DY429" s="419"/>
      <c r="DZ429" s="419"/>
      <c r="EA429" s="419"/>
      <c r="EB429" s="419"/>
      <c r="EC429" s="419"/>
      <c r="ED429" s="419"/>
      <c r="EE429" s="419"/>
      <c r="EF429" s="419"/>
      <c r="EG429" s="419"/>
      <c r="EH429" s="419"/>
      <c r="EI429" s="419"/>
      <c r="EJ429" s="419"/>
      <c r="EK429" s="419"/>
      <c r="EL429" s="419"/>
      <c r="EM429" s="419"/>
      <c r="EN429" s="419"/>
      <c r="EO429" s="419"/>
      <c r="EP429" s="419"/>
      <c r="EQ429" s="419"/>
      <c r="ER429" s="419"/>
      <c r="ES429" s="419"/>
      <c r="ET429" s="419"/>
      <c r="EU429" s="419"/>
    </row>
    <row r="430" spans="1:151" s="429" customFormat="1" ht="101.5" hidden="1">
      <c r="A430" s="429" t="s">
        <v>2908</v>
      </c>
      <c r="B430" s="429" t="s">
        <v>955</v>
      </c>
      <c r="C430" s="429" t="s">
        <v>361</v>
      </c>
      <c r="D430" s="429" t="s">
        <v>2909</v>
      </c>
      <c r="E430" s="429" t="s">
        <v>2910</v>
      </c>
      <c r="F430" s="429" t="s">
        <v>33</v>
      </c>
      <c r="G430" s="429">
        <v>120</v>
      </c>
      <c r="H430" s="429" t="s">
        <v>1515</v>
      </c>
      <c r="I430" s="429" t="s">
        <v>1516</v>
      </c>
      <c r="J430" s="430" t="s">
        <v>1543</v>
      </c>
      <c r="K430" s="430" t="s">
        <v>1518</v>
      </c>
      <c r="L430" s="430" t="s">
        <v>1518</v>
      </c>
      <c r="M430" s="429" t="s">
        <v>1519</v>
      </c>
      <c r="N430" s="429" t="s">
        <v>1530</v>
      </c>
      <c r="O430" s="429" t="s">
        <v>1521</v>
      </c>
      <c r="P430" s="429" t="s">
        <v>33</v>
      </c>
      <c r="Q430" s="429" t="s">
        <v>32</v>
      </c>
      <c r="R430" s="429" t="s">
        <v>2842</v>
      </c>
      <c r="S430" s="433" t="s">
        <v>2843</v>
      </c>
      <c r="T430" s="429" t="s">
        <v>1535</v>
      </c>
      <c r="V430" s="429" t="s">
        <v>1524</v>
      </c>
      <c r="X430" s="429" t="s">
        <v>1524</v>
      </c>
      <c r="AA430" s="429" t="s">
        <v>33</v>
      </c>
      <c r="AB430" s="429" t="s">
        <v>1525</v>
      </c>
      <c r="AC430" s="429" t="s">
        <v>1525</v>
      </c>
      <c r="AD430" s="429" t="s">
        <v>2589</v>
      </c>
      <c r="AE430" s="429" t="s">
        <v>1526</v>
      </c>
      <c r="AF430" s="430">
        <v>44530</v>
      </c>
      <c r="AG430" s="429" t="s">
        <v>1538</v>
      </c>
      <c r="AH430" s="429">
        <v>1</v>
      </c>
      <c r="AI430" s="419"/>
      <c r="AJ430" s="419"/>
      <c r="AK430" s="419"/>
      <c r="AL430" s="419"/>
      <c r="AM430" s="419"/>
      <c r="AN430" s="419"/>
      <c r="AO430" s="419"/>
      <c r="AP430" s="419"/>
      <c r="AQ430" s="419"/>
      <c r="AR430" s="419"/>
      <c r="AS430" s="419"/>
      <c r="AT430" s="419"/>
      <c r="AU430" s="419"/>
      <c r="AV430" s="419"/>
      <c r="AW430" s="419"/>
      <c r="AX430" s="419"/>
      <c r="AY430" s="419"/>
      <c r="AZ430" s="419"/>
      <c r="BA430" s="419"/>
      <c r="BB430" s="419"/>
      <c r="BC430" s="419"/>
      <c r="BD430" s="419"/>
      <c r="BE430" s="419"/>
      <c r="BF430" s="419"/>
      <c r="BG430" s="419"/>
      <c r="BH430" s="419"/>
      <c r="BI430" s="419"/>
      <c r="BJ430" s="419"/>
      <c r="BK430" s="419"/>
      <c r="BL430" s="419"/>
      <c r="BM430" s="419"/>
      <c r="BN430" s="419"/>
      <c r="BO430" s="419"/>
      <c r="BP430" s="419"/>
      <c r="BQ430" s="419"/>
      <c r="BR430" s="419"/>
      <c r="BS430" s="419"/>
      <c r="BT430" s="419"/>
      <c r="BU430" s="419"/>
      <c r="BV430" s="419"/>
      <c r="BW430" s="419"/>
      <c r="BX430" s="419"/>
      <c r="BY430" s="419"/>
      <c r="BZ430" s="419"/>
      <c r="CA430" s="419"/>
      <c r="CB430" s="419"/>
      <c r="CC430" s="419"/>
      <c r="CD430" s="419"/>
      <c r="CE430" s="419"/>
      <c r="CF430" s="419"/>
      <c r="CG430" s="419"/>
      <c r="CH430" s="419"/>
      <c r="CI430" s="419"/>
      <c r="CJ430" s="419"/>
      <c r="CK430" s="419"/>
      <c r="CL430" s="419"/>
      <c r="CM430" s="419"/>
      <c r="CN430" s="419"/>
      <c r="CO430" s="419"/>
      <c r="CP430" s="419"/>
      <c r="CQ430" s="419"/>
      <c r="CR430" s="419"/>
      <c r="CS430" s="419"/>
      <c r="CT430" s="419"/>
      <c r="CU430" s="419"/>
      <c r="CV430" s="419"/>
      <c r="CW430" s="419"/>
      <c r="CX430" s="419"/>
      <c r="CY430" s="419"/>
      <c r="CZ430" s="419"/>
      <c r="DA430" s="419"/>
      <c r="DB430" s="419"/>
      <c r="DC430" s="419"/>
      <c r="DD430" s="419"/>
      <c r="DE430" s="419"/>
      <c r="DF430" s="419"/>
      <c r="DG430" s="419"/>
      <c r="DH430" s="419"/>
      <c r="DI430" s="419"/>
      <c r="DJ430" s="419"/>
      <c r="DK430" s="419"/>
      <c r="DL430" s="419"/>
      <c r="DM430" s="419"/>
      <c r="DN430" s="419"/>
      <c r="DO430" s="419"/>
      <c r="DP430" s="419"/>
      <c r="DQ430" s="419"/>
      <c r="DR430" s="419"/>
      <c r="DS430" s="419"/>
      <c r="DT430" s="419"/>
      <c r="DU430" s="419"/>
      <c r="DV430" s="419"/>
      <c r="DW430" s="419"/>
      <c r="DX430" s="419"/>
      <c r="DY430" s="419"/>
      <c r="DZ430" s="419"/>
      <c r="EA430" s="419"/>
      <c r="EB430" s="419"/>
      <c r="EC430" s="419"/>
      <c r="ED430" s="419"/>
      <c r="EE430" s="419"/>
      <c r="EF430" s="419"/>
      <c r="EG430" s="419"/>
      <c r="EH430" s="419"/>
      <c r="EI430" s="419"/>
      <c r="EJ430" s="419"/>
      <c r="EK430" s="419"/>
      <c r="EL430" s="419"/>
      <c r="EM430" s="419"/>
      <c r="EN430" s="419"/>
      <c r="EO430" s="419"/>
      <c r="EP430" s="419"/>
      <c r="EQ430" s="419"/>
      <c r="ER430" s="419"/>
      <c r="ES430" s="419"/>
      <c r="ET430" s="419"/>
      <c r="EU430" s="419"/>
    </row>
    <row r="431" spans="1:151" s="429" customFormat="1" ht="101.5" hidden="1">
      <c r="A431" s="429" t="s">
        <v>2911</v>
      </c>
      <c r="B431" s="429" t="s">
        <v>955</v>
      </c>
      <c r="C431" s="429" t="s">
        <v>361</v>
      </c>
      <c r="D431" s="429" t="s">
        <v>2912</v>
      </c>
      <c r="E431" s="429" t="s">
        <v>2913</v>
      </c>
      <c r="F431" s="429" t="s">
        <v>33</v>
      </c>
      <c r="G431" s="429">
        <v>120</v>
      </c>
      <c r="H431" s="429" t="s">
        <v>1515</v>
      </c>
      <c r="I431" s="429" t="s">
        <v>1516</v>
      </c>
      <c r="J431" s="430" t="s">
        <v>1543</v>
      </c>
      <c r="K431" s="430" t="s">
        <v>1518</v>
      </c>
      <c r="L431" s="430" t="s">
        <v>1518</v>
      </c>
      <c r="M431" s="429" t="s">
        <v>1519</v>
      </c>
      <c r="N431" s="429" t="s">
        <v>1521</v>
      </c>
      <c r="O431" s="429" t="s">
        <v>1521</v>
      </c>
      <c r="P431" s="429" t="s">
        <v>33</v>
      </c>
      <c r="Q431" s="429" t="s">
        <v>32</v>
      </c>
      <c r="R431" s="429" t="s">
        <v>2842</v>
      </c>
      <c r="S431" s="433" t="s">
        <v>2843</v>
      </c>
      <c r="T431" s="429" t="s">
        <v>1535</v>
      </c>
      <c r="V431" s="429" t="s">
        <v>1524</v>
      </c>
      <c r="X431" s="429" t="s">
        <v>1524</v>
      </c>
      <c r="AA431" s="429" t="s">
        <v>33</v>
      </c>
      <c r="AB431" s="429" t="s">
        <v>1525</v>
      </c>
      <c r="AC431" s="429" t="s">
        <v>1525</v>
      </c>
      <c r="AD431" s="429" t="s">
        <v>2589</v>
      </c>
      <c r="AE431" s="429" t="s">
        <v>1526</v>
      </c>
      <c r="AF431" s="430">
        <v>44530</v>
      </c>
      <c r="AG431" s="429" t="s">
        <v>1538</v>
      </c>
      <c r="AH431" s="429">
        <v>1</v>
      </c>
      <c r="AI431" s="419"/>
      <c r="AJ431" s="419"/>
      <c r="AK431" s="419"/>
      <c r="AL431" s="419"/>
      <c r="AM431" s="419"/>
      <c r="AN431" s="419"/>
      <c r="AO431" s="419"/>
      <c r="AP431" s="419"/>
      <c r="AQ431" s="419"/>
      <c r="AR431" s="419"/>
      <c r="AS431" s="419"/>
      <c r="AT431" s="419"/>
      <c r="AU431" s="419"/>
      <c r="AV431" s="419"/>
      <c r="AW431" s="419"/>
      <c r="AX431" s="419"/>
      <c r="AY431" s="419"/>
      <c r="AZ431" s="419"/>
      <c r="BA431" s="419"/>
      <c r="BB431" s="419"/>
      <c r="BC431" s="419"/>
      <c r="BD431" s="419"/>
      <c r="BE431" s="419"/>
      <c r="BF431" s="419"/>
      <c r="BG431" s="419"/>
      <c r="BH431" s="419"/>
      <c r="BI431" s="419"/>
      <c r="BJ431" s="419"/>
      <c r="BK431" s="419"/>
      <c r="BL431" s="419"/>
      <c r="BM431" s="419"/>
      <c r="BN431" s="419"/>
      <c r="BO431" s="419"/>
      <c r="BP431" s="419"/>
      <c r="BQ431" s="419"/>
      <c r="BR431" s="419"/>
      <c r="BS431" s="419"/>
      <c r="BT431" s="419"/>
      <c r="BU431" s="419"/>
      <c r="BV431" s="419"/>
      <c r="BW431" s="419"/>
      <c r="BX431" s="419"/>
      <c r="BY431" s="419"/>
      <c r="BZ431" s="419"/>
      <c r="CA431" s="419"/>
      <c r="CB431" s="419"/>
      <c r="CC431" s="419"/>
      <c r="CD431" s="419"/>
      <c r="CE431" s="419"/>
      <c r="CF431" s="419"/>
      <c r="CG431" s="419"/>
      <c r="CH431" s="419"/>
      <c r="CI431" s="419"/>
      <c r="CJ431" s="419"/>
      <c r="CK431" s="419"/>
      <c r="CL431" s="419"/>
      <c r="CM431" s="419"/>
      <c r="CN431" s="419"/>
      <c r="CO431" s="419"/>
      <c r="CP431" s="419"/>
      <c r="CQ431" s="419"/>
      <c r="CR431" s="419"/>
      <c r="CS431" s="419"/>
      <c r="CT431" s="419"/>
      <c r="CU431" s="419"/>
      <c r="CV431" s="419"/>
      <c r="CW431" s="419"/>
      <c r="CX431" s="419"/>
      <c r="CY431" s="419"/>
      <c r="CZ431" s="419"/>
      <c r="DA431" s="419"/>
      <c r="DB431" s="419"/>
      <c r="DC431" s="419"/>
      <c r="DD431" s="419"/>
      <c r="DE431" s="419"/>
      <c r="DF431" s="419"/>
      <c r="DG431" s="419"/>
      <c r="DH431" s="419"/>
      <c r="DI431" s="419"/>
      <c r="DJ431" s="419"/>
      <c r="DK431" s="419"/>
      <c r="DL431" s="419"/>
      <c r="DM431" s="419"/>
      <c r="DN431" s="419"/>
      <c r="DO431" s="419"/>
      <c r="DP431" s="419"/>
      <c r="DQ431" s="419"/>
      <c r="DR431" s="419"/>
      <c r="DS431" s="419"/>
      <c r="DT431" s="419"/>
      <c r="DU431" s="419"/>
      <c r="DV431" s="419"/>
      <c r="DW431" s="419"/>
      <c r="DX431" s="419"/>
      <c r="DY431" s="419"/>
      <c r="DZ431" s="419"/>
      <c r="EA431" s="419"/>
      <c r="EB431" s="419"/>
      <c r="EC431" s="419"/>
      <c r="ED431" s="419"/>
      <c r="EE431" s="419"/>
      <c r="EF431" s="419"/>
      <c r="EG431" s="419"/>
      <c r="EH431" s="419"/>
      <c r="EI431" s="419"/>
      <c r="EJ431" s="419"/>
      <c r="EK431" s="419"/>
      <c r="EL431" s="419"/>
      <c r="EM431" s="419"/>
      <c r="EN431" s="419"/>
      <c r="EO431" s="419"/>
      <c r="EP431" s="419"/>
      <c r="EQ431" s="419"/>
      <c r="ER431" s="419"/>
      <c r="ES431" s="419"/>
      <c r="ET431" s="419"/>
      <c r="EU431" s="419"/>
    </row>
    <row r="432" spans="1:151" s="429" customFormat="1" ht="87" hidden="1">
      <c r="A432" s="429" t="s">
        <v>2914</v>
      </c>
      <c r="B432" s="429" t="s">
        <v>955</v>
      </c>
      <c r="C432" s="429" t="s">
        <v>361</v>
      </c>
      <c r="D432" s="429" t="s">
        <v>2915</v>
      </c>
      <c r="E432" s="429" t="s">
        <v>2916</v>
      </c>
      <c r="F432" s="429" t="s">
        <v>33</v>
      </c>
      <c r="G432" s="429">
        <v>135</v>
      </c>
      <c r="H432" s="429" t="s">
        <v>1515</v>
      </c>
      <c r="I432" s="429" t="s">
        <v>1516</v>
      </c>
      <c r="J432" s="430" t="s">
        <v>1517</v>
      </c>
      <c r="K432" s="430" t="s">
        <v>1518</v>
      </c>
      <c r="L432" s="430" t="s">
        <v>1518</v>
      </c>
      <c r="M432" s="429" t="s">
        <v>1519</v>
      </c>
      <c r="N432" s="429" t="s">
        <v>1520</v>
      </c>
      <c r="O432" s="429" t="s">
        <v>1588</v>
      </c>
      <c r="P432" s="429" t="s">
        <v>33</v>
      </c>
      <c r="Q432" s="429" t="s">
        <v>32</v>
      </c>
      <c r="R432" s="429" t="s">
        <v>2842</v>
      </c>
      <c r="S432" s="433" t="s">
        <v>2843</v>
      </c>
      <c r="T432" s="429" t="s">
        <v>1535</v>
      </c>
      <c r="V432" s="429" t="s">
        <v>1524</v>
      </c>
      <c r="X432" s="429" t="s">
        <v>1524</v>
      </c>
      <c r="AA432" s="429" t="s">
        <v>32</v>
      </c>
      <c r="AB432" s="429" t="s">
        <v>1536</v>
      </c>
      <c r="AC432" s="429" t="s">
        <v>1536</v>
      </c>
      <c r="AD432" s="429" t="s">
        <v>1537</v>
      </c>
      <c r="AE432" s="429" t="s">
        <v>1526</v>
      </c>
      <c r="AF432" s="430">
        <v>44530</v>
      </c>
      <c r="AG432" s="429" t="s">
        <v>1538</v>
      </c>
      <c r="AH432" s="429">
        <v>1</v>
      </c>
      <c r="AI432" s="419"/>
      <c r="AJ432" s="419"/>
      <c r="AK432" s="419"/>
      <c r="AL432" s="419"/>
      <c r="AM432" s="419"/>
      <c r="AN432" s="419"/>
      <c r="AO432" s="419"/>
      <c r="AP432" s="419"/>
      <c r="AQ432" s="419"/>
      <c r="AR432" s="419"/>
      <c r="AS432" s="419"/>
      <c r="AT432" s="419"/>
      <c r="AU432" s="419"/>
      <c r="AV432" s="419"/>
      <c r="AW432" s="419"/>
      <c r="AX432" s="419"/>
      <c r="AY432" s="419"/>
      <c r="AZ432" s="419"/>
      <c r="BA432" s="419"/>
      <c r="BB432" s="419"/>
      <c r="BC432" s="419"/>
      <c r="BD432" s="419"/>
      <c r="BE432" s="419"/>
      <c r="BF432" s="419"/>
      <c r="BG432" s="419"/>
      <c r="BH432" s="419"/>
      <c r="BI432" s="419"/>
      <c r="BJ432" s="419"/>
      <c r="BK432" s="419"/>
      <c r="BL432" s="419"/>
      <c r="BM432" s="419"/>
      <c r="BN432" s="419"/>
      <c r="BO432" s="419"/>
      <c r="BP432" s="419"/>
      <c r="BQ432" s="419"/>
      <c r="BR432" s="419"/>
      <c r="BS432" s="419"/>
      <c r="BT432" s="419"/>
      <c r="BU432" s="419"/>
      <c r="BV432" s="419"/>
      <c r="BW432" s="419"/>
      <c r="BX432" s="419"/>
      <c r="BY432" s="419"/>
      <c r="BZ432" s="419"/>
      <c r="CA432" s="419"/>
      <c r="CB432" s="419"/>
      <c r="CC432" s="419"/>
      <c r="CD432" s="419"/>
      <c r="CE432" s="419"/>
      <c r="CF432" s="419"/>
      <c r="CG432" s="419"/>
      <c r="CH432" s="419"/>
      <c r="CI432" s="419"/>
      <c r="CJ432" s="419"/>
      <c r="CK432" s="419"/>
      <c r="CL432" s="419"/>
      <c r="CM432" s="419"/>
      <c r="CN432" s="419"/>
      <c r="CO432" s="419"/>
      <c r="CP432" s="419"/>
      <c r="CQ432" s="419"/>
      <c r="CR432" s="419"/>
      <c r="CS432" s="419"/>
      <c r="CT432" s="419"/>
      <c r="CU432" s="419"/>
      <c r="CV432" s="419"/>
      <c r="CW432" s="419"/>
      <c r="CX432" s="419"/>
      <c r="CY432" s="419"/>
      <c r="CZ432" s="419"/>
      <c r="DA432" s="419"/>
      <c r="DB432" s="419"/>
      <c r="DC432" s="419"/>
      <c r="DD432" s="419"/>
      <c r="DE432" s="419"/>
      <c r="DF432" s="419"/>
      <c r="DG432" s="419"/>
      <c r="DH432" s="419"/>
      <c r="DI432" s="419"/>
      <c r="DJ432" s="419"/>
      <c r="DK432" s="419"/>
      <c r="DL432" s="419"/>
      <c r="DM432" s="419"/>
      <c r="DN432" s="419"/>
      <c r="DO432" s="419"/>
      <c r="DP432" s="419"/>
      <c r="DQ432" s="419"/>
      <c r="DR432" s="419"/>
      <c r="DS432" s="419"/>
      <c r="DT432" s="419"/>
      <c r="DU432" s="419"/>
      <c r="DV432" s="419"/>
      <c r="DW432" s="419"/>
      <c r="DX432" s="419"/>
      <c r="DY432" s="419"/>
      <c r="DZ432" s="419"/>
      <c r="EA432" s="419"/>
      <c r="EB432" s="419"/>
      <c r="EC432" s="419"/>
      <c r="ED432" s="419"/>
      <c r="EE432" s="419"/>
      <c r="EF432" s="419"/>
      <c r="EG432" s="419"/>
      <c r="EH432" s="419"/>
      <c r="EI432" s="419"/>
      <c r="EJ432" s="419"/>
      <c r="EK432" s="419"/>
      <c r="EL432" s="419"/>
      <c r="EM432" s="419"/>
      <c r="EN432" s="419"/>
      <c r="EO432" s="419"/>
      <c r="EP432" s="419"/>
      <c r="EQ432" s="419"/>
      <c r="ER432" s="419"/>
      <c r="ES432" s="419"/>
      <c r="ET432" s="419"/>
      <c r="EU432" s="419"/>
    </row>
    <row r="433" spans="1:151" s="429" customFormat="1" ht="101.5" hidden="1">
      <c r="A433" s="429" t="s">
        <v>2917</v>
      </c>
      <c r="B433" s="429" t="s">
        <v>955</v>
      </c>
      <c r="C433" s="429" t="s">
        <v>361</v>
      </c>
      <c r="D433" s="429" t="s">
        <v>2918</v>
      </c>
      <c r="E433" s="429" t="s">
        <v>2919</v>
      </c>
      <c r="F433" s="429" t="s">
        <v>33</v>
      </c>
      <c r="G433" s="429">
        <v>135</v>
      </c>
      <c r="H433" s="429" t="s">
        <v>1515</v>
      </c>
      <c r="I433" s="429" t="s">
        <v>1516</v>
      </c>
      <c r="J433" s="430" t="s">
        <v>1543</v>
      </c>
      <c r="K433" s="430" t="s">
        <v>1518</v>
      </c>
      <c r="L433" s="430" t="s">
        <v>1518</v>
      </c>
      <c r="M433" s="429" t="s">
        <v>1519</v>
      </c>
      <c r="N433" s="429" t="s">
        <v>1530</v>
      </c>
      <c r="O433" s="429" t="s">
        <v>1588</v>
      </c>
      <c r="P433" s="429" t="s">
        <v>33</v>
      </c>
      <c r="Q433" s="429" t="s">
        <v>32</v>
      </c>
      <c r="R433" s="429" t="s">
        <v>2842</v>
      </c>
      <c r="S433" s="433" t="s">
        <v>2843</v>
      </c>
      <c r="T433" s="429" t="s">
        <v>1535</v>
      </c>
      <c r="V433" s="429" t="s">
        <v>1524</v>
      </c>
      <c r="X433" s="429" t="s">
        <v>1524</v>
      </c>
      <c r="AA433" s="429" t="s">
        <v>33</v>
      </c>
      <c r="AB433" s="429" t="s">
        <v>1525</v>
      </c>
      <c r="AC433" s="429" t="s">
        <v>1525</v>
      </c>
      <c r="AD433" s="429" t="s">
        <v>2589</v>
      </c>
      <c r="AE433" s="429" t="s">
        <v>1526</v>
      </c>
      <c r="AF433" s="430">
        <v>44530</v>
      </c>
      <c r="AG433" s="429" t="s">
        <v>1538</v>
      </c>
      <c r="AH433" s="429">
        <v>1</v>
      </c>
      <c r="AI433" s="419"/>
      <c r="AJ433" s="419"/>
      <c r="AK433" s="419"/>
      <c r="AL433" s="419"/>
      <c r="AM433" s="419"/>
      <c r="AN433" s="419"/>
      <c r="AO433" s="419"/>
      <c r="AP433" s="419"/>
      <c r="AQ433" s="419"/>
      <c r="AR433" s="419"/>
      <c r="AS433" s="419"/>
      <c r="AT433" s="419"/>
      <c r="AU433" s="419"/>
      <c r="AV433" s="419"/>
      <c r="AW433" s="419"/>
      <c r="AX433" s="419"/>
      <c r="AY433" s="419"/>
      <c r="AZ433" s="419"/>
      <c r="BA433" s="419"/>
      <c r="BB433" s="419"/>
      <c r="BC433" s="419"/>
      <c r="BD433" s="419"/>
      <c r="BE433" s="419"/>
      <c r="BF433" s="419"/>
      <c r="BG433" s="419"/>
      <c r="BH433" s="419"/>
      <c r="BI433" s="419"/>
      <c r="BJ433" s="419"/>
      <c r="BK433" s="419"/>
      <c r="BL433" s="419"/>
      <c r="BM433" s="419"/>
      <c r="BN433" s="419"/>
      <c r="BO433" s="419"/>
      <c r="BP433" s="419"/>
      <c r="BQ433" s="419"/>
      <c r="BR433" s="419"/>
      <c r="BS433" s="419"/>
      <c r="BT433" s="419"/>
      <c r="BU433" s="419"/>
      <c r="BV433" s="419"/>
      <c r="BW433" s="419"/>
      <c r="BX433" s="419"/>
      <c r="BY433" s="419"/>
      <c r="BZ433" s="419"/>
      <c r="CA433" s="419"/>
      <c r="CB433" s="419"/>
      <c r="CC433" s="419"/>
      <c r="CD433" s="419"/>
      <c r="CE433" s="419"/>
      <c r="CF433" s="419"/>
      <c r="CG433" s="419"/>
      <c r="CH433" s="419"/>
      <c r="CI433" s="419"/>
      <c r="CJ433" s="419"/>
      <c r="CK433" s="419"/>
      <c r="CL433" s="419"/>
      <c r="CM433" s="419"/>
      <c r="CN433" s="419"/>
      <c r="CO433" s="419"/>
      <c r="CP433" s="419"/>
      <c r="CQ433" s="419"/>
      <c r="CR433" s="419"/>
      <c r="CS433" s="419"/>
      <c r="CT433" s="419"/>
      <c r="CU433" s="419"/>
      <c r="CV433" s="419"/>
      <c r="CW433" s="419"/>
      <c r="CX433" s="419"/>
      <c r="CY433" s="419"/>
      <c r="CZ433" s="419"/>
      <c r="DA433" s="419"/>
      <c r="DB433" s="419"/>
      <c r="DC433" s="419"/>
      <c r="DD433" s="419"/>
      <c r="DE433" s="419"/>
      <c r="DF433" s="419"/>
      <c r="DG433" s="419"/>
      <c r="DH433" s="419"/>
      <c r="DI433" s="419"/>
      <c r="DJ433" s="419"/>
      <c r="DK433" s="419"/>
      <c r="DL433" s="419"/>
      <c r="DM433" s="419"/>
      <c r="DN433" s="419"/>
      <c r="DO433" s="419"/>
      <c r="DP433" s="419"/>
      <c r="DQ433" s="419"/>
      <c r="DR433" s="419"/>
      <c r="DS433" s="419"/>
      <c r="DT433" s="419"/>
      <c r="DU433" s="419"/>
      <c r="DV433" s="419"/>
      <c r="DW433" s="419"/>
      <c r="DX433" s="419"/>
      <c r="DY433" s="419"/>
      <c r="DZ433" s="419"/>
      <c r="EA433" s="419"/>
      <c r="EB433" s="419"/>
      <c r="EC433" s="419"/>
      <c r="ED433" s="419"/>
      <c r="EE433" s="419"/>
      <c r="EF433" s="419"/>
      <c r="EG433" s="419"/>
      <c r="EH433" s="419"/>
      <c r="EI433" s="419"/>
      <c r="EJ433" s="419"/>
      <c r="EK433" s="419"/>
      <c r="EL433" s="419"/>
      <c r="EM433" s="419"/>
      <c r="EN433" s="419"/>
      <c r="EO433" s="419"/>
      <c r="EP433" s="419"/>
      <c r="EQ433" s="419"/>
      <c r="ER433" s="419"/>
      <c r="ES433" s="419"/>
      <c r="ET433" s="419"/>
      <c r="EU433" s="419"/>
    </row>
    <row r="434" spans="1:151" s="429" customFormat="1" ht="87" hidden="1">
      <c r="A434" s="429" t="s">
        <v>2920</v>
      </c>
      <c r="B434" s="429" t="s">
        <v>955</v>
      </c>
      <c r="C434" s="429" t="s">
        <v>361</v>
      </c>
      <c r="D434" s="429" t="s">
        <v>2921</v>
      </c>
      <c r="E434" s="429" t="s">
        <v>2922</v>
      </c>
      <c r="F434" s="429" t="s">
        <v>33</v>
      </c>
      <c r="G434" s="429">
        <v>135</v>
      </c>
      <c r="H434" s="429" t="s">
        <v>1515</v>
      </c>
      <c r="I434" s="429" t="s">
        <v>1516</v>
      </c>
      <c r="J434" s="430" t="s">
        <v>1543</v>
      </c>
      <c r="K434" s="430" t="s">
        <v>1518</v>
      </c>
      <c r="L434" s="430" t="s">
        <v>1518</v>
      </c>
      <c r="M434" s="429" t="s">
        <v>1519</v>
      </c>
      <c r="N434" s="429" t="s">
        <v>1530</v>
      </c>
      <c r="O434" s="429" t="s">
        <v>1588</v>
      </c>
      <c r="P434" s="429" t="s">
        <v>33</v>
      </c>
      <c r="Q434" s="429" t="s">
        <v>32</v>
      </c>
      <c r="R434" s="429" t="s">
        <v>2842</v>
      </c>
      <c r="S434" s="433" t="s">
        <v>2843</v>
      </c>
      <c r="T434" s="429" t="s">
        <v>1535</v>
      </c>
      <c r="V434" s="429" t="s">
        <v>1524</v>
      </c>
      <c r="X434" s="429" t="s">
        <v>1524</v>
      </c>
      <c r="AA434" s="429" t="s">
        <v>32</v>
      </c>
      <c r="AB434" s="429" t="s">
        <v>1536</v>
      </c>
      <c r="AC434" s="429" t="s">
        <v>1536</v>
      </c>
      <c r="AD434" s="429" t="s">
        <v>1537</v>
      </c>
      <c r="AE434" s="429" t="s">
        <v>1526</v>
      </c>
      <c r="AF434" s="430">
        <v>44530</v>
      </c>
      <c r="AG434" s="429" t="s">
        <v>1538</v>
      </c>
      <c r="AH434" s="429">
        <v>1</v>
      </c>
      <c r="AI434" s="419"/>
      <c r="AJ434" s="419"/>
      <c r="AK434" s="419"/>
      <c r="AL434" s="419"/>
      <c r="AM434" s="419"/>
      <c r="AN434" s="419"/>
      <c r="AO434" s="419"/>
      <c r="AP434" s="419"/>
      <c r="AQ434" s="419"/>
      <c r="AR434" s="419"/>
      <c r="AS434" s="419"/>
      <c r="AT434" s="419"/>
      <c r="AU434" s="419"/>
      <c r="AV434" s="419"/>
      <c r="AW434" s="419"/>
      <c r="AX434" s="419"/>
      <c r="AY434" s="419"/>
      <c r="AZ434" s="419"/>
      <c r="BA434" s="419"/>
      <c r="BB434" s="419"/>
      <c r="BC434" s="419"/>
      <c r="BD434" s="419"/>
      <c r="BE434" s="419"/>
      <c r="BF434" s="419"/>
      <c r="BG434" s="419"/>
      <c r="BH434" s="419"/>
      <c r="BI434" s="419"/>
      <c r="BJ434" s="419"/>
      <c r="BK434" s="419"/>
      <c r="BL434" s="419"/>
      <c r="BM434" s="419"/>
      <c r="BN434" s="419"/>
      <c r="BO434" s="419"/>
      <c r="BP434" s="419"/>
      <c r="BQ434" s="419"/>
      <c r="BR434" s="419"/>
      <c r="BS434" s="419"/>
      <c r="BT434" s="419"/>
      <c r="BU434" s="419"/>
      <c r="BV434" s="419"/>
      <c r="BW434" s="419"/>
      <c r="BX434" s="419"/>
      <c r="BY434" s="419"/>
      <c r="BZ434" s="419"/>
      <c r="CA434" s="419"/>
      <c r="CB434" s="419"/>
      <c r="CC434" s="419"/>
      <c r="CD434" s="419"/>
      <c r="CE434" s="419"/>
      <c r="CF434" s="419"/>
      <c r="CG434" s="419"/>
      <c r="CH434" s="419"/>
      <c r="CI434" s="419"/>
      <c r="CJ434" s="419"/>
      <c r="CK434" s="419"/>
      <c r="CL434" s="419"/>
      <c r="CM434" s="419"/>
      <c r="CN434" s="419"/>
      <c r="CO434" s="419"/>
      <c r="CP434" s="419"/>
      <c r="CQ434" s="419"/>
      <c r="CR434" s="419"/>
      <c r="CS434" s="419"/>
      <c r="CT434" s="419"/>
      <c r="CU434" s="419"/>
      <c r="CV434" s="419"/>
      <c r="CW434" s="419"/>
      <c r="CX434" s="419"/>
      <c r="CY434" s="419"/>
      <c r="CZ434" s="419"/>
      <c r="DA434" s="419"/>
      <c r="DB434" s="419"/>
      <c r="DC434" s="419"/>
      <c r="DD434" s="419"/>
      <c r="DE434" s="419"/>
      <c r="DF434" s="419"/>
      <c r="DG434" s="419"/>
      <c r="DH434" s="419"/>
      <c r="DI434" s="419"/>
      <c r="DJ434" s="419"/>
      <c r="DK434" s="419"/>
      <c r="DL434" s="419"/>
      <c r="DM434" s="419"/>
      <c r="DN434" s="419"/>
      <c r="DO434" s="419"/>
      <c r="DP434" s="419"/>
      <c r="DQ434" s="419"/>
      <c r="DR434" s="419"/>
      <c r="DS434" s="419"/>
      <c r="DT434" s="419"/>
      <c r="DU434" s="419"/>
      <c r="DV434" s="419"/>
      <c r="DW434" s="419"/>
      <c r="DX434" s="419"/>
      <c r="DY434" s="419"/>
      <c r="DZ434" s="419"/>
      <c r="EA434" s="419"/>
      <c r="EB434" s="419"/>
      <c r="EC434" s="419"/>
      <c r="ED434" s="419"/>
      <c r="EE434" s="419"/>
      <c r="EF434" s="419"/>
      <c r="EG434" s="419"/>
      <c r="EH434" s="419"/>
      <c r="EI434" s="419"/>
      <c r="EJ434" s="419"/>
      <c r="EK434" s="419"/>
      <c r="EL434" s="419"/>
      <c r="EM434" s="419"/>
      <c r="EN434" s="419"/>
      <c r="EO434" s="419"/>
      <c r="EP434" s="419"/>
      <c r="EQ434" s="419"/>
      <c r="ER434" s="419"/>
      <c r="ES434" s="419"/>
      <c r="ET434" s="419"/>
      <c r="EU434" s="419"/>
    </row>
    <row r="435" spans="1:151" s="429" customFormat="1" ht="87" hidden="1">
      <c r="A435" s="429" t="s">
        <v>2923</v>
      </c>
      <c r="B435" s="429" t="s">
        <v>955</v>
      </c>
      <c r="C435" s="429" t="s">
        <v>361</v>
      </c>
      <c r="D435" s="429" t="s">
        <v>2924</v>
      </c>
      <c r="E435" s="429" t="s">
        <v>2925</v>
      </c>
      <c r="F435" s="429" t="s">
        <v>33</v>
      </c>
      <c r="G435" s="434">
        <v>135</v>
      </c>
      <c r="H435" s="429" t="s">
        <v>1515</v>
      </c>
      <c r="I435" s="429" t="s">
        <v>1516</v>
      </c>
      <c r="J435" s="430" t="s">
        <v>1543</v>
      </c>
      <c r="K435" s="430" t="s">
        <v>1518</v>
      </c>
      <c r="L435" s="430" t="s">
        <v>1518</v>
      </c>
      <c r="M435" s="429" t="s">
        <v>1519</v>
      </c>
      <c r="N435" s="429" t="s">
        <v>1530</v>
      </c>
      <c r="O435" s="429" t="s">
        <v>1588</v>
      </c>
      <c r="P435" s="429" t="s">
        <v>33</v>
      </c>
      <c r="Q435" s="429" t="s">
        <v>32</v>
      </c>
      <c r="R435" s="429" t="s">
        <v>2842</v>
      </c>
      <c r="S435" s="433" t="s">
        <v>2843</v>
      </c>
      <c r="T435" s="429" t="s">
        <v>1535</v>
      </c>
      <c r="V435" s="429" t="s">
        <v>1524</v>
      </c>
      <c r="X435" s="429" t="s">
        <v>1524</v>
      </c>
      <c r="AA435" s="429" t="s">
        <v>32</v>
      </c>
      <c r="AB435" s="429" t="s">
        <v>1536</v>
      </c>
      <c r="AC435" s="429" t="s">
        <v>1536</v>
      </c>
      <c r="AD435" s="429" t="s">
        <v>1537</v>
      </c>
      <c r="AE435" s="429" t="s">
        <v>1526</v>
      </c>
      <c r="AF435" s="430">
        <v>44530</v>
      </c>
      <c r="AG435" s="429" t="s">
        <v>1538</v>
      </c>
      <c r="AH435" s="429">
        <v>1</v>
      </c>
      <c r="AI435" s="419"/>
      <c r="AJ435" s="419"/>
      <c r="AK435" s="419"/>
      <c r="AL435" s="419"/>
      <c r="AM435" s="419"/>
      <c r="AN435" s="419"/>
      <c r="AO435" s="419"/>
      <c r="AP435" s="419"/>
      <c r="AQ435" s="419"/>
      <c r="AR435" s="419"/>
      <c r="AS435" s="419"/>
      <c r="AT435" s="419"/>
      <c r="AU435" s="419"/>
      <c r="AV435" s="419"/>
      <c r="AW435" s="419"/>
      <c r="AX435" s="419"/>
      <c r="AY435" s="419"/>
      <c r="AZ435" s="419"/>
      <c r="BA435" s="419"/>
      <c r="BB435" s="419"/>
      <c r="BC435" s="419"/>
      <c r="BD435" s="419"/>
      <c r="BE435" s="419"/>
      <c r="BF435" s="419"/>
      <c r="BG435" s="419"/>
      <c r="BH435" s="419"/>
      <c r="BI435" s="419"/>
      <c r="BJ435" s="419"/>
      <c r="BK435" s="419"/>
      <c r="BL435" s="419"/>
      <c r="BM435" s="419"/>
      <c r="BN435" s="419"/>
      <c r="BO435" s="419"/>
      <c r="BP435" s="419"/>
      <c r="BQ435" s="419"/>
      <c r="BR435" s="419"/>
      <c r="BS435" s="419"/>
      <c r="BT435" s="419"/>
      <c r="BU435" s="419"/>
      <c r="BV435" s="419"/>
      <c r="BW435" s="419"/>
      <c r="BX435" s="419"/>
      <c r="BY435" s="419"/>
      <c r="BZ435" s="419"/>
      <c r="CA435" s="419"/>
      <c r="CB435" s="419"/>
      <c r="CC435" s="419"/>
      <c r="CD435" s="419"/>
      <c r="CE435" s="419"/>
      <c r="CF435" s="419"/>
      <c r="CG435" s="419"/>
      <c r="CH435" s="419"/>
      <c r="CI435" s="419"/>
      <c r="CJ435" s="419"/>
      <c r="CK435" s="419"/>
      <c r="CL435" s="419"/>
      <c r="CM435" s="419"/>
      <c r="CN435" s="419"/>
      <c r="CO435" s="419"/>
      <c r="CP435" s="419"/>
      <c r="CQ435" s="419"/>
      <c r="CR435" s="419"/>
      <c r="CS435" s="419"/>
      <c r="CT435" s="419"/>
      <c r="CU435" s="419"/>
      <c r="CV435" s="419"/>
      <c r="CW435" s="419"/>
      <c r="CX435" s="419"/>
      <c r="CY435" s="419"/>
      <c r="CZ435" s="419"/>
      <c r="DA435" s="419"/>
      <c r="DB435" s="419"/>
      <c r="DC435" s="419"/>
      <c r="DD435" s="419"/>
      <c r="DE435" s="419"/>
      <c r="DF435" s="419"/>
      <c r="DG435" s="419"/>
      <c r="DH435" s="419"/>
      <c r="DI435" s="419"/>
      <c r="DJ435" s="419"/>
      <c r="DK435" s="419"/>
      <c r="DL435" s="419"/>
      <c r="DM435" s="419"/>
      <c r="DN435" s="419"/>
      <c r="DO435" s="419"/>
      <c r="DP435" s="419"/>
      <c r="DQ435" s="419"/>
      <c r="DR435" s="419"/>
      <c r="DS435" s="419"/>
      <c r="DT435" s="419"/>
      <c r="DU435" s="419"/>
      <c r="DV435" s="419"/>
      <c r="DW435" s="419"/>
      <c r="DX435" s="419"/>
      <c r="DY435" s="419"/>
      <c r="DZ435" s="419"/>
      <c r="EA435" s="419"/>
      <c r="EB435" s="419"/>
      <c r="EC435" s="419"/>
      <c r="ED435" s="419"/>
      <c r="EE435" s="419"/>
      <c r="EF435" s="419"/>
      <c r="EG435" s="419"/>
      <c r="EH435" s="419"/>
      <c r="EI435" s="419"/>
      <c r="EJ435" s="419"/>
      <c r="EK435" s="419"/>
      <c r="EL435" s="419"/>
      <c r="EM435" s="419"/>
      <c r="EN435" s="419"/>
      <c r="EO435" s="419"/>
      <c r="EP435" s="419"/>
      <c r="EQ435" s="419"/>
      <c r="ER435" s="419"/>
      <c r="ES435" s="419"/>
      <c r="ET435" s="419"/>
      <c r="EU435" s="419"/>
    </row>
    <row r="436" spans="1:151" s="429" customFormat="1" ht="87" hidden="1">
      <c r="A436" s="429" t="s">
        <v>2926</v>
      </c>
      <c r="B436" s="429" t="s">
        <v>955</v>
      </c>
      <c r="C436" s="429" t="s">
        <v>361</v>
      </c>
      <c r="D436" s="429" t="s">
        <v>2927</v>
      </c>
      <c r="E436" s="429" t="s">
        <v>2928</v>
      </c>
      <c r="F436" s="429" t="s">
        <v>33</v>
      </c>
      <c r="G436" s="429">
        <v>135</v>
      </c>
      <c r="H436" s="429" t="s">
        <v>1515</v>
      </c>
      <c r="I436" s="429" t="s">
        <v>1516</v>
      </c>
      <c r="J436" s="430" t="s">
        <v>1543</v>
      </c>
      <c r="K436" s="430" t="s">
        <v>1518</v>
      </c>
      <c r="L436" s="430" t="s">
        <v>1518</v>
      </c>
      <c r="M436" s="429" t="s">
        <v>1519</v>
      </c>
      <c r="N436" s="429" t="s">
        <v>1530</v>
      </c>
      <c r="O436" s="429" t="s">
        <v>1588</v>
      </c>
      <c r="P436" s="429" t="s">
        <v>33</v>
      </c>
      <c r="Q436" s="429" t="s">
        <v>32</v>
      </c>
      <c r="R436" s="429" t="s">
        <v>2842</v>
      </c>
      <c r="S436" s="433" t="s">
        <v>2843</v>
      </c>
      <c r="T436" s="429" t="s">
        <v>1535</v>
      </c>
      <c r="V436" s="429" t="s">
        <v>1524</v>
      </c>
      <c r="X436" s="429" t="s">
        <v>1524</v>
      </c>
      <c r="AA436" s="429" t="s">
        <v>32</v>
      </c>
      <c r="AB436" s="429" t="s">
        <v>1536</v>
      </c>
      <c r="AC436" s="429" t="s">
        <v>1536</v>
      </c>
      <c r="AD436" s="429" t="s">
        <v>1537</v>
      </c>
      <c r="AE436" s="429" t="s">
        <v>1526</v>
      </c>
      <c r="AF436" s="430">
        <v>44530</v>
      </c>
      <c r="AG436" s="429" t="s">
        <v>1538</v>
      </c>
      <c r="AH436" s="429">
        <v>1</v>
      </c>
      <c r="AI436" s="419"/>
      <c r="AJ436" s="419"/>
      <c r="AK436" s="419"/>
      <c r="AL436" s="419"/>
      <c r="AM436" s="419"/>
      <c r="AN436" s="419"/>
      <c r="AO436" s="419"/>
      <c r="AP436" s="419"/>
      <c r="AQ436" s="419"/>
      <c r="AR436" s="419"/>
      <c r="AS436" s="419"/>
      <c r="AT436" s="419"/>
      <c r="AU436" s="419"/>
      <c r="AV436" s="419"/>
      <c r="AW436" s="419"/>
      <c r="AX436" s="419"/>
      <c r="AY436" s="419"/>
      <c r="AZ436" s="419"/>
      <c r="BA436" s="419"/>
      <c r="BB436" s="419"/>
      <c r="BC436" s="419"/>
      <c r="BD436" s="419"/>
      <c r="BE436" s="419"/>
      <c r="BF436" s="419"/>
      <c r="BG436" s="419"/>
      <c r="BH436" s="419"/>
      <c r="BI436" s="419"/>
      <c r="BJ436" s="419"/>
      <c r="BK436" s="419"/>
      <c r="BL436" s="419"/>
      <c r="BM436" s="419"/>
      <c r="BN436" s="419"/>
      <c r="BO436" s="419"/>
      <c r="BP436" s="419"/>
      <c r="BQ436" s="419"/>
      <c r="BR436" s="419"/>
      <c r="BS436" s="419"/>
      <c r="BT436" s="419"/>
      <c r="BU436" s="419"/>
      <c r="BV436" s="419"/>
      <c r="BW436" s="419"/>
      <c r="BX436" s="419"/>
      <c r="BY436" s="419"/>
      <c r="BZ436" s="419"/>
      <c r="CA436" s="419"/>
      <c r="CB436" s="419"/>
      <c r="CC436" s="419"/>
      <c r="CD436" s="419"/>
      <c r="CE436" s="419"/>
      <c r="CF436" s="419"/>
      <c r="CG436" s="419"/>
      <c r="CH436" s="419"/>
      <c r="CI436" s="419"/>
      <c r="CJ436" s="419"/>
      <c r="CK436" s="419"/>
      <c r="CL436" s="419"/>
      <c r="CM436" s="419"/>
      <c r="CN436" s="419"/>
      <c r="CO436" s="419"/>
      <c r="CP436" s="419"/>
      <c r="CQ436" s="419"/>
      <c r="CR436" s="419"/>
      <c r="CS436" s="419"/>
      <c r="CT436" s="419"/>
      <c r="CU436" s="419"/>
      <c r="CV436" s="419"/>
      <c r="CW436" s="419"/>
      <c r="CX436" s="419"/>
      <c r="CY436" s="419"/>
      <c r="CZ436" s="419"/>
      <c r="DA436" s="419"/>
      <c r="DB436" s="419"/>
      <c r="DC436" s="419"/>
      <c r="DD436" s="419"/>
      <c r="DE436" s="419"/>
      <c r="DF436" s="419"/>
      <c r="DG436" s="419"/>
      <c r="DH436" s="419"/>
      <c r="DI436" s="419"/>
      <c r="DJ436" s="419"/>
      <c r="DK436" s="419"/>
      <c r="DL436" s="419"/>
      <c r="DM436" s="419"/>
      <c r="DN436" s="419"/>
      <c r="DO436" s="419"/>
      <c r="DP436" s="419"/>
      <c r="DQ436" s="419"/>
      <c r="DR436" s="419"/>
      <c r="DS436" s="419"/>
      <c r="DT436" s="419"/>
      <c r="DU436" s="419"/>
      <c r="DV436" s="419"/>
      <c r="DW436" s="419"/>
      <c r="DX436" s="419"/>
      <c r="DY436" s="419"/>
      <c r="DZ436" s="419"/>
      <c r="EA436" s="419"/>
      <c r="EB436" s="419"/>
      <c r="EC436" s="419"/>
      <c r="ED436" s="419"/>
      <c r="EE436" s="419"/>
      <c r="EF436" s="419"/>
      <c r="EG436" s="419"/>
      <c r="EH436" s="419"/>
      <c r="EI436" s="419"/>
      <c r="EJ436" s="419"/>
      <c r="EK436" s="419"/>
      <c r="EL436" s="419"/>
      <c r="EM436" s="419"/>
      <c r="EN436" s="419"/>
      <c r="EO436" s="419"/>
      <c r="EP436" s="419"/>
      <c r="EQ436" s="419"/>
      <c r="ER436" s="419"/>
      <c r="ES436" s="419"/>
      <c r="ET436" s="419"/>
      <c r="EU436" s="419"/>
    </row>
    <row r="437" spans="1:151" s="429" customFormat="1" ht="101.5" hidden="1">
      <c r="A437" s="429" t="s">
        <v>2929</v>
      </c>
      <c r="B437" s="429" t="s">
        <v>1590</v>
      </c>
      <c r="C437" s="429" t="s">
        <v>361</v>
      </c>
      <c r="D437" s="429" t="s">
        <v>2930</v>
      </c>
      <c r="E437" s="429" t="s">
        <v>2931</v>
      </c>
      <c r="F437" s="429" t="s">
        <v>32</v>
      </c>
      <c r="G437" s="452" t="s">
        <v>1516</v>
      </c>
      <c r="H437" s="429" t="s">
        <v>1515</v>
      </c>
      <c r="I437" s="430">
        <v>43466</v>
      </c>
      <c r="J437" s="430" t="s">
        <v>1213</v>
      </c>
      <c r="K437" s="430" t="s">
        <v>1653</v>
      </c>
      <c r="L437" s="430" t="s">
        <v>1653</v>
      </c>
      <c r="M437" s="429" t="s">
        <v>1519</v>
      </c>
      <c r="N437" s="429" t="s">
        <v>1530</v>
      </c>
      <c r="O437" s="429" t="s">
        <v>1534</v>
      </c>
      <c r="P437" s="429" t="s">
        <v>33</v>
      </c>
      <c r="Q437" s="429" t="s">
        <v>33</v>
      </c>
      <c r="R437" s="429" t="s">
        <v>2932</v>
      </c>
      <c r="S437" s="429" t="s">
        <v>2933</v>
      </c>
      <c r="T437" s="429" t="s">
        <v>1535</v>
      </c>
      <c r="V437" s="429" t="s">
        <v>1524</v>
      </c>
      <c r="X437" s="429" t="s">
        <v>1524</v>
      </c>
      <c r="AA437" s="429" t="s">
        <v>33</v>
      </c>
      <c r="AB437" s="429" t="s">
        <v>2934</v>
      </c>
      <c r="AC437" s="429" t="s">
        <v>2075</v>
      </c>
      <c r="AD437" s="429" t="s">
        <v>2589</v>
      </c>
      <c r="AE437" s="429" t="s">
        <v>1526</v>
      </c>
      <c r="AF437" s="430">
        <v>44530</v>
      </c>
      <c r="AG437" s="429" t="s">
        <v>1538</v>
      </c>
      <c r="AH437" s="429">
        <v>1</v>
      </c>
      <c r="AI437" s="419"/>
      <c r="AJ437" s="419"/>
      <c r="AK437" s="419"/>
      <c r="AL437" s="419"/>
      <c r="AM437" s="419"/>
      <c r="AN437" s="419"/>
      <c r="AO437" s="419"/>
      <c r="AP437" s="419"/>
      <c r="AQ437" s="419"/>
      <c r="AR437" s="419"/>
      <c r="AS437" s="419"/>
      <c r="AT437" s="419"/>
      <c r="AU437" s="419"/>
      <c r="AV437" s="419"/>
      <c r="AW437" s="419"/>
      <c r="AX437" s="419"/>
      <c r="AY437" s="419"/>
      <c r="AZ437" s="419"/>
      <c r="BA437" s="419"/>
      <c r="BB437" s="419"/>
      <c r="BC437" s="419"/>
      <c r="BD437" s="419"/>
      <c r="BE437" s="419"/>
      <c r="BF437" s="419"/>
      <c r="BG437" s="419"/>
      <c r="BH437" s="419"/>
      <c r="BI437" s="419"/>
      <c r="BJ437" s="419"/>
      <c r="BK437" s="419"/>
      <c r="BL437" s="419"/>
      <c r="BM437" s="419"/>
      <c r="BN437" s="419"/>
      <c r="BO437" s="419"/>
      <c r="BP437" s="419"/>
      <c r="BQ437" s="419"/>
      <c r="BR437" s="419"/>
      <c r="BS437" s="419"/>
      <c r="BT437" s="419"/>
      <c r="BU437" s="419"/>
      <c r="BV437" s="419"/>
      <c r="BW437" s="419"/>
      <c r="BX437" s="419"/>
      <c r="BY437" s="419"/>
      <c r="BZ437" s="419"/>
      <c r="CA437" s="419"/>
      <c r="CB437" s="419"/>
      <c r="CC437" s="419"/>
      <c r="CD437" s="419"/>
      <c r="CE437" s="419"/>
      <c r="CF437" s="419"/>
      <c r="CG437" s="419"/>
      <c r="CH437" s="419"/>
      <c r="CI437" s="419"/>
      <c r="CJ437" s="419"/>
      <c r="CK437" s="419"/>
      <c r="CL437" s="419"/>
      <c r="CM437" s="419"/>
      <c r="CN437" s="419"/>
      <c r="CO437" s="419"/>
      <c r="CP437" s="419"/>
      <c r="CQ437" s="419"/>
      <c r="CR437" s="419"/>
      <c r="CS437" s="419"/>
      <c r="CT437" s="419"/>
      <c r="CU437" s="419"/>
      <c r="CV437" s="419"/>
      <c r="CW437" s="419"/>
      <c r="CX437" s="419"/>
      <c r="CY437" s="419"/>
      <c r="CZ437" s="419"/>
      <c r="DA437" s="419"/>
      <c r="DB437" s="419"/>
      <c r="DC437" s="419"/>
      <c r="DD437" s="419"/>
      <c r="DE437" s="419"/>
      <c r="DF437" s="419"/>
      <c r="DG437" s="419"/>
      <c r="DH437" s="419"/>
      <c r="DI437" s="419"/>
      <c r="DJ437" s="419"/>
      <c r="DK437" s="419"/>
      <c r="DL437" s="419"/>
      <c r="DM437" s="419"/>
      <c r="DN437" s="419"/>
      <c r="DO437" s="419"/>
      <c r="DP437" s="419"/>
      <c r="DQ437" s="419"/>
      <c r="DR437" s="419"/>
      <c r="DS437" s="419"/>
      <c r="DT437" s="419"/>
      <c r="DU437" s="419"/>
      <c r="DV437" s="419"/>
      <c r="DW437" s="419"/>
      <c r="DX437" s="419"/>
      <c r="DY437" s="419"/>
      <c r="DZ437" s="419"/>
      <c r="EA437" s="419"/>
      <c r="EB437" s="419"/>
      <c r="EC437" s="419"/>
      <c r="ED437" s="419"/>
      <c r="EE437" s="419"/>
      <c r="EF437" s="419"/>
      <c r="EG437" s="419"/>
      <c r="EH437" s="419"/>
      <c r="EI437" s="419"/>
      <c r="EJ437" s="419"/>
      <c r="EK437" s="419"/>
      <c r="EL437" s="419"/>
      <c r="EM437" s="419"/>
      <c r="EN437" s="419"/>
      <c r="EO437" s="419"/>
      <c r="EP437" s="419"/>
      <c r="EQ437" s="419"/>
      <c r="ER437" s="419"/>
      <c r="ES437" s="419"/>
      <c r="ET437" s="419"/>
      <c r="EU437" s="419"/>
    </row>
    <row r="438" spans="1:151" s="419" customFormat="1" ht="87" hidden="1">
      <c r="A438" s="429" t="s">
        <v>2935</v>
      </c>
      <c r="B438" s="429" t="s">
        <v>1590</v>
      </c>
      <c r="C438" s="429" t="s">
        <v>361</v>
      </c>
      <c r="D438" s="429" t="s">
        <v>2936</v>
      </c>
      <c r="E438" s="429" t="s">
        <v>2937</v>
      </c>
      <c r="F438" s="429" t="s">
        <v>32</v>
      </c>
      <c r="G438" s="452" t="s">
        <v>1516</v>
      </c>
      <c r="H438" s="429" t="s">
        <v>1515</v>
      </c>
      <c r="I438" s="430">
        <v>43467</v>
      </c>
      <c r="J438" s="430" t="s">
        <v>1627</v>
      </c>
      <c r="K438" s="430" t="s">
        <v>1653</v>
      </c>
      <c r="L438" s="430" t="s">
        <v>1653</v>
      </c>
      <c r="M438" s="429" t="s">
        <v>1519</v>
      </c>
      <c r="N438" s="429" t="s">
        <v>1530</v>
      </c>
      <c r="O438" s="429" t="s">
        <v>1534</v>
      </c>
      <c r="P438" s="429" t="s">
        <v>33</v>
      </c>
      <c r="Q438" s="429" t="s">
        <v>33</v>
      </c>
      <c r="R438" s="429" t="s">
        <v>2932</v>
      </c>
      <c r="S438" s="429" t="s">
        <v>2938</v>
      </c>
      <c r="T438" s="429" t="s">
        <v>1535</v>
      </c>
      <c r="U438" s="429"/>
      <c r="V438" s="429" t="s">
        <v>1524</v>
      </c>
      <c r="W438" s="429"/>
      <c r="X438" s="429" t="s">
        <v>1524</v>
      </c>
      <c r="Y438" s="429"/>
      <c r="Z438" s="429"/>
      <c r="AA438" s="429" t="s">
        <v>32</v>
      </c>
      <c r="AB438" s="429" t="s">
        <v>1536</v>
      </c>
      <c r="AC438" s="429" t="s">
        <v>1536</v>
      </c>
      <c r="AD438" s="429" t="s">
        <v>1537</v>
      </c>
      <c r="AE438" s="429" t="s">
        <v>1526</v>
      </c>
      <c r="AF438" s="430">
        <v>44530</v>
      </c>
      <c r="AG438" s="429" t="s">
        <v>1538</v>
      </c>
      <c r="AH438" s="429">
        <v>1</v>
      </c>
    </row>
    <row r="439" spans="1:151" ht="101.5" hidden="1">
      <c r="A439" s="429" t="s">
        <v>2939</v>
      </c>
      <c r="B439" s="429" t="s">
        <v>1590</v>
      </c>
      <c r="C439" s="429" t="s">
        <v>361</v>
      </c>
      <c r="D439" s="429" t="s">
        <v>2940</v>
      </c>
      <c r="E439" s="429" t="s">
        <v>2941</v>
      </c>
      <c r="F439" s="429" t="s">
        <v>32</v>
      </c>
      <c r="G439" s="452" t="s">
        <v>1516</v>
      </c>
      <c r="H439" s="429" t="s">
        <v>1515</v>
      </c>
      <c r="I439" s="430">
        <v>43467</v>
      </c>
      <c r="J439" s="430" t="s">
        <v>1213</v>
      </c>
      <c r="K439" s="430" t="s">
        <v>1653</v>
      </c>
      <c r="L439" s="430" t="s">
        <v>1653</v>
      </c>
      <c r="M439" s="429" t="s">
        <v>1519</v>
      </c>
      <c r="N439" s="429" t="s">
        <v>1530</v>
      </c>
      <c r="O439" s="429" t="s">
        <v>1534</v>
      </c>
      <c r="P439" s="429" t="s">
        <v>33</v>
      </c>
      <c r="Q439" s="429" t="s">
        <v>32</v>
      </c>
      <c r="R439" s="429" t="s">
        <v>2932</v>
      </c>
      <c r="S439" s="429" t="s">
        <v>2938</v>
      </c>
      <c r="T439" s="429" t="s">
        <v>1535</v>
      </c>
      <c r="U439" s="429"/>
      <c r="V439" s="429" t="s">
        <v>1524</v>
      </c>
      <c r="W439" s="429"/>
      <c r="X439" s="429" t="s">
        <v>1524</v>
      </c>
      <c r="Y439" s="429"/>
      <c r="Z439" s="429"/>
      <c r="AA439" s="429" t="s">
        <v>33</v>
      </c>
      <c r="AB439" s="429" t="s">
        <v>2934</v>
      </c>
      <c r="AC439" s="429" t="s">
        <v>2075</v>
      </c>
      <c r="AD439" s="429" t="s">
        <v>2589</v>
      </c>
      <c r="AE439" s="429" t="s">
        <v>1526</v>
      </c>
      <c r="AF439" s="430">
        <v>44530</v>
      </c>
      <c r="AG439" s="429" t="s">
        <v>1538</v>
      </c>
      <c r="AH439" s="429">
        <v>1</v>
      </c>
    </row>
    <row r="440" spans="1:151" ht="87" hidden="1">
      <c r="A440" s="429" t="s">
        <v>2942</v>
      </c>
      <c r="B440" s="429" t="s">
        <v>1590</v>
      </c>
      <c r="C440" s="429" t="s">
        <v>361</v>
      </c>
      <c r="D440" s="429" t="s">
        <v>2943</v>
      </c>
      <c r="E440" s="429" t="s">
        <v>2944</v>
      </c>
      <c r="F440" s="429" t="s">
        <v>32</v>
      </c>
      <c r="G440" s="452" t="s">
        <v>1516</v>
      </c>
      <c r="H440" s="429" t="s">
        <v>1515</v>
      </c>
      <c r="I440" s="430">
        <v>43467</v>
      </c>
      <c r="J440" s="430" t="s">
        <v>1213</v>
      </c>
      <c r="K440" s="430" t="s">
        <v>1653</v>
      </c>
      <c r="L440" s="430" t="s">
        <v>1653</v>
      </c>
      <c r="M440" s="429" t="s">
        <v>1519</v>
      </c>
      <c r="N440" s="429" t="s">
        <v>1530</v>
      </c>
      <c r="O440" s="429" t="s">
        <v>1534</v>
      </c>
      <c r="P440" s="429" t="s">
        <v>33</v>
      </c>
      <c r="Q440" s="429" t="s">
        <v>33</v>
      </c>
      <c r="R440" s="429" t="s">
        <v>2932</v>
      </c>
      <c r="S440" s="429" t="s">
        <v>2938</v>
      </c>
      <c r="T440" s="429" t="s">
        <v>1535</v>
      </c>
      <c r="U440" s="429"/>
      <c r="V440" s="429" t="s">
        <v>1524</v>
      </c>
      <c r="W440" s="429"/>
      <c r="X440" s="429" t="s">
        <v>1524</v>
      </c>
      <c r="Y440" s="429"/>
      <c r="Z440" s="429"/>
      <c r="AA440" s="429" t="s">
        <v>32</v>
      </c>
      <c r="AB440" s="429" t="s">
        <v>1536</v>
      </c>
      <c r="AC440" s="429" t="s">
        <v>1536</v>
      </c>
      <c r="AD440" s="429" t="s">
        <v>1537</v>
      </c>
      <c r="AE440" s="429" t="s">
        <v>1526</v>
      </c>
      <c r="AF440" s="430">
        <v>44530</v>
      </c>
      <c r="AG440" s="429" t="s">
        <v>1538</v>
      </c>
      <c r="AH440" s="429">
        <v>1</v>
      </c>
    </row>
    <row r="441" spans="1:151" ht="87" hidden="1">
      <c r="A441" s="429" t="s">
        <v>2945</v>
      </c>
      <c r="B441" s="429" t="s">
        <v>1590</v>
      </c>
      <c r="C441" s="429" t="s">
        <v>1632</v>
      </c>
      <c r="D441" s="429" t="s">
        <v>2946</v>
      </c>
      <c r="E441" s="429" t="s">
        <v>2947</v>
      </c>
      <c r="F441" s="429" t="s">
        <v>32</v>
      </c>
      <c r="G441" s="452" t="s">
        <v>1516</v>
      </c>
      <c r="H441" s="429" t="s">
        <v>1599</v>
      </c>
      <c r="I441" s="430">
        <v>36896</v>
      </c>
      <c r="J441" s="430" t="s">
        <v>1543</v>
      </c>
      <c r="K441" s="430" t="s">
        <v>1653</v>
      </c>
      <c r="L441" s="430" t="s">
        <v>1653</v>
      </c>
      <c r="M441" s="429" t="s">
        <v>1519</v>
      </c>
      <c r="N441" s="429" t="s">
        <v>1530</v>
      </c>
      <c r="O441" s="429" t="s">
        <v>1534</v>
      </c>
      <c r="P441" s="429" t="s">
        <v>33</v>
      </c>
      <c r="Q441" s="429" t="s">
        <v>32</v>
      </c>
      <c r="R441" s="429" t="s">
        <v>2932</v>
      </c>
      <c r="S441" s="429" t="s">
        <v>2948</v>
      </c>
      <c r="T441" s="429" t="s">
        <v>1535</v>
      </c>
      <c r="U441" s="429"/>
      <c r="V441" s="429" t="s">
        <v>8</v>
      </c>
      <c r="W441" s="429"/>
      <c r="X441" s="429" t="s">
        <v>1524</v>
      </c>
      <c r="Y441" s="429"/>
      <c r="Z441" s="429"/>
      <c r="AA441" s="429" t="s">
        <v>32</v>
      </c>
      <c r="AB441" s="429" t="s">
        <v>1536</v>
      </c>
      <c r="AC441" s="429" t="s">
        <v>1536</v>
      </c>
      <c r="AD441" s="429" t="s">
        <v>1537</v>
      </c>
      <c r="AE441" s="429" t="s">
        <v>1526</v>
      </c>
      <c r="AF441" s="430">
        <v>44530</v>
      </c>
      <c r="AG441" s="429" t="s">
        <v>1538</v>
      </c>
      <c r="AH441" s="429">
        <v>1</v>
      </c>
    </row>
    <row r="442" spans="1:151" ht="87" hidden="1">
      <c r="A442" s="429" t="s">
        <v>2949</v>
      </c>
      <c r="B442" s="429" t="s">
        <v>1590</v>
      </c>
      <c r="C442" s="429" t="s">
        <v>361</v>
      </c>
      <c r="D442" s="429" t="s">
        <v>2950</v>
      </c>
      <c r="E442" s="429" t="s">
        <v>2947</v>
      </c>
      <c r="F442" s="429" t="s">
        <v>32</v>
      </c>
      <c r="G442" s="452" t="s">
        <v>1516</v>
      </c>
      <c r="H442" s="429" t="s">
        <v>1515</v>
      </c>
      <c r="I442" s="430">
        <v>41640</v>
      </c>
      <c r="J442" s="430" t="s">
        <v>1543</v>
      </c>
      <c r="K442" s="430" t="s">
        <v>1653</v>
      </c>
      <c r="L442" s="430" t="s">
        <v>1653</v>
      </c>
      <c r="M442" s="429" t="s">
        <v>1519</v>
      </c>
      <c r="N442" s="429" t="s">
        <v>1530</v>
      </c>
      <c r="O442" s="429" t="s">
        <v>1534</v>
      </c>
      <c r="P442" s="429" t="s">
        <v>32</v>
      </c>
      <c r="Q442" s="429" t="s">
        <v>32</v>
      </c>
      <c r="R442" s="429" t="s">
        <v>2932</v>
      </c>
      <c r="S442" s="429" t="s">
        <v>2948</v>
      </c>
      <c r="T442" s="429" t="s">
        <v>1535</v>
      </c>
      <c r="U442" s="429"/>
      <c r="V442" s="429" t="s">
        <v>8</v>
      </c>
      <c r="W442" s="429"/>
      <c r="X442" s="429" t="s">
        <v>1524</v>
      </c>
      <c r="Y442" s="429"/>
      <c r="Z442" s="429"/>
      <c r="AA442" s="429" t="s">
        <v>33</v>
      </c>
      <c r="AB442" s="429" t="s">
        <v>1536</v>
      </c>
      <c r="AC442" s="429" t="s">
        <v>1536</v>
      </c>
      <c r="AD442" s="429" t="s">
        <v>1537</v>
      </c>
      <c r="AE442" s="429" t="s">
        <v>1526</v>
      </c>
      <c r="AF442" s="430">
        <v>44530</v>
      </c>
      <c r="AG442" s="429" t="s">
        <v>1538</v>
      </c>
      <c r="AH442" s="429">
        <v>1</v>
      </c>
    </row>
    <row r="443" spans="1:151" s="429" customFormat="1" ht="87" hidden="1">
      <c r="A443" s="429" t="s">
        <v>2951</v>
      </c>
      <c r="B443" s="429" t="s">
        <v>1590</v>
      </c>
      <c r="C443" s="429" t="s">
        <v>361</v>
      </c>
      <c r="D443" s="429" t="s">
        <v>2952</v>
      </c>
      <c r="E443" s="429" t="s">
        <v>2953</v>
      </c>
      <c r="F443" s="429" t="s">
        <v>33</v>
      </c>
      <c r="G443" s="429" t="s">
        <v>2954</v>
      </c>
      <c r="H443" s="429" t="s">
        <v>1599</v>
      </c>
      <c r="I443" s="430">
        <v>42538</v>
      </c>
      <c r="J443" s="430" t="s">
        <v>1543</v>
      </c>
      <c r="K443" s="430" t="s">
        <v>1653</v>
      </c>
      <c r="L443" s="430" t="s">
        <v>1653</v>
      </c>
      <c r="M443" s="429" t="s">
        <v>1519</v>
      </c>
      <c r="N443" s="429" t="s">
        <v>1530</v>
      </c>
      <c r="O443" s="429" t="s">
        <v>1534</v>
      </c>
      <c r="P443" s="429" t="s">
        <v>33</v>
      </c>
      <c r="Q443" s="429" t="s">
        <v>32</v>
      </c>
      <c r="R443" s="429" t="s">
        <v>2932</v>
      </c>
      <c r="S443" s="429" t="s">
        <v>2955</v>
      </c>
      <c r="T443" s="429" t="s">
        <v>1535</v>
      </c>
      <c r="V443" s="429" t="s">
        <v>1524</v>
      </c>
      <c r="X443" s="429" t="s">
        <v>1524</v>
      </c>
      <c r="AA443" s="429" t="s">
        <v>32</v>
      </c>
      <c r="AB443" s="429" t="s">
        <v>1536</v>
      </c>
      <c r="AC443" s="429" t="s">
        <v>1536</v>
      </c>
      <c r="AD443" s="429" t="s">
        <v>1537</v>
      </c>
      <c r="AE443" s="429" t="s">
        <v>1526</v>
      </c>
      <c r="AF443" s="430">
        <v>44530</v>
      </c>
      <c r="AG443" s="429" t="s">
        <v>1538</v>
      </c>
      <c r="AH443" s="429">
        <v>1</v>
      </c>
    </row>
    <row r="444" spans="1:151" s="429" customFormat="1" ht="87" hidden="1">
      <c r="A444" s="429" t="s">
        <v>2956</v>
      </c>
      <c r="B444" s="429" t="s">
        <v>1590</v>
      </c>
      <c r="C444" s="429" t="s">
        <v>361</v>
      </c>
      <c r="D444" s="429" t="s">
        <v>2957</v>
      </c>
      <c r="E444" s="429" t="s">
        <v>2958</v>
      </c>
      <c r="F444" s="429" t="s">
        <v>33</v>
      </c>
      <c r="G444" s="429" t="s">
        <v>2954</v>
      </c>
      <c r="H444" s="429" t="s">
        <v>1599</v>
      </c>
      <c r="I444" s="430">
        <v>42538</v>
      </c>
      <c r="J444" s="430" t="s">
        <v>1543</v>
      </c>
      <c r="K444" s="430" t="s">
        <v>1653</v>
      </c>
      <c r="L444" s="430" t="s">
        <v>1653</v>
      </c>
      <c r="M444" s="429" t="s">
        <v>1519</v>
      </c>
      <c r="N444" s="429" t="s">
        <v>1530</v>
      </c>
      <c r="O444" s="429" t="s">
        <v>1534</v>
      </c>
      <c r="P444" s="429" t="s">
        <v>33</v>
      </c>
      <c r="Q444" s="429" t="s">
        <v>32</v>
      </c>
      <c r="R444" s="429" t="s">
        <v>2932</v>
      </c>
      <c r="S444" s="429" t="s">
        <v>2955</v>
      </c>
      <c r="T444" s="429" t="s">
        <v>1535</v>
      </c>
      <c r="V444" s="429" t="s">
        <v>1524</v>
      </c>
      <c r="X444" s="429" t="s">
        <v>1524</v>
      </c>
      <c r="AA444" s="429" t="s">
        <v>32</v>
      </c>
      <c r="AB444" s="429" t="s">
        <v>1536</v>
      </c>
      <c r="AC444" s="429" t="s">
        <v>1536</v>
      </c>
      <c r="AD444" s="429" t="s">
        <v>1537</v>
      </c>
      <c r="AE444" s="429" t="s">
        <v>1526</v>
      </c>
      <c r="AF444" s="430">
        <v>44530</v>
      </c>
      <c r="AG444" s="429" t="s">
        <v>1538</v>
      </c>
      <c r="AH444" s="429">
        <v>1</v>
      </c>
    </row>
    <row r="445" spans="1:151" s="429" customFormat="1" ht="87" hidden="1">
      <c r="A445" s="429" t="s">
        <v>2959</v>
      </c>
      <c r="B445" s="429" t="s">
        <v>1590</v>
      </c>
      <c r="C445" s="429" t="s">
        <v>361</v>
      </c>
      <c r="D445" s="429" t="s">
        <v>2960</v>
      </c>
      <c r="E445" s="429" t="s">
        <v>2961</v>
      </c>
      <c r="F445" s="429" t="s">
        <v>33</v>
      </c>
      <c r="G445" s="429" t="s">
        <v>2954</v>
      </c>
      <c r="H445" s="429" t="s">
        <v>1599</v>
      </c>
      <c r="I445" s="430">
        <v>42538</v>
      </c>
      <c r="J445" s="430" t="s">
        <v>1543</v>
      </c>
      <c r="K445" s="430" t="s">
        <v>1653</v>
      </c>
      <c r="L445" s="430" t="s">
        <v>1653</v>
      </c>
      <c r="M445" s="429" t="s">
        <v>1519</v>
      </c>
      <c r="N445" s="429" t="s">
        <v>1530</v>
      </c>
      <c r="O445" s="429" t="s">
        <v>1534</v>
      </c>
      <c r="P445" s="429" t="s">
        <v>33</v>
      </c>
      <c r="Q445" s="429" t="s">
        <v>32</v>
      </c>
      <c r="R445" s="429" t="s">
        <v>2932</v>
      </c>
      <c r="S445" s="429" t="s">
        <v>2955</v>
      </c>
      <c r="T445" s="429" t="s">
        <v>1535</v>
      </c>
      <c r="V445" s="429" t="s">
        <v>1524</v>
      </c>
      <c r="X445" s="429" t="s">
        <v>1524</v>
      </c>
      <c r="AA445" s="429" t="s">
        <v>32</v>
      </c>
      <c r="AB445" s="429" t="s">
        <v>1536</v>
      </c>
      <c r="AC445" s="429" t="s">
        <v>1536</v>
      </c>
      <c r="AD445" s="429" t="s">
        <v>1537</v>
      </c>
      <c r="AE445" s="429" t="s">
        <v>1526</v>
      </c>
      <c r="AF445" s="430">
        <v>44530</v>
      </c>
      <c r="AG445" s="429" t="s">
        <v>1538</v>
      </c>
      <c r="AH445" s="429">
        <v>1</v>
      </c>
    </row>
    <row r="446" spans="1:151" s="429" customFormat="1" ht="87" hidden="1">
      <c r="A446" s="429" t="s">
        <v>2962</v>
      </c>
      <c r="B446" s="429" t="s">
        <v>1590</v>
      </c>
      <c r="C446" s="429" t="s">
        <v>361</v>
      </c>
      <c r="D446" s="429" t="s">
        <v>2963</v>
      </c>
      <c r="E446" s="429" t="s">
        <v>2964</v>
      </c>
      <c r="F446" s="429" t="s">
        <v>33</v>
      </c>
      <c r="G446" s="429" t="s">
        <v>2954</v>
      </c>
      <c r="H446" s="429" t="s">
        <v>1599</v>
      </c>
      <c r="I446" s="430">
        <v>42538</v>
      </c>
      <c r="J446" s="430" t="s">
        <v>1543</v>
      </c>
      <c r="K446" s="430" t="s">
        <v>1653</v>
      </c>
      <c r="L446" s="430" t="s">
        <v>1653</v>
      </c>
      <c r="M446" s="429" t="s">
        <v>1519</v>
      </c>
      <c r="N446" s="429" t="s">
        <v>1530</v>
      </c>
      <c r="O446" s="429" t="s">
        <v>1534</v>
      </c>
      <c r="P446" s="429" t="s">
        <v>33</v>
      </c>
      <c r="Q446" s="429" t="s">
        <v>32</v>
      </c>
      <c r="R446" s="429" t="s">
        <v>2932</v>
      </c>
      <c r="S446" s="429" t="s">
        <v>2955</v>
      </c>
      <c r="T446" s="429" t="s">
        <v>1535</v>
      </c>
      <c r="V446" s="429" t="s">
        <v>1524</v>
      </c>
      <c r="X446" s="429" t="s">
        <v>1524</v>
      </c>
      <c r="AA446" s="429" t="s">
        <v>32</v>
      </c>
      <c r="AB446" s="429" t="s">
        <v>1536</v>
      </c>
      <c r="AC446" s="429" t="s">
        <v>1536</v>
      </c>
      <c r="AD446" s="429" t="s">
        <v>1537</v>
      </c>
      <c r="AE446" s="429" t="s">
        <v>1526</v>
      </c>
      <c r="AF446" s="430">
        <v>44530</v>
      </c>
      <c r="AG446" s="429" t="s">
        <v>1538</v>
      </c>
      <c r="AH446" s="429">
        <v>1</v>
      </c>
    </row>
    <row r="447" spans="1:151" s="429" customFormat="1" ht="87" hidden="1">
      <c r="A447" s="429" t="s">
        <v>2965</v>
      </c>
      <c r="B447" s="429" t="s">
        <v>1590</v>
      </c>
      <c r="C447" s="429" t="s">
        <v>361</v>
      </c>
      <c r="D447" s="429" t="s">
        <v>2966</v>
      </c>
      <c r="E447" s="429" t="s">
        <v>2967</v>
      </c>
      <c r="F447" s="429" t="s">
        <v>33</v>
      </c>
      <c r="G447" s="429" t="s">
        <v>2954</v>
      </c>
      <c r="H447" s="429" t="s">
        <v>1599</v>
      </c>
      <c r="I447" s="430">
        <v>42538</v>
      </c>
      <c r="J447" s="430" t="s">
        <v>1543</v>
      </c>
      <c r="K447" s="430" t="s">
        <v>1653</v>
      </c>
      <c r="L447" s="430" t="s">
        <v>1653</v>
      </c>
      <c r="M447" s="429" t="s">
        <v>1519</v>
      </c>
      <c r="N447" s="429" t="s">
        <v>1530</v>
      </c>
      <c r="O447" s="429" t="s">
        <v>1534</v>
      </c>
      <c r="P447" s="429" t="s">
        <v>33</v>
      </c>
      <c r="Q447" s="429" t="s">
        <v>32</v>
      </c>
      <c r="R447" s="429" t="s">
        <v>2932</v>
      </c>
      <c r="S447" s="429" t="s">
        <v>2955</v>
      </c>
      <c r="T447" s="429" t="s">
        <v>1535</v>
      </c>
      <c r="V447" s="429" t="s">
        <v>1524</v>
      </c>
      <c r="X447" s="429" t="s">
        <v>1524</v>
      </c>
      <c r="AA447" s="429" t="s">
        <v>32</v>
      </c>
      <c r="AB447" s="429" t="s">
        <v>1536</v>
      </c>
      <c r="AC447" s="429" t="s">
        <v>1536</v>
      </c>
      <c r="AD447" s="429" t="s">
        <v>1537</v>
      </c>
      <c r="AE447" s="429" t="s">
        <v>1526</v>
      </c>
      <c r="AF447" s="430">
        <v>44530</v>
      </c>
      <c r="AG447" s="429" t="s">
        <v>1538</v>
      </c>
      <c r="AH447" s="429">
        <v>1</v>
      </c>
    </row>
    <row r="448" spans="1:151" s="429" customFormat="1" ht="87" hidden="1">
      <c r="A448" s="429" t="s">
        <v>2968</v>
      </c>
      <c r="B448" s="429" t="s">
        <v>1590</v>
      </c>
      <c r="C448" s="429" t="s">
        <v>361</v>
      </c>
      <c r="D448" s="429" t="s">
        <v>2969</v>
      </c>
      <c r="E448" s="429" t="s">
        <v>2970</v>
      </c>
      <c r="F448" s="429" t="s">
        <v>33</v>
      </c>
      <c r="G448" s="429" t="s">
        <v>2954</v>
      </c>
      <c r="H448" s="429" t="s">
        <v>1599</v>
      </c>
      <c r="I448" s="430">
        <v>42538</v>
      </c>
      <c r="J448" s="430" t="s">
        <v>1543</v>
      </c>
      <c r="K448" s="430" t="s">
        <v>1653</v>
      </c>
      <c r="L448" s="430" t="s">
        <v>1653</v>
      </c>
      <c r="M448" s="429" t="s">
        <v>1519</v>
      </c>
      <c r="N448" s="429" t="s">
        <v>1530</v>
      </c>
      <c r="O448" s="429" t="s">
        <v>1674</v>
      </c>
      <c r="P448" s="429" t="s">
        <v>33</v>
      </c>
      <c r="Q448" s="429" t="s">
        <v>32</v>
      </c>
      <c r="R448" s="429" t="s">
        <v>2932</v>
      </c>
      <c r="S448" s="429" t="s">
        <v>2955</v>
      </c>
      <c r="T448" s="429" t="s">
        <v>1535</v>
      </c>
      <c r="V448" s="429" t="s">
        <v>1524</v>
      </c>
      <c r="X448" s="429" t="s">
        <v>1524</v>
      </c>
      <c r="AA448" s="429" t="s">
        <v>32</v>
      </c>
      <c r="AB448" s="429" t="s">
        <v>1536</v>
      </c>
      <c r="AC448" s="429" t="s">
        <v>1536</v>
      </c>
      <c r="AD448" s="429" t="s">
        <v>1537</v>
      </c>
      <c r="AE448" s="429" t="s">
        <v>1526</v>
      </c>
      <c r="AF448" s="430">
        <v>44530</v>
      </c>
      <c r="AG448" s="429" t="s">
        <v>1538</v>
      </c>
      <c r="AH448" s="429">
        <v>1</v>
      </c>
    </row>
    <row r="449" spans="1:34" s="429" customFormat="1" ht="87" hidden="1">
      <c r="A449" s="429" t="s">
        <v>2971</v>
      </c>
      <c r="B449" s="429" t="s">
        <v>1590</v>
      </c>
      <c r="C449" s="429" t="s">
        <v>361</v>
      </c>
      <c r="D449" s="429" t="s">
        <v>2972</v>
      </c>
      <c r="E449" s="429" t="s">
        <v>2973</v>
      </c>
      <c r="F449" s="429" t="s">
        <v>33</v>
      </c>
      <c r="G449" s="429" t="s">
        <v>2954</v>
      </c>
      <c r="H449" s="429" t="s">
        <v>1599</v>
      </c>
      <c r="I449" s="430">
        <v>42538</v>
      </c>
      <c r="J449" s="430" t="s">
        <v>1543</v>
      </c>
      <c r="K449" s="430" t="s">
        <v>1653</v>
      </c>
      <c r="L449" s="430" t="s">
        <v>1653</v>
      </c>
      <c r="M449" s="429" t="s">
        <v>1519</v>
      </c>
      <c r="N449" s="429" t="s">
        <v>1530</v>
      </c>
      <c r="O449" s="429" t="s">
        <v>1534</v>
      </c>
      <c r="P449" s="429" t="s">
        <v>33</v>
      </c>
      <c r="Q449" s="429" t="s">
        <v>32</v>
      </c>
      <c r="R449" s="429" t="s">
        <v>2932</v>
      </c>
      <c r="S449" s="429" t="s">
        <v>2955</v>
      </c>
      <c r="T449" s="429" t="s">
        <v>1535</v>
      </c>
      <c r="V449" s="429" t="s">
        <v>1524</v>
      </c>
      <c r="X449" s="429" t="s">
        <v>1524</v>
      </c>
      <c r="AA449" s="429" t="s">
        <v>32</v>
      </c>
      <c r="AB449" s="429" t="s">
        <v>1536</v>
      </c>
      <c r="AC449" s="429" t="s">
        <v>1536</v>
      </c>
      <c r="AD449" s="429" t="s">
        <v>1537</v>
      </c>
      <c r="AE449" s="429" t="s">
        <v>1526</v>
      </c>
      <c r="AF449" s="430">
        <v>44530</v>
      </c>
      <c r="AG449" s="429" t="s">
        <v>1538</v>
      </c>
      <c r="AH449" s="429">
        <v>1</v>
      </c>
    </row>
    <row r="450" spans="1:34" s="429" customFormat="1" ht="87" hidden="1">
      <c r="A450" s="429" t="s">
        <v>2974</v>
      </c>
      <c r="B450" s="429" t="s">
        <v>1590</v>
      </c>
      <c r="C450" s="429" t="s">
        <v>361</v>
      </c>
      <c r="D450" s="429" t="s">
        <v>2975</v>
      </c>
      <c r="E450" s="429" t="s">
        <v>2976</v>
      </c>
      <c r="F450" s="429" t="s">
        <v>33</v>
      </c>
      <c r="G450" s="429" t="s">
        <v>2954</v>
      </c>
      <c r="H450" s="429" t="s">
        <v>1599</v>
      </c>
      <c r="I450" s="430">
        <v>42538</v>
      </c>
      <c r="J450" s="430" t="s">
        <v>1543</v>
      </c>
      <c r="K450" s="430" t="s">
        <v>1653</v>
      </c>
      <c r="L450" s="430" t="s">
        <v>1653</v>
      </c>
      <c r="M450" s="429" t="s">
        <v>1519</v>
      </c>
      <c r="N450" s="429" t="s">
        <v>1530</v>
      </c>
      <c r="O450" s="429" t="s">
        <v>1534</v>
      </c>
      <c r="P450" s="429" t="s">
        <v>33</v>
      </c>
      <c r="Q450" s="429" t="s">
        <v>32</v>
      </c>
      <c r="R450" s="429" t="s">
        <v>2932</v>
      </c>
      <c r="S450" s="429" t="s">
        <v>2955</v>
      </c>
      <c r="T450" s="429" t="s">
        <v>1535</v>
      </c>
      <c r="V450" s="429" t="s">
        <v>1524</v>
      </c>
      <c r="X450" s="429" t="s">
        <v>1524</v>
      </c>
      <c r="AA450" s="429" t="s">
        <v>32</v>
      </c>
      <c r="AB450" s="429" t="s">
        <v>1536</v>
      </c>
      <c r="AC450" s="429" t="s">
        <v>1536</v>
      </c>
      <c r="AD450" s="429" t="s">
        <v>1537</v>
      </c>
      <c r="AE450" s="429" t="s">
        <v>1526</v>
      </c>
      <c r="AF450" s="430">
        <v>44530</v>
      </c>
      <c r="AG450" s="429" t="s">
        <v>1538</v>
      </c>
      <c r="AH450" s="429">
        <v>1</v>
      </c>
    </row>
    <row r="451" spans="1:34" s="429" customFormat="1" ht="87" hidden="1">
      <c r="A451" s="429" t="s">
        <v>2977</v>
      </c>
      <c r="B451" s="429" t="s">
        <v>1590</v>
      </c>
      <c r="C451" s="429" t="s">
        <v>361</v>
      </c>
      <c r="D451" s="429" t="s">
        <v>2978</v>
      </c>
      <c r="E451" s="429" t="s">
        <v>2979</v>
      </c>
      <c r="F451" s="429" t="s">
        <v>33</v>
      </c>
      <c r="G451" s="429" t="s">
        <v>2954</v>
      </c>
      <c r="H451" s="429" t="s">
        <v>1599</v>
      </c>
      <c r="I451" s="430">
        <v>42538</v>
      </c>
      <c r="J451" s="430" t="s">
        <v>1543</v>
      </c>
      <c r="K451" s="430" t="s">
        <v>1653</v>
      </c>
      <c r="L451" s="430" t="s">
        <v>1653</v>
      </c>
      <c r="M451" s="429" t="s">
        <v>1519</v>
      </c>
      <c r="N451" s="429" t="s">
        <v>1530</v>
      </c>
      <c r="O451" s="429" t="s">
        <v>1534</v>
      </c>
      <c r="P451" s="429" t="s">
        <v>33</v>
      </c>
      <c r="Q451" s="429" t="s">
        <v>32</v>
      </c>
      <c r="R451" s="429" t="s">
        <v>2932</v>
      </c>
      <c r="S451" s="429" t="s">
        <v>2955</v>
      </c>
      <c r="T451" s="429" t="s">
        <v>1535</v>
      </c>
      <c r="V451" s="429" t="s">
        <v>1524</v>
      </c>
      <c r="X451" s="429" t="s">
        <v>1524</v>
      </c>
      <c r="AA451" s="429" t="s">
        <v>32</v>
      </c>
      <c r="AB451" s="429" t="s">
        <v>1536</v>
      </c>
      <c r="AC451" s="429" t="s">
        <v>1536</v>
      </c>
      <c r="AD451" s="429" t="s">
        <v>1537</v>
      </c>
      <c r="AE451" s="429" t="s">
        <v>1526</v>
      </c>
      <c r="AF451" s="430">
        <v>44530</v>
      </c>
      <c r="AG451" s="429" t="s">
        <v>1538</v>
      </c>
      <c r="AH451" s="429">
        <v>1</v>
      </c>
    </row>
    <row r="452" spans="1:34" s="429" customFormat="1" ht="87" hidden="1">
      <c r="A452" s="429" t="s">
        <v>2980</v>
      </c>
      <c r="B452" s="429" t="s">
        <v>1590</v>
      </c>
      <c r="C452" s="429" t="s">
        <v>361</v>
      </c>
      <c r="D452" s="429" t="s">
        <v>2981</v>
      </c>
      <c r="E452" s="429" t="s">
        <v>2982</v>
      </c>
      <c r="F452" s="429" t="s">
        <v>33</v>
      </c>
      <c r="G452" s="429" t="s">
        <v>2954</v>
      </c>
      <c r="H452" s="429" t="s">
        <v>1599</v>
      </c>
      <c r="I452" s="430">
        <v>42538</v>
      </c>
      <c r="J452" s="430" t="s">
        <v>1543</v>
      </c>
      <c r="K452" s="430" t="s">
        <v>1653</v>
      </c>
      <c r="L452" s="430" t="s">
        <v>1653</v>
      </c>
      <c r="M452" s="429" t="s">
        <v>1519</v>
      </c>
      <c r="N452" s="429" t="s">
        <v>1530</v>
      </c>
      <c r="O452" s="429" t="s">
        <v>1674</v>
      </c>
      <c r="P452" s="429" t="s">
        <v>33</v>
      </c>
      <c r="Q452" s="429" t="s">
        <v>32</v>
      </c>
      <c r="R452" s="429" t="s">
        <v>2932</v>
      </c>
      <c r="S452" s="429" t="s">
        <v>2955</v>
      </c>
      <c r="T452" s="429" t="s">
        <v>1535</v>
      </c>
      <c r="V452" s="429" t="s">
        <v>1524</v>
      </c>
      <c r="X452" s="429" t="s">
        <v>1524</v>
      </c>
      <c r="AA452" s="429" t="s">
        <v>32</v>
      </c>
      <c r="AB452" s="429" t="s">
        <v>1536</v>
      </c>
      <c r="AC452" s="429" t="s">
        <v>1536</v>
      </c>
      <c r="AD452" s="429" t="s">
        <v>1537</v>
      </c>
      <c r="AE452" s="429" t="s">
        <v>1526</v>
      </c>
      <c r="AF452" s="430">
        <v>44530</v>
      </c>
      <c r="AG452" s="429" t="s">
        <v>1538</v>
      </c>
      <c r="AH452" s="429">
        <v>1</v>
      </c>
    </row>
    <row r="453" spans="1:34" s="429" customFormat="1" ht="87" hidden="1">
      <c r="A453" s="429" t="s">
        <v>2983</v>
      </c>
      <c r="B453" s="429" t="s">
        <v>1590</v>
      </c>
      <c r="C453" s="429" t="s">
        <v>361</v>
      </c>
      <c r="D453" s="429" t="s">
        <v>2984</v>
      </c>
      <c r="E453" s="429" t="s">
        <v>2985</v>
      </c>
      <c r="F453" s="429" t="s">
        <v>33</v>
      </c>
      <c r="G453" s="429" t="s">
        <v>2954</v>
      </c>
      <c r="H453" s="429" t="s">
        <v>1599</v>
      </c>
      <c r="I453" s="430">
        <v>42538</v>
      </c>
      <c r="J453" s="430" t="s">
        <v>1517</v>
      </c>
      <c r="K453" s="430" t="s">
        <v>1653</v>
      </c>
      <c r="L453" s="430" t="s">
        <v>1653</v>
      </c>
      <c r="M453" s="429" t="s">
        <v>1519</v>
      </c>
      <c r="N453" s="429" t="s">
        <v>1530</v>
      </c>
      <c r="O453" s="429" t="s">
        <v>1674</v>
      </c>
      <c r="P453" s="429" t="s">
        <v>33</v>
      </c>
      <c r="Q453" s="429" t="s">
        <v>32</v>
      </c>
      <c r="R453" s="429" t="s">
        <v>2932</v>
      </c>
      <c r="S453" s="429" t="s">
        <v>2955</v>
      </c>
      <c r="T453" s="429" t="s">
        <v>1535</v>
      </c>
      <c r="V453" s="429" t="s">
        <v>1524</v>
      </c>
      <c r="X453" s="429" t="s">
        <v>1524</v>
      </c>
      <c r="AA453" s="429" t="s">
        <v>32</v>
      </c>
      <c r="AB453" s="429" t="s">
        <v>1536</v>
      </c>
      <c r="AC453" s="429" t="s">
        <v>1536</v>
      </c>
      <c r="AD453" s="429" t="s">
        <v>1537</v>
      </c>
      <c r="AE453" s="429" t="s">
        <v>1526</v>
      </c>
      <c r="AF453" s="430">
        <v>44530</v>
      </c>
      <c r="AG453" s="429" t="s">
        <v>1538</v>
      </c>
      <c r="AH453" s="429">
        <v>1</v>
      </c>
    </row>
    <row r="454" spans="1:34" s="429" customFormat="1" ht="87" hidden="1">
      <c r="A454" s="429" t="s">
        <v>2986</v>
      </c>
      <c r="B454" s="429" t="s">
        <v>1590</v>
      </c>
      <c r="C454" s="429" t="s">
        <v>359</v>
      </c>
      <c r="D454" s="429" t="s">
        <v>1590</v>
      </c>
      <c r="E454" s="429" t="s">
        <v>2987</v>
      </c>
      <c r="F454" s="429" t="s">
        <v>33</v>
      </c>
      <c r="G454" s="429" t="s">
        <v>2988</v>
      </c>
      <c r="H454" s="429" t="s">
        <v>1515</v>
      </c>
      <c r="I454" s="430">
        <v>42538</v>
      </c>
      <c r="J454" s="430" t="s">
        <v>1517</v>
      </c>
      <c r="K454" s="430" t="s">
        <v>1653</v>
      </c>
      <c r="L454" s="430" t="s">
        <v>1653</v>
      </c>
      <c r="M454" s="429" t="s">
        <v>1519</v>
      </c>
      <c r="N454" s="429" t="s">
        <v>1530</v>
      </c>
      <c r="O454" s="429" t="s">
        <v>1987</v>
      </c>
      <c r="P454" s="429" t="s">
        <v>33</v>
      </c>
      <c r="Q454" s="429" t="s">
        <v>33</v>
      </c>
      <c r="R454" s="429" t="s">
        <v>2932</v>
      </c>
      <c r="S454" s="429" t="s">
        <v>2989</v>
      </c>
      <c r="T454" s="429" t="s">
        <v>1535</v>
      </c>
      <c r="V454" s="429" t="s">
        <v>1524</v>
      </c>
      <c r="X454" s="429" t="s">
        <v>1524</v>
      </c>
      <c r="AA454" s="429" t="s">
        <v>32</v>
      </c>
      <c r="AB454" s="429" t="s">
        <v>1536</v>
      </c>
      <c r="AC454" s="429" t="s">
        <v>1536</v>
      </c>
      <c r="AD454" s="429" t="s">
        <v>1537</v>
      </c>
      <c r="AE454" s="429" t="s">
        <v>1526</v>
      </c>
      <c r="AF454" s="430">
        <v>44530</v>
      </c>
      <c r="AG454" s="429" t="s">
        <v>1538</v>
      </c>
      <c r="AH454" s="429">
        <v>1</v>
      </c>
    </row>
    <row r="455" spans="1:34" s="429" customFormat="1" ht="217.5" hidden="1">
      <c r="A455" s="429" t="s">
        <v>2990</v>
      </c>
      <c r="B455" s="429" t="s">
        <v>1590</v>
      </c>
      <c r="C455" s="429" t="s">
        <v>359</v>
      </c>
      <c r="D455" s="429" t="s">
        <v>1590</v>
      </c>
      <c r="E455" s="429" t="s">
        <v>2991</v>
      </c>
      <c r="F455" s="429" t="s">
        <v>32</v>
      </c>
      <c r="G455" s="429" t="s">
        <v>1516</v>
      </c>
      <c r="H455" s="429" t="s">
        <v>1515</v>
      </c>
      <c r="I455" s="430">
        <v>44576</v>
      </c>
      <c r="J455" s="430" t="s">
        <v>1517</v>
      </c>
      <c r="K455" s="430" t="s">
        <v>1653</v>
      </c>
      <c r="L455" s="430" t="s">
        <v>1653</v>
      </c>
      <c r="M455" s="429" t="s">
        <v>1519</v>
      </c>
      <c r="N455" s="429" t="s">
        <v>1520</v>
      </c>
      <c r="O455" s="429" t="s">
        <v>1987</v>
      </c>
      <c r="P455" s="429" t="s">
        <v>33</v>
      </c>
      <c r="Q455" s="429" t="s">
        <v>32</v>
      </c>
      <c r="R455" s="429" t="s">
        <v>2932</v>
      </c>
      <c r="S455" s="429" t="s">
        <v>2992</v>
      </c>
      <c r="T455" s="429" t="s">
        <v>1535</v>
      </c>
      <c r="U455" s="429" t="s">
        <v>1524</v>
      </c>
      <c r="V455" s="429" t="s">
        <v>1524</v>
      </c>
      <c r="X455" s="429" t="s">
        <v>1524</v>
      </c>
      <c r="Y455" s="429" t="s">
        <v>1536</v>
      </c>
      <c r="AA455" s="429" t="s">
        <v>32</v>
      </c>
      <c r="AB455" s="429" t="s">
        <v>1536</v>
      </c>
      <c r="AC455" s="429" t="s">
        <v>1536</v>
      </c>
      <c r="AD455" s="429" t="s">
        <v>1537</v>
      </c>
      <c r="AE455" s="429" t="s">
        <v>1526</v>
      </c>
      <c r="AF455" s="430">
        <v>44820</v>
      </c>
      <c r="AG455" s="429" t="s">
        <v>1538</v>
      </c>
      <c r="AH455" s="429">
        <v>1</v>
      </c>
    </row>
    <row r="456" spans="1:34" s="429" customFormat="1" ht="58" hidden="1">
      <c r="A456" s="443" t="s">
        <v>2993</v>
      </c>
      <c r="B456" s="443" t="s">
        <v>957</v>
      </c>
      <c r="C456" s="443" t="s">
        <v>361</v>
      </c>
      <c r="D456" s="443" t="s">
        <v>2994</v>
      </c>
      <c r="E456" s="443" t="s">
        <v>2995</v>
      </c>
      <c r="F456" s="443" t="s">
        <v>33</v>
      </c>
      <c r="G456" s="443" t="s">
        <v>1894</v>
      </c>
      <c r="H456" s="443" t="s">
        <v>1515</v>
      </c>
      <c r="I456" s="441">
        <v>43831</v>
      </c>
      <c r="J456" s="441" t="s">
        <v>1834</v>
      </c>
      <c r="K456" s="441" t="s">
        <v>964</v>
      </c>
      <c r="L456" s="441" t="s">
        <v>964</v>
      </c>
      <c r="M456" s="443" t="s">
        <v>1519</v>
      </c>
      <c r="N456" s="443" t="s">
        <v>1520</v>
      </c>
      <c r="O456" s="443" t="s">
        <v>1534</v>
      </c>
      <c r="P456" s="443" t="s">
        <v>33</v>
      </c>
      <c r="Q456" s="443" t="s">
        <v>33</v>
      </c>
      <c r="R456" s="443" t="s">
        <v>1936</v>
      </c>
      <c r="S456" s="443" t="s">
        <v>1929</v>
      </c>
      <c r="T456" s="443" t="s">
        <v>1523</v>
      </c>
      <c r="U456" s="443"/>
      <c r="V456" s="439" t="s">
        <v>1524</v>
      </c>
      <c r="W456" s="443"/>
      <c r="X456" s="443"/>
      <c r="Y456" s="443"/>
      <c r="Z456" s="443"/>
      <c r="AA456" s="439" t="s">
        <v>32</v>
      </c>
      <c r="AB456" s="443" t="s">
        <v>1516</v>
      </c>
      <c r="AC456" s="443" t="s">
        <v>1516</v>
      </c>
      <c r="AD456" s="443" t="s">
        <v>1516</v>
      </c>
      <c r="AE456" s="443" t="s">
        <v>1516</v>
      </c>
      <c r="AF456" s="441">
        <v>44530</v>
      </c>
      <c r="AG456" s="443" t="s">
        <v>1516</v>
      </c>
      <c r="AH456" s="429">
        <v>1</v>
      </c>
    </row>
    <row r="457" spans="1:34" s="429" customFormat="1" ht="43.5" hidden="1">
      <c r="A457" s="443" t="s">
        <v>2996</v>
      </c>
      <c r="B457" s="443" t="s">
        <v>957</v>
      </c>
      <c r="C457" s="443" t="s">
        <v>361</v>
      </c>
      <c r="D457" s="443" t="s">
        <v>2997</v>
      </c>
      <c r="E457" s="443" t="s">
        <v>2998</v>
      </c>
      <c r="F457" s="443" t="s">
        <v>33</v>
      </c>
      <c r="G457" s="446" t="s">
        <v>1894</v>
      </c>
      <c r="H457" s="443" t="s">
        <v>1515</v>
      </c>
      <c r="I457" s="441">
        <v>43831</v>
      </c>
      <c r="J457" s="441" t="s">
        <v>1834</v>
      </c>
      <c r="K457" s="441" t="s">
        <v>964</v>
      </c>
      <c r="L457" s="441" t="s">
        <v>964</v>
      </c>
      <c r="M457" s="443" t="s">
        <v>1519</v>
      </c>
      <c r="N457" s="443" t="s">
        <v>1520</v>
      </c>
      <c r="O457" s="443" t="s">
        <v>1534</v>
      </c>
      <c r="P457" s="443" t="s">
        <v>33</v>
      </c>
      <c r="Q457" s="443" t="s">
        <v>33</v>
      </c>
      <c r="R457" s="443" t="s">
        <v>1936</v>
      </c>
      <c r="S457" s="443" t="s">
        <v>1929</v>
      </c>
      <c r="T457" s="443" t="s">
        <v>1523</v>
      </c>
      <c r="U457" s="443"/>
      <c r="V457" s="439" t="s">
        <v>1524</v>
      </c>
      <c r="W457" s="443"/>
      <c r="X457" s="443" t="s">
        <v>1524</v>
      </c>
      <c r="Y457" s="443"/>
      <c r="Z457" s="443"/>
      <c r="AA457" s="439" t="s">
        <v>32</v>
      </c>
      <c r="AB457" s="443" t="s">
        <v>1516</v>
      </c>
      <c r="AC457" s="443" t="s">
        <v>1516</v>
      </c>
      <c r="AD457" s="443" t="s">
        <v>1516</v>
      </c>
      <c r="AE457" s="443" t="s">
        <v>1516</v>
      </c>
      <c r="AF457" s="441">
        <v>44530</v>
      </c>
      <c r="AG457" s="443" t="s">
        <v>1516</v>
      </c>
      <c r="AH457" s="429">
        <v>1</v>
      </c>
    </row>
    <row r="458" spans="1:34" s="429" customFormat="1" ht="58" hidden="1">
      <c r="A458" s="443" t="s">
        <v>2999</v>
      </c>
      <c r="B458" s="443" t="s">
        <v>957</v>
      </c>
      <c r="C458" s="443" t="s">
        <v>361</v>
      </c>
      <c r="D458" s="443" t="s">
        <v>3000</v>
      </c>
      <c r="E458" s="443" t="s">
        <v>3001</v>
      </c>
      <c r="F458" s="443" t="s">
        <v>32</v>
      </c>
      <c r="G458" s="439" t="s">
        <v>1516</v>
      </c>
      <c r="H458" s="443" t="s">
        <v>1515</v>
      </c>
      <c r="I458" s="441">
        <v>43831</v>
      </c>
      <c r="J458" s="441" t="s">
        <v>1834</v>
      </c>
      <c r="K458" s="441" t="s">
        <v>964</v>
      </c>
      <c r="L458" s="441" t="s">
        <v>964</v>
      </c>
      <c r="M458" s="443" t="s">
        <v>1519</v>
      </c>
      <c r="N458" s="443" t="s">
        <v>1520</v>
      </c>
      <c r="O458" s="443" t="s">
        <v>1534</v>
      </c>
      <c r="P458" s="443" t="s">
        <v>33</v>
      </c>
      <c r="Q458" s="443" t="s">
        <v>33</v>
      </c>
      <c r="R458" s="443" t="s">
        <v>1936</v>
      </c>
      <c r="S458" s="443" t="s">
        <v>1929</v>
      </c>
      <c r="T458" s="443" t="s">
        <v>1523</v>
      </c>
      <c r="U458" s="443"/>
      <c r="V458" s="443" t="s">
        <v>8</v>
      </c>
      <c r="W458" s="443"/>
      <c r="X458" s="443" t="s">
        <v>1524</v>
      </c>
      <c r="Y458" s="443"/>
      <c r="Z458" s="443"/>
      <c r="AA458" s="439" t="s">
        <v>32</v>
      </c>
      <c r="AB458" s="443" t="s">
        <v>1516</v>
      </c>
      <c r="AC458" s="443" t="s">
        <v>1516</v>
      </c>
      <c r="AD458" s="443" t="s">
        <v>1516</v>
      </c>
      <c r="AE458" s="443" t="s">
        <v>1516</v>
      </c>
      <c r="AF458" s="441">
        <v>44530</v>
      </c>
      <c r="AG458" s="443" t="s">
        <v>1516</v>
      </c>
      <c r="AH458" s="429">
        <v>1</v>
      </c>
    </row>
    <row r="459" spans="1:34" s="429" customFormat="1" ht="72.5" hidden="1">
      <c r="A459" s="443" t="s">
        <v>3002</v>
      </c>
      <c r="B459" s="443" t="s">
        <v>957</v>
      </c>
      <c r="C459" s="443" t="s">
        <v>361</v>
      </c>
      <c r="D459" s="443" t="s">
        <v>3003</v>
      </c>
      <c r="E459" s="443" t="s">
        <v>3004</v>
      </c>
      <c r="F459" s="443" t="s">
        <v>33</v>
      </c>
      <c r="G459" s="443" t="s">
        <v>1894</v>
      </c>
      <c r="H459" s="443" t="s">
        <v>1515</v>
      </c>
      <c r="I459" s="441">
        <v>43831</v>
      </c>
      <c r="J459" s="441" t="s">
        <v>1066</v>
      </c>
      <c r="K459" s="441" t="s">
        <v>964</v>
      </c>
      <c r="L459" s="441" t="s">
        <v>964</v>
      </c>
      <c r="M459" s="443" t="s">
        <v>1519</v>
      </c>
      <c r="N459" s="443" t="s">
        <v>1520</v>
      </c>
      <c r="O459" s="443" t="s">
        <v>1534</v>
      </c>
      <c r="P459" s="443" t="s">
        <v>33</v>
      </c>
      <c r="Q459" s="443" t="s">
        <v>33</v>
      </c>
      <c r="R459" s="443" t="s">
        <v>1936</v>
      </c>
      <c r="S459" s="443" t="s">
        <v>1929</v>
      </c>
      <c r="T459" s="443" t="s">
        <v>1523</v>
      </c>
      <c r="U459" s="443"/>
      <c r="V459" s="443" t="s">
        <v>6</v>
      </c>
      <c r="W459" s="443"/>
      <c r="X459" s="443" t="s">
        <v>1524</v>
      </c>
      <c r="Y459" s="443"/>
      <c r="Z459" s="443"/>
      <c r="AA459" s="439" t="s">
        <v>32</v>
      </c>
      <c r="AB459" s="443" t="s">
        <v>1516</v>
      </c>
      <c r="AC459" s="443" t="s">
        <v>1516</v>
      </c>
      <c r="AD459" s="443" t="s">
        <v>1516</v>
      </c>
      <c r="AE459" s="443" t="s">
        <v>1516</v>
      </c>
      <c r="AF459" s="441">
        <v>44530</v>
      </c>
      <c r="AG459" s="443" t="s">
        <v>1516</v>
      </c>
      <c r="AH459" s="429">
        <v>1</v>
      </c>
    </row>
    <row r="460" spans="1:34" s="429" customFormat="1" ht="58" hidden="1">
      <c r="A460" s="443" t="s">
        <v>3005</v>
      </c>
      <c r="B460" s="443" t="s">
        <v>957</v>
      </c>
      <c r="C460" s="443" t="s">
        <v>361</v>
      </c>
      <c r="D460" s="443" t="s">
        <v>3006</v>
      </c>
      <c r="E460" s="443" t="s">
        <v>3007</v>
      </c>
      <c r="F460" s="443" t="s">
        <v>33</v>
      </c>
      <c r="G460" s="443" t="s">
        <v>1962</v>
      </c>
      <c r="H460" s="443" t="s">
        <v>1515</v>
      </c>
      <c r="I460" s="441">
        <v>43831</v>
      </c>
      <c r="J460" s="441" t="s">
        <v>1834</v>
      </c>
      <c r="K460" s="441" t="s">
        <v>964</v>
      </c>
      <c r="L460" s="441" t="s">
        <v>964</v>
      </c>
      <c r="M460" s="443" t="s">
        <v>1519</v>
      </c>
      <c r="N460" s="443" t="s">
        <v>1520</v>
      </c>
      <c r="O460" s="443" t="s">
        <v>1588</v>
      </c>
      <c r="P460" s="443" t="s">
        <v>33</v>
      </c>
      <c r="Q460" s="443" t="s">
        <v>33</v>
      </c>
      <c r="R460" s="443" t="s">
        <v>1936</v>
      </c>
      <c r="S460" s="443" t="s">
        <v>1516</v>
      </c>
      <c r="T460" s="443" t="s">
        <v>1523</v>
      </c>
      <c r="U460" s="443"/>
      <c r="V460" s="443" t="s">
        <v>1524</v>
      </c>
      <c r="W460" s="443"/>
      <c r="X460" s="443" t="s">
        <v>1524</v>
      </c>
      <c r="Y460" s="443"/>
      <c r="Z460" s="443"/>
      <c r="AA460" s="439" t="s">
        <v>32</v>
      </c>
      <c r="AB460" s="443" t="s">
        <v>1516</v>
      </c>
      <c r="AC460" s="443" t="s">
        <v>1516</v>
      </c>
      <c r="AD460" s="443" t="s">
        <v>1516</v>
      </c>
      <c r="AE460" s="443" t="s">
        <v>1516</v>
      </c>
      <c r="AF460" s="441">
        <v>44530</v>
      </c>
      <c r="AG460" s="443" t="s">
        <v>1516</v>
      </c>
      <c r="AH460" s="429">
        <v>1</v>
      </c>
    </row>
    <row r="461" spans="1:34" s="429" customFormat="1" ht="101.5" hidden="1">
      <c r="A461" s="443" t="s">
        <v>3008</v>
      </c>
      <c r="B461" s="443" t="s">
        <v>957</v>
      </c>
      <c r="C461" s="443" t="s">
        <v>361</v>
      </c>
      <c r="D461" s="443" t="s">
        <v>1705</v>
      </c>
      <c r="E461" s="443" t="s">
        <v>3009</v>
      </c>
      <c r="F461" s="443" t="s">
        <v>33</v>
      </c>
      <c r="G461" s="443" t="s">
        <v>1970</v>
      </c>
      <c r="H461" s="443" t="s">
        <v>1515</v>
      </c>
      <c r="I461" s="441">
        <v>43831</v>
      </c>
      <c r="J461" s="441" t="s">
        <v>1834</v>
      </c>
      <c r="K461" s="441" t="s">
        <v>964</v>
      </c>
      <c r="L461" s="441" t="s">
        <v>964</v>
      </c>
      <c r="M461" s="443" t="s">
        <v>1519</v>
      </c>
      <c r="N461" s="443" t="s">
        <v>1520</v>
      </c>
      <c r="O461" s="443" t="s">
        <v>1588</v>
      </c>
      <c r="P461" s="443" t="s">
        <v>33</v>
      </c>
      <c r="Q461" s="443" t="s">
        <v>33</v>
      </c>
      <c r="R461" s="443" t="s">
        <v>1936</v>
      </c>
      <c r="S461" s="443" t="s">
        <v>1516</v>
      </c>
      <c r="T461" s="443" t="s">
        <v>1535</v>
      </c>
      <c r="U461" s="443"/>
      <c r="V461" s="443" t="s">
        <v>1524</v>
      </c>
      <c r="W461" s="443"/>
      <c r="X461" s="443" t="s">
        <v>1524</v>
      </c>
      <c r="Y461" s="443"/>
      <c r="Z461" s="443"/>
      <c r="AA461" s="443" t="s">
        <v>33</v>
      </c>
      <c r="AB461" s="443" t="s">
        <v>1525</v>
      </c>
      <c r="AC461" s="443" t="s">
        <v>1525</v>
      </c>
      <c r="AD461" s="443" t="s">
        <v>1858</v>
      </c>
      <c r="AE461" s="443" t="s">
        <v>1526</v>
      </c>
      <c r="AF461" s="441">
        <v>44530</v>
      </c>
      <c r="AG461" s="443" t="s">
        <v>1538</v>
      </c>
      <c r="AH461" s="429">
        <v>1</v>
      </c>
    </row>
    <row r="462" spans="1:34" s="429" customFormat="1" hidden="1">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c r="AA462" s="405"/>
      <c r="AB462" s="405"/>
      <c r="AC462" s="405"/>
      <c r="AD462" s="405"/>
      <c r="AE462" s="405"/>
      <c r="AF462" s="405"/>
      <c r="AG462" s="405"/>
      <c r="AH462" s="405"/>
    </row>
    <row r="463" spans="1:34" s="429" customFormat="1" hidden="1">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c r="AA463" s="405"/>
      <c r="AB463" s="405"/>
      <c r="AC463" s="405"/>
      <c r="AD463" s="405"/>
      <c r="AE463" s="405"/>
      <c r="AF463" s="405"/>
      <c r="AG463" s="405"/>
      <c r="AH463" s="405"/>
    </row>
    <row r="464" spans="1:34" s="429" customFormat="1" hidden="1">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c r="AA464" s="405"/>
      <c r="AB464" s="405"/>
      <c r="AC464" s="405"/>
      <c r="AD464" s="405"/>
      <c r="AE464" s="405"/>
      <c r="AF464" s="405"/>
      <c r="AG464" s="405"/>
      <c r="AH464" s="405"/>
    </row>
    <row r="465" spans="1:34" s="429" customFormat="1" hidden="1">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c r="AA465" s="405"/>
      <c r="AB465" s="405"/>
      <c r="AC465" s="405"/>
      <c r="AD465" s="405"/>
      <c r="AE465" s="405"/>
      <c r="AF465" s="405"/>
      <c r="AG465" s="405"/>
      <c r="AH465" s="405"/>
    </row>
    <row r="466" spans="1:34" s="429" customFormat="1" hidden="1">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c r="AA466" s="405"/>
      <c r="AB466" s="405"/>
      <c r="AC466" s="405"/>
      <c r="AD466" s="405"/>
      <c r="AE466" s="405"/>
      <c r="AF466" s="405"/>
      <c r="AG466" s="405"/>
      <c r="AH466" s="405"/>
    </row>
    <row r="467" spans="1:34" s="429" customFormat="1" hidden="1">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c r="AA467" s="405"/>
      <c r="AB467" s="405"/>
      <c r="AC467" s="405"/>
      <c r="AD467" s="405"/>
      <c r="AE467" s="405"/>
      <c r="AF467" s="405"/>
      <c r="AG467" s="405"/>
      <c r="AH467" s="405"/>
    </row>
    <row r="468" spans="1:34" s="429" customFormat="1" hidden="1">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c r="AA468" s="405"/>
      <c r="AB468" s="405"/>
      <c r="AC468" s="405"/>
      <c r="AD468" s="405"/>
      <c r="AE468" s="405"/>
      <c r="AF468" s="405"/>
      <c r="AG468" s="405"/>
      <c r="AH468" s="405"/>
    </row>
    <row r="469" spans="1:34" s="429" customFormat="1" hidden="1">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c r="AA469" s="405"/>
      <c r="AB469" s="405"/>
      <c r="AC469" s="405"/>
      <c r="AD469" s="405"/>
      <c r="AE469" s="405"/>
      <c r="AF469" s="405"/>
      <c r="AG469" s="405"/>
      <c r="AH469" s="405"/>
    </row>
    <row r="470" spans="1:34" s="429" customFormat="1" hidden="1">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c r="AA470" s="405"/>
      <c r="AB470" s="405"/>
      <c r="AC470" s="405"/>
      <c r="AD470" s="405"/>
      <c r="AE470" s="405"/>
      <c r="AF470" s="405"/>
      <c r="AG470" s="405"/>
      <c r="AH470" s="405"/>
    </row>
    <row r="471" spans="1:34" s="429" customFormat="1" hidden="1">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c r="AA471" s="405"/>
      <c r="AB471" s="405"/>
      <c r="AC471" s="405"/>
      <c r="AD471" s="405"/>
      <c r="AE471" s="405"/>
      <c r="AF471" s="405"/>
      <c r="AG471" s="405"/>
      <c r="AH471" s="405"/>
    </row>
    <row r="472" spans="1:34" s="429" customFormat="1" hidden="1">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c r="AA472" s="405"/>
      <c r="AB472" s="405"/>
      <c r="AC472" s="405"/>
      <c r="AD472" s="405"/>
      <c r="AE472" s="405"/>
      <c r="AF472" s="405"/>
      <c r="AG472" s="405"/>
      <c r="AH472" s="405"/>
    </row>
    <row r="473" spans="1:34" s="429" customFormat="1" hidden="1">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c r="AA473" s="405"/>
      <c r="AB473" s="405"/>
      <c r="AC473" s="405"/>
      <c r="AD473" s="405"/>
      <c r="AE473" s="405"/>
      <c r="AF473" s="405"/>
      <c r="AG473" s="405"/>
      <c r="AH473" s="405"/>
    </row>
    <row r="474" spans="1:34" s="429" customFormat="1" hidden="1">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c r="AA474" s="405"/>
      <c r="AB474" s="405"/>
      <c r="AC474" s="405"/>
      <c r="AD474" s="405"/>
      <c r="AE474" s="405"/>
      <c r="AF474" s="405"/>
      <c r="AG474" s="405"/>
      <c r="AH474" s="405"/>
    </row>
    <row r="475" spans="1:34" s="429" customFormat="1" hidden="1">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c r="AA475" s="405"/>
      <c r="AB475" s="405"/>
      <c r="AC475" s="405"/>
      <c r="AD475" s="405"/>
      <c r="AE475" s="405"/>
      <c r="AF475" s="405"/>
      <c r="AG475" s="405"/>
      <c r="AH475" s="405"/>
    </row>
    <row r="476" spans="1:34" s="429" customFormat="1" hidden="1">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c r="AA476" s="405"/>
      <c r="AB476" s="405"/>
      <c r="AC476" s="405"/>
      <c r="AD476" s="405"/>
      <c r="AE476" s="405"/>
      <c r="AF476" s="405"/>
      <c r="AG476" s="405"/>
      <c r="AH476" s="405"/>
    </row>
    <row r="477" spans="1:34" s="429" customFormat="1" hidden="1">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c r="AA477" s="405"/>
      <c r="AB477" s="405"/>
      <c r="AC477" s="405"/>
      <c r="AD477" s="405"/>
      <c r="AE477" s="405"/>
      <c r="AF477" s="405"/>
      <c r="AG477" s="405"/>
      <c r="AH477" s="405"/>
    </row>
    <row r="478" spans="1:34" s="429" customFormat="1" hidden="1">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c r="AA478" s="405"/>
      <c r="AB478" s="405"/>
      <c r="AC478" s="405"/>
      <c r="AD478" s="405"/>
      <c r="AE478" s="405"/>
      <c r="AF478" s="405"/>
      <c r="AG478" s="405"/>
      <c r="AH478" s="405"/>
    </row>
    <row r="479" spans="1:34" s="429" customFormat="1" hidden="1">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c r="AA479" s="405"/>
      <c r="AB479" s="405"/>
      <c r="AC479" s="405"/>
      <c r="AD479" s="405"/>
      <c r="AE479" s="405"/>
      <c r="AF479" s="405"/>
      <c r="AG479" s="405"/>
      <c r="AH479" s="405"/>
    </row>
    <row r="480" spans="1:34" s="429" customFormat="1" hidden="1">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c r="AA480" s="405"/>
      <c r="AB480" s="405"/>
      <c r="AC480" s="405"/>
      <c r="AD480" s="405"/>
      <c r="AE480" s="405"/>
      <c r="AF480" s="405"/>
      <c r="AG480" s="405"/>
      <c r="AH480" s="405"/>
    </row>
    <row r="482" spans="1:1">
      <c r="A482" s="405" t="s">
        <v>39</v>
      </c>
    </row>
  </sheetData>
  <autoFilter ref="A9:AH461" xr:uid="{00000000-0009-0000-0000-000000000000}">
    <filterColumn colId="1">
      <filters>
        <filter val="Gestión de la información y la tecnología"/>
      </filters>
    </filterColumn>
  </autoFilter>
  <mergeCells count="38">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 ref="AE7:AE9"/>
    <mergeCell ref="J7:J9"/>
    <mergeCell ref="K7:K9"/>
    <mergeCell ref="L7:L9"/>
    <mergeCell ref="M7:M9"/>
    <mergeCell ref="N7:N9"/>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s>
  <conditionalFormatting sqref="Z104:AA135 Z146:AA155 Z158:AA185 Z192:AA196 Z228:AA241 Z320:AA348">
    <cfRule type="cellIs" dxfId="136" priority="1" operator="equal">
      <formula>"BAJA"</formula>
    </cfRule>
    <cfRule type="cellIs" dxfId="135" priority="2" operator="equal">
      <formula>"MEDIA"</formula>
    </cfRule>
    <cfRule type="cellIs" dxfId="134" priority="3" operator="equal">
      <formula>"ALTA"</formula>
    </cfRule>
  </conditionalFormatting>
  <conditionalFormatting sqref="Z407:AA417">
    <cfRule type="cellIs" dxfId="133" priority="4" operator="equal">
      <formula>"BAJA"</formula>
    </cfRule>
    <cfRule type="cellIs" dxfId="132" priority="5" operator="equal">
      <formula>"MEDIA"</formula>
    </cfRule>
    <cfRule type="cellIs" dxfId="131" priority="6" operator="equal">
      <formula>"ALTA"</formula>
    </cfRule>
  </conditionalFormatting>
  <conditionalFormatting sqref="Z86:AA87 Z94:AA95 Z88:Z93 Z96:Z102 Z208:AA225 Z27:Z85 Z8:Z24">
    <cfRule type="cellIs" dxfId="130" priority="7" operator="equal">
      <formula>"BAJA"</formula>
    </cfRule>
    <cfRule type="cellIs" dxfId="129" priority="8" operator="equal">
      <formula>"MEDIA"</formula>
    </cfRule>
    <cfRule type="cellIs" dxfId="128" priority="9" operator="equal">
      <formula>"ALTA"</formula>
    </cfRule>
  </conditionalFormatting>
  <conditionalFormatting sqref="Z107:Z108 AA108 Z103:AA106 Z115:AA126 Z110:AA111 Z228:AA241 Z25:AA26">
    <cfRule type="cellIs" dxfId="127" priority="10" operator="equal">
      <formula>"BAJA"</formula>
    </cfRule>
    <cfRule type="cellIs" dxfId="126" priority="11" operator="equal">
      <formula>"MEDIA"</formula>
    </cfRule>
    <cfRule type="cellIs" dxfId="125" priority="12" operator="equal">
      <formula>"ALTA"</formula>
    </cfRule>
  </conditionalFormatting>
  <conditionalFormatting sqref="AA107:AA108 AA110">
    <cfRule type="cellIs" dxfId="124" priority="13" operator="equal">
      <formula>"BAJA"</formula>
    </cfRule>
    <cfRule type="cellIs" dxfId="123" priority="14" operator="equal">
      <formula>"MEDIA"</formula>
    </cfRule>
    <cfRule type="cellIs" dxfId="122" priority="15" operator="equal">
      <formula>"ALTA"</formula>
    </cfRule>
  </conditionalFormatting>
  <conditionalFormatting sqref="W106">
    <cfRule type="cellIs" dxfId="121" priority="16" operator="equal">
      <formula>"BAJA"</formula>
    </cfRule>
    <cfRule type="cellIs" dxfId="120" priority="17" operator="equal">
      <formula>"MEDIA"</formula>
    </cfRule>
    <cfRule type="cellIs" dxfId="119" priority="18" operator="equal">
      <formula>"ALTA"</formula>
    </cfRule>
  </conditionalFormatting>
  <conditionalFormatting sqref="X106">
    <cfRule type="cellIs" dxfId="118" priority="19" operator="equal">
      <formula>"BAJA"</formula>
    </cfRule>
    <cfRule type="cellIs" dxfId="117" priority="20" operator="equal">
      <formula>"MEDIA"</formula>
    </cfRule>
    <cfRule type="cellIs" dxfId="116" priority="21" operator="equal">
      <formula>"ALTA"</formula>
    </cfRule>
  </conditionalFormatting>
  <conditionalFormatting sqref="Z112:AA112">
    <cfRule type="cellIs" dxfId="115" priority="22" operator="equal">
      <formula>"BAJA"</formula>
    </cfRule>
    <cfRule type="cellIs" dxfId="114" priority="23" operator="equal">
      <formula>"MEDIA"</formula>
    </cfRule>
    <cfRule type="cellIs" dxfId="113" priority="24" operator="equal">
      <formula>"ALTA"</formula>
    </cfRule>
  </conditionalFormatting>
  <conditionalFormatting sqref="Z113:AA113">
    <cfRule type="cellIs" dxfId="112" priority="25" operator="equal">
      <formula>"BAJA"</formula>
    </cfRule>
    <cfRule type="cellIs" dxfId="111" priority="26" operator="equal">
      <formula>"MEDIA"</formula>
    </cfRule>
    <cfRule type="cellIs" dxfId="110" priority="27" operator="equal">
      <formula>"ALTA"</formula>
    </cfRule>
  </conditionalFormatting>
  <conditionalFormatting sqref="Z114:AA115">
    <cfRule type="cellIs" dxfId="109" priority="28" operator="equal">
      <formula>"BAJA"</formula>
    </cfRule>
    <cfRule type="cellIs" dxfId="108" priority="29" operator="equal">
      <formula>"MEDIA"</formula>
    </cfRule>
    <cfRule type="cellIs" dxfId="107" priority="30" operator="equal">
      <formula>"ALTA"</formula>
    </cfRule>
  </conditionalFormatting>
  <conditionalFormatting sqref="Z109:AA109">
    <cfRule type="cellIs" dxfId="106" priority="31" operator="equal">
      <formula>"BAJA"</formula>
    </cfRule>
    <cfRule type="cellIs" dxfId="105" priority="32" operator="equal">
      <formula>"MEDIA"</formula>
    </cfRule>
    <cfRule type="cellIs" dxfId="104" priority="33" operator="equal">
      <formula>"ALTA"</formula>
    </cfRule>
  </conditionalFormatting>
  <conditionalFormatting sqref="AA109">
    <cfRule type="cellIs" dxfId="103" priority="34" operator="equal">
      <formula>"BAJA"</formula>
    </cfRule>
    <cfRule type="cellIs" dxfId="102" priority="35" operator="equal">
      <formula>"MEDIA"</formula>
    </cfRule>
    <cfRule type="cellIs" dxfId="101" priority="36" operator="equal">
      <formula>"ALTA"</formula>
    </cfRule>
  </conditionalFormatting>
  <conditionalFormatting sqref="W127:X127">
    <cfRule type="cellIs" dxfId="100" priority="37" operator="equal">
      <formula>"BAJA"</formula>
    </cfRule>
    <cfRule type="cellIs" dxfId="99" priority="38" operator="equal">
      <formula>"MEDIA"</formula>
    </cfRule>
    <cfRule type="cellIs" dxfId="98" priority="39" operator="equal">
      <formula>"ALTA"</formula>
    </cfRule>
  </conditionalFormatting>
  <conditionalFormatting sqref="V128 Z145:AA153 W154">
    <cfRule type="cellIs" dxfId="97" priority="40" operator="equal">
      <formula>"BAJA"</formula>
    </cfRule>
    <cfRule type="cellIs" dxfId="96" priority="41" operator="equal">
      <formula>"MEDIA"</formula>
    </cfRule>
    <cfRule type="cellIs" dxfId="95" priority="42" operator="equal">
      <formula>"ALTA"</formula>
    </cfRule>
  </conditionalFormatting>
  <conditionalFormatting sqref="V129">
    <cfRule type="cellIs" dxfId="94" priority="43" operator="equal">
      <formula>"BAJA"</formula>
    </cfRule>
    <cfRule type="cellIs" dxfId="93" priority="44" operator="equal">
      <formula>"MEDIA"</formula>
    </cfRule>
    <cfRule type="cellIs" dxfId="92" priority="45" operator="equal">
      <formula>"ALTA"</formula>
    </cfRule>
  </conditionalFormatting>
  <conditionalFormatting sqref="U130 W139:X140 Z227:AA228">
    <cfRule type="cellIs" dxfId="91" priority="46" operator="equal">
      <formula>"BAJA"</formula>
    </cfRule>
    <cfRule type="cellIs" dxfId="90" priority="47" operator="equal">
      <formula>"MEDIA"</formula>
    </cfRule>
    <cfRule type="cellIs" dxfId="89" priority="48" operator="equal">
      <formula>"ALTA"</formula>
    </cfRule>
  </conditionalFormatting>
  <conditionalFormatting sqref="Z131:AA135">
    <cfRule type="cellIs" dxfId="88" priority="49" operator="equal">
      <formula>"BAJA"</formula>
    </cfRule>
    <cfRule type="cellIs" dxfId="87" priority="50" operator="equal">
      <formula>"MEDIA"</formula>
    </cfRule>
    <cfRule type="cellIs" dxfId="86" priority="51" operator="equal">
      <formula>"ALTA"</formula>
    </cfRule>
  </conditionalFormatting>
  <conditionalFormatting sqref="Z136:AA138 Z141:AA144">
    <cfRule type="cellIs" dxfId="85" priority="52" operator="equal">
      <formula>"BAJA"</formula>
    </cfRule>
    <cfRule type="cellIs" dxfId="84" priority="53" operator="equal">
      <formula>"MEDIA"</formula>
    </cfRule>
    <cfRule type="cellIs" dxfId="83" priority="54" operator="equal">
      <formula>"ALTA"</formula>
    </cfRule>
  </conditionalFormatting>
  <conditionalFormatting sqref="Z156:AA156">
    <cfRule type="cellIs" dxfId="82" priority="55" operator="equal">
      <formula>"BAJA"</formula>
    </cfRule>
    <cfRule type="cellIs" dxfId="81" priority="56" operator="equal">
      <formula>"MEDIA"</formula>
    </cfRule>
    <cfRule type="cellIs" dxfId="80" priority="57" operator="equal">
      <formula>"ALTA"</formula>
    </cfRule>
  </conditionalFormatting>
  <conditionalFormatting sqref="Z157:AA185">
    <cfRule type="cellIs" dxfId="79" priority="58" operator="equal">
      <formula>"BAJA"</formula>
    </cfRule>
    <cfRule type="cellIs" dxfId="78" priority="59" operator="equal">
      <formula>"MEDIA"</formula>
    </cfRule>
    <cfRule type="cellIs" dxfId="77" priority="60" operator="equal">
      <formula>"ALTA"</formula>
    </cfRule>
  </conditionalFormatting>
  <conditionalFormatting sqref="Z186:AA190">
    <cfRule type="cellIs" dxfId="76" priority="61" operator="equal">
      <formula>"BAJA"</formula>
    </cfRule>
    <cfRule type="cellIs" dxfId="75" priority="62" operator="equal">
      <formula>"MEDIA"</formula>
    </cfRule>
    <cfRule type="cellIs" dxfId="74" priority="63" operator="equal">
      <formula>"ALTA"</formula>
    </cfRule>
  </conditionalFormatting>
  <conditionalFormatting sqref="Z191:AA196">
    <cfRule type="cellIs" dxfId="73" priority="64" operator="equal">
      <formula>"BAJA"</formula>
    </cfRule>
    <cfRule type="cellIs" dxfId="72" priority="65" operator="equal">
      <formula>"MEDIA"</formula>
    </cfRule>
    <cfRule type="cellIs" dxfId="71" priority="66" operator="equal">
      <formula>"ALTA"</formula>
    </cfRule>
  </conditionalFormatting>
  <conditionalFormatting sqref="Z197:AA201 Z202:Z207 Z349:AA405">
    <cfRule type="cellIs" dxfId="70" priority="67" operator="equal">
      <formula>"BAJA"</formula>
    </cfRule>
    <cfRule type="cellIs" dxfId="69" priority="68" operator="equal">
      <formula>"MEDIA"</formula>
    </cfRule>
    <cfRule type="cellIs" dxfId="68" priority="69" operator="equal">
      <formula>"ALTA"</formula>
    </cfRule>
  </conditionalFormatting>
  <conditionalFormatting sqref="W226:X226">
    <cfRule type="cellIs" dxfId="67" priority="70" operator="equal">
      <formula>"BAJA"</formula>
    </cfRule>
    <cfRule type="cellIs" dxfId="66" priority="71" operator="equal">
      <formula>"MEDIA"</formula>
    </cfRule>
    <cfRule type="cellIs" dxfId="65" priority="72" operator="equal">
      <formula>"ALTA"</formula>
    </cfRule>
  </conditionalFormatting>
  <conditionalFormatting sqref="Z242:AA242">
    <cfRule type="cellIs" dxfId="64" priority="73" operator="equal">
      <formula>"BAJA"</formula>
    </cfRule>
    <cfRule type="cellIs" dxfId="63" priority="74" operator="equal">
      <formula>"MEDIA"</formula>
    </cfRule>
    <cfRule type="cellIs" dxfId="62" priority="75" operator="equal">
      <formula>"ALTA"</formula>
    </cfRule>
  </conditionalFormatting>
  <conditionalFormatting sqref="Z243:AA243">
    <cfRule type="cellIs" dxfId="61" priority="76" operator="equal">
      <formula>"BAJA"</formula>
    </cfRule>
    <cfRule type="cellIs" dxfId="60" priority="77" operator="equal">
      <formula>"MEDIA"</formula>
    </cfRule>
    <cfRule type="cellIs" dxfId="59" priority="78" operator="equal">
      <formula>"ALTA"</formula>
    </cfRule>
  </conditionalFormatting>
  <conditionalFormatting sqref="Z244:AA244">
    <cfRule type="cellIs" dxfId="58" priority="79" operator="equal">
      <formula>"BAJA"</formula>
    </cfRule>
    <cfRule type="cellIs" dxfId="57" priority="80" operator="equal">
      <formula>"MEDIA"</formula>
    </cfRule>
    <cfRule type="cellIs" dxfId="56" priority="81" operator="equal">
      <formula>"ALTA"</formula>
    </cfRule>
  </conditionalFormatting>
  <conditionalFormatting sqref="Z245:AA245">
    <cfRule type="cellIs" dxfId="55" priority="82" operator="equal">
      <formula>"BAJA"</formula>
    </cfRule>
    <cfRule type="cellIs" dxfId="54" priority="83" operator="equal">
      <formula>"MEDIA"</formula>
    </cfRule>
    <cfRule type="cellIs" dxfId="53" priority="84" operator="equal">
      <formula>"ALTA"</formula>
    </cfRule>
  </conditionalFormatting>
  <conditionalFormatting sqref="Z313:AA313 Z314">
    <cfRule type="cellIs" dxfId="52" priority="85" operator="equal">
      <formula>"BAJA"</formula>
    </cfRule>
    <cfRule type="cellIs" dxfId="51" priority="86" operator="equal">
      <formula>"MEDIA"</formula>
    </cfRule>
    <cfRule type="cellIs" dxfId="50" priority="87" operator="equal">
      <formula>"ALTA"</formula>
    </cfRule>
  </conditionalFormatting>
  <conditionalFormatting sqref="Z315:Z318">
    <cfRule type="cellIs" dxfId="49" priority="88" operator="equal">
      <formula>"BAJA"</formula>
    </cfRule>
    <cfRule type="cellIs" dxfId="48" priority="89" operator="equal">
      <formula>"MEDIA"</formula>
    </cfRule>
    <cfRule type="cellIs" dxfId="47" priority="90" operator="equal">
      <formula>"ALTA"</formula>
    </cfRule>
  </conditionalFormatting>
  <conditionalFormatting sqref="W296:X299 W246:W295 X246:X275">
    <cfRule type="cellIs" dxfId="46" priority="91" operator="equal">
      <formula>"BAJA"</formula>
    </cfRule>
    <cfRule type="cellIs" dxfId="45" priority="92" operator="equal">
      <formula>"MEDIA"</formula>
    </cfRule>
    <cfRule type="cellIs" dxfId="44" priority="93" operator="equal">
      <formula>"ALTA"</formula>
    </cfRule>
  </conditionalFormatting>
  <conditionalFormatting sqref="W304:X304">
    <cfRule type="cellIs" dxfId="43" priority="94" operator="equal">
      <formula>"BAJA"</formula>
    </cfRule>
    <cfRule type="cellIs" dxfId="42" priority="95" operator="equal">
      <formula>"MEDIA"</formula>
    </cfRule>
    <cfRule type="cellIs" dxfId="41" priority="96" operator="equal">
      <formula>"ALTA"</formula>
    </cfRule>
  </conditionalFormatting>
  <conditionalFormatting sqref="W300:X300">
    <cfRule type="cellIs" dxfId="40" priority="97" operator="equal">
      <formula>"BAJA"</formula>
    </cfRule>
    <cfRule type="cellIs" dxfId="39" priority="98" operator="equal">
      <formula>"MEDIA"</formula>
    </cfRule>
    <cfRule type="cellIs" dxfId="38" priority="99" operator="equal">
      <formula>"ALTA"</formula>
    </cfRule>
  </conditionalFormatting>
  <conditionalFormatting sqref="W301:X302">
    <cfRule type="cellIs" dxfId="37" priority="100" operator="equal">
      <formula>"BAJA"</formula>
    </cfRule>
    <cfRule type="cellIs" dxfId="36" priority="101" operator="equal">
      <formula>"MEDIA"</formula>
    </cfRule>
    <cfRule type="cellIs" dxfId="35" priority="102" operator="equal">
      <formula>"ALTA"</formula>
    </cfRule>
  </conditionalFormatting>
  <conditionalFormatting sqref="W303:X303">
    <cfRule type="cellIs" dxfId="34" priority="103" operator="equal">
      <formula>"BAJA"</formula>
    </cfRule>
    <cfRule type="cellIs" dxfId="33" priority="104" operator="equal">
      <formula>"MEDIA"</formula>
    </cfRule>
    <cfRule type="cellIs" dxfId="32" priority="105" operator="equal">
      <formula>"ALTA"</formula>
    </cfRule>
  </conditionalFormatting>
  <conditionalFormatting sqref="W305:X308">
    <cfRule type="cellIs" dxfId="31" priority="106" operator="equal">
      <formula>"BAJA"</formula>
    </cfRule>
    <cfRule type="cellIs" dxfId="30" priority="107" operator="equal">
      <formula>"MEDIA"</formula>
    </cfRule>
    <cfRule type="cellIs" dxfId="29" priority="108" operator="equal">
      <formula>"ALTA"</formula>
    </cfRule>
  </conditionalFormatting>
  <conditionalFormatting sqref="W309:X309">
    <cfRule type="cellIs" dxfId="28" priority="109" operator="equal">
      <formula>"BAJA"</formula>
    </cfRule>
    <cfRule type="cellIs" dxfId="27" priority="110" operator="equal">
      <formula>"MEDIA"</formula>
    </cfRule>
    <cfRule type="cellIs" dxfId="26" priority="111" operator="equal">
      <formula>"ALTA"</formula>
    </cfRule>
  </conditionalFormatting>
  <conditionalFormatting sqref="W310:X310">
    <cfRule type="cellIs" dxfId="25" priority="112" operator="equal">
      <formula>"BAJA"</formula>
    </cfRule>
    <cfRule type="cellIs" dxfId="24" priority="113" operator="equal">
      <formula>"MEDIA"</formula>
    </cfRule>
    <cfRule type="cellIs" dxfId="23" priority="114" operator="equal">
      <formula>"ALTA"</formula>
    </cfRule>
  </conditionalFormatting>
  <conditionalFormatting sqref="W312:X312">
    <cfRule type="cellIs" dxfId="22" priority="115" operator="equal">
      <formula>"BAJA"</formula>
    </cfRule>
    <cfRule type="cellIs" dxfId="21" priority="116" operator="equal">
      <formula>"MEDIA"</formula>
    </cfRule>
    <cfRule type="cellIs" dxfId="20" priority="117" operator="equal">
      <formula>"ALTA"</formula>
    </cfRule>
  </conditionalFormatting>
  <conditionalFormatting sqref="W311:X311 Z443:AA444">
    <cfRule type="cellIs" dxfId="19" priority="118" operator="equal">
      <formula>"BAJA"</formula>
    </cfRule>
    <cfRule type="cellIs" dxfId="18" priority="119" operator="equal">
      <formula>"MEDIA"</formula>
    </cfRule>
    <cfRule type="cellIs" dxfId="17" priority="120" operator="equal">
      <formula>"ALTA"</formula>
    </cfRule>
  </conditionalFormatting>
  <conditionalFormatting sqref="Z319:AA348">
    <cfRule type="cellIs" dxfId="16" priority="121" operator="equal">
      <formula>"BAJA"</formula>
    </cfRule>
    <cfRule type="cellIs" dxfId="15" priority="122" operator="equal">
      <formula>"MEDIA"</formula>
    </cfRule>
    <cfRule type="cellIs" dxfId="14" priority="123" operator="equal">
      <formula>"ALTA"</formula>
    </cfRule>
  </conditionalFormatting>
  <conditionalFormatting sqref="Z26:AA26">
    <cfRule type="cellIs" dxfId="13" priority="124" operator="equal">
      <formula>"BAJA"</formula>
    </cfRule>
    <cfRule type="cellIs" dxfId="12" priority="125" operator="equal">
      <formula>"MEDIA"</formula>
    </cfRule>
    <cfRule type="cellIs" dxfId="11" priority="126" operator="equal">
      <formula>"ALTA"</formula>
    </cfRule>
  </conditionalFormatting>
  <conditionalFormatting sqref="A10:A417">
    <cfRule type="duplicateValues" dxfId="10" priority="127"/>
  </conditionalFormatting>
  <conditionalFormatting sqref="Z418:AA423">
    <cfRule type="cellIs" dxfId="9" priority="128" operator="equal">
      <formula>"BAJA"</formula>
    </cfRule>
    <cfRule type="cellIs" dxfId="8" priority="129" operator="equal">
      <formula>"MEDIA"</formula>
    </cfRule>
    <cfRule type="cellIs" dxfId="7" priority="130" operator="equal">
      <formula>"ALTA"</formula>
    </cfRule>
  </conditionalFormatting>
  <conditionalFormatting sqref="Z444:AA480">
    <cfRule type="cellIs" dxfId="6" priority="131" operator="equal">
      <formula>"BAJA"</formula>
    </cfRule>
    <cfRule type="cellIs" dxfId="5" priority="132" operator="equal">
      <formula>"MEDIA"</formula>
    </cfRule>
    <cfRule type="cellIs" dxfId="4" priority="133" operator="equal">
      <formula>"ALTA"</formula>
    </cfRule>
  </conditionalFormatting>
  <conditionalFormatting sqref="A482:A1048576 A1:A480">
    <cfRule type="cellIs" dxfId="3" priority="134" operator="equal">
      <formula>0</formula>
    </cfRule>
  </conditionalFormatting>
  <hyperlinks>
    <hyperlink ref="S52" r:id="rId1" xr:uid="{3469ED48-4F6F-4AC2-BB92-5ABEE849939D}"/>
    <hyperlink ref="S53" r:id="rId2" xr:uid="{EA90185C-4023-49EA-A55D-78477A294CEB}"/>
    <hyperlink ref="S54" r:id="rId3" xr:uid="{34D8C6AC-AD79-4CE9-A59C-9E4F014E3A48}"/>
    <hyperlink ref="S55" r:id="rId4" xr:uid="{A34FF6D8-0AB5-4D66-AD83-5C410FD34C63}"/>
    <hyperlink ref="S56" r:id="rId5" xr:uid="{E197F33F-9AB5-419C-8A9D-3EE34FF539B0}"/>
    <hyperlink ref="Q153" r:id="rId6" xr:uid="{380C0CF6-9A73-4771-8F40-EE8BD42C8A00}"/>
    <hyperlink ref="Q157" r:id="rId7" xr:uid="{15ACB4F7-1EC2-4AEF-8D00-C3EF0EA4FD99}"/>
    <hyperlink ref="Q164" r:id="rId8" xr:uid="{FC1C0C05-3D0F-475F-B541-D59FB66F6180}"/>
    <hyperlink ref="S165" r:id="rId9" xr:uid="{35F711AB-AB90-4F92-9A13-5BD32209D9AD}"/>
    <hyperlink ref="S166" r:id="rId10" xr:uid="{9B58838C-564E-4175-98D3-121DB40169D3}"/>
    <hyperlink ref="S167" r:id="rId11" xr:uid="{E4852D84-EE2D-489F-AD08-19E504442F98}"/>
    <hyperlink ref="S168" r:id="rId12" xr:uid="{D0D4E4EB-170A-48BA-84E4-BCC78F69B53D}"/>
    <hyperlink ref="S169" r:id="rId13" xr:uid="{36B93F5B-8397-4FDE-AD6A-849F1DBBABEF}"/>
    <hyperlink ref="S170" r:id="rId14" xr:uid="{18DE3838-8702-436C-A11E-DD63861FC500}"/>
    <hyperlink ref="S171" r:id="rId15" xr:uid="{2DCB3BC2-6B0B-4317-AF88-4A23E53C0B91}"/>
    <hyperlink ref="S172" r:id="rId16" xr:uid="{B002B7B1-A481-42E5-A8FF-0841F30FE85F}"/>
    <hyperlink ref="S176" r:id="rId17" xr:uid="{32B7C7E1-88EF-4235-9CE0-641D64E320F9}"/>
    <hyperlink ref="D359" r:id="rId18" xr:uid="{3EBFF6B1-D600-4D6B-AC5C-88BDD621780D}"/>
    <hyperlink ref="D360" r:id="rId19" xr:uid="{4B5DF1DD-9D75-43DB-B944-A84B9489FD63}"/>
    <hyperlink ref="D361" r:id="rId20" xr:uid="{51F7190A-D452-401C-9262-59FFA6116CD1}"/>
    <hyperlink ref="D362" r:id="rId21" xr:uid="{47889669-D5DD-4125-BABA-BBE93C2F63C5}"/>
    <hyperlink ref="S395" r:id="rId22" xr:uid="{FD03DC77-843B-4FC4-864F-559DC867D85B}"/>
    <hyperlink ref="S396" r:id="rId23" xr:uid="{4860E31E-780C-4B54-8B41-1EC472A2392E}"/>
    <hyperlink ref="S397" r:id="rId24" xr:uid="{9E76D2B7-6561-418E-98A0-B491454E56BE}"/>
    <hyperlink ref="S398" r:id="rId25" xr:uid="{F4D7096F-8684-4032-8BFB-6D4950C84B82}"/>
    <hyperlink ref="S399" r:id="rId26" xr:uid="{AF131420-BA21-4720-83B3-5462E5585487}"/>
    <hyperlink ref="S400" r:id="rId27" xr:uid="{993D4E2D-3C6A-4F30-9AE6-B3BDDF3BA47A}"/>
    <hyperlink ref="S401" r:id="rId28" xr:uid="{3D3103A3-AE16-409C-9A75-FA08724F1A9B}"/>
    <hyperlink ref="S402" r:id="rId29" xr:uid="{157A1F35-037E-430B-AF76-2331E969B3AA}"/>
    <hyperlink ref="S403" r:id="rId30" xr:uid="{A59DAAF9-3F0D-46EF-99E2-99A885E0EB2A}"/>
  </hyperlinks>
  <pageMargins left="0.7" right="0.7" top="0.75" bottom="0.75" header="0.51180555555555496" footer="0.51180555555555496"/>
  <pageSetup fitToHeight="0" orientation="landscape" horizontalDpi="300" verticalDpi="300"/>
  <drawing r:id="rId31"/>
  <legacy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14" zoomScale="25" zoomScaleNormal="55" zoomScaleSheetLayoutView="25" workbookViewId="0">
      <selection activeCell="AH27" sqref="AH27"/>
    </sheetView>
  </sheetViews>
  <sheetFormatPr baseColWidth="10" defaultColWidth="11.453125" defaultRowHeight="12.65" customHeight="1"/>
  <cols>
    <col min="1" max="9" width="5.453125" style="66" customWidth="1"/>
    <col min="10" max="59" width="8.453125" style="66" customWidth="1"/>
    <col min="60" max="66" width="5.453125" style="66" customWidth="1"/>
    <col min="67" max="16384" width="11.453125" style="66"/>
  </cols>
  <sheetData>
    <row r="2" spans="1:66" ht="17.149999999999999" customHeight="1">
      <c r="B2" s="842" t="s">
        <v>275</v>
      </c>
      <c r="C2" s="842"/>
      <c r="D2" s="842"/>
      <c r="E2" s="842"/>
      <c r="F2" s="842"/>
      <c r="G2" s="842"/>
      <c r="H2" s="842"/>
      <c r="I2" s="842"/>
      <c r="J2" s="843" t="s">
        <v>2</v>
      </c>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843"/>
      <c r="AZ2" s="843"/>
      <c r="BA2" s="843"/>
      <c r="BB2" s="843"/>
      <c r="BC2" s="843"/>
      <c r="BD2" s="843"/>
      <c r="BE2" s="843"/>
      <c r="BF2" s="843"/>
      <c r="BG2" s="843"/>
      <c r="BH2" s="67"/>
      <c r="BI2" s="67"/>
      <c r="BJ2" s="67"/>
      <c r="BK2" s="67"/>
      <c r="BL2" s="67"/>
      <c r="BM2" s="67"/>
      <c r="BN2" s="67"/>
    </row>
    <row r="3" spans="1:66" ht="17.149999999999999" customHeight="1">
      <c r="B3" s="842"/>
      <c r="C3" s="842"/>
      <c r="D3" s="842"/>
      <c r="E3" s="842"/>
      <c r="F3" s="842"/>
      <c r="G3" s="842"/>
      <c r="H3" s="842"/>
      <c r="I3" s="842"/>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843"/>
      <c r="AZ3" s="843"/>
      <c r="BA3" s="843"/>
      <c r="BB3" s="843"/>
      <c r="BC3" s="843"/>
      <c r="BD3" s="843"/>
      <c r="BE3" s="843"/>
      <c r="BF3" s="843"/>
      <c r="BG3" s="843"/>
      <c r="BH3" s="67"/>
      <c r="BI3" s="67"/>
      <c r="BJ3" s="67"/>
      <c r="BK3" s="67"/>
      <c r="BL3" s="67"/>
      <c r="BM3" s="67"/>
      <c r="BN3" s="67"/>
    </row>
    <row r="4" spans="1:66" ht="17.149999999999999" customHeight="1">
      <c r="B4" s="842"/>
      <c r="C4" s="842"/>
      <c r="D4" s="842"/>
      <c r="E4" s="842"/>
      <c r="F4" s="842"/>
      <c r="G4" s="842"/>
      <c r="H4" s="842"/>
      <c r="I4" s="842"/>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67"/>
      <c r="BI4" s="67"/>
      <c r="BJ4" s="67"/>
      <c r="BK4" s="67"/>
      <c r="BL4" s="67"/>
      <c r="BM4" s="67"/>
      <c r="BN4" s="67"/>
    </row>
    <row r="5" spans="1:66" ht="12.6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844" t="s">
        <v>1</v>
      </c>
      <c r="C6" s="844"/>
      <c r="D6" s="845"/>
      <c r="E6" s="832" t="s">
        <v>276</v>
      </c>
      <c r="F6" s="833"/>
      <c r="G6" s="833"/>
      <c r="H6" s="833"/>
      <c r="I6" s="834"/>
      <c r="J6" s="297" t="str">
        <f>IF(AND('MAPA DE RIESGOS'!$V$10="Muy Alta",'MAPA DE RIESGOS'!$Z$10="Leve"),CONCATENATE("R",'MAPA DE RIESGOS'!$H$10),"")</f>
        <v/>
      </c>
      <c r="K6" s="298" t="str">
        <f>IF(AND('MAPA DE RIESGOS'!$V$16="Muy Alta",'MAPA DE RIESGOS'!$Z$16="Leve"),CONCATENATE("R",'MAPA DE RIESGOS'!$H$16),"")</f>
        <v/>
      </c>
      <c r="L6" s="298" t="str">
        <f>IF(AND('MAPA DE RIESGOS'!$V$22="Muy Alta",'MAPA DE RIESGOS'!$Z$22="Leve"),CONCATENATE("R",'MAPA DE RIESGOS'!$H$22),"")</f>
        <v/>
      </c>
      <c r="M6" s="298" t="str">
        <f>IF(AND('MAPA DE RIESGOS'!$V$28="Muy Alta",'MAPA DE RIESGOS'!$Z$28="Leve"),CONCATENATE("R",'MAPA DE RIESGOS'!$H$28),"")</f>
        <v/>
      </c>
      <c r="N6" s="298" t="str">
        <f>IF(AND('MAPA DE RIESGOS'!$V$34="Muy Alta",'MAPA DE RIESGOS'!$Z$34="Leve"),CONCATENATE("R",'MAPA DE RIESGOS'!$H$34),"")</f>
        <v/>
      </c>
      <c r="O6" s="298" t="str">
        <f>IF(AND('MAPA DE RIESGOS'!$V$40="Muy Alta",'MAPA DE RIESGOS'!$Z$40="Leve"),CONCATENATE("R",'MAPA DE RIESGOS'!$H$40),"")</f>
        <v/>
      </c>
      <c r="P6" s="298" t="str">
        <f>IF(AND('MAPA DE RIESGOS'!$V$46="Muy Alta",'MAPA DE RIESGOS'!$Z$46="Leve"),CONCATENATE("R",'MAPA DE RIESGOS'!$H$46),"")</f>
        <v/>
      </c>
      <c r="Q6" s="298" t="str">
        <f>IF(AND('MAPA DE RIESGOS'!$V$52="Muy Alta",'MAPA DE RIESGOS'!$Z$52="Leve"),CONCATENATE("R",'MAPA DE RIESGOS'!$H$52),"")</f>
        <v/>
      </c>
      <c r="R6" s="298" t="str">
        <f>IF(AND('MAPA DE RIESGOS'!$V$58="Muy Alta",'MAPA DE RIESGOS'!$Z$58="Leve"),CONCATENATE("R",'MAPA DE RIESGOS'!$H$58),"")</f>
        <v/>
      </c>
      <c r="S6" s="298" t="str">
        <f>IF(AND('MAPA DE RIESGOS'!$V$64="Muy Alta",'MAPA DE RIESGOS'!$Z$64="Leve"),CONCATENATE("R",'MAPA DE RIESGOS'!$H$64),"")</f>
        <v/>
      </c>
      <c r="T6" s="297" t="str">
        <f>IF(AND('MAPA DE RIESGOS'!$V$10="Muy Alta",'MAPA DE RIESGOS'!$Z$10="Menor"),CONCATENATE("R",'MAPA DE RIESGOS'!$H$10),"")</f>
        <v/>
      </c>
      <c r="U6" s="298" t="str">
        <f>IF(AND('MAPA DE RIESGOS'!$V$16="Muy Alta",'MAPA DE RIESGOS'!$Z$16="Menor"),CONCATENATE("R",'MAPA DE RIESGOS'!$H$16),"")</f>
        <v/>
      </c>
      <c r="V6" s="298" t="str">
        <f>IF(AND('MAPA DE RIESGOS'!$V$22="Muy Alta",'MAPA DE RIESGOS'!$Z$22="Menor"),CONCATENATE("R",'MAPA DE RIESGOS'!$H$22),"")</f>
        <v/>
      </c>
      <c r="W6" s="298" t="str">
        <f>IF(AND('MAPA DE RIESGOS'!$V$28="Muy Alta",'MAPA DE RIESGOS'!$Z$28="Menor"),CONCATENATE("R",'MAPA DE RIESGOS'!$H$28),"")</f>
        <v/>
      </c>
      <c r="X6" s="298" t="str">
        <f>IF(AND('MAPA DE RIESGOS'!$V$34="Muy Alta",'MAPA DE RIESGOS'!$Z$34="Menor"),CONCATENATE("R",'MAPA DE RIESGOS'!$H$34),"")</f>
        <v/>
      </c>
      <c r="Y6" s="298" t="str">
        <f>IF(AND('MAPA DE RIESGOS'!$V$40="Muy Alta",'MAPA DE RIESGOS'!$Z$40="Menor"),CONCATENATE("R",'MAPA DE RIESGOS'!$H$40),"")</f>
        <v/>
      </c>
      <c r="Z6" s="298" t="str">
        <f>IF(AND('MAPA DE RIESGOS'!$V$46="Muy Alta",'MAPA DE RIESGOS'!$Z$46="Menor"),CONCATENATE("R",'MAPA DE RIESGOS'!$H$46),"")</f>
        <v/>
      </c>
      <c r="AA6" s="298" t="str">
        <f>IF(AND('MAPA DE RIESGOS'!$V$52="Muy Alta",'MAPA DE RIESGOS'!$Z$52="Menor"),CONCATENATE("R",'MAPA DE RIESGOS'!$H$52),"")</f>
        <v/>
      </c>
      <c r="AB6" s="298" t="str">
        <f>IF(AND('MAPA DE RIESGOS'!$V$58="Muy Alta",'MAPA DE RIESGOS'!$Z$58="Menor"),CONCATENATE("R",'MAPA DE RIESGOS'!$H$58),"")</f>
        <v/>
      </c>
      <c r="AC6" s="301" t="str">
        <f>IF(AND('MAPA DE RIESGOS'!$V$64="Muy Alta",'MAPA DE RIESGOS'!$Z$64="Menor"),CONCATENATE("R",'MAPA DE RIESGOS'!$H$64),"")</f>
        <v/>
      </c>
      <c r="AD6" s="297" t="str">
        <f>IF(AND('MAPA DE RIESGOS'!$V$10="Muy Alta",'MAPA DE RIESGOS'!$Z$10="Moderado"),CONCATENATE("R",'MAPA DE RIESGOS'!$H$10),"")</f>
        <v/>
      </c>
      <c r="AE6" s="298" t="str">
        <f>IF(AND('MAPA DE RIESGOS'!$V$16="Muy Alta",'MAPA DE RIESGOS'!$Z$16="Moderado"),CONCATENATE("R",'MAPA DE RIESGOS'!$H$16),"")</f>
        <v/>
      </c>
      <c r="AF6" s="298" t="str">
        <f>IF(AND('MAPA DE RIESGOS'!$V$22="Muy Alta",'MAPA DE RIESGOS'!$Z$22="Moderado"),CONCATENATE("R",'MAPA DE RIESGOS'!$H$22),"")</f>
        <v/>
      </c>
      <c r="AG6" s="298" t="str">
        <f>IF(AND('MAPA DE RIESGOS'!$V$28="Muy Alta",'MAPA DE RIESGOS'!$Z$28="Moderado"),CONCATENATE("R",'MAPA DE RIESGOS'!$H$28),"")</f>
        <v/>
      </c>
      <c r="AH6" s="298" t="str">
        <f>IF(AND('MAPA DE RIESGOS'!$V$34="Muy Alta",'MAPA DE RIESGOS'!$Z$34="Moderado"),CONCATENATE("R",'MAPA DE RIESGOS'!$H$34),"")</f>
        <v/>
      </c>
      <c r="AI6" s="298" t="str">
        <f>IF(AND('MAPA DE RIESGOS'!$V$40="Muy Alta",'MAPA DE RIESGOS'!$Z$40="Moderado"),CONCATENATE("R",'MAPA DE RIESGOS'!$H$40),"")</f>
        <v/>
      </c>
      <c r="AJ6" s="298" t="str">
        <f>IF(AND('MAPA DE RIESGOS'!$V$46="Muy Alta",'MAPA DE RIESGOS'!$Z$46="Moderado"),CONCATENATE("R",'MAPA DE RIESGOS'!$H$46),"")</f>
        <v/>
      </c>
      <c r="AK6" s="298" t="str">
        <f>IF(AND('MAPA DE RIESGOS'!$V$52="Muy Alta",'MAPA DE RIESGOS'!$Z$52="Moderado"),CONCATENATE("R",'MAPA DE RIESGOS'!$H$52),"")</f>
        <v/>
      </c>
      <c r="AL6" s="298" t="str">
        <f>IF(AND('MAPA DE RIESGOS'!$V$58="Muy Alta",'MAPA DE RIESGOS'!$Z$58="Moderado"),CONCATENATE("R",'MAPA DE RIESGOS'!$H$58),"")</f>
        <v/>
      </c>
      <c r="AM6" s="301" t="str">
        <f>IF(AND('MAPA DE RIESGOS'!$V$64="Muy Alta",'MAPA DE RIESGOS'!$Z$64="Moderado"),CONCATENATE("R",'MAPA DE RIESGOS'!$H$64),"")</f>
        <v/>
      </c>
      <c r="AN6" s="297" t="str">
        <f>IF(AND('MAPA DE RIESGOS'!$V$10="Muy Alta",'MAPA DE RIESGOS'!$Z$10="Mayor"),CONCATENATE("R",'MAPA DE RIESGOS'!$H$10),"")</f>
        <v/>
      </c>
      <c r="AO6" s="298" t="str">
        <f>IF(AND('MAPA DE RIESGOS'!$V$16="Muy Alta",'MAPA DE RIESGOS'!$Z$16="Mayor"),CONCATENATE("R",'MAPA DE RIESGOS'!$H$16),"")</f>
        <v/>
      </c>
      <c r="AP6" s="298" t="str">
        <f>IF(AND('MAPA DE RIESGOS'!$V$22="Muy Alta",'MAPA DE RIESGOS'!$Z$22="Mayor"),CONCATENATE("R",'MAPA DE RIESGOS'!$H$22),"")</f>
        <v/>
      </c>
      <c r="AQ6" s="298" t="str">
        <f>IF(AND('MAPA DE RIESGOS'!$V$28="Muy Alta",'MAPA DE RIESGOS'!$Z$28="Mayor"),CONCATENATE("R",'MAPA DE RIESGOS'!$H$28),"")</f>
        <v/>
      </c>
      <c r="AR6" s="298" t="str">
        <f>IF(AND('MAPA DE RIESGOS'!$V$34="Muy Alta",'MAPA DE RIESGOS'!$Z$34="Mayor"),CONCATENATE("R",'MAPA DE RIESGOS'!$H$34),"")</f>
        <v/>
      </c>
      <c r="AS6" s="298" t="str">
        <f>IF(AND('MAPA DE RIESGOS'!$V$40="Muy Alta",'MAPA DE RIESGOS'!$Z$40="Mayor"),CONCATENATE("R",'MAPA DE RIESGOS'!$H$40),"")</f>
        <v/>
      </c>
      <c r="AT6" s="298" t="str">
        <f>IF(AND('MAPA DE RIESGOS'!$V$46="Muy Alta",'MAPA DE RIESGOS'!$Z$46="Mayor"),CONCATENATE("R",'MAPA DE RIESGOS'!$H$46),"")</f>
        <v/>
      </c>
      <c r="AU6" s="298" t="str">
        <f>IF(AND('MAPA DE RIESGOS'!$V$52="Muy Alta",'MAPA DE RIESGOS'!$Z$52="Mayor"),CONCATENATE("R",'MAPA DE RIESGOS'!$H$52),"")</f>
        <v/>
      </c>
      <c r="AV6" s="298" t="str">
        <f>IF(AND('MAPA DE RIESGOS'!$V$58="Muy Alta",'MAPA DE RIESGOS'!$Z$58="Mayor"),CONCATENATE("R",'MAPA DE RIESGOS'!$H$58),"")</f>
        <v/>
      </c>
      <c r="AW6" s="301" t="str">
        <f>IF(AND('MAPA DE RIESGOS'!$V$64="Muy Alta",'MAPA DE RIESGOS'!$Z$64="Mayor"),CONCATENATE("R",'MAPA DE RIESGOS'!$H$64),"")</f>
        <v/>
      </c>
      <c r="AX6" s="303" t="str">
        <f>IF(AND('MAPA DE RIESGOS'!$V$10="Muy Alta",'MAPA DE RIESGOS'!$Z$10="Catastrófico"),CONCATENATE("R",'MAPA DE RIESGOS'!$H$10),"")</f>
        <v/>
      </c>
      <c r="AY6" s="304" t="str">
        <f>IF(AND('MAPA DE RIESGOS'!$V$16="Muy Alta",'MAPA DE RIESGOS'!$Z$16="Catastrófico"),CONCATENATE("R",'MAPA DE RIESGOS'!$H$16),"")</f>
        <v/>
      </c>
      <c r="AZ6" s="304" t="str">
        <f>IF(AND('MAPA DE RIESGOS'!$V$22="Muy Alta",'MAPA DE RIESGOS'!$Z$22="Catastrófico"),CONCATENATE("R",'MAPA DE RIESGOS'!$H$22),"")</f>
        <v/>
      </c>
      <c r="BA6" s="304" t="str">
        <f>IF(AND('MAPA DE RIESGOS'!$V$28="Muy Alta",'MAPA DE RIESGOS'!$Z$28="Catastrófico"),CONCATENATE("R",'MAPA DE RIESGOS'!$H$28),"")</f>
        <v/>
      </c>
      <c r="BB6" s="304" t="str">
        <f>IF(AND('MAPA DE RIESGOS'!$V$34="Muy Alta",'MAPA DE RIESGOS'!$Z$34="Catastrófico"),CONCATENATE("R",'MAPA DE RIESGOS'!$H$34),"")</f>
        <v/>
      </c>
      <c r="BC6" s="304" t="str">
        <f>IF(AND('MAPA DE RIESGOS'!$V$40="Muy Alta",'MAPA DE RIESGOS'!$Z$40="Catastrófico"),CONCATENATE("R",'MAPA DE RIESGOS'!$H$40),"")</f>
        <v/>
      </c>
      <c r="BD6" s="304" t="str">
        <f>IF(AND('MAPA DE RIESGOS'!$V$46="Muy Alta",'MAPA DE RIESGOS'!$Z$46="Catastrófico"),CONCATENATE("R",'MAPA DE RIESGOS'!$H$46),"")</f>
        <v/>
      </c>
      <c r="BE6" s="304" t="str">
        <f>IF(AND('MAPA DE RIESGOS'!$V$52="Muy Alta",'MAPA DE RIESGOS'!$Z$52="Catastrófico"),CONCATENATE("R",'MAPA DE RIESGOS'!$H$52),"")</f>
        <v/>
      </c>
      <c r="BF6" s="304" t="str">
        <f>IF(AND('MAPA DE RIESGOS'!$V$58="Muy Alta",'MAPA DE RIESGOS'!$Z$58="Catastrófico"),CONCATENATE("R",'MAPA DE RIESGOS'!$H$58),"")</f>
        <v/>
      </c>
      <c r="BG6" s="307" t="str">
        <f>IF(AND('MAPA DE RIESGOS'!$V$64="Muy Alta",'MAPA DE RIESGOS'!$Z$64="Catastrófico"),CONCATENATE("R",'MAPA DE RIESGOS'!$H$64),"")</f>
        <v/>
      </c>
      <c r="BH6" s="68"/>
      <c r="BI6" s="846" t="s">
        <v>277</v>
      </c>
      <c r="BJ6" s="847"/>
      <c r="BK6" s="847"/>
      <c r="BL6" s="847"/>
      <c r="BM6" s="847"/>
      <c r="BN6" s="848"/>
    </row>
    <row r="7" spans="1:66" ht="34.5" customHeight="1">
      <c r="B7" s="844"/>
      <c r="C7" s="844"/>
      <c r="D7" s="845"/>
      <c r="E7" s="835"/>
      <c r="F7" s="836"/>
      <c r="G7" s="836"/>
      <c r="H7" s="836"/>
      <c r="I7" s="837"/>
      <c r="J7" s="299" t="str">
        <f>IF(AND('MAPA DE RIESGOS'!$V$70="Muy Alta",'MAPA DE RIESGOS'!$Z$70="Leve"),CONCATENATE("R",'MAPA DE RIESGOS'!$H$70),"")</f>
        <v/>
      </c>
      <c r="K7" s="309" t="str">
        <f>IF(AND('MAPA DE RIESGOS'!$V$76="Muy Alta",'MAPA DE RIESGOS'!$Z$76="Leve"),CONCATENATE("R",'MAPA DE RIESGOS'!$H$76),"")</f>
        <v/>
      </c>
      <c r="L7" s="309" t="str">
        <f>IF(AND('MAPA DE RIESGOS'!$V$82="Muy Alta",'MAPA DE RIESGOS'!$Z$82="Leve"),CONCATENATE("R",'MAPA DE RIESGOS'!$H$82),"")</f>
        <v/>
      </c>
      <c r="M7" s="309" t="str">
        <f>IF(AND('MAPA DE RIESGOS'!$V$88="Muy Alta",'MAPA DE RIESGOS'!$Z$88="Leve"),CONCATENATE("R",'MAPA DE RIESGOS'!$H$88),"")</f>
        <v/>
      </c>
      <c r="N7" s="309" t="str">
        <f>IF(AND('MAPA DE RIESGOS'!$V$94="Muy Alta",'MAPA DE RIESGOS'!$Z$94="Leve"),CONCATENATE("R",'MAPA DE RIESGOS'!$H$94),"")</f>
        <v/>
      </c>
      <c r="O7" s="309" t="str">
        <f>IF(AND('MAPA DE RIESGOS'!$V$100="Muy Alta",'MAPA DE RIESGOS'!$Z$100="Leve"),CONCATENATE("R",'MAPA DE RIESGOS'!$H$100),"")</f>
        <v/>
      </c>
      <c r="P7" s="309" t="str">
        <f>IF(AND('MAPA DE RIESGOS'!$V$106="Muy Alta",'MAPA DE RIESGOS'!$Z$106="Leve"),CONCATENATE("R",'MAPA DE RIESGOS'!$H$106),"")</f>
        <v/>
      </c>
      <c r="Q7" s="309" t="str">
        <f>IF(AND('MAPA DE RIESGOS'!$V$112="Muy Alta",'MAPA DE RIESGOS'!$Z$112="Leve"),CONCATENATE("R",'MAPA DE RIESGOS'!$H$112),"")</f>
        <v/>
      </c>
      <c r="R7" s="309" t="str">
        <f>IF(AND('MAPA DE RIESGOS'!$V$118="Muy Alta",'MAPA DE RIESGOS'!$Z$118="Leve"),CONCATENATE("R",'MAPA DE RIESGOS'!$H$118),"")</f>
        <v/>
      </c>
      <c r="S7" s="302" t="str">
        <f>IF(AND('MAPA DE RIESGOS'!$V$124="Muy Alta",'MAPA DE RIESGOS'!$Z$124="Leve"),CONCATENATE("R",'MAPA DE RIESGOS'!$H$124),"")</f>
        <v/>
      </c>
      <c r="T7" s="299" t="str">
        <f>IF(AND('MAPA DE RIESGOS'!$V$70="Muy Alta",'MAPA DE RIESGOS'!$Z$70="Menor"),CONCATENATE("R",'MAPA DE RIESGOS'!$H$70),"")</f>
        <v/>
      </c>
      <c r="U7" s="309" t="str">
        <f>IF(AND('MAPA DE RIESGOS'!$V$76="Muy Alta",'MAPA DE RIESGOS'!$Z$76="Menor"),CONCATENATE("R",'MAPA DE RIESGOS'!$H$76),"")</f>
        <v/>
      </c>
      <c r="V7" s="309" t="str">
        <f>IF(AND('MAPA DE RIESGOS'!$V$82="Muy Alta",'MAPA DE RIESGOS'!$Z$82="Menor"),CONCATENATE("R",'MAPA DE RIESGOS'!$H$82),"")</f>
        <v/>
      </c>
      <c r="W7" s="309" t="str">
        <f>IF(AND('MAPA DE RIESGOS'!$V$88="Muy Alta",'MAPA DE RIESGOS'!$Z$88="Menor"),CONCATENATE("R",'MAPA DE RIESGOS'!$H$88),"")</f>
        <v/>
      </c>
      <c r="X7" s="309" t="str">
        <f>IF(AND('MAPA DE RIESGOS'!$V$94="Muy Alta",'MAPA DE RIESGOS'!$Z$94="Menor"),CONCATENATE("R",'MAPA DE RIESGOS'!$H$94),"")</f>
        <v/>
      </c>
      <c r="Y7" s="309" t="str">
        <f>IF(AND('MAPA DE RIESGOS'!$V$100="Muy Alta",'MAPA DE RIESGOS'!$Z$100="Menor"),CONCATENATE("R",'MAPA DE RIESGOS'!$H$100),"")</f>
        <v/>
      </c>
      <c r="Z7" s="309" t="str">
        <f>IF(AND('MAPA DE RIESGOS'!$V$106="Muy Alta",'MAPA DE RIESGOS'!$Z$106="Menor"),CONCATENATE("R",'MAPA DE RIESGOS'!$H$106),"")</f>
        <v/>
      </c>
      <c r="AA7" s="309" t="str">
        <f>IF(AND('MAPA DE RIESGOS'!$V$112="Muy Alta",'MAPA DE RIESGOS'!$Z$112="Menor"),CONCATENATE("R",'MAPA DE RIESGOS'!$H$112),"")</f>
        <v/>
      </c>
      <c r="AB7" s="309" t="str">
        <f>IF(AND('MAPA DE RIESGOS'!$V$118="Muy Alta",'MAPA DE RIESGOS'!$Z$118="Menor"),CONCATENATE("R",'MAPA DE RIESGOS'!$H$118),"")</f>
        <v/>
      </c>
      <c r="AC7" s="302" t="str">
        <f>IF(AND('MAPA DE RIESGOS'!$V$124="Muy Alta",'MAPA DE RIESGOS'!$Z$124="Menor"),CONCATENATE("R",'MAPA DE RIESGOS'!$H$124),"")</f>
        <v/>
      </c>
      <c r="AD7" s="299" t="str">
        <f>IF(AND('MAPA DE RIESGOS'!$V$70="Muy Alta",'MAPA DE RIESGOS'!$Z$70="Moderado"),CONCATENATE("R",'MAPA DE RIESGOS'!$H$70),"")</f>
        <v/>
      </c>
      <c r="AE7" s="309" t="str">
        <f>IF(AND('MAPA DE RIESGOS'!$V$76="Muy Alta",'MAPA DE RIESGOS'!$Z$76="Moderado"),CONCATENATE("R",'MAPA DE RIESGOS'!$H$76),"")</f>
        <v/>
      </c>
      <c r="AF7" s="309" t="str">
        <f>IF(AND('MAPA DE RIESGOS'!$V$82="Muy Alta",'MAPA DE RIESGOS'!$Z$82="Moderado"),CONCATENATE("R",'MAPA DE RIESGOS'!$H$82),"")</f>
        <v/>
      </c>
      <c r="AG7" s="309" t="str">
        <f>IF(AND('MAPA DE RIESGOS'!$V$88="Muy Alta",'MAPA DE RIESGOS'!$Z$88="Moderado"),CONCATENATE("R",'MAPA DE RIESGOS'!$H$88),"")</f>
        <v/>
      </c>
      <c r="AH7" s="309" t="str">
        <f>IF(AND('MAPA DE RIESGOS'!$V$94="Muy Alta",'MAPA DE RIESGOS'!$Z$94="Moderado"),CONCATENATE("R",'MAPA DE RIESGOS'!$H$94),"")</f>
        <v/>
      </c>
      <c r="AI7" s="309" t="str">
        <f>IF(AND('MAPA DE RIESGOS'!$V$100="Muy Alta",'MAPA DE RIESGOS'!$Z$100="Moderado"),CONCATENATE("R",'MAPA DE RIESGOS'!$H$100),"")</f>
        <v/>
      </c>
      <c r="AJ7" s="309" t="str">
        <f>IF(AND('MAPA DE RIESGOS'!$V$106="Muy Alta",'MAPA DE RIESGOS'!$Z$106="Moderado"),CONCATENATE("R",'MAPA DE RIESGOS'!$H$106),"")</f>
        <v/>
      </c>
      <c r="AK7" s="309" t="str">
        <f>IF(AND('MAPA DE RIESGOS'!$V$112="Muy Alta",'MAPA DE RIESGOS'!$Z$112="Moderado"),CONCATENATE("R",'MAPA DE RIESGOS'!$H$112),"")</f>
        <v/>
      </c>
      <c r="AL7" s="309" t="str">
        <f>IF(AND('MAPA DE RIESGOS'!$V$118="Muy Alta",'MAPA DE RIESGOS'!$Z$118="Moderado"),CONCATENATE("R",'MAPA DE RIESGOS'!$H$118),"")</f>
        <v/>
      </c>
      <c r="AM7" s="302" t="str">
        <f>IF(AND('MAPA DE RIESGOS'!$V$124="Muy Alta",'MAPA DE RIESGOS'!$Z$124="Moderado"),CONCATENATE("R",'MAPA DE RIESGOS'!$H$124),"")</f>
        <v/>
      </c>
      <c r="AN7" s="299" t="str">
        <f>IF(AND('MAPA DE RIESGOS'!$V$70="Muy Alta",'MAPA DE RIESGOS'!$Z$70="Mayor"),CONCATENATE("R",'MAPA DE RIESGOS'!$H$70),"")</f>
        <v/>
      </c>
      <c r="AO7" s="309" t="str">
        <f>IF(AND('MAPA DE RIESGOS'!$V$76="Muy Alta",'MAPA DE RIESGOS'!$Z$76="Mayor"),CONCATENATE("R",'MAPA DE RIESGOS'!$H$76),"")</f>
        <v/>
      </c>
      <c r="AP7" s="309" t="str">
        <f>IF(AND('MAPA DE RIESGOS'!$V$82="Muy Alta",'MAPA DE RIESGOS'!$Z$82="Mayor"),CONCATENATE("R",'MAPA DE RIESGOS'!$H$82),"")</f>
        <v/>
      </c>
      <c r="AQ7" s="309" t="str">
        <f>IF(AND('MAPA DE RIESGOS'!$V$88="Muy Alta",'MAPA DE RIESGOS'!$Z$88="Mayor"),CONCATENATE("R",'MAPA DE RIESGOS'!$H$88),"")</f>
        <v/>
      </c>
      <c r="AR7" s="309" t="str">
        <f>IF(AND('MAPA DE RIESGOS'!$V$94="Muy Alta",'MAPA DE RIESGOS'!$Z$94="Mayor"),CONCATENATE("R",'MAPA DE RIESGOS'!$H$94),"")</f>
        <v/>
      </c>
      <c r="AS7" s="309" t="str">
        <f>IF(AND('MAPA DE RIESGOS'!$V$100="Muy Alta",'MAPA DE RIESGOS'!$Z$100="Mayor"),CONCATENATE("R",'MAPA DE RIESGOS'!$H$100),"")</f>
        <v/>
      </c>
      <c r="AT7" s="309" t="str">
        <f>IF(AND('MAPA DE RIESGOS'!$V$106="Muy Alta",'MAPA DE RIESGOS'!$Z$106="Mayor"),CONCATENATE("R",'MAPA DE RIESGOS'!$H$106),"")</f>
        <v/>
      </c>
      <c r="AU7" s="309" t="str">
        <f>IF(AND('MAPA DE RIESGOS'!$V$112="Muy Alta",'MAPA DE RIESGOS'!$Z$112="Mayor"),CONCATENATE("R",'MAPA DE RIESGOS'!$H$112),"")</f>
        <v/>
      </c>
      <c r="AV7" s="309" t="str">
        <f>IF(AND('MAPA DE RIESGOS'!$V$118="Muy Alta",'MAPA DE RIESGOS'!$Z$118="Mayor"),CONCATENATE("R",'MAPA DE RIESGOS'!$H$118),"")</f>
        <v/>
      </c>
      <c r="AW7" s="302" t="str">
        <f>IF(AND('MAPA DE RIESGOS'!$V$124="Muy Alta",'MAPA DE RIESGOS'!$Z$124="Mayor"),CONCATENATE("R",'MAPA DE RIESGOS'!$H$124),"")</f>
        <v/>
      </c>
      <c r="AX7" s="305" t="str">
        <f>IF(AND('MAPA DE RIESGOS'!$V$70="Muy Alta",'MAPA DE RIESGOS'!$Z$70="Catastrófico"),CONCATENATE("R",'MAPA DE RIESGOS'!$H$70),"")</f>
        <v/>
      </c>
      <c r="AY7" s="310" t="str">
        <f>IF(AND('MAPA DE RIESGOS'!$V$76="Muy Alta",'MAPA DE RIESGOS'!$Z$76="Catastrófico"),CONCATENATE("R",'MAPA DE RIESGOS'!$H$76),"")</f>
        <v/>
      </c>
      <c r="AZ7" s="310" t="str">
        <f>IF(AND('MAPA DE RIESGOS'!$V$82="Muy Alta",'MAPA DE RIESGOS'!$Z$82="Catastrófico"),CONCATENATE("R",'MAPA DE RIESGOS'!$H$82),"")</f>
        <v/>
      </c>
      <c r="BA7" s="310" t="str">
        <f>IF(AND('MAPA DE RIESGOS'!$V$88="Muy Alta",'MAPA DE RIESGOS'!$Z$88="Catastrófico"),CONCATENATE("R",'MAPA DE RIESGOS'!$H$88),"")</f>
        <v/>
      </c>
      <c r="BB7" s="310" t="str">
        <f>IF(AND('MAPA DE RIESGOS'!$V$94="Muy Alta",'MAPA DE RIESGOS'!$Z$94="Catastrófico"),CONCATENATE("R",'MAPA DE RIESGOS'!$H$94),"")</f>
        <v/>
      </c>
      <c r="BC7" s="310" t="str">
        <f>IF(AND('MAPA DE RIESGOS'!$V$100="Muy Alta",'MAPA DE RIESGOS'!$Z$100="Catastrófico"),CONCATENATE("R",'MAPA DE RIESGOS'!$H$100),"")</f>
        <v/>
      </c>
      <c r="BD7" s="310" t="str">
        <f>IF(AND('MAPA DE RIESGOS'!$V$106="Muy Alta",'MAPA DE RIESGOS'!$Z$106="Catastrófico"),CONCATENATE("R",'MAPA DE RIESGOS'!$H$106),"")</f>
        <v/>
      </c>
      <c r="BE7" s="310" t="str">
        <f>IF(AND('MAPA DE RIESGOS'!$V$112="Muy Alta",'MAPA DE RIESGOS'!$Z$112="Catastrófico"),CONCATENATE("R",'MAPA DE RIESGOS'!$H$112),"")</f>
        <v/>
      </c>
      <c r="BF7" s="310" t="str">
        <f>IF(AND('MAPA DE RIESGOS'!$V$118="Muy Alta",'MAPA DE RIESGOS'!$Z$118="Catastrófico"),CONCATENATE("R",'MAPA DE RIESGOS'!$H$118),"")</f>
        <v/>
      </c>
      <c r="BG7" s="308" t="str">
        <f>IF(AND('MAPA DE RIESGOS'!$V$124="Muy Alta",'MAPA DE RIESGOS'!$Z$124="Catastrófico"),CONCATENATE("R",'MAPA DE RIESGOS'!$H$124),"")</f>
        <v/>
      </c>
      <c r="BH7" s="67"/>
      <c r="BI7" s="849"/>
      <c r="BJ7" s="850"/>
      <c r="BK7" s="850"/>
      <c r="BL7" s="850"/>
      <c r="BM7" s="850"/>
      <c r="BN7" s="851"/>
    </row>
    <row r="8" spans="1:66" ht="34.5" customHeight="1">
      <c r="B8" s="844"/>
      <c r="C8" s="844"/>
      <c r="D8" s="845"/>
      <c r="E8" s="835"/>
      <c r="F8" s="836"/>
      <c r="G8" s="836"/>
      <c r="H8" s="836"/>
      <c r="I8" s="837"/>
      <c r="J8" s="299" t="str">
        <f>IF(AND('MAPA DE RIESGOS'!$V$136="Muy Alta",'MAPA DE RIESGOS'!$Z$136="Leve"),CONCATENATE("R",'MAPA DE RIESGOS'!$H$136),"")</f>
        <v/>
      </c>
      <c r="K8" s="309" t="str">
        <f>IF(AND('MAPA DE RIESGOS'!$V$142="Muy Alta",'MAPA DE RIESGOS'!$Z$142="Leve"),CONCATENATE("R",'MAPA DE RIESGOS'!$H$142),"")</f>
        <v/>
      </c>
      <c r="L8" s="309" t="str">
        <f>IF(AND('MAPA DE RIESGOS'!$V$148="Muy Alta",'MAPA DE RIESGOS'!$Z$148="Leve"),CONCATENATE("R",'MAPA DE RIESGOS'!$H$148),"")</f>
        <v/>
      </c>
      <c r="M8" s="309" t="str">
        <f>IF(AND('MAPA DE RIESGOS'!$V$154="Muy Alta",'MAPA DE RIESGOS'!$Z$154="Leve"),CONCATENATE("R",'MAPA DE RIESGOS'!$H$154),"")</f>
        <v/>
      </c>
      <c r="N8" s="309" t="str">
        <f>IF(AND('MAPA DE RIESGOS'!$V$160="Muy Alta",'MAPA DE RIESGOS'!$Z$160="Leve"),CONCATENATE("R",'MAPA DE RIESGOS'!$H$160),"")</f>
        <v/>
      </c>
      <c r="O8" s="309" t="str">
        <f>IF(AND('MAPA DE RIESGOS'!$V$166="Muy Alta",'MAPA DE RIESGOS'!$Z$166="Leve"),CONCATENATE("R",'MAPA DE RIESGOS'!$H$166),"")</f>
        <v/>
      </c>
      <c r="P8" s="309" t="str">
        <f>IF(AND('MAPA DE RIESGOS'!$V$172="Muy Alta",'MAPA DE RIESGOS'!$Z$172="Leve"),CONCATENATE("R",'MAPA DE RIESGOS'!$H$172),"")</f>
        <v/>
      </c>
      <c r="Q8" s="309" t="str">
        <f>IF(AND('MAPA DE RIESGOS'!$V$178="Muy Alta",'MAPA DE RIESGOS'!$Z$178="Leve"),CONCATENATE("R",'MAPA DE RIESGOS'!$H$178),"")</f>
        <v/>
      </c>
      <c r="R8" s="309" t="str">
        <f>IF(AND('MAPA DE RIESGOS'!$V$184="Muy Alta",'MAPA DE RIESGOS'!$Z$184="Leve"),CONCATENATE("R",'MAPA DE RIESGOS'!$H$184),"")</f>
        <v/>
      </c>
      <c r="S8" s="302" t="str">
        <f>IF(AND('MAPA DE RIESGOS'!$V$190="Muy Alta",'MAPA DE RIESGOS'!$Z$190="Leve"),CONCATENATE("R",'MAPA DE RIESGOS'!$H$190),"")</f>
        <v/>
      </c>
      <c r="T8" s="299" t="str">
        <f>IF(AND('MAPA DE RIESGOS'!$V$136="Muy Alta",'MAPA DE RIESGOS'!$Z$136="Menor"),CONCATENATE("R",'MAPA DE RIESGOS'!$H$136),"")</f>
        <v/>
      </c>
      <c r="U8" s="309" t="str">
        <f>IF(AND('MAPA DE RIESGOS'!$V$142="Muy Alta",'MAPA DE RIESGOS'!$Z$142="Menor"),CONCATENATE("R",'MAPA DE RIESGOS'!$H$142),"")</f>
        <v/>
      </c>
      <c r="V8" s="309" t="str">
        <f>IF(AND('MAPA DE RIESGOS'!$V$148="Muy Alta",'MAPA DE RIESGOS'!$Z$148="Menor"),CONCATENATE("R",'MAPA DE RIESGOS'!$H$148),"")</f>
        <v/>
      </c>
      <c r="W8" s="309" t="str">
        <f>IF(AND('MAPA DE RIESGOS'!$V$154="Muy Alta",'MAPA DE RIESGOS'!$Z$154="Menor"),CONCATENATE("R",'MAPA DE RIESGOS'!$H$154),"")</f>
        <v/>
      </c>
      <c r="X8" s="309" t="str">
        <f>IF(AND('MAPA DE RIESGOS'!$V$160="Muy Alta",'MAPA DE RIESGOS'!$Z$160="Menor"),CONCATENATE("R",'MAPA DE RIESGOS'!$H$160),"")</f>
        <v/>
      </c>
      <c r="Y8" s="309" t="str">
        <f>IF(AND('MAPA DE RIESGOS'!$V$166="Muy Alta",'MAPA DE RIESGOS'!$Z$166="Menor"),CONCATENATE("R",'MAPA DE RIESGOS'!$H$166),"")</f>
        <v/>
      </c>
      <c r="Z8" s="309" t="str">
        <f>IF(AND('MAPA DE RIESGOS'!$V$172="Muy Alta",'MAPA DE RIESGOS'!$Z$172="Menor"),CONCATENATE("R",'MAPA DE RIESGOS'!$H$172),"")</f>
        <v/>
      </c>
      <c r="AA8" s="309" t="str">
        <f>IF(AND('MAPA DE RIESGOS'!$V$178="Muy Alta",'MAPA DE RIESGOS'!$Z$178="Menor"),CONCATENATE("R",'MAPA DE RIESGOS'!$H$178),"")</f>
        <v/>
      </c>
      <c r="AB8" s="309" t="str">
        <f>IF(AND('MAPA DE RIESGOS'!$V$184="Muy Alta",'MAPA DE RIESGOS'!$Z$184="Menor"),CONCATENATE("R",'MAPA DE RIESGOS'!$H$184),"")</f>
        <v/>
      </c>
      <c r="AC8" s="302" t="str">
        <f>IF(AND('MAPA DE RIESGOS'!$V$190="Muy Alta",'MAPA DE RIESGOS'!$Z$190="Menor"),CONCATENATE("R",'MAPA DE RIESGOS'!$H$190),"")</f>
        <v/>
      </c>
      <c r="AD8" s="299" t="str">
        <f>IF(AND('MAPA DE RIESGOS'!$V$136="Muy Alta",'MAPA DE RIESGOS'!$Z$136="Moderado"),CONCATENATE("R",'MAPA DE RIESGOS'!$H$136),"")</f>
        <v/>
      </c>
      <c r="AE8" s="309" t="str">
        <f>IF(AND('MAPA DE RIESGOS'!$V$142="Muy Alta",'MAPA DE RIESGOS'!$Z$142="Moderado"),CONCATENATE("R",'MAPA DE RIESGOS'!$H$142),"")</f>
        <v/>
      </c>
      <c r="AF8" s="309" t="str">
        <f>IF(AND('MAPA DE RIESGOS'!$V$148="Muy Alta",'MAPA DE RIESGOS'!$Z$148="Moderado"),CONCATENATE("R",'MAPA DE RIESGOS'!$H$148),"")</f>
        <v/>
      </c>
      <c r="AG8" s="309" t="str">
        <f>IF(AND('MAPA DE RIESGOS'!$V$154="Muy Alta",'MAPA DE RIESGOS'!$Z$154="Moderado"),CONCATENATE("R",'MAPA DE RIESGOS'!$H$154),"")</f>
        <v/>
      </c>
      <c r="AH8" s="309" t="str">
        <f>IF(AND('MAPA DE RIESGOS'!$V$160="Muy Alta",'MAPA DE RIESGOS'!$Z$160="Moderado"),CONCATENATE("R",'MAPA DE RIESGOS'!$H$160),"")</f>
        <v/>
      </c>
      <c r="AI8" s="309" t="str">
        <f>IF(AND('MAPA DE RIESGOS'!$V$166="Muy Alta",'MAPA DE RIESGOS'!$Z$166="Moderado"),CONCATENATE("R",'MAPA DE RIESGOS'!$H$166),"")</f>
        <v/>
      </c>
      <c r="AJ8" s="309" t="str">
        <f>IF(AND('MAPA DE RIESGOS'!$V$172="Muy Alta",'MAPA DE RIESGOS'!$Z$172="Moderado"),CONCATENATE("R",'MAPA DE RIESGOS'!$H$172),"")</f>
        <v/>
      </c>
      <c r="AK8" s="309" t="str">
        <f>IF(AND('MAPA DE RIESGOS'!$V$178="Muy Alta",'MAPA DE RIESGOS'!$Z$178="Moderado"),CONCATENATE("R",'MAPA DE RIESGOS'!$H$178),"")</f>
        <v/>
      </c>
      <c r="AL8" s="309" t="str">
        <f>IF(AND('MAPA DE RIESGOS'!$V$184="Muy Alta",'MAPA DE RIESGOS'!$Z$184="Moderado"),CONCATENATE("R",'MAPA DE RIESGOS'!$H$184),"")</f>
        <v/>
      </c>
      <c r="AM8" s="302" t="str">
        <f>IF(AND('MAPA DE RIESGOS'!$V$190="Muy Alta",'MAPA DE RIESGOS'!$Z$190="Moderado"),CONCATENATE("R",'MAPA DE RIESGOS'!$H$190),"")</f>
        <v/>
      </c>
      <c r="AN8" s="299" t="str">
        <f>IF(AND('MAPA DE RIESGOS'!$V$136="Muy Alta",'MAPA DE RIESGOS'!$Z$136="Mayor"),CONCATENATE("R",'MAPA DE RIESGOS'!$H$136),"")</f>
        <v/>
      </c>
      <c r="AO8" s="309" t="str">
        <f>IF(AND('MAPA DE RIESGOS'!$V$142="Muy Alta",'MAPA DE RIESGOS'!$Z$142="Mayor"),CONCATENATE("R",'MAPA DE RIESGOS'!$H$142),"")</f>
        <v/>
      </c>
      <c r="AP8" s="309" t="str">
        <f>IF(AND('MAPA DE RIESGOS'!$V$148="Muy Alta",'MAPA DE RIESGOS'!$Z$148="Mayor"),CONCATENATE("R",'MAPA DE RIESGOS'!$H$148),"")</f>
        <v/>
      </c>
      <c r="AQ8" s="309" t="str">
        <f>IF(AND('MAPA DE RIESGOS'!$V$154="Muy Alta",'MAPA DE RIESGOS'!$Z$154="Mayor"),CONCATENATE("R",'MAPA DE RIESGOS'!$H$154),"")</f>
        <v/>
      </c>
      <c r="AR8" s="309" t="str">
        <f>IF(AND('MAPA DE RIESGOS'!$V$160="Muy Alta",'MAPA DE RIESGOS'!$Z$160="Mayor"),CONCATENATE("R",'MAPA DE RIESGOS'!$H$160),"")</f>
        <v/>
      </c>
      <c r="AS8" s="309" t="str">
        <f>IF(AND('MAPA DE RIESGOS'!$V$166="Muy Alta",'MAPA DE RIESGOS'!$Z$166="Mayor"),CONCATENATE("R",'MAPA DE RIESGOS'!$H$166),"")</f>
        <v/>
      </c>
      <c r="AT8" s="309" t="str">
        <f>IF(AND('MAPA DE RIESGOS'!$V$172="Muy Alta",'MAPA DE RIESGOS'!$Z$172="Mayor"),CONCATENATE("R",'MAPA DE RIESGOS'!$H$172),"")</f>
        <v/>
      </c>
      <c r="AU8" s="309" t="str">
        <f>IF(AND('MAPA DE RIESGOS'!$V$178="Muy Alta",'MAPA DE RIESGOS'!$Z$178="Mayor"),CONCATENATE("R",'MAPA DE RIESGOS'!$H$178),"")</f>
        <v/>
      </c>
      <c r="AV8" s="309" t="str">
        <f>IF(AND('MAPA DE RIESGOS'!$V$184="Muy Alta",'MAPA DE RIESGOS'!$Z$184="Mayor"),CONCATENATE("R",'MAPA DE RIESGOS'!$H$184),"")</f>
        <v/>
      </c>
      <c r="AW8" s="302" t="str">
        <f>IF(AND('MAPA DE RIESGOS'!$V$190="Muy Alta",'MAPA DE RIESGOS'!$Z$190="Mayor"),CONCATENATE("R",'MAPA DE RIESGOS'!$H$190),"")</f>
        <v/>
      </c>
      <c r="AX8" s="305" t="str">
        <f>IF(AND('MAPA DE RIESGOS'!$V$136="Muy Alta",'MAPA DE RIESGOS'!$Z$136="Catastrófico"),CONCATENATE("R",'MAPA DE RIESGOS'!$H$136),"")</f>
        <v/>
      </c>
      <c r="AY8" s="310" t="str">
        <f>IF(AND('MAPA DE RIESGOS'!$V$142="Muy Alta",'MAPA DE RIESGOS'!$Z$142="Catastrófico"),CONCATENATE("R",'MAPA DE RIESGOS'!$H$142),"")</f>
        <v/>
      </c>
      <c r="AZ8" s="310" t="str">
        <f>IF(AND('MAPA DE RIESGOS'!$V$148="Muy Alta",'MAPA DE RIESGOS'!$Z$148="Catastrófico"),CONCATENATE("R",'MAPA DE RIESGOS'!$H$148),"")</f>
        <v/>
      </c>
      <c r="BA8" s="310" t="str">
        <f>IF(AND('MAPA DE RIESGOS'!$V$154="Muy Alta",'MAPA DE RIESGOS'!$Z$154="Catastrófico"),CONCATENATE("R",'MAPA DE RIESGOS'!$H$154),"")</f>
        <v/>
      </c>
      <c r="BB8" s="310" t="str">
        <f>IF(AND('MAPA DE RIESGOS'!$V$160="Muy Alta",'MAPA DE RIESGOS'!$Z$160="Catastrófico"),CONCATENATE("R",'MAPA DE RIESGOS'!$H$160),"")</f>
        <v/>
      </c>
      <c r="BC8" s="310" t="str">
        <f>IF(AND('MAPA DE RIESGOS'!$V$166="Muy Alta",'MAPA DE RIESGOS'!$Z$166="Catastrófico"),CONCATENATE("R",'MAPA DE RIESGOS'!$H$166),"")</f>
        <v/>
      </c>
      <c r="BD8" s="310" t="str">
        <f>IF(AND('MAPA DE RIESGOS'!$V$172="Muy Alta",'MAPA DE RIESGOS'!$Z$172="Catastrófico"),CONCATENATE("R",'MAPA DE RIESGOS'!$H$172),"")</f>
        <v/>
      </c>
      <c r="BE8" s="310" t="str">
        <f>IF(AND('MAPA DE RIESGOS'!$V$178="Muy Alta",'MAPA DE RIESGOS'!$Z$178="Catastrófico"),CONCATENATE("R",'MAPA DE RIESGOS'!$H$178),"")</f>
        <v/>
      </c>
      <c r="BF8" s="310" t="str">
        <f>IF(AND('MAPA DE RIESGOS'!$V$184="Muy Alta",'MAPA DE RIESGOS'!$Z$184="Catastrófico"),CONCATENATE("R",'MAPA DE RIESGOS'!$H$184),"")</f>
        <v/>
      </c>
      <c r="BG8" s="308" t="str">
        <f>IF(AND('MAPA DE RIESGOS'!$V$190="Muy Alta",'MAPA DE RIESGOS'!$Z$190="Catastrófico"),CONCATENATE("R",'MAPA DE RIESGOS'!$H$190),"")</f>
        <v/>
      </c>
      <c r="BH8" s="67"/>
      <c r="BI8" s="849"/>
      <c r="BJ8" s="850"/>
      <c r="BK8" s="850"/>
      <c r="BL8" s="850"/>
      <c r="BM8" s="850"/>
      <c r="BN8" s="851"/>
    </row>
    <row r="9" spans="1:66" ht="34.5" customHeight="1">
      <c r="B9" s="844"/>
      <c r="C9" s="844"/>
      <c r="D9" s="845"/>
      <c r="E9" s="835"/>
      <c r="F9" s="836"/>
      <c r="G9" s="836"/>
      <c r="H9" s="836"/>
      <c r="I9" s="837"/>
      <c r="J9" s="299" t="str">
        <f>IF(AND('MAPA DE RIESGOS'!$V$196="Muy Alta",'MAPA DE RIESGOS'!$Z$196="Leve"),CONCATENATE("R",'MAPA DE RIESGOS'!$H$196),"")</f>
        <v/>
      </c>
      <c r="K9" s="309" t="str">
        <f>IF(AND('MAPA DE RIESGOS'!$V$202="Muy Alta",'MAPA DE RIESGOS'!$Z$202="Leve"),CONCATENATE("R",'MAPA DE RIESGOS'!$H$202),"")</f>
        <v/>
      </c>
      <c r="L9" s="309" t="str">
        <f>IF(AND('MAPA DE RIESGOS'!$V$208="Muy Alta",'MAPA DE RIESGOS'!$Z$208="Leve"),CONCATENATE("R",'MAPA DE RIESGOS'!$H$208),"")</f>
        <v/>
      </c>
      <c r="M9" s="309" t="str">
        <f>IF(AND('MAPA DE RIESGOS'!$V$214="Muy Alta",'MAPA DE RIESGOS'!$Z$214="Leve"),CONCATENATE("R",'MAPA DE RIESGOS'!$H$214),"")</f>
        <v/>
      </c>
      <c r="N9" s="309" t="str">
        <f>IF(AND('MAPA DE RIESGOS'!$V$220="Muy Alta",'MAPA DE RIESGOS'!$Z$220="Leve"),CONCATENATE("R",'MAPA DE RIESGOS'!$H$220),"")</f>
        <v/>
      </c>
      <c r="O9" s="309" t="str">
        <f>IF(AND('MAPA DE RIESGOS'!$V$232="Muy Alta",'MAPA DE RIESGOS'!$Z$232="Leve"),CONCATENATE("R",'MAPA DE RIESGOS'!$H$232),"")</f>
        <v/>
      </c>
      <c r="P9" s="309" t="str">
        <f>IF(AND('MAPA DE RIESGOS'!$V$238="Muy Alta",'MAPA DE RIESGOS'!$Z$238="Leve"),CONCATENATE("R",'MAPA DE RIESGOS'!$H$238),"")</f>
        <v/>
      </c>
      <c r="Q9" s="309" t="str">
        <f>IF(AND('MAPA DE RIESGOS'!$V$244="Muy Alta",'MAPA DE RIESGOS'!$Z$244="Leve"),CONCATENATE("R",'MAPA DE RIESGOS'!$H$244),"")</f>
        <v/>
      </c>
      <c r="R9" s="309" t="str">
        <f>IF(AND('MAPA DE RIESGOS'!$V$250="Muy Alta",'MAPA DE RIESGOS'!$Z$250="Leve"),CONCATENATE("R",'MAPA DE RIESGOS'!$H$250),"")</f>
        <v/>
      </c>
      <c r="S9" s="302" t="str">
        <f>IF(AND('MAPA DE RIESGOS'!$V$256="Muy Alta",'MAPA DE RIESGOS'!$Z$256="Leve"),CONCATENATE("R",'MAPA DE RIESGOS'!$H$256),"")</f>
        <v/>
      </c>
      <c r="T9" s="299" t="str">
        <f>IF(AND('MAPA DE RIESGOS'!$V$196="Muy Alta",'MAPA DE RIESGOS'!$Z$196="Menor"),CONCATENATE("R",'MAPA DE RIESGOS'!$H$196),"")</f>
        <v/>
      </c>
      <c r="U9" s="309" t="str">
        <f>IF(AND('MAPA DE RIESGOS'!$V$202="Muy Alta",'MAPA DE RIESGOS'!$Z$202="Menor"),CONCATENATE("R",'MAPA DE RIESGOS'!$H$202),"")</f>
        <v/>
      </c>
      <c r="V9" s="309" t="str">
        <f>IF(AND('MAPA DE RIESGOS'!$V$208="Muy Alta",'MAPA DE RIESGOS'!$Z$208="Menor"),CONCATENATE("R",'MAPA DE RIESGOS'!$H$208),"")</f>
        <v/>
      </c>
      <c r="W9" s="309" t="str">
        <f>IF(AND('MAPA DE RIESGOS'!$V$214="Muy Alta",'MAPA DE RIESGOS'!$Z$214="Menor"),CONCATENATE("R",'MAPA DE RIESGOS'!$H$214),"")</f>
        <v/>
      </c>
      <c r="X9" s="309" t="str">
        <f>IF(AND('MAPA DE RIESGOS'!$V$220="Muy Alta",'MAPA DE RIESGOS'!$Z$220="Menor"),CONCATENATE("R",'MAPA DE RIESGOS'!$H$220),"")</f>
        <v/>
      </c>
      <c r="Y9" s="309" t="str">
        <f>IF(AND('MAPA DE RIESGOS'!$V$232="Muy Alta",'MAPA DE RIESGOS'!$Z$232="Menor"),CONCATENATE("R",'MAPA DE RIESGOS'!$H$232),"")</f>
        <v/>
      </c>
      <c r="Z9" s="309" t="str">
        <f>IF(AND('MAPA DE RIESGOS'!$V$238="Muy Alta",'MAPA DE RIESGOS'!$Z$238="Menor"),CONCATENATE("R",'MAPA DE RIESGOS'!$H$238),"")</f>
        <v/>
      </c>
      <c r="AA9" s="309" t="str">
        <f>IF(AND('MAPA DE RIESGOS'!$V$244="Muy Alta",'MAPA DE RIESGOS'!$Z$244="Menor"),CONCATENATE("R",'MAPA DE RIESGOS'!$H$244),"")</f>
        <v/>
      </c>
      <c r="AB9" s="309" t="str">
        <f>IF(AND('MAPA DE RIESGOS'!$V$250="Muy Alta",'MAPA DE RIESGOS'!$Z$250="Menor"),CONCATENATE("R",'MAPA DE RIESGOS'!$H$250),"")</f>
        <v/>
      </c>
      <c r="AC9" s="302" t="str">
        <f>IF(AND('MAPA DE RIESGOS'!$V$256="Muy Alta",'MAPA DE RIESGOS'!$Z$256="Menor"),CONCATENATE("R",'MAPA DE RIESGOS'!$H$256),"")</f>
        <v/>
      </c>
      <c r="AD9" s="299" t="str">
        <f>IF(AND('MAPA DE RIESGOS'!$V$196="Muy Alta",'MAPA DE RIESGOS'!$Z$196="Moderado"),CONCATENATE("R",'MAPA DE RIESGOS'!$H$196),"")</f>
        <v/>
      </c>
      <c r="AE9" s="309" t="str">
        <f>IF(AND('MAPA DE RIESGOS'!$V$202="Muy Alta",'MAPA DE RIESGOS'!$Z$202="Moderado"),CONCATENATE("R",'MAPA DE RIESGOS'!$H$202),"")</f>
        <v/>
      </c>
      <c r="AF9" s="309" t="str">
        <f>IF(AND('MAPA DE RIESGOS'!$V$208="Muy Alta",'MAPA DE RIESGOS'!$Z$208="Moderado"),CONCATENATE("R",'MAPA DE RIESGOS'!$H$208),"")</f>
        <v/>
      </c>
      <c r="AG9" s="309" t="str">
        <f>IF(AND('MAPA DE RIESGOS'!$V$214="Muy Alta",'MAPA DE RIESGOS'!$Z$214="Moderado"),CONCATENATE("R",'MAPA DE RIESGOS'!$H$214),"")</f>
        <v/>
      </c>
      <c r="AH9" s="309" t="str">
        <f>IF(AND('MAPA DE RIESGOS'!$V$220="Muy Alta",'MAPA DE RIESGOS'!$Z$220="Moderado"),CONCATENATE("R",'MAPA DE RIESGOS'!$H$220),"")</f>
        <v/>
      </c>
      <c r="AI9" s="309" t="str">
        <f>IF(AND('MAPA DE RIESGOS'!$V$232="Muy Alta",'MAPA DE RIESGOS'!$Z$232="Moderado"),CONCATENATE("R",'MAPA DE RIESGOS'!$H$232),"")</f>
        <v/>
      </c>
      <c r="AJ9" s="309" t="str">
        <f>IF(AND('MAPA DE RIESGOS'!$V$238="Muy Alta",'MAPA DE RIESGOS'!$Z$238="Moderado"),CONCATENATE("R",'MAPA DE RIESGOS'!$H$238),"")</f>
        <v/>
      </c>
      <c r="AK9" s="309" t="str">
        <f>IF(AND('MAPA DE RIESGOS'!$V$244="Muy Alta",'MAPA DE RIESGOS'!$Z$244="Moderado"),CONCATENATE("R",'MAPA DE RIESGOS'!$H$244),"")</f>
        <v/>
      </c>
      <c r="AL9" s="309" t="str">
        <f>IF(AND('MAPA DE RIESGOS'!$V$250="Muy Alta",'MAPA DE RIESGOS'!$Z$250="Moderado"),CONCATENATE("R",'MAPA DE RIESGOS'!$H$250),"")</f>
        <v/>
      </c>
      <c r="AM9" s="302" t="str">
        <f>IF(AND('MAPA DE RIESGOS'!$V$256="Muy Alta",'MAPA DE RIESGOS'!$Z$256="Moderado"),CONCATENATE("R",'MAPA DE RIESGOS'!$H$256),"")</f>
        <v/>
      </c>
      <c r="AN9" s="299" t="str">
        <f>IF(AND('MAPA DE RIESGOS'!$V$196="Muy Alta",'MAPA DE RIESGOS'!$Z$196="Mayor"),CONCATENATE("R",'MAPA DE RIESGOS'!$H$196),"")</f>
        <v/>
      </c>
      <c r="AO9" s="309" t="str">
        <f>IF(AND('MAPA DE RIESGOS'!$V$202="Muy Alta",'MAPA DE RIESGOS'!$Z$202="Mayor"),CONCATENATE("R",'MAPA DE RIESGOS'!$H$202),"")</f>
        <v/>
      </c>
      <c r="AP9" s="309" t="str">
        <f>IF(AND('MAPA DE RIESGOS'!$V$208="Muy Alta",'MAPA DE RIESGOS'!$Z$208="Mayor"),CONCATENATE("R",'MAPA DE RIESGOS'!$H$208),"")</f>
        <v/>
      </c>
      <c r="AQ9" s="309" t="str">
        <f>IF(AND('MAPA DE RIESGOS'!$V$214="Muy Alta",'MAPA DE RIESGOS'!$Z$214="Mayor"),CONCATENATE("R",'MAPA DE RIESGOS'!$H$214),"")</f>
        <v/>
      </c>
      <c r="AR9" s="309" t="str">
        <f>IF(AND('MAPA DE RIESGOS'!$V$220="Muy Alta",'MAPA DE RIESGOS'!$Z$220="Mayor"),CONCATENATE("R",'MAPA DE RIESGOS'!$H$220),"")</f>
        <v/>
      </c>
      <c r="AS9" s="309" t="str">
        <f>IF(AND('MAPA DE RIESGOS'!$V$232="Muy Alta",'MAPA DE RIESGOS'!$Z$232="Mayor"),CONCATENATE("R",'MAPA DE RIESGOS'!$H$232),"")</f>
        <v/>
      </c>
      <c r="AT9" s="309" t="str">
        <f>IF(AND('MAPA DE RIESGOS'!$V$238="Muy Alta",'MAPA DE RIESGOS'!$Z$238="Mayor"),CONCATENATE("R",'MAPA DE RIESGOS'!$H$238),"")</f>
        <v/>
      </c>
      <c r="AU9" s="309" t="str">
        <f>IF(AND('MAPA DE RIESGOS'!$V$244="Muy Alta",'MAPA DE RIESGOS'!$Z$244="Mayor"),CONCATENATE("R",'MAPA DE RIESGOS'!$H$244),"")</f>
        <v/>
      </c>
      <c r="AV9" s="309" t="str">
        <f>IF(AND('MAPA DE RIESGOS'!$V$250="Muy Alta",'MAPA DE RIESGOS'!$Z$250="Mayor"),CONCATENATE("R",'MAPA DE RIESGOS'!$H$250),"")</f>
        <v/>
      </c>
      <c r="AW9" s="302" t="str">
        <f>IF(AND('MAPA DE RIESGOS'!$V$256="Muy Alta",'MAPA DE RIESGOS'!$Z$256="Mayor"),CONCATENATE("R",'MAPA DE RIESGOS'!$H$256),"")</f>
        <v/>
      </c>
      <c r="AX9" s="305" t="str">
        <f>IF(AND('MAPA DE RIESGOS'!$V$196="Muy Alta",'MAPA DE RIESGOS'!$Z$196="Catastrófico"),CONCATENATE("R",'MAPA DE RIESGOS'!$H$196),"")</f>
        <v/>
      </c>
      <c r="AY9" s="310" t="str">
        <f>IF(AND('MAPA DE RIESGOS'!$V$202="Muy Alta",'MAPA DE RIESGOS'!$Z$202="Catastrófico"),CONCATENATE("R",'MAPA DE RIESGOS'!$H$202),"")</f>
        <v/>
      </c>
      <c r="AZ9" s="310" t="str">
        <f>IF(AND('MAPA DE RIESGOS'!$V$208="Muy Alta",'MAPA DE RIESGOS'!$Z$208="Catastrófico"),CONCATENATE("R",'MAPA DE RIESGOS'!$H$208),"")</f>
        <v/>
      </c>
      <c r="BA9" s="310" t="str">
        <f>IF(AND('MAPA DE RIESGOS'!$V$214="Muy Alta",'MAPA DE RIESGOS'!$Z$214="Catastrófico"),CONCATENATE("R",'MAPA DE RIESGOS'!$H$214),"")</f>
        <v/>
      </c>
      <c r="BB9" s="310" t="str">
        <f>IF(AND('MAPA DE RIESGOS'!$V$220="Muy Alta",'MAPA DE RIESGOS'!$Z$220="Catastrófico"),CONCATENATE("R",'MAPA DE RIESGOS'!$H$220),"")</f>
        <v/>
      </c>
      <c r="BC9" s="310" t="str">
        <f>IF(AND('MAPA DE RIESGOS'!$V$232="Muy Alta",'MAPA DE RIESGOS'!$Z$232="Catastrófico"),CONCATENATE("R",'MAPA DE RIESGOS'!$H$232),"")</f>
        <v/>
      </c>
      <c r="BD9" s="310" t="str">
        <f>IF(AND('MAPA DE RIESGOS'!$V$238="Muy Alta",'MAPA DE RIESGOS'!$Z$238="Catastrófico"),CONCATENATE("R",'MAPA DE RIESGOS'!$H$238),"")</f>
        <v/>
      </c>
      <c r="BE9" s="310" t="str">
        <f>IF(AND('MAPA DE RIESGOS'!$V$244="Muy Alta",'MAPA DE RIESGOS'!$Z$244="Catastrófico"),CONCATENATE("R",'MAPA DE RIESGOS'!$H$244),"")</f>
        <v/>
      </c>
      <c r="BF9" s="310" t="str">
        <f>IF(AND('MAPA DE RIESGOS'!$V$250="Muy Alta",'MAPA DE RIESGOS'!$Z$250="Catastrófico"),CONCATENATE("R",'MAPA DE RIESGOS'!$H$250),"")</f>
        <v/>
      </c>
      <c r="BG9" s="308" t="str">
        <f>IF(AND('MAPA DE RIESGOS'!$V$256="Muy Alta",'MAPA DE RIESGOS'!$Z$256="Catastrófico"),CONCATENATE("R",'MAPA DE RIESGOS'!$H$256),"")</f>
        <v/>
      </c>
      <c r="BH9" s="67"/>
      <c r="BI9" s="849"/>
      <c r="BJ9" s="850"/>
      <c r="BK9" s="850"/>
      <c r="BL9" s="850"/>
      <c r="BM9" s="850"/>
      <c r="BN9" s="851"/>
    </row>
    <row r="10" spans="1:66" ht="34.5" customHeight="1">
      <c r="B10" s="844"/>
      <c r="C10" s="844"/>
      <c r="D10" s="845"/>
      <c r="E10" s="835"/>
      <c r="F10" s="836"/>
      <c r="G10" s="836"/>
      <c r="H10" s="836"/>
      <c r="I10" s="837"/>
      <c r="J10" s="299" t="str">
        <f>IF(AND('MAPA DE RIESGOS'!$V$262="Muy Alta",'MAPA DE RIESGOS'!$Z$262="Leve"),CONCATENATE("R",'MAPA DE RIESGOS'!$H$262),"")</f>
        <v/>
      </c>
      <c r="K10" s="309" t="str">
        <f>IF(AND('MAPA DE RIESGOS'!$V$268="Muy Alta",'MAPA DE RIESGOS'!$Z$268="Leve"),CONCATENATE("R",'MAPA DE RIESGOS'!$H$268),"")</f>
        <v/>
      </c>
      <c r="L10" s="309" t="str">
        <f>IF(AND('MAPA DE RIESGOS'!$V$274="Muy Alta",'MAPA DE RIESGOS'!$Z$274="Leve"),CONCATENATE("R",'MAPA DE RIESGOS'!$H$274),"")</f>
        <v/>
      </c>
      <c r="M10" s="309" t="str">
        <f>IF(AND('MAPA DE RIESGOS'!$V$280="Muy Alta",'MAPA DE RIESGOS'!$Z$280="Leve"),CONCATENATE("R",'MAPA DE RIESGOS'!$H$280),"")</f>
        <v/>
      </c>
      <c r="N10" s="309" t="str">
        <f>IF(AND('MAPA DE RIESGOS'!$V$286="Muy Alta",'MAPA DE RIESGOS'!$Z$286="Leve"),CONCATENATE("R",'MAPA DE RIESGOS'!$H$286),"")</f>
        <v/>
      </c>
      <c r="O10" s="309" t="str">
        <f>IF(AND('MAPA DE RIESGOS'!$V$292="Muy Alta",'MAPA DE RIESGOS'!$Z$292="Leve"),CONCATENATE("R",'MAPA DE RIESGOS'!$H$292),"")</f>
        <v/>
      </c>
      <c r="P10" s="309" t="str">
        <f>IF(AND('MAPA DE RIESGOS'!$V$298="Muy Alta",'MAPA DE RIESGOS'!$Z$298="Leve"),CONCATENATE("R",'MAPA DE RIESGOS'!$H$298),"")</f>
        <v/>
      </c>
      <c r="Q10" s="309" t="str">
        <f>IF(AND('MAPA DE RIESGOS'!$V$304="Muy Alta",'MAPA DE RIESGOS'!$Z$304="Leve"),CONCATENATE("R",'MAPA DE RIESGOS'!$H$304),"")</f>
        <v/>
      </c>
      <c r="R10" s="309" t="str">
        <f>IF(AND('MAPA DE RIESGOS'!$V$310="Muy Alta",'MAPA DE RIESGOS'!$Z$310="Leve"),CONCATENATE("R",'MAPA DE RIESGOS'!$H$310),"")</f>
        <v/>
      </c>
      <c r="S10" s="302" t="str">
        <f>IF(AND('MAPA DE RIESGOS'!$V$316="Muy Alta",'MAPA DE RIESGOS'!$Z$316="Leve"),CONCATENATE("R",'MAPA DE RIESGOS'!$H$316),"")</f>
        <v/>
      </c>
      <c r="T10" s="299" t="str">
        <f>IF(AND('MAPA DE RIESGOS'!$V$262="Muy Alta",'MAPA DE RIESGOS'!$Z$262="Menor"),CONCATENATE("R",'MAPA DE RIESGOS'!$H$262),"")</f>
        <v/>
      </c>
      <c r="U10" s="309" t="str">
        <f>IF(AND('MAPA DE RIESGOS'!$V$268="Muy Alta",'MAPA DE RIESGOS'!$Z$268="Menor"),CONCATENATE("R",'MAPA DE RIESGOS'!$H$268),"")</f>
        <v/>
      </c>
      <c r="V10" s="309" t="str">
        <f>IF(AND('MAPA DE RIESGOS'!$V$274="Muy Alta",'MAPA DE RIESGOS'!$Z$274="Menor"),CONCATENATE("R",'MAPA DE RIESGOS'!$H$274),"")</f>
        <v/>
      </c>
      <c r="W10" s="309" t="str">
        <f>IF(AND('MAPA DE RIESGOS'!$V$280="Muy Alta",'MAPA DE RIESGOS'!$Z$280="Menor"),CONCATENATE("R",'MAPA DE RIESGOS'!$H$280),"")</f>
        <v/>
      </c>
      <c r="X10" s="309" t="str">
        <f>IF(AND('MAPA DE RIESGOS'!$V$286="Muy Alta",'MAPA DE RIESGOS'!$Z$286="Menor"),CONCATENATE("R",'MAPA DE RIESGOS'!$H$286),"")</f>
        <v/>
      </c>
      <c r="Y10" s="309" t="str">
        <f>IF(AND('MAPA DE RIESGOS'!$V$292="Muy Alta",'MAPA DE RIESGOS'!$Z$292="Menor"),CONCATENATE("R",'MAPA DE RIESGOS'!$H$292),"")</f>
        <v/>
      </c>
      <c r="Z10" s="309" t="str">
        <f>IF(AND('MAPA DE RIESGOS'!$V$298="Muy Alta",'MAPA DE RIESGOS'!$Z$298="Menor"),CONCATENATE("R",'MAPA DE RIESGOS'!$H$298),"")</f>
        <v/>
      </c>
      <c r="AA10" s="309" t="str">
        <f>IF(AND('MAPA DE RIESGOS'!$V$304="Muy Alta",'MAPA DE RIESGOS'!$Z$304="Menor"),CONCATENATE("R",'MAPA DE RIESGOS'!$H$304),"")</f>
        <v/>
      </c>
      <c r="AB10" s="309" t="str">
        <f>IF(AND('MAPA DE RIESGOS'!$V$310="Muy Alta",'MAPA DE RIESGOS'!$Z$310="Menor"),CONCATENATE("R",'MAPA DE RIESGOS'!$H$310),"")</f>
        <v/>
      </c>
      <c r="AC10" s="302" t="str">
        <f>IF(AND('MAPA DE RIESGOS'!$V$316="Muy Alta",'MAPA DE RIESGOS'!$Z$316="Menor"),CONCATENATE("R",'MAPA DE RIESGOS'!$H$316),"")</f>
        <v/>
      </c>
      <c r="AD10" s="299" t="str">
        <f>IF(AND('MAPA DE RIESGOS'!$V$262="Muy Alta",'MAPA DE RIESGOS'!$Z$262="Moderado"),CONCATENATE("R",'MAPA DE RIESGOS'!$H$262),"")</f>
        <v/>
      </c>
      <c r="AE10" s="309" t="str">
        <f>IF(AND('MAPA DE RIESGOS'!$V$268="Muy Alta",'MAPA DE RIESGOS'!$Z$268="Moderado"),CONCATENATE("R",'MAPA DE RIESGOS'!$H$268),"")</f>
        <v/>
      </c>
      <c r="AF10" s="309" t="str">
        <f>IF(AND('MAPA DE RIESGOS'!$V$274="Muy Alta",'MAPA DE RIESGOS'!$Z$274="Moderado"),CONCATENATE("R",'MAPA DE RIESGOS'!$H$274),"")</f>
        <v/>
      </c>
      <c r="AG10" s="309" t="str">
        <f>IF(AND('MAPA DE RIESGOS'!$V$280="Muy Alta",'MAPA DE RIESGOS'!$Z$280="Moderado"),CONCATENATE("R",'MAPA DE RIESGOS'!$H$280),"")</f>
        <v/>
      </c>
      <c r="AH10" s="309" t="str">
        <f>IF(AND('MAPA DE RIESGOS'!$V$286="Muy Alta",'MAPA DE RIESGOS'!$Z$286="Moderado"),CONCATENATE("R",'MAPA DE RIESGOS'!$H$286),"")</f>
        <v/>
      </c>
      <c r="AI10" s="309" t="str">
        <f>IF(AND('MAPA DE RIESGOS'!$V$292="Muy Alta",'MAPA DE RIESGOS'!$Z$292="Moderado"),CONCATENATE("R",'MAPA DE RIESGOS'!$H$292),"")</f>
        <v/>
      </c>
      <c r="AJ10" s="309" t="str">
        <f>IF(AND('MAPA DE RIESGOS'!$V$298="Muy Alta",'MAPA DE RIESGOS'!$Z$298="Moderado"),CONCATENATE("R",'MAPA DE RIESGOS'!$H$298),"")</f>
        <v/>
      </c>
      <c r="AK10" s="309" t="str">
        <f>IF(AND('MAPA DE RIESGOS'!$V$304="Muy Alta",'MAPA DE RIESGOS'!$Z$304="Moderado"),CONCATENATE("R",'MAPA DE RIESGOS'!$H$304),"")</f>
        <v/>
      </c>
      <c r="AL10" s="309" t="str">
        <f>IF(AND('MAPA DE RIESGOS'!$V$310="Muy Alta",'MAPA DE RIESGOS'!$Z$310="Moderado"),CONCATENATE("R",'MAPA DE RIESGOS'!$H$310),"")</f>
        <v/>
      </c>
      <c r="AM10" s="302" t="str">
        <f>IF(AND('MAPA DE RIESGOS'!$V$316="Muy Alta",'MAPA DE RIESGOS'!$Z$316="Moderado"),CONCATENATE("R",'MAPA DE RIESGOS'!$H$316),"")</f>
        <v/>
      </c>
      <c r="AN10" s="299" t="str">
        <f>IF(AND('MAPA DE RIESGOS'!$V$262="Muy Alta",'MAPA DE RIESGOS'!$Z$262="Mayor"),CONCATENATE("R",'MAPA DE RIESGOS'!$H$262),"")</f>
        <v/>
      </c>
      <c r="AO10" s="309" t="str">
        <f>IF(AND('MAPA DE RIESGOS'!$V$268="Muy Alta",'MAPA DE RIESGOS'!$Z$268="Mayor"),CONCATENATE("R",'MAPA DE RIESGOS'!$H$268),"")</f>
        <v/>
      </c>
      <c r="AP10" s="309" t="str">
        <f>IF(AND('MAPA DE RIESGOS'!$V$274="Muy Alta",'MAPA DE RIESGOS'!$Z$274="Mayor"),CONCATENATE("R",'MAPA DE RIESGOS'!$H$274),"")</f>
        <v/>
      </c>
      <c r="AQ10" s="309" t="str">
        <f>IF(AND('MAPA DE RIESGOS'!$V$280="Muy Alta",'MAPA DE RIESGOS'!$Z$280="Mayor"),CONCATENATE("R",'MAPA DE RIESGOS'!$H$280),"")</f>
        <v/>
      </c>
      <c r="AR10" s="309" t="str">
        <f>IF(AND('MAPA DE RIESGOS'!$V$286="Muy Alta",'MAPA DE RIESGOS'!$Z$286="Mayor"),CONCATENATE("R",'MAPA DE RIESGOS'!$H$286),"")</f>
        <v/>
      </c>
      <c r="AS10" s="309" t="str">
        <f>IF(AND('MAPA DE RIESGOS'!$V$292="Muy Alta",'MAPA DE RIESGOS'!$Z$292="Mayor"),CONCATENATE("R",'MAPA DE RIESGOS'!$H$292),"")</f>
        <v/>
      </c>
      <c r="AT10" s="309" t="str">
        <f>IF(AND('MAPA DE RIESGOS'!$V$298="Muy Alta",'MAPA DE RIESGOS'!$Z$298="Mayor"),CONCATENATE("R",'MAPA DE RIESGOS'!$H$298),"")</f>
        <v/>
      </c>
      <c r="AU10" s="309" t="str">
        <f>IF(AND('MAPA DE RIESGOS'!$V$304="Muy Alta",'MAPA DE RIESGOS'!$Z$304="Mayor"),CONCATENATE("R",'MAPA DE RIESGOS'!$H$304),"")</f>
        <v/>
      </c>
      <c r="AV10" s="309" t="str">
        <f>IF(AND('MAPA DE RIESGOS'!$V$310="Muy Alta",'MAPA DE RIESGOS'!$Z$310="Mayor"),CONCATENATE("R",'MAPA DE RIESGOS'!$H$310),"")</f>
        <v/>
      </c>
      <c r="AW10" s="302" t="str">
        <f>IF(AND('MAPA DE RIESGOS'!$V$316="Muy Alta",'MAPA DE RIESGOS'!$Z$316="Mayor"),CONCATENATE("R",'MAPA DE RIESGOS'!$H$316),"")</f>
        <v/>
      </c>
      <c r="AX10" s="305" t="str">
        <f>IF(AND('MAPA DE RIESGOS'!$V$262="Muy Alta",'MAPA DE RIESGOS'!$Z$262="Catastrófico"),CONCATENATE("R",'MAPA DE RIESGOS'!$H$262),"")</f>
        <v/>
      </c>
      <c r="AY10" s="310" t="str">
        <f>IF(AND('MAPA DE RIESGOS'!$V$268="Muy Alta",'MAPA DE RIESGOS'!$Z$268="Catastrófico"),CONCATENATE("R",'MAPA DE RIESGOS'!$H$268),"")</f>
        <v/>
      </c>
      <c r="AZ10" s="310" t="str">
        <f>IF(AND('MAPA DE RIESGOS'!$V$274="Muy Alta",'MAPA DE RIESGOS'!$Z$274="Catastrófico"),CONCATENATE("R",'MAPA DE RIESGOS'!$H$274),"")</f>
        <v/>
      </c>
      <c r="BA10" s="310" t="str">
        <f>IF(AND('MAPA DE RIESGOS'!$V$280="Muy Alta",'MAPA DE RIESGOS'!$Z$280="Catastrófico"),CONCATENATE("R",'MAPA DE RIESGOS'!$H$280),"")</f>
        <v/>
      </c>
      <c r="BB10" s="310" t="str">
        <f>IF(AND('MAPA DE RIESGOS'!$V$286="Muy Alta",'MAPA DE RIESGOS'!$Z$286="Catastrófico"),CONCATENATE("R",'MAPA DE RIESGOS'!$H$286),"")</f>
        <v/>
      </c>
      <c r="BC10" s="310" t="str">
        <f>IF(AND('MAPA DE RIESGOS'!$V$292="Muy Alta",'MAPA DE RIESGOS'!$Z$292="Catastrófico"),CONCATENATE("R",'MAPA DE RIESGOS'!$H$292),"")</f>
        <v/>
      </c>
      <c r="BD10" s="310" t="str">
        <f>IF(AND('MAPA DE RIESGOS'!$V$298="Muy Alta",'MAPA DE RIESGOS'!$Z$298="Catastrófico"),CONCATENATE("R",'MAPA DE RIESGOS'!$H$298),"")</f>
        <v/>
      </c>
      <c r="BE10" s="310" t="str">
        <f>IF(AND('MAPA DE RIESGOS'!$V$304="Muy Alta",'MAPA DE RIESGOS'!$Z$304="Catastrófico"),CONCATENATE("R",'MAPA DE RIESGOS'!$H$304),"")</f>
        <v/>
      </c>
      <c r="BF10" s="310" t="str">
        <f>IF(AND('MAPA DE RIESGOS'!$V$310="Muy Alta",'MAPA DE RIESGOS'!$Z$310="Catastrófico"),CONCATENATE("R",'MAPA DE RIESGOS'!$H$310),"")</f>
        <v/>
      </c>
      <c r="BG10" s="308" t="str">
        <f>IF(AND('MAPA DE RIESGOS'!$V$316="Muy Alta",'MAPA DE RIESGOS'!$Z$316="Catastrófico"),CONCATENATE("R",'MAPA DE RIESGOS'!$H$316),"")</f>
        <v/>
      </c>
      <c r="BH10" s="67"/>
      <c r="BI10" s="849"/>
      <c r="BJ10" s="850"/>
      <c r="BK10" s="850"/>
      <c r="BL10" s="850"/>
      <c r="BM10" s="850"/>
      <c r="BN10" s="851"/>
    </row>
    <row r="11" spans="1:66" ht="34.5" customHeight="1">
      <c r="A11" s="66" t="s">
        <v>39</v>
      </c>
      <c r="B11" s="844"/>
      <c r="C11" s="844"/>
      <c r="D11" s="845"/>
      <c r="E11" s="835"/>
      <c r="F11" s="836"/>
      <c r="G11" s="836"/>
      <c r="H11" s="836"/>
      <c r="I11" s="837"/>
      <c r="J11" s="299" t="str">
        <f>IF(AND('MAPA DE RIESGOS'!$V$322="Muy Alta",'MAPA DE RIESGOS'!$Z$322="Leve"),CONCATENATE("R",'MAPA DE RIESGOS'!$H$322),"")</f>
        <v/>
      </c>
      <c r="K11" s="309" t="str">
        <f>IF(AND('MAPA DE RIESGOS'!$V$328="Muy Alta",'MAPA DE RIESGOS'!$Z$328="Leve"),CONCATENATE("R",'MAPA DE RIESGOS'!$H$328),"")</f>
        <v/>
      </c>
      <c r="L11" s="309" t="str">
        <f>IF(AND('MAPA DE RIESGOS'!$V$334="Muy Alta",'MAPA DE RIESGOS'!$Z$334="Leve"),CONCATENATE("R",'MAPA DE RIESGOS'!$H$334),"")</f>
        <v/>
      </c>
      <c r="M11" s="309" t="str">
        <f>IF(AND('MAPA DE RIESGOS'!$V$340="Muy Alta",'MAPA DE RIESGOS'!$Z$340="Leve"),CONCATENATE("R",'MAPA DE RIESGOS'!$H$340),"")</f>
        <v/>
      </c>
      <c r="N11" s="309" t="str">
        <f>IF(AND('MAPA DE RIESGOS'!$V$346="Muy Alta",'MAPA DE RIESGOS'!$Z$346="Leve"),CONCATENATE("R",'MAPA DE RIESGOS'!$H$346),"")</f>
        <v/>
      </c>
      <c r="O11" s="309" t="str">
        <f>IF(AND('MAPA DE RIESGOS'!$V$352="Muy Alta",'MAPA DE RIESGOS'!$Z$352="Leve"),CONCATENATE("R",'MAPA DE RIESGOS'!$H$352),"")</f>
        <v/>
      </c>
      <c r="P11" s="309" t="str">
        <f>IF(AND('MAPA DE RIESGOS'!$V$358="Muy Alta",'MAPA DE RIESGOS'!$Z$358="Leve"),CONCATENATE("R",'MAPA DE RIESGOS'!$H$358),"")</f>
        <v/>
      </c>
      <c r="Q11" s="309" t="str">
        <f>IF(AND('MAPA DE RIESGOS'!$V$364="Muy Alta",'MAPA DE RIESGOS'!$Z$364="Leve"),CONCATENATE("R",'MAPA DE RIESGOS'!$H$364),"")</f>
        <v/>
      </c>
      <c r="R11" s="309" t="str">
        <f>IF(AND('MAPA DE RIESGOS'!$V$370="Muy Alta",'MAPA DE RIESGOS'!$Z$370="Leve"),CONCATENATE("R",'MAPA DE RIESGOS'!$H$370),"")</f>
        <v/>
      </c>
      <c r="S11" s="302" t="str">
        <f>IF(AND('MAPA DE RIESGOS'!$V$376="Muy Alta",'MAPA DE RIESGOS'!$Z$376="Leve"),CONCATENATE("R",'MAPA DE RIESGOS'!$H$376),"")</f>
        <v/>
      </c>
      <c r="T11" s="299" t="str">
        <f>IF(AND('MAPA DE RIESGOS'!$V$322="Muy Alta",'MAPA DE RIESGOS'!$Z$322="Menor"),CONCATENATE("R",'MAPA DE RIESGOS'!$H$322),"")</f>
        <v/>
      </c>
      <c r="U11" s="309" t="str">
        <f>IF(AND('MAPA DE RIESGOS'!$V$328="Muy Alta",'MAPA DE RIESGOS'!$Z$328="Menor"),CONCATENATE("R",'MAPA DE RIESGOS'!$H$328),"")</f>
        <v/>
      </c>
      <c r="V11" s="309" t="str">
        <f>IF(AND('MAPA DE RIESGOS'!$V$334="Muy Alta",'MAPA DE RIESGOS'!$Z$334="Menor"),CONCATENATE("R",'MAPA DE RIESGOS'!$H$334),"")</f>
        <v/>
      </c>
      <c r="W11" s="309" t="str">
        <f>IF(AND('MAPA DE RIESGOS'!$V$340="Muy Alta",'MAPA DE RIESGOS'!$Z$340="Menor"),CONCATENATE("R",'MAPA DE RIESGOS'!$H$340),"")</f>
        <v/>
      </c>
      <c r="X11" s="309" t="str">
        <f>IF(AND('MAPA DE RIESGOS'!$V$346="Muy Alta",'MAPA DE RIESGOS'!$Z$346="Menor"),CONCATENATE("R",'MAPA DE RIESGOS'!$H$346),"")</f>
        <v/>
      </c>
      <c r="Y11" s="309" t="str">
        <f>IF(AND('MAPA DE RIESGOS'!$V$352="Muy Alta",'MAPA DE RIESGOS'!$Z$352="Menor"),CONCATENATE("R",'MAPA DE RIESGOS'!$H$352),"")</f>
        <v/>
      </c>
      <c r="Z11" s="309" t="str">
        <f>IF(AND('MAPA DE RIESGOS'!$V$358="Muy Alta",'MAPA DE RIESGOS'!$Z$358="Menor"),CONCATENATE("R",'MAPA DE RIESGOS'!$H$358),"")</f>
        <v/>
      </c>
      <c r="AA11" s="309" t="str">
        <f>IF(AND('MAPA DE RIESGOS'!$V$364="Muy Alta",'MAPA DE RIESGOS'!$Z$364="Menor"),CONCATENATE("R",'MAPA DE RIESGOS'!$H$364),"")</f>
        <v/>
      </c>
      <c r="AB11" s="309" t="str">
        <f>IF(AND('MAPA DE RIESGOS'!$V$370="Muy Alta",'MAPA DE RIESGOS'!$Z$370="Menor"),CONCATENATE("R",'MAPA DE RIESGOS'!$H$370),"")</f>
        <v/>
      </c>
      <c r="AC11" s="302" t="str">
        <f>IF(AND('MAPA DE RIESGOS'!$V$376="Muy Alta",'MAPA DE RIESGOS'!$Z$376="Menor"),CONCATENATE("R",'MAPA DE RIESGOS'!$H$376),"")</f>
        <v/>
      </c>
      <c r="AD11" s="299" t="str">
        <f>IF(AND('MAPA DE RIESGOS'!$V$322="Muy Alta",'MAPA DE RIESGOS'!$Z$322="Moderado"),CONCATENATE("R",'MAPA DE RIESGOS'!$H$322),"")</f>
        <v/>
      </c>
      <c r="AE11" s="309" t="str">
        <f>IF(AND('MAPA DE RIESGOS'!$V$328="Muy Alta",'MAPA DE RIESGOS'!$Z$328="Moderado"),CONCATENATE("R",'MAPA DE RIESGOS'!$H$328),"")</f>
        <v/>
      </c>
      <c r="AF11" s="309" t="str">
        <f>IF(AND('MAPA DE RIESGOS'!$V$334="Muy Alta",'MAPA DE RIESGOS'!$Z$334="Moderado"),CONCATENATE("R",'MAPA DE RIESGOS'!$H$334),"")</f>
        <v/>
      </c>
      <c r="AG11" s="309" t="str">
        <f>IF(AND('MAPA DE RIESGOS'!$V$340="Muy Alta",'MAPA DE RIESGOS'!$Z$340="Moderado"),CONCATENATE("R",'MAPA DE RIESGOS'!$H$340),"")</f>
        <v/>
      </c>
      <c r="AH11" s="309" t="str">
        <f>IF(AND('MAPA DE RIESGOS'!$V$346="Muy Alta",'MAPA DE RIESGOS'!$Z$346="Moderado"),CONCATENATE("R",'MAPA DE RIESGOS'!$H$346),"")</f>
        <v/>
      </c>
      <c r="AI11" s="309" t="str">
        <f>IF(AND('MAPA DE RIESGOS'!$V$352="Muy Alta",'MAPA DE RIESGOS'!$Z$352="Moderado"),CONCATENATE("R",'MAPA DE RIESGOS'!$H$352),"")</f>
        <v/>
      </c>
      <c r="AJ11" s="309" t="str">
        <f>IF(AND('MAPA DE RIESGOS'!$V$358="Muy Alta",'MAPA DE RIESGOS'!$Z$358="Moderado"),CONCATENATE("R",'MAPA DE RIESGOS'!$H$358),"")</f>
        <v/>
      </c>
      <c r="AK11" s="309" t="str">
        <f>IF(AND('MAPA DE RIESGOS'!$V$364="Muy Alta",'MAPA DE RIESGOS'!$Z$364="Moderado"),CONCATENATE("R",'MAPA DE RIESGOS'!$H$364),"")</f>
        <v/>
      </c>
      <c r="AL11" s="309" t="str">
        <f>IF(AND('MAPA DE RIESGOS'!$V$370="Muy Alta",'MAPA DE RIESGOS'!$Z$370="Moderado"),CONCATENATE("R",'MAPA DE RIESGOS'!$H$370),"")</f>
        <v/>
      </c>
      <c r="AM11" s="302" t="str">
        <f>IF(AND('MAPA DE RIESGOS'!$V$376="Muy Alta",'MAPA DE RIESGOS'!$Z$376="Moderado"),CONCATENATE("R",'MAPA DE RIESGOS'!$H$376),"")</f>
        <v/>
      </c>
      <c r="AN11" s="299" t="str">
        <f>IF(AND('MAPA DE RIESGOS'!$V$322="Muy Alta",'MAPA DE RIESGOS'!$Z$322="Mayor"),CONCATENATE("R",'MAPA DE RIESGOS'!$H$322),"")</f>
        <v/>
      </c>
      <c r="AO11" s="309" t="str">
        <f>IF(AND('MAPA DE RIESGOS'!$V$328="Muy Alta",'MAPA DE RIESGOS'!$Z$328="Mayor"),CONCATENATE("R",'MAPA DE RIESGOS'!$H$328),"")</f>
        <v/>
      </c>
      <c r="AP11" s="309" t="str">
        <f>IF(AND('MAPA DE RIESGOS'!$V$334="Muy Alta",'MAPA DE RIESGOS'!$Z$334="Mayor"),CONCATENATE("R",'MAPA DE RIESGOS'!$H$334),"")</f>
        <v/>
      </c>
      <c r="AQ11" s="309" t="str">
        <f>IF(AND('MAPA DE RIESGOS'!$V$340="Muy Alta",'MAPA DE RIESGOS'!$Z$340="Mayor"),CONCATENATE("R",'MAPA DE RIESGOS'!$H$340),"")</f>
        <v/>
      </c>
      <c r="AR11" s="309" t="str">
        <f>IF(AND('MAPA DE RIESGOS'!$V$346="Muy Alta",'MAPA DE RIESGOS'!$Z$346="Mayor"),CONCATENATE("R",'MAPA DE RIESGOS'!$H$346),"")</f>
        <v/>
      </c>
      <c r="AS11" s="309" t="str">
        <f>IF(AND('MAPA DE RIESGOS'!$V$352="Muy Alta",'MAPA DE RIESGOS'!$Z$352="Mayor"),CONCATENATE("R",'MAPA DE RIESGOS'!$H$352),"")</f>
        <v/>
      </c>
      <c r="AT11" s="309" t="str">
        <f>IF(AND('MAPA DE RIESGOS'!$V$358="Muy Alta",'MAPA DE RIESGOS'!$Z$358="Mayor"),CONCATENATE("R",'MAPA DE RIESGOS'!$H$358),"")</f>
        <v/>
      </c>
      <c r="AU11" s="309" t="str">
        <f>IF(AND('MAPA DE RIESGOS'!$V$364="Muy Alta",'MAPA DE RIESGOS'!$Z$364="Mayor"),CONCATENATE("R",'MAPA DE RIESGOS'!$H$364),"")</f>
        <v/>
      </c>
      <c r="AV11" s="309" t="str">
        <f>IF(AND('MAPA DE RIESGOS'!$V$370="Muy Alta",'MAPA DE RIESGOS'!$Z$370="Mayor"),CONCATENATE("R",'MAPA DE RIESGOS'!$H$370),"")</f>
        <v/>
      </c>
      <c r="AW11" s="302" t="str">
        <f>IF(AND('MAPA DE RIESGOS'!$V$376="Muy Alta",'MAPA DE RIESGOS'!$Z$376="Mayor"),CONCATENATE("R",'MAPA DE RIESGOS'!$H$376),"")</f>
        <v/>
      </c>
      <c r="AX11" s="305" t="str">
        <f>IF(AND('MAPA DE RIESGOS'!$V$322="Muy Alta",'MAPA DE RIESGOS'!$Z$322="Catastrófico"),CONCATENATE("R",'MAPA DE RIESGOS'!$H$322),"")</f>
        <v/>
      </c>
      <c r="AY11" s="310" t="str">
        <f>IF(AND('MAPA DE RIESGOS'!$V$328="Muy Alta",'MAPA DE RIESGOS'!$Z$328="Catastrófico"),CONCATENATE("R",'MAPA DE RIESGOS'!$H$328),"")</f>
        <v/>
      </c>
      <c r="AZ11" s="310" t="str">
        <f>IF(AND('MAPA DE RIESGOS'!$V$334="Muy Alta",'MAPA DE RIESGOS'!$Z$334="Catastrófico"),CONCATENATE("R",'MAPA DE RIESGOS'!$H$334),"")</f>
        <v/>
      </c>
      <c r="BA11" s="310" t="str">
        <f>IF(AND('MAPA DE RIESGOS'!$V$340="Muy Alta",'MAPA DE RIESGOS'!$Z$340="Catastrófico"),CONCATENATE("R",'MAPA DE RIESGOS'!$H$340),"")</f>
        <v/>
      </c>
      <c r="BB11" s="310" t="str">
        <f>IF(AND('MAPA DE RIESGOS'!$V$346="Muy Alta",'MAPA DE RIESGOS'!$Z$346="Catastrófico"),CONCATENATE("R",'MAPA DE RIESGOS'!$H$346),"")</f>
        <v/>
      </c>
      <c r="BC11" s="310" t="str">
        <f>IF(AND('MAPA DE RIESGOS'!$V$352="Muy Alta",'MAPA DE RIESGOS'!$Z$352="Catastrófico"),CONCATENATE("R",'MAPA DE RIESGOS'!$H$352),"")</f>
        <v/>
      </c>
      <c r="BD11" s="310" t="str">
        <f>IF(AND('MAPA DE RIESGOS'!$V$358="Muy Alta",'MAPA DE RIESGOS'!$Z$358="Catastrófico"),CONCATENATE("R",'MAPA DE RIESGOS'!$H$358),"")</f>
        <v/>
      </c>
      <c r="BE11" s="310" t="str">
        <f>IF(AND('MAPA DE RIESGOS'!$V$364="Muy Alta",'MAPA DE RIESGOS'!$Z$364="Catastrófico"),CONCATENATE("R",'MAPA DE RIESGOS'!$H$364),"")</f>
        <v/>
      </c>
      <c r="BF11" s="310" t="str">
        <f>IF(AND('MAPA DE RIESGOS'!$V$370="Muy Alta",'MAPA DE RIESGOS'!$Z$370="Catastrófico"),CONCATENATE("R",'MAPA DE RIESGOS'!$H$370),"")</f>
        <v/>
      </c>
      <c r="BG11" s="308" t="str">
        <f>IF(AND('MAPA DE RIESGOS'!$V$376="Muy Alta",'MAPA DE RIESGOS'!$Z$376="Catastrófico"),CONCATENATE("R",'MAPA DE RIESGOS'!$H$376),"")</f>
        <v/>
      </c>
      <c r="BH11" s="67"/>
      <c r="BI11" s="849"/>
      <c r="BJ11" s="850"/>
      <c r="BK11" s="850"/>
      <c r="BL11" s="850"/>
      <c r="BM11" s="850"/>
      <c r="BN11" s="851"/>
    </row>
    <row r="12" spans="1:66" ht="34.5" customHeight="1">
      <c r="A12" s="66" t="s">
        <v>39</v>
      </c>
      <c r="B12" s="844"/>
      <c r="C12" s="844"/>
      <c r="D12" s="845"/>
      <c r="E12" s="835"/>
      <c r="F12" s="836"/>
      <c r="G12" s="836"/>
      <c r="H12" s="836"/>
      <c r="I12" s="837"/>
      <c r="J12" s="299" t="str">
        <f>IF(AND('MAPA DE RIESGOS'!$V$382="Muy Alta",'MAPA DE RIESGOS'!$Z$382="Leve"),CONCATENATE("R",'MAPA DE RIESGOS'!$H$382),"")</f>
        <v/>
      </c>
      <c r="K12" s="309" t="str">
        <f>IF(AND('MAPA DE RIESGOS'!$V$388="Muy Alta",'MAPA DE RIESGOS'!$Z$388="Leve"),CONCATENATE("R",'MAPA DE RIESGOS'!$H$388),"")</f>
        <v/>
      </c>
      <c r="L12" s="309" t="str">
        <f>IF(AND('MAPA DE RIESGOS'!$V$394="Muy Alta",'MAPA DE RIESGOS'!$Z$394="Leve"),CONCATENATE("R",'MAPA DE RIESGOS'!$H$394),"")</f>
        <v/>
      </c>
      <c r="M12" s="309" t="str">
        <f>IF(AND('MAPA DE RIESGOS'!$V$400="Muy Alta",'MAPA DE RIESGOS'!$Z$400="Leve"),CONCATENATE("R",'MAPA DE RIESGOS'!$H$400),"")</f>
        <v/>
      </c>
      <c r="N12" s="309" t="str">
        <f>IF(AND('MAPA DE RIESGOS'!$V$406="Muy Alta",'MAPA DE RIESGOS'!$Z$406="Leve"),CONCATENATE("R",'MAPA DE RIESGOS'!$H$406),"")</f>
        <v/>
      </c>
      <c r="O12" s="309" t="str">
        <f>IF(AND('MAPA DE RIESGOS'!$V$412="Muy Alta",'MAPA DE RIESGOS'!$Z$412="Leve"),CONCATENATE("R",'MAPA DE RIESGOS'!$H$412),"")</f>
        <v/>
      </c>
      <c r="P12" s="309" t="str">
        <f>IF(AND('MAPA DE RIESGOS'!$V$418="Muy Alta",'MAPA DE RIESGOS'!$Z$418="Leve"),CONCATENATE("R",'MAPA DE RIESGOS'!$H$418),"")</f>
        <v/>
      </c>
      <c r="Q12" s="309" t="str">
        <f>IF(AND('MAPA DE RIESGOS'!$V$424="Muy Alta",'MAPA DE RIESGOS'!$Z$424="Leve"),CONCATENATE("R",'MAPA DE RIESGOS'!$H$424),"")</f>
        <v/>
      </c>
      <c r="R12" s="309" t="str">
        <f>IF(AND('MAPA DE RIESGOS'!$V$430="Muy Alta",'MAPA DE RIESGOS'!$Z$430="Leve"),CONCATENATE("R",'MAPA DE RIESGOS'!$H$430),"")</f>
        <v/>
      </c>
      <c r="S12" s="302" t="str">
        <f>IF(AND('MAPA DE RIESGOS'!$V$436="Muy Alta",'MAPA DE RIESGOS'!$Z$436="Leve"),CONCATENATE("R",'MAPA DE RIESGOS'!$H$436),"")</f>
        <v/>
      </c>
      <c r="T12" s="299" t="str">
        <f>IF(AND('MAPA DE RIESGOS'!$V$382="Muy Alta",'MAPA DE RIESGOS'!$Z$382="Menor"),CONCATENATE("R",'MAPA DE RIESGOS'!$H$382),"")</f>
        <v/>
      </c>
      <c r="U12" s="309" t="str">
        <f>IF(AND('MAPA DE RIESGOS'!$V$388="Muy Alta",'MAPA DE RIESGOS'!$Z$388="Menor"),CONCATENATE("R",'MAPA DE RIESGOS'!$H$388),"")</f>
        <v/>
      </c>
      <c r="V12" s="309" t="str">
        <f>IF(AND('MAPA DE RIESGOS'!$V$394="Muy Alta",'MAPA DE RIESGOS'!$Z$394="Menor"),CONCATENATE("R",'MAPA DE RIESGOS'!$H$394),"")</f>
        <v/>
      </c>
      <c r="W12" s="309" t="str">
        <f>IF(AND('MAPA DE RIESGOS'!$V$400="Muy Alta",'MAPA DE RIESGOS'!$Z$400="Menor"),CONCATENATE("R",'MAPA DE RIESGOS'!$H$400),"")</f>
        <v/>
      </c>
      <c r="X12" s="309" t="str">
        <f>IF(AND('MAPA DE RIESGOS'!$V$406="Muy Alta",'MAPA DE RIESGOS'!$Z$406="Menor"),CONCATENATE("R",'MAPA DE RIESGOS'!$H$406),"")</f>
        <v/>
      </c>
      <c r="Y12" s="309" t="str">
        <f>IF(AND('MAPA DE RIESGOS'!$V$412="Muy Alta",'MAPA DE RIESGOS'!$Z$412="Menor"),CONCATENATE("R",'MAPA DE RIESGOS'!$H$412),"")</f>
        <v/>
      </c>
      <c r="Z12" s="309" t="str">
        <f>IF(AND('MAPA DE RIESGOS'!$V$418="Muy Alta",'MAPA DE RIESGOS'!$Z$418="Menor"),CONCATENATE("R",'MAPA DE RIESGOS'!$H$418),"")</f>
        <v/>
      </c>
      <c r="AA12" s="309" t="str">
        <f>IF(AND('MAPA DE RIESGOS'!$V$424="Muy Alta",'MAPA DE RIESGOS'!$Z$424="Menor"),CONCATENATE("R",'MAPA DE RIESGOS'!$H$424),"")</f>
        <v/>
      </c>
      <c r="AB12" s="309" t="str">
        <f>IF(AND('MAPA DE RIESGOS'!$V$430="Muy Alta",'MAPA DE RIESGOS'!$Z$430="Menor"),CONCATENATE("R",'MAPA DE RIESGOS'!$H$430),"")</f>
        <v/>
      </c>
      <c r="AC12" s="302" t="str">
        <f>IF(AND('MAPA DE RIESGOS'!$V$436="Muy Alta",'MAPA DE RIESGOS'!$Z$436="Menor"),CONCATENATE("R",'MAPA DE RIESGOS'!$H$436),"")</f>
        <v/>
      </c>
      <c r="AD12" s="299" t="str">
        <f>IF(AND('MAPA DE RIESGOS'!$V$382="Muy Alta",'MAPA DE RIESGOS'!$Z$382="Moderado"),CONCATENATE("R",'MAPA DE RIESGOS'!$H$382),"")</f>
        <v/>
      </c>
      <c r="AE12" s="309" t="str">
        <f>IF(AND('MAPA DE RIESGOS'!$V$388="Muy Alta",'MAPA DE RIESGOS'!$Z$388="Moderado"),CONCATENATE("R",'MAPA DE RIESGOS'!$H$388),"")</f>
        <v/>
      </c>
      <c r="AF12" s="309" t="str">
        <f>IF(AND('MAPA DE RIESGOS'!$V$394="Muy Alta",'MAPA DE RIESGOS'!$Z$394="Moderado"),CONCATENATE("R",'MAPA DE RIESGOS'!$H$394),"")</f>
        <v/>
      </c>
      <c r="AG12" s="309" t="str">
        <f>IF(AND('MAPA DE RIESGOS'!$V$400="Muy Alta",'MAPA DE RIESGOS'!$Z$400="Moderado"),CONCATENATE("R",'MAPA DE RIESGOS'!$H$400),"")</f>
        <v/>
      </c>
      <c r="AH12" s="309" t="str">
        <f>IF(AND('MAPA DE RIESGOS'!$V$406="Muy Alta",'MAPA DE RIESGOS'!$Z$406="Moderado"),CONCATENATE("R",'MAPA DE RIESGOS'!$H$406),"")</f>
        <v/>
      </c>
      <c r="AI12" s="309" t="str">
        <f>IF(AND('MAPA DE RIESGOS'!$V$412="Muy Alta",'MAPA DE RIESGOS'!$Z$412="Moderado"),CONCATENATE("R",'MAPA DE RIESGOS'!$H$412),"")</f>
        <v/>
      </c>
      <c r="AJ12" s="309" t="str">
        <f>IF(AND('MAPA DE RIESGOS'!$V$418="Muy Alta",'MAPA DE RIESGOS'!$Z$418="Moderado"),CONCATENATE("R",'MAPA DE RIESGOS'!$H$418),"")</f>
        <v/>
      </c>
      <c r="AK12" s="309" t="str">
        <f>IF(AND('MAPA DE RIESGOS'!$V$424="Muy Alta",'MAPA DE RIESGOS'!$Z$424="Moderado"),CONCATENATE("R",'MAPA DE RIESGOS'!$H$424),"")</f>
        <v/>
      </c>
      <c r="AL12" s="309" t="str">
        <f>IF(AND('MAPA DE RIESGOS'!$V$430="Muy Alta",'MAPA DE RIESGOS'!$Z$430="Moderado"),CONCATENATE("R",'MAPA DE RIESGOS'!$H$430),"")</f>
        <v/>
      </c>
      <c r="AM12" s="302" t="str">
        <f>IF(AND('MAPA DE RIESGOS'!$V$436="Muy Alta",'MAPA DE RIESGOS'!$Z$436="Moderado"),CONCATENATE("R",'MAPA DE RIESGOS'!$H$436),"")</f>
        <v/>
      </c>
      <c r="AN12" s="299" t="str">
        <f>IF(AND('MAPA DE RIESGOS'!$V$382="Muy Alta",'MAPA DE RIESGOS'!$Z$382="Mayor"),CONCATENATE("R",'MAPA DE RIESGOS'!$H$382),"")</f>
        <v/>
      </c>
      <c r="AO12" s="309" t="str">
        <f>IF(AND('MAPA DE RIESGOS'!$V$388="Muy Alta",'MAPA DE RIESGOS'!$Z$388="Mayor"),CONCATENATE("R",'MAPA DE RIESGOS'!$H$388),"")</f>
        <v/>
      </c>
      <c r="AP12" s="309" t="str">
        <f>IF(AND('MAPA DE RIESGOS'!$V$394="Muy Alta",'MAPA DE RIESGOS'!$Z$394="Mayor"),CONCATENATE("R",'MAPA DE RIESGOS'!$H$394),"")</f>
        <v/>
      </c>
      <c r="AQ12" s="309" t="str">
        <f>IF(AND('MAPA DE RIESGOS'!$V$400="Muy Alta",'MAPA DE RIESGOS'!$Z$400="Mayor"),CONCATENATE("R",'MAPA DE RIESGOS'!$H$400),"")</f>
        <v/>
      </c>
      <c r="AR12" s="309" t="str">
        <f>IF(AND('MAPA DE RIESGOS'!$V$406="Muy Alta",'MAPA DE RIESGOS'!$Z$406="Mayor"),CONCATENATE("R",'MAPA DE RIESGOS'!$H$406),"")</f>
        <v/>
      </c>
      <c r="AS12" s="309" t="str">
        <f>IF(AND('MAPA DE RIESGOS'!$V$412="Muy Alta",'MAPA DE RIESGOS'!$Z$412="Mayor"),CONCATENATE("R",'MAPA DE RIESGOS'!$H$412),"")</f>
        <v/>
      </c>
      <c r="AT12" s="309" t="str">
        <f>IF(AND('MAPA DE RIESGOS'!$V$418="Muy Alta",'MAPA DE RIESGOS'!$Z$418="Mayor"),CONCATENATE("R",'MAPA DE RIESGOS'!$H$418),"")</f>
        <v/>
      </c>
      <c r="AU12" s="309" t="str">
        <f>IF(AND('MAPA DE RIESGOS'!$V$424="Muy Alta",'MAPA DE RIESGOS'!$Z$424="Mayor"),CONCATENATE("R",'MAPA DE RIESGOS'!$H$424),"")</f>
        <v/>
      </c>
      <c r="AV12" s="309" t="str">
        <f>IF(AND('MAPA DE RIESGOS'!$V$430="Muy Alta",'MAPA DE RIESGOS'!$Z$430="Mayor"),CONCATENATE("R",'MAPA DE RIESGOS'!$H$430),"")</f>
        <v/>
      </c>
      <c r="AW12" s="302" t="str">
        <f>IF(AND('MAPA DE RIESGOS'!$V$436="Muy Alta",'MAPA DE RIESGOS'!$Z$436="Mayor"),CONCATENATE("R",'MAPA DE RIESGOS'!$H$436),"")</f>
        <v/>
      </c>
      <c r="AX12" s="305" t="str">
        <f>IF(AND('MAPA DE RIESGOS'!$V$382="Muy Alta",'MAPA DE RIESGOS'!$Z$382="Catastrófico"),CONCATENATE("R",'MAPA DE RIESGOS'!$H$382),"")</f>
        <v/>
      </c>
      <c r="AY12" s="310" t="str">
        <f>IF(AND('MAPA DE RIESGOS'!$V$388="Muy Alta",'MAPA DE RIESGOS'!$Z$388="Catastrófico"),CONCATENATE("R",'MAPA DE RIESGOS'!$H$388),"")</f>
        <v/>
      </c>
      <c r="AZ12" s="310" t="str">
        <f>IF(AND('MAPA DE RIESGOS'!$V$394="Muy Alta",'MAPA DE RIESGOS'!$Z$394="Catastrófico"),CONCATENATE("R",'MAPA DE RIESGOS'!$H$394),"")</f>
        <v/>
      </c>
      <c r="BA12" s="310" t="str">
        <f>IF(AND('MAPA DE RIESGOS'!$V$400="Muy Alta",'MAPA DE RIESGOS'!$Z$400="Catastrófico"),CONCATENATE("R",'MAPA DE RIESGOS'!$H$400),"")</f>
        <v/>
      </c>
      <c r="BB12" s="310" t="str">
        <f>IF(AND('MAPA DE RIESGOS'!$V$406="Muy Alta",'MAPA DE RIESGOS'!$Z$406="Catastrófico"),CONCATENATE("R",'MAPA DE RIESGOS'!$H$406),"")</f>
        <v/>
      </c>
      <c r="BC12" s="310" t="str">
        <f>IF(AND('MAPA DE RIESGOS'!$V$412="Muy Alta",'MAPA DE RIESGOS'!$Z$412="Catastrófico"),CONCATENATE("R",'MAPA DE RIESGOS'!$H$412),"")</f>
        <v/>
      </c>
      <c r="BD12" s="310" t="str">
        <f>IF(AND('MAPA DE RIESGOS'!$V$418="Muy Alta",'MAPA DE RIESGOS'!$Z$418="Catastrófico"),CONCATENATE("R",'MAPA DE RIESGOS'!$H$418),"")</f>
        <v/>
      </c>
      <c r="BE12" s="310" t="str">
        <f>IF(AND('MAPA DE RIESGOS'!$V$424="Muy Alta",'MAPA DE RIESGOS'!$Z$424="Catastrófico"),CONCATENATE("R",'MAPA DE RIESGOS'!$H$424),"")</f>
        <v/>
      </c>
      <c r="BF12" s="310" t="str">
        <f>IF(AND('MAPA DE RIESGOS'!$V$430="Muy Alta",'MAPA DE RIESGOS'!$Z$430="Catastrófico"),CONCATENATE("R",'MAPA DE RIESGOS'!$H$430),"")</f>
        <v/>
      </c>
      <c r="BG12" s="308" t="str">
        <f>IF(AND('MAPA DE RIESGOS'!$V$436="Muy Alta",'MAPA DE RIESGOS'!$Z$436="Catastrófico"),CONCATENATE("R",'MAPA DE RIESGOS'!$H$436),"")</f>
        <v/>
      </c>
      <c r="BH12" s="67"/>
      <c r="BI12" s="849"/>
      <c r="BJ12" s="850"/>
      <c r="BK12" s="850"/>
      <c r="BL12" s="850"/>
      <c r="BM12" s="850"/>
      <c r="BN12" s="851"/>
    </row>
    <row r="13" spans="1:66" ht="34.5" customHeight="1">
      <c r="B13" s="844"/>
      <c r="C13" s="844"/>
      <c r="D13" s="845"/>
      <c r="E13" s="835"/>
      <c r="F13" s="836"/>
      <c r="G13" s="836"/>
      <c r="H13" s="836"/>
      <c r="I13" s="837"/>
      <c r="J13" s="299" t="str">
        <f>IF(AND('MAPA DE RIESGOS'!$V$442="Muy Alta",'MAPA DE RIESGOS'!$Z$442="Leve"),CONCATENATE("R",'MAPA DE RIESGOS'!$H$442),"")</f>
        <v/>
      </c>
      <c r="K13" s="309" t="str">
        <f>IF(AND('MAPA DE RIESGOS'!$V$448="Muy Alta",'MAPA DE RIESGOS'!$Z$448="Leve"),CONCATENATE("R",'MAPA DE RIESGOS'!$H$448),"")</f>
        <v/>
      </c>
      <c r="L13" s="309" t="str">
        <f>IF(AND('MAPA DE RIESGOS'!$V$454="Muy Alta",'MAPA DE RIESGOS'!$Z$454="Leve"),CONCATENATE("R",'MAPA DE RIESGOS'!$H$454),"")</f>
        <v/>
      </c>
      <c r="M13" s="309" t="str">
        <f>IF(AND('MAPA DE RIESGOS'!$V$460="Muy Alta",'MAPA DE RIESGOS'!$Z$460="Leve"),CONCATENATE("R",'MAPA DE RIESGOS'!$H$460),"")</f>
        <v/>
      </c>
      <c r="N13" s="309" t="str">
        <f>IF(AND('MAPA DE RIESGOS'!$V$466="Muy Alta",'MAPA DE RIESGOS'!$Z$466="Leve"),CONCATENATE("R",'MAPA DE RIESGOS'!$H$466),"")</f>
        <v/>
      </c>
      <c r="O13" s="309" t="str">
        <f>IF(AND('MAPA DE RIESGOS'!$V$472="Muy Alta",'MAPA DE RIESGOS'!$Z$472="Leve"),CONCATENATE("R",'MAPA DE RIESGOS'!$H$472),"")</f>
        <v/>
      </c>
      <c r="P13" s="309" t="str">
        <f>IF(AND('MAPA DE RIESGOS'!$V$478="Muy Alta",'MAPA DE RIESGOS'!$Z$478="Leve"),CONCATENATE("R",'MAPA DE RIESGOS'!$H$478),"")</f>
        <v/>
      </c>
      <c r="Q13" s="309" t="str">
        <f>IF(AND('MAPA DE RIESGOS'!$V$484="Muy Alta",'MAPA DE RIESGOS'!$Z$484="Leve"),CONCATENATE("R",'MAPA DE RIESGOS'!$H$484),"")</f>
        <v/>
      </c>
      <c r="R13" s="309" t="str">
        <f>IF(AND('MAPA DE RIESGOS'!$V$490="Muy Alta",'MAPA DE RIESGOS'!$Z$490="Leve"),CONCATENATE("R",'MAPA DE RIESGOS'!$H$490),"")</f>
        <v/>
      </c>
      <c r="S13" s="302" t="str">
        <f>IF(AND('MAPA DE RIESGOS'!$V$496="Muy Alta",'MAPA DE RIESGOS'!$Z$496="Leve"),CONCATENATE("R",'MAPA DE RIESGOS'!$H$496),"")</f>
        <v/>
      </c>
      <c r="T13" s="299" t="str">
        <f>IF(AND('MAPA DE RIESGOS'!$V$442="Muy Alta",'MAPA DE RIESGOS'!$Z$442="Menor"),CONCATENATE("R",'MAPA DE RIESGOS'!$H$442),"")</f>
        <v/>
      </c>
      <c r="U13" s="309" t="str">
        <f>IF(AND('MAPA DE RIESGOS'!$V$448="Muy Alta",'MAPA DE RIESGOS'!$Z$448="Menor"),CONCATENATE("R",'MAPA DE RIESGOS'!$H$448),"")</f>
        <v/>
      </c>
      <c r="V13" s="309" t="str">
        <f>IF(AND('MAPA DE RIESGOS'!$V$454="Muy Alta",'MAPA DE RIESGOS'!$Z$454="Menor"),CONCATENATE("R",'MAPA DE RIESGOS'!$H$454),"")</f>
        <v/>
      </c>
      <c r="W13" s="309" t="str">
        <f>IF(AND('MAPA DE RIESGOS'!$V$460="Muy Alta",'MAPA DE RIESGOS'!$Z$460="Menor"),CONCATENATE("R",'MAPA DE RIESGOS'!$H$460),"")</f>
        <v/>
      </c>
      <c r="X13" s="309" t="str">
        <f>IF(AND('MAPA DE RIESGOS'!$V$466="Muy Alta",'MAPA DE RIESGOS'!$Z$466="Menor"),CONCATENATE("R",'MAPA DE RIESGOS'!$H$466),"")</f>
        <v/>
      </c>
      <c r="Y13" s="309" t="str">
        <f>IF(AND('MAPA DE RIESGOS'!$V$472="Muy Alta",'MAPA DE RIESGOS'!$Z$472="Menor"),CONCATENATE("R",'MAPA DE RIESGOS'!$H$472),"")</f>
        <v/>
      </c>
      <c r="Z13" s="309" t="str">
        <f>IF(AND('MAPA DE RIESGOS'!$V$478="Muy Alta",'MAPA DE RIESGOS'!$Z$478="Menor"),CONCATENATE("R",'MAPA DE RIESGOS'!$H$478),"")</f>
        <v/>
      </c>
      <c r="AA13" s="309" t="str">
        <f>IF(AND('MAPA DE RIESGOS'!$V$484="Muy Alta",'MAPA DE RIESGOS'!$Z$484="Menor"),CONCATENATE("R",'MAPA DE RIESGOS'!$H$484),"")</f>
        <v/>
      </c>
      <c r="AB13" s="309" t="str">
        <f>IF(AND('MAPA DE RIESGOS'!$V$490="Muy Alta",'MAPA DE RIESGOS'!$Z$490="Menor"),CONCATENATE("R",'MAPA DE RIESGOS'!$H$490),"")</f>
        <v/>
      </c>
      <c r="AC13" s="302" t="str">
        <f>IF(AND('MAPA DE RIESGOS'!$V$496="Muy Alta",'MAPA DE RIESGOS'!$Z$496="Menor"),CONCATENATE("R",'MAPA DE RIESGOS'!$H$496),"")</f>
        <v/>
      </c>
      <c r="AD13" s="299" t="str">
        <f>IF(AND('MAPA DE RIESGOS'!$V$442="Muy Alta",'MAPA DE RIESGOS'!$Z$442="Moderado"),CONCATENATE("R",'MAPA DE RIESGOS'!$H$442),"")</f>
        <v/>
      </c>
      <c r="AE13" s="309" t="str">
        <f>IF(AND('MAPA DE RIESGOS'!$V$448="Muy Alta",'MAPA DE RIESGOS'!$Z$448="Moderado"),CONCATENATE("R",'MAPA DE RIESGOS'!$H$448),"")</f>
        <v/>
      </c>
      <c r="AF13" s="309" t="str">
        <f>IF(AND('MAPA DE RIESGOS'!$V$454="Muy Alta",'MAPA DE RIESGOS'!$Z$454="Moderado"),CONCATENATE("R",'MAPA DE RIESGOS'!$H$454),"")</f>
        <v/>
      </c>
      <c r="AG13" s="309" t="str">
        <f>IF(AND('MAPA DE RIESGOS'!$V$460="Muy Alta",'MAPA DE RIESGOS'!$Z$460="Moderado"),CONCATENATE("R",'MAPA DE RIESGOS'!$H$460),"")</f>
        <v/>
      </c>
      <c r="AH13" s="309" t="str">
        <f>IF(AND('MAPA DE RIESGOS'!$V$466="Muy Alta",'MAPA DE RIESGOS'!$Z$466="Moderado"),CONCATENATE("R",'MAPA DE RIESGOS'!$H$466),"")</f>
        <v/>
      </c>
      <c r="AI13" s="309" t="str">
        <f>IF(AND('MAPA DE RIESGOS'!$V$472="Muy Alta",'MAPA DE RIESGOS'!$Z$472="Moderado"),CONCATENATE("R",'MAPA DE RIESGOS'!$H$472),"")</f>
        <v/>
      </c>
      <c r="AJ13" s="309" t="str">
        <f>IF(AND('MAPA DE RIESGOS'!$V$478="Muy Alta",'MAPA DE RIESGOS'!$Z$478="Moderado"),CONCATENATE("R",'MAPA DE RIESGOS'!$H$478),"")</f>
        <v/>
      </c>
      <c r="AK13" s="309" t="str">
        <f>IF(AND('MAPA DE RIESGOS'!$V$484="Muy Alta",'MAPA DE RIESGOS'!$Z$484="Moderado"),CONCATENATE("R",'MAPA DE RIESGOS'!$H$484),"")</f>
        <v/>
      </c>
      <c r="AL13" s="309" t="str">
        <f>IF(AND('MAPA DE RIESGOS'!$V$490="Muy Alta",'MAPA DE RIESGOS'!$Z$490="Moderado"),CONCATENATE("R",'MAPA DE RIESGOS'!$H$490),"")</f>
        <v/>
      </c>
      <c r="AM13" s="302" t="str">
        <f>IF(AND('MAPA DE RIESGOS'!$V$496="Muy Alta",'MAPA DE RIESGOS'!$Z$496="Moderado"),CONCATENATE("R",'MAPA DE RIESGOS'!$H$496),"")</f>
        <v/>
      </c>
      <c r="AN13" s="299" t="str">
        <f>IF(AND('MAPA DE RIESGOS'!$V$442="Muy Alta",'MAPA DE RIESGOS'!$Z$442="Mayor"),CONCATENATE("R",'MAPA DE RIESGOS'!$H$442),"")</f>
        <v/>
      </c>
      <c r="AO13" s="309" t="str">
        <f>IF(AND('MAPA DE RIESGOS'!$V$448="Muy Alta",'MAPA DE RIESGOS'!$Z$448="Mayor"),CONCATENATE("R",'MAPA DE RIESGOS'!$H$448),"")</f>
        <v/>
      </c>
      <c r="AP13" s="309" t="str">
        <f>IF(AND('MAPA DE RIESGOS'!$V$454="Muy Alta",'MAPA DE RIESGOS'!$Z$454="Mayor"),CONCATENATE("R",'MAPA DE RIESGOS'!$H$454),"")</f>
        <v/>
      </c>
      <c r="AQ13" s="309" t="str">
        <f>IF(AND('MAPA DE RIESGOS'!$V$460="Muy Alta",'MAPA DE RIESGOS'!$Z$460="Mayor"),CONCATENATE("R",'MAPA DE RIESGOS'!$H$460),"")</f>
        <v/>
      </c>
      <c r="AR13" s="309" t="str">
        <f>IF(AND('MAPA DE RIESGOS'!$V$466="Muy Alta",'MAPA DE RIESGOS'!$Z$466="Mayor"),CONCATENATE("R",'MAPA DE RIESGOS'!$H$466),"")</f>
        <v/>
      </c>
      <c r="AS13" s="309" t="str">
        <f>IF(AND('MAPA DE RIESGOS'!$V$472="Muy Alta",'MAPA DE RIESGOS'!$Z$472="Mayor"),CONCATENATE("R",'MAPA DE RIESGOS'!$H$472),"")</f>
        <v/>
      </c>
      <c r="AT13" s="309" t="str">
        <f>IF(AND('MAPA DE RIESGOS'!$V$478="Muy Alta",'MAPA DE RIESGOS'!$Z$478="Mayor"),CONCATENATE("R",'MAPA DE RIESGOS'!$H$478),"")</f>
        <v/>
      </c>
      <c r="AU13" s="309" t="str">
        <f>IF(AND('MAPA DE RIESGOS'!$V$484="Muy Alta",'MAPA DE RIESGOS'!$Z$484="Mayor"),CONCATENATE("R",'MAPA DE RIESGOS'!$H$484),"")</f>
        <v/>
      </c>
      <c r="AV13" s="309" t="str">
        <f>IF(AND('MAPA DE RIESGOS'!$V$490="Muy Alta",'MAPA DE RIESGOS'!$Z$490="Mayor"),CONCATENATE("R",'MAPA DE RIESGOS'!$H$490),"")</f>
        <v/>
      </c>
      <c r="AW13" s="302" t="str">
        <f>IF(AND('MAPA DE RIESGOS'!$V$496="Muy Alta",'MAPA DE RIESGOS'!$Z$496="Mayor"),CONCATENATE("R",'MAPA DE RIESGOS'!$H$496),"")</f>
        <v/>
      </c>
      <c r="AX13" s="305" t="str">
        <f>IF(AND('MAPA DE RIESGOS'!$V$442="Muy Alta",'MAPA DE RIESGOS'!$Z$442="Catastrófico"),CONCATENATE("R",'MAPA DE RIESGOS'!$H$442),"")</f>
        <v/>
      </c>
      <c r="AY13" s="310" t="str">
        <f>IF(AND('MAPA DE RIESGOS'!$V$448="Muy Alta",'MAPA DE RIESGOS'!$Z$448="Catastrófico"),CONCATENATE("R",'MAPA DE RIESGOS'!$H$448),"")</f>
        <v/>
      </c>
      <c r="AZ13" s="310" t="str">
        <f>IF(AND('MAPA DE RIESGOS'!$V$454="Muy Alta",'MAPA DE RIESGOS'!$Z$454="Catastrófico"),CONCATENATE("R",'MAPA DE RIESGOS'!$H$454),"")</f>
        <v/>
      </c>
      <c r="BA13" s="310" t="str">
        <f>IF(AND('MAPA DE RIESGOS'!$V$460="Muy Alta",'MAPA DE RIESGOS'!$Z$460="Catastrófico"),CONCATENATE("R",'MAPA DE RIESGOS'!$H$460),"")</f>
        <v/>
      </c>
      <c r="BB13" s="310" t="str">
        <f>IF(AND('MAPA DE RIESGOS'!$V$466="Muy Alta",'MAPA DE RIESGOS'!$Z$466="Catastrófico"),CONCATENATE("R",'MAPA DE RIESGOS'!$H$466),"")</f>
        <v/>
      </c>
      <c r="BC13" s="310" t="str">
        <f>IF(AND('MAPA DE RIESGOS'!$V$472="Muy Alta",'MAPA DE RIESGOS'!$Z$472="Catastrófico"),CONCATENATE("R",'MAPA DE RIESGOS'!$H$472),"")</f>
        <v/>
      </c>
      <c r="BD13" s="310" t="str">
        <f>IF(AND('MAPA DE RIESGOS'!$V$478="Muy Alta",'MAPA DE RIESGOS'!$Z$478="Catastrófico"),CONCATENATE("R",'MAPA DE RIESGOS'!$H$478),"")</f>
        <v/>
      </c>
      <c r="BE13" s="310" t="str">
        <f>IF(AND('MAPA DE RIESGOS'!$V$484="Muy Alta",'MAPA DE RIESGOS'!$Z$484="Catastrófico"),CONCATENATE("R",'MAPA DE RIESGOS'!$H$484),"")</f>
        <v/>
      </c>
      <c r="BF13" s="310" t="str">
        <f>IF(AND('MAPA DE RIESGOS'!$V$490="Muy Alta",'MAPA DE RIESGOS'!$Z$490="Catastrófico"),CONCATENATE("R",'MAPA DE RIESGOS'!$H$490),"")</f>
        <v/>
      </c>
      <c r="BG13" s="308" t="str">
        <f>IF(AND('MAPA DE RIESGOS'!$V$496="Muy Alta",'MAPA DE RIESGOS'!$Z$496="Catastrófico"),CONCATENATE("R",'MAPA DE RIESGOS'!$H$496),"")</f>
        <v/>
      </c>
      <c r="BH13" s="67"/>
      <c r="BI13" s="849"/>
      <c r="BJ13" s="850"/>
      <c r="BK13" s="850"/>
      <c r="BL13" s="850"/>
      <c r="BM13" s="850"/>
      <c r="BN13" s="851"/>
    </row>
    <row r="14" spans="1:66" ht="34.5" customHeight="1" thickBot="1">
      <c r="B14" s="844"/>
      <c r="C14" s="844"/>
      <c r="D14" s="845"/>
      <c r="E14" s="838"/>
      <c r="F14" s="839"/>
      <c r="G14" s="839"/>
      <c r="H14" s="839"/>
      <c r="I14" s="840"/>
      <c r="J14" s="299" t="str">
        <f>IF(AND('MAPA DE RIESGOS'!$V$502="Muy Alta",'MAPA DE RIESGOS'!$Z$502="Leve"),CONCATENATE("R",'MAPA DE RIESGOS'!$H$502),"")</f>
        <v/>
      </c>
      <c r="K14" s="309" t="str">
        <f>IF(AND('MAPA DE RIESGOS'!$V$508="Muy Alta",'MAPA DE RIESGOS'!$Z$508="Leve"),CONCATENATE("R",'MAPA DE RIESGOS'!$H$508),"")</f>
        <v/>
      </c>
      <c r="L14" s="309" t="str">
        <f>IF(AND('MAPA DE RIESGOS'!$V$514="Muy Alta",'MAPA DE RIESGOS'!$Z$514="Leve"),CONCATENATE("R",'MAPA DE RIESGOS'!$H$514),"")</f>
        <v/>
      </c>
      <c r="M14" s="309" t="str">
        <f>IF(AND('MAPA DE RIESGOS'!$V$520="Muy Alta",'MAPA DE RIESGOS'!$Z$520="Leve"),CONCATENATE("R",'MAPA DE RIESGOS'!$H$520),"")</f>
        <v/>
      </c>
      <c r="N14" s="309" t="str">
        <f>IF(AND('MAPA DE RIESGOS'!$V$526="Muy Alta",'MAPA DE RIESGOS'!$Z$526="Leve"),CONCATENATE("R",'MAPA DE RIESGOS'!$H$526),"")</f>
        <v/>
      </c>
      <c r="O14" s="309" t="str">
        <f>IF(AND('MAPA DE RIESGOS'!$V$532="Muy Alta",'MAPA DE RIESGOS'!$Z$532="Leve"),CONCATENATE("R",'MAPA DE RIESGOS'!$H$532),"")</f>
        <v/>
      </c>
      <c r="P14" s="309" t="str">
        <f>IF(AND('MAPA DE RIESGOS'!$V$538="Muy Alta",'MAPA DE RIESGOS'!$Z$538="Leve"),CONCATENATE("R",'MAPA DE RIESGOS'!$H$538),"")</f>
        <v/>
      </c>
      <c r="Q14" s="309"/>
      <c r="R14" s="312"/>
      <c r="S14" s="313"/>
      <c r="T14" s="311" t="str">
        <f>IF(AND('MAPA DE RIESGOS'!$V$502="Muy Alta",'MAPA DE RIESGOS'!$Z$502="Menor"),CONCATENATE("R",'MAPA DE RIESGOS'!$H$502),"")</f>
        <v/>
      </c>
      <c r="U14" s="312" t="str">
        <f>IF(AND('MAPA DE RIESGOS'!$V$508="Muy Alta",'MAPA DE RIESGOS'!$Z$508="Menor"),CONCATENATE("R",'MAPA DE RIESGOS'!$H$508),"")</f>
        <v/>
      </c>
      <c r="V14" s="312" t="str">
        <f>IF(AND('MAPA DE RIESGOS'!$V$514="Muy Alta",'MAPA DE RIESGOS'!$Z$514="Menor"),CONCATENATE("R",'MAPA DE RIESGOS'!$H$514),"")</f>
        <v/>
      </c>
      <c r="W14" s="312" t="str">
        <f>IF(AND('MAPA DE RIESGOS'!$V$520="Muy Alta",'MAPA DE RIESGOS'!$Z$520="Menor"),CONCATENATE("R",'MAPA DE RIESGOS'!$H$520),"")</f>
        <v/>
      </c>
      <c r="X14" s="312" t="str">
        <f>IF(AND('MAPA DE RIESGOS'!$V$526="Muy Alta",'MAPA DE RIESGOS'!$Z$526="Menor"),CONCATENATE("R",'MAPA DE RIESGOS'!$H$526),"")</f>
        <v/>
      </c>
      <c r="Y14" s="312" t="str">
        <f>IF(AND('MAPA DE RIESGOS'!$V$532="Muy Alta",'MAPA DE RIESGOS'!$Z$532="Menor"),CONCATENATE("R",'MAPA DE RIESGOS'!$H$532),"")</f>
        <v/>
      </c>
      <c r="Z14" s="312" t="str">
        <f>IF(AND('MAPA DE RIESGOS'!$V$538="Muy Alta",'MAPA DE RIESGOS'!$Z$538="Menor"),CONCATENATE("R",'MAPA DE RIESGOS'!$H$538),"")</f>
        <v/>
      </c>
      <c r="AA14" s="312"/>
      <c r="AB14" s="312"/>
      <c r="AC14" s="313"/>
      <c r="AD14" s="311" t="str">
        <f>IF(AND('MAPA DE RIESGOS'!$V$502="Muy Alta",'MAPA DE RIESGOS'!$Z$502="Moderado"),CONCATENATE("R",'MAPA DE RIESGOS'!$H$502),"")</f>
        <v/>
      </c>
      <c r="AE14" s="312" t="str">
        <f>IF(AND('MAPA DE RIESGOS'!$V$508="Muy Alta",'MAPA DE RIESGOS'!$Z$508="Moderado"),CONCATENATE("R",'MAPA DE RIESGOS'!$H$508),"")</f>
        <v/>
      </c>
      <c r="AF14" s="312" t="str">
        <f>IF(AND('MAPA DE RIESGOS'!$V$514="Muy Alta",'MAPA DE RIESGOS'!$Z$514="Moderado"),CONCATENATE("R",'MAPA DE RIESGOS'!$H$514),"")</f>
        <v/>
      </c>
      <c r="AG14" s="312" t="str">
        <f>IF(AND('MAPA DE RIESGOS'!$V$520="Muy Alta",'MAPA DE RIESGOS'!$Z$520="Moderado"),CONCATENATE("R",'MAPA DE RIESGOS'!$H$520),"")</f>
        <v/>
      </c>
      <c r="AH14" s="312" t="str">
        <f>IF(AND('MAPA DE RIESGOS'!$V$526="Muy Alta",'MAPA DE RIESGOS'!$Z$526="Moderado"),CONCATENATE("R",'MAPA DE RIESGOS'!$H$526),"")</f>
        <v/>
      </c>
      <c r="AI14" s="312" t="str">
        <f>IF(AND('MAPA DE RIESGOS'!$V$532="Muy Alta",'MAPA DE RIESGOS'!$Z$532="Moderado"),CONCATENATE("R",'MAPA DE RIESGOS'!$H$532),"")</f>
        <v/>
      </c>
      <c r="AJ14" s="312" t="str">
        <f>IF(AND('MAPA DE RIESGOS'!$V$538="Muy Alta",'MAPA DE RIESGOS'!$Z$538="Moderado"),CONCATENATE("R",'MAPA DE RIESGOS'!$H$538),"")</f>
        <v/>
      </c>
      <c r="AK14" s="312"/>
      <c r="AL14" s="312"/>
      <c r="AM14" s="313"/>
      <c r="AN14" s="311" t="str">
        <f>IF(AND('MAPA DE RIESGOS'!$V$502="Muy Alta",'MAPA DE RIESGOS'!$Z$502="Mayor"),CONCATENATE("R",'MAPA DE RIESGOS'!$H$502),"")</f>
        <v/>
      </c>
      <c r="AO14" s="312" t="str">
        <f>IF(AND('MAPA DE RIESGOS'!$V$508="Muy Alta",'MAPA DE RIESGOS'!$Z$508="Mayor"),CONCATENATE("R",'MAPA DE RIESGOS'!$H$508),"")</f>
        <v/>
      </c>
      <c r="AP14" s="312" t="str">
        <f>IF(AND('MAPA DE RIESGOS'!$V$514="Muy Alta",'MAPA DE RIESGOS'!$Z$514="Mayor"),CONCATENATE("R",'MAPA DE RIESGOS'!$H$514),"")</f>
        <v/>
      </c>
      <c r="AQ14" s="312" t="str">
        <f>IF(AND('MAPA DE RIESGOS'!$V$520="Muy Alta",'MAPA DE RIESGOS'!$Z$520="Mayor"),CONCATENATE("R",'MAPA DE RIESGOS'!$H$520),"")</f>
        <v/>
      </c>
      <c r="AR14" s="312" t="str">
        <f>IF(AND('MAPA DE RIESGOS'!$V$526="Muy Alta",'MAPA DE RIESGOS'!$Z$526="Mayor"),CONCATENATE("R",'MAPA DE RIESGOS'!$H$526),"")</f>
        <v/>
      </c>
      <c r="AS14" s="312" t="str">
        <f>IF(AND('MAPA DE RIESGOS'!$V$532="Muy Alta",'MAPA DE RIESGOS'!$Z$532="Mayor"),CONCATENATE("R",'MAPA DE RIESGOS'!$H$532),"")</f>
        <v/>
      </c>
      <c r="AT14" s="312" t="str">
        <f>IF(AND('MAPA DE RIESGOS'!$V$538="Muy Alta",'MAPA DE RIESGOS'!$Z$538="Mayor"),CONCATENATE("R",'MAPA DE RIESGOS'!$H$538),"")</f>
        <v/>
      </c>
      <c r="AU14" s="312"/>
      <c r="AV14" s="312"/>
      <c r="AW14" s="313"/>
      <c r="AX14" s="322" t="str">
        <f>IF(AND('MAPA DE RIESGOS'!$V$502="Muy Alta",'MAPA DE RIESGOS'!$Z$502="Catastrófico"),CONCATENATE("R",'MAPA DE RIESGOS'!$H$502),"")</f>
        <v/>
      </c>
      <c r="AY14" s="314" t="str">
        <f>IF(AND('MAPA DE RIESGOS'!$V$508="Muy Alta",'MAPA DE RIESGOS'!$Z$508="Catastrófico"),CONCATENATE("R",'MAPA DE RIESGOS'!$H$508),"")</f>
        <v/>
      </c>
      <c r="AZ14" s="314" t="str">
        <f>IF(AND('MAPA DE RIESGOS'!$V$514="Muy Alta",'MAPA DE RIESGOS'!$Z$514="Catastrófico"),CONCATENATE("R",'MAPA DE RIESGOS'!$H$514),"")</f>
        <v/>
      </c>
      <c r="BA14" s="314" t="str">
        <f>IF(AND('MAPA DE RIESGOS'!$V$520="Muy Alta",'MAPA DE RIESGOS'!$Z$520="Catastrófico"),CONCATENATE("R",'MAPA DE RIESGOS'!$H$520),"")</f>
        <v/>
      </c>
      <c r="BB14" s="314" t="str">
        <f>IF(AND('MAPA DE RIESGOS'!$V$526="Muy Alta",'MAPA DE RIESGOS'!$Z$526="Catastrófico"),CONCATENATE("R",'MAPA DE RIESGOS'!$H$526),"")</f>
        <v/>
      </c>
      <c r="BC14" s="314" t="str">
        <f>IF(AND('MAPA DE RIESGOS'!$V$532="Muy Alta",'MAPA DE RIESGOS'!$Z$532="Catastrófico"),CONCATENATE("R",'MAPA DE RIESGOS'!$H$532),"")</f>
        <v/>
      </c>
      <c r="BD14" s="314" t="str">
        <f>IF(AND('MAPA DE RIESGOS'!$V$538="Muy Alta",'MAPA DE RIESGOS'!$Z$538="Catastrófico"),CONCATENATE("R",'MAPA DE RIESGOS'!$H$538),"")</f>
        <v/>
      </c>
      <c r="BE14" s="314"/>
      <c r="BF14" s="314"/>
      <c r="BG14" s="315"/>
      <c r="BH14" s="67"/>
      <c r="BI14" s="852"/>
      <c r="BJ14" s="853"/>
      <c r="BK14" s="853"/>
      <c r="BL14" s="853"/>
      <c r="BM14" s="853"/>
      <c r="BN14" s="854"/>
    </row>
    <row r="15" spans="1:66" ht="34.5" customHeight="1">
      <c r="B15" s="844"/>
      <c r="C15" s="844"/>
      <c r="D15" s="845"/>
      <c r="E15" s="832" t="s">
        <v>278</v>
      </c>
      <c r="F15" s="833"/>
      <c r="G15" s="833"/>
      <c r="H15" s="833"/>
      <c r="I15" s="833"/>
      <c r="J15" s="316" t="str">
        <f>IF(AND('MAPA DE RIESGOS'!$V$10="Alta",'MAPA DE RIESGOS'!$Z$10="Leve"),CONCATENATE("R",'MAPA DE RIESGOS'!$H$10),"")</f>
        <v/>
      </c>
      <c r="K15" s="317" t="str">
        <f>IF(AND('MAPA DE RIESGOS'!$V$16="Alta",'MAPA DE RIESGOS'!$Z$16="Leve"),CONCATENATE("R",'MAPA DE RIESGOS'!$H$16),"")</f>
        <v/>
      </c>
      <c r="L15" s="317" t="str">
        <f>IF(AND('MAPA DE RIESGOS'!$V$22="Alta",'MAPA DE RIESGOS'!$Z$22="Leve"),CONCATENATE("R",'MAPA DE RIESGOS'!$H$22),"")</f>
        <v/>
      </c>
      <c r="M15" s="317" t="str">
        <f>IF(AND('MAPA DE RIESGOS'!$V$28="Alta",'MAPA DE RIESGOS'!$Z$28="Leve"),CONCATENATE("R",'MAPA DE RIESGOS'!$H$28),"")</f>
        <v/>
      </c>
      <c r="N15" s="317" t="str">
        <f>IF(AND('MAPA DE RIESGOS'!$V$34="Alta",'MAPA DE RIESGOS'!$Z$34="Leve"),CONCATENATE("R",'MAPA DE RIESGOS'!$H$34),"")</f>
        <v/>
      </c>
      <c r="O15" s="317" t="str">
        <f>IF(AND('MAPA DE RIESGOS'!$V$40="Alta",'MAPA DE RIESGOS'!$Z$40="Leve"),CONCATENATE("R",'MAPA DE RIESGOS'!$H$40),"")</f>
        <v/>
      </c>
      <c r="P15" s="317" t="str">
        <f>IF(AND('MAPA DE RIESGOS'!$V$46="Alta",'MAPA DE RIESGOS'!$Z$46="Leve"),CONCATENATE("R",'MAPA DE RIESGOS'!$H$46),"")</f>
        <v/>
      </c>
      <c r="Q15" s="317" t="str">
        <f>IF(AND('MAPA DE RIESGOS'!$V$52="Alta",'MAPA DE RIESGOS'!$Z$52="Leve"),CONCATENATE("R",'MAPA DE RIESGOS'!$H$52),"")</f>
        <v/>
      </c>
      <c r="R15" s="317" t="str">
        <f>IF(AND('MAPA DE RIESGOS'!$V$58="Alta",'MAPA DE RIESGOS'!$Z$58="Leve"),CONCATENATE("R",'MAPA DE RIESGOS'!$H$58),"")</f>
        <v/>
      </c>
      <c r="S15" s="320" t="str">
        <f>IF(AND('MAPA DE RIESGOS'!$V$64="Alta",'MAPA DE RIESGOS'!$Z$64="Leve"),CONCATENATE("R",'MAPA DE RIESGOS'!$H$64),"")</f>
        <v/>
      </c>
      <c r="T15" s="316" t="str">
        <f>IF(AND('MAPA DE RIESGOS'!$V$10="Alta",'MAPA DE RIESGOS'!$Z$10="Menor"),CONCATENATE("R",'MAPA DE RIESGOS'!$H$10),"")</f>
        <v/>
      </c>
      <c r="U15" s="317" t="str">
        <f>IF(AND('MAPA DE RIESGOS'!$V$16="Alta",'MAPA DE RIESGOS'!$Z$16="Menor"),CONCATENATE("R",'MAPA DE RIESGOS'!$H$16),"")</f>
        <v/>
      </c>
      <c r="V15" s="317" t="str">
        <f>IF(AND('MAPA DE RIESGOS'!$V$22="Alta",'MAPA DE RIESGOS'!$Z$22="Menor"),CONCATENATE("R",'MAPA DE RIESGOS'!$H$22),"")</f>
        <v/>
      </c>
      <c r="W15" s="317" t="str">
        <f>IF(AND('MAPA DE RIESGOS'!$V$28="Alta",'MAPA DE RIESGOS'!$Z$28="Menor"),CONCATENATE("R",'MAPA DE RIESGOS'!$H$28),"")</f>
        <v/>
      </c>
      <c r="X15" s="317" t="str">
        <f>IF(AND('MAPA DE RIESGOS'!$V$34="Alta",'MAPA DE RIESGOS'!$Z$34="Menor"),CONCATENATE("R",'MAPA DE RIESGOS'!$H$34),"")</f>
        <v/>
      </c>
      <c r="Y15" s="317" t="str">
        <f>IF(AND('MAPA DE RIESGOS'!$V$40="Alta",'MAPA DE RIESGOS'!$Z$40="Menor"),CONCATENATE("R",'MAPA DE RIESGOS'!$H$40),"")</f>
        <v/>
      </c>
      <c r="Z15" s="317" t="str">
        <f>IF(AND('MAPA DE RIESGOS'!$V$46="Alta",'MAPA DE RIESGOS'!$Z$46="Menor"),CONCATENATE("R",'MAPA DE RIESGOS'!$H$46),"")</f>
        <v/>
      </c>
      <c r="AA15" s="317" t="str">
        <f>IF(AND('MAPA DE RIESGOS'!$V$52="Alta",'MAPA DE RIESGOS'!$Z$52="Menor"),CONCATENATE("R",'MAPA DE RIESGOS'!$H$52),"")</f>
        <v/>
      </c>
      <c r="AB15" s="317" t="str">
        <f>IF(AND('MAPA DE RIESGOS'!$V$58="Alta",'MAPA DE RIESGOS'!$Z$58="Menor"),CONCATENATE("R",'MAPA DE RIESGOS'!$H$58),"")</f>
        <v/>
      </c>
      <c r="AC15" s="320" t="str">
        <f>IF(AND('MAPA DE RIESGOS'!$V$64="Alta",'MAPA DE RIESGOS'!$Z$64="Menor"),CONCATENATE("R",'MAPA DE RIESGOS'!$H$64),"")</f>
        <v/>
      </c>
      <c r="AD15" s="297" t="str">
        <f>IF(AND('MAPA DE RIESGOS'!$V$10="Alta",'MAPA DE RIESGOS'!$Z$10="Moderado"),CONCATENATE("R",'MAPA DE RIESGOS'!$H$10),"")</f>
        <v/>
      </c>
      <c r="AE15" s="298" t="str">
        <f>IF(AND('MAPA DE RIESGOS'!$V$16="Alta",'MAPA DE RIESGOS'!$Z$16="Moderado"),CONCATENATE("R",'MAPA DE RIESGOS'!$H$16),"")</f>
        <v/>
      </c>
      <c r="AF15" s="298" t="str">
        <f>IF(AND('MAPA DE RIESGOS'!$V$22="Alta",'MAPA DE RIESGOS'!$Z$22="Moderado"),CONCATENATE("R",'MAPA DE RIESGOS'!$H$22),"")</f>
        <v/>
      </c>
      <c r="AG15" s="298" t="str">
        <f>IF(AND('MAPA DE RIESGOS'!$V$28="Alta",'MAPA DE RIESGOS'!$Z$28="Moderado"),CONCATENATE("R",'MAPA DE RIESGOS'!$H$28),"")</f>
        <v/>
      </c>
      <c r="AH15" s="298" t="str">
        <f>IF(AND('MAPA DE RIESGOS'!$V$34="Alta",'MAPA DE RIESGOS'!$Z$34="Moderado"),CONCATENATE("R",'MAPA DE RIESGOS'!$H$34),"")</f>
        <v/>
      </c>
      <c r="AI15" s="298" t="str">
        <f>IF(AND('MAPA DE RIESGOS'!$V$40="Alta",'MAPA DE RIESGOS'!$Z$40="Moderado"),CONCATENATE("R",'MAPA DE RIESGOS'!$H$40),"")</f>
        <v/>
      </c>
      <c r="AJ15" s="298" t="str">
        <f>IF(AND('MAPA DE RIESGOS'!$V$46="Alta",'MAPA DE RIESGOS'!$Z$46="Moderado"),CONCATENATE("R",'MAPA DE RIESGOS'!$H$46),"")</f>
        <v/>
      </c>
      <c r="AK15" s="298" t="str">
        <f>IF(AND('MAPA DE RIESGOS'!$V$52="Alta",'MAPA DE RIESGOS'!$Z$52="Moderado"),CONCATENATE("R",'MAPA DE RIESGOS'!$H$52),"")</f>
        <v/>
      </c>
      <c r="AL15" s="298" t="str">
        <f>IF(AND('MAPA DE RIESGOS'!$V$58="Alta",'MAPA DE RIESGOS'!$Z$58="Moderado"),CONCATENATE("R",'MAPA DE RIESGOS'!$H$58),"")</f>
        <v/>
      </c>
      <c r="AM15" s="301" t="str">
        <f>IF(AND('MAPA DE RIESGOS'!$V$64="Alta",'MAPA DE RIESGOS'!$Z$64="Moderado"),CONCATENATE("R",'MAPA DE RIESGOS'!$H$64),"")</f>
        <v/>
      </c>
      <c r="AN15" s="297" t="str">
        <f>IF(AND('MAPA DE RIESGOS'!$V$10="Alta",'MAPA DE RIESGOS'!$Z$10="Mayor"),CONCATENATE("R",'MAPA DE RIESGOS'!$H$10),"")</f>
        <v/>
      </c>
      <c r="AO15" s="298" t="str">
        <f>IF(AND('MAPA DE RIESGOS'!$V$16="Alta",'MAPA DE RIESGOS'!$Z$16="Mayor"),CONCATENATE("R",'MAPA DE RIESGOS'!$H$16),"")</f>
        <v/>
      </c>
      <c r="AP15" s="298" t="str">
        <f>IF(AND('MAPA DE RIESGOS'!$V$22="Alta",'MAPA DE RIESGOS'!$Z$22="Mayor"),CONCATENATE("R",'MAPA DE RIESGOS'!$H$22),"")</f>
        <v/>
      </c>
      <c r="AQ15" s="298" t="str">
        <f>IF(AND('MAPA DE RIESGOS'!$V$28="Alta",'MAPA DE RIESGOS'!$Z$28="Mayor"),CONCATENATE("R",'MAPA DE RIESGOS'!$H$28),"")</f>
        <v/>
      </c>
      <c r="AR15" s="298" t="str">
        <f>IF(AND('MAPA DE RIESGOS'!$V$34="Alta",'MAPA DE RIESGOS'!$Z$34="Mayor"),CONCATENATE("R",'MAPA DE RIESGOS'!$H$34),"")</f>
        <v/>
      </c>
      <c r="AS15" s="298" t="str">
        <f>IF(AND('MAPA DE RIESGOS'!$V$40="Alta",'MAPA DE RIESGOS'!$Z$40="Mayor"),CONCATENATE("R",'MAPA DE RIESGOS'!$H$40),"")</f>
        <v/>
      </c>
      <c r="AT15" s="298" t="str">
        <f>IF(AND('MAPA DE RIESGOS'!$V$46="Alta",'MAPA DE RIESGOS'!$Z$46="Mayor"),CONCATENATE("R",'MAPA DE RIESGOS'!$H$46),"")</f>
        <v/>
      </c>
      <c r="AU15" s="298" t="str">
        <f>IF(AND('MAPA DE RIESGOS'!$V$52="Alta",'MAPA DE RIESGOS'!$Z$52="Mayor"),CONCATENATE("R",'MAPA DE RIESGOS'!$H$52),"")</f>
        <v/>
      </c>
      <c r="AV15" s="298" t="str">
        <f>IF(AND('MAPA DE RIESGOS'!$V$58="Alta",'MAPA DE RIESGOS'!$Z$58="Mayor"),CONCATENATE("R",'MAPA DE RIESGOS'!$H$58),"")</f>
        <v/>
      </c>
      <c r="AW15" s="301" t="str">
        <f>IF(AND('MAPA DE RIESGOS'!$V$64="Alta",'MAPA DE RIESGOS'!$Z$64="Mayor"),CONCATENATE("R",'MAPA DE RIESGOS'!$H$64),"")</f>
        <v/>
      </c>
      <c r="AX15" s="303" t="str">
        <f>IF(AND('MAPA DE RIESGOS'!$V$10="Alta",'MAPA DE RIESGOS'!$Z$10="Catastrófico"),CONCATENATE("R",'MAPA DE RIESGOS'!$H$10),"")</f>
        <v/>
      </c>
      <c r="AY15" s="304" t="str">
        <f>IF(AND('MAPA DE RIESGOS'!$V$16="Alta",'MAPA DE RIESGOS'!$Z$16="Catastrófico"),CONCATENATE("R",'MAPA DE RIESGOS'!$H$16),"")</f>
        <v/>
      </c>
      <c r="AZ15" s="304" t="str">
        <f>IF(AND('MAPA DE RIESGOS'!$V$22="Alta",'MAPA DE RIESGOS'!$Z$22="Catastrófico"),CONCATENATE("R",'MAPA DE RIESGOS'!$H$22),"")</f>
        <v/>
      </c>
      <c r="BA15" s="304" t="str">
        <f>IF(AND('MAPA DE RIESGOS'!$V$28="Alta",'MAPA DE RIESGOS'!$Z$28="Catastrófico"),CONCATENATE("R",'MAPA DE RIESGOS'!$H$28),"")</f>
        <v/>
      </c>
      <c r="BB15" s="304" t="str">
        <f>IF(AND('MAPA DE RIESGOS'!$V$34="Alta",'MAPA DE RIESGOS'!$Z$34="Catastrófico"),CONCATENATE("R",'MAPA DE RIESGOS'!$H$34),"")</f>
        <v/>
      </c>
      <c r="BC15" s="304" t="str">
        <f>IF(AND('MAPA DE RIESGOS'!$V$40="Alta",'MAPA DE RIESGOS'!$Z$40="Catastrófico"),CONCATENATE("R",'MAPA DE RIESGOS'!$H$40),"")</f>
        <v/>
      </c>
      <c r="BD15" s="304" t="str">
        <f>IF(AND('MAPA DE RIESGOS'!$V$46="Alta",'MAPA DE RIESGOS'!$Z$46="Catastrófico"),CONCATENATE("R",'MAPA DE RIESGOS'!$H$46),"")</f>
        <v/>
      </c>
      <c r="BE15" s="304" t="str">
        <f>IF(AND('MAPA DE RIESGOS'!$V$52="Alta",'MAPA DE RIESGOS'!$Z$52="Catastrófico"),CONCATENATE("R",'MAPA DE RIESGOS'!$H$52),"")</f>
        <v/>
      </c>
      <c r="BF15" s="304" t="str">
        <f>IF(AND('MAPA DE RIESGOS'!$V$58="Alta",'MAPA DE RIESGOS'!$Z$58="Catastrófico"),CONCATENATE("R",'MAPA DE RIESGOS'!$H$58),"")</f>
        <v/>
      </c>
      <c r="BG15" s="307" t="str">
        <f>IF(AND('MAPA DE RIESGOS'!$V$64="Alta",'MAPA DE RIESGOS'!$Z$64="Catastrófico"),CONCATENATE("R",'MAPA DE RIESGOS'!$H$64),"")</f>
        <v/>
      </c>
      <c r="BH15" s="67"/>
      <c r="BI15" s="855" t="s">
        <v>279</v>
      </c>
      <c r="BJ15" s="856"/>
      <c r="BK15" s="856"/>
      <c r="BL15" s="856"/>
      <c r="BM15" s="856"/>
      <c r="BN15" s="857"/>
    </row>
    <row r="16" spans="1:66" ht="34.5" customHeight="1">
      <c r="B16" s="844"/>
      <c r="C16" s="844"/>
      <c r="D16" s="845"/>
      <c r="E16" s="835"/>
      <c r="F16" s="836"/>
      <c r="G16" s="836"/>
      <c r="H16" s="836"/>
      <c r="I16" s="836"/>
      <c r="J16" s="318" t="str">
        <f>IF(AND('MAPA DE RIESGOS'!$V$70="Alta",'MAPA DE RIESGOS'!$Z$70="Leve"),CONCATENATE("R",'MAPA DE RIESGOS'!$H$70),"")</f>
        <v/>
      </c>
      <c r="K16" s="319" t="str">
        <f>IF(AND('MAPA DE RIESGOS'!$V$76="Alta",'MAPA DE RIESGOS'!$Z$76="Leve"),CONCATENATE("R",'MAPA DE RIESGOS'!$H$76),"")</f>
        <v/>
      </c>
      <c r="L16" s="319" t="str">
        <f>IF(AND('MAPA DE RIESGOS'!$V$82="Alta",'MAPA DE RIESGOS'!$Z$82="Leve"),CONCATENATE("R",'MAPA DE RIESGOS'!$H$82),"")</f>
        <v/>
      </c>
      <c r="M16" s="319" t="str">
        <f>IF(AND('MAPA DE RIESGOS'!$V$88="Alta",'MAPA DE RIESGOS'!$Z$88="Leve"),CONCATENATE("R",'MAPA DE RIESGOS'!$H$88),"")</f>
        <v/>
      </c>
      <c r="N16" s="319" t="str">
        <f>IF(AND('MAPA DE RIESGOS'!$V$94="Alta",'MAPA DE RIESGOS'!$Z$94="Leve"),CONCATENATE("R",'MAPA DE RIESGOS'!$H$94),"")</f>
        <v/>
      </c>
      <c r="O16" s="319" t="str">
        <f>IF(AND('MAPA DE RIESGOS'!$V$100="Alta",'MAPA DE RIESGOS'!$Z$100="Leve"),CONCATENATE("R",'MAPA DE RIESGOS'!$H$100),"")</f>
        <v/>
      </c>
      <c r="P16" s="319" t="str">
        <f>IF(AND('MAPA DE RIESGOS'!$V$106="Alta",'MAPA DE RIESGOS'!$Z$106="Leve"),CONCATENATE("R",'MAPA DE RIESGOS'!$H$106),"")</f>
        <v/>
      </c>
      <c r="Q16" s="319" t="str">
        <f>IF(AND('MAPA DE RIESGOS'!$V$112="Alta",'MAPA DE RIESGOS'!$Z$112="Leve"),CONCATENATE("R",'MAPA DE RIESGOS'!$H$112),"")</f>
        <v/>
      </c>
      <c r="R16" s="319" t="str">
        <f>IF(AND('MAPA DE RIESGOS'!$V$118="Alta",'MAPA DE RIESGOS'!$Z$118="Leve"),CONCATENATE("R",'MAPA DE RIESGOS'!$H$118),"")</f>
        <v/>
      </c>
      <c r="S16" s="321" t="str">
        <f>IF(AND('MAPA DE RIESGOS'!$V$124="Alta",'MAPA DE RIESGOS'!$Z$124="Leve"),CONCATENATE("R",'MAPA DE RIESGOS'!$H$124),"")</f>
        <v/>
      </c>
      <c r="T16" s="318" t="str">
        <f>IF(AND('MAPA DE RIESGOS'!$V$70="Alta",'MAPA DE RIESGOS'!$Z$70="Menor"),CONCATENATE("R",'MAPA DE RIESGOS'!$H$70),"")</f>
        <v/>
      </c>
      <c r="U16" s="319" t="str">
        <f>IF(AND('MAPA DE RIESGOS'!$V$76="Alta",'MAPA DE RIESGOS'!$Z$76="Menor"),CONCATENATE("R",'MAPA DE RIESGOS'!$H$76),"")</f>
        <v/>
      </c>
      <c r="V16" s="319" t="str">
        <f>IF(AND('MAPA DE RIESGOS'!$V$82="Alta",'MAPA DE RIESGOS'!$Z$82="Menor"),CONCATENATE("R",'MAPA DE RIESGOS'!$H$82),"")</f>
        <v/>
      </c>
      <c r="W16" s="319" t="str">
        <f>IF(AND('MAPA DE RIESGOS'!$V$88="Alta",'MAPA DE RIESGOS'!$Z$88="Menor"),CONCATENATE("R",'MAPA DE RIESGOS'!$H$88),"")</f>
        <v/>
      </c>
      <c r="X16" s="319" t="str">
        <f>IF(AND('MAPA DE RIESGOS'!$V$94="Alta",'MAPA DE RIESGOS'!$Z$94="Menor"),CONCATENATE("R",'MAPA DE RIESGOS'!$H$94),"")</f>
        <v/>
      </c>
      <c r="Y16" s="319" t="str">
        <f>IF(AND('MAPA DE RIESGOS'!$V$100="Alta",'MAPA DE RIESGOS'!$Z$100="Menor"),CONCATENATE("R",'MAPA DE RIESGOS'!$H$100),"")</f>
        <v/>
      </c>
      <c r="Z16" s="319" t="str">
        <f>IF(AND('MAPA DE RIESGOS'!$V$106="Alta",'MAPA DE RIESGOS'!$Z$106="Menor"),CONCATENATE("R",'MAPA DE RIESGOS'!$H$106),"")</f>
        <v/>
      </c>
      <c r="AA16" s="319" t="str">
        <f>IF(AND('MAPA DE RIESGOS'!$V$112="Alta",'MAPA DE RIESGOS'!$Z$112="Menor"),CONCATENATE("R",'MAPA DE RIESGOS'!$H$112),"")</f>
        <v/>
      </c>
      <c r="AB16" s="319" t="str">
        <f>IF(AND('MAPA DE RIESGOS'!$V$118="Alta",'MAPA DE RIESGOS'!$Z$118="Menor"),CONCATENATE("R",'MAPA DE RIESGOS'!$H$118),"")</f>
        <v/>
      </c>
      <c r="AC16" s="321" t="str">
        <f>IF(AND('MAPA DE RIESGOS'!$V$124="Alta",'MAPA DE RIESGOS'!$Z$124="Menor"),CONCATENATE("R",'MAPA DE RIESGOS'!$H$124),"")</f>
        <v/>
      </c>
      <c r="AD16" s="299" t="str">
        <f>IF(AND('MAPA DE RIESGOS'!$V$70="Alta",'MAPA DE RIESGOS'!$Z$70="Moderado"),CONCATENATE("R",'MAPA DE RIESGOS'!$H$70),"")</f>
        <v/>
      </c>
      <c r="AE16" s="300" t="str">
        <f>IF(AND('MAPA DE RIESGOS'!$V$76="Alta",'MAPA DE RIESGOS'!$Z$76="Moderado"),CONCATENATE("R",'MAPA DE RIESGOS'!$H$76),"")</f>
        <v/>
      </c>
      <c r="AF16" s="300" t="str">
        <f>IF(AND('MAPA DE RIESGOS'!$V$82="Alta",'MAPA DE RIESGOS'!$Z$82="Moderado"),CONCATENATE("R",'MAPA DE RIESGOS'!$H$82),"")</f>
        <v/>
      </c>
      <c r="AG16" s="300" t="str">
        <f>IF(AND('MAPA DE RIESGOS'!$V$88="Alta",'MAPA DE RIESGOS'!$Z$88="Moderado"),CONCATENATE("R",'MAPA DE RIESGOS'!$H$88),"")</f>
        <v/>
      </c>
      <c r="AH16" s="300" t="str">
        <f>IF(AND('MAPA DE RIESGOS'!$V$94="Alta",'MAPA DE RIESGOS'!$Z$94="Moderado"),CONCATENATE("R",'MAPA DE RIESGOS'!$H$94),"")</f>
        <v/>
      </c>
      <c r="AI16" s="300" t="str">
        <f>IF(AND('MAPA DE RIESGOS'!$V$100="Alta",'MAPA DE RIESGOS'!$Z$100="Moderado"),CONCATENATE("R",'MAPA DE RIESGOS'!$H$100),"")</f>
        <v/>
      </c>
      <c r="AJ16" s="300" t="str">
        <f>IF(AND('MAPA DE RIESGOS'!$V$106="Alta",'MAPA DE RIESGOS'!$Z$106="Moderado"),CONCATENATE("R",'MAPA DE RIESGOS'!$H$106),"")</f>
        <v/>
      </c>
      <c r="AK16" s="300" t="str">
        <f>IF(AND('MAPA DE RIESGOS'!$V$112="Alta",'MAPA DE RIESGOS'!$Z$112="Moderado"),CONCATENATE("R",'MAPA DE RIESGOS'!$H$112),"")</f>
        <v/>
      </c>
      <c r="AL16" s="300" t="str">
        <f>IF(AND('MAPA DE RIESGOS'!$V$118="Alta",'MAPA DE RIESGOS'!$Z$118="Moderado"),CONCATENATE("R",'MAPA DE RIESGOS'!$H$118),"")</f>
        <v/>
      </c>
      <c r="AM16" s="302" t="str">
        <f>IF(AND('MAPA DE RIESGOS'!$V$124="Alta",'MAPA DE RIESGOS'!$Z$124="Moderado"),CONCATENATE("R",'MAPA DE RIESGOS'!$H$124),"")</f>
        <v/>
      </c>
      <c r="AN16" s="299" t="str">
        <f>IF(AND('MAPA DE RIESGOS'!$V$70="Alta",'MAPA DE RIESGOS'!$Z$70="Mayor"),CONCATENATE("R",'MAPA DE RIESGOS'!$H$70),"")</f>
        <v/>
      </c>
      <c r="AO16" s="300" t="str">
        <f>IF(AND('MAPA DE RIESGOS'!$V$76="Alta",'MAPA DE RIESGOS'!$Z$76="Mayor"),CONCATENATE("R",'MAPA DE RIESGOS'!$H$76),"")</f>
        <v/>
      </c>
      <c r="AP16" s="300" t="str">
        <f>IF(AND('MAPA DE RIESGOS'!$V$82="Alta",'MAPA DE RIESGOS'!$Z$82="Mayor"),CONCATENATE("R",'MAPA DE RIESGOS'!$H$82),"")</f>
        <v/>
      </c>
      <c r="AQ16" s="300" t="str">
        <f>IF(AND('MAPA DE RIESGOS'!$V$88="Alta",'MAPA DE RIESGOS'!$Z$88="Mayor"),CONCATENATE("R",'MAPA DE RIESGOS'!$H$88),"")</f>
        <v/>
      </c>
      <c r="AR16" s="300" t="str">
        <f>IF(AND('MAPA DE RIESGOS'!$V$94="Alta",'MAPA DE RIESGOS'!$Z$94="Mayor"),CONCATENATE("R",'MAPA DE RIESGOS'!$H$94),"")</f>
        <v/>
      </c>
      <c r="AS16" s="300" t="str">
        <f>IF(AND('MAPA DE RIESGOS'!$V$100="Alta",'MAPA DE RIESGOS'!$Z$100="Mayor"),CONCATENATE("R",'MAPA DE RIESGOS'!$H$100),"")</f>
        <v/>
      </c>
      <c r="AT16" s="300" t="str">
        <f>IF(AND('MAPA DE RIESGOS'!$V$106="Alta",'MAPA DE RIESGOS'!$Z$106="Mayor"),CONCATENATE("R",'MAPA DE RIESGOS'!$H$106),"")</f>
        <v/>
      </c>
      <c r="AU16" s="300" t="str">
        <f>IF(AND('MAPA DE RIESGOS'!$V$112="Alta",'MAPA DE RIESGOS'!$Z$112="Mayor"),CONCATENATE("R",'MAPA DE RIESGOS'!$H$112),"")</f>
        <v/>
      </c>
      <c r="AV16" s="300" t="str">
        <f>IF(AND('MAPA DE RIESGOS'!$V$118="Alta",'MAPA DE RIESGOS'!$Z$118="Mayor"),CONCATENATE("R",'MAPA DE RIESGOS'!$H$118),"")</f>
        <v/>
      </c>
      <c r="AW16" s="302" t="str">
        <f>IF(AND('MAPA DE RIESGOS'!$V$124="Alta",'MAPA DE RIESGOS'!$Z$124="Mayor"),CONCATENATE("R",'MAPA DE RIESGOS'!$H$124),"")</f>
        <v/>
      </c>
      <c r="AX16" s="305" t="str">
        <f>IF(AND('MAPA DE RIESGOS'!$V$70="Alta",'MAPA DE RIESGOS'!$Z$70="Catastrófico"),CONCATENATE("R",'MAPA DE RIESGOS'!$H$70),"")</f>
        <v/>
      </c>
      <c r="AY16" s="306" t="str">
        <f>IF(AND('MAPA DE RIESGOS'!$V$76="Alta",'MAPA DE RIESGOS'!$Z$76="Catastrófico"),CONCATENATE("R",'MAPA DE RIESGOS'!$H$76),"")</f>
        <v/>
      </c>
      <c r="AZ16" s="306" t="str">
        <f>IF(AND('MAPA DE RIESGOS'!$V$82="Alta",'MAPA DE RIESGOS'!$Z$82="Catastrófico"),CONCATENATE("R",'MAPA DE RIESGOS'!$H$82),"")</f>
        <v/>
      </c>
      <c r="BA16" s="306" t="str">
        <f>IF(AND('MAPA DE RIESGOS'!$V$88="Alta",'MAPA DE RIESGOS'!$Z$88="Catastrófico"),CONCATENATE("R",'MAPA DE RIESGOS'!$H$88),"")</f>
        <v/>
      </c>
      <c r="BB16" s="306" t="str">
        <f>IF(AND('MAPA DE RIESGOS'!$V$94="Alta",'MAPA DE RIESGOS'!$Z$94="Catastrófico"),CONCATENATE("R",'MAPA DE RIESGOS'!$H$94),"")</f>
        <v/>
      </c>
      <c r="BC16" s="306" t="str">
        <f>IF(AND('MAPA DE RIESGOS'!$V$100="Alta",'MAPA DE RIESGOS'!$Z$100="Catastrófico"),CONCATENATE("R",'MAPA DE RIESGOS'!$H$100),"")</f>
        <v/>
      </c>
      <c r="BD16" s="306" t="str">
        <f>IF(AND('MAPA DE RIESGOS'!$V$106="Alta",'MAPA DE RIESGOS'!$Z$106="Catastrófico"),CONCATENATE("R",'MAPA DE RIESGOS'!$H$106),"")</f>
        <v/>
      </c>
      <c r="BE16" s="306" t="str">
        <f>IF(AND('MAPA DE RIESGOS'!$V$112="Alta",'MAPA DE RIESGOS'!$Z$112="Catastrófico"),CONCATENATE("R",'MAPA DE RIESGOS'!$H$112),"")</f>
        <v/>
      </c>
      <c r="BF16" s="306" t="str">
        <f>IF(AND('MAPA DE RIESGOS'!$V$118="Alta",'MAPA DE RIESGOS'!$Z$118="Catastrófico"),CONCATENATE("R",'MAPA DE RIESGOS'!$H$118),"")</f>
        <v/>
      </c>
      <c r="BG16" s="308" t="str">
        <f>IF(AND('MAPA DE RIESGOS'!$V$124="Alta",'MAPA DE RIESGOS'!$Z$124="Catastrófico"),CONCATENATE("R",'MAPA DE RIESGOS'!$H$124),"")</f>
        <v/>
      </c>
      <c r="BH16" s="67"/>
      <c r="BI16" s="858"/>
      <c r="BJ16" s="859"/>
      <c r="BK16" s="859"/>
      <c r="BL16" s="859"/>
      <c r="BM16" s="859"/>
      <c r="BN16" s="860"/>
    </row>
    <row r="17" spans="2:66" ht="34.5" customHeight="1">
      <c r="B17" s="844"/>
      <c r="C17" s="844"/>
      <c r="D17" s="845"/>
      <c r="E17" s="835"/>
      <c r="F17" s="836"/>
      <c r="G17" s="836"/>
      <c r="H17" s="836"/>
      <c r="I17" s="836"/>
      <c r="J17" s="318" t="str">
        <f>IF(AND('MAPA DE RIESGOS'!$V$136="Alta",'MAPA DE RIESGOS'!$Z$136="Leve"),CONCATENATE("R",'MAPA DE RIESGOS'!$H$136),"")</f>
        <v/>
      </c>
      <c r="K17" s="323" t="str">
        <f>IF(AND('MAPA DE RIESGOS'!$V$142="Alta",'MAPA DE RIESGOS'!$Z$142="Leve"),CONCATENATE("R",'MAPA DE RIESGOS'!$H$142),"")</f>
        <v/>
      </c>
      <c r="L17" s="323" t="str">
        <f>IF(AND('MAPA DE RIESGOS'!$V$148="Alta",'MAPA DE RIESGOS'!$Z$148="Leve"),CONCATENATE("R",'MAPA DE RIESGOS'!$H$148),"")</f>
        <v/>
      </c>
      <c r="M17" s="323" t="str">
        <f>IF(AND('MAPA DE RIESGOS'!$V$154="Alta",'MAPA DE RIESGOS'!$Z$154="Leve"),CONCATENATE("R",'MAPA DE RIESGOS'!$H$154),"")</f>
        <v/>
      </c>
      <c r="N17" s="323" t="str">
        <f>IF(AND('MAPA DE RIESGOS'!$V$160="Alta",'MAPA DE RIESGOS'!$Z$160="Leve"),CONCATENATE("R",'MAPA DE RIESGOS'!$H$160),"")</f>
        <v/>
      </c>
      <c r="O17" s="323" t="str">
        <f>IF(AND('MAPA DE RIESGOS'!$V$166="Alta",'MAPA DE RIESGOS'!$Z$166="Leve"),CONCATENATE("R",'MAPA DE RIESGOS'!$H$166),"")</f>
        <v/>
      </c>
      <c r="P17" s="323" t="str">
        <f>IF(AND('MAPA DE RIESGOS'!$V$172="Alta",'MAPA DE RIESGOS'!$Z$172="Leve"),CONCATENATE("R",'MAPA DE RIESGOS'!$H$172),"")</f>
        <v/>
      </c>
      <c r="Q17" s="323" t="str">
        <f>IF(AND('MAPA DE RIESGOS'!$V$178="Alta",'MAPA DE RIESGOS'!$Z$178="Leve"),CONCATENATE("R",'MAPA DE RIESGOS'!$H$178),"")</f>
        <v/>
      </c>
      <c r="R17" s="323" t="str">
        <f>IF(AND('MAPA DE RIESGOS'!$V$184="Alta",'MAPA DE RIESGOS'!$Z$184="Leve"),CONCATENATE("R",'MAPA DE RIESGOS'!$H$184),"")</f>
        <v/>
      </c>
      <c r="S17" s="321" t="str">
        <f>IF(AND('MAPA DE RIESGOS'!$V$190="Alta",'MAPA DE RIESGOS'!$Z$190="Leve"),CONCATENATE("R",'MAPA DE RIESGOS'!$H$190),"")</f>
        <v/>
      </c>
      <c r="T17" s="318" t="str">
        <f>IF(AND('MAPA DE RIESGOS'!$V$136="Alta",'MAPA DE RIESGOS'!$Z$136="Menor"),CONCATENATE("R",'MAPA DE RIESGOS'!$H$136),"")</f>
        <v/>
      </c>
      <c r="U17" s="323" t="str">
        <f>IF(AND('MAPA DE RIESGOS'!$V$142="Alta",'MAPA DE RIESGOS'!$Z$142="Menor"),CONCATENATE("R",'MAPA DE RIESGOS'!$H$142),"")</f>
        <v/>
      </c>
      <c r="V17" s="323" t="str">
        <f>IF(AND('MAPA DE RIESGOS'!$V$148="Alta",'MAPA DE RIESGOS'!$Z$148="Menor"),CONCATENATE("R",'MAPA DE RIESGOS'!$H$148),"")</f>
        <v/>
      </c>
      <c r="W17" s="323" t="str">
        <f>IF(AND('MAPA DE RIESGOS'!$V$154="Alta",'MAPA DE RIESGOS'!$Z$154="Menor"),CONCATENATE("R",'MAPA DE RIESGOS'!$H$154),"")</f>
        <v/>
      </c>
      <c r="X17" s="323" t="str">
        <f>IF(AND('MAPA DE RIESGOS'!$V$160="Alta",'MAPA DE RIESGOS'!$Z$160="Menor"),CONCATENATE("R",'MAPA DE RIESGOS'!$H$160),"")</f>
        <v/>
      </c>
      <c r="Y17" s="323" t="str">
        <f>IF(AND('MAPA DE RIESGOS'!$V$166="Alta",'MAPA DE RIESGOS'!$Z$166="Menor"),CONCATENATE("R",'MAPA DE RIESGOS'!$H$166),"")</f>
        <v/>
      </c>
      <c r="Z17" s="323" t="str">
        <f>IF(AND('MAPA DE RIESGOS'!$V$172="Alta",'MAPA DE RIESGOS'!$Z$172="Menor"),CONCATENATE("R",'MAPA DE RIESGOS'!$H$172),"")</f>
        <v/>
      </c>
      <c r="AA17" s="323" t="str">
        <f>IF(AND('MAPA DE RIESGOS'!$V$178="Alta",'MAPA DE RIESGOS'!$Z$178="Menor"),CONCATENATE("R",'MAPA DE RIESGOS'!$H$178),"")</f>
        <v/>
      </c>
      <c r="AB17" s="323" t="str">
        <f>IF(AND('MAPA DE RIESGOS'!$V$184="Alta",'MAPA DE RIESGOS'!$Z$184="Menor"),CONCATENATE("R",'MAPA DE RIESGOS'!$H$184),"")</f>
        <v/>
      </c>
      <c r="AC17" s="321" t="str">
        <f>IF(AND('MAPA DE RIESGOS'!$V$190="Alta",'MAPA DE RIESGOS'!$Z$190="Menor"),CONCATENATE("R",'MAPA DE RIESGOS'!$H$190),"")</f>
        <v/>
      </c>
      <c r="AD17" s="299" t="str">
        <f>IF(AND('MAPA DE RIESGOS'!$V$136="Alta",'MAPA DE RIESGOS'!$Z$136="Moderado"),CONCATENATE("R",'MAPA DE RIESGOS'!$H$136),"")</f>
        <v/>
      </c>
      <c r="AE17" s="309" t="str">
        <f>IF(AND('MAPA DE RIESGOS'!$V$142="Alta",'MAPA DE RIESGOS'!$Z$142="Moderado"),CONCATENATE("R",'MAPA DE RIESGOS'!$H$142),"")</f>
        <v/>
      </c>
      <c r="AF17" s="309" t="str">
        <f>IF(AND('MAPA DE RIESGOS'!$V$148="Alta",'MAPA DE RIESGOS'!$Z$148="Moderado"),CONCATENATE("R",'MAPA DE RIESGOS'!$H$148),"")</f>
        <v/>
      </c>
      <c r="AG17" s="309" t="str">
        <f>IF(AND('MAPA DE RIESGOS'!$V$154="Alta",'MAPA DE RIESGOS'!$Z$154="Moderado"),CONCATENATE("R",'MAPA DE RIESGOS'!$H$154),"")</f>
        <v/>
      </c>
      <c r="AH17" s="309" t="str">
        <f>IF(AND('MAPA DE RIESGOS'!$V$160="Alta",'MAPA DE RIESGOS'!$Z$160="Moderado"),CONCATENATE("R",'MAPA DE RIESGOS'!$H$160),"")</f>
        <v/>
      </c>
      <c r="AI17" s="309" t="str">
        <f>IF(AND('MAPA DE RIESGOS'!$V$166="Alta",'MAPA DE RIESGOS'!$Z$166="Moderado"),CONCATENATE("R",'MAPA DE RIESGOS'!$H$166),"")</f>
        <v/>
      </c>
      <c r="AJ17" s="309" t="str">
        <f>IF(AND('MAPA DE RIESGOS'!$V$172="Alta",'MAPA DE RIESGOS'!$Z$172="Moderado"),CONCATENATE("R",'MAPA DE RIESGOS'!$H$172),"")</f>
        <v/>
      </c>
      <c r="AK17" s="309" t="str">
        <f>IF(AND('MAPA DE RIESGOS'!$V$178="Alta",'MAPA DE RIESGOS'!$Z$178="Moderado"),CONCATENATE("R",'MAPA DE RIESGOS'!$H$178),"")</f>
        <v/>
      </c>
      <c r="AL17" s="309" t="str">
        <f>IF(AND('MAPA DE RIESGOS'!$V$184="Alta",'MAPA DE RIESGOS'!$Z$184="Moderado"),CONCATENATE("R",'MAPA DE RIESGOS'!$H$184),"")</f>
        <v/>
      </c>
      <c r="AM17" s="302" t="str">
        <f>IF(AND('MAPA DE RIESGOS'!$V$190="Alta",'MAPA DE RIESGOS'!$Z$190="Moderado"),CONCATENATE("R",'MAPA DE RIESGOS'!$H$190),"")</f>
        <v/>
      </c>
      <c r="AN17" s="299" t="str">
        <f>IF(AND('MAPA DE RIESGOS'!$V$136="Alta",'MAPA DE RIESGOS'!$Z$136="Mayor"),CONCATENATE("R",'MAPA DE RIESGOS'!$H$136),"")</f>
        <v/>
      </c>
      <c r="AO17" s="309" t="str">
        <f>IF(AND('MAPA DE RIESGOS'!$V$142="Alta",'MAPA DE RIESGOS'!$Z$142="Mayor"),CONCATENATE("R",'MAPA DE RIESGOS'!$H$142),"")</f>
        <v/>
      </c>
      <c r="AP17" s="309" t="str">
        <f>IF(AND('MAPA DE RIESGOS'!$V$148="Alta",'MAPA DE RIESGOS'!$Z$148="Mayor"),CONCATENATE("R",'MAPA DE RIESGOS'!$H$148),"")</f>
        <v/>
      </c>
      <c r="AQ17" s="309" t="str">
        <f>IF(AND('MAPA DE RIESGOS'!$V$154="Alta",'MAPA DE RIESGOS'!$Z$154="Mayor"),CONCATENATE("R",'MAPA DE RIESGOS'!$H$154),"")</f>
        <v/>
      </c>
      <c r="AR17" s="309" t="str">
        <f>IF(AND('MAPA DE RIESGOS'!$V$160="Alta",'MAPA DE RIESGOS'!$Z$160="Mayor"),CONCATENATE("R",'MAPA DE RIESGOS'!$H$160),"")</f>
        <v/>
      </c>
      <c r="AS17" s="309" t="str">
        <f>IF(AND('MAPA DE RIESGOS'!$V$166="Alta",'MAPA DE RIESGOS'!$Z$166="Mayor"),CONCATENATE("R",'MAPA DE RIESGOS'!$H$166),"")</f>
        <v/>
      </c>
      <c r="AT17" s="309" t="str">
        <f>IF(AND('MAPA DE RIESGOS'!$V$172="Alta",'MAPA DE RIESGOS'!$Z$172="Mayor"),CONCATENATE("R",'MAPA DE RIESGOS'!$H$172),"")</f>
        <v/>
      </c>
      <c r="AU17" s="309" t="str">
        <f>IF(AND('MAPA DE RIESGOS'!$V$178="Alta",'MAPA DE RIESGOS'!$Z$178="Mayor"),CONCATENATE("R",'MAPA DE RIESGOS'!$H$178),"")</f>
        <v/>
      </c>
      <c r="AV17" s="309" t="str">
        <f>IF(AND('MAPA DE RIESGOS'!$V$184="Alta",'MAPA DE RIESGOS'!$Z$184="Mayor"),CONCATENATE("R",'MAPA DE RIESGOS'!$H$184),"")</f>
        <v/>
      </c>
      <c r="AW17" s="302" t="str">
        <f>IF(AND('MAPA DE RIESGOS'!$V$190="Alta",'MAPA DE RIESGOS'!$Z$190="Mayor"),CONCATENATE("R",'MAPA DE RIESGOS'!$H$190),"")</f>
        <v/>
      </c>
      <c r="AX17" s="305" t="str">
        <f>IF(AND('MAPA DE RIESGOS'!$V$136="Alta",'MAPA DE RIESGOS'!$Z$136="Catastrófico"),CONCATENATE("R",'MAPA DE RIESGOS'!$H$136),"")</f>
        <v/>
      </c>
      <c r="AY17" s="310" t="str">
        <f>IF(AND('MAPA DE RIESGOS'!$V$142="Alta",'MAPA DE RIESGOS'!$Z$142="Catastrófico"),CONCATENATE("R",'MAPA DE RIESGOS'!$H$142),"")</f>
        <v/>
      </c>
      <c r="AZ17" s="310" t="str">
        <f>IF(AND('MAPA DE RIESGOS'!$V$148="Alta",'MAPA DE RIESGOS'!$Z$148="Catastrófico"),CONCATENATE("R",'MAPA DE RIESGOS'!$H$148),"")</f>
        <v/>
      </c>
      <c r="BA17" s="310" t="str">
        <f>IF(AND('MAPA DE RIESGOS'!$V$154="Alta",'MAPA DE RIESGOS'!$Z$154="Catastrófico"),CONCATENATE("R",'MAPA DE RIESGOS'!$H$154),"")</f>
        <v/>
      </c>
      <c r="BB17" s="310" t="str">
        <f>IF(AND('MAPA DE RIESGOS'!$V$160="Alta",'MAPA DE RIESGOS'!$Z$160="Catastrófico"),CONCATENATE("R",'MAPA DE RIESGOS'!$H$160),"")</f>
        <v/>
      </c>
      <c r="BC17" s="310" t="str">
        <f>IF(AND('MAPA DE RIESGOS'!$V$166="Alta",'MAPA DE RIESGOS'!$Z$166="Catastrófico"),CONCATENATE("R",'MAPA DE RIESGOS'!$H$166),"")</f>
        <v/>
      </c>
      <c r="BD17" s="310" t="str">
        <f>IF(AND('MAPA DE RIESGOS'!$V$172="Alta",'MAPA DE RIESGOS'!$Z$172="Catastrófico"),CONCATENATE("R",'MAPA DE RIESGOS'!$H$172),"")</f>
        <v/>
      </c>
      <c r="BE17" s="310" t="str">
        <f>IF(AND('MAPA DE RIESGOS'!$V$178="Alta",'MAPA DE RIESGOS'!$Z$178="Catastrófico"),CONCATENATE("R",'MAPA DE RIESGOS'!$H$178),"")</f>
        <v/>
      </c>
      <c r="BF17" s="310" t="str">
        <f>IF(AND('MAPA DE RIESGOS'!$V$184="Alta",'MAPA DE RIESGOS'!$Z$184="Catastrófico"),CONCATENATE("R",'MAPA DE RIESGOS'!$H$184),"")</f>
        <v/>
      </c>
      <c r="BG17" s="308" t="str">
        <f>IF(AND('MAPA DE RIESGOS'!$V$190="Alta",'MAPA DE RIESGOS'!$Z$190="Catastrófico"),CONCATENATE("R",'MAPA DE RIESGOS'!$H$190),"")</f>
        <v/>
      </c>
      <c r="BH17" s="67"/>
      <c r="BI17" s="858"/>
      <c r="BJ17" s="859"/>
      <c r="BK17" s="859"/>
      <c r="BL17" s="859"/>
      <c r="BM17" s="859"/>
      <c r="BN17" s="860"/>
    </row>
    <row r="18" spans="2:66" ht="34.5" customHeight="1">
      <c r="B18" s="844"/>
      <c r="C18" s="844"/>
      <c r="D18" s="845"/>
      <c r="E18" s="835"/>
      <c r="F18" s="836"/>
      <c r="G18" s="836"/>
      <c r="H18" s="836"/>
      <c r="I18" s="836"/>
      <c r="J18" s="318" t="str">
        <f>IF(AND('MAPA DE RIESGOS'!$V$196="Alta",'MAPA DE RIESGOS'!$Z$196="Leve"),CONCATENATE("R",'MAPA DE RIESGOS'!$H$196),"")</f>
        <v/>
      </c>
      <c r="K18" s="323" t="str">
        <f>IF(AND('MAPA DE RIESGOS'!$V$202="Alta",'MAPA DE RIESGOS'!$Z$202="Leve"),CONCATENATE("R",'MAPA DE RIESGOS'!$H$202),"")</f>
        <v/>
      </c>
      <c r="L18" s="323" t="str">
        <f>IF(AND('MAPA DE RIESGOS'!$V$208="Alta",'MAPA DE RIESGOS'!$Z$208="Leve"),CONCATENATE("R",'MAPA DE RIESGOS'!$H$208),"")</f>
        <v/>
      </c>
      <c r="M18" s="323" t="str">
        <f>IF(AND('MAPA DE RIESGOS'!$V$214="Alta",'MAPA DE RIESGOS'!$Z$214="Leve"),CONCATENATE("R",'MAPA DE RIESGOS'!$H$214),"")</f>
        <v/>
      </c>
      <c r="N18" s="323" t="str">
        <f>IF(AND('MAPA DE RIESGOS'!$V$220="Alta",'MAPA DE RIESGOS'!$Z$220="Leve"),CONCATENATE("R",'MAPA DE RIESGOS'!$H$220),"")</f>
        <v/>
      </c>
      <c r="O18" s="323" t="str">
        <f>IF(AND('MAPA DE RIESGOS'!$V$232="Alta",'MAPA DE RIESGOS'!$Z$232="Leve"),CONCATENATE("R",'MAPA DE RIESGOS'!$H$232),"")</f>
        <v/>
      </c>
      <c r="P18" s="323" t="str">
        <f>IF(AND('MAPA DE RIESGOS'!$V$238="Alta",'MAPA DE RIESGOS'!$Z$238="Leve"),CONCATENATE("R",'MAPA DE RIESGOS'!$H$238),"")</f>
        <v/>
      </c>
      <c r="Q18" s="323" t="str">
        <f>IF(AND('MAPA DE RIESGOS'!$V$244="Alta",'MAPA DE RIESGOS'!$Z$244="Leve"),CONCATENATE("R",'MAPA DE RIESGOS'!$H$244),"")</f>
        <v/>
      </c>
      <c r="R18" s="323" t="str">
        <f>IF(AND('MAPA DE RIESGOS'!$V$250="Alta",'MAPA DE RIESGOS'!$Z$250="Leve"),CONCATENATE("R",'MAPA DE RIESGOS'!$H$250),"")</f>
        <v/>
      </c>
      <c r="S18" s="321" t="str">
        <f>IF(AND('MAPA DE RIESGOS'!$V$256="Alta",'MAPA DE RIESGOS'!$Z$256="Leve"),CONCATENATE("R",'MAPA DE RIESGOS'!$H$256),"")</f>
        <v/>
      </c>
      <c r="T18" s="318" t="str">
        <f>IF(AND('MAPA DE RIESGOS'!$V$196="Alta",'MAPA DE RIESGOS'!$Z$196="Menor"),CONCATENATE("R",'MAPA DE RIESGOS'!$H$196),"")</f>
        <v/>
      </c>
      <c r="U18" s="323" t="str">
        <f>IF(AND('MAPA DE RIESGOS'!$V$202="Alta",'MAPA DE RIESGOS'!$Z$202="Menor"),CONCATENATE("R",'MAPA DE RIESGOS'!$H$202),"")</f>
        <v/>
      </c>
      <c r="V18" s="323" t="str">
        <f>IF(AND('MAPA DE RIESGOS'!$V$208="Alta",'MAPA DE RIESGOS'!$Z$208="Menor"),CONCATENATE("R",'MAPA DE RIESGOS'!$H$208),"")</f>
        <v/>
      </c>
      <c r="W18" s="323" t="str">
        <f>IF(AND('MAPA DE RIESGOS'!$V$214="Alta",'MAPA DE RIESGOS'!$Z$214="Menor"),CONCATENATE("R",'MAPA DE RIESGOS'!$H$214),"")</f>
        <v/>
      </c>
      <c r="X18" s="323" t="str">
        <f>IF(AND('MAPA DE RIESGOS'!$V$220="Alta",'MAPA DE RIESGOS'!$Z$220="Menor"),CONCATENATE("R",'MAPA DE RIESGOS'!$H$220),"")</f>
        <v/>
      </c>
      <c r="Y18" s="323" t="str">
        <f>IF(AND('MAPA DE RIESGOS'!$V$232="Alta",'MAPA DE RIESGOS'!$Z$232="Menor"),CONCATENATE("R",'MAPA DE RIESGOS'!$H$232),"")</f>
        <v/>
      </c>
      <c r="Z18" s="323" t="str">
        <f>IF(AND('MAPA DE RIESGOS'!$V$238="Alta",'MAPA DE RIESGOS'!$Z$238="Menor"),CONCATENATE("R",'MAPA DE RIESGOS'!$H$238),"")</f>
        <v/>
      </c>
      <c r="AA18" s="323" t="str">
        <f>IF(AND('MAPA DE RIESGOS'!$V$244="Alta",'MAPA DE RIESGOS'!$Z$244="Menor"),CONCATENATE("R",'MAPA DE RIESGOS'!$H$244),"")</f>
        <v/>
      </c>
      <c r="AB18" s="323" t="str">
        <f>IF(AND('MAPA DE RIESGOS'!$V$250="Alta",'MAPA DE RIESGOS'!$Z$250="Menor"),CONCATENATE("R",'MAPA DE RIESGOS'!$H$250),"")</f>
        <v/>
      </c>
      <c r="AC18" s="321" t="str">
        <f>IF(AND('MAPA DE RIESGOS'!$V$256="Alta",'MAPA DE RIESGOS'!$Z$256="Menor"),CONCATENATE("R",'MAPA DE RIESGOS'!$H$256),"")</f>
        <v/>
      </c>
      <c r="AD18" s="299" t="str">
        <f>IF(AND('MAPA DE RIESGOS'!$V$196="Alta",'MAPA DE RIESGOS'!$Z$196="Moderado"),CONCATENATE("R",'MAPA DE RIESGOS'!$H$196),"")</f>
        <v/>
      </c>
      <c r="AE18" s="309" t="str">
        <f>IF(AND('MAPA DE RIESGOS'!$V$202="Alta",'MAPA DE RIESGOS'!$Z$202="Moderado"),CONCATENATE("R",'MAPA DE RIESGOS'!$H$202),"")</f>
        <v/>
      </c>
      <c r="AF18" s="309" t="str">
        <f>IF(AND('MAPA DE RIESGOS'!$V$208="Alta",'MAPA DE RIESGOS'!$Z$208="Moderado"),CONCATENATE("R",'MAPA DE RIESGOS'!$H$208),"")</f>
        <v/>
      </c>
      <c r="AG18" s="309" t="str">
        <f>IF(AND('MAPA DE RIESGOS'!$V$214="Alta",'MAPA DE RIESGOS'!$Z$214="Moderado"),CONCATENATE("R",'MAPA DE RIESGOS'!$H$214),"")</f>
        <v/>
      </c>
      <c r="AH18" s="309" t="str">
        <f>IF(AND('MAPA DE RIESGOS'!$V$220="Alta",'MAPA DE RIESGOS'!$Z$220="Moderado"),CONCATENATE("R",'MAPA DE RIESGOS'!$H$220),"")</f>
        <v/>
      </c>
      <c r="AI18" s="309" t="str">
        <f>IF(AND('MAPA DE RIESGOS'!$V$232="Alta",'MAPA DE RIESGOS'!$Z$232="Moderado"),CONCATENATE("R",'MAPA DE RIESGOS'!$H$232),"")</f>
        <v/>
      </c>
      <c r="AJ18" s="309" t="str">
        <f>IF(AND('MAPA DE RIESGOS'!$V$238="Alta",'MAPA DE RIESGOS'!$Z$238="Moderado"),CONCATENATE("R",'MAPA DE RIESGOS'!$H$238),"")</f>
        <v/>
      </c>
      <c r="AK18" s="309" t="str">
        <f>IF(AND('MAPA DE RIESGOS'!$V$244="Alta",'MAPA DE RIESGOS'!$Z$244="Moderado"),CONCATENATE("R",'MAPA DE RIESGOS'!$H$244),"")</f>
        <v/>
      </c>
      <c r="AL18" s="309" t="str">
        <f>IF(AND('MAPA DE RIESGOS'!$V$250="Alta",'MAPA DE RIESGOS'!$Z$250="Moderado"),CONCATENATE("R",'MAPA DE RIESGOS'!$H$250),"")</f>
        <v/>
      </c>
      <c r="AM18" s="302" t="str">
        <f>IF(AND('MAPA DE RIESGOS'!$V$256="Alta",'MAPA DE RIESGOS'!$Z$256="Moderado"),CONCATENATE("R",'MAPA DE RIESGOS'!$H$256),"")</f>
        <v/>
      </c>
      <c r="AN18" s="299" t="str">
        <f>IF(AND('MAPA DE RIESGOS'!$V$196="Alta",'MAPA DE RIESGOS'!$Z$196="Mayor"),CONCATENATE("R",'MAPA DE RIESGOS'!$H$196),"")</f>
        <v/>
      </c>
      <c r="AO18" s="309" t="str">
        <f>IF(AND('MAPA DE RIESGOS'!$V$202="Alta",'MAPA DE RIESGOS'!$Z$202="Mayor"),CONCATENATE("R",'MAPA DE RIESGOS'!$H$202),"")</f>
        <v/>
      </c>
      <c r="AP18" s="309" t="str">
        <f>IF(AND('MAPA DE RIESGOS'!$V$208="Alta",'MAPA DE RIESGOS'!$Z$208="Mayor"),CONCATENATE("R",'MAPA DE RIESGOS'!$H$208),"")</f>
        <v/>
      </c>
      <c r="AQ18" s="309" t="str">
        <f>IF(AND('MAPA DE RIESGOS'!$V$214="Alta",'MAPA DE RIESGOS'!$Z$214="Mayor"),CONCATENATE("R",'MAPA DE RIESGOS'!$H$214),"")</f>
        <v/>
      </c>
      <c r="AR18" s="309" t="str">
        <f>IF(AND('MAPA DE RIESGOS'!$V$220="Alta",'MAPA DE RIESGOS'!$Z$220="Mayor"),CONCATENATE("R",'MAPA DE RIESGOS'!$H$220),"")</f>
        <v/>
      </c>
      <c r="AS18" s="309" t="str">
        <f>IF(AND('MAPA DE RIESGOS'!$V$232="Alta",'MAPA DE RIESGOS'!$Z$232="Mayor"),CONCATENATE("R",'MAPA DE RIESGOS'!$H$232),"")</f>
        <v/>
      </c>
      <c r="AT18" s="309" t="str">
        <f>IF(AND('MAPA DE RIESGOS'!$V$238="Alta",'MAPA DE RIESGOS'!$Z$238="Mayor"),CONCATENATE("R",'MAPA DE RIESGOS'!$H$238),"")</f>
        <v/>
      </c>
      <c r="AU18" s="309" t="str">
        <f>IF(AND('MAPA DE RIESGOS'!$V$244="Alta",'MAPA DE RIESGOS'!$Z$244="Mayor"),CONCATENATE("R",'MAPA DE RIESGOS'!$H$244),"")</f>
        <v/>
      </c>
      <c r="AV18" s="309" t="str">
        <f>IF(AND('MAPA DE RIESGOS'!$V$250="Alta",'MAPA DE RIESGOS'!$Z$250="Mayor"),CONCATENATE("R",'MAPA DE RIESGOS'!$H$250),"")</f>
        <v/>
      </c>
      <c r="AW18" s="302" t="str">
        <f>IF(AND('MAPA DE RIESGOS'!$V$256="Alta",'MAPA DE RIESGOS'!$Z$256="Mayor"),CONCATENATE("R",'MAPA DE RIESGOS'!$H$256),"")</f>
        <v/>
      </c>
      <c r="AX18" s="305" t="str">
        <f>IF(AND('MAPA DE RIESGOS'!$V$196="Alta",'MAPA DE RIESGOS'!$Z$196="Catastrófico"),CONCATENATE("R",'MAPA DE RIESGOS'!$H$196),"")</f>
        <v/>
      </c>
      <c r="AY18" s="310" t="str">
        <f>IF(AND('MAPA DE RIESGOS'!$V$202="Alta",'MAPA DE RIESGOS'!$Z$202="Catastrófico"),CONCATENATE("R",'MAPA DE RIESGOS'!$H$202),"")</f>
        <v/>
      </c>
      <c r="AZ18" s="310" t="str">
        <f>IF(AND('MAPA DE RIESGOS'!$V$208="Alta",'MAPA DE RIESGOS'!$Z$208="Catastrófico"),CONCATENATE("R",'MAPA DE RIESGOS'!$H$208),"")</f>
        <v/>
      </c>
      <c r="BA18" s="310" t="str">
        <f>IF(AND('MAPA DE RIESGOS'!$V$214="Alta",'MAPA DE RIESGOS'!$Z$214="Catastrófico"),CONCATENATE("R",'MAPA DE RIESGOS'!$H$214),"")</f>
        <v/>
      </c>
      <c r="BB18" s="310" t="str">
        <f>IF(AND('MAPA DE RIESGOS'!$V$220="Alta",'MAPA DE RIESGOS'!$Z$220="Catastrófico"),CONCATENATE("R",'MAPA DE RIESGOS'!$H$220),"")</f>
        <v/>
      </c>
      <c r="BC18" s="310" t="str">
        <f>IF(AND('MAPA DE RIESGOS'!$V$232="Alta",'MAPA DE RIESGOS'!$Z$232="Catastrófico"),CONCATENATE("R",'MAPA DE RIESGOS'!$H$232),"")</f>
        <v/>
      </c>
      <c r="BD18" s="310" t="str">
        <f>IF(AND('MAPA DE RIESGOS'!$V$238="Alta",'MAPA DE RIESGOS'!$Z$238="Catastrófico"),CONCATENATE("R",'MAPA DE RIESGOS'!$H$238),"")</f>
        <v/>
      </c>
      <c r="BE18" s="310" t="str">
        <f>IF(AND('MAPA DE RIESGOS'!$V$244="Alta",'MAPA DE RIESGOS'!$Z$244="Catastrófico"),CONCATENATE("R",'MAPA DE RIESGOS'!$H$244),"")</f>
        <v/>
      </c>
      <c r="BF18" s="310" t="str">
        <f>IF(AND('MAPA DE RIESGOS'!$V$250="Alta",'MAPA DE RIESGOS'!$Z$250="Catastrófico"),CONCATENATE("R",'MAPA DE RIESGOS'!$H$250),"")</f>
        <v/>
      </c>
      <c r="BG18" s="308" t="str">
        <f>IF(AND('MAPA DE RIESGOS'!$V$256="Alta",'MAPA DE RIESGOS'!$Z$256="Catastrófico"),CONCATENATE("R",'MAPA DE RIESGOS'!$H$256),"")</f>
        <v/>
      </c>
      <c r="BH18" s="67"/>
      <c r="BI18" s="858"/>
      <c r="BJ18" s="859"/>
      <c r="BK18" s="859"/>
      <c r="BL18" s="859"/>
      <c r="BM18" s="859"/>
      <c r="BN18" s="860"/>
    </row>
    <row r="19" spans="2:66" ht="34.5" customHeight="1">
      <c r="B19" s="844"/>
      <c r="C19" s="844"/>
      <c r="D19" s="845"/>
      <c r="E19" s="835"/>
      <c r="F19" s="836"/>
      <c r="G19" s="836"/>
      <c r="H19" s="836"/>
      <c r="I19" s="836"/>
      <c r="J19" s="318" t="str">
        <f>IF(AND('MAPA DE RIESGOS'!$V$262="Alta",'MAPA DE RIESGOS'!$Z$262="Leve"),CONCATENATE("R",'MAPA DE RIESGOS'!$H$262),"")</f>
        <v/>
      </c>
      <c r="K19" s="323" t="str">
        <f>IF(AND('MAPA DE RIESGOS'!$V$268="Alta",'MAPA DE RIESGOS'!$Z$268="Leve"),CONCATENATE("R",'MAPA DE RIESGOS'!$H$268),"")</f>
        <v/>
      </c>
      <c r="L19" s="323" t="str">
        <f>IF(AND('MAPA DE RIESGOS'!$V$274="Alta",'MAPA DE RIESGOS'!$Z$274="Leve"),CONCATENATE("R",'MAPA DE RIESGOS'!$H$274),"")</f>
        <v/>
      </c>
      <c r="M19" s="323" t="str">
        <f>IF(AND('MAPA DE RIESGOS'!$V$280="Alta",'MAPA DE RIESGOS'!$Z$280="Leve"),CONCATENATE("R",'MAPA DE RIESGOS'!$H$280),"")</f>
        <v/>
      </c>
      <c r="N19" s="323" t="str">
        <f>IF(AND('MAPA DE RIESGOS'!$V$286="Alta",'MAPA DE RIESGOS'!$Z$286="Leve"),CONCATENATE("R",'MAPA DE RIESGOS'!$H$286),"")</f>
        <v/>
      </c>
      <c r="O19" s="323" t="str">
        <f>IF(AND('MAPA DE RIESGOS'!$V$292="Alta",'MAPA DE RIESGOS'!$Z$292="Leve"),CONCATENATE("R",'MAPA DE RIESGOS'!$H$292),"")</f>
        <v/>
      </c>
      <c r="P19" s="323" t="str">
        <f>IF(AND('MAPA DE RIESGOS'!$V$298="Alta",'MAPA DE RIESGOS'!$Z$298="Leve"),CONCATENATE("R",'MAPA DE RIESGOS'!$H$298),"")</f>
        <v/>
      </c>
      <c r="Q19" s="323" t="str">
        <f>IF(AND('MAPA DE RIESGOS'!$V$304="Alta",'MAPA DE RIESGOS'!$Z$304="Leve"),CONCATENATE("R",'MAPA DE RIESGOS'!$H$304),"")</f>
        <v/>
      </c>
      <c r="R19" s="323" t="str">
        <f>IF(AND('MAPA DE RIESGOS'!$V$310="Alta",'MAPA DE RIESGOS'!$Z$310="Leve"),CONCATENATE("R",'MAPA DE RIESGOS'!$H$310),"")</f>
        <v/>
      </c>
      <c r="S19" s="321" t="str">
        <f>IF(AND('MAPA DE RIESGOS'!$V$316="Alta",'MAPA DE RIESGOS'!$Z$316="Leve"),CONCATENATE("R",'MAPA DE RIESGOS'!$H$316),"")</f>
        <v/>
      </c>
      <c r="T19" s="318" t="str">
        <f>IF(AND('MAPA DE RIESGOS'!$V$262="Alta",'MAPA DE RIESGOS'!$Z$262="Menor"),CONCATENATE("R",'MAPA DE RIESGOS'!$H$262),"")</f>
        <v/>
      </c>
      <c r="U19" s="323" t="str">
        <f>IF(AND('MAPA DE RIESGOS'!$V$268="Alta",'MAPA DE RIESGOS'!$Z$268="Menor"),CONCATENATE("R",'MAPA DE RIESGOS'!$H$268),"")</f>
        <v/>
      </c>
      <c r="V19" s="323" t="str">
        <f>IF(AND('MAPA DE RIESGOS'!$V$274="Alta",'MAPA DE RIESGOS'!$Z$274="Menor"),CONCATENATE("R",'MAPA DE RIESGOS'!$H$274),"")</f>
        <v/>
      </c>
      <c r="W19" s="323" t="str">
        <f>IF(AND('MAPA DE RIESGOS'!$V$280="Alta",'MAPA DE RIESGOS'!$Z$280="Menor"),CONCATENATE("R",'MAPA DE RIESGOS'!$H$280),"")</f>
        <v/>
      </c>
      <c r="X19" s="323" t="str">
        <f>IF(AND('MAPA DE RIESGOS'!$V$286="Alta",'MAPA DE RIESGOS'!$Z$286="Menor"),CONCATENATE("R",'MAPA DE RIESGOS'!$H$286),"")</f>
        <v/>
      </c>
      <c r="Y19" s="323" t="str">
        <f>IF(AND('MAPA DE RIESGOS'!$V$292="Alta",'MAPA DE RIESGOS'!$Z$292="Menor"),CONCATENATE("R",'MAPA DE RIESGOS'!$H$292),"")</f>
        <v/>
      </c>
      <c r="Z19" s="323" t="str">
        <f>IF(AND('MAPA DE RIESGOS'!$V$298="Alta",'MAPA DE RIESGOS'!$Z$298="Menor"),CONCATENATE("R",'MAPA DE RIESGOS'!$H$298),"")</f>
        <v/>
      </c>
      <c r="AA19" s="323" t="str">
        <f>IF(AND('MAPA DE RIESGOS'!$V$304="Alta",'MAPA DE RIESGOS'!$Z$304="Menor"),CONCATENATE("R",'MAPA DE RIESGOS'!$H$304),"")</f>
        <v/>
      </c>
      <c r="AB19" s="323" t="str">
        <f>IF(AND('MAPA DE RIESGOS'!$V$310="Alta",'MAPA DE RIESGOS'!$Z$310="Menor"),CONCATENATE("R",'MAPA DE RIESGOS'!$H$310),"")</f>
        <v/>
      </c>
      <c r="AC19" s="321" t="str">
        <f>IF(AND('MAPA DE RIESGOS'!$V$316="Alta",'MAPA DE RIESGOS'!$Z$316="Menor"),CONCATENATE("R",'MAPA DE RIESGOS'!$H$316),"")</f>
        <v/>
      </c>
      <c r="AD19" s="299" t="str">
        <f>IF(AND('MAPA DE RIESGOS'!$V$262="Alta",'MAPA DE RIESGOS'!$Z$262="Moderado"),CONCATENATE("R",'MAPA DE RIESGOS'!$H$262),"")</f>
        <v/>
      </c>
      <c r="AE19" s="309" t="str">
        <f>IF(AND('MAPA DE RIESGOS'!$V$268="Alta",'MAPA DE RIESGOS'!$Z$268="Moderado"),CONCATENATE("R",'MAPA DE RIESGOS'!$H$268),"")</f>
        <v/>
      </c>
      <c r="AF19" s="309" t="str">
        <f>IF(AND('MAPA DE RIESGOS'!$V$274="Alta",'MAPA DE RIESGOS'!$Z$274="Moderado"),CONCATENATE("R",'MAPA DE RIESGOS'!$H$274),"")</f>
        <v/>
      </c>
      <c r="AG19" s="309" t="str">
        <f>IF(AND('MAPA DE RIESGOS'!$V$280="Alta",'MAPA DE RIESGOS'!$Z$280="Moderado"),CONCATENATE("R",'MAPA DE RIESGOS'!$H$280),"")</f>
        <v/>
      </c>
      <c r="AH19" s="309" t="str">
        <f>IF(AND('MAPA DE RIESGOS'!$V$286="Alta",'MAPA DE RIESGOS'!$Z$286="Moderado"),CONCATENATE("R",'MAPA DE RIESGOS'!$H$286),"")</f>
        <v/>
      </c>
      <c r="AI19" s="309" t="str">
        <f>IF(AND('MAPA DE RIESGOS'!$V$292="Alta",'MAPA DE RIESGOS'!$Z$292="Moderado"),CONCATENATE("R",'MAPA DE RIESGOS'!$H$292),"")</f>
        <v/>
      </c>
      <c r="AJ19" s="309" t="str">
        <f>IF(AND('MAPA DE RIESGOS'!$V$298="Alta",'MAPA DE RIESGOS'!$Z$298="Moderado"),CONCATENATE("R",'MAPA DE RIESGOS'!$H$298),"")</f>
        <v/>
      </c>
      <c r="AK19" s="309" t="str">
        <f>IF(AND('MAPA DE RIESGOS'!$V$304="Alta",'MAPA DE RIESGOS'!$Z$304="Moderado"),CONCATENATE("R",'MAPA DE RIESGOS'!$H$304),"")</f>
        <v/>
      </c>
      <c r="AL19" s="309" t="str">
        <f>IF(AND('MAPA DE RIESGOS'!$V$310="Alta",'MAPA DE RIESGOS'!$Z$310="Moderado"),CONCATENATE("R",'MAPA DE RIESGOS'!$H$310),"")</f>
        <v/>
      </c>
      <c r="AM19" s="302" t="str">
        <f>IF(AND('MAPA DE RIESGOS'!$V$316="Alta",'MAPA DE RIESGOS'!$Z$316="Moderado"),CONCATENATE("R",'MAPA DE RIESGOS'!$H$316),"")</f>
        <v/>
      </c>
      <c r="AN19" s="299" t="str">
        <f>IF(AND('MAPA DE RIESGOS'!$V$262="Alta",'MAPA DE RIESGOS'!$Z$262="Mayor"),CONCATENATE("R",'MAPA DE RIESGOS'!$H$262),"")</f>
        <v/>
      </c>
      <c r="AO19" s="309" t="str">
        <f>IF(AND('MAPA DE RIESGOS'!$V$268="Alta",'MAPA DE RIESGOS'!$Z$268="Mayor"),CONCATENATE("R",'MAPA DE RIESGOS'!$H$268),"")</f>
        <v/>
      </c>
      <c r="AP19" s="309" t="str">
        <f>IF(AND('MAPA DE RIESGOS'!$V$274="Alta",'MAPA DE RIESGOS'!$Z$274="Mayor"),CONCATENATE("R",'MAPA DE RIESGOS'!$H$274),"")</f>
        <v/>
      </c>
      <c r="AQ19" s="309" t="str">
        <f>IF(AND('MAPA DE RIESGOS'!$V$280="Alta",'MAPA DE RIESGOS'!$Z$280="Mayor"),CONCATENATE("R",'MAPA DE RIESGOS'!$H$280),"")</f>
        <v/>
      </c>
      <c r="AR19" s="309" t="str">
        <f>IF(AND('MAPA DE RIESGOS'!$V$286="Alta",'MAPA DE RIESGOS'!$Z$286="Mayor"),CONCATENATE("R",'MAPA DE RIESGOS'!$H$286),"")</f>
        <v/>
      </c>
      <c r="AS19" s="309" t="str">
        <f>IF(AND('MAPA DE RIESGOS'!$V$292="Alta",'MAPA DE RIESGOS'!$Z$292="Mayor"),CONCATENATE("R",'MAPA DE RIESGOS'!$H$292),"")</f>
        <v/>
      </c>
      <c r="AT19" s="309" t="str">
        <f>IF(AND('MAPA DE RIESGOS'!$V$298="Alta",'MAPA DE RIESGOS'!$Z$298="Mayor"),CONCATENATE("R",'MAPA DE RIESGOS'!$H$298),"")</f>
        <v/>
      </c>
      <c r="AU19" s="309" t="str">
        <f>IF(AND('MAPA DE RIESGOS'!$V$304="Alta",'MAPA DE RIESGOS'!$Z$304="Mayor"),CONCATENATE("R",'MAPA DE RIESGOS'!$H$304),"")</f>
        <v/>
      </c>
      <c r="AV19" s="309" t="str">
        <f>IF(AND('MAPA DE RIESGOS'!$V$310="Alta",'MAPA DE RIESGOS'!$Z$310="Mayor"),CONCATENATE("R",'MAPA DE RIESGOS'!$H$310),"")</f>
        <v/>
      </c>
      <c r="AW19" s="302" t="str">
        <f>IF(AND('MAPA DE RIESGOS'!$V$316="Alta",'MAPA DE RIESGOS'!$Z$316="Mayor"),CONCATENATE("R",'MAPA DE RIESGOS'!$H$316),"")</f>
        <v/>
      </c>
      <c r="AX19" s="305" t="str">
        <f>IF(AND('MAPA DE RIESGOS'!$V$262="Alta",'MAPA DE RIESGOS'!$Z$262="Catastrófico"),CONCATENATE("R",'MAPA DE RIESGOS'!$H$262),"")</f>
        <v/>
      </c>
      <c r="AY19" s="310" t="str">
        <f>IF(AND('MAPA DE RIESGOS'!$V$268="Alta",'MAPA DE RIESGOS'!$Z$268="Catastrófico"),CONCATENATE("R",'MAPA DE RIESGOS'!$H$268),"")</f>
        <v/>
      </c>
      <c r="AZ19" s="310" t="str">
        <f>IF(AND('MAPA DE RIESGOS'!$V$274="Alta",'MAPA DE RIESGOS'!$Z$274="Catastrófico"),CONCATENATE("R",'MAPA DE RIESGOS'!$H$274),"")</f>
        <v/>
      </c>
      <c r="BA19" s="310" t="str">
        <f>IF(AND('MAPA DE RIESGOS'!$V$280="Alta",'MAPA DE RIESGOS'!$Z$280="Catastrófico"),CONCATENATE("R",'MAPA DE RIESGOS'!$H$280),"")</f>
        <v/>
      </c>
      <c r="BB19" s="310" t="str">
        <f>IF(AND('MAPA DE RIESGOS'!$V$286="Alta",'MAPA DE RIESGOS'!$Z$286="Catastrófico"),CONCATENATE("R",'MAPA DE RIESGOS'!$H$286),"")</f>
        <v/>
      </c>
      <c r="BC19" s="310" t="str">
        <f>IF(AND('MAPA DE RIESGOS'!$V$292="Alta",'MAPA DE RIESGOS'!$Z$292="Catastrófico"),CONCATENATE("R",'MAPA DE RIESGOS'!$H$292),"")</f>
        <v/>
      </c>
      <c r="BD19" s="310" t="str">
        <f>IF(AND('MAPA DE RIESGOS'!$V$298="Alta",'MAPA DE RIESGOS'!$Z$298="Catastrófico"),CONCATENATE("R",'MAPA DE RIESGOS'!$H$298),"")</f>
        <v/>
      </c>
      <c r="BE19" s="310" t="str">
        <f>IF(AND('MAPA DE RIESGOS'!$V$304="Alta",'MAPA DE RIESGOS'!$Z$304="Catastrófico"),CONCATENATE("R",'MAPA DE RIESGOS'!$H$304),"")</f>
        <v/>
      </c>
      <c r="BF19" s="310" t="str">
        <f>IF(AND('MAPA DE RIESGOS'!$V$310="Alta",'MAPA DE RIESGOS'!$Z$310="Catastrófico"),CONCATENATE("R",'MAPA DE RIESGOS'!$H$310),"")</f>
        <v/>
      </c>
      <c r="BG19" s="308" t="str">
        <f>IF(AND('MAPA DE RIESGOS'!$V$316="Alta",'MAPA DE RIESGOS'!$Z$316="Catastrófico"),CONCATENATE("R",'MAPA DE RIESGOS'!$H$316),"")</f>
        <v/>
      </c>
      <c r="BH19" s="67"/>
      <c r="BI19" s="858"/>
      <c r="BJ19" s="859"/>
      <c r="BK19" s="859"/>
      <c r="BL19" s="859"/>
      <c r="BM19" s="859"/>
      <c r="BN19" s="860"/>
    </row>
    <row r="20" spans="2:66" ht="34.5" customHeight="1">
      <c r="B20" s="844"/>
      <c r="C20" s="844"/>
      <c r="D20" s="845"/>
      <c r="E20" s="835"/>
      <c r="F20" s="836"/>
      <c r="G20" s="836"/>
      <c r="H20" s="836"/>
      <c r="I20" s="836"/>
      <c r="J20" s="318" t="str">
        <f>IF(AND('MAPA DE RIESGOS'!$V$322="Alta",'MAPA DE RIESGOS'!$Z$322="Leve"),CONCATENATE("R",'MAPA DE RIESGOS'!$H$322),"")</f>
        <v/>
      </c>
      <c r="K20" s="323" t="str">
        <f>IF(AND('MAPA DE RIESGOS'!$V$328="Alta",'MAPA DE RIESGOS'!$Z$328="Leve"),CONCATENATE("R",'MAPA DE RIESGOS'!$H$328),"")</f>
        <v/>
      </c>
      <c r="L20" s="323" t="str">
        <f>IF(AND('MAPA DE RIESGOS'!$V$334="Alta",'MAPA DE RIESGOS'!$Z$334="Leve"),CONCATENATE("R",'MAPA DE RIESGOS'!$H$334),"")</f>
        <v/>
      </c>
      <c r="M20" s="323" t="str">
        <f>IF(AND('MAPA DE RIESGOS'!$V$340="Alta",'MAPA DE RIESGOS'!$Z$340="Leve"),CONCATENATE("R",'MAPA DE RIESGOS'!$H$340),"")</f>
        <v/>
      </c>
      <c r="N20" s="323" t="str">
        <f>IF(AND('MAPA DE RIESGOS'!$V$346="Alta",'MAPA DE RIESGOS'!$Z$346="Leve"),CONCATENATE("R",'MAPA DE RIESGOS'!$H$346),"")</f>
        <v/>
      </c>
      <c r="O20" s="323" t="str">
        <f>IF(AND('MAPA DE RIESGOS'!$V$352="Alta",'MAPA DE RIESGOS'!$Z$352="Leve"),CONCATENATE("R",'MAPA DE RIESGOS'!$H$352),"")</f>
        <v/>
      </c>
      <c r="P20" s="323" t="str">
        <f>IF(AND('MAPA DE RIESGOS'!$V$358="Alta",'MAPA DE RIESGOS'!$Z$358="Leve"),CONCATENATE("R",'MAPA DE RIESGOS'!$H$358),"")</f>
        <v/>
      </c>
      <c r="Q20" s="323" t="str">
        <f>IF(AND('MAPA DE RIESGOS'!$V$364="Alta",'MAPA DE RIESGOS'!$Z$364="Leve"),CONCATENATE("R",'MAPA DE RIESGOS'!$H$364),"")</f>
        <v/>
      </c>
      <c r="R20" s="323" t="str">
        <f>IF(AND('MAPA DE RIESGOS'!$V$370="Alta",'MAPA DE RIESGOS'!$Z$370="Leve"),CONCATENATE("R",'MAPA DE RIESGOS'!$H$370),"")</f>
        <v/>
      </c>
      <c r="S20" s="321" t="str">
        <f>IF(AND('MAPA DE RIESGOS'!$V$376="Alta",'MAPA DE RIESGOS'!$Z$376="Leve"),CONCATENATE("R",'MAPA DE RIESGOS'!$H$376),"")</f>
        <v/>
      </c>
      <c r="T20" s="318" t="str">
        <f>IF(AND('MAPA DE RIESGOS'!$V$322="Alta",'MAPA DE RIESGOS'!$Z$322="Menor"),CONCATENATE("R",'MAPA DE RIESGOS'!$H$322),"")</f>
        <v/>
      </c>
      <c r="U20" s="323" t="str">
        <f>IF(AND('MAPA DE RIESGOS'!$V$328="Alta",'MAPA DE RIESGOS'!$Z$328="Menor"),CONCATENATE("R",'MAPA DE RIESGOS'!$H$328),"")</f>
        <v/>
      </c>
      <c r="V20" s="323" t="str">
        <f>IF(AND('MAPA DE RIESGOS'!$V$334="Alta",'MAPA DE RIESGOS'!$Z$334="Menor"),CONCATENATE("R",'MAPA DE RIESGOS'!$H$334),"")</f>
        <v/>
      </c>
      <c r="W20" s="323" t="str">
        <f>IF(AND('MAPA DE RIESGOS'!$V$340="Alta",'MAPA DE RIESGOS'!$Z$340="Menor"),CONCATENATE("R",'MAPA DE RIESGOS'!$H$340),"")</f>
        <v/>
      </c>
      <c r="X20" s="323" t="str">
        <f>IF(AND('MAPA DE RIESGOS'!$V$346="Alta",'MAPA DE RIESGOS'!$Z$346="Menor"),CONCATENATE("R",'MAPA DE RIESGOS'!$H$346),"")</f>
        <v/>
      </c>
      <c r="Y20" s="323" t="str">
        <f>IF(AND('MAPA DE RIESGOS'!$V$352="Alta",'MAPA DE RIESGOS'!$Z$352="Menor"),CONCATENATE("R",'MAPA DE RIESGOS'!$H$352),"")</f>
        <v/>
      </c>
      <c r="Z20" s="323" t="str">
        <f>IF(AND('MAPA DE RIESGOS'!$V$358="Alta",'MAPA DE RIESGOS'!$Z$358="Menor"),CONCATENATE("R",'MAPA DE RIESGOS'!$H$358),"")</f>
        <v/>
      </c>
      <c r="AA20" s="323" t="str">
        <f>IF(AND('MAPA DE RIESGOS'!$V$364="Alta",'MAPA DE RIESGOS'!$Z$364="Menor"),CONCATENATE("R",'MAPA DE RIESGOS'!$H$364),"")</f>
        <v/>
      </c>
      <c r="AB20" s="323" t="str">
        <f>IF(AND('MAPA DE RIESGOS'!$V$370="Alta",'MAPA DE RIESGOS'!$Z$370="Menor"),CONCATENATE("R",'MAPA DE RIESGOS'!$H$370),"")</f>
        <v/>
      </c>
      <c r="AC20" s="321" t="str">
        <f>IF(AND('MAPA DE RIESGOS'!$V$376="Alta",'MAPA DE RIESGOS'!$Z$376="Menor"),CONCATENATE("R",'MAPA DE RIESGOS'!$H$376),"")</f>
        <v/>
      </c>
      <c r="AD20" s="299" t="str">
        <f>IF(AND('MAPA DE RIESGOS'!$V$322="Alta",'MAPA DE RIESGOS'!$Z$322="Moderado"),CONCATENATE("R",'MAPA DE RIESGOS'!$H$322),"")</f>
        <v/>
      </c>
      <c r="AE20" s="309" t="str">
        <f>IF(AND('MAPA DE RIESGOS'!$V$328="Alta",'MAPA DE RIESGOS'!$Z$328="Moderado"),CONCATENATE("R",'MAPA DE RIESGOS'!$H$328),"")</f>
        <v/>
      </c>
      <c r="AF20" s="309" t="str">
        <f>IF(AND('MAPA DE RIESGOS'!$V$334="Alta",'MAPA DE RIESGOS'!$Z$334="Moderado"),CONCATENATE("R",'MAPA DE RIESGOS'!$H$334),"")</f>
        <v/>
      </c>
      <c r="AG20" s="309" t="str">
        <f>IF(AND('MAPA DE RIESGOS'!$V$340="Alta",'MAPA DE RIESGOS'!$Z$340="Moderado"),CONCATENATE("R",'MAPA DE RIESGOS'!$H$340),"")</f>
        <v/>
      </c>
      <c r="AH20" s="309" t="str">
        <f>IF(AND('MAPA DE RIESGOS'!$V$346="Alta",'MAPA DE RIESGOS'!$Z$346="Moderado"),CONCATENATE("R",'MAPA DE RIESGOS'!$H$346),"")</f>
        <v/>
      </c>
      <c r="AI20" s="309" t="str">
        <f>IF(AND('MAPA DE RIESGOS'!$V$352="Alta",'MAPA DE RIESGOS'!$Z$352="Moderado"),CONCATENATE("R",'MAPA DE RIESGOS'!$H$352),"")</f>
        <v/>
      </c>
      <c r="AJ20" s="309" t="str">
        <f>IF(AND('MAPA DE RIESGOS'!$V$358="Alta",'MAPA DE RIESGOS'!$Z$358="Moderado"),CONCATENATE("R",'MAPA DE RIESGOS'!$H$358),"")</f>
        <v/>
      </c>
      <c r="AK20" s="309" t="str">
        <f>IF(AND('MAPA DE RIESGOS'!$V$364="Alta",'MAPA DE RIESGOS'!$Z$364="Moderado"),CONCATENATE("R",'MAPA DE RIESGOS'!$H$364),"")</f>
        <v/>
      </c>
      <c r="AL20" s="309" t="str">
        <f>IF(AND('MAPA DE RIESGOS'!$V$370="Alta",'MAPA DE RIESGOS'!$Z$370="Moderado"),CONCATENATE("R",'MAPA DE RIESGOS'!$H$370),"")</f>
        <v/>
      </c>
      <c r="AM20" s="302" t="str">
        <f>IF(AND('MAPA DE RIESGOS'!$V$376="Alta",'MAPA DE RIESGOS'!$Z$376="Moderado"),CONCATENATE("R",'MAPA DE RIESGOS'!$H$376),"")</f>
        <v/>
      </c>
      <c r="AN20" s="299" t="str">
        <f>IF(AND('MAPA DE RIESGOS'!$V$322="Alta",'MAPA DE RIESGOS'!$Z$322="Mayor"),CONCATENATE("R",'MAPA DE RIESGOS'!$H$322),"")</f>
        <v/>
      </c>
      <c r="AO20" s="309" t="str">
        <f>IF(AND('MAPA DE RIESGOS'!$V$328="Alta",'MAPA DE RIESGOS'!$Z$328="Mayor"),CONCATENATE("R",'MAPA DE RIESGOS'!$H$328),"")</f>
        <v/>
      </c>
      <c r="AP20" s="309" t="str">
        <f>IF(AND('MAPA DE RIESGOS'!$V$334="Alta",'MAPA DE RIESGOS'!$Z$334="Mayor"),CONCATENATE("R",'MAPA DE RIESGOS'!$H$334),"")</f>
        <v/>
      </c>
      <c r="AQ20" s="309" t="str">
        <f>IF(AND('MAPA DE RIESGOS'!$V$340="Alta",'MAPA DE RIESGOS'!$Z$340="Mayor"),CONCATENATE("R",'MAPA DE RIESGOS'!$H$340),"")</f>
        <v/>
      </c>
      <c r="AR20" s="309" t="str">
        <f>IF(AND('MAPA DE RIESGOS'!$V$346="Alta",'MAPA DE RIESGOS'!$Z$346="Mayor"),CONCATENATE("R",'MAPA DE RIESGOS'!$H$346),"")</f>
        <v/>
      </c>
      <c r="AS20" s="309" t="str">
        <f>IF(AND('MAPA DE RIESGOS'!$V$352="Alta",'MAPA DE RIESGOS'!$Z$352="Mayor"),CONCATENATE("R",'MAPA DE RIESGOS'!$H$352),"")</f>
        <v/>
      </c>
      <c r="AT20" s="309" t="str">
        <f>IF(AND('MAPA DE RIESGOS'!$V$358="Alta",'MAPA DE RIESGOS'!$Z$358="Mayor"),CONCATENATE("R",'MAPA DE RIESGOS'!$H$358),"")</f>
        <v/>
      </c>
      <c r="AU20" s="309" t="str">
        <f>IF(AND('MAPA DE RIESGOS'!$V$364="Alta",'MAPA DE RIESGOS'!$Z$364="Mayor"),CONCATENATE("R",'MAPA DE RIESGOS'!$H$364),"")</f>
        <v/>
      </c>
      <c r="AV20" s="309" t="str">
        <f>IF(AND('MAPA DE RIESGOS'!$V$370="Alta",'MAPA DE RIESGOS'!$Z$370="Mayor"),CONCATENATE("R",'MAPA DE RIESGOS'!$H$370),"")</f>
        <v/>
      </c>
      <c r="AW20" s="302" t="str">
        <f>IF(AND('MAPA DE RIESGOS'!$V$376="Alta",'MAPA DE RIESGOS'!$Z$376="Mayor"),CONCATENATE("R",'MAPA DE RIESGOS'!$H$376),"")</f>
        <v/>
      </c>
      <c r="AX20" s="305" t="str">
        <f>IF(AND('MAPA DE RIESGOS'!$V$322="Alta",'MAPA DE RIESGOS'!$Z$322="Catastrófico"),CONCATENATE("R",'MAPA DE RIESGOS'!$H$322),"")</f>
        <v/>
      </c>
      <c r="AY20" s="310" t="str">
        <f>IF(AND('MAPA DE RIESGOS'!$V$328="Alta",'MAPA DE RIESGOS'!$Z$328="Catastrófico"),CONCATENATE("R",'MAPA DE RIESGOS'!$H$328),"")</f>
        <v/>
      </c>
      <c r="AZ20" s="310" t="str">
        <f>IF(AND('MAPA DE RIESGOS'!$V$334="Alta",'MAPA DE RIESGOS'!$Z$334="Catastrófico"),CONCATENATE("R",'MAPA DE RIESGOS'!$H$334),"")</f>
        <v/>
      </c>
      <c r="BA20" s="310" t="str">
        <f>IF(AND('MAPA DE RIESGOS'!$V$340="Alta",'MAPA DE RIESGOS'!$Z$340="Catastrófico"),CONCATENATE("R",'MAPA DE RIESGOS'!$H$340),"")</f>
        <v/>
      </c>
      <c r="BB20" s="310" t="str">
        <f>IF(AND('MAPA DE RIESGOS'!$V$346="Alta",'MAPA DE RIESGOS'!$Z$346="Catastrófico"),CONCATENATE("R",'MAPA DE RIESGOS'!$H$346),"")</f>
        <v/>
      </c>
      <c r="BC20" s="310" t="str">
        <f>IF(AND('MAPA DE RIESGOS'!$V$352="Alta",'MAPA DE RIESGOS'!$Z$352="Catastrófico"),CONCATENATE("R",'MAPA DE RIESGOS'!$H$352),"")</f>
        <v/>
      </c>
      <c r="BD20" s="310" t="str">
        <f>IF(AND('MAPA DE RIESGOS'!$V$358="Alta",'MAPA DE RIESGOS'!$Z$358="Catastrófico"),CONCATENATE("R",'MAPA DE RIESGOS'!$H$358),"")</f>
        <v/>
      </c>
      <c r="BE20" s="310" t="str">
        <f>IF(AND('MAPA DE RIESGOS'!$V$364="Alta",'MAPA DE RIESGOS'!$Z$364="Catastrófico"),CONCATENATE("R",'MAPA DE RIESGOS'!$H$364),"")</f>
        <v/>
      </c>
      <c r="BF20" s="310" t="str">
        <f>IF(AND('MAPA DE RIESGOS'!$V$370="Alta",'MAPA DE RIESGOS'!$Z$370="Catastrófico"),CONCATENATE("R",'MAPA DE RIESGOS'!$H$370),"")</f>
        <v/>
      </c>
      <c r="BG20" s="308" t="str">
        <f>IF(AND('MAPA DE RIESGOS'!$V$376="Alta",'MAPA DE RIESGOS'!$Z$376="Catastrófico"),CONCATENATE("R",'MAPA DE RIESGOS'!$H$376),"")</f>
        <v/>
      </c>
      <c r="BH20" s="67"/>
      <c r="BI20" s="858"/>
      <c r="BJ20" s="859"/>
      <c r="BK20" s="859"/>
      <c r="BL20" s="859"/>
      <c r="BM20" s="859"/>
      <c r="BN20" s="860"/>
    </row>
    <row r="21" spans="2:66" ht="34.5" customHeight="1">
      <c r="B21" s="844"/>
      <c r="C21" s="844"/>
      <c r="D21" s="845"/>
      <c r="E21" s="835"/>
      <c r="F21" s="836"/>
      <c r="G21" s="836"/>
      <c r="H21" s="836"/>
      <c r="I21" s="836"/>
      <c r="J21" s="318" t="str">
        <f>IF(AND('MAPA DE RIESGOS'!$V$382="Alta",'MAPA DE RIESGOS'!$Z$382="Leve"),CONCATENATE("R",'MAPA DE RIESGOS'!$H$382),"")</f>
        <v/>
      </c>
      <c r="K21" s="323" t="str">
        <f>IF(AND('MAPA DE RIESGOS'!$V$388="Alta",'MAPA DE RIESGOS'!$Z$388="Leve"),CONCATENATE("R",'MAPA DE RIESGOS'!$H$388),"")</f>
        <v/>
      </c>
      <c r="L21" s="323" t="str">
        <f>IF(AND('MAPA DE RIESGOS'!$V$394="Alta",'MAPA DE RIESGOS'!$Z$394="Leve"),CONCATENATE("R",'MAPA DE RIESGOS'!$H$394),"")</f>
        <v/>
      </c>
      <c r="M21" s="323" t="str">
        <f>IF(AND('MAPA DE RIESGOS'!$V$400="Alta",'MAPA DE RIESGOS'!$Z$400="Leve"),CONCATENATE("R",'MAPA DE RIESGOS'!$H$400),"")</f>
        <v/>
      </c>
      <c r="N21" s="323" t="str">
        <f>IF(AND('MAPA DE RIESGOS'!$V$406="Alta",'MAPA DE RIESGOS'!$Z$406="Leve"),CONCATENATE("R",'MAPA DE RIESGOS'!$H$406),"")</f>
        <v/>
      </c>
      <c r="O21" s="323" t="str">
        <f>IF(AND('MAPA DE RIESGOS'!$V$412="Alta",'MAPA DE RIESGOS'!$Z$412="Leve"),CONCATENATE("R",'MAPA DE RIESGOS'!$H$412),"")</f>
        <v/>
      </c>
      <c r="P21" s="323" t="str">
        <f>IF(AND('MAPA DE RIESGOS'!$V$418="Alta",'MAPA DE RIESGOS'!$Z$418="Leve"),CONCATENATE("R",'MAPA DE RIESGOS'!$H$418),"")</f>
        <v/>
      </c>
      <c r="Q21" s="323" t="str">
        <f>IF(AND('MAPA DE RIESGOS'!$V$424="Alta",'MAPA DE RIESGOS'!$Z$424="Leve"),CONCATENATE("R",'MAPA DE RIESGOS'!$H$424),"")</f>
        <v/>
      </c>
      <c r="R21" s="323" t="str">
        <f>IF(AND('MAPA DE RIESGOS'!$V$430="Alta",'MAPA DE RIESGOS'!$Z$430="Leve"),CONCATENATE("R",'MAPA DE RIESGOS'!$H$430),"")</f>
        <v/>
      </c>
      <c r="S21" s="321" t="str">
        <f>IF(AND('MAPA DE RIESGOS'!$V$436="Alta",'MAPA DE RIESGOS'!$Z$436="Leve"),CONCATENATE("R",'MAPA DE RIESGOS'!$H$436),"")</f>
        <v/>
      </c>
      <c r="T21" s="318" t="str">
        <f>IF(AND('MAPA DE RIESGOS'!$V$382="Alta",'MAPA DE RIESGOS'!$Z$382="Menor"),CONCATENATE("R",'MAPA DE RIESGOS'!$H$382),"")</f>
        <v/>
      </c>
      <c r="U21" s="323" t="str">
        <f>IF(AND('MAPA DE RIESGOS'!$V$388="Alta",'MAPA DE RIESGOS'!$Z$388="Menor"),CONCATENATE("R",'MAPA DE RIESGOS'!$H$388),"")</f>
        <v/>
      </c>
      <c r="V21" s="323" t="str">
        <f>IF(AND('MAPA DE RIESGOS'!$V$394="Alta",'MAPA DE RIESGOS'!$Z$394="Menor"),CONCATENATE("R",'MAPA DE RIESGOS'!$H$394),"")</f>
        <v/>
      </c>
      <c r="W21" s="323" t="str">
        <f>IF(AND('MAPA DE RIESGOS'!$V$400="Alta",'MAPA DE RIESGOS'!$Z$400="Menor"),CONCATENATE("R",'MAPA DE RIESGOS'!$H$400),"")</f>
        <v/>
      </c>
      <c r="X21" s="323" t="str">
        <f>IF(AND('MAPA DE RIESGOS'!$V$406="Alta",'MAPA DE RIESGOS'!$Z$406="Menor"),CONCATENATE("R",'MAPA DE RIESGOS'!$H$406),"")</f>
        <v/>
      </c>
      <c r="Y21" s="323" t="str">
        <f>IF(AND('MAPA DE RIESGOS'!$V$412="Alta",'MAPA DE RIESGOS'!$Z$412="Menor"),CONCATENATE("R",'MAPA DE RIESGOS'!$H$412),"")</f>
        <v/>
      </c>
      <c r="Z21" s="323" t="str">
        <f>IF(AND('MAPA DE RIESGOS'!$V$418="Alta",'MAPA DE RIESGOS'!$Z$418="Menor"),CONCATENATE("R",'MAPA DE RIESGOS'!$H$418),"")</f>
        <v/>
      </c>
      <c r="AA21" s="323" t="str">
        <f>IF(AND('MAPA DE RIESGOS'!$V$424="Alta",'MAPA DE RIESGOS'!$Z$424="Menor"),CONCATENATE("R",'MAPA DE RIESGOS'!$H$424),"")</f>
        <v/>
      </c>
      <c r="AB21" s="323" t="str">
        <f>IF(AND('MAPA DE RIESGOS'!$V$430="Alta",'MAPA DE RIESGOS'!$Z$430="Menor"),CONCATENATE("R",'MAPA DE RIESGOS'!$H$430),"")</f>
        <v/>
      </c>
      <c r="AC21" s="321" t="str">
        <f>IF(AND('MAPA DE RIESGOS'!$V$436="Alta",'MAPA DE RIESGOS'!$Z$436="Menor"),CONCATENATE("R",'MAPA DE RIESGOS'!$H$436),"")</f>
        <v/>
      </c>
      <c r="AD21" s="299" t="str">
        <f>IF(AND('MAPA DE RIESGOS'!$V$382="Alta",'MAPA DE RIESGOS'!$Z$382="Moderado"),CONCATENATE("R",'MAPA DE RIESGOS'!$H$382),"")</f>
        <v/>
      </c>
      <c r="AE21" s="309" t="str">
        <f>IF(AND('MAPA DE RIESGOS'!$V$388="Alta",'MAPA DE RIESGOS'!$Z$388="Moderado"),CONCATENATE("R",'MAPA DE RIESGOS'!$H$388),"")</f>
        <v/>
      </c>
      <c r="AF21" s="309" t="str">
        <f>IF(AND('MAPA DE RIESGOS'!$V$394="Alta",'MAPA DE RIESGOS'!$Z$394="Moderado"),CONCATENATE("R",'MAPA DE RIESGOS'!$H$394),"")</f>
        <v/>
      </c>
      <c r="AG21" s="309" t="str">
        <f>IF(AND('MAPA DE RIESGOS'!$V$400="Alta",'MAPA DE RIESGOS'!$Z$400="Moderado"),CONCATENATE("R",'MAPA DE RIESGOS'!$H$400),"")</f>
        <v/>
      </c>
      <c r="AH21" s="309" t="str">
        <f>IF(AND('MAPA DE RIESGOS'!$V$406="Alta",'MAPA DE RIESGOS'!$Z$406="Moderado"),CONCATENATE("R",'MAPA DE RIESGOS'!$H$406),"")</f>
        <v/>
      </c>
      <c r="AI21" s="309" t="str">
        <f>IF(AND('MAPA DE RIESGOS'!$V$412="Alta",'MAPA DE RIESGOS'!$Z$412="Moderado"),CONCATENATE("R",'MAPA DE RIESGOS'!$H$412),"")</f>
        <v/>
      </c>
      <c r="AJ21" s="309" t="str">
        <f>IF(AND('MAPA DE RIESGOS'!$V$418="Alta",'MAPA DE RIESGOS'!$Z$418="Moderado"),CONCATENATE("R",'MAPA DE RIESGOS'!$H$418),"")</f>
        <v/>
      </c>
      <c r="AK21" s="309" t="str">
        <f>IF(AND('MAPA DE RIESGOS'!$V$424="Alta",'MAPA DE RIESGOS'!$Z$424="Moderado"),CONCATENATE("R",'MAPA DE RIESGOS'!$H$424),"")</f>
        <v/>
      </c>
      <c r="AL21" s="309" t="str">
        <f>IF(AND('MAPA DE RIESGOS'!$V$430="Alta",'MAPA DE RIESGOS'!$Z$430="Moderado"),CONCATENATE("R",'MAPA DE RIESGOS'!$H$430),"")</f>
        <v/>
      </c>
      <c r="AM21" s="302" t="str">
        <f>IF(AND('MAPA DE RIESGOS'!$V$436="Alta",'MAPA DE RIESGOS'!$Z$436="Moderado"),CONCATENATE("R",'MAPA DE RIESGOS'!$H$436),"")</f>
        <v/>
      </c>
      <c r="AN21" s="299" t="str">
        <f>IF(AND('MAPA DE RIESGOS'!$V$382="Alta",'MAPA DE RIESGOS'!$Z$382="Mayor"),CONCATENATE("R",'MAPA DE RIESGOS'!$H$382),"")</f>
        <v/>
      </c>
      <c r="AO21" s="309" t="str">
        <f>IF(AND('MAPA DE RIESGOS'!$V$388="Alta",'MAPA DE RIESGOS'!$Z$388="Mayor"),CONCATENATE("R",'MAPA DE RIESGOS'!$H$388),"")</f>
        <v/>
      </c>
      <c r="AP21" s="309" t="str">
        <f>IF(AND('MAPA DE RIESGOS'!$V$394="Alta",'MAPA DE RIESGOS'!$Z$394="Mayor"),CONCATENATE("R",'MAPA DE RIESGOS'!$H$394),"")</f>
        <v/>
      </c>
      <c r="AQ21" s="309" t="str">
        <f>IF(AND('MAPA DE RIESGOS'!$V$400="Alta",'MAPA DE RIESGOS'!$Z$400="Mayor"),CONCATENATE("R",'MAPA DE RIESGOS'!$H$400),"")</f>
        <v/>
      </c>
      <c r="AR21" s="309" t="str">
        <f>IF(AND('MAPA DE RIESGOS'!$V$406="Alta",'MAPA DE RIESGOS'!$Z$406="Mayor"),CONCATENATE("R",'MAPA DE RIESGOS'!$H$406),"")</f>
        <v/>
      </c>
      <c r="AS21" s="309" t="str">
        <f>IF(AND('MAPA DE RIESGOS'!$V$412="Alta",'MAPA DE RIESGOS'!$Z$412="Mayor"),CONCATENATE("R",'MAPA DE RIESGOS'!$H$412),"")</f>
        <v/>
      </c>
      <c r="AT21" s="309" t="str">
        <f>IF(AND('MAPA DE RIESGOS'!$V$418="Alta",'MAPA DE RIESGOS'!$Z$418="Mayor"),CONCATENATE("R",'MAPA DE RIESGOS'!$H$418),"")</f>
        <v/>
      </c>
      <c r="AU21" s="309" t="str">
        <f>IF(AND('MAPA DE RIESGOS'!$V$424="Alta",'MAPA DE RIESGOS'!$Z$424="Mayor"),CONCATENATE("R",'MAPA DE RIESGOS'!$H$424),"")</f>
        <v/>
      </c>
      <c r="AV21" s="309" t="str">
        <f>IF(AND('MAPA DE RIESGOS'!$V$430="Alta",'MAPA DE RIESGOS'!$Z$430="Mayor"),CONCATENATE("R",'MAPA DE RIESGOS'!$H$430),"")</f>
        <v/>
      </c>
      <c r="AW21" s="302" t="str">
        <f>IF(AND('MAPA DE RIESGOS'!$V$436="Alta",'MAPA DE RIESGOS'!$Z$436="Mayor"),CONCATENATE("R",'MAPA DE RIESGOS'!$H$436),"")</f>
        <v/>
      </c>
      <c r="AX21" s="305" t="str">
        <f>IF(AND('MAPA DE RIESGOS'!$V$382="Alta",'MAPA DE RIESGOS'!$Z$382="Catastrófico"),CONCATENATE("R",'MAPA DE RIESGOS'!$H$382),"")</f>
        <v/>
      </c>
      <c r="AY21" s="310" t="str">
        <f>IF(AND('MAPA DE RIESGOS'!$V$388="Alta",'MAPA DE RIESGOS'!$Z$388="Catastrófico"),CONCATENATE("R",'MAPA DE RIESGOS'!$H$388),"")</f>
        <v/>
      </c>
      <c r="AZ21" s="310" t="str">
        <f>IF(AND('MAPA DE RIESGOS'!$V$394="Alta",'MAPA DE RIESGOS'!$Z$394="Catastrófico"),CONCATENATE("R",'MAPA DE RIESGOS'!$H$394),"")</f>
        <v/>
      </c>
      <c r="BA21" s="310" t="str">
        <f>IF(AND('MAPA DE RIESGOS'!$V$400="Alta",'MAPA DE RIESGOS'!$Z$400="Catastrófico"),CONCATENATE("R",'MAPA DE RIESGOS'!$H$400),"")</f>
        <v/>
      </c>
      <c r="BB21" s="310" t="str">
        <f>IF(AND('MAPA DE RIESGOS'!$V$406="Alta",'MAPA DE RIESGOS'!$Z$406="Catastrófico"),CONCATENATE("R",'MAPA DE RIESGOS'!$H$406),"")</f>
        <v/>
      </c>
      <c r="BC21" s="310" t="str">
        <f>IF(AND('MAPA DE RIESGOS'!$V$412="Alta",'MAPA DE RIESGOS'!$Z$412="Catastrófico"),CONCATENATE("R",'MAPA DE RIESGOS'!$H$412),"")</f>
        <v/>
      </c>
      <c r="BD21" s="310" t="str">
        <f>IF(AND('MAPA DE RIESGOS'!$V$418="Alta",'MAPA DE RIESGOS'!$Z$418="Catastrófico"),CONCATENATE("R",'MAPA DE RIESGOS'!$H$418),"")</f>
        <v/>
      </c>
      <c r="BE21" s="310" t="str">
        <f>IF(AND('MAPA DE RIESGOS'!$V$424="Alta",'MAPA DE RIESGOS'!$Z$424="Catastrófico"),CONCATENATE("R",'MAPA DE RIESGOS'!$H$424),"")</f>
        <v/>
      </c>
      <c r="BF21" s="310" t="str">
        <f>IF(AND('MAPA DE RIESGOS'!$V$430="Alta",'MAPA DE RIESGOS'!$Z$430="Catastrófico"),CONCATENATE("R",'MAPA DE RIESGOS'!$H$430),"")</f>
        <v/>
      </c>
      <c r="BG21" s="308" t="str">
        <f>IF(AND('MAPA DE RIESGOS'!$V$436="Alta",'MAPA DE RIESGOS'!$Z$436="Catastrófico"),CONCATENATE("R",'MAPA DE RIESGOS'!$H$436),"")</f>
        <v/>
      </c>
      <c r="BH21" s="67"/>
      <c r="BI21" s="858"/>
      <c r="BJ21" s="859"/>
      <c r="BK21" s="859"/>
      <c r="BL21" s="859"/>
      <c r="BM21" s="859"/>
      <c r="BN21" s="860"/>
    </row>
    <row r="22" spans="2:66" ht="34.5" customHeight="1">
      <c r="B22" s="844"/>
      <c r="C22" s="844"/>
      <c r="D22" s="845"/>
      <c r="E22" s="835"/>
      <c r="F22" s="836"/>
      <c r="G22" s="836"/>
      <c r="H22" s="836"/>
      <c r="I22" s="836"/>
      <c r="J22" s="318" t="str">
        <f>IF(AND('MAPA DE RIESGOS'!$V$442="Alta",'MAPA DE RIESGOS'!$Z$442="Leve"),CONCATENATE("R",'MAPA DE RIESGOS'!$H$442),"")</f>
        <v/>
      </c>
      <c r="K22" s="323" t="str">
        <f>IF(AND('MAPA DE RIESGOS'!$V$448="Alta",'MAPA DE RIESGOS'!$Z$448="Leve"),CONCATENATE("R",'MAPA DE RIESGOS'!$H$448),"")</f>
        <v/>
      </c>
      <c r="L22" s="323" t="str">
        <f>IF(AND('MAPA DE RIESGOS'!$V$454="Alta",'MAPA DE RIESGOS'!$Z$454="Leve"),CONCATENATE("R",'MAPA DE RIESGOS'!$H$454),"")</f>
        <v/>
      </c>
      <c r="M22" s="323" t="str">
        <f>IF(AND('MAPA DE RIESGOS'!$V$460="Alta",'MAPA DE RIESGOS'!$Z$460="Leve"),CONCATENATE("R",'MAPA DE RIESGOS'!$H$460),"")</f>
        <v/>
      </c>
      <c r="N22" s="323" t="str">
        <f>IF(AND('MAPA DE RIESGOS'!$V$466="Alta",'MAPA DE RIESGOS'!$Z$466="Leve"),CONCATENATE("R",'MAPA DE RIESGOS'!$H$466),"")</f>
        <v/>
      </c>
      <c r="O22" s="323" t="str">
        <f>IF(AND('MAPA DE RIESGOS'!$V$472="Alta",'MAPA DE RIESGOS'!$Z$472="Leve"),CONCATENATE("R",'MAPA DE RIESGOS'!$H$472),"")</f>
        <v/>
      </c>
      <c r="P22" s="323" t="str">
        <f>IF(AND('MAPA DE RIESGOS'!$V$478="Alta",'MAPA DE RIESGOS'!$Z$478="Leve"),CONCATENATE("R",'MAPA DE RIESGOS'!$H$478),"")</f>
        <v/>
      </c>
      <c r="Q22" s="323" t="str">
        <f>IF(AND('MAPA DE RIESGOS'!$V$484="Alta",'MAPA DE RIESGOS'!$Z$484="Leve"),CONCATENATE("R",'MAPA DE RIESGOS'!$H$484),"")</f>
        <v/>
      </c>
      <c r="R22" s="323" t="str">
        <f>IF(AND('MAPA DE RIESGOS'!$V$490="Alta",'MAPA DE RIESGOS'!$Z$490="Leve"),CONCATENATE("R",'MAPA DE RIESGOS'!$H$490),"")</f>
        <v/>
      </c>
      <c r="S22" s="321" t="str">
        <f>IF(AND('MAPA DE RIESGOS'!$V$496="Alta",'MAPA DE RIESGOS'!$Z$496="Leve"),CONCATENATE("R",'MAPA DE RIESGOS'!$H$496),"")</f>
        <v/>
      </c>
      <c r="T22" s="318" t="str">
        <f>IF(AND('MAPA DE RIESGOS'!$V$442="Alta",'MAPA DE RIESGOS'!$Z$442="Menor"),CONCATENATE("R",'MAPA DE RIESGOS'!$H$442),"")</f>
        <v/>
      </c>
      <c r="U22" s="323" t="str">
        <f>IF(AND('MAPA DE RIESGOS'!$V$448="Alta",'MAPA DE RIESGOS'!$Z$448="Menor"),CONCATENATE("R",'MAPA DE RIESGOS'!$H$448),"")</f>
        <v/>
      </c>
      <c r="V22" s="323" t="str">
        <f>IF(AND('MAPA DE RIESGOS'!$V$454="Alta",'MAPA DE RIESGOS'!$Z$454="Menor"),CONCATENATE("R",'MAPA DE RIESGOS'!$H$454),"")</f>
        <v/>
      </c>
      <c r="W22" s="323" t="str">
        <f>IF(AND('MAPA DE RIESGOS'!$V$460="Alta",'MAPA DE RIESGOS'!$Z$460="Menor"),CONCATENATE("R",'MAPA DE RIESGOS'!$H$460),"")</f>
        <v/>
      </c>
      <c r="X22" s="323" t="str">
        <f>IF(AND('MAPA DE RIESGOS'!$V$466="Alta",'MAPA DE RIESGOS'!$Z$466="Menor"),CONCATENATE("R",'MAPA DE RIESGOS'!$H$466),"")</f>
        <v/>
      </c>
      <c r="Y22" s="323" t="str">
        <f>IF(AND('MAPA DE RIESGOS'!$V$472="Alta",'MAPA DE RIESGOS'!$Z$472="Menor"),CONCATENATE("R",'MAPA DE RIESGOS'!$H$472),"")</f>
        <v/>
      </c>
      <c r="Z22" s="323" t="str">
        <f>IF(AND('MAPA DE RIESGOS'!$V$478="Alta",'MAPA DE RIESGOS'!$Z$478="Menor"),CONCATENATE("R",'MAPA DE RIESGOS'!$H$478),"")</f>
        <v/>
      </c>
      <c r="AA22" s="323" t="str">
        <f>IF(AND('MAPA DE RIESGOS'!$V$484="Alta",'MAPA DE RIESGOS'!$Z$484="Menor"),CONCATENATE("R",'MAPA DE RIESGOS'!$H$484),"")</f>
        <v/>
      </c>
      <c r="AB22" s="323" t="str">
        <f>IF(AND('MAPA DE RIESGOS'!$V$490="Alta",'MAPA DE RIESGOS'!$Z$490="Menor"),CONCATENATE("R",'MAPA DE RIESGOS'!$H$490),"")</f>
        <v/>
      </c>
      <c r="AC22" s="321" t="str">
        <f>IF(AND('MAPA DE RIESGOS'!$V$496="Alta",'MAPA DE RIESGOS'!$Z$496="Menor"),CONCATENATE("R",'MAPA DE RIESGOS'!$H$496),"")</f>
        <v/>
      </c>
      <c r="AD22" s="299" t="str">
        <f>IF(AND('MAPA DE RIESGOS'!$V$442="Alta",'MAPA DE RIESGOS'!$Z$442="Moderado"),CONCATENATE("R",'MAPA DE RIESGOS'!$H$442),"")</f>
        <v/>
      </c>
      <c r="AE22" s="309" t="str">
        <f>IF(AND('MAPA DE RIESGOS'!$V$448="Alta",'MAPA DE RIESGOS'!$Z$448="Moderado"),CONCATENATE("R",'MAPA DE RIESGOS'!$H$448),"")</f>
        <v/>
      </c>
      <c r="AF22" s="309" t="str">
        <f>IF(AND('MAPA DE RIESGOS'!$V$454="Alta",'MAPA DE RIESGOS'!$Z$454="Moderado"),CONCATENATE("R",'MAPA DE RIESGOS'!$H$454),"")</f>
        <v/>
      </c>
      <c r="AG22" s="309" t="str">
        <f>IF(AND('MAPA DE RIESGOS'!$V$460="Alta",'MAPA DE RIESGOS'!$Z$460="Moderado"),CONCATENATE("R",'MAPA DE RIESGOS'!$H$460),"")</f>
        <v/>
      </c>
      <c r="AH22" s="309" t="str">
        <f>IF(AND('MAPA DE RIESGOS'!$V$466="Alta",'MAPA DE RIESGOS'!$Z$466="Moderado"),CONCATENATE("R",'MAPA DE RIESGOS'!$H$466),"")</f>
        <v/>
      </c>
      <c r="AI22" s="309" t="str">
        <f>IF(AND('MAPA DE RIESGOS'!$V$472="Alta",'MAPA DE RIESGOS'!$Z$472="Moderado"),CONCATENATE("R",'MAPA DE RIESGOS'!$H$472),"")</f>
        <v/>
      </c>
      <c r="AJ22" s="309" t="str">
        <f>IF(AND('MAPA DE RIESGOS'!$V$478="Alta",'MAPA DE RIESGOS'!$Z$478="Moderado"),CONCATENATE("R",'MAPA DE RIESGOS'!$H$478),"")</f>
        <v/>
      </c>
      <c r="AK22" s="309" t="str">
        <f>IF(AND('MAPA DE RIESGOS'!$V$484="Alta",'MAPA DE RIESGOS'!$Z$484="Moderado"),CONCATENATE("R",'MAPA DE RIESGOS'!$H$484),"")</f>
        <v/>
      </c>
      <c r="AL22" s="309" t="str">
        <f>IF(AND('MAPA DE RIESGOS'!$V$490="Alta",'MAPA DE RIESGOS'!$Z$490="Moderado"),CONCATENATE("R",'MAPA DE RIESGOS'!$H$490),"")</f>
        <v/>
      </c>
      <c r="AM22" s="302" t="str">
        <f>IF(AND('MAPA DE RIESGOS'!$V$496="Alta",'MAPA DE RIESGOS'!$Z$496="Moderado"),CONCATENATE("R",'MAPA DE RIESGOS'!$H$496),"")</f>
        <v/>
      </c>
      <c r="AN22" s="299" t="str">
        <f>IF(AND('MAPA DE RIESGOS'!$V$442="Alta",'MAPA DE RIESGOS'!$Z$442="Mayor"),CONCATENATE("R",'MAPA DE RIESGOS'!$H$442),"")</f>
        <v/>
      </c>
      <c r="AO22" s="309" t="str">
        <f>IF(AND('MAPA DE RIESGOS'!$V$448="Alta",'MAPA DE RIESGOS'!$Z$448="Mayor"),CONCATENATE("R",'MAPA DE RIESGOS'!$H$448),"")</f>
        <v/>
      </c>
      <c r="AP22" s="309" t="str">
        <f>IF(AND('MAPA DE RIESGOS'!$V$454="Alta",'MAPA DE RIESGOS'!$Z$454="Mayor"),CONCATENATE("R",'MAPA DE RIESGOS'!$H$454),"")</f>
        <v/>
      </c>
      <c r="AQ22" s="309" t="str">
        <f>IF(AND('MAPA DE RIESGOS'!$V$460="Alta",'MAPA DE RIESGOS'!$Z$460="Mayor"),CONCATENATE("R",'MAPA DE RIESGOS'!$H$460),"")</f>
        <v/>
      </c>
      <c r="AR22" s="309" t="str">
        <f>IF(AND('MAPA DE RIESGOS'!$V$466="Alta",'MAPA DE RIESGOS'!$Z$466="Mayor"),CONCATENATE("R",'MAPA DE RIESGOS'!$H$466),"")</f>
        <v/>
      </c>
      <c r="AS22" s="309" t="str">
        <f>IF(AND('MAPA DE RIESGOS'!$V$472="Alta",'MAPA DE RIESGOS'!$Z$472="Mayor"),CONCATENATE("R",'MAPA DE RIESGOS'!$H$472),"")</f>
        <v/>
      </c>
      <c r="AT22" s="309" t="str">
        <f>IF(AND('MAPA DE RIESGOS'!$V$478="Alta",'MAPA DE RIESGOS'!$Z$478="Mayor"),CONCATENATE("R",'MAPA DE RIESGOS'!$H$478),"")</f>
        <v/>
      </c>
      <c r="AU22" s="309" t="str">
        <f>IF(AND('MAPA DE RIESGOS'!$V$484="Alta",'MAPA DE RIESGOS'!$Z$484="Mayor"),CONCATENATE("R",'MAPA DE RIESGOS'!$H$484),"")</f>
        <v/>
      </c>
      <c r="AV22" s="309" t="str">
        <f>IF(AND('MAPA DE RIESGOS'!$V$490="Alta",'MAPA DE RIESGOS'!$Z$490="Mayor"),CONCATENATE("R",'MAPA DE RIESGOS'!$H$490),"")</f>
        <v/>
      </c>
      <c r="AW22" s="302" t="str">
        <f>IF(AND('MAPA DE RIESGOS'!$V$496="Alta",'MAPA DE RIESGOS'!$Z$496="Mayor"),CONCATENATE("R",'MAPA DE RIESGOS'!$H$496),"")</f>
        <v/>
      </c>
      <c r="AX22" s="305" t="str">
        <f>IF(AND('MAPA DE RIESGOS'!$V$442="Alta",'MAPA DE RIESGOS'!$Z$442="Catastrófico"),CONCATENATE("R",'MAPA DE RIESGOS'!$H$442),"")</f>
        <v/>
      </c>
      <c r="AY22" s="310" t="str">
        <f>IF(AND('MAPA DE RIESGOS'!$V$448="Alta",'MAPA DE RIESGOS'!$Z$448="Catastrófico"),CONCATENATE("R",'MAPA DE RIESGOS'!$H$448),"")</f>
        <v/>
      </c>
      <c r="AZ22" s="310" t="str">
        <f>IF(AND('MAPA DE RIESGOS'!$V$454="Alta",'MAPA DE RIESGOS'!$Z$454="Catastrófico"),CONCATENATE("R",'MAPA DE RIESGOS'!$H$454),"")</f>
        <v/>
      </c>
      <c r="BA22" s="310" t="str">
        <f>IF(AND('MAPA DE RIESGOS'!$V$460="Alta",'MAPA DE RIESGOS'!$Z$460="Catastrófico"),CONCATENATE("R",'MAPA DE RIESGOS'!$H$460),"")</f>
        <v/>
      </c>
      <c r="BB22" s="310" t="str">
        <f>IF(AND('MAPA DE RIESGOS'!$V$466="Alta",'MAPA DE RIESGOS'!$Z$466="Catastrófico"),CONCATENATE("R",'MAPA DE RIESGOS'!$H$466),"")</f>
        <v/>
      </c>
      <c r="BC22" s="310" t="str">
        <f>IF(AND('MAPA DE RIESGOS'!$V$472="Alta",'MAPA DE RIESGOS'!$Z$472="Catastrófico"),CONCATENATE("R",'MAPA DE RIESGOS'!$H$472),"")</f>
        <v/>
      </c>
      <c r="BD22" s="310" t="str">
        <f>IF(AND('MAPA DE RIESGOS'!$V$478="Alta",'MAPA DE RIESGOS'!$Z$478="Catastrófico"),CONCATENATE("R",'MAPA DE RIESGOS'!$H$478),"")</f>
        <v/>
      </c>
      <c r="BE22" s="310" t="str">
        <f>IF(AND('MAPA DE RIESGOS'!$V$484="Alta",'MAPA DE RIESGOS'!$Z$484="Catastrófico"),CONCATENATE("R",'MAPA DE RIESGOS'!$H$484),"")</f>
        <v/>
      </c>
      <c r="BF22" s="310" t="str">
        <f>IF(AND('MAPA DE RIESGOS'!$V$490="Alta",'MAPA DE RIESGOS'!$Z$490="Catastrófico"),CONCATENATE("R",'MAPA DE RIESGOS'!$H$490),"")</f>
        <v/>
      </c>
      <c r="BG22" s="308" t="str">
        <f>IF(AND('MAPA DE RIESGOS'!$V$496="Alta",'MAPA DE RIESGOS'!$Z$496="Catastrófico"),CONCATENATE("R",'MAPA DE RIESGOS'!$H$496),"")</f>
        <v/>
      </c>
      <c r="BH22" s="67"/>
      <c r="BI22" s="858"/>
      <c r="BJ22" s="859"/>
      <c r="BK22" s="859"/>
      <c r="BL22" s="859"/>
      <c r="BM22" s="859"/>
      <c r="BN22" s="860"/>
    </row>
    <row r="23" spans="2:66" ht="34.5" customHeight="1" thickBot="1">
      <c r="B23" s="844"/>
      <c r="C23" s="844"/>
      <c r="D23" s="845"/>
      <c r="E23" s="838"/>
      <c r="F23" s="839"/>
      <c r="G23" s="839"/>
      <c r="H23" s="839"/>
      <c r="I23" s="839"/>
      <c r="J23" s="324" t="str">
        <f>IF(AND('MAPA DE RIESGOS'!$V$502="Alta",'MAPA DE RIESGOS'!$Z$502="Leve"),CONCATENATE("R",'MAPA DE RIESGOS'!$H$502),"")</f>
        <v/>
      </c>
      <c r="K23" s="325" t="str">
        <f>IF(AND('MAPA DE RIESGOS'!$V$508="Alta",'MAPA DE RIESGOS'!$Z$508="Leve"),CONCATENATE("R",'MAPA DE RIESGOS'!$H$508),"")</f>
        <v/>
      </c>
      <c r="L23" s="325" t="str">
        <f>IF(AND('MAPA DE RIESGOS'!$V$514="Alta",'MAPA DE RIESGOS'!$Z$514="Leve"),CONCATENATE("R",'MAPA DE RIESGOS'!$H$514),"")</f>
        <v/>
      </c>
      <c r="M23" s="325" t="str">
        <f>IF(AND('MAPA DE RIESGOS'!$V$520="Alta",'MAPA DE RIESGOS'!$Z$520="Leve"),CONCATENATE("R",'MAPA DE RIESGOS'!$H$520),"")</f>
        <v/>
      </c>
      <c r="N23" s="325" t="str">
        <f>IF(AND('MAPA DE RIESGOS'!$V$526="Alta",'MAPA DE RIESGOS'!$Z$526="Leve"),CONCATENATE("R",'MAPA DE RIESGOS'!$H$526),"")</f>
        <v/>
      </c>
      <c r="O23" s="325" t="str">
        <f>IF(AND('MAPA DE RIESGOS'!$V$532="Alta",'MAPA DE RIESGOS'!$Z$532="Leve"),CONCATENATE("R",'MAPA DE RIESGOS'!$H$532),"")</f>
        <v/>
      </c>
      <c r="P23" s="325" t="str">
        <f>IF(AND('MAPA DE RIESGOS'!$V$538="Alta",'MAPA DE RIESGOS'!$Z$538="Leve"),CONCATENATE("R",'MAPA DE RIESGOS'!$H$538),"")</f>
        <v/>
      </c>
      <c r="Q23" s="325"/>
      <c r="R23" s="325"/>
      <c r="S23" s="326"/>
      <c r="T23" s="324" t="str">
        <f>IF(AND('MAPA DE RIESGOS'!$V$502="Alta",'MAPA DE RIESGOS'!$Z$502="Menor"),CONCATENATE("R",'MAPA DE RIESGOS'!$H$502),"")</f>
        <v/>
      </c>
      <c r="U23" s="325" t="str">
        <f>IF(AND('MAPA DE RIESGOS'!$V$508="Alta",'MAPA DE RIESGOS'!$Z$508="Menor"),CONCATENATE("R",'MAPA DE RIESGOS'!$H$508),"")</f>
        <v/>
      </c>
      <c r="V23" s="325" t="str">
        <f>IF(AND('MAPA DE RIESGOS'!$V$514="Alta",'MAPA DE RIESGOS'!$Z$514="Menor"),CONCATENATE("R",'MAPA DE RIESGOS'!$H$514),"")</f>
        <v/>
      </c>
      <c r="W23" s="325" t="str">
        <f>IF(AND('MAPA DE RIESGOS'!$V$520="Alta",'MAPA DE RIESGOS'!$Z$520="Menor"),CONCATENATE("R",'MAPA DE RIESGOS'!$H$520),"")</f>
        <v/>
      </c>
      <c r="X23" s="325" t="str">
        <f>IF(AND('MAPA DE RIESGOS'!$V$526="Alta",'MAPA DE RIESGOS'!$Z$526="Menor"),CONCATENATE("R",'MAPA DE RIESGOS'!$H$526),"")</f>
        <v/>
      </c>
      <c r="Y23" s="325" t="str">
        <f>IF(AND('MAPA DE RIESGOS'!$V$532="Alta",'MAPA DE RIESGOS'!$Z$532="Menor"),CONCATENATE("R",'MAPA DE RIESGOS'!$H$532),"")</f>
        <v/>
      </c>
      <c r="Z23" s="325" t="str">
        <f>IF(AND('MAPA DE RIESGOS'!$V$538="Alta",'MAPA DE RIESGOS'!$Z$538="Menor"),CONCATENATE("R",'MAPA DE RIESGOS'!$H$538),"")</f>
        <v/>
      </c>
      <c r="AA23" s="325"/>
      <c r="AB23" s="325"/>
      <c r="AC23" s="326"/>
      <c r="AD23" s="311" t="str">
        <f>IF(AND('MAPA DE RIESGOS'!$V$502="Alta",'MAPA DE RIESGOS'!$Z$502="Moderado"),CONCATENATE("R",'MAPA DE RIESGOS'!$H$502),"")</f>
        <v/>
      </c>
      <c r="AE23" s="312" t="str">
        <f>IF(AND('MAPA DE RIESGOS'!$V$508="Alta",'MAPA DE RIESGOS'!$Z$508="Moderado"),CONCATENATE("R",'MAPA DE RIESGOS'!$H$508),"")</f>
        <v/>
      </c>
      <c r="AF23" s="312" t="str">
        <f>IF(AND('MAPA DE RIESGOS'!$V$514="Alta",'MAPA DE RIESGOS'!$Z$514="Moderado"),CONCATENATE("R",'MAPA DE RIESGOS'!$H$514),"")</f>
        <v/>
      </c>
      <c r="AG23" s="312" t="str">
        <f>IF(AND('MAPA DE RIESGOS'!$V$520="Alta",'MAPA DE RIESGOS'!$Z$520="Moderado"),CONCATENATE("R",'MAPA DE RIESGOS'!$H$520),"")</f>
        <v/>
      </c>
      <c r="AH23" s="312" t="str">
        <f>IF(AND('MAPA DE RIESGOS'!$V$526="Alta",'MAPA DE RIESGOS'!$Z$526="Moderado"),CONCATENATE("R",'MAPA DE RIESGOS'!$H$526),"")</f>
        <v/>
      </c>
      <c r="AI23" s="312" t="str">
        <f>IF(AND('MAPA DE RIESGOS'!$V$532="Alta",'MAPA DE RIESGOS'!$Z$532="Moderado"),CONCATENATE("R",'MAPA DE RIESGOS'!$H$532),"")</f>
        <v/>
      </c>
      <c r="AJ23" s="312" t="str">
        <f>IF(AND('MAPA DE RIESGOS'!$V$538="Alta",'MAPA DE RIESGOS'!$Z$538="Moderado"),CONCATENATE("R",'MAPA DE RIESGOS'!$H$538),"")</f>
        <v/>
      </c>
      <c r="AK23" s="312"/>
      <c r="AL23" s="312"/>
      <c r="AM23" s="313"/>
      <c r="AN23" s="311" t="str">
        <f>IF(AND('MAPA DE RIESGOS'!$V$502="Alta",'MAPA DE RIESGOS'!$Z$502="Mayor"),CONCATENATE("R",'MAPA DE RIESGOS'!$H$502),"")</f>
        <v/>
      </c>
      <c r="AO23" s="312" t="str">
        <f>IF(AND('MAPA DE RIESGOS'!$V$508="Alta",'MAPA DE RIESGOS'!$Z$508="Mayor"),CONCATENATE("R",'MAPA DE RIESGOS'!$H$508),"")</f>
        <v/>
      </c>
      <c r="AP23" s="312" t="str">
        <f>IF(AND('MAPA DE RIESGOS'!$V$514="Alta",'MAPA DE RIESGOS'!$Z$514="Mayor"),CONCATENATE("R",'MAPA DE RIESGOS'!$H$514),"")</f>
        <v/>
      </c>
      <c r="AQ23" s="312" t="str">
        <f>IF(AND('MAPA DE RIESGOS'!$V$520="Alta",'MAPA DE RIESGOS'!$Z$520="Mayor"),CONCATENATE("R",'MAPA DE RIESGOS'!$H$520),"")</f>
        <v/>
      </c>
      <c r="AR23" s="312" t="str">
        <f>IF(AND('MAPA DE RIESGOS'!$V$526="Alta",'MAPA DE RIESGOS'!$Z$526="Mayor"),CONCATENATE("R",'MAPA DE RIESGOS'!$H$526),"")</f>
        <v/>
      </c>
      <c r="AS23" s="312" t="str">
        <f>IF(AND('MAPA DE RIESGOS'!$V$532="Alta",'MAPA DE RIESGOS'!$Z$532="Mayor"),CONCATENATE("R",'MAPA DE RIESGOS'!$H$532),"")</f>
        <v/>
      </c>
      <c r="AT23" s="312" t="str">
        <f>IF(AND('MAPA DE RIESGOS'!$V$538="Alta",'MAPA DE RIESGOS'!$Z$538="Mayor"),CONCATENATE("R",'MAPA DE RIESGOS'!$H$538),"")</f>
        <v/>
      </c>
      <c r="AU23" s="312"/>
      <c r="AV23" s="312"/>
      <c r="AW23" s="313"/>
      <c r="AX23" s="322" t="str">
        <f>IF(AND('MAPA DE RIESGOS'!$V$502="Alta",'MAPA DE RIESGOS'!$Z$502="Catastrófico"),CONCATENATE("R",'MAPA DE RIESGOS'!$H$502),"")</f>
        <v/>
      </c>
      <c r="AY23" s="314" t="str">
        <f>IF(AND('MAPA DE RIESGOS'!$V$508="Alta",'MAPA DE RIESGOS'!$Z$508="Catastrófico"),CONCATENATE("R",'MAPA DE RIESGOS'!$H$508),"")</f>
        <v/>
      </c>
      <c r="AZ23" s="314" t="str">
        <f>IF(AND('MAPA DE RIESGOS'!$V$514="Alta",'MAPA DE RIESGOS'!$Z$514="Catastrófico"),CONCATENATE("R",'MAPA DE RIESGOS'!$H$514),"")</f>
        <v/>
      </c>
      <c r="BA23" s="314" t="str">
        <f>IF(AND('MAPA DE RIESGOS'!$V$520="Alta",'MAPA DE RIESGOS'!$Z$520="Catastrófico"),CONCATENATE("R",'MAPA DE RIESGOS'!$H$520),"")</f>
        <v/>
      </c>
      <c r="BB23" s="314" t="str">
        <f>IF(AND('MAPA DE RIESGOS'!$V$526="Alta",'MAPA DE RIESGOS'!$Z$526="Catastrófico"),CONCATENATE("R",'MAPA DE RIESGOS'!$H$526),"")</f>
        <v/>
      </c>
      <c r="BC23" s="314" t="str">
        <f>IF(AND('MAPA DE RIESGOS'!$V$532="Alta",'MAPA DE RIESGOS'!$Z$532="Catastrófico"),CONCATENATE("R",'MAPA DE RIESGOS'!$H$532),"")</f>
        <v/>
      </c>
      <c r="BD23" s="314" t="str">
        <f>IF(AND('MAPA DE RIESGOS'!$V$538="Alta",'MAPA DE RIESGOS'!$Z$538="Catastrófico"),CONCATENATE("R",'MAPA DE RIESGOS'!$H$538),"")</f>
        <v/>
      </c>
      <c r="BE23" s="314"/>
      <c r="BF23" s="314"/>
      <c r="BG23" s="315"/>
      <c r="BH23" s="67"/>
      <c r="BI23" s="861"/>
      <c r="BJ23" s="862"/>
      <c r="BK23" s="862"/>
      <c r="BL23" s="862"/>
      <c r="BM23" s="862"/>
      <c r="BN23" s="863"/>
    </row>
    <row r="24" spans="2:66" ht="34.5" customHeight="1">
      <c r="B24" s="844"/>
      <c r="C24" s="844"/>
      <c r="D24" s="845"/>
      <c r="E24" s="832" t="s">
        <v>280</v>
      </c>
      <c r="F24" s="833"/>
      <c r="G24" s="833"/>
      <c r="H24" s="833"/>
      <c r="I24" s="834"/>
      <c r="J24" s="316" t="str">
        <f>IF(AND('MAPA DE RIESGOS'!$V$10="Media",'MAPA DE RIESGOS'!$Z$10="Leve"),CONCATENATE("R",'MAPA DE RIESGOS'!$H$10),"")</f>
        <v/>
      </c>
      <c r="K24" s="317" t="str">
        <f>IF(AND('MAPA DE RIESGOS'!$V$16="Media",'MAPA DE RIESGOS'!$Z$16="Leve"),CONCATENATE("R",'MAPA DE RIESGOS'!$H$16),"")</f>
        <v/>
      </c>
      <c r="L24" s="317" t="str">
        <f>IF(AND('MAPA DE RIESGOS'!$V$22="Media",'MAPA DE RIESGOS'!$Z$22="Leve"),CONCATENATE("R",'MAPA DE RIESGOS'!$H$22),"")</f>
        <v/>
      </c>
      <c r="M24" s="317" t="str">
        <f>IF(AND('MAPA DE RIESGOS'!$V$28="Media",'MAPA DE RIESGOS'!$Z$28="Leve"),CONCATENATE("R",'MAPA DE RIESGOS'!$H$28),"")</f>
        <v/>
      </c>
      <c r="N24" s="317" t="str">
        <f>IF(AND('MAPA DE RIESGOS'!$V$34="Media",'MAPA DE RIESGOS'!$Z$34="Leve"),CONCATENATE("R",'MAPA DE RIESGOS'!$H$34),"")</f>
        <v/>
      </c>
      <c r="O24" s="317" t="str">
        <f>IF(AND('MAPA DE RIESGOS'!$V$40="Media",'MAPA DE RIESGOS'!$Z$40="Leve"),CONCATENATE("R",'MAPA DE RIESGOS'!$H$40),"")</f>
        <v/>
      </c>
      <c r="P24" s="317" t="str">
        <f>IF(AND('MAPA DE RIESGOS'!$V$46="Media",'MAPA DE RIESGOS'!$Z$46="Leve"),CONCATENATE("R",'MAPA DE RIESGOS'!$H$46),"")</f>
        <v/>
      </c>
      <c r="Q24" s="317" t="str">
        <f>IF(AND('MAPA DE RIESGOS'!$V$52="Media",'MAPA DE RIESGOS'!$Z$52="Leve"),CONCATENATE("R",'MAPA DE RIESGOS'!$H$52),"")</f>
        <v/>
      </c>
      <c r="R24" s="317" t="str">
        <f>IF(AND('MAPA DE RIESGOS'!$V$58="Media",'MAPA DE RIESGOS'!$Z$58="Leve"),CONCATENATE("R",'MAPA DE RIESGOS'!$H$58),"")</f>
        <v/>
      </c>
      <c r="S24" s="320" t="str">
        <f>IF(AND('MAPA DE RIESGOS'!$V$64="Media",'MAPA DE RIESGOS'!$Z$64="Leve"),CONCATENATE("R",'MAPA DE RIESGOS'!$H$64),"")</f>
        <v/>
      </c>
      <c r="T24" s="316" t="str">
        <f>IF(AND('MAPA DE RIESGOS'!$V$10="Media",'MAPA DE RIESGOS'!$Z$10="Menor"),CONCATENATE("R",'MAPA DE RIESGOS'!$H$10),"")</f>
        <v/>
      </c>
      <c r="U24" s="317" t="str">
        <f>IF(AND('MAPA DE RIESGOS'!$V$16="Media",'MAPA DE RIESGOS'!$Z$16="Menor"),CONCATENATE("R",'MAPA DE RIESGOS'!$H$16),"")</f>
        <v/>
      </c>
      <c r="V24" s="317" t="str">
        <f>IF(AND('MAPA DE RIESGOS'!$V$22="Media",'MAPA DE RIESGOS'!$Z$22="Menor"),CONCATENATE("R",'MAPA DE RIESGOS'!$H$22),"")</f>
        <v/>
      </c>
      <c r="W24" s="317" t="str">
        <f>IF(AND('MAPA DE RIESGOS'!$V$28="Media",'MAPA DE RIESGOS'!$Z$28="Menor"),CONCATENATE("R",'MAPA DE RIESGOS'!$H$28),"")</f>
        <v/>
      </c>
      <c r="X24" s="317" t="str">
        <f>IF(AND('MAPA DE RIESGOS'!$V$34="Media",'MAPA DE RIESGOS'!$Z$34="Menor"),CONCATENATE("R",'MAPA DE RIESGOS'!$H$34),"")</f>
        <v/>
      </c>
      <c r="Y24" s="317" t="str">
        <f>IF(AND('MAPA DE RIESGOS'!$V$40="Media",'MAPA DE RIESGOS'!$Z$40="Menor"),CONCATENATE("R",'MAPA DE RIESGOS'!$H$40),"")</f>
        <v>R6</v>
      </c>
      <c r="Z24" s="317" t="str">
        <f>IF(AND('MAPA DE RIESGOS'!$V$46="Media",'MAPA DE RIESGOS'!$Z$46="Menor"),CONCATENATE("R",'MAPA DE RIESGOS'!$H$46),"")</f>
        <v>R7</v>
      </c>
      <c r="AA24" s="317" t="str">
        <f>IF(AND('MAPA DE RIESGOS'!$V$52="Media",'MAPA DE RIESGOS'!$Z$52="Menor"),CONCATENATE("R",'MAPA DE RIESGOS'!$H$52),"")</f>
        <v>R8</v>
      </c>
      <c r="AB24" s="317" t="str">
        <f>IF(AND('MAPA DE RIESGOS'!$V$58="Media",'MAPA DE RIESGOS'!$Z$58="Menor"),CONCATENATE("R",'MAPA DE RIESGOS'!$H$58),"")</f>
        <v>R9</v>
      </c>
      <c r="AC24" s="320" t="str">
        <f>IF(AND('MAPA DE RIESGOS'!$V$64="Media",'MAPA DE RIESGOS'!$Z$64="Menor"),CONCATENATE("R",'MAPA DE RIESGOS'!$H$64),"")</f>
        <v/>
      </c>
      <c r="AD24" s="316" t="str">
        <f>IF(AND('MAPA DE RIESGOS'!$V$10="Media",'MAPA DE RIESGOS'!$Z$10="Moderado"),CONCATENATE("R",'MAPA DE RIESGOS'!$H$10),"")</f>
        <v/>
      </c>
      <c r="AE24" s="317" t="str">
        <f>IF(AND('MAPA DE RIESGOS'!$V$16="Media",'MAPA DE RIESGOS'!$Z$16="Moderado"),CONCATENATE("R",'MAPA DE RIESGOS'!$H$16),"")</f>
        <v/>
      </c>
      <c r="AF24" s="317" t="str">
        <f>IF(AND('MAPA DE RIESGOS'!$V$22="Media",'MAPA DE RIESGOS'!$Z$22="Moderado"),CONCATENATE("R",'MAPA DE RIESGOS'!$H$22),"")</f>
        <v/>
      </c>
      <c r="AG24" s="317" t="str">
        <f>IF(AND('MAPA DE RIESGOS'!$V$28="Media",'MAPA DE RIESGOS'!$Z$28="Moderado"),CONCATENATE("R",'MAPA DE RIESGOS'!$H$28),"")</f>
        <v>R4</v>
      </c>
      <c r="AH24" s="317" t="str">
        <f>IF(AND('MAPA DE RIESGOS'!$V$34="Media",'MAPA DE RIESGOS'!$Z$34="Moderado"),CONCATENATE("R",'MAPA DE RIESGOS'!$H$34),"")</f>
        <v/>
      </c>
      <c r="AI24" s="317" t="str">
        <f>IF(AND('MAPA DE RIESGOS'!$V$40="Media",'MAPA DE RIESGOS'!$Z$40="Moderado"),CONCATENATE("R",'MAPA DE RIESGOS'!$H$40),"")</f>
        <v/>
      </c>
      <c r="AJ24" s="317" t="str">
        <f>IF(AND('MAPA DE RIESGOS'!$V$46="Media",'MAPA DE RIESGOS'!$Z$46="Moderado"),CONCATENATE("R",'MAPA DE RIESGOS'!$H$46),"")</f>
        <v/>
      </c>
      <c r="AK24" s="317" t="str">
        <f>IF(AND('MAPA DE RIESGOS'!$V$52="Media",'MAPA DE RIESGOS'!$Z$52="Moderado"),CONCATENATE("R",'MAPA DE RIESGOS'!$H$52),"")</f>
        <v/>
      </c>
      <c r="AL24" s="317" t="str">
        <f>IF(AND('MAPA DE RIESGOS'!$V$58="Media",'MAPA DE RIESGOS'!$Z$58="Moderado"),CONCATENATE("R",'MAPA DE RIESGOS'!$H$58),"")</f>
        <v/>
      </c>
      <c r="AM24" s="320" t="str">
        <f>IF(AND('MAPA DE RIESGOS'!$V$64="Media",'MAPA DE RIESGOS'!$Z$64="Moderado"),CONCATENATE("R",'MAPA DE RIESGOS'!$H$64),"")</f>
        <v/>
      </c>
      <c r="AN24" s="297" t="str">
        <f>IF(AND('MAPA DE RIESGOS'!$V$10="Media",'MAPA DE RIESGOS'!$Z$10="Mayor"),CONCATENATE("R",'MAPA DE RIESGOS'!$H$10),"")</f>
        <v/>
      </c>
      <c r="AO24" s="298" t="str">
        <f>IF(AND('MAPA DE RIESGOS'!$V$16="Media",'MAPA DE RIESGOS'!$Z$16="Mayor"),CONCATENATE("R",'MAPA DE RIESGOS'!$H$16),"")</f>
        <v/>
      </c>
      <c r="AP24" s="298" t="str">
        <f>IF(AND('MAPA DE RIESGOS'!$V$22="Media",'MAPA DE RIESGOS'!$Z$22="Mayor"),CONCATENATE("R",'MAPA DE RIESGOS'!$H$22),"")</f>
        <v/>
      </c>
      <c r="AQ24" s="298" t="str">
        <f>IF(AND('MAPA DE RIESGOS'!$V$28="Media",'MAPA DE RIESGOS'!$Z$28="Mayor"),CONCATENATE("R",'MAPA DE RIESGOS'!$H$28),"")</f>
        <v/>
      </c>
      <c r="AR24" s="298" t="str">
        <f>IF(AND('MAPA DE RIESGOS'!$V$34="Media",'MAPA DE RIESGOS'!$Z$34="Mayor"),CONCATENATE("R",'MAPA DE RIESGOS'!$H$34),"")</f>
        <v/>
      </c>
      <c r="AS24" s="298" t="str">
        <f>IF(AND('MAPA DE RIESGOS'!$V$40="Media",'MAPA DE RIESGOS'!$Z$40="Mayor"),CONCATENATE("R",'MAPA DE RIESGOS'!$H$40),"")</f>
        <v/>
      </c>
      <c r="AT24" s="298" t="str">
        <f>IF(AND('MAPA DE RIESGOS'!$V$46="Media",'MAPA DE RIESGOS'!$Z$46="Mayor"),CONCATENATE("R",'MAPA DE RIESGOS'!$H$46),"")</f>
        <v/>
      </c>
      <c r="AU24" s="298" t="str">
        <f>IF(AND('MAPA DE RIESGOS'!$V$52="Media",'MAPA DE RIESGOS'!$Z$52="Mayor"),CONCATENATE("R",'MAPA DE RIESGOS'!$H$52),"")</f>
        <v/>
      </c>
      <c r="AV24" s="298" t="str">
        <f>IF(AND('MAPA DE RIESGOS'!$V$58="Media",'MAPA DE RIESGOS'!$Z$58="Mayor"),CONCATENATE("R",'MAPA DE RIESGOS'!$H$58),"")</f>
        <v/>
      </c>
      <c r="AW24" s="301" t="str">
        <f>IF(AND('MAPA DE RIESGOS'!$V$64="Media",'MAPA DE RIESGOS'!$Z$64="Mayor"),CONCATENATE("R",'MAPA DE RIESGOS'!$H$64),"")</f>
        <v/>
      </c>
      <c r="AX24" s="303" t="str">
        <f>IF(AND('MAPA DE RIESGOS'!$V$10="Media",'MAPA DE RIESGOS'!$Z$10="Catastrófico"),CONCATENATE("R",'MAPA DE RIESGOS'!$H$10),"")</f>
        <v/>
      </c>
      <c r="AY24" s="304" t="str">
        <f>IF(AND('MAPA DE RIESGOS'!$V$16="Media",'MAPA DE RIESGOS'!$Z$16="Catastrófico"),CONCATENATE("R",'MAPA DE RIESGOS'!$H$16),"")</f>
        <v/>
      </c>
      <c r="AZ24" s="304" t="str">
        <f>IF(AND('MAPA DE RIESGOS'!$V$22="Media",'MAPA DE RIESGOS'!$Z$22="Catastrófico"),CONCATENATE("R",'MAPA DE RIESGOS'!$H$22),"")</f>
        <v/>
      </c>
      <c r="BA24" s="304" t="str">
        <f>IF(AND('MAPA DE RIESGOS'!$V$28="Media",'MAPA DE RIESGOS'!$Z$28="Catastrófico"),CONCATENATE("R",'MAPA DE RIESGOS'!$H$28),"")</f>
        <v/>
      </c>
      <c r="BB24" s="304" t="str">
        <f>IF(AND('MAPA DE RIESGOS'!$V$34="Media",'MAPA DE RIESGOS'!$Z$34="Catastrófico"),CONCATENATE("R",'MAPA DE RIESGOS'!$H$34),"")</f>
        <v/>
      </c>
      <c r="BC24" s="304" t="str">
        <f>IF(AND('MAPA DE RIESGOS'!$V$40="Media",'MAPA DE RIESGOS'!$Z$40="Catastrófico"),CONCATENATE("R",'MAPA DE RIESGOS'!$H$40),"")</f>
        <v/>
      </c>
      <c r="BD24" s="304" t="str">
        <f>IF(AND('MAPA DE RIESGOS'!$V$46="Media",'MAPA DE RIESGOS'!$Z$46="Catastrófico"),CONCATENATE("R",'MAPA DE RIESGOS'!$H$46),"")</f>
        <v/>
      </c>
      <c r="BE24" s="304" t="str">
        <f>IF(AND('MAPA DE RIESGOS'!$V$52="Media",'MAPA DE RIESGOS'!$Z$52="Catastrófico"),CONCATENATE("R",'MAPA DE RIESGOS'!$H$52),"")</f>
        <v/>
      </c>
      <c r="BF24" s="304" t="str">
        <f>IF(AND('MAPA DE RIESGOS'!$V$58="Media",'MAPA DE RIESGOS'!$Z$58="Catastrófico"),CONCATENATE("R",'MAPA DE RIESGOS'!$H$58),"")</f>
        <v/>
      </c>
      <c r="BG24" s="307" t="str">
        <f>IF(AND('MAPA DE RIESGOS'!$V$64="Media",'MAPA DE RIESGOS'!$Z$64="Catastrófico"),CONCATENATE("R",'MAPA DE RIESGOS'!$H$64),"")</f>
        <v/>
      </c>
      <c r="BH24" s="67"/>
      <c r="BI24" s="864" t="s">
        <v>12</v>
      </c>
      <c r="BJ24" s="865"/>
      <c r="BK24" s="865"/>
      <c r="BL24" s="865"/>
      <c r="BM24" s="865"/>
      <c r="BN24" s="866"/>
    </row>
    <row r="25" spans="2:66" ht="34.5" customHeight="1">
      <c r="B25" s="844"/>
      <c r="C25" s="844"/>
      <c r="D25" s="845"/>
      <c r="E25" s="835"/>
      <c r="F25" s="836"/>
      <c r="G25" s="836"/>
      <c r="H25" s="836"/>
      <c r="I25" s="837"/>
      <c r="J25" s="318" t="str">
        <f>IF(AND('MAPA DE RIESGOS'!$V$70="Media",'MAPA DE RIESGOS'!$Z$70="Leve"),CONCATENATE("R",'MAPA DE RIESGOS'!$H$70),"")</f>
        <v>R11</v>
      </c>
      <c r="K25" s="319" t="str">
        <f>IF(AND('MAPA DE RIESGOS'!$V$76="Media",'MAPA DE RIESGOS'!$Z$76="Leve"),CONCATENATE("R",'MAPA DE RIESGOS'!$H$76),"")</f>
        <v/>
      </c>
      <c r="L25" s="319" t="str">
        <f>IF(AND('MAPA DE RIESGOS'!$V$82="Media",'MAPA DE RIESGOS'!$Z$82="Leve"),CONCATENATE("R",'MAPA DE RIESGOS'!$H$82),"")</f>
        <v/>
      </c>
      <c r="M25" s="319" t="str">
        <f>IF(AND('MAPA DE RIESGOS'!$V$88="Media",'MAPA DE RIESGOS'!$Z$88="Leve"),CONCATENATE("R",'MAPA DE RIESGOS'!$H$88),"")</f>
        <v/>
      </c>
      <c r="N25" s="319" t="str">
        <f>IF(AND('MAPA DE RIESGOS'!$V$94="Media",'MAPA DE RIESGOS'!$Z$94="Leve"),CONCATENATE("R",'MAPA DE RIESGOS'!$H$94),"")</f>
        <v/>
      </c>
      <c r="O25" s="319" t="str">
        <f>IF(AND('MAPA DE RIESGOS'!$V$100="Media",'MAPA DE RIESGOS'!$Z$100="Leve"),CONCATENATE("R",'MAPA DE RIESGOS'!$H$100),"")</f>
        <v>R16</v>
      </c>
      <c r="P25" s="319" t="str">
        <f>IF(AND('MAPA DE RIESGOS'!$V$106="Media",'MAPA DE RIESGOS'!$Z$106="Leve"),CONCATENATE("R",'MAPA DE RIESGOS'!$H$106),"")</f>
        <v/>
      </c>
      <c r="Q25" s="319" t="str">
        <f>IF(AND('MAPA DE RIESGOS'!$V$112="Media",'MAPA DE RIESGOS'!$Z$112="Leve"),CONCATENATE("R",'MAPA DE RIESGOS'!$H$112),"")</f>
        <v/>
      </c>
      <c r="R25" s="319" t="str">
        <f>IF(AND('MAPA DE RIESGOS'!$V$118="Media",'MAPA DE RIESGOS'!$Z$118="Leve"),CONCATENATE("R",'MAPA DE RIESGOS'!$H$118),"")</f>
        <v/>
      </c>
      <c r="S25" s="321" t="str">
        <f>IF(AND('MAPA DE RIESGOS'!$V$124="Media",'MAPA DE RIESGOS'!$Z$124="Leve"),CONCATENATE("R",'MAPA DE RIESGOS'!$H$124),"")</f>
        <v/>
      </c>
      <c r="T25" s="318" t="str">
        <f>IF(AND('MAPA DE RIESGOS'!$V$70="Media",'MAPA DE RIESGOS'!$Z$70="Menor"),CONCATENATE("R",'MAPA DE RIESGOS'!$H$70),"")</f>
        <v/>
      </c>
      <c r="U25" s="319" t="str">
        <f>IF(AND('MAPA DE RIESGOS'!$V$76="Media",'MAPA DE RIESGOS'!$Z$76="Menor"),CONCATENATE("R",'MAPA DE RIESGOS'!$H$76),"")</f>
        <v>R12</v>
      </c>
      <c r="V25" s="319" t="str">
        <f>IF(AND('MAPA DE RIESGOS'!$V$82="Media",'MAPA DE RIESGOS'!$Z$82="Menor"),CONCATENATE("R",'MAPA DE RIESGOS'!$H$82),"")</f>
        <v/>
      </c>
      <c r="W25" s="319" t="str">
        <f>IF(AND('MAPA DE RIESGOS'!$V$88="Media",'MAPA DE RIESGOS'!$Z$88="Menor"),CONCATENATE("R",'MAPA DE RIESGOS'!$H$88),"")</f>
        <v/>
      </c>
      <c r="X25" s="319" t="str">
        <f>IF(AND('MAPA DE RIESGOS'!$V$94="Media",'MAPA DE RIESGOS'!$Z$94="Menor"),CONCATENATE("R",'MAPA DE RIESGOS'!$H$94),"")</f>
        <v>R15</v>
      </c>
      <c r="Y25" s="319" t="str">
        <f>IF(AND('MAPA DE RIESGOS'!$V$100="Media",'MAPA DE RIESGOS'!$Z$100="Menor"),CONCATENATE("R",'MAPA DE RIESGOS'!$H$100),"")</f>
        <v/>
      </c>
      <c r="Z25" s="319" t="str">
        <f>IF(AND('MAPA DE RIESGOS'!$V$106="Media",'MAPA DE RIESGOS'!$Z$106="Menor"),CONCATENATE("R",'MAPA DE RIESGOS'!$H$106),"")</f>
        <v/>
      </c>
      <c r="AA25" s="319" t="str">
        <f>IF(AND('MAPA DE RIESGOS'!$V$112="Media",'MAPA DE RIESGOS'!$Z$112="Menor"),CONCATENATE("R",'MAPA DE RIESGOS'!$H$112),"")</f>
        <v/>
      </c>
      <c r="AB25" s="319" t="str">
        <f>IF(AND('MAPA DE RIESGOS'!$V$118="Media",'MAPA DE RIESGOS'!$Z$118="Menor"),CONCATENATE("R",'MAPA DE RIESGOS'!$H$118),"")</f>
        <v/>
      </c>
      <c r="AC25" s="321" t="str">
        <f>IF(AND('MAPA DE RIESGOS'!$V$124="Media",'MAPA DE RIESGOS'!$Z$124="Menor"),CONCATENATE("R",'MAPA DE RIESGOS'!$H$124),"")</f>
        <v/>
      </c>
      <c r="AD25" s="318" t="str">
        <f>IF(AND('MAPA DE RIESGOS'!$V$70="Media",'MAPA DE RIESGOS'!$Z$70="Moderado"),CONCATENATE("R",'MAPA DE RIESGOS'!$H$70),"")</f>
        <v/>
      </c>
      <c r="AE25" s="319" t="str">
        <f>IF(AND('MAPA DE RIESGOS'!$V$76="Media",'MAPA DE RIESGOS'!$Z$76="Moderado"),CONCATENATE("R",'MAPA DE RIESGOS'!$H$76),"")</f>
        <v/>
      </c>
      <c r="AF25" s="319" t="str">
        <f>IF(AND('MAPA DE RIESGOS'!$V$82="Media",'MAPA DE RIESGOS'!$Z$82="Moderado"),CONCATENATE("R",'MAPA DE RIESGOS'!$H$82),"")</f>
        <v/>
      </c>
      <c r="AG25" s="319" t="str">
        <f>IF(AND('MAPA DE RIESGOS'!$V$88="Media",'MAPA DE RIESGOS'!$Z$88="Moderado"),CONCATENATE("R",'MAPA DE RIESGOS'!$H$88),"")</f>
        <v/>
      </c>
      <c r="AH25" s="319" t="str">
        <f>IF(AND('MAPA DE RIESGOS'!$V$94="Media",'MAPA DE RIESGOS'!$Z$94="Moderado"),CONCATENATE("R",'MAPA DE RIESGOS'!$H$94),"")</f>
        <v/>
      </c>
      <c r="AI25" s="319" t="str">
        <f>IF(AND('MAPA DE RIESGOS'!$V$100="Media",'MAPA DE RIESGOS'!$Z$100="Moderado"),CONCATENATE("R",'MAPA DE RIESGOS'!$H$100),"")</f>
        <v/>
      </c>
      <c r="AJ25" s="319" t="str">
        <f>IF(AND('MAPA DE RIESGOS'!$V$106="Media",'MAPA DE RIESGOS'!$Z$106="Moderado"),CONCATENATE("R",'MAPA DE RIESGOS'!$H$106),"")</f>
        <v/>
      </c>
      <c r="AK25" s="319" t="str">
        <f>IF(AND('MAPA DE RIESGOS'!$V$112="Media",'MAPA DE RIESGOS'!$Z$112="Moderado"),CONCATENATE("R",'MAPA DE RIESGOS'!$H$112),"")</f>
        <v/>
      </c>
      <c r="AL25" s="319" t="str">
        <f>IF(AND('MAPA DE RIESGOS'!$V$118="Media",'MAPA DE RIESGOS'!$Z$118="Moderado"),CONCATENATE("R",'MAPA DE RIESGOS'!$H$118),"")</f>
        <v/>
      </c>
      <c r="AM25" s="321" t="str">
        <f>IF(AND('MAPA DE RIESGOS'!$V$124="Media",'MAPA DE RIESGOS'!$Z$124="Moderado"),CONCATENATE("R",'MAPA DE RIESGOS'!$H$124),"")</f>
        <v/>
      </c>
      <c r="AN25" s="299" t="str">
        <f>IF(AND('MAPA DE RIESGOS'!$V$70="Media",'MAPA DE RIESGOS'!$Z$70="Mayor"),CONCATENATE("R",'MAPA DE RIESGOS'!$H$70),"")</f>
        <v/>
      </c>
      <c r="AO25" s="300" t="str">
        <f>IF(AND('MAPA DE RIESGOS'!$V$76="Media",'MAPA DE RIESGOS'!$Z$76="Mayor"),CONCATENATE("R",'MAPA DE RIESGOS'!$H$76),"")</f>
        <v/>
      </c>
      <c r="AP25" s="300" t="str">
        <f>IF(AND('MAPA DE RIESGOS'!$V$82="Media",'MAPA DE RIESGOS'!$Z$82="Mayor"),CONCATENATE("R",'MAPA DE RIESGOS'!$H$82),"")</f>
        <v/>
      </c>
      <c r="AQ25" s="300" t="str">
        <f>IF(AND('MAPA DE RIESGOS'!$V$88="Media",'MAPA DE RIESGOS'!$Z$88="Mayor"),CONCATENATE("R",'MAPA DE RIESGOS'!$H$88),"")</f>
        <v/>
      </c>
      <c r="AR25" s="300" t="str">
        <f>IF(AND('MAPA DE RIESGOS'!$V$94="Media",'MAPA DE RIESGOS'!$Z$94="Mayor"),CONCATENATE("R",'MAPA DE RIESGOS'!$H$94),"")</f>
        <v/>
      </c>
      <c r="AS25" s="300" t="str">
        <f>IF(AND('MAPA DE RIESGOS'!$V$100="Media",'MAPA DE RIESGOS'!$Z$100="Mayor"),CONCATENATE("R",'MAPA DE RIESGOS'!$H$100),"")</f>
        <v/>
      </c>
      <c r="AT25" s="300" t="str">
        <f>IF(AND('MAPA DE RIESGOS'!$V$106="Media",'MAPA DE RIESGOS'!$Z$106="Mayor"),CONCATENATE("R",'MAPA DE RIESGOS'!$H$106),"")</f>
        <v/>
      </c>
      <c r="AU25" s="300" t="str">
        <f>IF(AND('MAPA DE RIESGOS'!$V$112="Media",'MAPA DE RIESGOS'!$Z$112="Mayor"),CONCATENATE("R",'MAPA DE RIESGOS'!$H$112),"")</f>
        <v/>
      </c>
      <c r="AV25" s="300" t="str">
        <f>IF(AND('MAPA DE RIESGOS'!$V$118="Media",'MAPA DE RIESGOS'!$Z$118="Mayor"),CONCATENATE("R",'MAPA DE RIESGOS'!$H$118),"")</f>
        <v/>
      </c>
      <c r="AW25" s="302" t="str">
        <f>IF(AND('MAPA DE RIESGOS'!$V$124="Media",'MAPA DE RIESGOS'!$Z$124="Mayor"),CONCATENATE("R",'MAPA DE RIESGOS'!$H$124),"")</f>
        <v/>
      </c>
      <c r="AX25" s="305" t="str">
        <f>IF(AND('MAPA DE RIESGOS'!$V$70="Media",'MAPA DE RIESGOS'!$Z$70="Catastrófico"),CONCATENATE("R",'MAPA DE RIESGOS'!$H$70),"")</f>
        <v/>
      </c>
      <c r="AY25" s="306" t="str">
        <f>IF(AND('MAPA DE RIESGOS'!$V$76="Media",'MAPA DE RIESGOS'!$Z$76="Catastrófico"),CONCATENATE("R",'MAPA DE RIESGOS'!$H$76),"")</f>
        <v/>
      </c>
      <c r="AZ25" s="306" t="str">
        <f>IF(AND('MAPA DE RIESGOS'!$V$82="Media",'MAPA DE RIESGOS'!$Z$82="Catastrófico"),CONCATENATE("R",'MAPA DE RIESGOS'!$H$82),"")</f>
        <v/>
      </c>
      <c r="BA25" s="306" t="str">
        <f>IF(AND('MAPA DE RIESGOS'!$V$88="Media",'MAPA DE RIESGOS'!$Z$88="Catastrófico"),CONCATENATE("R",'MAPA DE RIESGOS'!$H$88),"")</f>
        <v/>
      </c>
      <c r="BB25" s="306" t="str">
        <f>IF(AND('MAPA DE RIESGOS'!$V$94="Media",'MAPA DE RIESGOS'!$Z$94="Catastrófico"),CONCATENATE("R",'MAPA DE RIESGOS'!$H$94),"")</f>
        <v/>
      </c>
      <c r="BC25" s="306" t="str">
        <f>IF(AND('MAPA DE RIESGOS'!$V$100="Media",'MAPA DE RIESGOS'!$Z$100="Catastrófico"),CONCATENATE("R",'MAPA DE RIESGOS'!$H$100),"")</f>
        <v/>
      </c>
      <c r="BD25" s="306" t="str">
        <f>IF(AND('MAPA DE RIESGOS'!$V$106="Media",'MAPA DE RIESGOS'!$Z$106="Catastrófico"),CONCATENATE("R",'MAPA DE RIESGOS'!$H$106),"")</f>
        <v/>
      </c>
      <c r="BE25" s="306" t="str">
        <f>IF(AND('MAPA DE RIESGOS'!$V$112="Media",'MAPA DE RIESGOS'!$Z$112="Catastrófico"),CONCATENATE("R",'MAPA DE RIESGOS'!$H$112),"")</f>
        <v/>
      </c>
      <c r="BF25" s="306" t="str">
        <f>IF(AND('MAPA DE RIESGOS'!$V$118="Media",'MAPA DE RIESGOS'!$Z$118="Catastrófico"),CONCATENATE("R",'MAPA DE RIESGOS'!$H$118),"")</f>
        <v/>
      </c>
      <c r="BG25" s="308" t="str">
        <f>IF(AND('MAPA DE RIESGOS'!$V$124="Media",'MAPA DE RIESGOS'!$Z$124="Catastrófico"),CONCATENATE("R",'MAPA DE RIESGOS'!$H$124),"")</f>
        <v/>
      </c>
      <c r="BH25" s="67"/>
      <c r="BI25" s="867"/>
      <c r="BJ25" s="868"/>
      <c r="BK25" s="868"/>
      <c r="BL25" s="868"/>
      <c r="BM25" s="868"/>
      <c r="BN25" s="869"/>
    </row>
    <row r="26" spans="2:66" ht="34.5" customHeight="1">
      <c r="B26" s="844"/>
      <c r="C26" s="844"/>
      <c r="D26" s="845"/>
      <c r="E26" s="835"/>
      <c r="F26" s="836"/>
      <c r="G26" s="836"/>
      <c r="H26" s="836"/>
      <c r="I26" s="837"/>
      <c r="J26" s="318" t="str">
        <f>IF(AND('MAPA DE RIESGOS'!$V$136="Media",'MAPA DE RIESGOS'!$Z$136="Leve"),CONCATENATE("R",'MAPA DE RIESGOS'!$H$136),"")</f>
        <v/>
      </c>
      <c r="K26" s="323" t="str">
        <f>IF(AND('MAPA DE RIESGOS'!$V$142="Media",'MAPA DE RIESGOS'!$Z$142="Leve"),CONCATENATE("R",'MAPA DE RIESGOS'!$H$142),"")</f>
        <v/>
      </c>
      <c r="L26" s="323" t="str">
        <f>IF(AND('MAPA DE RIESGOS'!$V$148="Media",'MAPA DE RIESGOS'!$Z$148="Leve"),CONCATENATE("R",'MAPA DE RIESGOS'!$H$148),"")</f>
        <v>R23</v>
      </c>
      <c r="M26" s="323" t="str">
        <f>IF(AND('MAPA DE RIESGOS'!$V$154="Media",'MAPA DE RIESGOS'!$Z$154="Leve"),CONCATENATE("R",'MAPA DE RIESGOS'!$H$154),"")</f>
        <v/>
      </c>
      <c r="N26" s="323" t="str">
        <f>IF(AND('MAPA DE RIESGOS'!$V$160="Media",'MAPA DE RIESGOS'!$Z$160="Leve"),CONCATENATE("R",'MAPA DE RIESGOS'!$H$160),"")</f>
        <v/>
      </c>
      <c r="O26" s="323" t="str">
        <f>IF(AND('MAPA DE RIESGOS'!$V$166="Media",'MAPA DE RIESGOS'!$Z$166="Leve"),CONCATENATE("R",'MAPA DE RIESGOS'!$H$166),"")</f>
        <v/>
      </c>
      <c r="P26" s="323" t="str">
        <f>IF(AND('MAPA DE RIESGOS'!$V$172="Media",'MAPA DE RIESGOS'!$Z$172="Leve"),CONCATENATE("R",'MAPA DE RIESGOS'!$H$172),"")</f>
        <v/>
      </c>
      <c r="Q26" s="323" t="str">
        <f>IF(AND('MAPA DE RIESGOS'!$V$178="Media",'MAPA DE RIESGOS'!$Z$178="Leve"),CONCATENATE("R",'MAPA DE RIESGOS'!$H$178),"")</f>
        <v/>
      </c>
      <c r="R26" s="323" t="str">
        <f>IF(AND('MAPA DE RIESGOS'!$V$184="Media",'MAPA DE RIESGOS'!$Z$184="Leve"),CONCATENATE("R",'MAPA DE RIESGOS'!$H$184),"")</f>
        <v/>
      </c>
      <c r="S26" s="321" t="str">
        <f>IF(AND('MAPA DE RIESGOS'!$V$190="Media",'MAPA DE RIESGOS'!$Z$190="Leve"),CONCATENATE("R",'MAPA DE RIESGOS'!$H$190),"")</f>
        <v/>
      </c>
      <c r="T26" s="318" t="str">
        <f>IF(AND('MAPA DE RIESGOS'!$V$136="Media",'MAPA DE RIESGOS'!$Z$136="Menor"),CONCATENATE("R",'MAPA DE RIESGOS'!$H$136),"")</f>
        <v/>
      </c>
      <c r="U26" s="323" t="str">
        <f>IF(AND('MAPA DE RIESGOS'!$V$142="Media",'MAPA DE RIESGOS'!$Z$142="Menor"),CONCATENATE("R",'MAPA DE RIESGOS'!$H$142),"")</f>
        <v/>
      </c>
      <c r="V26" s="323" t="str">
        <f>IF(AND('MAPA DE RIESGOS'!$V$148="Media",'MAPA DE RIESGOS'!$Z$148="Menor"),CONCATENATE("R",'MAPA DE RIESGOS'!$H$148),"")</f>
        <v/>
      </c>
      <c r="W26" s="323" t="str">
        <f>IF(AND('MAPA DE RIESGOS'!$V$154="Media",'MAPA DE RIESGOS'!$Z$154="Menor"),CONCATENATE("R",'MAPA DE RIESGOS'!$H$154),"")</f>
        <v/>
      </c>
      <c r="X26" s="323" t="str">
        <f>IF(AND('MAPA DE RIESGOS'!$V$160="Media",'MAPA DE RIESGOS'!$Z$160="Menor"),CONCATENATE("R",'MAPA DE RIESGOS'!$H$160),"")</f>
        <v/>
      </c>
      <c r="Y26" s="323" t="str">
        <f>IF(AND('MAPA DE RIESGOS'!$V$166="Media",'MAPA DE RIESGOS'!$Z$166="Menor"),CONCATENATE("R",'MAPA DE RIESGOS'!$H$166),"")</f>
        <v>R26</v>
      </c>
      <c r="Z26" s="323" t="str">
        <f>IF(AND('MAPA DE RIESGOS'!$V$172="Media",'MAPA DE RIESGOS'!$Z$172="Menor"),CONCATENATE("R",'MAPA DE RIESGOS'!$H$172),"")</f>
        <v/>
      </c>
      <c r="AA26" s="323" t="str">
        <f>IF(AND('MAPA DE RIESGOS'!$V$178="Media",'MAPA DE RIESGOS'!$Z$178="Menor"),CONCATENATE("R",'MAPA DE RIESGOS'!$H$178),"")</f>
        <v/>
      </c>
      <c r="AB26" s="323" t="str">
        <f>IF(AND('MAPA DE RIESGOS'!$V$184="Media",'MAPA DE RIESGOS'!$Z$184="Menor"),CONCATENATE("R",'MAPA DE RIESGOS'!$H$184),"")</f>
        <v/>
      </c>
      <c r="AC26" s="321" t="str">
        <f>IF(AND('MAPA DE RIESGOS'!$V$190="Media",'MAPA DE RIESGOS'!$Z$190="Menor"),CONCATENATE("R",'MAPA DE RIESGOS'!$H$190),"")</f>
        <v>R30</v>
      </c>
      <c r="AD26" s="318" t="str">
        <f>IF(AND('MAPA DE RIESGOS'!$V$136="Media",'MAPA DE RIESGOS'!$Z$136="Moderado"),CONCATENATE("R",'MAPA DE RIESGOS'!$H$136),"")</f>
        <v>R21</v>
      </c>
      <c r="AE26" s="323" t="str">
        <f>IF(AND('MAPA DE RIESGOS'!$V$142="Media",'MAPA DE RIESGOS'!$Z$142="Moderado"),CONCATENATE("R",'MAPA DE RIESGOS'!$H$142),"")</f>
        <v/>
      </c>
      <c r="AF26" s="323" t="str">
        <f>IF(AND('MAPA DE RIESGOS'!$V$148="Media",'MAPA DE RIESGOS'!$Z$148="Moderado"),CONCATENATE("R",'MAPA DE RIESGOS'!$H$148),"")</f>
        <v/>
      </c>
      <c r="AG26" s="323" t="str">
        <f>IF(AND('MAPA DE RIESGOS'!$V$154="Media",'MAPA DE RIESGOS'!$Z$154="Moderado"),CONCATENATE("R",'MAPA DE RIESGOS'!$H$154),"")</f>
        <v>R24</v>
      </c>
      <c r="AH26" s="323" t="str">
        <f>IF(AND('MAPA DE RIESGOS'!$V$160="Media",'MAPA DE RIESGOS'!$Z$160="Moderado"),CONCATENATE("R",'MAPA DE RIESGOS'!$H$160),"")</f>
        <v/>
      </c>
      <c r="AI26" s="323" t="str">
        <f>IF(AND('MAPA DE RIESGOS'!$V$166="Media",'MAPA DE RIESGOS'!$Z$166="Moderado"),CONCATENATE("R",'MAPA DE RIESGOS'!$H$166),"")</f>
        <v/>
      </c>
      <c r="AJ26" s="323" t="str">
        <f>IF(AND('MAPA DE RIESGOS'!$V$172="Media",'MAPA DE RIESGOS'!$Z$172="Moderado"),CONCATENATE("R",'MAPA DE RIESGOS'!$H$172),"")</f>
        <v/>
      </c>
      <c r="AK26" s="323" t="str">
        <f>IF(AND('MAPA DE RIESGOS'!$V$178="Media",'MAPA DE RIESGOS'!$Z$178="Moderado"),CONCATENATE("R",'MAPA DE RIESGOS'!$H$178),"")</f>
        <v/>
      </c>
      <c r="AL26" s="323" t="str">
        <f>IF(AND('MAPA DE RIESGOS'!$V$184="Media",'MAPA DE RIESGOS'!$Z$184="Moderado"),CONCATENATE("R",'MAPA DE RIESGOS'!$H$184),"")</f>
        <v/>
      </c>
      <c r="AM26" s="321" t="str">
        <f>IF(AND('MAPA DE RIESGOS'!$V$190="Media",'MAPA DE RIESGOS'!$Z$190="Moderado"),CONCATENATE("R",'MAPA DE RIESGOS'!$H$190),"")</f>
        <v/>
      </c>
      <c r="AN26" s="299" t="str">
        <f>IF(AND('MAPA DE RIESGOS'!$V$136="Media",'MAPA DE RIESGOS'!$Z$136="Mayor"),CONCATENATE("R",'MAPA DE RIESGOS'!$H$136),"")</f>
        <v/>
      </c>
      <c r="AO26" s="309" t="str">
        <f>IF(AND('MAPA DE RIESGOS'!$V$142="Media",'MAPA DE RIESGOS'!$Z$142="Mayor"),CONCATENATE("R",'MAPA DE RIESGOS'!$H$142),"")</f>
        <v/>
      </c>
      <c r="AP26" s="309" t="str">
        <f>IF(AND('MAPA DE RIESGOS'!$V$148="Media",'MAPA DE RIESGOS'!$Z$148="Mayor"),CONCATENATE("R",'MAPA DE RIESGOS'!$H$148),"")</f>
        <v/>
      </c>
      <c r="AQ26" s="309" t="str">
        <f>IF(AND('MAPA DE RIESGOS'!$V$154="Media",'MAPA DE RIESGOS'!$Z$154="Mayor"),CONCATENATE("R",'MAPA DE RIESGOS'!$H$154),"")</f>
        <v/>
      </c>
      <c r="AR26" s="309" t="str">
        <f>IF(AND('MAPA DE RIESGOS'!$V$160="Media",'MAPA DE RIESGOS'!$Z$160="Mayor"),CONCATENATE("R",'MAPA DE RIESGOS'!$H$160),"")</f>
        <v/>
      </c>
      <c r="AS26" s="309" t="str">
        <f>IF(AND('MAPA DE RIESGOS'!$V$166="Media",'MAPA DE RIESGOS'!$Z$166="Mayor"),CONCATENATE("R",'MAPA DE RIESGOS'!$H$166),"")</f>
        <v/>
      </c>
      <c r="AT26" s="309" t="str">
        <f>IF(AND('MAPA DE RIESGOS'!$V$172="Media",'MAPA DE RIESGOS'!$Z$172="Mayor"),CONCATENATE("R",'MAPA DE RIESGOS'!$H$172),"")</f>
        <v/>
      </c>
      <c r="AU26" s="309" t="str">
        <f>IF(AND('MAPA DE RIESGOS'!$V$178="Media",'MAPA DE RIESGOS'!$Z$178="Mayor"),CONCATENATE("R",'MAPA DE RIESGOS'!$H$178),"")</f>
        <v/>
      </c>
      <c r="AV26" s="309" t="str">
        <f>IF(AND('MAPA DE RIESGOS'!$V$184="Media",'MAPA DE RIESGOS'!$Z$184="Mayor"),CONCATENATE("R",'MAPA DE RIESGOS'!$H$184),"")</f>
        <v/>
      </c>
      <c r="AW26" s="302" t="str">
        <f>IF(AND('MAPA DE RIESGOS'!$V$190="Media",'MAPA DE RIESGOS'!$Z$190="Mayor"),CONCATENATE("R",'MAPA DE RIESGOS'!$H$190),"")</f>
        <v/>
      </c>
      <c r="AX26" s="305" t="str">
        <f>IF(AND('MAPA DE RIESGOS'!$V$136="Media",'MAPA DE RIESGOS'!$Z$136="Catastrófico"),CONCATENATE("R",'MAPA DE RIESGOS'!$H$136),"")</f>
        <v/>
      </c>
      <c r="AY26" s="310" t="str">
        <f>IF(AND('MAPA DE RIESGOS'!$V$142="Media",'MAPA DE RIESGOS'!$Z$142="Catastrófico"),CONCATENATE("R",'MAPA DE RIESGOS'!$H$142),"")</f>
        <v>R22</v>
      </c>
      <c r="AZ26" s="310" t="str">
        <f>IF(AND('MAPA DE RIESGOS'!$V$148="Media",'MAPA DE RIESGOS'!$Z$148="Catastrófico"),CONCATENATE("R",'MAPA DE RIESGOS'!$H$148),"")</f>
        <v/>
      </c>
      <c r="BA26" s="310" t="str">
        <f>IF(AND('MAPA DE RIESGOS'!$V$154="Media",'MAPA DE RIESGOS'!$Z$154="Catastrófico"),CONCATENATE("R",'MAPA DE RIESGOS'!$H$154),"")</f>
        <v/>
      </c>
      <c r="BB26" s="310" t="str">
        <f>IF(AND('MAPA DE RIESGOS'!$V$160="Media",'MAPA DE RIESGOS'!$Z$160="Catastrófico"),CONCATENATE("R",'MAPA DE RIESGOS'!$H$160),"")</f>
        <v/>
      </c>
      <c r="BC26" s="310" t="str">
        <f>IF(AND('MAPA DE RIESGOS'!$V$166="Media",'MAPA DE RIESGOS'!$Z$166="Catastrófico"),CONCATENATE("R",'MAPA DE RIESGOS'!$H$166),"")</f>
        <v/>
      </c>
      <c r="BD26" s="310" t="str">
        <f>IF(AND('MAPA DE RIESGOS'!$V$172="Media",'MAPA DE RIESGOS'!$Z$172="Catastrófico"),CONCATENATE("R",'MAPA DE RIESGOS'!$H$172),"")</f>
        <v/>
      </c>
      <c r="BE26" s="310" t="str">
        <f>IF(AND('MAPA DE RIESGOS'!$V$178="Media",'MAPA DE RIESGOS'!$Z$178="Catastrófico"),CONCATENATE("R",'MAPA DE RIESGOS'!$H$178),"")</f>
        <v/>
      </c>
      <c r="BF26" s="310" t="str">
        <f>IF(AND('MAPA DE RIESGOS'!$V$184="Media",'MAPA DE RIESGOS'!$Z$184="Catastrófico"),CONCATENATE("R",'MAPA DE RIESGOS'!$H$184),"")</f>
        <v/>
      </c>
      <c r="BG26" s="308" t="str">
        <f>IF(AND('MAPA DE RIESGOS'!$V$190="Media",'MAPA DE RIESGOS'!$Z$190="Catastrófico"),CONCATENATE("R",'MAPA DE RIESGOS'!$H$190),"")</f>
        <v/>
      </c>
      <c r="BH26" s="67"/>
      <c r="BI26" s="867"/>
      <c r="BJ26" s="868"/>
      <c r="BK26" s="868"/>
      <c r="BL26" s="868"/>
      <c r="BM26" s="868"/>
      <c r="BN26" s="869"/>
    </row>
    <row r="27" spans="2:66" ht="34.5" customHeight="1">
      <c r="B27" s="844"/>
      <c r="C27" s="844"/>
      <c r="D27" s="845"/>
      <c r="E27" s="835"/>
      <c r="F27" s="836"/>
      <c r="G27" s="836"/>
      <c r="H27" s="836"/>
      <c r="I27" s="837"/>
      <c r="J27" s="318" t="str">
        <f>IF(AND('MAPA DE RIESGOS'!$V$196="Media",'MAPA DE RIESGOS'!$Z$196="Leve"),CONCATENATE("R",'MAPA DE RIESGOS'!$H$196),"")</f>
        <v/>
      </c>
      <c r="K27" s="323" t="str">
        <f>IF(AND('MAPA DE RIESGOS'!$V$202="Media",'MAPA DE RIESGOS'!$Z$202="Leve"),CONCATENATE("R",'MAPA DE RIESGOS'!$H$202),"")</f>
        <v/>
      </c>
      <c r="L27" s="323" t="str">
        <f>IF(AND('MAPA DE RIESGOS'!$V$208="Media",'MAPA DE RIESGOS'!$Z$208="Leve"),CONCATENATE("R",'MAPA DE RIESGOS'!$H$208),"")</f>
        <v/>
      </c>
      <c r="M27" s="323" t="str">
        <f>IF(AND('MAPA DE RIESGOS'!$V$214="Media",'MAPA DE RIESGOS'!$Z$214="Leve"),CONCATENATE("R",'MAPA DE RIESGOS'!$H$214),"")</f>
        <v/>
      </c>
      <c r="N27" s="323" t="str">
        <f>IF(AND('MAPA DE RIESGOS'!$V$220="Media",'MAPA DE RIESGOS'!$Z$220="Leve"),CONCATENATE("R",'MAPA DE RIESGOS'!$H$220),"")</f>
        <v/>
      </c>
      <c r="O27" s="323" t="str">
        <f>IF(AND('MAPA DE RIESGOS'!$V$232="Media",'MAPA DE RIESGOS'!$Z$232="Leve"),CONCATENATE("R",'MAPA DE RIESGOS'!$H$232),"")</f>
        <v/>
      </c>
      <c r="P27" s="323" t="str">
        <f>IF(AND('MAPA DE RIESGOS'!$V$238="Media",'MAPA DE RIESGOS'!$Z$238="Leve"),CONCATENATE("R",'MAPA DE RIESGOS'!$H$238),"")</f>
        <v/>
      </c>
      <c r="Q27" s="323" t="str">
        <f>IF(AND('MAPA DE RIESGOS'!$V$244="Media",'MAPA DE RIESGOS'!$Z$244="Leve"),CONCATENATE("R",'MAPA DE RIESGOS'!$H$244),"")</f>
        <v/>
      </c>
      <c r="R27" s="323" t="str">
        <f>IF(AND('MAPA DE RIESGOS'!$V$250="Media",'MAPA DE RIESGOS'!$Z$250="Leve"),CONCATENATE("R",'MAPA DE RIESGOS'!$H$250),"")</f>
        <v/>
      </c>
      <c r="S27" s="321" t="str">
        <f>IF(AND('MAPA DE RIESGOS'!$V$256="Media",'MAPA DE RIESGOS'!$Z$256="Leve"),CONCATENATE("R",'MAPA DE RIESGOS'!$H$256),"")</f>
        <v/>
      </c>
      <c r="T27" s="318" t="str">
        <f>IF(AND('MAPA DE RIESGOS'!$V$196="Media",'MAPA DE RIESGOS'!$Z$196="Menor"),CONCATENATE("R",'MAPA DE RIESGOS'!$H$196),"")</f>
        <v>R31</v>
      </c>
      <c r="U27" s="323" t="str">
        <f>IF(AND('MAPA DE RIESGOS'!$V$202="Media",'MAPA DE RIESGOS'!$Z$202="Menor"),CONCATENATE("R",'MAPA DE RIESGOS'!$H$202),"")</f>
        <v/>
      </c>
      <c r="V27" s="323" t="str">
        <f>IF(AND('MAPA DE RIESGOS'!$V$208="Media",'MAPA DE RIESGOS'!$Z$208="Menor"),CONCATENATE("R",'MAPA DE RIESGOS'!$H$208),"")</f>
        <v>R33</v>
      </c>
      <c r="W27" s="323" t="str">
        <f>IF(AND('MAPA DE RIESGOS'!$V$214="Media",'MAPA DE RIESGOS'!$Z$214="Menor"),CONCATENATE("R",'MAPA DE RIESGOS'!$H$214),"")</f>
        <v/>
      </c>
      <c r="X27" s="323" t="str">
        <f>IF(AND('MAPA DE RIESGOS'!$V$220="Media",'MAPA DE RIESGOS'!$Z$220="Menor"),CONCATENATE("R",'MAPA DE RIESGOS'!$H$220),"")</f>
        <v/>
      </c>
      <c r="Y27" s="323" t="str">
        <f>IF(AND('MAPA DE RIESGOS'!$V$232="Media",'MAPA DE RIESGOS'!$Z$232="Menor"),CONCATENATE("R",'MAPA DE RIESGOS'!$H$232),"")</f>
        <v/>
      </c>
      <c r="Z27" s="323" t="str">
        <f>IF(AND('MAPA DE RIESGOS'!$V$238="Media",'MAPA DE RIESGOS'!$Z$238="Menor"),CONCATENATE("R",'MAPA DE RIESGOS'!$H$238),"")</f>
        <v/>
      </c>
      <c r="AA27" s="323" t="str">
        <f>IF(AND('MAPA DE RIESGOS'!$V$244="Media",'MAPA DE RIESGOS'!$Z$244="Menor"),CONCATENATE("R",'MAPA DE RIESGOS'!$H$244),"")</f>
        <v/>
      </c>
      <c r="AB27" s="323" t="str">
        <f>IF(AND('MAPA DE RIESGOS'!$V$250="Media",'MAPA DE RIESGOS'!$Z$250="Menor"),CONCATENATE("R",'MAPA DE RIESGOS'!$H$250),"")</f>
        <v/>
      </c>
      <c r="AC27" s="321" t="str">
        <f>IF(AND('MAPA DE RIESGOS'!$V$256="Media",'MAPA DE RIESGOS'!$Z$256="Menor"),CONCATENATE("R",'MAPA DE RIESGOS'!$H$256),"")</f>
        <v/>
      </c>
      <c r="AD27" s="318" t="str">
        <f>IF(AND('MAPA DE RIESGOS'!$V$196="Media",'MAPA DE RIESGOS'!$Z$196="Moderado"),CONCATENATE("R",'MAPA DE RIESGOS'!$H$196),"")</f>
        <v/>
      </c>
      <c r="AE27" s="323" t="str">
        <f>IF(AND('MAPA DE RIESGOS'!$V$202="Media",'MAPA DE RIESGOS'!$Z$202="Moderado"),CONCATENATE("R",'MAPA DE RIESGOS'!$H$202),"")</f>
        <v/>
      </c>
      <c r="AF27" s="323" t="str">
        <f>IF(AND('MAPA DE RIESGOS'!$V$208="Media",'MAPA DE RIESGOS'!$Z$208="Moderado"),CONCATENATE("R",'MAPA DE RIESGOS'!$H$208),"")</f>
        <v/>
      </c>
      <c r="AG27" s="323" t="str">
        <f>IF(AND('MAPA DE RIESGOS'!$V$214="Media",'MAPA DE RIESGOS'!$Z$214="Moderado"),CONCATENATE("R",'MAPA DE RIESGOS'!$H$214),"")</f>
        <v>R34</v>
      </c>
      <c r="AH27" s="323" t="str">
        <f>IF(AND('MAPA DE RIESGOS'!$V$220="Media",'MAPA DE RIESGOS'!$Z$220="Moderado"),CONCATENATE("R",'MAPA DE RIESGOS'!$H$220),"")</f>
        <v/>
      </c>
      <c r="AI27" s="323" t="str">
        <f>IF(AND('MAPA DE RIESGOS'!$V$232="Media",'MAPA DE RIESGOS'!$Z$232="Moderado"),CONCATENATE("R",'MAPA DE RIESGOS'!$H$232),"")</f>
        <v>R37</v>
      </c>
      <c r="AJ27" s="323" t="str">
        <f>IF(AND('MAPA DE RIESGOS'!$V$238="Media",'MAPA DE RIESGOS'!$Z$238="Moderado"),CONCATENATE("R",'MAPA DE RIESGOS'!$H$238),"")</f>
        <v>R38</v>
      </c>
      <c r="AK27" s="323" t="str">
        <f>IF(AND('MAPA DE RIESGOS'!$V$244="Media",'MAPA DE RIESGOS'!$Z$244="Moderado"),CONCATENATE("R",'MAPA DE RIESGOS'!$H$244),"")</f>
        <v>R39</v>
      </c>
      <c r="AL27" s="323" t="str">
        <f>IF(AND('MAPA DE RIESGOS'!$V$250="Media",'MAPA DE RIESGOS'!$Z$250="Moderado"),CONCATENATE("R",'MAPA DE RIESGOS'!$H$250),"")</f>
        <v>R40</v>
      </c>
      <c r="AM27" s="321" t="str">
        <f>IF(AND('MAPA DE RIESGOS'!$V$256="Media",'MAPA DE RIESGOS'!$Z$256="Moderado"),CONCATENATE("R",'MAPA DE RIESGOS'!$H$256),"")</f>
        <v>R41</v>
      </c>
      <c r="AN27" s="299" t="str">
        <f>IF(AND('MAPA DE RIESGOS'!$V$196="Media",'MAPA DE RIESGOS'!$Z$196="Mayor"),CONCATENATE("R",'MAPA DE RIESGOS'!$H$196),"")</f>
        <v/>
      </c>
      <c r="AO27" s="309" t="str">
        <f>IF(AND('MAPA DE RIESGOS'!$V$202="Media",'MAPA DE RIESGOS'!$Z$202="Mayor"),CONCATENATE("R",'MAPA DE RIESGOS'!$H$202),"")</f>
        <v/>
      </c>
      <c r="AP27" s="309" t="str">
        <f>IF(AND('MAPA DE RIESGOS'!$V$208="Media",'MAPA DE RIESGOS'!$Z$208="Mayor"),CONCATENATE("R",'MAPA DE RIESGOS'!$H$208),"")</f>
        <v/>
      </c>
      <c r="AQ27" s="309" t="str">
        <f>IF(AND('MAPA DE RIESGOS'!$V$214="Media",'MAPA DE RIESGOS'!$Z$214="Mayor"),CONCATENATE("R",'MAPA DE RIESGOS'!$H$214),"")</f>
        <v/>
      </c>
      <c r="AR27" s="309" t="str">
        <f>IF(AND('MAPA DE RIESGOS'!$V$220="Media",'MAPA DE RIESGOS'!$Z$220="Mayor"),CONCATENATE("R",'MAPA DE RIESGOS'!$H$220),"")</f>
        <v>R35</v>
      </c>
      <c r="AS27" s="309" t="str">
        <f>IF(AND('MAPA DE RIESGOS'!$V$232="Media",'MAPA DE RIESGOS'!$Z$232="Mayor"),CONCATENATE("R",'MAPA DE RIESGOS'!$H$232),"")</f>
        <v/>
      </c>
      <c r="AT27" s="309" t="str">
        <f>IF(AND('MAPA DE RIESGOS'!$V$238="Media",'MAPA DE RIESGOS'!$Z$238="Mayor"),CONCATENATE("R",'MAPA DE RIESGOS'!$H$238),"")</f>
        <v/>
      </c>
      <c r="AU27" s="309" t="str">
        <f>IF(AND('MAPA DE RIESGOS'!$V$244="Media",'MAPA DE RIESGOS'!$Z$244="Mayor"),CONCATENATE("R",'MAPA DE RIESGOS'!$H$244),"")</f>
        <v/>
      </c>
      <c r="AV27" s="309" t="str">
        <f>IF(AND('MAPA DE RIESGOS'!$V$250="Media",'MAPA DE RIESGOS'!$Z$250="Mayor"),CONCATENATE("R",'MAPA DE RIESGOS'!$H$250),"")</f>
        <v/>
      </c>
      <c r="AW27" s="302" t="str">
        <f>IF(AND('MAPA DE RIESGOS'!$V$256="Media",'MAPA DE RIESGOS'!$Z$256="Mayor"),CONCATENATE("R",'MAPA DE RIESGOS'!$H$256),"")</f>
        <v/>
      </c>
      <c r="AX27" s="305" t="str">
        <f>IF(AND('MAPA DE RIESGOS'!$V$196="Media",'MAPA DE RIESGOS'!$Z$196="Catastrófico"),CONCATENATE("R",'MAPA DE RIESGOS'!$H$196),"")</f>
        <v/>
      </c>
      <c r="AY27" s="310" t="str">
        <f>IF(AND('MAPA DE RIESGOS'!$V$202="Media",'MAPA DE RIESGOS'!$Z$202="Catastrófico"),CONCATENATE("R",'MAPA DE RIESGOS'!$H$202),"")</f>
        <v/>
      </c>
      <c r="AZ27" s="310" t="str">
        <f>IF(AND('MAPA DE RIESGOS'!$V$208="Media",'MAPA DE RIESGOS'!$Z$208="Catastrófico"),CONCATENATE("R",'MAPA DE RIESGOS'!$H$208),"")</f>
        <v/>
      </c>
      <c r="BA27" s="310" t="str">
        <f>IF(AND('MAPA DE RIESGOS'!$V$214="Media",'MAPA DE RIESGOS'!$Z$214="Catastrófico"),CONCATENATE("R",'MAPA DE RIESGOS'!$H$214),"")</f>
        <v/>
      </c>
      <c r="BB27" s="310" t="str">
        <f>IF(AND('MAPA DE RIESGOS'!$V$220="Media",'MAPA DE RIESGOS'!$Z$220="Catastrófico"),CONCATENATE("R",'MAPA DE RIESGOS'!$H$220),"")</f>
        <v/>
      </c>
      <c r="BC27" s="310" t="str">
        <f>IF(AND('MAPA DE RIESGOS'!$V$232="Media",'MAPA DE RIESGOS'!$Z$232="Catastrófico"),CONCATENATE("R",'MAPA DE RIESGOS'!$H$232),"")</f>
        <v/>
      </c>
      <c r="BD27" s="310" t="str">
        <f>IF(AND('MAPA DE RIESGOS'!$V$238="Media",'MAPA DE RIESGOS'!$Z$238="Catastrófico"),CONCATENATE("R",'MAPA DE RIESGOS'!$H$238),"")</f>
        <v/>
      </c>
      <c r="BE27" s="310" t="str">
        <f>IF(AND('MAPA DE RIESGOS'!$V$244="Media",'MAPA DE RIESGOS'!$Z$244="Catastrófico"),CONCATENATE("R",'MAPA DE RIESGOS'!$H$244),"")</f>
        <v/>
      </c>
      <c r="BF27" s="310" t="str">
        <f>IF(AND('MAPA DE RIESGOS'!$V$250="Media",'MAPA DE RIESGOS'!$Z$250="Catastrófico"),CONCATENATE("R",'MAPA DE RIESGOS'!$H$250),"")</f>
        <v/>
      </c>
      <c r="BG27" s="308" t="str">
        <f>IF(AND('MAPA DE RIESGOS'!$V$256="Media",'MAPA DE RIESGOS'!$Z$256="Catastrófico"),CONCATENATE("R",'MAPA DE RIESGOS'!$H$256),"")</f>
        <v/>
      </c>
      <c r="BH27" s="67"/>
      <c r="BI27" s="867"/>
      <c r="BJ27" s="868"/>
      <c r="BK27" s="868"/>
      <c r="BL27" s="868"/>
      <c r="BM27" s="868"/>
      <c r="BN27" s="869"/>
    </row>
    <row r="28" spans="2:66" ht="34.5" customHeight="1">
      <c r="B28" s="844"/>
      <c r="C28" s="844"/>
      <c r="D28" s="845"/>
      <c r="E28" s="835"/>
      <c r="F28" s="836"/>
      <c r="G28" s="836"/>
      <c r="H28" s="836"/>
      <c r="I28" s="837"/>
      <c r="J28" s="318" t="str">
        <f>IF(AND('MAPA DE RIESGOS'!$V$262="Media",'MAPA DE RIESGOS'!$Z$262="Leve"),CONCATENATE("R",'MAPA DE RIESGOS'!$H$262),"")</f>
        <v/>
      </c>
      <c r="K28" s="323" t="str">
        <f>IF(AND('MAPA DE RIESGOS'!$V$268="Media",'MAPA DE RIESGOS'!$Z$268="Leve"),CONCATENATE("R",'MAPA DE RIESGOS'!$H$268),"")</f>
        <v/>
      </c>
      <c r="L28" s="323" t="str">
        <f>IF(AND('MAPA DE RIESGOS'!$V$274="Media",'MAPA DE RIESGOS'!$Z$274="Leve"),CONCATENATE("R",'MAPA DE RIESGOS'!$H$274),"")</f>
        <v/>
      </c>
      <c r="M28" s="323" t="str">
        <f>IF(AND('MAPA DE RIESGOS'!$V$280="Media",'MAPA DE RIESGOS'!$Z$280="Leve"),CONCATENATE("R",'MAPA DE RIESGOS'!$H$280),"")</f>
        <v/>
      </c>
      <c r="N28" s="323" t="str">
        <f>IF(AND('MAPA DE RIESGOS'!$V$286="Media",'MAPA DE RIESGOS'!$Z$286="Leve"),CONCATENATE("R",'MAPA DE RIESGOS'!$H$286),"")</f>
        <v/>
      </c>
      <c r="O28" s="323" t="str">
        <f>IF(AND('MAPA DE RIESGOS'!$V$292="Media",'MAPA DE RIESGOS'!$Z$292="Leve"),CONCATENATE("R",'MAPA DE RIESGOS'!$H$292),"")</f>
        <v/>
      </c>
      <c r="P28" s="323" t="str">
        <f>IF(AND('MAPA DE RIESGOS'!$V$298="Media",'MAPA DE RIESGOS'!$Z$298="Leve"),CONCATENATE("R",'MAPA DE RIESGOS'!$H$298),"")</f>
        <v/>
      </c>
      <c r="Q28" s="323" t="str">
        <f>IF(AND('MAPA DE RIESGOS'!$V$304="Media",'MAPA DE RIESGOS'!$Z$304="Leve"),CONCATENATE("R",'MAPA DE RIESGOS'!$H$304),"")</f>
        <v/>
      </c>
      <c r="R28" s="323" t="str">
        <f>IF(AND('MAPA DE RIESGOS'!$V$310="Media",'MAPA DE RIESGOS'!$Z$310="Leve"),CONCATENATE("R",'MAPA DE RIESGOS'!$H$310),"")</f>
        <v/>
      </c>
      <c r="S28" s="321" t="str">
        <f>IF(AND('MAPA DE RIESGOS'!$V$316="Media",'MAPA DE RIESGOS'!$Z$316="Leve"),CONCATENATE("R",'MAPA DE RIESGOS'!$H$316),"")</f>
        <v/>
      </c>
      <c r="T28" s="318" t="str">
        <f>IF(AND('MAPA DE RIESGOS'!$V$262="Media",'MAPA DE RIESGOS'!$Z$262="Menor"),CONCATENATE("R",'MAPA DE RIESGOS'!$H$262),"")</f>
        <v/>
      </c>
      <c r="U28" s="323" t="str">
        <f>IF(AND('MAPA DE RIESGOS'!$V$268="Media",'MAPA DE RIESGOS'!$Z$268="Menor"),CONCATENATE("R",'MAPA DE RIESGOS'!$H$268),"")</f>
        <v/>
      </c>
      <c r="V28" s="323" t="str">
        <f>IF(AND('MAPA DE RIESGOS'!$V$274="Media",'MAPA DE RIESGOS'!$Z$274="Menor"),CONCATENATE("R",'MAPA DE RIESGOS'!$H$274),"")</f>
        <v/>
      </c>
      <c r="W28" s="323" t="str">
        <f>IF(AND('MAPA DE RIESGOS'!$V$280="Media",'MAPA DE RIESGOS'!$Z$280="Menor"),CONCATENATE("R",'MAPA DE RIESGOS'!$H$280),"")</f>
        <v/>
      </c>
      <c r="X28" s="323" t="str">
        <f>IF(AND('MAPA DE RIESGOS'!$V$286="Media",'MAPA DE RIESGOS'!$Z$286="Menor"),CONCATENATE("R",'MAPA DE RIESGOS'!$H$286),"")</f>
        <v>R46</v>
      </c>
      <c r="Y28" s="323" t="str">
        <f>IF(AND('MAPA DE RIESGOS'!$V$292="Media",'MAPA DE RIESGOS'!$Z$292="Menor"),CONCATENATE("R",'MAPA DE RIESGOS'!$H$292),"")</f>
        <v/>
      </c>
      <c r="Z28" s="323" t="str">
        <f>IF(AND('MAPA DE RIESGOS'!$V$298="Media",'MAPA DE RIESGOS'!$Z$298="Menor"),CONCATENATE("R",'MAPA DE RIESGOS'!$H$298),"")</f>
        <v/>
      </c>
      <c r="AA28" s="323" t="str">
        <f>IF(AND('MAPA DE RIESGOS'!$V$304="Media",'MAPA DE RIESGOS'!$Z$304="Menor"),CONCATENATE("R",'MAPA DE RIESGOS'!$H$304),"")</f>
        <v/>
      </c>
      <c r="AB28" s="323" t="str">
        <f>IF(AND('MAPA DE RIESGOS'!$V$310="Media",'MAPA DE RIESGOS'!$Z$310="Menor"),CONCATENATE("R",'MAPA DE RIESGOS'!$H$310),"")</f>
        <v/>
      </c>
      <c r="AC28" s="321" t="str">
        <f>IF(AND('MAPA DE RIESGOS'!$V$316="Media",'MAPA DE RIESGOS'!$Z$316="Menor"),CONCATENATE("R",'MAPA DE RIESGOS'!$H$316),"")</f>
        <v/>
      </c>
      <c r="AD28" s="318" t="str">
        <f>IF(AND('MAPA DE RIESGOS'!$V$262="Media",'MAPA DE RIESGOS'!$Z$262="Moderado"),CONCATENATE("R",'MAPA DE RIESGOS'!$H$262),"")</f>
        <v>R42</v>
      </c>
      <c r="AE28" s="323" t="str">
        <f>IF(AND('MAPA DE RIESGOS'!$V$268="Media",'MAPA DE RIESGOS'!$Z$268="Moderado"),CONCATENATE("R",'MAPA DE RIESGOS'!$H$268),"")</f>
        <v>R43</v>
      </c>
      <c r="AF28" s="323" t="str">
        <f>IF(AND('MAPA DE RIESGOS'!$V$274="Media",'MAPA DE RIESGOS'!$Z$274="Moderado"),CONCATENATE("R",'MAPA DE RIESGOS'!$H$274),"")</f>
        <v>R44</v>
      </c>
      <c r="AG28" s="323" t="str">
        <f>IF(AND('MAPA DE RIESGOS'!$V$280="Media",'MAPA DE RIESGOS'!$Z$280="Moderado"),CONCATENATE("R",'MAPA DE RIESGOS'!$H$280),"")</f>
        <v>R45</v>
      </c>
      <c r="AH28" s="323" t="str">
        <f>IF(AND('MAPA DE RIESGOS'!$V$286="Media",'MAPA DE RIESGOS'!$Z$286="Moderado"),CONCATENATE("R",'MAPA DE RIESGOS'!$H$286),"")</f>
        <v/>
      </c>
      <c r="AI28" s="323" t="str">
        <f>IF(AND('MAPA DE RIESGOS'!$V$292="Media",'MAPA DE RIESGOS'!$Z$292="Moderado"),CONCATENATE("R",'MAPA DE RIESGOS'!$H$292),"")</f>
        <v/>
      </c>
      <c r="AJ28" s="323" t="str">
        <f>IF(AND('MAPA DE RIESGOS'!$V$298="Media",'MAPA DE RIESGOS'!$Z$298="Moderado"),CONCATENATE("R",'MAPA DE RIESGOS'!$H$298),"")</f>
        <v/>
      </c>
      <c r="AK28" s="323" t="str">
        <f>IF(AND('MAPA DE RIESGOS'!$V$304="Media",'MAPA DE RIESGOS'!$Z$304="Moderado"),CONCATENATE("R",'MAPA DE RIESGOS'!$H$304),"")</f>
        <v/>
      </c>
      <c r="AL28" s="323" t="str">
        <f>IF(AND('MAPA DE RIESGOS'!$V$310="Media",'MAPA DE RIESGOS'!$Z$310="Moderado"),CONCATENATE("R",'MAPA DE RIESGOS'!$H$310),"")</f>
        <v/>
      </c>
      <c r="AM28" s="321" t="str">
        <f>IF(AND('MAPA DE RIESGOS'!$V$316="Media",'MAPA DE RIESGOS'!$Z$316="Moderado"),CONCATENATE("R",'MAPA DE RIESGOS'!$H$316),"")</f>
        <v>R51</v>
      </c>
      <c r="AN28" s="299" t="str">
        <f>IF(AND('MAPA DE RIESGOS'!$V$262="Media",'MAPA DE RIESGOS'!$Z$262="Mayor"),CONCATENATE("R",'MAPA DE RIESGOS'!$H$262),"")</f>
        <v/>
      </c>
      <c r="AO28" s="309" t="str">
        <f>IF(AND('MAPA DE RIESGOS'!$V$268="Media",'MAPA DE RIESGOS'!$Z$268="Mayor"),CONCATENATE("R",'MAPA DE RIESGOS'!$H$268),"")</f>
        <v/>
      </c>
      <c r="AP28" s="309" t="str">
        <f>IF(AND('MAPA DE RIESGOS'!$V$274="Media",'MAPA DE RIESGOS'!$Z$274="Mayor"),CONCATENATE("R",'MAPA DE RIESGOS'!$H$274),"")</f>
        <v/>
      </c>
      <c r="AQ28" s="309" t="str">
        <f>IF(AND('MAPA DE RIESGOS'!$V$280="Media",'MAPA DE RIESGOS'!$Z$280="Mayor"),CONCATENATE("R",'MAPA DE RIESGOS'!$H$280),"")</f>
        <v/>
      </c>
      <c r="AR28" s="309" t="str">
        <f>IF(AND('MAPA DE RIESGOS'!$V$286="Media",'MAPA DE RIESGOS'!$Z$286="Mayor"),CONCATENATE("R",'MAPA DE RIESGOS'!$H$286),"")</f>
        <v/>
      </c>
      <c r="AS28" s="309" t="str">
        <f>IF(AND('MAPA DE RIESGOS'!$V$292="Media",'MAPA DE RIESGOS'!$Z$292="Mayor"),CONCATENATE("R",'MAPA DE RIESGOS'!$H$292),"")</f>
        <v/>
      </c>
      <c r="AT28" s="309" t="str">
        <f>IF(AND('MAPA DE RIESGOS'!$V$298="Media",'MAPA DE RIESGOS'!$Z$298="Mayor"),CONCATENATE("R",'MAPA DE RIESGOS'!$H$298),"")</f>
        <v/>
      </c>
      <c r="AU28" s="309" t="str">
        <f>IF(AND('MAPA DE RIESGOS'!$V$304="Media",'MAPA DE RIESGOS'!$Z$304="Mayor"),CONCATENATE("R",'MAPA DE RIESGOS'!$H$304),"")</f>
        <v/>
      </c>
      <c r="AV28" s="309" t="str">
        <f>IF(AND('MAPA DE RIESGOS'!$V$310="Media",'MAPA DE RIESGOS'!$Z$310="Mayor"),CONCATENATE("R",'MAPA DE RIESGOS'!$H$310),"")</f>
        <v/>
      </c>
      <c r="AW28" s="302" t="str">
        <f>IF(AND('MAPA DE RIESGOS'!$V$316="Media",'MAPA DE RIESGOS'!$Z$316="Mayor"),CONCATENATE("R",'MAPA DE RIESGOS'!$H$316),"")</f>
        <v/>
      </c>
      <c r="AX28" s="305" t="str">
        <f>IF(AND('MAPA DE RIESGOS'!$V$262="Media",'MAPA DE RIESGOS'!$Z$262="Catastrófico"),CONCATENATE("R",'MAPA DE RIESGOS'!$H$262),"")</f>
        <v/>
      </c>
      <c r="AY28" s="310" t="str">
        <f>IF(AND('MAPA DE RIESGOS'!$V$268="Media",'MAPA DE RIESGOS'!$Z$268="Catastrófico"),CONCATENATE("R",'MAPA DE RIESGOS'!$H$268),"")</f>
        <v/>
      </c>
      <c r="AZ28" s="310" t="str">
        <f>IF(AND('MAPA DE RIESGOS'!$V$274="Media",'MAPA DE RIESGOS'!$Z$274="Catastrófico"),CONCATENATE("R",'MAPA DE RIESGOS'!$H$274),"")</f>
        <v/>
      </c>
      <c r="BA28" s="310" t="str">
        <f>IF(AND('MAPA DE RIESGOS'!$V$280="Media",'MAPA DE RIESGOS'!$Z$280="Catastrófico"),CONCATENATE("R",'MAPA DE RIESGOS'!$H$280),"")</f>
        <v/>
      </c>
      <c r="BB28" s="310" t="str">
        <f>IF(AND('MAPA DE RIESGOS'!$V$286="Media",'MAPA DE RIESGOS'!$Z$286="Catastrófico"),CONCATENATE("R",'MAPA DE RIESGOS'!$H$286),"")</f>
        <v/>
      </c>
      <c r="BC28" s="310" t="str">
        <f>IF(AND('MAPA DE RIESGOS'!$V$292="Media",'MAPA DE RIESGOS'!$Z$292="Catastrófico"),CONCATENATE("R",'MAPA DE RIESGOS'!$H$292),"")</f>
        <v/>
      </c>
      <c r="BD28" s="310" t="str">
        <f>IF(AND('MAPA DE RIESGOS'!$V$298="Media",'MAPA DE RIESGOS'!$Z$298="Catastrófico"),CONCATENATE("R",'MAPA DE RIESGOS'!$H$298),"")</f>
        <v/>
      </c>
      <c r="BE28" s="310" t="str">
        <f>IF(AND('MAPA DE RIESGOS'!$V$304="Media",'MAPA DE RIESGOS'!$Z$304="Catastrófico"),CONCATENATE("R",'MAPA DE RIESGOS'!$H$304),"")</f>
        <v/>
      </c>
      <c r="BF28" s="310" t="str">
        <f>IF(AND('MAPA DE RIESGOS'!$V$310="Media",'MAPA DE RIESGOS'!$Z$310="Catastrófico"),CONCATENATE("R",'MAPA DE RIESGOS'!$H$310),"")</f>
        <v/>
      </c>
      <c r="BG28" s="308" t="str">
        <f>IF(AND('MAPA DE RIESGOS'!$V$316="Media",'MAPA DE RIESGOS'!$Z$316="Catastrófico"),CONCATENATE("R",'MAPA DE RIESGOS'!$H$316),"")</f>
        <v/>
      </c>
      <c r="BH28" s="67"/>
      <c r="BI28" s="867"/>
      <c r="BJ28" s="868"/>
      <c r="BK28" s="868"/>
      <c r="BL28" s="868"/>
      <c r="BM28" s="868"/>
      <c r="BN28" s="869"/>
    </row>
    <row r="29" spans="2:66" ht="34.5" customHeight="1">
      <c r="B29" s="844"/>
      <c r="C29" s="844"/>
      <c r="D29" s="845"/>
      <c r="E29" s="835"/>
      <c r="F29" s="836"/>
      <c r="G29" s="836"/>
      <c r="H29" s="836"/>
      <c r="I29" s="837"/>
      <c r="J29" s="318" t="str">
        <f>IF(AND('MAPA DE RIESGOS'!$V$322="Media",'MAPA DE RIESGOS'!$Z$322="Leve"),CONCATENATE("R",'MAPA DE RIESGOS'!$H$322),"")</f>
        <v/>
      </c>
      <c r="K29" s="323" t="str">
        <f>IF(AND('MAPA DE RIESGOS'!$V$328="Media",'MAPA DE RIESGOS'!$Z$328="Leve"),CONCATENATE("R",'MAPA DE RIESGOS'!$H$328),"")</f>
        <v/>
      </c>
      <c r="L29" s="323" t="str">
        <f>IF(AND('MAPA DE RIESGOS'!$V$334="Media",'MAPA DE RIESGOS'!$Z$334="Leve"),CONCATENATE("R",'MAPA DE RIESGOS'!$H$334),"")</f>
        <v/>
      </c>
      <c r="M29" s="323" t="str">
        <f>IF(AND('MAPA DE RIESGOS'!$V$340="Media",'MAPA DE RIESGOS'!$Z$340="Leve"),CONCATENATE("R",'MAPA DE RIESGOS'!$H$340),"")</f>
        <v/>
      </c>
      <c r="N29" s="323" t="str">
        <f>IF(AND('MAPA DE RIESGOS'!$V$346="Media",'MAPA DE RIESGOS'!$Z$346="Leve"),CONCATENATE("R",'MAPA DE RIESGOS'!$H$346),"")</f>
        <v/>
      </c>
      <c r="O29" s="323" t="str">
        <f>IF(AND('MAPA DE RIESGOS'!$V$352="Media",'MAPA DE RIESGOS'!$Z$352="Leve"),CONCATENATE("R",'MAPA DE RIESGOS'!$H$352),"")</f>
        <v/>
      </c>
      <c r="P29" s="323" t="str">
        <f>IF(AND('MAPA DE RIESGOS'!$V$358="Media",'MAPA DE RIESGOS'!$Z$358="Leve"),CONCATENATE("R",'MAPA DE RIESGOS'!$H$358),"")</f>
        <v/>
      </c>
      <c r="Q29" s="323" t="str">
        <f>IF(AND('MAPA DE RIESGOS'!$V$364="Media",'MAPA DE RIESGOS'!$Z$364="Leve"),CONCATENATE("R",'MAPA DE RIESGOS'!$H$364),"")</f>
        <v/>
      </c>
      <c r="R29" s="323" t="str">
        <f>IF(AND('MAPA DE RIESGOS'!$V$370="Media",'MAPA DE RIESGOS'!$Z$370="Leve"),CONCATENATE("R",'MAPA DE RIESGOS'!$H$370),"")</f>
        <v/>
      </c>
      <c r="S29" s="321" t="str">
        <f>IF(AND('MAPA DE RIESGOS'!$V$376="Media",'MAPA DE RIESGOS'!$Z$376="Leve"),CONCATENATE("R",'MAPA DE RIESGOS'!$H$376),"")</f>
        <v/>
      </c>
      <c r="T29" s="318" t="str">
        <f>IF(AND('MAPA DE RIESGOS'!$V$322="Media",'MAPA DE RIESGOS'!$Z$322="Menor"),CONCATENATE("R",'MAPA DE RIESGOS'!$H$322),"")</f>
        <v/>
      </c>
      <c r="U29" s="323" t="str">
        <f>IF(AND('MAPA DE RIESGOS'!$V$328="Media",'MAPA DE RIESGOS'!$Z$328="Menor"),CONCATENATE("R",'MAPA DE RIESGOS'!$H$328),"")</f>
        <v/>
      </c>
      <c r="V29" s="323" t="str">
        <f>IF(AND('MAPA DE RIESGOS'!$V$334="Media",'MAPA DE RIESGOS'!$Z$334="Menor"),CONCATENATE("R",'MAPA DE RIESGOS'!$H$334),"")</f>
        <v/>
      </c>
      <c r="W29" s="323" t="str">
        <f>IF(AND('MAPA DE RIESGOS'!$V$340="Media",'MAPA DE RIESGOS'!$Z$340="Menor"),CONCATENATE("R",'MAPA DE RIESGOS'!$H$340),"")</f>
        <v/>
      </c>
      <c r="X29" s="323" t="str">
        <f>IF(AND('MAPA DE RIESGOS'!$V$346="Media",'MAPA DE RIESGOS'!$Z$346="Menor"),CONCATENATE("R",'MAPA DE RIESGOS'!$H$346),"")</f>
        <v/>
      </c>
      <c r="Y29" s="323" t="str">
        <f>IF(AND('MAPA DE RIESGOS'!$V$352="Media",'MAPA DE RIESGOS'!$Z$352="Menor"),CONCATENATE("R",'MAPA DE RIESGOS'!$H$352),"")</f>
        <v/>
      </c>
      <c r="Z29" s="323" t="str">
        <f>IF(AND('MAPA DE RIESGOS'!$V$358="Media",'MAPA DE RIESGOS'!$Z$358="Menor"),CONCATENATE("R",'MAPA DE RIESGOS'!$H$358),"")</f>
        <v>R58</v>
      </c>
      <c r="AA29" s="323" t="str">
        <f>IF(AND('MAPA DE RIESGOS'!$V$364="Media",'MAPA DE RIESGOS'!$Z$364="Menor"),CONCATENATE("R",'MAPA DE RIESGOS'!$H$364),"")</f>
        <v/>
      </c>
      <c r="AB29" s="323" t="str">
        <f>IF(AND('MAPA DE RIESGOS'!$V$370="Media",'MAPA DE RIESGOS'!$Z$370="Menor"),CONCATENATE("R",'MAPA DE RIESGOS'!$H$370),"")</f>
        <v/>
      </c>
      <c r="AC29" s="321" t="str">
        <f>IF(AND('MAPA DE RIESGOS'!$V$376="Media",'MAPA DE RIESGOS'!$Z$376="Menor"),CONCATENATE("R",'MAPA DE RIESGOS'!$H$376),"")</f>
        <v/>
      </c>
      <c r="AD29" s="318" t="str">
        <f>IF(AND('MAPA DE RIESGOS'!$V$322="Media",'MAPA DE RIESGOS'!$Z$322="Moderado"),CONCATENATE("R",'MAPA DE RIESGOS'!$H$322),"")</f>
        <v>R52</v>
      </c>
      <c r="AE29" s="323" t="str">
        <f>IF(AND('MAPA DE RIESGOS'!$V$328="Media",'MAPA DE RIESGOS'!$Z$328="Moderado"),CONCATENATE("R",'MAPA DE RIESGOS'!$H$328),"")</f>
        <v/>
      </c>
      <c r="AF29" s="323" t="str">
        <f>IF(AND('MAPA DE RIESGOS'!$V$334="Media",'MAPA DE RIESGOS'!$Z$334="Moderado"),CONCATENATE("R",'MAPA DE RIESGOS'!$H$334),"")</f>
        <v/>
      </c>
      <c r="AG29" s="323" t="str">
        <f>IF(AND('MAPA DE RIESGOS'!$V$340="Media",'MAPA DE RIESGOS'!$Z$340="Moderado"),CONCATENATE("R",'MAPA DE RIESGOS'!$H$340),"")</f>
        <v/>
      </c>
      <c r="AH29" s="323" t="str">
        <f>IF(AND('MAPA DE RIESGOS'!$V$346="Media",'MAPA DE RIESGOS'!$Z$346="Moderado"),CONCATENATE("R",'MAPA DE RIESGOS'!$H$346),"")</f>
        <v/>
      </c>
      <c r="AI29" s="323" t="str">
        <f>IF(AND('MAPA DE RIESGOS'!$V$352="Media",'MAPA DE RIESGOS'!$Z$352="Moderado"),CONCATENATE("R",'MAPA DE RIESGOS'!$H$352),"")</f>
        <v/>
      </c>
      <c r="AJ29" s="323" t="str">
        <f>IF(AND('MAPA DE RIESGOS'!$V$358="Media",'MAPA DE RIESGOS'!$Z$358="Moderado"),CONCATENATE("R",'MAPA DE RIESGOS'!$H$358),"")</f>
        <v/>
      </c>
      <c r="AK29" s="323" t="str">
        <f>IF(AND('MAPA DE RIESGOS'!$V$364="Media",'MAPA DE RIESGOS'!$Z$364="Moderado"),CONCATENATE("R",'MAPA DE RIESGOS'!$H$364),"")</f>
        <v/>
      </c>
      <c r="AL29" s="323" t="str">
        <f>IF(AND('MAPA DE RIESGOS'!$V$370="Media",'MAPA DE RIESGOS'!$Z$370="Moderado"),CONCATENATE("R",'MAPA DE RIESGOS'!$H$370),"")</f>
        <v/>
      </c>
      <c r="AM29" s="321" t="str">
        <f>IF(AND('MAPA DE RIESGOS'!$V$376="Media",'MAPA DE RIESGOS'!$Z$376="Moderado"),CONCATENATE("R",'MAPA DE RIESGOS'!$H$376),"")</f>
        <v>R61</v>
      </c>
      <c r="AN29" s="299" t="str">
        <f>IF(AND('MAPA DE RIESGOS'!$V$322="Media",'MAPA DE RIESGOS'!$Z$322="Mayor"),CONCATENATE("R",'MAPA DE RIESGOS'!$H$322),"")</f>
        <v/>
      </c>
      <c r="AO29" s="309" t="str">
        <f>IF(AND('MAPA DE RIESGOS'!$V$328="Media",'MAPA DE RIESGOS'!$Z$328="Mayor"),CONCATENATE("R",'MAPA DE RIESGOS'!$H$328),"")</f>
        <v/>
      </c>
      <c r="AP29" s="309" t="str">
        <f>IF(AND('MAPA DE RIESGOS'!$V$334="Media",'MAPA DE RIESGOS'!$Z$334="Mayor"),CONCATENATE("R",'MAPA DE RIESGOS'!$H$334),"")</f>
        <v/>
      </c>
      <c r="AQ29" s="309" t="str">
        <f>IF(AND('MAPA DE RIESGOS'!$V$340="Media",'MAPA DE RIESGOS'!$Z$340="Mayor"),CONCATENATE("R",'MAPA DE RIESGOS'!$H$340),"")</f>
        <v/>
      </c>
      <c r="AR29" s="309" t="str">
        <f>IF(AND('MAPA DE RIESGOS'!$V$346="Media",'MAPA DE RIESGOS'!$Z$346="Mayor"),CONCATENATE("R",'MAPA DE RIESGOS'!$H$346),"")</f>
        <v/>
      </c>
      <c r="AS29" s="309" t="str">
        <f>IF(AND('MAPA DE RIESGOS'!$V$352="Media",'MAPA DE RIESGOS'!$Z$352="Mayor"),CONCATENATE("R",'MAPA DE RIESGOS'!$H$352),"")</f>
        <v/>
      </c>
      <c r="AT29" s="309" t="str">
        <f>IF(AND('MAPA DE RIESGOS'!$V$358="Media",'MAPA DE RIESGOS'!$Z$358="Mayor"),CONCATENATE("R",'MAPA DE RIESGOS'!$H$358),"")</f>
        <v/>
      </c>
      <c r="AU29" s="309" t="str">
        <f>IF(AND('MAPA DE RIESGOS'!$V$364="Media",'MAPA DE RIESGOS'!$Z$364="Mayor"),CONCATENATE("R",'MAPA DE RIESGOS'!$H$364),"")</f>
        <v/>
      </c>
      <c r="AV29" s="309" t="str">
        <f>IF(AND('MAPA DE RIESGOS'!$V$370="Media",'MAPA DE RIESGOS'!$Z$370="Mayor"),CONCATENATE("R",'MAPA DE RIESGOS'!$H$370),"")</f>
        <v/>
      </c>
      <c r="AW29" s="302" t="str">
        <f>IF(AND('MAPA DE RIESGOS'!$V$376="Media",'MAPA DE RIESGOS'!$Z$376="Mayor"),CONCATENATE("R",'MAPA DE RIESGOS'!$H$376),"")</f>
        <v/>
      </c>
      <c r="AX29" s="305" t="str">
        <f>IF(AND('MAPA DE RIESGOS'!$V$322="Media",'MAPA DE RIESGOS'!$Z$322="Catastrófico"),CONCATENATE("R",'MAPA DE RIESGOS'!$H$322),"")</f>
        <v/>
      </c>
      <c r="AY29" s="310" t="str">
        <f>IF(AND('MAPA DE RIESGOS'!$V$328="Media",'MAPA DE RIESGOS'!$Z$328="Catastrófico"),CONCATENATE("R",'MAPA DE RIESGOS'!$H$328),"")</f>
        <v/>
      </c>
      <c r="AZ29" s="310" t="str">
        <f>IF(AND('MAPA DE RIESGOS'!$V$334="Media",'MAPA DE RIESGOS'!$Z$334="Catastrófico"),CONCATENATE("R",'MAPA DE RIESGOS'!$H$334),"")</f>
        <v/>
      </c>
      <c r="BA29" s="310" t="str">
        <f>IF(AND('MAPA DE RIESGOS'!$V$340="Media",'MAPA DE RIESGOS'!$Z$340="Catastrófico"),CONCATENATE("R",'MAPA DE RIESGOS'!$H$340),"")</f>
        <v/>
      </c>
      <c r="BB29" s="310" t="str">
        <f>IF(AND('MAPA DE RIESGOS'!$V$346="Media",'MAPA DE RIESGOS'!$Z$346="Catastrófico"),CONCATENATE("R",'MAPA DE RIESGOS'!$H$346),"")</f>
        <v/>
      </c>
      <c r="BC29" s="310" t="str">
        <f>IF(AND('MAPA DE RIESGOS'!$V$352="Media",'MAPA DE RIESGOS'!$Z$352="Catastrófico"),CONCATENATE("R",'MAPA DE RIESGOS'!$H$352),"")</f>
        <v/>
      </c>
      <c r="BD29" s="310" t="str">
        <f>IF(AND('MAPA DE RIESGOS'!$V$358="Media",'MAPA DE RIESGOS'!$Z$358="Catastrófico"),CONCATENATE("R",'MAPA DE RIESGOS'!$H$358),"")</f>
        <v/>
      </c>
      <c r="BE29" s="310" t="str">
        <f>IF(AND('MAPA DE RIESGOS'!$V$364="Media",'MAPA DE RIESGOS'!$Z$364="Catastrófico"),CONCATENATE("R",'MAPA DE RIESGOS'!$H$364),"")</f>
        <v/>
      </c>
      <c r="BF29" s="310" t="str">
        <f>IF(AND('MAPA DE RIESGOS'!$V$370="Media",'MAPA DE RIESGOS'!$Z$370="Catastrófico"),CONCATENATE("R",'MAPA DE RIESGOS'!$H$370),"")</f>
        <v/>
      </c>
      <c r="BG29" s="308" t="str">
        <f>IF(AND('MAPA DE RIESGOS'!$V$376="Media",'MAPA DE RIESGOS'!$Z$376="Catastrófico"),CONCATENATE("R",'MAPA DE RIESGOS'!$H$376),"")</f>
        <v/>
      </c>
      <c r="BH29" s="67"/>
      <c r="BI29" s="867"/>
      <c r="BJ29" s="868"/>
      <c r="BK29" s="868"/>
      <c r="BL29" s="868"/>
      <c r="BM29" s="868"/>
      <c r="BN29" s="869"/>
    </row>
    <row r="30" spans="2:66" ht="34.5" customHeight="1">
      <c r="B30" s="844"/>
      <c r="C30" s="844"/>
      <c r="D30" s="845"/>
      <c r="E30" s="835"/>
      <c r="F30" s="836"/>
      <c r="G30" s="836"/>
      <c r="H30" s="836"/>
      <c r="I30" s="837"/>
      <c r="J30" s="318" t="str">
        <f>IF(AND('MAPA DE RIESGOS'!$V$382="Media",'MAPA DE RIESGOS'!$Z$382="Leve"),CONCATENATE("R",'MAPA DE RIESGOS'!$H$382),"")</f>
        <v/>
      </c>
      <c r="K30" s="323" t="str">
        <f>IF(AND('MAPA DE RIESGOS'!$V$388="Media",'MAPA DE RIESGOS'!$Z$388="Leve"),CONCATENATE("R",'MAPA DE RIESGOS'!$H$388),"")</f>
        <v/>
      </c>
      <c r="L30" s="323" t="str">
        <f>IF(AND('MAPA DE RIESGOS'!$V$394="Media",'MAPA DE RIESGOS'!$Z$394="Leve"),CONCATENATE("R",'MAPA DE RIESGOS'!$H$394),"")</f>
        <v/>
      </c>
      <c r="M30" s="323" t="str">
        <f>IF(AND('MAPA DE RIESGOS'!$V$400="Media",'MAPA DE RIESGOS'!$Z$400="Leve"),CONCATENATE("R",'MAPA DE RIESGOS'!$H$400),"")</f>
        <v/>
      </c>
      <c r="N30" s="323" t="str">
        <f>IF(AND('MAPA DE RIESGOS'!$V$406="Media",'MAPA DE RIESGOS'!$Z$406="Leve"),CONCATENATE("R",'MAPA DE RIESGOS'!$H$406),"")</f>
        <v/>
      </c>
      <c r="O30" s="323" t="str">
        <f>IF(AND('MAPA DE RIESGOS'!$V$412="Media",'MAPA DE RIESGOS'!$Z$412="Leve"),CONCATENATE("R",'MAPA DE RIESGOS'!$H$412),"")</f>
        <v/>
      </c>
      <c r="P30" s="323" t="str">
        <f>IF(AND('MAPA DE RIESGOS'!$V$418="Media",'MAPA DE RIESGOS'!$Z$418="Leve"),CONCATENATE("R",'MAPA DE RIESGOS'!$H$418),"")</f>
        <v/>
      </c>
      <c r="Q30" s="323" t="str">
        <f>IF(AND('MAPA DE RIESGOS'!$V$424="Media",'MAPA DE RIESGOS'!$Z$424="Leve"),CONCATENATE("R",'MAPA DE RIESGOS'!$H$424),"")</f>
        <v/>
      </c>
      <c r="R30" s="323" t="str">
        <f>IF(AND('MAPA DE RIESGOS'!$V$430="Media",'MAPA DE RIESGOS'!$Z$430="Leve"),CONCATENATE("R",'MAPA DE RIESGOS'!$H$430),"")</f>
        <v/>
      </c>
      <c r="S30" s="321" t="str">
        <f>IF(AND('MAPA DE RIESGOS'!$V$436="Media",'MAPA DE RIESGOS'!$Z$436="Leve"),CONCATENATE("R",'MAPA DE RIESGOS'!$H$436),"")</f>
        <v/>
      </c>
      <c r="T30" s="318" t="str">
        <f>IF(AND('MAPA DE RIESGOS'!$V$382="Media",'MAPA DE RIESGOS'!$Z$382="Menor"),CONCATENATE("R",'MAPA DE RIESGOS'!$H$382),"")</f>
        <v/>
      </c>
      <c r="U30" s="323" t="str">
        <f>IF(AND('MAPA DE RIESGOS'!$V$388="Media",'MAPA DE RIESGOS'!$Z$388="Menor"),CONCATENATE("R",'MAPA DE RIESGOS'!$H$388),"")</f>
        <v/>
      </c>
      <c r="V30" s="323" t="str">
        <f>IF(AND('MAPA DE RIESGOS'!$V$394="Media",'MAPA DE RIESGOS'!$Z$394="Menor"),CONCATENATE("R",'MAPA DE RIESGOS'!$H$394),"")</f>
        <v/>
      </c>
      <c r="W30" s="323" t="str">
        <f>IF(AND('MAPA DE RIESGOS'!$V$400="Media",'MAPA DE RIESGOS'!$Z$400="Menor"),CONCATENATE("R",'MAPA DE RIESGOS'!$H$400),"")</f>
        <v/>
      </c>
      <c r="X30" s="323" t="str">
        <f>IF(AND('MAPA DE RIESGOS'!$V$406="Media",'MAPA DE RIESGOS'!$Z$406="Menor"),CONCATENATE("R",'MAPA DE RIESGOS'!$H$406),"")</f>
        <v/>
      </c>
      <c r="Y30" s="323" t="str">
        <f>IF(AND('MAPA DE RIESGOS'!$V$412="Media",'MAPA DE RIESGOS'!$Z$412="Menor"),CONCATENATE("R",'MAPA DE RIESGOS'!$H$412),"")</f>
        <v/>
      </c>
      <c r="Z30" s="323" t="str">
        <f>IF(AND('MAPA DE RIESGOS'!$V$418="Media",'MAPA DE RIESGOS'!$Z$418="Menor"),CONCATENATE("R",'MAPA DE RIESGOS'!$H$418),"")</f>
        <v/>
      </c>
      <c r="AA30" s="323" t="str">
        <f>IF(AND('MAPA DE RIESGOS'!$V$424="Media",'MAPA DE RIESGOS'!$Z$424="Menor"),CONCATENATE("R",'MAPA DE RIESGOS'!$H$424),"")</f>
        <v/>
      </c>
      <c r="AB30" s="323" t="str">
        <f>IF(AND('MAPA DE RIESGOS'!$V$430="Media",'MAPA DE RIESGOS'!$Z$430="Menor"),CONCATENATE("R",'MAPA DE RIESGOS'!$H$430),"")</f>
        <v/>
      </c>
      <c r="AC30" s="321" t="str">
        <f>IF(AND('MAPA DE RIESGOS'!$V$436="Media",'MAPA DE RIESGOS'!$Z$436="Menor"),CONCATENATE("R",'MAPA DE RIESGOS'!$H$436),"")</f>
        <v/>
      </c>
      <c r="AD30" s="318" t="str">
        <f>IF(AND('MAPA DE RIESGOS'!$V$382="Media",'MAPA DE RIESGOS'!$Z$382="Moderado"),CONCATENATE("R",'MAPA DE RIESGOS'!$H$382),"")</f>
        <v>R62</v>
      </c>
      <c r="AE30" s="323" t="str">
        <f>IF(AND('MAPA DE RIESGOS'!$V$388="Media",'MAPA DE RIESGOS'!$Z$388="Moderado"),CONCATENATE("R",'MAPA DE RIESGOS'!$H$388),"")</f>
        <v/>
      </c>
      <c r="AF30" s="323" t="str">
        <f>IF(AND('MAPA DE RIESGOS'!$V$394="Media",'MAPA DE RIESGOS'!$Z$394="Moderado"),CONCATENATE("R",'MAPA DE RIESGOS'!$H$394),"")</f>
        <v/>
      </c>
      <c r="AG30" s="323" t="str">
        <f>IF(AND('MAPA DE RIESGOS'!$V$400="Media",'MAPA DE RIESGOS'!$Z$400="Moderado"),CONCATENATE("R",'MAPA DE RIESGOS'!$H$400),"")</f>
        <v>R65</v>
      </c>
      <c r="AH30" s="323" t="str">
        <f>IF(AND('MAPA DE RIESGOS'!$V$406="Media",'MAPA DE RIESGOS'!$Z$406="Moderado"),CONCATENATE("R",'MAPA DE RIESGOS'!$H$406),"")</f>
        <v>R66</v>
      </c>
      <c r="AI30" s="323" t="str">
        <f>IF(AND('MAPA DE RIESGOS'!$V$412="Media",'MAPA DE RIESGOS'!$Z$412="Moderado"),CONCATENATE("R",'MAPA DE RIESGOS'!$H$412),"")</f>
        <v>R67</v>
      </c>
      <c r="AJ30" s="323" t="str">
        <f>IF(AND('MAPA DE RIESGOS'!$V$418="Media",'MAPA DE RIESGOS'!$Z$418="Moderado"),CONCATENATE("R",'MAPA DE RIESGOS'!$H$418),"")</f>
        <v/>
      </c>
      <c r="AK30" s="323" t="str">
        <f>IF(AND('MAPA DE RIESGOS'!$V$424="Media",'MAPA DE RIESGOS'!$Z$424="Moderado"),CONCATENATE("R",'MAPA DE RIESGOS'!$H$424),"")</f>
        <v>R69</v>
      </c>
      <c r="AL30" s="323" t="str">
        <f>IF(AND('MAPA DE RIESGOS'!$V$430="Media",'MAPA DE RIESGOS'!$Z$430="Moderado"),CONCATENATE("R",'MAPA DE RIESGOS'!$H$430),"")</f>
        <v>R70</v>
      </c>
      <c r="AM30" s="321" t="str">
        <f>IF(AND('MAPA DE RIESGOS'!$V$436="Media",'MAPA DE RIESGOS'!$Z$436="Moderado"),CONCATENATE("R",'MAPA DE RIESGOS'!$H$436),"")</f>
        <v>R71</v>
      </c>
      <c r="AN30" s="299" t="str">
        <f>IF(AND('MAPA DE RIESGOS'!$V$382="Media",'MAPA DE RIESGOS'!$Z$382="Mayor"),CONCATENATE("R",'MAPA DE RIESGOS'!$H$382),"")</f>
        <v/>
      </c>
      <c r="AO30" s="309" t="str">
        <f>IF(AND('MAPA DE RIESGOS'!$V$388="Media",'MAPA DE RIESGOS'!$Z$388="Mayor"),CONCATENATE("R",'MAPA DE RIESGOS'!$H$388),"")</f>
        <v/>
      </c>
      <c r="AP30" s="309" t="str">
        <f>IF(AND('MAPA DE RIESGOS'!$V$394="Media",'MAPA DE RIESGOS'!$Z$394="Mayor"),CONCATENATE("R",'MAPA DE RIESGOS'!$H$394),"")</f>
        <v/>
      </c>
      <c r="AQ30" s="309" t="str">
        <f>IF(AND('MAPA DE RIESGOS'!$V$400="Media",'MAPA DE RIESGOS'!$Z$400="Mayor"),CONCATENATE("R",'MAPA DE RIESGOS'!$H$400),"")</f>
        <v/>
      </c>
      <c r="AR30" s="309" t="str">
        <f>IF(AND('MAPA DE RIESGOS'!$V$406="Media",'MAPA DE RIESGOS'!$Z$406="Mayor"),CONCATENATE("R",'MAPA DE RIESGOS'!$H$406),"")</f>
        <v/>
      </c>
      <c r="AS30" s="309" t="str">
        <f>IF(AND('MAPA DE RIESGOS'!$V$412="Media",'MAPA DE RIESGOS'!$Z$412="Mayor"),CONCATENATE("R",'MAPA DE RIESGOS'!$H$412),"")</f>
        <v/>
      </c>
      <c r="AT30" s="309" t="str">
        <f>IF(AND('MAPA DE RIESGOS'!$V$418="Media",'MAPA DE RIESGOS'!$Z$418="Mayor"),CONCATENATE("R",'MAPA DE RIESGOS'!$H$418),"")</f>
        <v/>
      </c>
      <c r="AU30" s="309" t="str">
        <f>IF(AND('MAPA DE RIESGOS'!$V$424="Media",'MAPA DE RIESGOS'!$Z$424="Mayor"),CONCATENATE("R",'MAPA DE RIESGOS'!$H$424),"")</f>
        <v/>
      </c>
      <c r="AV30" s="309" t="str">
        <f>IF(AND('MAPA DE RIESGOS'!$V$430="Media",'MAPA DE RIESGOS'!$Z$430="Mayor"),CONCATENATE("R",'MAPA DE RIESGOS'!$H$430),"")</f>
        <v/>
      </c>
      <c r="AW30" s="302" t="str">
        <f>IF(AND('MAPA DE RIESGOS'!$V$436="Media",'MAPA DE RIESGOS'!$Z$436="Mayor"),CONCATENATE("R",'MAPA DE RIESGOS'!$H$436),"")</f>
        <v/>
      </c>
      <c r="AX30" s="305" t="str">
        <f>IF(AND('MAPA DE RIESGOS'!$V$382="Media",'MAPA DE RIESGOS'!$Z$382="Catastrófico"),CONCATENATE("R",'MAPA DE RIESGOS'!$H$382),"")</f>
        <v/>
      </c>
      <c r="AY30" s="310" t="str">
        <f>IF(AND('MAPA DE RIESGOS'!$V$388="Media",'MAPA DE RIESGOS'!$Z$388="Catastrófico"),CONCATENATE("R",'MAPA DE RIESGOS'!$H$388),"")</f>
        <v/>
      </c>
      <c r="AZ30" s="310" t="str">
        <f>IF(AND('MAPA DE RIESGOS'!$V$394="Media",'MAPA DE RIESGOS'!$Z$394="Catastrófico"),CONCATENATE("R",'MAPA DE RIESGOS'!$H$394),"")</f>
        <v/>
      </c>
      <c r="BA30" s="310" t="str">
        <f>IF(AND('MAPA DE RIESGOS'!$V$400="Media",'MAPA DE RIESGOS'!$Z$400="Catastrófico"),CONCATENATE("R",'MAPA DE RIESGOS'!$H$400),"")</f>
        <v/>
      </c>
      <c r="BB30" s="310" t="str">
        <f>IF(AND('MAPA DE RIESGOS'!$V$406="Media",'MAPA DE RIESGOS'!$Z$406="Catastrófico"),CONCATENATE("R",'MAPA DE RIESGOS'!$H$406),"")</f>
        <v/>
      </c>
      <c r="BC30" s="310" t="str">
        <f>IF(AND('MAPA DE RIESGOS'!$V$412="Media",'MAPA DE RIESGOS'!$Z$412="Catastrófico"),CONCATENATE("R",'MAPA DE RIESGOS'!$H$412),"")</f>
        <v/>
      </c>
      <c r="BD30" s="310" t="str">
        <f>IF(AND('MAPA DE RIESGOS'!$V$418="Media",'MAPA DE RIESGOS'!$Z$418="Catastrófico"),CONCATENATE("R",'MAPA DE RIESGOS'!$H$418),"")</f>
        <v/>
      </c>
      <c r="BE30" s="310" t="str">
        <f>IF(AND('MAPA DE RIESGOS'!$V$424="Media",'MAPA DE RIESGOS'!$Z$424="Catastrófico"),CONCATENATE("R",'MAPA DE RIESGOS'!$H$424),"")</f>
        <v/>
      </c>
      <c r="BF30" s="310" t="str">
        <f>IF(AND('MAPA DE RIESGOS'!$V$430="Media",'MAPA DE RIESGOS'!$Z$430="Catastrófico"),CONCATENATE("R",'MAPA DE RIESGOS'!$H$430),"")</f>
        <v/>
      </c>
      <c r="BG30" s="308" t="str">
        <f>IF(AND('MAPA DE RIESGOS'!$V$436="Media",'MAPA DE RIESGOS'!$Z$436="Catastrófico"),CONCATENATE("R",'MAPA DE RIESGOS'!$H$436),"")</f>
        <v/>
      </c>
      <c r="BH30" s="67"/>
      <c r="BI30" s="867"/>
      <c r="BJ30" s="868"/>
      <c r="BK30" s="868"/>
      <c r="BL30" s="868"/>
      <c r="BM30" s="868"/>
      <c r="BN30" s="869"/>
    </row>
    <row r="31" spans="2:66" ht="34.5" customHeight="1">
      <c r="B31" s="844"/>
      <c r="C31" s="844"/>
      <c r="D31" s="845"/>
      <c r="E31" s="835"/>
      <c r="F31" s="836"/>
      <c r="G31" s="836"/>
      <c r="H31" s="836"/>
      <c r="I31" s="837"/>
      <c r="J31" s="318" t="str">
        <f>IF(AND('MAPA DE RIESGOS'!$V$442="Media",'MAPA DE RIESGOS'!$Z$442="Leve"),CONCATENATE("R",'MAPA DE RIESGOS'!$H$442),"")</f>
        <v/>
      </c>
      <c r="K31" s="323" t="str">
        <f>IF(AND('MAPA DE RIESGOS'!$V$448="Media",'MAPA DE RIESGOS'!$Z$448="Leve"),CONCATENATE("R",'MAPA DE RIESGOS'!$H$448),"")</f>
        <v/>
      </c>
      <c r="L31" s="323" t="str">
        <f>IF(AND('MAPA DE RIESGOS'!$V$454="Media",'MAPA DE RIESGOS'!$Z$454="Leve"),CONCATENATE("R",'MAPA DE RIESGOS'!$H$454),"")</f>
        <v/>
      </c>
      <c r="M31" s="323" t="str">
        <f>IF(AND('MAPA DE RIESGOS'!$V$460="Media",'MAPA DE RIESGOS'!$Z$460="Leve"),CONCATENATE("R",'MAPA DE RIESGOS'!$H$460),"")</f>
        <v/>
      </c>
      <c r="N31" s="323" t="str">
        <f>IF(AND('MAPA DE RIESGOS'!$V$466="Media",'MAPA DE RIESGOS'!$Z$466="Leve"),CONCATENATE("R",'MAPA DE RIESGOS'!$H$466),"")</f>
        <v/>
      </c>
      <c r="O31" s="323" t="str">
        <f>IF(AND('MAPA DE RIESGOS'!$V$472="Media",'MAPA DE RIESGOS'!$Z$472="Leve"),CONCATENATE("R",'MAPA DE RIESGOS'!$H$472),"")</f>
        <v/>
      </c>
      <c r="P31" s="323" t="str">
        <f>IF(AND('MAPA DE RIESGOS'!$V$478="Media",'MAPA DE RIESGOS'!$Z$478="Leve"),CONCATENATE("R",'MAPA DE RIESGOS'!$H$478),"")</f>
        <v/>
      </c>
      <c r="Q31" s="323" t="str">
        <f>IF(AND('MAPA DE RIESGOS'!$V$484="Media",'MAPA DE RIESGOS'!$Z$484="Leve"),CONCATENATE("R",'MAPA DE RIESGOS'!$H$484),"")</f>
        <v/>
      </c>
      <c r="R31" s="323" t="str">
        <f>IF(AND('MAPA DE RIESGOS'!$V$490="Media",'MAPA DE RIESGOS'!$Z$490="Leve"),CONCATENATE("R",'MAPA DE RIESGOS'!$H$490),"")</f>
        <v/>
      </c>
      <c r="S31" s="321" t="str">
        <f>IF(AND('MAPA DE RIESGOS'!$V$496="Media",'MAPA DE RIESGOS'!$Z$496="Leve"),CONCATENATE("R",'MAPA DE RIESGOS'!$H$496),"")</f>
        <v/>
      </c>
      <c r="T31" s="318" t="str">
        <f>IF(AND('MAPA DE RIESGOS'!$V$442="Media",'MAPA DE RIESGOS'!$Z$442="Menor"),CONCATENATE("R",'MAPA DE RIESGOS'!$H$442),"")</f>
        <v/>
      </c>
      <c r="U31" s="323" t="str">
        <f>IF(AND('MAPA DE RIESGOS'!$V$448="Media",'MAPA DE RIESGOS'!$Z$448="Menor"),CONCATENATE("R",'MAPA DE RIESGOS'!$H$448),"")</f>
        <v/>
      </c>
      <c r="V31" s="323" t="str">
        <f>IF(AND('MAPA DE RIESGOS'!$V$454="Media",'MAPA DE RIESGOS'!$Z$454="Menor"),CONCATENATE("R",'MAPA DE RIESGOS'!$H$454),"")</f>
        <v/>
      </c>
      <c r="W31" s="323" t="str">
        <f>IF(AND('MAPA DE RIESGOS'!$V$460="Media",'MAPA DE RIESGOS'!$Z$460="Menor"),CONCATENATE("R",'MAPA DE RIESGOS'!$H$460),"")</f>
        <v/>
      </c>
      <c r="X31" s="323" t="str">
        <f>IF(AND('MAPA DE RIESGOS'!$V$466="Media",'MAPA DE RIESGOS'!$Z$466="Menor"),CONCATENATE("R",'MAPA DE RIESGOS'!$H$466),"")</f>
        <v/>
      </c>
      <c r="Y31" s="323" t="str">
        <f>IF(AND('MAPA DE RIESGOS'!$V$472="Media",'MAPA DE RIESGOS'!$Z$472="Menor"),CONCATENATE("R",'MAPA DE RIESGOS'!$H$472),"")</f>
        <v/>
      </c>
      <c r="Z31" s="323" t="str">
        <f>IF(AND('MAPA DE RIESGOS'!$V$478="Media",'MAPA DE RIESGOS'!$Z$478="Menor"),CONCATENATE("R",'MAPA DE RIESGOS'!$H$478),"")</f>
        <v/>
      </c>
      <c r="AA31" s="323" t="str">
        <f>IF(AND('MAPA DE RIESGOS'!$V$484="Media",'MAPA DE RIESGOS'!$Z$484="Menor"),CONCATENATE("R",'MAPA DE RIESGOS'!$H$484),"")</f>
        <v/>
      </c>
      <c r="AB31" s="323" t="str">
        <f>IF(AND('MAPA DE RIESGOS'!$V$490="Media",'MAPA DE RIESGOS'!$Z$490="Menor"),CONCATENATE("R",'MAPA DE RIESGOS'!$H$490),"")</f>
        <v>R80</v>
      </c>
      <c r="AC31" s="321" t="str">
        <f>IF(AND('MAPA DE RIESGOS'!$V$496="Media",'MAPA DE RIESGOS'!$Z$496="Menor"),CONCATENATE("R",'MAPA DE RIESGOS'!$H$496),"")</f>
        <v/>
      </c>
      <c r="AD31" s="318" t="str">
        <f>IF(AND('MAPA DE RIESGOS'!$V$442="Media",'MAPA DE RIESGOS'!$Z$442="Moderado"),CONCATENATE("R",'MAPA DE RIESGOS'!$H$442),"")</f>
        <v>R72</v>
      </c>
      <c r="AE31" s="323" t="str">
        <f>IF(AND('MAPA DE RIESGOS'!$V$448="Media",'MAPA DE RIESGOS'!$Z$448="Moderado"),CONCATENATE("R",'MAPA DE RIESGOS'!$H$448),"")</f>
        <v/>
      </c>
      <c r="AF31" s="323" t="str">
        <f>IF(AND('MAPA DE RIESGOS'!$V$454="Media",'MAPA DE RIESGOS'!$Z$454="Moderado"),CONCATENATE("R",'MAPA DE RIESGOS'!$H$454),"")</f>
        <v/>
      </c>
      <c r="AG31" s="323" t="str">
        <f>IF(AND('MAPA DE RIESGOS'!$V$460="Media",'MAPA DE RIESGOS'!$Z$460="Moderado"),CONCATENATE("R",'MAPA DE RIESGOS'!$H$460),"")</f>
        <v>R75</v>
      </c>
      <c r="AH31" s="323" t="str">
        <f>IF(AND('MAPA DE RIESGOS'!$V$466="Media",'MAPA DE RIESGOS'!$Z$466="Moderado"),CONCATENATE("R",'MAPA DE RIESGOS'!$H$466),"")</f>
        <v>R76</v>
      </c>
      <c r="AI31" s="323" t="str">
        <f>IF(AND('MAPA DE RIESGOS'!$V$472="Media",'MAPA DE RIESGOS'!$Z$472="Moderado"),CONCATENATE("R",'MAPA DE RIESGOS'!$H$472),"")</f>
        <v>R77</v>
      </c>
      <c r="AJ31" s="323" t="str">
        <f>IF(AND('MAPA DE RIESGOS'!$V$478="Media",'MAPA DE RIESGOS'!$Z$478="Moderado"),CONCATENATE("R",'MAPA DE RIESGOS'!$H$478),"")</f>
        <v/>
      </c>
      <c r="AK31" s="323" t="str">
        <f>IF(AND('MAPA DE RIESGOS'!$V$484="Media",'MAPA DE RIESGOS'!$Z$484="Moderado"),CONCATENATE("R",'MAPA DE RIESGOS'!$H$484),"")</f>
        <v>R79</v>
      </c>
      <c r="AL31" s="323" t="str">
        <f>IF(AND('MAPA DE RIESGOS'!$V$490="Media",'MAPA DE RIESGOS'!$Z$490="Moderado"),CONCATENATE("R",'MAPA DE RIESGOS'!$H$490),"")</f>
        <v/>
      </c>
      <c r="AM31" s="321" t="str">
        <f>IF(AND('MAPA DE RIESGOS'!$V$496="Media",'MAPA DE RIESGOS'!$Z$496="Moderado"),CONCATENATE("R",'MAPA DE RIESGOS'!$H$496),"")</f>
        <v>R81</v>
      </c>
      <c r="AN31" s="299" t="str">
        <f>IF(AND('MAPA DE RIESGOS'!$V$442="Media",'MAPA DE RIESGOS'!$Z$442="Mayor"),CONCATENATE("R",'MAPA DE RIESGOS'!$H$442),"")</f>
        <v/>
      </c>
      <c r="AO31" s="309" t="str">
        <f>IF(AND('MAPA DE RIESGOS'!$V$448="Media",'MAPA DE RIESGOS'!$Z$448="Mayor"),CONCATENATE("R",'MAPA DE RIESGOS'!$H$448),"")</f>
        <v/>
      </c>
      <c r="AP31" s="309" t="str">
        <f>IF(AND('MAPA DE RIESGOS'!$V$454="Media",'MAPA DE RIESGOS'!$Z$454="Mayor"),CONCATENATE("R",'MAPA DE RIESGOS'!$H$454),"")</f>
        <v/>
      </c>
      <c r="AQ31" s="309" t="str">
        <f>IF(AND('MAPA DE RIESGOS'!$V$460="Media",'MAPA DE RIESGOS'!$Z$460="Mayor"),CONCATENATE("R",'MAPA DE RIESGOS'!$H$460),"")</f>
        <v/>
      </c>
      <c r="AR31" s="309" t="str">
        <f>IF(AND('MAPA DE RIESGOS'!$V$466="Media",'MAPA DE RIESGOS'!$Z$466="Mayor"),CONCATENATE("R",'MAPA DE RIESGOS'!$H$466),"")</f>
        <v/>
      </c>
      <c r="AS31" s="309" t="str">
        <f>IF(AND('MAPA DE RIESGOS'!$V$472="Media",'MAPA DE RIESGOS'!$Z$472="Mayor"),CONCATENATE("R",'MAPA DE RIESGOS'!$H$472),"")</f>
        <v/>
      </c>
      <c r="AT31" s="309" t="str">
        <f>IF(AND('MAPA DE RIESGOS'!$V$478="Media",'MAPA DE RIESGOS'!$Z$478="Mayor"),CONCATENATE("R",'MAPA DE RIESGOS'!$H$478),"")</f>
        <v/>
      </c>
      <c r="AU31" s="309" t="str">
        <f>IF(AND('MAPA DE RIESGOS'!$V$484="Media",'MAPA DE RIESGOS'!$Z$484="Mayor"),CONCATENATE("R",'MAPA DE RIESGOS'!$H$484),"")</f>
        <v/>
      </c>
      <c r="AV31" s="309" t="str">
        <f>IF(AND('MAPA DE RIESGOS'!$V$490="Media",'MAPA DE RIESGOS'!$Z$490="Mayor"),CONCATENATE("R",'MAPA DE RIESGOS'!$H$490),"")</f>
        <v/>
      </c>
      <c r="AW31" s="302" t="str">
        <f>IF(AND('MAPA DE RIESGOS'!$V$496="Media",'MAPA DE RIESGOS'!$Z$496="Mayor"),CONCATENATE("R",'MAPA DE RIESGOS'!$H$496),"")</f>
        <v/>
      </c>
      <c r="AX31" s="305" t="str">
        <f>IF(AND('MAPA DE RIESGOS'!$V$442="Media",'MAPA DE RIESGOS'!$Z$442="Catastrófico"),CONCATENATE("R",'MAPA DE RIESGOS'!$H$442),"")</f>
        <v/>
      </c>
      <c r="AY31" s="310" t="str">
        <f>IF(AND('MAPA DE RIESGOS'!$V$448="Media",'MAPA DE RIESGOS'!$Z$448="Catastrófico"),CONCATENATE("R",'MAPA DE RIESGOS'!$H$448),"")</f>
        <v/>
      </c>
      <c r="AZ31" s="310" t="str">
        <f>IF(AND('MAPA DE RIESGOS'!$V$454="Media",'MAPA DE RIESGOS'!$Z$454="Catastrófico"),CONCATENATE("R",'MAPA DE RIESGOS'!$H$454),"")</f>
        <v/>
      </c>
      <c r="BA31" s="310" t="str">
        <f>IF(AND('MAPA DE RIESGOS'!$V$460="Media",'MAPA DE RIESGOS'!$Z$460="Catastrófico"),CONCATENATE("R",'MAPA DE RIESGOS'!$H$460),"")</f>
        <v/>
      </c>
      <c r="BB31" s="310" t="str">
        <f>IF(AND('MAPA DE RIESGOS'!$V$466="Media",'MAPA DE RIESGOS'!$Z$466="Catastrófico"),CONCATENATE("R",'MAPA DE RIESGOS'!$H$466),"")</f>
        <v/>
      </c>
      <c r="BC31" s="310" t="str">
        <f>IF(AND('MAPA DE RIESGOS'!$V$472="Media",'MAPA DE RIESGOS'!$Z$472="Catastrófico"),CONCATENATE("R",'MAPA DE RIESGOS'!$H$472),"")</f>
        <v/>
      </c>
      <c r="BD31" s="310" t="str">
        <f>IF(AND('MAPA DE RIESGOS'!$V$478="Media",'MAPA DE RIESGOS'!$Z$478="Catastrófico"),CONCATENATE("R",'MAPA DE RIESGOS'!$H$478),"")</f>
        <v/>
      </c>
      <c r="BE31" s="310" t="str">
        <f>IF(AND('MAPA DE RIESGOS'!$V$484="Media",'MAPA DE RIESGOS'!$Z$484="Catastrófico"),CONCATENATE("R",'MAPA DE RIESGOS'!$H$484),"")</f>
        <v/>
      </c>
      <c r="BF31" s="310" t="str">
        <f>IF(AND('MAPA DE RIESGOS'!$V$490="Media",'MAPA DE RIESGOS'!$Z$490="Catastrófico"),CONCATENATE("R",'MAPA DE RIESGOS'!$H$490),"")</f>
        <v/>
      </c>
      <c r="BG31" s="308" t="str">
        <f>IF(AND('MAPA DE RIESGOS'!$V$496="Media",'MAPA DE RIESGOS'!$Z$496="Catastrófico"),CONCATENATE("R",'MAPA DE RIESGOS'!$H$496),"")</f>
        <v/>
      </c>
      <c r="BH31" s="67"/>
      <c r="BI31" s="867"/>
      <c r="BJ31" s="868"/>
      <c r="BK31" s="868"/>
      <c r="BL31" s="868"/>
      <c r="BM31" s="868"/>
      <c r="BN31" s="869"/>
    </row>
    <row r="32" spans="2:66" ht="34.5" customHeight="1" thickBot="1">
      <c r="B32" s="844"/>
      <c r="C32" s="844"/>
      <c r="D32" s="845"/>
      <c r="E32" s="838"/>
      <c r="F32" s="839"/>
      <c r="G32" s="839"/>
      <c r="H32" s="839"/>
      <c r="I32" s="840"/>
      <c r="J32" s="324" t="str">
        <f>IF(AND('MAPA DE RIESGOS'!$V$502="Media",'MAPA DE RIESGOS'!$Z$502="Leve"),CONCATENATE("R",'MAPA DE RIESGOS'!$H$502),"")</f>
        <v/>
      </c>
      <c r="K32" s="325" t="str">
        <f>IF(AND('MAPA DE RIESGOS'!$V$508="Media",'MAPA DE RIESGOS'!$Z$508="Leve"),CONCATENATE("R",'MAPA DE RIESGOS'!$H$508),"")</f>
        <v/>
      </c>
      <c r="L32" s="325" t="str">
        <f>IF(AND('MAPA DE RIESGOS'!$V$514="Media",'MAPA DE RIESGOS'!$Z$514="Leve"),CONCATENATE("R",'MAPA DE RIESGOS'!$H$514),"")</f>
        <v/>
      </c>
      <c r="M32" s="325" t="str">
        <f>IF(AND('MAPA DE RIESGOS'!$V$520="Media",'MAPA DE RIESGOS'!$Z$520="Leve"),CONCATENATE("R",'MAPA DE RIESGOS'!$H$520),"")</f>
        <v/>
      </c>
      <c r="N32" s="325" t="str">
        <f>IF(AND('MAPA DE RIESGOS'!$V$526="Media",'MAPA DE RIESGOS'!$Z$526="Leve"),CONCATENATE("R",'MAPA DE RIESGOS'!$H$526),"")</f>
        <v/>
      </c>
      <c r="O32" s="325" t="str">
        <f>IF(AND('MAPA DE RIESGOS'!$V$532="Media",'MAPA DE RIESGOS'!$Z$532="Leve"),CONCATENATE("R",'MAPA DE RIESGOS'!$H$532),"")</f>
        <v/>
      </c>
      <c r="P32" s="325" t="str">
        <f>IF(AND('MAPA DE RIESGOS'!$V$538="Media",'MAPA DE RIESGOS'!$Z$538="Leve"),CONCATENATE("R",'MAPA DE RIESGOS'!$H$538),"")</f>
        <v/>
      </c>
      <c r="Q32" s="325"/>
      <c r="R32" s="325"/>
      <c r="S32" s="326"/>
      <c r="T32" s="324" t="str">
        <f>IF(AND('MAPA DE RIESGOS'!$V$502="Media",'MAPA DE RIESGOS'!$Z$502="Menor"),CONCATENATE("R",'MAPA DE RIESGOS'!$H$502),"")</f>
        <v/>
      </c>
      <c r="U32" s="325" t="str">
        <f>IF(AND('MAPA DE RIESGOS'!$V$508="Media",'MAPA DE RIESGOS'!$Z$508="Menor"),CONCATENATE("R",'MAPA DE RIESGOS'!$H$508),"")</f>
        <v/>
      </c>
      <c r="V32" s="325" t="str">
        <f>IF(AND('MAPA DE RIESGOS'!$V$514="Media",'MAPA DE RIESGOS'!$Z$514="Menor"),CONCATENATE("R",'MAPA DE RIESGOS'!$H$514),"")</f>
        <v/>
      </c>
      <c r="W32" s="325" t="str">
        <f>IF(AND('MAPA DE RIESGOS'!$V$520="Media",'MAPA DE RIESGOS'!$Z$520="Menor"),CONCATENATE("R",'MAPA DE RIESGOS'!$H$520),"")</f>
        <v/>
      </c>
      <c r="X32" s="325" t="str">
        <f>IF(AND('MAPA DE RIESGOS'!$V$526="Media",'MAPA DE RIESGOS'!$Z$526="Menor"),CONCATENATE("R",'MAPA DE RIESGOS'!$H$526),"")</f>
        <v/>
      </c>
      <c r="Y32" s="325" t="str">
        <f>IF(AND('MAPA DE RIESGOS'!$V$532="Media",'MAPA DE RIESGOS'!$Z$532="Menor"),CONCATENATE("R",'MAPA DE RIESGOS'!$H$532),"")</f>
        <v>R87</v>
      </c>
      <c r="Z32" s="325" t="str">
        <f>IF(AND('MAPA DE RIESGOS'!$V$538="Media",'MAPA DE RIESGOS'!$Z$538="Menor"),CONCATENATE("R",'MAPA DE RIESGOS'!$H$538),"")</f>
        <v>R88</v>
      </c>
      <c r="AA32" s="325"/>
      <c r="AB32" s="325"/>
      <c r="AC32" s="326"/>
      <c r="AD32" s="324" t="str">
        <f>IF(AND('MAPA DE RIESGOS'!$V$502="Media",'MAPA DE RIESGOS'!$Z$502="Moderado"),CONCATENATE("R",'MAPA DE RIESGOS'!$H$502),"")</f>
        <v>R82</v>
      </c>
      <c r="AE32" s="325" t="str">
        <f>IF(AND('MAPA DE RIESGOS'!$V$508="Media",'MAPA DE RIESGOS'!$Z$508="Moderado"),CONCATENATE("R",'MAPA DE RIESGOS'!$H$508),"")</f>
        <v/>
      </c>
      <c r="AF32" s="325" t="str">
        <f>IF(AND('MAPA DE RIESGOS'!$V$514="Media",'MAPA DE RIESGOS'!$Z$514="Moderado"),CONCATENATE("R",'MAPA DE RIESGOS'!$H$514),"")</f>
        <v/>
      </c>
      <c r="AG32" s="325" t="str">
        <f>IF(AND('MAPA DE RIESGOS'!$V$520="Media",'MAPA DE RIESGOS'!$Z$520="Moderado"),CONCATENATE("R",'MAPA DE RIESGOS'!$H$520),"")</f>
        <v/>
      </c>
      <c r="AH32" s="325" t="str">
        <f>IF(AND('MAPA DE RIESGOS'!$V$526="Media",'MAPA DE RIESGOS'!$Z$526="Moderado"),CONCATENATE("R",'MAPA DE RIESGOS'!$H$526),"")</f>
        <v/>
      </c>
      <c r="AI32" s="325" t="str">
        <f>IF(AND('MAPA DE RIESGOS'!$V$532="Media",'MAPA DE RIESGOS'!$Z$532="Moderado"),CONCATENATE("R",'MAPA DE RIESGOS'!$H$532),"")</f>
        <v/>
      </c>
      <c r="AJ32" s="325" t="str">
        <f>IF(AND('MAPA DE RIESGOS'!$V$538="Media",'MAPA DE RIESGOS'!$Z$538="Moderado"),CONCATENATE("R",'MAPA DE RIESGOS'!$H$538),"")</f>
        <v/>
      </c>
      <c r="AK32" s="325"/>
      <c r="AL32" s="325"/>
      <c r="AM32" s="326"/>
      <c r="AN32" s="311" t="str">
        <f>IF(AND('MAPA DE RIESGOS'!$V$502="Media",'MAPA DE RIESGOS'!$Z$502="Mayor"),CONCATENATE("R",'MAPA DE RIESGOS'!$H$502),"")</f>
        <v/>
      </c>
      <c r="AO32" s="312" t="str">
        <f>IF(AND('MAPA DE RIESGOS'!$V$508="Media",'MAPA DE RIESGOS'!$Z$508="Mayor"),CONCATENATE("R",'MAPA DE RIESGOS'!$H$508),"")</f>
        <v/>
      </c>
      <c r="AP32" s="312" t="str">
        <f>IF(AND('MAPA DE RIESGOS'!$V$514="Media",'MAPA DE RIESGOS'!$Z$514="Mayor"),CONCATENATE("R",'MAPA DE RIESGOS'!$H$514),"")</f>
        <v/>
      </c>
      <c r="AQ32" s="312" t="str">
        <f>IF(AND('MAPA DE RIESGOS'!$V$520="Media",'MAPA DE RIESGOS'!$Z$520="Mayor"),CONCATENATE("R",'MAPA DE RIESGOS'!$H$520),"")</f>
        <v/>
      </c>
      <c r="AR32" s="312" t="str">
        <f>IF(AND('MAPA DE RIESGOS'!$V$526="Media",'MAPA DE RIESGOS'!$Z$526="Mayor"),CONCATENATE("R",'MAPA DE RIESGOS'!$H$526),"")</f>
        <v/>
      </c>
      <c r="AS32" s="312" t="str">
        <f>IF(AND('MAPA DE RIESGOS'!$V$532="Media",'MAPA DE RIESGOS'!$Z$532="Mayor"),CONCATENATE("R",'MAPA DE RIESGOS'!$H$532),"")</f>
        <v/>
      </c>
      <c r="AT32" s="312" t="str">
        <f>IF(AND('MAPA DE RIESGOS'!$V$538="Media",'MAPA DE RIESGOS'!$Z$538="Mayor"),CONCATENATE("R",'MAPA DE RIESGOS'!$H$538),"")</f>
        <v/>
      </c>
      <c r="AU32" s="312"/>
      <c r="AV32" s="312"/>
      <c r="AW32" s="313"/>
      <c r="AX32" s="322" t="str">
        <f>IF(AND('MAPA DE RIESGOS'!$V$502="Media",'MAPA DE RIESGOS'!$Z$502="Catastrófico"),CONCATENATE("R",'MAPA DE RIESGOS'!$H$502),"")</f>
        <v/>
      </c>
      <c r="AY32" s="314" t="str">
        <f>IF(AND('MAPA DE RIESGOS'!$V$508="Media",'MAPA DE RIESGOS'!$Z$508="Catastrófico"),CONCATENATE("R",'MAPA DE RIESGOS'!$H$508),"")</f>
        <v/>
      </c>
      <c r="AZ32" s="314" t="str">
        <f>IF(AND('MAPA DE RIESGOS'!$V$514="Media",'MAPA DE RIESGOS'!$Z$514="Catastrófico"),CONCATENATE("R",'MAPA DE RIESGOS'!$H$514),"")</f>
        <v/>
      </c>
      <c r="BA32" s="314" t="str">
        <f>IF(AND('MAPA DE RIESGOS'!$V$520="Media",'MAPA DE RIESGOS'!$Z$520="Catastrófico"),CONCATENATE("R",'MAPA DE RIESGOS'!$H$520),"")</f>
        <v/>
      </c>
      <c r="BB32" s="314" t="str">
        <f>IF(AND('MAPA DE RIESGOS'!$V$526="Media",'MAPA DE RIESGOS'!$Z$526="Catastrófico"),CONCATENATE("R",'MAPA DE RIESGOS'!$H$526),"")</f>
        <v/>
      </c>
      <c r="BC32" s="314" t="str">
        <f>IF(AND('MAPA DE RIESGOS'!$V$532="Media",'MAPA DE RIESGOS'!$Z$532="Catastrófico"),CONCATENATE("R",'MAPA DE RIESGOS'!$H$532),"")</f>
        <v/>
      </c>
      <c r="BD32" s="314" t="str">
        <f>IF(AND('MAPA DE RIESGOS'!$V$538="Media",'MAPA DE RIESGOS'!$Z$538="Catastrófico"),CONCATENATE("R",'MAPA DE RIESGOS'!$H$538),"")</f>
        <v/>
      </c>
      <c r="BE32" s="314"/>
      <c r="BF32" s="314"/>
      <c r="BG32" s="315"/>
      <c r="BH32" s="67"/>
      <c r="BI32" s="870"/>
      <c r="BJ32" s="871"/>
      <c r="BK32" s="871"/>
      <c r="BL32" s="871"/>
      <c r="BM32" s="871"/>
      <c r="BN32" s="872"/>
    </row>
    <row r="33" spans="2:66" ht="34.5" customHeight="1">
      <c r="B33" s="844"/>
      <c r="C33" s="844"/>
      <c r="D33" s="845"/>
      <c r="E33" s="832" t="s">
        <v>281</v>
      </c>
      <c r="F33" s="833"/>
      <c r="G33" s="833"/>
      <c r="H33" s="833"/>
      <c r="I33" s="833"/>
      <c r="J33" s="327" t="str">
        <f>IF(AND('MAPA DE RIESGOS'!$V$10="Baja",'MAPA DE RIESGOS'!$Z$10="Leve"),CONCATENATE("R",'MAPA DE RIESGOS'!$H$10),"")</f>
        <v/>
      </c>
      <c r="K33" s="328" t="str">
        <f>IF(AND('MAPA DE RIESGOS'!$V$16="Baja",'MAPA DE RIESGOS'!$Z$16="Leve"),CONCATENATE("R",'MAPA DE RIESGOS'!$H$16),"")</f>
        <v/>
      </c>
      <c r="L33" s="328" t="str">
        <f>IF(AND('MAPA DE RIESGOS'!$V$22="Baja",'MAPA DE RIESGOS'!$Z$22="Leve"),CONCATENATE("R",'MAPA DE RIESGOS'!$H$22),"")</f>
        <v/>
      </c>
      <c r="M33" s="328" t="str">
        <f>IF(AND('MAPA DE RIESGOS'!$V$28="Baja",'MAPA DE RIESGOS'!$Z$28="Leve"),CONCATENATE("R",'MAPA DE RIESGOS'!$H$28),"")</f>
        <v/>
      </c>
      <c r="N33" s="328" t="str">
        <f>IF(AND('MAPA DE RIESGOS'!$V$34="Baja",'MAPA DE RIESGOS'!$Z$34="Leve"),CONCATENATE("R",'MAPA DE RIESGOS'!$H$34),"")</f>
        <v/>
      </c>
      <c r="O33" s="328" t="str">
        <f>IF(AND('MAPA DE RIESGOS'!$V$40="Baja",'MAPA DE RIESGOS'!$Z$40="Leve"),CONCATENATE("R",'MAPA DE RIESGOS'!$H$40),"")</f>
        <v/>
      </c>
      <c r="P33" s="328" t="str">
        <f>IF(AND('MAPA DE RIESGOS'!$V$46="Baja",'MAPA DE RIESGOS'!$Z$46="Leve"),CONCATENATE("R",'MAPA DE RIESGOS'!$H$46),"")</f>
        <v/>
      </c>
      <c r="Q33" s="328" t="str">
        <f>IF(AND('MAPA DE RIESGOS'!$V$52="Baja",'MAPA DE RIESGOS'!$Z$52="Leve"),CONCATENATE("R",'MAPA DE RIESGOS'!$H$52),"")</f>
        <v/>
      </c>
      <c r="R33" s="328" t="str">
        <f>IF(AND('MAPA DE RIESGOS'!$V$58="Baja",'MAPA DE RIESGOS'!$Z$58="Leve"),CONCATENATE("R",'MAPA DE RIESGOS'!$H$58),"")</f>
        <v/>
      </c>
      <c r="S33" s="331" t="str">
        <f>IF(AND('MAPA DE RIESGOS'!$V$64="Baja",'MAPA DE RIESGOS'!$Z$64="Leve"),CONCATENATE("R",'MAPA DE RIESGOS'!$H$64),"")</f>
        <v/>
      </c>
      <c r="T33" s="316" t="str">
        <f>IF(AND('MAPA DE RIESGOS'!$V$10="Baja",'MAPA DE RIESGOS'!$Z$10="Menor"),CONCATENATE("R",'MAPA DE RIESGOS'!$H$10),"")</f>
        <v>R1</v>
      </c>
      <c r="U33" s="317" t="str">
        <f>IF(AND('MAPA DE RIESGOS'!$V$16="Baja",'MAPA DE RIESGOS'!$Z$16="Menor"),CONCATENATE("R",'MAPA DE RIESGOS'!$H$16),"")</f>
        <v>R2</v>
      </c>
      <c r="V33" s="317" t="str">
        <f>IF(AND('MAPA DE RIESGOS'!$V$22="Baja",'MAPA DE RIESGOS'!$Z$22="Menor"),CONCATENATE("R",'MAPA DE RIESGOS'!$H$22),"")</f>
        <v/>
      </c>
      <c r="W33" s="317" t="str">
        <f>IF(AND('MAPA DE RIESGOS'!$V$28="Baja",'MAPA DE RIESGOS'!$Z$28="Menor"),CONCATENATE("R",'MAPA DE RIESGOS'!$H$28),"")</f>
        <v/>
      </c>
      <c r="X33" s="317" t="str">
        <f>IF(AND('MAPA DE RIESGOS'!$V$34="Baja",'MAPA DE RIESGOS'!$Z$34="Menor"),CONCATENATE("R",'MAPA DE RIESGOS'!$H$34),"")</f>
        <v/>
      </c>
      <c r="Y33" s="317" t="str">
        <f>IF(AND('MAPA DE RIESGOS'!$V$40="Baja",'MAPA DE RIESGOS'!$Z$40="Menor"),CONCATENATE("R",'MAPA DE RIESGOS'!$H$40),"")</f>
        <v/>
      </c>
      <c r="Z33" s="317" t="str">
        <f>IF(AND('MAPA DE RIESGOS'!$V$46="Baja",'MAPA DE RIESGOS'!$Z$46="Menor"),CONCATENATE("R",'MAPA DE RIESGOS'!$H$46),"")</f>
        <v/>
      </c>
      <c r="AA33" s="317" t="str">
        <f>IF(AND('MAPA DE RIESGOS'!$V$52="Baja",'MAPA DE RIESGOS'!$Z$52="Menor"),CONCATENATE("R",'MAPA DE RIESGOS'!$H$52),"")</f>
        <v/>
      </c>
      <c r="AB33" s="317" t="str">
        <f>IF(AND('MAPA DE RIESGOS'!$V$58="Baja",'MAPA DE RIESGOS'!$Z$58="Menor"),CONCATENATE("R",'MAPA DE RIESGOS'!$H$58),"")</f>
        <v/>
      </c>
      <c r="AC33" s="320" t="str">
        <f>IF(AND('MAPA DE RIESGOS'!$V$64="Baja",'MAPA DE RIESGOS'!$Z$64="Menor"),CONCATENATE("R",'MAPA DE RIESGOS'!$H$64),"")</f>
        <v/>
      </c>
      <c r="AD33" s="316" t="str">
        <f>IF(AND('MAPA DE RIESGOS'!$V$10="Baja",'MAPA DE RIESGOS'!$Z$10="Moderado"),CONCATENATE("R",'MAPA DE RIESGOS'!$H$10),"")</f>
        <v/>
      </c>
      <c r="AE33" s="317" t="str">
        <f>IF(AND('MAPA DE RIESGOS'!$V$16="Baja",'MAPA DE RIESGOS'!$Z$16="Moderado"),CONCATENATE("R",'MAPA DE RIESGOS'!$H$16),"")</f>
        <v/>
      </c>
      <c r="AF33" s="317" t="str">
        <f>IF(AND('MAPA DE RIESGOS'!$V$22="Baja",'MAPA DE RIESGOS'!$Z$22="Moderado"),CONCATENATE("R",'MAPA DE RIESGOS'!$H$22),"")</f>
        <v>R3</v>
      </c>
      <c r="AG33" s="317" t="str">
        <f>IF(AND('MAPA DE RIESGOS'!$V$28="Baja",'MAPA DE RIESGOS'!$Z$28="Moderado"),CONCATENATE("R",'MAPA DE RIESGOS'!$H$28),"")</f>
        <v/>
      </c>
      <c r="AH33" s="317" t="str">
        <f>IF(AND('MAPA DE RIESGOS'!$V$34="Baja",'MAPA DE RIESGOS'!$Z$34="Moderado"),CONCATENATE("R",'MAPA DE RIESGOS'!$H$34),"")</f>
        <v/>
      </c>
      <c r="AI33" s="317" t="str">
        <f>IF(AND('MAPA DE RIESGOS'!$V$40="Baja",'MAPA DE RIESGOS'!$Z$40="Moderado"),CONCATENATE("R",'MAPA DE RIESGOS'!$H$40),"")</f>
        <v/>
      </c>
      <c r="AJ33" s="317" t="str">
        <f>IF(AND('MAPA DE RIESGOS'!$V$46="Baja",'MAPA DE RIESGOS'!$Z$46="Moderado"),CONCATENATE("R",'MAPA DE RIESGOS'!$H$46),"")</f>
        <v/>
      </c>
      <c r="AK33" s="317" t="str">
        <f>IF(AND('MAPA DE RIESGOS'!$V$52="Baja",'MAPA DE RIESGOS'!$Z$52="Moderado"),CONCATENATE("R",'MAPA DE RIESGOS'!$H$52),"")</f>
        <v/>
      </c>
      <c r="AL33" s="317" t="str">
        <f>IF(AND('MAPA DE RIESGOS'!$V$58="Baja",'MAPA DE RIESGOS'!$Z$58="Moderado"),CONCATENATE("R",'MAPA DE RIESGOS'!$H$58),"")</f>
        <v/>
      </c>
      <c r="AM33" s="320" t="str">
        <f>IF(AND('MAPA DE RIESGOS'!$V$64="Baja",'MAPA DE RIESGOS'!$Z$64="Moderado"),CONCATENATE("R",'MAPA DE RIESGOS'!$H$64),"")</f>
        <v/>
      </c>
      <c r="AN33" s="297" t="str">
        <f>IF(AND('MAPA DE RIESGOS'!$V$10="Baja",'MAPA DE RIESGOS'!$Z$10="Mayor"),CONCATENATE("R",'MAPA DE RIESGOS'!$H$10),"")</f>
        <v/>
      </c>
      <c r="AO33" s="298" t="str">
        <f>IF(AND('MAPA DE RIESGOS'!$V$16="Baja",'MAPA DE RIESGOS'!$Z$16="Mayor"),CONCATENATE("R",'MAPA DE RIESGOS'!$H$16),"")</f>
        <v/>
      </c>
      <c r="AP33" s="298" t="str">
        <f>IF(AND('MAPA DE RIESGOS'!$V$22="Baja",'MAPA DE RIESGOS'!$Z$22="Mayor"),CONCATENATE("R",'MAPA DE RIESGOS'!$H$22),"")</f>
        <v/>
      </c>
      <c r="AQ33" s="298" t="str">
        <f>IF(AND('MAPA DE RIESGOS'!$V$28="Baja",'MAPA DE RIESGOS'!$Z$28="Mayor"),CONCATENATE("R",'MAPA DE RIESGOS'!$H$28),"")</f>
        <v/>
      </c>
      <c r="AR33" s="298" t="str">
        <f>IF(AND('MAPA DE RIESGOS'!$V$34="Baja",'MAPA DE RIESGOS'!$Z$34="Mayor"),CONCATENATE("R",'MAPA DE RIESGOS'!$H$34),"")</f>
        <v/>
      </c>
      <c r="AS33" s="298" t="str">
        <f>IF(AND('MAPA DE RIESGOS'!$V$40="Baja",'MAPA DE RIESGOS'!$Z$40="Mayor"),CONCATENATE("R",'MAPA DE RIESGOS'!$H$40),"")</f>
        <v/>
      </c>
      <c r="AT33" s="298" t="str">
        <f>IF(AND('MAPA DE RIESGOS'!$V$46="Baja",'MAPA DE RIESGOS'!$Z$46="Mayor"),CONCATENATE("R",'MAPA DE RIESGOS'!$H$46),"")</f>
        <v/>
      </c>
      <c r="AU33" s="298" t="str">
        <f>IF(AND('MAPA DE RIESGOS'!$V$52="Baja",'MAPA DE RIESGOS'!$Z$52="Mayor"),CONCATENATE("R",'MAPA DE RIESGOS'!$H$52),"")</f>
        <v/>
      </c>
      <c r="AV33" s="298" t="str">
        <f>IF(AND('MAPA DE RIESGOS'!$V$58="Baja",'MAPA DE RIESGOS'!$Z$58="Mayor"),CONCATENATE("R",'MAPA DE RIESGOS'!$H$58),"")</f>
        <v/>
      </c>
      <c r="AW33" s="301" t="str">
        <f>IF(AND('MAPA DE RIESGOS'!$V$64="Baja",'MAPA DE RIESGOS'!$Z$64="Mayor"),CONCATENATE("R",'MAPA DE RIESGOS'!$H$64),"")</f>
        <v/>
      </c>
      <c r="AX33" s="303" t="str">
        <f>IF(AND('MAPA DE RIESGOS'!$V$10="Baja",'MAPA DE RIESGOS'!$Z$10="Catastrófico"),CONCATENATE("R",'MAPA DE RIESGOS'!$H$10),"")</f>
        <v/>
      </c>
      <c r="AY33" s="304" t="str">
        <f>IF(AND('MAPA DE RIESGOS'!$V$16="Baja",'MAPA DE RIESGOS'!$Z$16="Catastrófico"),CONCATENATE("R",'MAPA DE RIESGOS'!$H$16),"")</f>
        <v/>
      </c>
      <c r="AZ33" s="304" t="str">
        <f>IF(AND('MAPA DE RIESGOS'!$V$22="Baja",'MAPA DE RIESGOS'!$Z$22="Catastrófico"),CONCATENATE("R",'MAPA DE RIESGOS'!$H$22),"")</f>
        <v/>
      </c>
      <c r="BA33" s="304" t="str">
        <f>IF(AND('MAPA DE RIESGOS'!$V$28="Baja",'MAPA DE RIESGOS'!$Z$28="Catastrófico"),CONCATENATE("R",'MAPA DE RIESGOS'!$H$28),"")</f>
        <v/>
      </c>
      <c r="BB33" s="304" t="str">
        <f>IF(AND('MAPA DE RIESGOS'!$V$34="Baja",'MAPA DE RIESGOS'!$Z$34="Catastrófico"),CONCATENATE("R",'MAPA DE RIESGOS'!$H$34),"")</f>
        <v/>
      </c>
      <c r="BC33" s="304" t="str">
        <f>IF(AND('MAPA DE RIESGOS'!$V$40="Baja",'MAPA DE RIESGOS'!$Z$40="Catastrófico"),CONCATENATE("R",'MAPA DE RIESGOS'!$H$40),"")</f>
        <v/>
      </c>
      <c r="BD33" s="304" t="str">
        <f>IF(AND('MAPA DE RIESGOS'!$V$46="Baja",'MAPA DE RIESGOS'!$Z$46="Catastrófico"),CONCATENATE("R",'MAPA DE RIESGOS'!$H$46),"")</f>
        <v/>
      </c>
      <c r="BE33" s="304" t="str">
        <f>IF(AND('MAPA DE RIESGOS'!$V$52="Baja",'MAPA DE RIESGOS'!$Z$52="Catastrófico"),CONCATENATE("R",'MAPA DE RIESGOS'!$H$52),"")</f>
        <v/>
      </c>
      <c r="BF33" s="304" t="str">
        <f>IF(AND('MAPA DE RIESGOS'!$V$58="Baja",'MAPA DE RIESGOS'!$Z$58="Catastrófico"),CONCATENATE("R",'MAPA DE RIESGOS'!$H$58),"")</f>
        <v/>
      </c>
      <c r="BG33" s="307" t="str">
        <f>IF(AND('MAPA DE RIESGOS'!$V$64="Baja",'MAPA DE RIESGOS'!$Z$64="Catastrófico"),CONCATENATE("R",'MAPA DE RIESGOS'!$H$64),"")</f>
        <v/>
      </c>
      <c r="BH33" s="67"/>
      <c r="BI33" s="873" t="s">
        <v>282</v>
      </c>
      <c r="BJ33" s="874"/>
      <c r="BK33" s="874"/>
      <c r="BL33" s="874"/>
      <c r="BM33" s="874"/>
      <c r="BN33" s="875"/>
    </row>
    <row r="34" spans="2:66" ht="34.5" customHeight="1">
      <c r="B34" s="844"/>
      <c r="C34" s="844"/>
      <c r="D34" s="845"/>
      <c r="E34" s="835"/>
      <c r="F34" s="836"/>
      <c r="G34" s="836"/>
      <c r="H34" s="836"/>
      <c r="I34" s="836"/>
      <c r="J34" s="329" t="str">
        <f>IF(AND('MAPA DE RIESGOS'!$V$70="Baja",'MAPA DE RIESGOS'!$Z$70="Leve"),CONCATENATE("R",'MAPA DE RIESGOS'!$H$70),"")</f>
        <v/>
      </c>
      <c r="K34" s="330" t="str">
        <f>IF(AND('MAPA DE RIESGOS'!$V$76="Baja",'MAPA DE RIESGOS'!$Z$76="Leve"),CONCATENATE("R",'MAPA DE RIESGOS'!$H$76),"")</f>
        <v/>
      </c>
      <c r="L34" s="330" t="str">
        <f>IF(AND('MAPA DE RIESGOS'!$V$82="Baja",'MAPA DE RIESGOS'!$Z$82="Leve"),CONCATENATE("R",'MAPA DE RIESGOS'!$H$82),"")</f>
        <v/>
      </c>
      <c r="M34" s="330" t="str">
        <f>IF(AND('MAPA DE RIESGOS'!$V$88="Baja",'MAPA DE RIESGOS'!$Z$88="Leve"),CONCATENATE("R",'MAPA DE RIESGOS'!$H$88),"")</f>
        <v/>
      </c>
      <c r="N34" s="330" t="str">
        <f>IF(AND('MAPA DE RIESGOS'!$V$94="Baja",'MAPA DE RIESGOS'!$Z$94="Leve"),CONCATENATE("R",'MAPA DE RIESGOS'!$H$94),"")</f>
        <v/>
      </c>
      <c r="O34" s="330" t="str">
        <f>IF(AND('MAPA DE RIESGOS'!$V$100="Baja",'MAPA DE RIESGOS'!$Z$100="Leve"),CONCATENATE("R",'MAPA DE RIESGOS'!$H$100),"")</f>
        <v/>
      </c>
      <c r="P34" s="330" t="str">
        <f>IF(AND('MAPA DE RIESGOS'!$V$106="Baja",'MAPA DE RIESGOS'!$Z$106="Leve"),CONCATENATE("R",'MAPA DE RIESGOS'!$H$106),"")</f>
        <v>R17</v>
      </c>
      <c r="Q34" s="330" t="str">
        <f>IF(AND('MAPA DE RIESGOS'!$V$112="Baja",'MAPA DE RIESGOS'!$Z$112="Leve"),CONCATENATE("R",'MAPA DE RIESGOS'!$H$112),"")</f>
        <v>R18</v>
      </c>
      <c r="R34" s="330" t="str">
        <f>IF(AND('MAPA DE RIESGOS'!$V$118="Baja",'MAPA DE RIESGOS'!$Z$118="Leve"),CONCATENATE("R",'MAPA DE RIESGOS'!$H$118),"")</f>
        <v>R19</v>
      </c>
      <c r="S34" s="332" t="str">
        <f>IF(AND('MAPA DE RIESGOS'!$V$124="Baja",'MAPA DE RIESGOS'!$Z$124="Leve"),CONCATENATE("R",'MAPA DE RIESGOS'!$H$124),"")</f>
        <v/>
      </c>
      <c r="T34" s="318" t="str">
        <f>IF(AND('MAPA DE RIESGOS'!$V$70="Baja",'MAPA DE RIESGOS'!$Z$70="Menor"),CONCATENATE("R",'MAPA DE RIESGOS'!$H$70),"")</f>
        <v/>
      </c>
      <c r="U34" s="319" t="str">
        <f>IF(AND('MAPA DE RIESGOS'!$V$76="Baja",'MAPA DE RIESGOS'!$Z$76="Menor"),CONCATENATE("R",'MAPA DE RIESGOS'!$H$76),"")</f>
        <v/>
      </c>
      <c r="V34" s="319" t="str">
        <f>IF(AND('MAPA DE RIESGOS'!$V$82="Baja",'MAPA DE RIESGOS'!$Z$82="Menor"),CONCATENATE("R",'MAPA DE RIESGOS'!$H$82),"")</f>
        <v>R13</v>
      </c>
      <c r="W34" s="319" t="str">
        <f>IF(AND('MAPA DE RIESGOS'!$V$88="Baja",'MAPA DE RIESGOS'!$Z$88="Menor"),CONCATENATE("R",'MAPA DE RIESGOS'!$H$88),"")</f>
        <v/>
      </c>
      <c r="X34" s="319" t="str">
        <f>IF(AND('MAPA DE RIESGOS'!$V$94="Baja",'MAPA DE RIESGOS'!$Z$94="Menor"),CONCATENATE("R",'MAPA DE RIESGOS'!$H$94),"")</f>
        <v/>
      </c>
      <c r="Y34" s="319" t="str">
        <f>IF(AND('MAPA DE RIESGOS'!$V$100="Baja",'MAPA DE RIESGOS'!$Z$100="Menor"),CONCATENATE("R",'MAPA DE RIESGOS'!$H$100),"")</f>
        <v/>
      </c>
      <c r="Z34" s="319" t="str">
        <f>IF(AND('MAPA DE RIESGOS'!$V$106="Baja",'MAPA DE RIESGOS'!$Z$106="Menor"),CONCATENATE("R",'MAPA DE RIESGOS'!$H$106),"")</f>
        <v/>
      </c>
      <c r="AA34" s="319" t="str">
        <f>IF(AND('MAPA DE RIESGOS'!$V$112="Baja",'MAPA DE RIESGOS'!$Z$112="Menor"),CONCATENATE("R",'MAPA DE RIESGOS'!$H$112),"")</f>
        <v/>
      </c>
      <c r="AB34" s="319" t="str">
        <f>IF(AND('MAPA DE RIESGOS'!$V$118="Baja",'MAPA DE RIESGOS'!$Z$118="Menor"),CONCATENATE("R",'MAPA DE RIESGOS'!$H$118),"")</f>
        <v/>
      </c>
      <c r="AC34" s="321" t="str">
        <f>IF(AND('MAPA DE RIESGOS'!$V$124="Baja",'MAPA DE RIESGOS'!$Z$124="Menor"),CONCATENATE("R",'MAPA DE RIESGOS'!$H$124),"")</f>
        <v/>
      </c>
      <c r="AD34" s="318" t="str">
        <f>IF(AND('MAPA DE RIESGOS'!$V$70="Baja",'MAPA DE RIESGOS'!$Z$70="Moderado"),CONCATENATE("R",'MAPA DE RIESGOS'!$H$70),"")</f>
        <v/>
      </c>
      <c r="AE34" s="319" t="str">
        <f>IF(AND('MAPA DE RIESGOS'!$V$76="Baja",'MAPA DE RIESGOS'!$Z$76="Moderado"),CONCATENATE("R",'MAPA DE RIESGOS'!$H$76),"")</f>
        <v/>
      </c>
      <c r="AF34" s="319" t="str">
        <f>IF(AND('MAPA DE RIESGOS'!$V$82="Baja",'MAPA DE RIESGOS'!$Z$82="Moderado"),CONCATENATE("R",'MAPA DE RIESGOS'!$H$82),"")</f>
        <v/>
      </c>
      <c r="AG34" s="319" t="str">
        <f>IF(AND('MAPA DE RIESGOS'!$V$88="Baja",'MAPA DE RIESGOS'!$Z$88="Moderado"),CONCATENATE("R",'MAPA DE RIESGOS'!$H$88),"")</f>
        <v/>
      </c>
      <c r="AH34" s="319" t="str">
        <f>IF(AND('MAPA DE RIESGOS'!$V$94="Baja",'MAPA DE RIESGOS'!$Z$94="Moderado"),CONCATENATE("R",'MAPA DE RIESGOS'!$H$94),"")</f>
        <v/>
      </c>
      <c r="AI34" s="319" t="str">
        <f>IF(AND('MAPA DE RIESGOS'!$V$100="Baja",'MAPA DE RIESGOS'!$Z$100="Moderado"),CONCATENATE("R",'MAPA DE RIESGOS'!$H$100),"")</f>
        <v/>
      </c>
      <c r="AJ34" s="319" t="str">
        <f>IF(AND('MAPA DE RIESGOS'!$V$106="Baja",'MAPA DE RIESGOS'!$Z$106="Moderado"),CONCATENATE("R",'MAPA DE RIESGOS'!$H$106),"")</f>
        <v/>
      </c>
      <c r="AK34" s="319" t="str">
        <f>IF(AND('MAPA DE RIESGOS'!$V$112="Baja",'MAPA DE RIESGOS'!$Z$112="Moderado"),CONCATENATE("R",'MAPA DE RIESGOS'!$H$112),"")</f>
        <v/>
      </c>
      <c r="AL34" s="319" t="str">
        <f>IF(AND('MAPA DE RIESGOS'!$V$118="Baja",'MAPA DE RIESGOS'!$Z$118="Moderado"),CONCATENATE("R",'MAPA DE RIESGOS'!$H$118),"")</f>
        <v/>
      </c>
      <c r="AM34" s="321" t="str">
        <f>IF(AND('MAPA DE RIESGOS'!$V$124="Baja",'MAPA DE RIESGOS'!$Z$124="Moderado"),CONCATENATE("R",'MAPA DE RIESGOS'!$H$124),"")</f>
        <v/>
      </c>
      <c r="AN34" s="299" t="str">
        <f>IF(AND('MAPA DE RIESGOS'!$V$70="Baja",'MAPA DE RIESGOS'!$Z$70="Mayor"),CONCATENATE("R",'MAPA DE RIESGOS'!$H$70),"")</f>
        <v/>
      </c>
      <c r="AO34" s="300" t="str">
        <f>IF(AND('MAPA DE RIESGOS'!$V$76="Baja",'MAPA DE RIESGOS'!$Z$76="Mayor"),CONCATENATE("R",'MAPA DE RIESGOS'!$H$76),"")</f>
        <v/>
      </c>
      <c r="AP34" s="300" t="str">
        <f>IF(AND('MAPA DE RIESGOS'!$V$82="Baja",'MAPA DE RIESGOS'!$Z$82="Mayor"),CONCATENATE("R",'MAPA DE RIESGOS'!$H$82),"")</f>
        <v/>
      </c>
      <c r="AQ34" s="300" t="str">
        <f>IF(AND('MAPA DE RIESGOS'!$V$88="Baja",'MAPA DE RIESGOS'!$Z$88="Mayor"),CONCATENATE("R",'MAPA DE RIESGOS'!$H$88),"")</f>
        <v/>
      </c>
      <c r="AR34" s="300" t="str">
        <f>IF(AND('MAPA DE RIESGOS'!$V$94="Baja",'MAPA DE RIESGOS'!$Z$94="Mayor"),CONCATENATE("R",'MAPA DE RIESGOS'!$H$94),"")</f>
        <v/>
      </c>
      <c r="AS34" s="300" t="str">
        <f>IF(AND('MAPA DE RIESGOS'!$V$100="Baja",'MAPA DE RIESGOS'!$Z$100="Mayor"),CONCATENATE("R",'MAPA DE RIESGOS'!$H$100),"")</f>
        <v/>
      </c>
      <c r="AT34" s="300" t="str">
        <f>IF(AND('MAPA DE RIESGOS'!$V$106="Baja",'MAPA DE RIESGOS'!$Z$106="Mayor"),CONCATENATE("R",'MAPA DE RIESGOS'!$H$106),"")</f>
        <v/>
      </c>
      <c r="AU34" s="300" t="str">
        <f>IF(AND('MAPA DE RIESGOS'!$V$112="Baja",'MAPA DE RIESGOS'!$Z$112="Mayor"),CONCATENATE("R",'MAPA DE RIESGOS'!$H$112),"")</f>
        <v/>
      </c>
      <c r="AV34" s="300" t="str">
        <f>IF(AND('MAPA DE RIESGOS'!$V$118="Baja",'MAPA DE RIESGOS'!$Z$118="Mayor"),CONCATENATE("R",'MAPA DE RIESGOS'!$H$118),"")</f>
        <v/>
      </c>
      <c r="AW34" s="302" t="str">
        <f>IF(AND('MAPA DE RIESGOS'!$V$124="Baja",'MAPA DE RIESGOS'!$Z$124="Mayor"),CONCATENATE("R",'MAPA DE RIESGOS'!$H$124),"")</f>
        <v/>
      </c>
      <c r="AX34" s="305" t="str">
        <f>IF(AND('MAPA DE RIESGOS'!$V$70="Baja",'MAPA DE RIESGOS'!$Z$70="Catastrófico"),CONCATENATE("R",'MAPA DE RIESGOS'!$H$70),"")</f>
        <v/>
      </c>
      <c r="AY34" s="306" t="str">
        <f>IF(AND('MAPA DE RIESGOS'!$V$76="Baja",'MAPA DE RIESGOS'!$Z$76="Catastrófico"),CONCATENATE("R",'MAPA DE RIESGOS'!$H$76),"")</f>
        <v/>
      </c>
      <c r="AZ34" s="306" t="str">
        <f>IF(AND('MAPA DE RIESGOS'!$V$82="Baja",'MAPA DE RIESGOS'!$Z$82="Catastrófico"),CONCATENATE("R",'MAPA DE RIESGOS'!$H$82),"")</f>
        <v/>
      </c>
      <c r="BA34" s="306" t="str">
        <f>IF(AND('MAPA DE RIESGOS'!$V$88="Baja",'MAPA DE RIESGOS'!$Z$88="Catastrófico"),CONCATENATE("R",'MAPA DE RIESGOS'!$H$88),"")</f>
        <v/>
      </c>
      <c r="BB34" s="306" t="str">
        <f>IF(AND('MAPA DE RIESGOS'!$V$94="Baja",'MAPA DE RIESGOS'!$Z$94="Catastrófico"),CONCATENATE("R",'MAPA DE RIESGOS'!$H$94),"")</f>
        <v/>
      </c>
      <c r="BC34" s="306" t="str">
        <f>IF(AND('MAPA DE RIESGOS'!$V$100="Baja",'MAPA DE RIESGOS'!$Z$100="Catastrófico"),CONCATENATE("R",'MAPA DE RIESGOS'!$H$100),"")</f>
        <v/>
      </c>
      <c r="BD34" s="306" t="str">
        <f>IF(AND('MAPA DE RIESGOS'!$V$106="Baja",'MAPA DE RIESGOS'!$Z$106="Catastrófico"),CONCATENATE("R",'MAPA DE RIESGOS'!$H$106),"")</f>
        <v/>
      </c>
      <c r="BE34" s="306" t="str">
        <f>IF(AND('MAPA DE RIESGOS'!$V$112="Baja",'MAPA DE RIESGOS'!$Z$112="Catastrófico"),CONCATENATE("R",'MAPA DE RIESGOS'!$H$112),"")</f>
        <v/>
      </c>
      <c r="BF34" s="306" t="str">
        <f>IF(AND('MAPA DE RIESGOS'!$V$118="Baja",'MAPA DE RIESGOS'!$Z$118="Catastrófico"),CONCATENATE("R",'MAPA DE RIESGOS'!$H$118),"")</f>
        <v/>
      </c>
      <c r="BG34" s="308" t="str">
        <f>IF(AND('MAPA DE RIESGOS'!$V$124="Baja",'MAPA DE RIESGOS'!$Z$124="Catastrófico"),CONCATENATE("R",'MAPA DE RIESGOS'!$H$124),"")</f>
        <v/>
      </c>
      <c r="BH34" s="67"/>
      <c r="BI34" s="876"/>
      <c r="BJ34" s="877"/>
      <c r="BK34" s="877"/>
      <c r="BL34" s="877"/>
      <c r="BM34" s="877"/>
      <c r="BN34" s="878"/>
    </row>
    <row r="35" spans="2:66" ht="34.5" customHeight="1">
      <c r="B35" s="844"/>
      <c r="C35" s="844"/>
      <c r="D35" s="845"/>
      <c r="E35" s="835"/>
      <c r="F35" s="836"/>
      <c r="G35" s="836"/>
      <c r="H35" s="836"/>
      <c r="I35" s="836"/>
      <c r="J35" s="329" t="str">
        <f>IF(AND('MAPA DE RIESGOS'!$V$136="Baja",'MAPA DE RIESGOS'!$Z$136="Leve"),CONCATENATE("R",'MAPA DE RIESGOS'!$H$136),"")</f>
        <v/>
      </c>
      <c r="K35" s="333" t="str">
        <f>IF(AND('MAPA DE RIESGOS'!$V$142="Baja",'MAPA DE RIESGOS'!$Z$142="Leve"),CONCATENATE("R",'MAPA DE RIESGOS'!$H$142),"")</f>
        <v/>
      </c>
      <c r="L35" s="333" t="str">
        <f>IF(AND('MAPA DE RIESGOS'!$V$148="Baja",'MAPA DE RIESGOS'!$Z$148="Leve"),CONCATENATE("R",'MAPA DE RIESGOS'!$H$148),"")</f>
        <v/>
      </c>
      <c r="M35" s="333" t="str">
        <f>IF(AND('MAPA DE RIESGOS'!$V$154="Baja",'MAPA DE RIESGOS'!$Z$154="Leve"),CONCATENATE("R",'MAPA DE RIESGOS'!$H$154),"")</f>
        <v/>
      </c>
      <c r="N35" s="333" t="str">
        <f>IF(AND('MAPA DE RIESGOS'!$V$160="Baja",'MAPA DE RIESGOS'!$Z$160="Leve"),CONCATENATE("R",'MAPA DE RIESGOS'!$H$160),"")</f>
        <v/>
      </c>
      <c r="O35" s="333" t="str">
        <f>IF(AND('MAPA DE RIESGOS'!$V$166="Baja",'MAPA DE RIESGOS'!$Z$166="Leve"),CONCATENATE("R",'MAPA DE RIESGOS'!$H$166),"")</f>
        <v/>
      </c>
      <c r="P35" s="333" t="str">
        <f>IF(AND('MAPA DE RIESGOS'!$V$172="Baja",'MAPA DE RIESGOS'!$Z$172="Leve"),CONCATENATE("R",'MAPA DE RIESGOS'!$H$172),"")</f>
        <v/>
      </c>
      <c r="Q35" s="333" t="str">
        <f>IF(AND('MAPA DE RIESGOS'!$V$178="Baja",'MAPA DE RIESGOS'!$Z$178="Leve"),CONCATENATE("R",'MAPA DE RIESGOS'!$H$178),"")</f>
        <v/>
      </c>
      <c r="R35" s="333" t="str">
        <f>IF(AND('MAPA DE RIESGOS'!$V$184="Baja",'MAPA DE RIESGOS'!$Z$184="Leve"),CONCATENATE("R",'MAPA DE RIESGOS'!$H$184),"")</f>
        <v/>
      </c>
      <c r="S35" s="332" t="str">
        <f>IF(AND('MAPA DE RIESGOS'!$V$190="Baja",'MAPA DE RIESGOS'!$Z$190="Leve"),CONCATENATE("R",'MAPA DE RIESGOS'!$H$190),"")</f>
        <v/>
      </c>
      <c r="T35" s="318" t="str">
        <f>IF(AND('MAPA DE RIESGOS'!$V$136="Baja",'MAPA DE RIESGOS'!$Z$136="Menor"),CONCATENATE("R",'MAPA DE RIESGOS'!$H$136),"")</f>
        <v/>
      </c>
      <c r="U35" s="323" t="str">
        <f>IF(AND('MAPA DE RIESGOS'!$V$142="Baja",'MAPA DE RIESGOS'!$Z$142="Menor"),CONCATENATE("R",'MAPA DE RIESGOS'!$H$142),"")</f>
        <v/>
      </c>
      <c r="V35" s="323" t="str">
        <f>IF(AND('MAPA DE RIESGOS'!$V$148="Baja",'MAPA DE RIESGOS'!$Z$148="Menor"),CONCATENATE("R",'MAPA DE RIESGOS'!$H$148),"")</f>
        <v/>
      </c>
      <c r="W35" s="323" t="str">
        <f>IF(AND('MAPA DE RIESGOS'!$V$154="Baja",'MAPA DE RIESGOS'!$Z$154="Menor"),CONCATENATE("R",'MAPA DE RIESGOS'!$H$154),"")</f>
        <v/>
      </c>
      <c r="X35" s="323" t="str">
        <f>IF(AND('MAPA DE RIESGOS'!$V$160="Baja",'MAPA DE RIESGOS'!$Z$160="Menor"),CONCATENATE("R",'MAPA DE RIESGOS'!$H$160),"")</f>
        <v/>
      </c>
      <c r="Y35" s="323" t="str">
        <f>IF(AND('MAPA DE RIESGOS'!$V$166="Baja",'MAPA DE RIESGOS'!$Z$166="Menor"),CONCATENATE("R",'MAPA DE RIESGOS'!$H$166),"")</f>
        <v/>
      </c>
      <c r="Z35" s="323" t="str">
        <f>IF(AND('MAPA DE RIESGOS'!$V$172="Baja",'MAPA DE RIESGOS'!$Z$172="Menor"),CONCATENATE("R",'MAPA DE RIESGOS'!$H$172),"")</f>
        <v/>
      </c>
      <c r="AA35" s="323" t="str">
        <f>IF(AND('MAPA DE RIESGOS'!$V$178="Baja",'MAPA DE RIESGOS'!$Z$178="Menor"),CONCATENATE("R",'MAPA DE RIESGOS'!$H$178),"")</f>
        <v/>
      </c>
      <c r="AB35" s="323" t="str">
        <f>IF(AND('MAPA DE RIESGOS'!$V$184="Baja",'MAPA DE RIESGOS'!$Z$184="Menor"),CONCATENATE("R",'MAPA DE RIESGOS'!$H$184),"")</f>
        <v/>
      </c>
      <c r="AC35" s="321" t="str">
        <f>IF(AND('MAPA DE RIESGOS'!$V$190="Baja",'MAPA DE RIESGOS'!$Z$190="Menor"),CONCATENATE("R",'MAPA DE RIESGOS'!$H$190),"")</f>
        <v/>
      </c>
      <c r="AD35" s="318" t="str">
        <f>IF(AND('MAPA DE RIESGOS'!$V$136="Baja",'MAPA DE RIESGOS'!$Z$136="Moderado"),CONCATENATE("R",'MAPA DE RIESGOS'!$H$136),"")</f>
        <v/>
      </c>
      <c r="AE35" s="323" t="str">
        <f>IF(AND('MAPA DE RIESGOS'!$V$142="Baja",'MAPA DE RIESGOS'!$Z$142="Moderado"),CONCATENATE("R",'MAPA DE RIESGOS'!$H$142),"")</f>
        <v/>
      </c>
      <c r="AF35" s="323" t="str">
        <f>IF(AND('MAPA DE RIESGOS'!$V$148="Baja",'MAPA DE RIESGOS'!$Z$148="Moderado"),CONCATENATE("R",'MAPA DE RIESGOS'!$H$148),"")</f>
        <v/>
      </c>
      <c r="AG35" s="323" t="str">
        <f>IF(AND('MAPA DE RIESGOS'!$V$154="Baja",'MAPA DE RIESGOS'!$Z$154="Moderado"),CONCATENATE("R",'MAPA DE RIESGOS'!$H$154),"")</f>
        <v/>
      </c>
      <c r="AH35" s="323" t="str">
        <f>IF(AND('MAPA DE RIESGOS'!$V$160="Baja",'MAPA DE RIESGOS'!$Z$160="Moderado"),CONCATENATE("R",'MAPA DE RIESGOS'!$H$160),"")</f>
        <v/>
      </c>
      <c r="AI35" s="323" t="str">
        <f>IF(AND('MAPA DE RIESGOS'!$V$166="Baja",'MAPA DE RIESGOS'!$Z$166="Moderado"),CONCATENATE("R",'MAPA DE RIESGOS'!$H$166),"")</f>
        <v/>
      </c>
      <c r="AJ35" s="323" t="str">
        <f>IF(AND('MAPA DE RIESGOS'!$V$172="Baja",'MAPA DE RIESGOS'!$Z$172="Moderado"),CONCATENATE("R",'MAPA DE RIESGOS'!$H$172),"")</f>
        <v/>
      </c>
      <c r="AK35" s="323" t="str">
        <f>IF(AND('MAPA DE RIESGOS'!$V$178="Baja",'MAPA DE RIESGOS'!$Z$178="Moderado"),CONCATENATE("R",'MAPA DE RIESGOS'!$H$178),"")</f>
        <v/>
      </c>
      <c r="AL35" s="323" t="str">
        <f>IF(AND('MAPA DE RIESGOS'!$V$184="Baja",'MAPA DE RIESGOS'!$Z$184="Moderado"),CONCATENATE("R",'MAPA DE RIESGOS'!$H$184),"")</f>
        <v/>
      </c>
      <c r="AM35" s="321" t="str">
        <f>IF(AND('MAPA DE RIESGOS'!$V$190="Baja",'MAPA DE RIESGOS'!$Z$190="Moderado"),CONCATENATE("R",'MAPA DE RIESGOS'!$H$190),"")</f>
        <v/>
      </c>
      <c r="AN35" s="299" t="str">
        <f>IF(AND('MAPA DE RIESGOS'!$V$136="Baja",'MAPA DE RIESGOS'!$Z$136="Mayor"),CONCATENATE("R",'MAPA DE RIESGOS'!$H$136),"")</f>
        <v/>
      </c>
      <c r="AO35" s="309" t="str">
        <f>IF(AND('MAPA DE RIESGOS'!$V$142="Baja",'MAPA DE RIESGOS'!$Z$142="Mayor"),CONCATENATE("R",'MAPA DE RIESGOS'!$H$142),"")</f>
        <v/>
      </c>
      <c r="AP35" s="309" t="str">
        <f>IF(AND('MAPA DE RIESGOS'!$V$148="Baja",'MAPA DE RIESGOS'!$Z$148="Mayor"),CONCATENATE("R",'MAPA DE RIESGOS'!$H$148),"")</f>
        <v/>
      </c>
      <c r="AQ35" s="309" t="str">
        <f>IF(AND('MAPA DE RIESGOS'!$V$154="Baja",'MAPA DE RIESGOS'!$Z$154="Mayor"),CONCATENATE("R",'MAPA DE RIESGOS'!$H$154),"")</f>
        <v/>
      </c>
      <c r="AR35" s="309" t="str">
        <f>IF(AND('MAPA DE RIESGOS'!$V$160="Baja",'MAPA DE RIESGOS'!$Z$160="Mayor"),CONCATENATE("R",'MAPA DE RIESGOS'!$H$160),"")</f>
        <v/>
      </c>
      <c r="AS35" s="309" t="str">
        <f>IF(AND('MAPA DE RIESGOS'!$V$166="Baja",'MAPA DE RIESGOS'!$Z$166="Mayor"),CONCATENATE("R",'MAPA DE RIESGOS'!$H$166),"")</f>
        <v/>
      </c>
      <c r="AT35" s="309" t="str">
        <f>IF(AND('MAPA DE RIESGOS'!$V$172="Baja",'MAPA DE RIESGOS'!$Z$172="Mayor"),CONCATENATE("R",'MAPA DE RIESGOS'!$H$172),"")</f>
        <v/>
      </c>
      <c r="AU35" s="309" t="str">
        <f>IF(AND('MAPA DE RIESGOS'!$V$178="Baja",'MAPA DE RIESGOS'!$Z$178="Mayor"),CONCATENATE("R",'MAPA DE RIESGOS'!$H$178),"")</f>
        <v/>
      </c>
      <c r="AV35" s="309" t="str">
        <f>IF(AND('MAPA DE RIESGOS'!$V$184="Baja",'MAPA DE RIESGOS'!$Z$184="Mayor"),CONCATENATE("R",'MAPA DE RIESGOS'!$H$184),"")</f>
        <v/>
      </c>
      <c r="AW35" s="302" t="str">
        <f>IF(AND('MAPA DE RIESGOS'!$V$190="Baja",'MAPA DE RIESGOS'!$Z$190="Mayor"),CONCATENATE("R",'MAPA DE RIESGOS'!$H$190),"")</f>
        <v/>
      </c>
      <c r="AX35" s="305" t="str">
        <f>IF(AND('MAPA DE RIESGOS'!$V$136="Baja",'MAPA DE RIESGOS'!$Z$136="Catastrófico"),CONCATENATE("R",'MAPA DE RIESGOS'!$H$136),"")</f>
        <v/>
      </c>
      <c r="AY35" s="310" t="str">
        <f>IF(AND('MAPA DE RIESGOS'!$V$142="Baja",'MAPA DE RIESGOS'!$Z$142="Catastrófico"),CONCATENATE("R",'MAPA DE RIESGOS'!$H$142),"")</f>
        <v/>
      </c>
      <c r="AZ35" s="310" t="str">
        <f>IF(AND('MAPA DE RIESGOS'!$V$148="Baja",'MAPA DE RIESGOS'!$Z$148="Catastrófico"),CONCATENATE("R",'MAPA DE RIESGOS'!$H$148),"")</f>
        <v/>
      </c>
      <c r="BA35" s="310" t="str">
        <f>IF(AND('MAPA DE RIESGOS'!$V$154="Baja",'MAPA DE RIESGOS'!$Z$154="Catastrófico"),CONCATENATE("R",'MAPA DE RIESGOS'!$H$154),"")</f>
        <v/>
      </c>
      <c r="BB35" s="310" t="str">
        <f>IF(AND('MAPA DE RIESGOS'!$V$160="Baja",'MAPA DE RIESGOS'!$Z$160="Catastrófico"),CONCATENATE("R",'MAPA DE RIESGOS'!$H$160),"")</f>
        <v/>
      </c>
      <c r="BC35" s="310" t="str">
        <f>IF(AND('MAPA DE RIESGOS'!$V$166="Baja",'MAPA DE RIESGOS'!$Z$166="Catastrófico"),CONCATENATE("R",'MAPA DE RIESGOS'!$H$166),"")</f>
        <v/>
      </c>
      <c r="BD35" s="310" t="str">
        <f>IF(AND('MAPA DE RIESGOS'!$V$172="Baja",'MAPA DE RIESGOS'!$Z$172="Catastrófico"),CONCATENATE("R",'MAPA DE RIESGOS'!$H$172),"")</f>
        <v/>
      </c>
      <c r="BE35" s="310" t="str">
        <f>IF(AND('MAPA DE RIESGOS'!$V$178="Baja",'MAPA DE RIESGOS'!$Z$178="Catastrófico"),CONCATENATE("R",'MAPA DE RIESGOS'!$H$178),"")</f>
        <v/>
      </c>
      <c r="BF35" s="310" t="str">
        <f>IF(AND('MAPA DE RIESGOS'!$V$184="Baja",'MAPA DE RIESGOS'!$Z$184="Catastrófico"),CONCATENATE("R",'MAPA DE RIESGOS'!$H$184),"")</f>
        <v/>
      </c>
      <c r="BG35" s="308" t="str">
        <f>IF(AND('MAPA DE RIESGOS'!$V$190="Baja",'MAPA DE RIESGOS'!$Z$190="Catastrófico"),CONCATENATE("R",'MAPA DE RIESGOS'!$H$190),"")</f>
        <v/>
      </c>
      <c r="BH35" s="67"/>
      <c r="BI35" s="876"/>
      <c r="BJ35" s="877"/>
      <c r="BK35" s="877"/>
      <c r="BL35" s="877"/>
      <c r="BM35" s="877"/>
      <c r="BN35" s="878"/>
    </row>
    <row r="36" spans="2:66" ht="34.5" customHeight="1">
      <c r="B36" s="844"/>
      <c r="C36" s="844"/>
      <c r="D36" s="845"/>
      <c r="E36" s="835"/>
      <c r="F36" s="836"/>
      <c r="G36" s="836"/>
      <c r="H36" s="836"/>
      <c r="I36" s="836"/>
      <c r="J36" s="329" t="str">
        <f>IF(AND('MAPA DE RIESGOS'!$V$196="Baja",'MAPA DE RIESGOS'!$Z$196="Leve"),CONCATENATE("R",'MAPA DE RIESGOS'!$H$196),"")</f>
        <v/>
      </c>
      <c r="K36" s="333" t="str">
        <f>IF(AND('MAPA DE RIESGOS'!$V$202="Baja",'MAPA DE RIESGOS'!$Z$202="Leve"),CONCATENATE("R",'MAPA DE RIESGOS'!$H$202),"")</f>
        <v/>
      </c>
      <c r="L36" s="333" t="str">
        <f>IF(AND('MAPA DE RIESGOS'!$V$208="Baja",'MAPA DE RIESGOS'!$Z$208="Leve"),CONCATENATE("R",'MAPA DE RIESGOS'!$H$208),"")</f>
        <v/>
      </c>
      <c r="M36" s="333" t="str">
        <f>IF(AND('MAPA DE RIESGOS'!$V$214="Baja",'MAPA DE RIESGOS'!$Z$214="Leve"),CONCATENATE("R",'MAPA DE RIESGOS'!$H$214),"")</f>
        <v/>
      </c>
      <c r="N36" s="333" t="str">
        <f>IF(AND('MAPA DE RIESGOS'!$V$220="Baja",'MAPA DE RIESGOS'!$Z$220="Leve"),CONCATENATE("R",'MAPA DE RIESGOS'!$H$220),"")</f>
        <v/>
      </c>
      <c r="O36" s="333" t="str">
        <f>IF(AND('MAPA DE RIESGOS'!$V$232="Baja",'MAPA DE RIESGOS'!$Z$232="Leve"),CONCATENATE("R",'MAPA DE RIESGOS'!$H$232),"")</f>
        <v/>
      </c>
      <c r="P36" s="333" t="str">
        <f>IF(AND('MAPA DE RIESGOS'!$V$238="Baja",'MAPA DE RIESGOS'!$Z$238="Leve"),CONCATENATE("R",'MAPA DE RIESGOS'!$H$238),"")</f>
        <v/>
      </c>
      <c r="Q36" s="333" t="str">
        <f>IF(AND('MAPA DE RIESGOS'!$V$244="Baja",'MAPA DE RIESGOS'!$Z$244="Leve"),CONCATENATE("R",'MAPA DE RIESGOS'!$H$244),"")</f>
        <v/>
      </c>
      <c r="R36" s="333" t="str">
        <f>IF(AND('MAPA DE RIESGOS'!$V$250="Baja",'MAPA DE RIESGOS'!$Z$250="Leve"),CONCATENATE("R",'MAPA DE RIESGOS'!$H$250),"")</f>
        <v/>
      </c>
      <c r="S36" s="332" t="str">
        <f>IF(AND('MAPA DE RIESGOS'!$V$256="Baja",'MAPA DE RIESGOS'!$Z$256="Leve"),CONCATENATE("R",'MAPA DE RIESGOS'!$H$256),"")</f>
        <v/>
      </c>
      <c r="T36" s="318" t="str">
        <f>IF(AND('MAPA DE RIESGOS'!$V$196="Baja",'MAPA DE RIESGOS'!$Z$196="Menor"),CONCATENATE("R",'MAPA DE RIESGOS'!$H$196),"")</f>
        <v/>
      </c>
      <c r="U36" s="323" t="str">
        <f>IF(AND('MAPA DE RIESGOS'!$V$202="Baja",'MAPA DE RIESGOS'!$Z$202="Menor"),CONCATENATE("R",'MAPA DE RIESGOS'!$H$202),"")</f>
        <v/>
      </c>
      <c r="V36" s="323" t="str">
        <f>IF(AND('MAPA DE RIESGOS'!$V$208="Baja",'MAPA DE RIESGOS'!$Z$208="Menor"),CONCATENATE("R",'MAPA DE RIESGOS'!$H$208),"")</f>
        <v/>
      </c>
      <c r="W36" s="323" t="str">
        <f>IF(AND('MAPA DE RIESGOS'!$V$214="Baja",'MAPA DE RIESGOS'!$Z$214="Menor"),CONCATENATE("R",'MAPA DE RIESGOS'!$H$214),"")</f>
        <v/>
      </c>
      <c r="X36" s="323" t="str">
        <f>IF(AND('MAPA DE RIESGOS'!$V$220="Baja",'MAPA DE RIESGOS'!$Z$220="Menor"),CONCATENATE("R",'MAPA DE RIESGOS'!$H$220),"")</f>
        <v/>
      </c>
      <c r="Y36" s="323" t="str">
        <f>IF(AND('MAPA DE RIESGOS'!$V$232="Baja",'MAPA DE RIESGOS'!$Z$232="Menor"),CONCATENATE("R",'MAPA DE RIESGOS'!$H$232),"")</f>
        <v/>
      </c>
      <c r="Z36" s="323" t="str">
        <f>IF(AND('MAPA DE RIESGOS'!$V$238="Baja",'MAPA DE RIESGOS'!$Z$238="Menor"),CONCATENATE("R",'MAPA DE RIESGOS'!$H$238),"")</f>
        <v/>
      </c>
      <c r="AA36" s="323" t="str">
        <f>IF(AND('MAPA DE RIESGOS'!$V$244="Baja",'MAPA DE RIESGOS'!$Z$244="Menor"),CONCATENATE("R",'MAPA DE RIESGOS'!$H$244),"")</f>
        <v/>
      </c>
      <c r="AB36" s="323" t="str">
        <f>IF(AND('MAPA DE RIESGOS'!$V$250="Baja",'MAPA DE RIESGOS'!$Z$250="Menor"),CONCATENATE("R",'MAPA DE RIESGOS'!$H$250),"")</f>
        <v/>
      </c>
      <c r="AC36" s="321" t="str">
        <f>IF(AND('MAPA DE RIESGOS'!$V$256="Baja",'MAPA DE RIESGOS'!$Z$256="Menor"),CONCATENATE("R",'MAPA DE RIESGOS'!$H$256),"")</f>
        <v/>
      </c>
      <c r="AD36" s="318" t="str">
        <f>IF(AND('MAPA DE RIESGOS'!$V$196="Baja",'MAPA DE RIESGOS'!$Z$196="Moderado"),CONCATENATE("R",'MAPA DE RIESGOS'!$H$196),"")</f>
        <v/>
      </c>
      <c r="AE36" s="323" t="str">
        <f>IF(AND('MAPA DE RIESGOS'!$V$202="Baja",'MAPA DE RIESGOS'!$Z$202="Moderado"),CONCATENATE("R",'MAPA DE RIESGOS'!$H$202),"")</f>
        <v/>
      </c>
      <c r="AF36" s="323" t="str">
        <f>IF(AND('MAPA DE RIESGOS'!$V$208="Baja",'MAPA DE RIESGOS'!$Z$208="Moderado"),CONCATENATE("R",'MAPA DE RIESGOS'!$H$208),"")</f>
        <v/>
      </c>
      <c r="AG36" s="323" t="str">
        <f>IF(AND('MAPA DE RIESGOS'!$V$214="Baja",'MAPA DE RIESGOS'!$Z$214="Moderado"),CONCATENATE("R",'MAPA DE RIESGOS'!$H$214),"")</f>
        <v/>
      </c>
      <c r="AH36" s="323" t="str">
        <f>IF(AND('MAPA DE RIESGOS'!$V$220="Baja",'MAPA DE RIESGOS'!$Z$220="Moderado"),CONCATENATE("R",'MAPA DE RIESGOS'!$H$220),"")</f>
        <v/>
      </c>
      <c r="AI36" s="323" t="str">
        <f>IF(AND('MAPA DE RIESGOS'!$V$232="Baja",'MAPA DE RIESGOS'!$Z$232="Moderado"),CONCATENATE("R",'MAPA DE RIESGOS'!$H$232),"")</f>
        <v/>
      </c>
      <c r="AJ36" s="323" t="str">
        <f>IF(AND('MAPA DE RIESGOS'!$V$238="Baja",'MAPA DE RIESGOS'!$Z$238="Moderado"),CONCATENATE("R",'MAPA DE RIESGOS'!$H$238),"")</f>
        <v/>
      </c>
      <c r="AK36" s="323" t="str">
        <f>IF(AND('MAPA DE RIESGOS'!$V$244="Baja",'MAPA DE RIESGOS'!$Z$244="Moderado"),CONCATENATE("R",'MAPA DE RIESGOS'!$H$244),"")</f>
        <v/>
      </c>
      <c r="AL36" s="323" t="str">
        <f>IF(AND('MAPA DE RIESGOS'!$V$250="Baja",'MAPA DE RIESGOS'!$Z$250="Moderado"),CONCATENATE("R",'MAPA DE RIESGOS'!$H$250),"")</f>
        <v/>
      </c>
      <c r="AM36" s="321" t="str">
        <f>IF(AND('MAPA DE RIESGOS'!$V$256="Baja",'MAPA DE RIESGOS'!$Z$256="Moderado"),CONCATENATE("R",'MAPA DE RIESGOS'!$H$256),"")</f>
        <v/>
      </c>
      <c r="AN36" s="299" t="str">
        <f>IF(AND('MAPA DE RIESGOS'!$V$196="Baja",'MAPA DE RIESGOS'!$Z$196="Mayor"),CONCATENATE("R",'MAPA DE RIESGOS'!$H$196),"")</f>
        <v/>
      </c>
      <c r="AO36" s="309" t="str">
        <f>IF(AND('MAPA DE RIESGOS'!$V$202="Baja",'MAPA DE RIESGOS'!$Z$202="Mayor"),CONCATENATE("R",'MAPA DE RIESGOS'!$H$202),"")</f>
        <v/>
      </c>
      <c r="AP36" s="309" t="str">
        <f>IF(AND('MAPA DE RIESGOS'!$V$208="Baja",'MAPA DE RIESGOS'!$Z$208="Mayor"),CONCATENATE("R",'MAPA DE RIESGOS'!$H$208),"")</f>
        <v/>
      </c>
      <c r="AQ36" s="309" t="str">
        <f>IF(AND('MAPA DE RIESGOS'!$V$214="Baja",'MAPA DE RIESGOS'!$Z$214="Mayor"),CONCATENATE("R",'MAPA DE RIESGOS'!$H$214),"")</f>
        <v/>
      </c>
      <c r="AR36" s="309" t="str">
        <f>IF(AND('MAPA DE RIESGOS'!$V$220="Baja",'MAPA DE RIESGOS'!$Z$220="Mayor"),CONCATENATE("R",'MAPA DE RIESGOS'!$H$220),"")</f>
        <v/>
      </c>
      <c r="AS36" s="309" t="str">
        <f>IF(AND('MAPA DE RIESGOS'!$V$232="Baja",'MAPA DE RIESGOS'!$Z$232="Mayor"),CONCATENATE("R",'MAPA DE RIESGOS'!$H$232),"")</f>
        <v/>
      </c>
      <c r="AT36" s="309" t="str">
        <f>IF(AND('MAPA DE RIESGOS'!$V$238="Baja",'MAPA DE RIESGOS'!$Z$238="Mayor"),CONCATENATE("R",'MAPA DE RIESGOS'!$H$238),"")</f>
        <v/>
      </c>
      <c r="AU36" s="309" t="str">
        <f>IF(AND('MAPA DE RIESGOS'!$V$244="Baja",'MAPA DE RIESGOS'!$Z$244="Mayor"),CONCATENATE("R",'MAPA DE RIESGOS'!$H$244),"")</f>
        <v/>
      </c>
      <c r="AV36" s="309" t="str">
        <f>IF(AND('MAPA DE RIESGOS'!$V$250="Baja",'MAPA DE RIESGOS'!$Z$250="Mayor"),CONCATENATE("R",'MAPA DE RIESGOS'!$H$250),"")</f>
        <v/>
      </c>
      <c r="AW36" s="302" t="str">
        <f>IF(AND('MAPA DE RIESGOS'!$V$256="Baja",'MAPA DE RIESGOS'!$Z$256="Mayor"),CONCATENATE("R",'MAPA DE RIESGOS'!$H$256),"")</f>
        <v/>
      </c>
      <c r="AX36" s="305" t="str">
        <f>IF(AND('MAPA DE RIESGOS'!$V$196="Baja",'MAPA DE RIESGOS'!$Z$196="Catastrófico"),CONCATENATE("R",'MAPA DE RIESGOS'!$H$196),"")</f>
        <v/>
      </c>
      <c r="AY36" s="310" t="str">
        <f>IF(AND('MAPA DE RIESGOS'!$V$202="Baja",'MAPA DE RIESGOS'!$Z$202="Catastrófico"),CONCATENATE("R",'MAPA DE RIESGOS'!$H$202),"")</f>
        <v/>
      </c>
      <c r="AZ36" s="310" t="str">
        <f>IF(AND('MAPA DE RIESGOS'!$V$208="Baja",'MAPA DE RIESGOS'!$Z$208="Catastrófico"),CONCATENATE("R",'MAPA DE RIESGOS'!$H$208),"")</f>
        <v/>
      </c>
      <c r="BA36" s="310" t="str">
        <f>IF(AND('MAPA DE RIESGOS'!$V$214="Baja",'MAPA DE RIESGOS'!$Z$214="Catastrófico"),CONCATENATE("R",'MAPA DE RIESGOS'!$H$214),"")</f>
        <v/>
      </c>
      <c r="BB36" s="310" t="str">
        <f>IF(AND('MAPA DE RIESGOS'!$V$220="Baja",'MAPA DE RIESGOS'!$Z$220="Catastrófico"),CONCATENATE("R",'MAPA DE RIESGOS'!$H$220),"")</f>
        <v/>
      </c>
      <c r="BC36" s="310" t="str">
        <f>IF(AND('MAPA DE RIESGOS'!$V$232="Baja",'MAPA DE RIESGOS'!$Z$232="Catastrófico"),CONCATENATE("R",'MAPA DE RIESGOS'!$H$232),"")</f>
        <v/>
      </c>
      <c r="BD36" s="310" t="str">
        <f>IF(AND('MAPA DE RIESGOS'!$V$238="Baja",'MAPA DE RIESGOS'!$Z$238="Catastrófico"),CONCATENATE("R",'MAPA DE RIESGOS'!$H$238),"")</f>
        <v/>
      </c>
      <c r="BE36" s="310" t="str">
        <f>IF(AND('MAPA DE RIESGOS'!$V$244="Baja",'MAPA DE RIESGOS'!$Z$244="Catastrófico"),CONCATENATE("R",'MAPA DE RIESGOS'!$H$244),"")</f>
        <v/>
      </c>
      <c r="BF36" s="310" t="str">
        <f>IF(AND('MAPA DE RIESGOS'!$V$250="Baja",'MAPA DE RIESGOS'!$Z$250="Catastrófico"),CONCATENATE("R",'MAPA DE RIESGOS'!$H$250),"")</f>
        <v/>
      </c>
      <c r="BG36" s="308" t="str">
        <f>IF(AND('MAPA DE RIESGOS'!$V$256="Baja",'MAPA DE RIESGOS'!$Z$256="Catastrófico"),CONCATENATE("R",'MAPA DE RIESGOS'!$H$256),"")</f>
        <v/>
      </c>
      <c r="BH36" s="67"/>
      <c r="BI36" s="876"/>
      <c r="BJ36" s="877"/>
      <c r="BK36" s="877"/>
      <c r="BL36" s="877"/>
      <c r="BM36" s="877"/>
      <c r="BN36" s="878"/>
    </row>
    <row r="37" spans="2:66" ht="34.5" customHeight="1">
      <c r="B37" s="844"/>
      <c r="C37" s="844"/>
      <c r="D37" s="845"/>
      <c r="E37" s="835"/>
      <c r="F37" s="836"/>
      <c r="G37" s="836"/>
      <c r="H37" s="836"/>
      <c r="I37" s="836"/>
      <c r="J37" s="329" t="str">
        <f>IF(AND('MAPA DE RIESGOS'!$V$262="Baja",'MAPA DE RIESGOS'!$Z$262="Leve"),CONCATENATE("R",'MAPA DE RIESGOS'!$H$262),"")</f>
        <v/>
      </c>
      <c r="K37" s="333" t="str">
        <f>IF(AND('MAPA DE RIESGOS'!$V$268="Baja",'MAPA DE RIESGOS'!$Z$268="Leve"),CONCATENATE("R",'MAPA DE RIESGOS'!$H$268),"")</f>
        <v/>
      </c>
      <c r="L37" s="333" t="str">
        <f>IF(AND('MAPA DE RIESGOS'!$V$274="Baja",'MAPA DE RIESGOS'!$Z$274="Leve"),CONCATENATE("R",'MAPA DE RIESGOS'!$H$274),"")</f>
        <v/>
      </c>
      <c r="M37" s="333" t="str">
        <f>IF(AND('MAPA DE RIESGOS'!$V$280="Baja",'MAPA DE RIESGOS'!$Z$280="Leve"),CONCATENATE("R",'MAPA DE RIESGOS'!$H$280),"")</f>
        <v/>
      </c>
      <c r="N37" s="333" t="str">
        <f>IF(AND('MAPA DE RIESGOS'!$V$286="Baja",'MAPA DE RIESGOS'!$Z$286="Leve"),CONCATENATE("R",'MAPA DE RIESGOS'!$H$286),"")</f>
        <v/>
      </c>
      <c r="O37" s="333" t="str">
        <f>IF(AND('MAPA DE RIESGOS'!$V$292="Baja",'MAPA DE RIESGOS'!$Z$292="Leve"),CONCATENATE("R",'MAPA DE RIESGOS'!$H$292),"")</f>
        <v/>
      </c>
      <c r="P37" s="333" t="str">
        <f>IF(AND('MAPA DE RIESGOS'!$V$298="Baja",'MAPA DE RIESGOS'!$Z$298="Leve"),CONCATENATE("R",'MAPA DE RIESGOS'!$H$298),"")</f>
        <v/>
      </c>
      <c r="Q37" s="333" t="str">
        <f>IF(AND('MAPA DE RIESGOS'!$V$304="Baja",'MAPA DE RIESGOS'!$Z$304="Leve"),CONCATENATE("R",'MAPA DE RIESGOS'!$H$304),"")</f>
        <v/>
      </c>
      <c r="R37" s="333" t="str">
        <f>IF(AND('MAPA DE RIESGOS'!$V$310="Baja",'MAPA DE RIESGOS'!$Z$310="Leve"),CONCATENATE("R",'MAPA DE RIESGOS'!$H$310),"")</f>
        <v/>
      </c>
      <c r="S37" s="332" t="str">
        <f>IF(AND('MAPA DE RIESGOS'!$V$316="Baja",'MAPA DE RIESGOS'!$Z$316="Leve"),CONCATENATE("R",'MAPA DE RIESGOS'!$H$316),"")</f>
        <v/>
      </c>
      <c r="T37" s="318" t="str">
        <f>IF(AND('MAPA DE RIESGOS'!$V$262="Baja",'MAPA DE RIESGOS'!$Z$262="Menor"),CONCATENATE("R",'MAPA DE RIESGOS'!$H$262),"")</f>
        <v/>
      </c>
      <c r="U37" s="323" t="str">
        <f>IF(AND('MAPA DE RIESGOS'!$V$268="Baja",'MAPA DE RIESGOS'!$Z$268="Menor"),CONCATENATE("R",'MAPA DE RIESGOS'!$H$268),"")</f>
        <v/>
      </c>
      <c r="V37" s="323" t="str">
        <f>IF(AND('MAPA DE RIESGOS'!$V$274="Baja",'MAPA DE RIESGOS'!$Z$274="Menor"),CONCATENATE("R",'MAPA DE RIESGOS'!$H$274),"")</f>
        <v/>
      </c>
      <c r="W37" s="323" t="str">
        <f>IF(AND('MAPA DE RIESGOS'!$V$280="Baja",'MAPA DE RIESGOS'!$Z$280="Menor"),CONCATENATE("R",'MAPA DE RIESGOS'!$H$280),"")</f>
        <v/>
      </c>
      <c r="X37" s="323" t="str">
        <f>IF(AND('MAPA DE RIESGOS'!$V$286="Baja",'MAPA DE RIESGOS'!$Z$286="Menor"),CONCATENATE("R",'MAPA DE RIESGOS'!$H$286),"")</f>
        <v/>
      </c>
      <c r="Y37" s="323" t="str">
        <f>IF(AND('MAPA DE RIESGOS'!$V$292="Baja",'MAPA DE RIESGOS'!$Z$292="Menor"),CONCATENATE("R",'MAPA DE RIESGOS'!$H$292),"")</f>
        <v/>
      </c>
      <c r="Z37" s="323" t="str">
        <f>IF(AND('MAPA DE RIESGOS'!$V$298="Baja",'MAPA DE RIESGOS'!$Z$298="Menor"),CONCATENATE("R",'MAPA DE RIESGOS'!$H$298),"")</f>
        <v/>
      </c>
      <c r="AA37" s="323" t="str">
        <f>IF(AND('MAPA DE RIESGOS'!$V$304="Baja",'MAPA DE RIESGOS'!$Z$304="Menor"),CONCATENATE("R",'MAPA DE RIESGOS'!$H$304),"")</f>
        <v/>
      </c>
      <c r="AB37" s="323" t="str">
        <f>IF(AND('MAPA DE RIESGOS'!$V$310="Baja",'MAPA DE RIESGOS'!$Z$310="Menor"),CONCATENATE("R",'MAPA DE RIESGOS'!$H$310),"")</f>
        <v/>
      </c>
      <c r="AC37" s="321" t="str">
        <f>IF(AND('MAPA DE RIESGOS'!$V$316="Baja",'MAPA DE RIESGOS'!$Z$316="Menor"),CONCATENATE("R",'MAPA DE RIESGOS'!$H$316),"")</f>
        <v/>
      </c>
      <c r="AD37" s="318" t="str">
        <f>IF(AND('MAPA DE RIESGOS'!$V$262="Baja",'MAPA DE RIESGOS'!$Z$262="Moderado"),CONCATENATE("R",'MAPA DE RIESGOS'!$H$262),"")</f>
        <v/>
      </c>
      <c r="AE37" s="323" t="str">
        <f>IF(AND('MAPA DE RIESGOS'!$V$268="Baja",'MAPA DE RIESGOS'!$Z$268="Moderado"),CONCATENATE("R",'MAPA DE RIESGOS'!$H$268),"")</f>
        <v/>
      </c>
      <c r="AF37" s="323" t="str">
        <f>IF(AND('MAPA DE RIESGOS'!$V$274="Baja",'MAPA DE RIESGOS'!$Z$274="Moderado"),CONCATENATE("R",'MAPA DE RIESGOS'!$H$274),"")</f>
        <v/>
      </c>
      <c r="AG37" s="323" t="str">
        <f>IF(AND('MAPA DE RIESGOS'!$V$280="Baja",'MAPA DE RIESGOS'!$Z$280="Moderado"),CONCATENATE("R",'MAPA DE RIESGOS'!$H$280),"")</f>
        <v/>
      </c>
      <c r="AH37" s="323" t="str">
        <f>IF(AND('MAPA DE RIESGOS'!$V$286="Baja",'MAPA DE RIESGOS'!$Z$286="Moderado"),CONCATENATE("R",'MAPA DE RIESGOS'!$H$286),"")</f>
        <v/>
      </c>
      <c r="AI37" s="323" t="str">
        <f>IF(AND('MAPA DE RIESGOS'!$V$292="Baja",'MAPA DE RIESGOS'!$Z$292="Moderado"),CONCATENATE("R",'MAPA DE RIESGOS'!$H$292),"")</f>
        <v/>
      </c>
      <c r="AJ37" s="323" t="str">
        <f>IF(AND('MAPA DE RIESGOS'!$V$298="Baja",'MAPA DE RIESGOS'!$Z$298="Moderado"),CONCATENATE("R",'MAPA DE RIESGOS'!$H$298),"")</f>
        <v>R48</v>
      </c>
      <c r="AK37" s="323" t="str">
        <f>IF(AND('MAPA DE RIESGOS'!$V$304="Baja",'MAPA DE RIESGOS'!$Z$304="Moderado"),CONCATENATE("R",'MAPA DE RIESGOS'!$H$304),"")</f>
        <v>R49</v>
      </c>
      <c r="AL37" s="323" t="str">
        <f>IF(AND('MAPA DE RIESGOS'!$V$310="Baja",'MAPA DE RIESGOS'!$Z$310="Moderado"),CONCATENATE("R",'MAPA DE RIESGOS'!$H$310),"")</f>
        <v>R50</v>
      </c>
      <c r="AM37" s="321" t="str">
        <f>IF(AND('MAPA DE RIESGOS'!$V$316="Baja",'MAPA DE RIESGOS'!$Z$316="Moderado"),CONCATENATE("R",'MAPA DE RIESGOS'!$H$316),"")</f>
        <v/>
      </c>
      <c r="AN37" s="299" t="str">
        <f>IF(AND('MAPA DE RIESGOS'!$V$262="Baja",'MAPA DE RIESGOS'!$Z$262="Mayor"),CONCATENATE("R",'MAPA DE RIESGOS'!$H$262),"")</f>
        <v/>
      </c>
      <c r="AO37" s="309" t="str">
        <f>IF(AND('MAPA DE RIESGOS'!$V$268="Baja",'MAPA DE RIESGOS'!$Z$268="Mayor"),CONCATENATE("R",'MAPA DE RIESGOS'!$H$268),"")</f>
        <v/>
      </c>
      <c r="AP37" s="309" t="str">
        <f>IF(AND('MAPA DE RIESGOS'!$V$274="Baja",'MAPA DE RIESGOS'!$Z$274="Mayor"),CONCATENATE("R",'MAPA DE RIESGOS'!$H$274),"")</f>
        <v/>
      </c>
      <c r="AQ37" s="309" t="str">
        <f>IF(AND('MAPA DE RIESGOS'!$V$280="Baja",'MAPA DE RIESGOS'!$Z$280="Mayor"),CONCATENATE("R",'MAPA DE RIESGOS'!$H$280),"")</f>
        <v/>
      </c>
      <c r="AR37" s="309" t="str">
        <f>IF(AND('MAPA DE RIESGOS'!$V$286="Baja",'MAPA DE RIESGOS'!$Z$286="Mayor"),CONCATENATE("R",'MAPA DE RIESGOS'!$H$286),"")</f>
        <v/>
      </c>
      <c r="AS37" s="309" t="str">
        <f>IF(AND('MAPA DE RIESGOS'!$V$292="Baja",'MAPA DE RIESGOS'!$Z$292="Mayor"),CONCATENATE("R",'MAPA DE RIESGOS'!$H$292),"")</f>
        <v/>
      </c>
      <c r="AT37" s="309" t="str">
        <f>IF(AND('MAPA DE RIESGOS'!$V$298="Baja",'MAPA DE RIESGOS'!$Z$298="Mayor"),CONCATENATE("R",'MAPA DE RIESGOS'!$H$298),"")</f>
        <v/>
      </c>
      <c r="AU37" s="309" t="str">
        <f>IF(AND('MAPA DE RIESGOS'!$V$304="Baja",'MAPA DE RIESGOS'!$Z$304="Mayor"),CONCATENATE("R",'MAPA DE RIESGOS'!$H$304),"")</f>
        <v/>
      </c>
      <c r="AV37" s="309" t="str">
        <f>IF(AND('MAPA DE RIESGOS'!$V$310="Baja",'MAPA DE RIESGOS'!$Z$310="Mayor"),CONCATENATE("R",'MAPA DE RIESGOS'!$H$310),"")</f>
        <v/>
      </c>
      <c r="AW37" s="302" t="str">
        <f>IF(AND('MAPA DE RIESGOS'!$V$316="Baja",'MAPA DE RIESGOS'!$Z$316="Mayor"),CONCATENATE("R",'MAPA DE RIESGOS'!$H$316),"")</f>
        <v/>
      </c>
      <c r="AX37" s="305" t="str">
        <f>IF(AND('MAPA DE RIESGOS'!$V$262="Baja",'MAPA DE RIESGOS'!$Z$262="Catastrófico"),CONCATENATE("R",'MAPA DE RIESGOS'!$H$262),"")</f>
        <v/>
      </c>
      <c r="AY37" s="310" t="str">
        <f>IF(AND('MAPA DE RIESGOS'!$V$268="Baja",'MAPA DE RIESGOS'!$Z$268="Catastrófico"),CONCATENATE("R",'MAPA DE RIESGOS'!$H$268),"")</f>
        <v/>
      </c>
      <c r="AZ37" s="310" t="str">
        <f>IF(AND('MAPA DE RIESGOS'!$V$274="Baja",'MAPA DE RIESGOS'!$Z$274="Catastrófico"),CONCATENATE("R",'MAPA DE RIESGOS'!$H$274),"")</f>
        <v/>
      </c>
      <c r="BA37" s="310" t="str">
        <f>IF(AND('MAPA DE RIESGOS'!$V$280="Baja",'MAPA DE RIESGOS'!$Z$280="Catastrófico"),CONCATENATE("R",'MAPA DE RIESGOS'!$H$280),"")</f>
        <v/>
      </c>
      <c r="BB37" s="310" t="str">
        <f>IF(AND('MAPA DE RIESGOS'!$V$286="Baja",'MAPA DE RIESGOS'!$Z$286="Catastrófico"),CONCATENATE("R",'MAPA DE RIESGOS'!$H$286),"")</f>
        <v/>
      </c>
      <c r="BC37" s="310" t="str">
        <f>IF(AND('MAPA DE RIESGOS'!$V$292="Baja",'MAPA DE RIESGOS'!$Z$292="Catastrófico"),CONCATENATE("R",'MAPA DE RIESGOS'!$H$292),"")</f>
        <v/>
      </c>
      <c r="BD37" s="310" t="str">
        <f>IF(AND('MAPA DE RIESGOS'!$V$298="Baja",'MAPA DE RIESGOS'!$Z$298="Catastrófico"),CONCATENATE("R",'MAPA DE RIESGOS'!$H$298),"")</f>
        <v/>
      </c>
      <c r="BE37" s="310" t="str">
        <f>IF(AND('MAPA DE RIESGOS'!$V$304="Baja",'MAPA DE RIESGOS'!$Z$304="Catastrófico"),CONCATENATE("R",'MAPA DE RIESGOS'!$H$304),"")</f>
        <v/>
      </c>
      <c r="BF37" s="310" t="str">
        <f>IF(AND('MAPA DE RIESGOS'!$V$310="Baja",'MAPA DE RIESGOS'!$Z$310="Catastrófico"),CONCATENATE("R",'MAPA DE RIESGOS'!$H$310),"")</f>
        <v/>
      </c>
      <c r="BG37" s="308" t="str">
        <f>IF(AND('MAPA DE RIESGOS'!$V$316="Baja",'MAPA DE RIESGOS'!$Z$316="Catastrófico"),CONCATENATE("R",'MAPA DE RIESGOS'!$H$316),"")</f>
        <v/>
      </c>
      <c r="BH37" s="67"/>
      <c r="BI37" s="876"/>
      <c r="BJ37" s="877"/>
      <c r="BK37" s="877"/>
      <c r="BL37" s="877"/>
      <c r="BM37" s="877"/>
      <c r="BN37" s="878"/>
    </row>
    <row r="38" spans="2:66" ht="34.5" customHeight="1">
      <c r="B38" s="844"/>
      <c r="C38" s="844"/>
      <c r="D38" s="845"/>
      <c r="E38" s="835"/>
      <c r="F38" s="836"/>
      <c r="G38" s="836"/>
      <c r="H38" s="836"/>
      <c r="I38" s="836"/>
      <c r="J38" s="329" t="str">
        <f>IF(AND('MAPA DE RIESGOS'!$V$322="Baja",'MAPA DE RIESGOS'!$Z$322="Leve"),CONCATENATE("R",'MAPA DE RIESGOS'!$H$322),"")</f>
        <v/>
      </c>
      <c r="K38" s="333" t="str">
        <f>IF(AND('MAPA DE RIESGOS'!$V$328="Baja",'MAPA DE RIESGOS'!$Z$328="Leve"),CONCATENATE("R",'MAPA DE RIESGOS'!$H$328),"")</f>
        <v/>
      </c>
      <c r="L38" s="333" t="str">
        <f>IF(AND('MAPA DE RIESGOS'!$V$334="Baja",'MAPA DE RIESGOS'!$Z$334="Leve"),CONCATENATE("R",'MAPA DE RIESGOS'!$H$334),"")</f>
        <v/>
      </c>
      <c r="M38" s="333" t="str">
        <f>IF(AND('MAPA DE RIESGOS'!$V$340="Baja",'MAPA DE RIESGOS'!$Z$340="Leve"),CONCATENATE("R",'MAPA DE RIESGOS'!$H$340),"")</f>
        <v/>
      </c>
      <c r="N38" s="333" t="str">
        <f>IF(AND('MAPA DE RIESGOS'!$V$346="Baja",'MAPA DE RIESGOS'!$Z$346="Leve"),CONCATENATE("R",'MAPA DE RIESGOS'!$H$346),"")</f>
        <v/>
      </c>
      <c r="O38" s="333" t="str">
        <f>IF(AND('MAPA DE RIESGOS'!$V$352="Baja",'MAPA DE RIESGOS'!$Z$352="Leve"),CONCATENATE("R",'MAPA DE RIESGOS'!$H$352),"")</f>
        <v/>
      </c>
      <c r="P38" s="333" t="str">
        <f>IF(AND('MAPA DE RIESGOS'!$V$358="Baja",'MAPA DE RIESGOS'!$Z$358="Leve"),CONCATENATE("R",'MAPA DE RIESGOS'!$H$358),"")</f>
        <v/>
      </c>
      <c r="Q38" s="333" t="str">
        <f>IF(AND('MAPA DE RIESGOS'!$V$364="Baja",'MAPA DE RIESGOS'!$Z$364="Leve"),CONCATENATE("R",'MAPA DE RIESGOS'!$H$364),"")</f>
        <v/>
      </c>
      <c r="R38" s="333" t="str">
        <f>IF(AND('MAPA DE RIESGOS'!$V$370="Baja",'MAPA DE RIESGOS'!$Z$370="Leve"),CONCATENATE("R",'MAPA DE RIESGOS'!$H$370),"")</f>
        <v/>
      </c>
      <c r="S38" s="332" t="str">
        <f>IF(AND('MAPA DE RIESGOS'!$V$376="Baja",'MAPA DE RIESGOS'!$Z$376="Leve"),CONCATENATE("R",'MAPA DE RIESGOS'!$H$376),"")</f>
        <v/>
      </c>
      <c r="T38" s="318" t="str">
        <f>IF(AND('MAPA DE RIESGOS'!$V$322="Baja",'MAPA DE RIESGOS'!$Z$322="Menor"),CONCATENATE("R",'MAPA DE RIESGOS'!$H$322),"")</f>
        <v/>
      </c>
      <c r="U38" s="323" t="str">
        <f>IF(AND('MAPA DE RIESGOS'!$V$328="Baja",'MAPA DE RIESGOS'!$Z$328="Menor"),CONCATENATE("R",'MAPA DE RIESGOS'!$H$328),"")</f>
        <v/>
      </c>
      <c r="V38" s="323" t="str">
        <f>IF(AND('MAPA DE RIESGOS'!$V$334="Baja",'MAPA DE RIESGOS'!$Z$334="Menor"),CONCATENATE("R",'MAPA DE RIESGOS'!$H$334),"")</f>
        <v/>
      </c>
      <c r="W38" s="323" t="str">
        <f>IF(AND('MAPA DE RIESGOS'!$V$340="Baja",'MAPA DE RIESGOS'!$Z$340="Menor"),CONCATENATE("R",'MAPA DE RIESGOS'!$H$340),"")</f>
        <v/>
      </c>
      <c r="X38" s="323" t="str">
        <f>IF(AND('MAPA DE RIESGOS'!$V$346="Baja",'MAPA DE RIESGOS'!$Z$346="Menor"),CONCATENATE("R",'MAPA DE RIESGOS'!$H$346),"")</f>
        <v/>
      </c>
      <c r="Y38" s="323" t="str">
        <f>IF(AND('MAPA DE RIESGOS'!$V$352="Baja",'MAPA DE RIESGOS'!$Z$352="Menor"),CONCATENATE("R",'MAPA DE RIESGOS'!$H$352),"")</f>
        <v/>
      </c>
      <c r="Z38" s="323" t="str">
        <f>IF(AND('MAPA DE RIESGOS'!$V$358="Baja",'MAPA DE RIESGOS'!$Z$358="Menor"),CONCATENATE("R",'MAPA DE RIESGOS'!$H$358),"")</f>
        <v/>
      </c>
      <c r="AA38" s="323" t="str">
        <f>IF(AND('MAPA DE RIESGOS'!$V$364="Baja",'MAPA DE RIESGOS'!$Z$364="Menor"),CONCATENATE("R",'MAPA DE RIESGOS'!$H$364),"")</f>
        <v/>
      </c>
      <c r="AB38" s="323" t="str">
        <f>IF(AND('MAPA DE RIESGOS'!$V$370="Baja",'MAPA DE RIESGOS'!$Z$370="Menor"),CONCATENATE("R",'MAPA DE RIESGOS'!$H$370),"")</f>
        <v/>
      </c>
      <c r="AC38" s="321" t="str">
        <f>IF(AND('MAPA DE RIESGOS'!$V$376="Baja",'MAPA DE RIESGOS'!$Z$376="Menor"),CONCATENATE("R",'MAPA DE RIESGOS'!$H$376),"")</f>
        <v/>
      </c>
      <c r="AD38" s="318" t="str">
        <f>IF(AND('MAPA DE RIESGOS'!$V$322="Baja",'MAPA DE RIESGOS'!$Z$322="Moderado"),CONCATENATE("R",'MAPA DE RIESGOS'!$H$322),"")</f>
        <v/>
      </c>
      <c r="AE38" s="323" t="str">
        <f>IF(AND('MAPA DE RIESGOS'!$V$328="Baja",'MAPA DE RIESGOS'!$Z$328="Moderado"),CONCATENATE("R",'MAPA DE RIESGOS'!$H$328),"")</f>
        <v>R53</v>
      </c>
      <c r="AF38" s="323" t="str">
        <f>IF(AND('MAPA DE RIESGOS'!$V$334="Baja",'MAPA DE RIESGOS'!$Z$334="Moderado"),CONCATENATE("R",'MAPA DE RIESGOS'!$H$334),"")</f>
        <v>R54</v>
      </c>
      <c r="AG38" s="323" t="str">
        <f>IF(AND('MAPA DE RIESGOS'!$V$340="Baja",'MAPA DE RIESGOS'!$Z$340="Moderado"),CONCATENATE("R",'MAPA DE RIESGOS'!$H$340),"")</f>
        <v/>
      </c>
      <c r="AH38" s="323" t="str">
        <f>IF(AND('MAPA DE RIESGOS'!$V$346="Baja",'MAPA DE RIESGOS'!$Z$346="Moderado"),CONCATENATE("R",'MAPA DE RIESGOS'!$H$346),"")</f>
        <v/>
      </c>
      <c r="AI38" s="323" t="str">
        <f>IF(AND('MAPA DE RIESGOS'!$V$352="Baja",'MAPA DE RIESGOS'!$Z$352="Moderado"),CONCATENATE("R",'MAPA DE RIESGOS'!$H$352),"")</f>
        <v/>
      </c>
      <c r="AJ38" s="323" t="str">
        <f>IF(AND('MAPA DE RIESGOS'!$V$358="Baja",'MAPA DE RIESGOS'!$Z$358="Moderado"),CONCATENATE("R",'MAPA DE RIESGOS'!$H$358),"")</f>
        <v/>
      </c>
      <c r="AK38" s="323" t="str">
        <f>IF(AND('MAPA DE RIESGOS'!$V$364="Baja",'MAPA DE RIESGOS'!$Z$364="Moderado"),CONCATENATE("R",'MAPA DE RIESGOS'!$H$364),"")</f>
        <v>R59</v>
      </c>
      <c r="AL38" s="323" t="str">
        <f>IF(AND('MAPA DE RIESGOS'!$V$370="Baja",'MAPA DE RIESGOS'!$Z$370="Moderado"),CONCATENATE("R",'MAPA DE RIESGOS'!$H$370),"")</f>
        <v>R60</v>
      </c>
      <c r="AM38" s="321" t="str">
        <f>IF(AND('MAPA DE RIESGOS'!$V$376="Baja",'MAPA DE RIESGOS'!$Z$376="Moderado"),CONCATENATE("R",'MAPA DE RIESGOS'!$H$376),"")</f>
        <v/>
      </c>
      <c r="AN38" s="299" t="str">
        <f>IF(AND('MAPA DE RIESGOS'!$V$322="Baja",'MAPA DE RIESGOS'!$Z$322="Mayor"),CONCATENATE("R",'MAPA DE RIESGOS'!$H$322),"")</f>
        <v/>
      </c>
      <c r="AO38" s="309" t="str">
        <f>IF(AND('MAPA DE RIESGOS'!$V$328="Baja",'MAPA DE RIESGOS'!$Z$328="Mayor"),CONCATENATE("R",'MAPA DE RIESGOS'!$H$328),"")</f>
        <v/>
      </c>
      <c r="AP38" s="309" t="str">
        <f>IF(AND('MAPA DE RIESGOS'!$V$334="Baja",'MAPA DE RIESGOS'!$Z$334="Mayor"),CONCATENATE("R",'MAPA DE RIESGOS'!$H$334),"")</f>
        <v/>
      </c>
      <c r="AQ38" s="309" t="str">
        <f>IF(AND('MAPA DE RIESGOS'!$V$340="Baja",'MAPA DE RIESGOS'!$Z$340="Mayor"),CONCATENATE("R",'MAPA DE RIESGOS'!$H$340),"")</f>
        <v/>
      </c>
      <c r="AR38" s="309" t="str">
        <f>IF(AND('MAPA DE RIESGOS'!$V$346="Baja",'MAPA DE RIESGOS'!$Z$346="Mayor"),CONCATENATE("R",'MAPA DE RIESGOS'!$H$346),"")</f>
        <v/>
      </c>
      <c r="AS38" s="309" t="str">
        <f>IF(AND('MAPA DE RIESGOS'!$V$352="Baja",'MAPA DE RIESGOS'!$Z$352="Mayor"),CONCATENATE("R",'MAPA DE RIESGOS'!$H$352),"")</f>
        <v/>
      </c>
      <c r="AT38" s="309" t="str">
        <f>IF(AND('MAPA DE RIESGOS'!$V$358="Baja",'MAPA DE RIESGOS'!$Z$358="Mayor"),CONCATENATE("R",'MAPA DE RIESGOS'!$H$358),"")</f>
        <v/>
      </c>
      <c r="AU38" s="309" t="str">
        <f>IF(AND('MAPA DE RIESGOS'!$V$364="Baja",'MAPA DE RIESGOS'!$Z$364="Mayor"),CONCATENATE("R",'MAPA DE RIESGOS'!$H$364),"")</f>
        <v/>
      </c>
      <c r="AV38" s="309" t="str">
        <f>IF(AND('MAPA DE RIESGOS'!$V$370="Baja",'MAPA DE RIESGOS'!$Z$370="Mayor"),CONCATENATE("R",'MAPA DE RIESGOS'!$H$370),"")</f>
        <v/>
      </c>
      <c r="AW38" s="302" t="str">
        <f>IF(AND('MAPA DE RIESGOS'!$V$376="Baja",'MAPA DE RIESGOS'!$Z$376="Mayor"),CONCATENATE("R",'MAPA DE RIESGOS'!$H$376),"")</f>
        <v/>
      </c>
      <c r="AX38" s="305" t="str">
        <f>IF(AND('MAPA DE RIESGOS'!$V$322="Baja",'MAPA DE RIESGOS'!$Z$322="Catastrófico"),CONCATENATE("R",'MAPA DE RIESGOS'!$H$322),"")</f>
        <v/>
      </c>
      <c r="AY38" s="310" t="str">
        <f>IF(AND('MAPA DE RIESGOS'!$V$328="Baja",'MAPA DE RIESGOS'!$Z$328="Catastrófico"),CONCATENATE("R",'MAPA DE RIESGOS'!$H$328),"")</f>
        <v/>
      </c>
      <c r="AZ38" s="310" t="str">
        <f>IF(AND('MAPA DE RIESGOS'!$V$334="Baja",'MAPA DE RIESGOS'!$Z$334="Catastrófico"),CONCATENATE("R",'MAPA DE RIESGOS'!$H$334),"")</f>
        <v/>
      </c>
      <c r="BA38" s="310" t="str">
        <f>IF(AND('MAPA DE RIESGOS'!$V$340="Baja",'MAPA DE RIESGOS'!$Z$340="Catastrófico"),CONCATENATE("R",'MAPA DE RIESGOS'!$H$340),"")</f>
        <v/>
      </c>
      <c r="BB38" s="310" t="str">
        <f>IF(AND('MAPA DE RIESGOS'!$V$346="Baja",'MAPA DE RIESGOS'!$Z$346="Catastrófico"),CONCATENATE("R",'MAPA DE RIESGOS'!$H$346),"")</f>
        <v/>
      </c>
      <c r="BC38" s="310" t="str">
        <f>IF(AND('MAPA DE RIESGOS'!$V$352="Baja",'MAPA DE RIESGOS'!$Z$352="Catastrófico"),CONCATENATE("R",'MAPA DE RIESGOS'!$H$352),"")</f>
        <v/>
      </c>
      <c r="BD38" s="310" t="str">
        <f>IF(AND('MAPA DE RIESGOS'!$V$358="Baja",'MAPA DE RIESGOS'!$Z$358="Catastrófico"),CONCATENATE("R",'MAPA DE RIESGOS'!$H$358),"")</f>
        <v/>
      </c>
      <c r="BE38" s="310" t="str">
        <f>IF(AND('MAPA DE RIESGOS'!$V$364="Baja",'MAPA DE RIESGOS'!$Z$364="Catastrófico"),CONCATENATE("R",'MAPA DE RIESGOS'!$H$364),"")</f>
        <v/>
      </c>
      <c r="BF38" s="310" t="str">
        <f>IF(AND('MAPA DE RIESGOS'!$V$370="Baja",'MAPA DE RIESGOS'!$Z$370="Catastrófico"),CONCATENATE("R",'MAPA DE RIESGOS'!$H$370),"")</f>
        <v/>
      </c>
      <c r="BG38" s="308" t="str">
        <f>IF(AND('MAPA DE RIESGOS'!$V$376="Baja",'MAPA DE RIESGOS'!$Z$376="Catastrófico"),CONCATENATE("R",'MAPA DE RIESGOS'!$H$376),"")</f>
        <v/>
      </c>
      <c r="BH38" s="67"/>
      <c r="BI38" s="876"/>
      <c r="BJ38" s="877"/>
      <c r="BK38" s="877"/>
      <c r="BL38" s="877"/>
      <c r="BM38" s="877"/>
      <c r="BN38" s="878"/>
    </row>
    <row r="39" spans="2:66" ht="34.5" customHeight="1">
      <c r="B39" s="844"/>
      <c r="C39" s="844"/>
      <c r="D39" s="845"/>
      <c r="E39" s="835"/>
      <c r="F39" s="836"/>
      <c r="G39" s="836"/>
      <c r="H39" s="836"/>
      <c r="I39" s="836"/>
      <c r="J39" s="329" t="str">
        <f>IF(AND('MAPA DE RIESGOS'!$V$382="Baja",'MAPA DE RIESGOS'!$Z$382="Leve"),CONCATENATE("R",'MAPA DE RIESGOS'!$H$382),"")</f>
        <v/>
      </c>
      <c r="K39" s="333" t="str">
        <f>IF(AND('MAPA DE RIESGOS'!$V$388="Baja",'MAPA DE RIESGOS'!$Z$388="Leve"),CONCATENATE("R",'MAPA DE RIESGOS'!$H$388),"")</f>
        <v/>
      </c>
      <c r="L39" s="333" t="str">
        <f>IF(AND('MAPA DE RIESGOS'!$V$394="Baja",'MAPA DE RIESGOS'!$Z$394="Leve"),CONCATENATE("R",'MAPA DE RIESGOS'!$H$394),"")</f>
        <v/>
      </c>
      <c r="M39" s="333" t="str">
        <f>IF(AND('MAPA DE RIESGOS'!$V$400="Baja",'MAPA DE RIESGOS'!$Z$400="Leve"),CONCATENATE("R",'MAPA DE RIESGOS'!$H$400),"")</f>
        <v/>
      </c>
      <c r="N39" s="333" t="str">
        <f>IF(AND('MAPA DE RIESGOS'!$V$406="Baja",'MAPA DE RIESGOS'!$Z$406="Leve"),CONCATENATE("R",'MAPA DE RIESGOS'!$H$406),"")</f>
        <v/>
      </c>
      <c r="O39" s="333" t="str">
        <f>IF(AND('MAPA DE RIESGOS'!$V$412="Baja",'MAPA DE RIESGOS'!$Z$412="Leve"),CONCATENATE("R",'MAPA DE RIESGOS'!$H$412),"")</f>
        <v/>
      </c>
      <c r="P39" s="333" t="str">
        <f>IF(AND('MAPA DE RIESGOS'!$V$418="Baja",'MAPA DE RIESGOS'!$Z$418="Leve"),CONCATENATE("R",'MAPA DE RIESGOS'!$H$418),"")</f>
        <v/>
      </c>
      <c r="Q39" s="333" t="str">
        <f>IF(AND('MAPA DE RIESGOS'!$V$424="Baja",'MAPA DE RIESGOS'!$Z$424="Leve"),CONCATENATE("R",'MAPA DE RIESGOS'!$H$424),"")</f>
        <v/>
      </c>
      <c r="R39" s="333" t="str">
        <f>IF(AND('MAPA DE RIESGOS'!$V$430="Baja",'MAPA DE RIESGOS'!$Z$430="Leve"),CONCATENATE("R",'MAPA DE RIESGOS'!$H$430),"")</f>
        <v/>
      </c>
      <c r="S39" s="332" t="str">
        <f>IF(AND('MAPA DE RIESGOS'!$V$436="Baja",'MAPA DE RIESGOS'!$Z$436="Leve"),CONCATENATE("R",'MAPA DE RIESGOS'!$H$436),"")</f>
        <v/>
      </c>
      <c r="T39" s="318" t="str">
        <f>IF(AND('MAPA DE RIESGOS'!$V$382="Baja",'MAPA DE RIESGOS'!$Z$382="Menor"),CONCATENATE("R",'MAPA DE RIESGOS'!$H$382),"")</f>
        <v/>
      </c>
      <c r="U39" s="323" t="str">
        <f>IF(AND('MAPA DE RIESGOS'!$V$388="Baja",'MAPA DE RIESGOS'!$Z$388="Menor"),CONCATENATE("R",'MAPA DE RIESGOS'!$H$388),"")</f>
        <v/>
      </c>
      <c r="V39" s="323" t="str">
        <f>IF(AND('MAPA DE RIESGOS'!$V$394="Baja",'MAPA DE RIESGOS'!$Z$394="Menor"),CONCATENATE("R",'MAPA DE RIESGOS'!$H$394),"")</f>
        <v/>
      </c>
      <c r="W39" s="323" t="str">
        <f>IF(AND('MAPA DE RIESGOS'!$V$400="Baja",'MAPA DE RIESGOS'!$Z$400="Menor"),CONCATENATE("R",'MAPA DE RIESGOS'!$H$400),"")</f>
        <v/>
      </c>
      <c r="X39" s="323" t="str">
        <f>IF(AND('MAPA DE RIESGOS'!$V$406="Baja",'MAPA DE RIESGOS'!$Z$406="Menor"),CONCATENATE("R",'MAPA DE RIESGOS'!$H$406),"")</f>
        <v/>
      </c>
      <c r="Y39" s="323" t="str">
        <f>IF(AND('MAPA DE RIESGOS'!$V$412="Baja",'MAPA DE RIESGOS'!$Z$412="Menor"),CONCATENATE("R",'MAPA DE RIESGOS'!$H$412),"")</f>
        <v/>
      </c>
      <c r="Z39" s="323" t="str">
        <f>IF(AND('MAPA DE RIESGOS'!$V$418="Baja",'MAPA DE RIESGOS'!$Z$418="Menor"),CONCATENATE("R",'MAPA DE RIESGOS'!$H$418),"")</f>
        <v/>
      </c>
      <c r="AA39" s="323" t="str">
        <f>IF(AND('MAPA DE RIESGOS'!$V$424="Baja",'MAPA DE RIESGOS'!$Z$424="Menor"),CONCATENATE("R",'MAPA DE RIESGOS'!$H$424),"")</f>
        <v/>
      </c>
      <c r="AB39" s="323" t="str">
        <f>IF(AND('MAPA DE RIESGOS'!$V$430="Baja",'MAPA DE RIESGOS'!$Z$430="Menor"),CONCATENATE("R",'MAPA DE RIESGOS'!$H$430),"")</f>
        <v/>
      </c>
      <c r="AC39" s="321" t="str">
        <f>IF(AND('MAPA DE RIESGOS'!$V$436="Baja",'MAPA DE RIESGOS'!$Z$436="Menor"),CONCATENATE("R",'MAPA DE RIESGOS'!$H$436),"")</f>
        <v/>
      </c>
      <c r="AD39" s="318" t="str">
        <f>IF(AND('MAPA DE RIESGOS'!$V$382="Baja",'MAPA DE RIESGOS'!$Z$382="Moderado"),CONCATENATE("R",'MAPA DE RIESGOS'!$H$382),"")</f>
        <v/>
      </c>
      <c r="AE39" s="323" t="str">
        <f>IF(AND('MAPA DE RIESGOS'!$V$388="Baja",'MAPA DE RIESGOS'!$Z$388="Moderado"),CONCATENATE("R",'MAPA DE RIESGOS'!$H$388),"")</f>
        <v>R63</v>
      </c>
      <c r="AF39" s="323" t="str">
        <f>IF(AND('MAPA DE RIESGOS'!$V$394="Baja",'MAPA DE RIESGOS'!$Z$394="Moderado"),CONCATENATE("R",'MAPA DE RIESGOS'!$H$394),"")</f>
        <v/>
      </c>
      <c r="AG39" s="323" t="str">
        <f>IF(AND('MAPA DE RIESGOS'!$V$400="Baja",'MAPA DE RIESGOS'!$Z$400="Moderado"),CONCATENATE("R",'MAPA DE RIESGOS'!$H$400),"")</f>
        <v/>
      </c>
      <c r="AH39" s="323" t="str">
        <f>IF(AND('MAPA DE RIESGOS'!$V$406="Baja",'MAPA DE RIESGOS'!$Z$406="Moderado"),CONCATENATE("R",'MAPA DE RIESGOS'!$H$406),"")</f>
        <v/>
      </c>
      <c r="AI39" s="323" t="str">
        <f>IF(AND('MAPA DE RIESGOS'!$V$412="Baja",'MAPA DE RIESGOS'!$Z$412="Moderado"),CONCATENATE("R",'MAPA DE RIESGOS'!$H$412),"")</f>
        <v/>
      </c>
      <c r="AJ39" s="323" t="str">
        <f>IF(AND('MAPA DE RIESGOS'!$V$418="Baja",'MAPA DE RIESGOS'!$Z$418="Moderado"),CONCATENATE("R",'MAPA DE RIESGOS'!$H$418),"")</f>
        <v/>
      </c>
      <c r="AK39" s="323" t="str">
        <f>IF(AND('MAPA DE RIESGOS'!$V$424="Baja",'MAPA DE RIESGOS'!$Z$424="Moderado"),CONCATENATE("R",'MAPA DE RIESGOS'!$H$424),"")</f>
        <v/>
      </c>
      <c r="AL39" s="323" t="str">
        <f>IF(AND('MAPA DE RIESGOS'!$V$430="Baja",'MAPA DE RIESGOS'!$Z$430="Moderado"),CONCATENATE("R",'MAPA DE RIESGOS'!$H$430),"")</f>
        <v/>
      </c>
      <c r="AM39" s="321" t="str">
        <f>IF(AND('MAPA DE RIESGOS'!$V$436="Baja",'MAPA DE RIESGOS'!$Z$436="Moderado"),CONCATENATE("R",'MAPA DE RIESGOS'!$H$436),"")</f>
        <v/>
      </c>
      <c r="AN39" s="299" t="str">
        <f>IF(AND('MAPA DE RIESGOS'!$V$382="Baja",'MAPA DE RIESGOS'!$Z$382="Mayor"),CONCATENATE("R",'MAPA DE RIESGOS'!$H$382),"")</f>
        <v/>
      </c>
      <c r="AO39" s="309" t="str">
        <f>IF(AND('MAPA DE RIESGOS'!$V$388="Baja",'MAPA DE RIESGOS'!$Z$388="Mayor"),CONCATENATE("R",'MAPA DE RIESGOS'!$H$388),"")</f>
        <v/>
      </c>
      <c r="AP39" s="309" t="str">
        <f>IF(AND('MAPA DE RIESGOS'!$V$394="Baja",'MAPA DE RIESGOS'!$Z$394="Mayor"),CONCATENATE("R",'MAPA DE RIESGOS'!$H$394),"")</f>
        <v/>
      </c>
      <c r="AQ39" s="309" t="str">
        <f>IF(AND('MAPA DE RIESGOS'!$V$400="Baja",'MAPA DE RIESGOS'!$Z$400="Mayor"),CONCATENATE("R",'MAPA DE RIESGOS'!$H$400),"")</f>
        <v/>
      </c>
      <c r="AR39" s="309" t="str">
        <f>IF(AND('MAPA DE RIESGOS'!$V$406="Baja",'MAPA DE RIESGOS'!$Z$406="Mayor"),CONCATENATE("R",'MAPA DE RIESGOS'!$H$406),"")</f>
        <v/>
      </c>
      <c r="AS39" s="309" t="str">
        <f>IF(AND('MAPA DE RIESGOS'!$V$412="Baja",'MAPA DE RIESGOS'!$Z$412="Mayor"),CONCATENATE("R",'MAPA DE RIESGOS'!$H$412),"")</f>
        <v/>
      </c>
      <c r="AT39" s="309" t="str">
        <f>IF(AND('MAPA DE RIESGOS'!$V$418="Baja",'MAPA DE RIESGOS'!$Z$418="Mayor"),CONCATENATE("R",'MAPA DE RIESGOS'!$H$418),"")</f>
        <v/>
      </c>
      <c r="AU39" s="309" t="str">
        <f>IF(AND('MAPA DE RIESGOS'!$V$424="Baja",'MAPA DE RIESGOS'!$Z$424="Mayor"),CONCATENATE("R",'MAPA DE RIESGOS'!$H$424),"")</f>
        <v/>
      </c>
      <c r="AV39" s="309" t="str">
        <f>IF(AND('MAPA DE RIESGOS'!$V$430="Baja",'MAPA DE RIESGOS'!$Z$430="Mayor"),CONCATENATE("R",'MAPA DE RIESGOS'!$H$430),"")</f>
        <v/>
      </c>
      <c r="AW39" s="302" t="str">
        <f>IF(AND('MAPA DE RIESGOS'!$V$436="Baja",'MAPA DE RIESGOS'!$Z$436="Mayor"),CONCATENATE("R",'MAPA DE RIESGOS'!$H$436),"")</f>
        <v/>
      </c>
      <c r="AX39" s="305" t="str">
        <f>IF(AND('MAPA DE RIESGOS'!$V$382="Baja",'MAPA DE RIESGOS'!$Z$382="Catastrófico"),CONCATENATE("R",'MAPA DE RIESGOS'!$H$382),"")</f>
        <v/>
      </c>
      <c r="AY39" s="310" t="str">
        <f>IF(AND('MAPA DE RIESGOS'!$V$388="Baja",'MAPA DE RIESGOS'!$Z$388="Catastrófico"),CONCATENATE("R",'MAPA DE RIESGOS'!$H$388),"")</f>
        <v/>
      </c>
      <c r="AZ39" s="310" t="str">
        <f>IF(AND('MAPA DE RIESGOS'!$V$394="Baja",'MAPA DE RIESGOS'!$Z$394="Catastrófico"),CONCATENATE("R",'MAPA DE RIESGOS'!$H$394),"")</f>
        <v/>
      </c>
      <c r="BA39" s="310" t="str">
        <f>IF(AND('MAPA DE RIESGOS'!$V$400="Baja",'MAPA DE RIESGOS'!$Z$400="Catastrófico"),CONCATENATE("R",'MAPA DE RIESGOS'!$H$400),"")</f>
        <v/>
      </c>
      <c r="BB39" s="310" t="str">
        <f>IF(AND('MAPA DE RIESGOS'!$V$406="Baja",'MAPA DE RIESGOS'!$Z$406="Catastrófico"),CONCATENATE("R",'MAPA DE RIESGOS'!$H$406),"")</f>
        <v/>
      </c>
      <c r="BC39" s="310" t="str">
        <f>IF(AND('MAPA DE RIESGOS'!$V$412="Baja",'MAPA DE RIESGOS'!$Z$412="Catastrófico"),CONCATENATE("R",'MAPA DE RIESGOS'!$H$412),"")</f>
        <v/>
      </c>
      <c r="BD39" s="310" t="str">
        <f>IF(AND('MAPA DE RIESGOS'!$V$418="Baja",'MAPA DE RIESGOS'!$Z$418="Catastrófico"),CONCATENATE("R",'MAPA DE RIESGOS'!$H$418),"")</f>
        <v/>
      </c>
      <c r="BE39" s="310" t="str">
        <f>IF(AND('MAPA DE RIESGOS'!$V$424="Baja",'MAPA DE RIESGOS'!$Z$424="Catastrófico"),CONCATENATE("R",'MAPA DE RIESGOS'!$H$424),"")</f>
        <v/>
      </c>
      <c r="BF39" s="310" t="str">
        <f>IF(AND('MAPA DE RIESGOS'!$V$430="Baja",'MAPA DE RIESGOS'!$Z$430="Catastrófico"),CONCATENATE("R",'MAPA DE RIESGOS'!$H$430),"")</f>
        <v/>
      </c>
      <c r="BG39" s="308" t="str">
        <f>IF(AND('MAPA DE RIESGOS'!$V$436="Baja",'MAPA DE RIESGOS'!$Z$436="Catastrófico"),CONCATENATE("R",'MAPA DE RIESGOS'!$H$436),"")</f>
        <v/>
      </c>
      <c r="BH39" s="67"/>
      <c r="BI39" s="876"/>
      <c r="BJ39" s="877"/>
      <c r="BK39" s="877"/>
      <c r="BL39" s="877"/>
      <c r="BM39" s="877"/>
      <c r="BN39" s="878"/>
    </row>
    <row r="40" spans="2:66" ht="34.5" customHeight="1">
      <c r="B40" s="844"/>
      <c r="C40" s="844"/>
      <c r="D40" s="845"/>
      <c r="E40" s="835"/>
      <c r="F40" s="836"/>
      <c r="G40" s="836"/>
      <c r="H40" s="836"/>
      <c r="I40" s="836"/>
      <c r="J40" s="329" t="str">
        <f>IF(AND('MAPA DE RIESGOS'!$V$442="Baja",'MAPA DE RIESGOS'!$Z$442="Leve"),CONCATENATE("R",'MAPA DE RIESGOS'!$H$442),"")</f>
        <v/>
      </c>
      <c r="K40" s="333" t="str">
        <f>IF(AND('MAPA DE RIESGOS'!$V$448="Baja",'MAPA DE RIESGOS'!$Z$448="Leve"),CONCATENATE("R",'MAPA DE RIESGOS'!$H$448),"")</f>
        <v>R73</v>
      </c>
      <c r="L40" s="333" t="str">
        <f>IF(AND('MAPA DE RIESGOS'!$V$454="Baja",'MAPA DE RIESGOS'!$Z$454="Leve"),CONCATENATE("R",'MAPA DE RIESGOS'!$H$454),"")</f>
        <v/>
      </c>
      <c r="M40" s="333" t="str">
        <f>IF(AND('MAPA DE RIESGOS'!$V$460="Baja",'MAPA DE RIESGOS'!$Z$460="Leve"),CONCATENATE("R",'MAPA DE RIESGOS'!$H$460),"")</f>
        <v/>
      </c>
      <c r="N40" s="333" t="str">
        <f>IF(AND('MAPA DE RIESGOS'!$V$466="Baja",'MAPA DE RIESGOS'!$Z$466="Leve"),CONCATENATE("R",'MAPA DE RIESGOS'!$H$466),"")</f>
        <v/>
      </c>
      <c r="O40" s="333" t="str">
        <f>IF(AND('MAPA DE RIESGOS'!$V$472="Baja",'MAPA DE RIESGOS'!$Z$472="Leve"),CONCATENATE("R",'MAPA DE RIESGOS'!$H$472),"")</f>
        <v/>
      </c>
      <c r="P40" s="333" t="str">
        <f>IF(AND('MAPA DE RIESGOS'!$V$478="Baja",'MAPA DE RIESGOS'!$Z$478="Leve"),CONCATENATE("R",'MAPA DE RIESGOS'!$H$478),"")</f>
        <v/>
      </c>
      <c r="Q40" s="333" t="str">
        <f>IF(AND('MAPA DE RIESGOS'!$V$484="Baja",'MAPA DE RIESGOS'!$Z$484="Leve"),CONCATENATE("R",'MAPA DE RIESGOS'!$H$484),"")</f>
        <v/>
      </c>
      <c r="R40" s="333" t="str">
        <f>IF(AND('MAPA DE RIESGOS'!$V$490="Baja",'MAPA DE RIESGOS'!$Z$490="Leve"),CONCATENATE("R",'MAPA DE RIESGOS'!$H$490),"")</f>
        <v/>
      </c>
      <c r="S40" s="332" t="str">
        <f>IF(AND('MAPA DE RIESGOS'!$V$496="Baja",'MAPA DE RIESGOS'!$Z$496="Leve"),CONCATENATE("R",'MAPA DE RIESGOS'!$H$496),"")</f>
        <v/>
      </c>
      <c r="T40" s="318" t="str">
        <f>IF(AND('MAPA DE RIESGOS'!$V$442="Baja",'MAPA DE RIESGOS'!$Z$442="Menor"),CONCATENATE("R",'MAPA DE RIESGOS'!$H$442),"")</f>
        <v/>
      </c>
      <c r="U40" s="323" t="str">
        <f>IF(AND('MAPA DE RIESGOS'!$V$448="Baja",'MAPA DE RIESGOS'!$Z$448="Menor"),CONCATENATE("R",'MAPA DE RIESGOS'!$H$448),"")</f>
        <v/>
      </c>
      <c r="V40" s="323" t="str">
        <f>IF(AND('MAPA DE RIESGOS'!$V$454="Baja",'MAPA DE RIESGOS'!$Z$454="Menor"),CONCATENATE("R",'MAPA DE RIESGOS'!$H$454),"")</f>
        <v/>
      </c>
      <c r="W40" s="323" t="str">
        <f>IF(AND('MAPA DE RIESGOS'!$V$460="Baja",'MAPA DE RIESGOS'!$Z$460="Menor"),CONCATENATE("R",'MAPA DE RIESGOS'!$H$460),"")</f>
        <v/>
      </c>
      <c r="X40" s="323" t="str">
        <f>IF(AND('MAPA DE RIESGOS'!$V$466="Baja",'MAPA DE RIESGOS'!$Z$466="Menor"),CONCATENATE("R",'MAPA DE RIESGOS'!$H$466),"")</f>
        <v/>
      </c>
      <c r="Y40" s="323" t="str">
        <f>IF(AND('MAPA DE RIESGOS'!$V$472="Baja",'MAPA DE RIESGOS'!$Z$472="Menor"),CONCATENATE("R",'MAPA DE RIESGOS'!$H$472),"")</f>
        <v/>
      </c>
      <c r="Z40" s="323" t="str">
        <f>IF(AND('MAPA DE RIESGOS'!$V$478="Baja",'MAPA DE RIESGOS'!$Z$478="Menor"),CONCATENATE("R",'MAPA DE RIESGOS'!$H$478),"")</f>
        <v/>
      </c>
      <c r="AA40" s="323" t="str">
        <f>IF(AND('MAPA DE RIESGOS'!$V$484="Baja",'MAPA DE RIESGOS'!$Z$484="Menor"),CONCATENATE("R",'MAPA DE RIESGOS'!$H$484),"")</f>
        <v/>
      </c>
      <c r="AB40" s="323" t="str">
        <f>IF(AND('MAPA DE RIESGOS'!$V$490="Baja",'MAPA DE RIESGOS'!$Z$490="Menor"),CONCATENATE("R",'MAPA DE RIESGOS'!$H$490),"")</f>
        <v/>
      </c>
      <c r="AC40" s="321" t="str">
        <f>IF(AND('MAPA DE RIESGOS'!$V$496="Baja",'MAPA DE RIESGOS'!$Z$496="Menor"),CONCATENATE("R",'MAPA DE RIESGOS'!$H$496),"")</f>
        <v/>
      </c>
      <c r="AD40" s="318" t="str">
        <f>IF(AND('MAPA DE RIESGOS'!$V$442="Baja",'MAPA DE RIESGOS'!$Z$442="Moderado"),CONCATENATE("R",'MAPA DE RIESGOS'!$H$442),"")</f>
        <v/>
      </c>
      <c r="AE40" s="323" t="str">
        <f>IF(AND('MAPA DE RIESGOS'!$V$448="Baja",'MAPA DE RIESGOS'!$Z$448="Moderado"),CONCATENATE("R",'MAPA DE RIESGOS'!$H$448),"")</f>
        <v/>
      </c>
      <c r="AF40" s="323" t="str">
        <f>IF(AND('MAPA DE RIESGOS'!$V$454="Baja",'MAPA DE RIESGOS'!$Z$454="Moderado"),CONCATENATE("R",'MAPA DE RIESGOS'!$H$454),"")</f>
        <v/>
      </c>
      <c r="AG40" s="323" t="str">
        <f>IF(AND('MAPA DE RIESGOS'!$V$460="Baja",'MAPA DE RIESGOS'!$Z$460="Moderado"),CONCATENATE("R",'MAPA DE RIESGOS'!$H$460),"")</f>
        <v/>
      </c>
      <c r="AH40" s="323" t="str">
        <f>IF(AND('MAPA DE RIESGOS'!$V$466="Baja",'MAPA DE RIESGOS'!$Z$466="Moderado"),CONCATENATE("R",'MAPA DE RIESGOS'!$H$466),"")</f>
        <v/>
      </c>
      <c r="AI40" s="323" t="str">
        <f>IF(AND('MAPA DE RIESGOS'!$V$472="Baja",'MAPA DE RIESGOS'!$Z$472="Moderado"),CONCATENATE("R",'MAPA DE RIESGOS'!$H$472),"")</f>
        <v/>
      </c>
      <c r="AJ40" s="323" t="str">
        <f>IF(AND('MAPA DE RIESGOS'!$V$478="Baja",'MAPA DE RIESGOS'!$Z$478="Moderado"),CONCATENATE("R",'MAPA DE RIESGOS'!$H$478),"")</f>
        <v/>
      </c>
      <c r="AK40" s="323" t="str">
        <f>IF(AND('MAPA DE RIESGOS'!$V$484="Baja",'MAPA DE RIESGOS'!$Z$484="Moderado"),CONCATENATE("R",'MAPA DE RIESGOS'!$H$484),"")</f>
        <v/>
      </c>
      <c r="AL40" s="323" t="str">
        <f>IF(AND('MAPA DE RIESGOS'!$V$490="Baja",'MAPA DE RIESGOS'!$Z$490="Moderado"),CONCATENATE("R",'MAPA DE RIESGOS'!$H$490),"")</f>
        <v/>
      </c>
      <c r="AM40" s="321" t="str">
        <f>IF(AND('MAPA DE RIESGOS'!$V$496="Baja",'MAPA DE RIESGOS'!$Z$496="Moderado"),CONCATENATE("R",'MAPA DE RIESGOS'!$H$496),"")</f>
        <v/>
      </c>
      <c r="AN40" s="299" t="str">
        <f>IF(AND('MAPA DE RIESGOS'!$V$442="Baja",'MAPA DE RIESGOS'!$Z$442="Mayor"),CONCATENATE("R",'MAPA DE RIESGOS'!$H$442),"")</f>
        <v/>
      </c>
      <c r="AO40" s="309" t="str">
        <f>IF(AND('MAPA DE RIESGOS'!$V$448="Baja",'MAPA DE RIESGOS'!$Z$448="Mayor"),CONCATENATE("R",'MAPA DE RIESGOS'!$H$448),"")</f>
        <v/>
      </c>
      <c r="AP40" s="309" t="str">
        <f>IF(AND('MAPA DE RIESGOS'!$V$454="Baja",'MAPA DE RIESGOS'!$Z$454="Mayor"),CONCATENATE("R",'MAPA DE RIESGOS'!$H$454),"")</f>
        <v/>
      </c>
      <c r="AQ40" s="309" t="str">
        <f>IF(AND('MAPA DE RIESGOS'!$V$460="Baja",'MAPA DE RIESGOS'!$Z$460="Mayor"),CONCATENATE("R",'MAPA DE RIESGOS'!$H$460),"")</f>
        <v/>
      </c>
      <c r="AR40" s="309" t="str">
        <f>IF(AND('MAPA DE RIESGOS'!$V$466="Baja",'MAPA DE RIESGOS'!$Z$466="Mayor"),CONCATENATE("R",'MAPA DE RIESGOS'!$H$466),"")</f>
        <v/>
      </c>
      <c r="AS40" s="309" t="str">
        <f>IF(AND('MAPA DE RIESGOS'!$V$472="Baja",'MAPA DE RIESGOS'!$Z$472="Mayor"),CONCATENATE("R",'MAPA DE RIESGOS'!$H$472),"")</f>
        <v/>
      </c>
      <c r="AT40" s="309" t="str">
        <f>IF(AND('MAPA DE RIESGOS'!$V$478="Baja",'MAPA DE RIESGOS'!$Z$478="Mayor"),CONCATENATE("R",'MAPA DE RIESGOS'!$H$478),"")</f>
        <v/>
      </c>
      <c r="AU40" s="309" t="str">
        <f>IF(AND('MAPA DE RIESGOS'!$V$484="Baja",'MAPA DE RIESGOS'!$Z$484="Mayor"),CONCATENATE("R",'MAPA DE RIESGOS'!$H$484),"")</f>
        <v/>
      </c>
      <c r="AV40" s="309" t="str">
        <f>IF(AND('MAPA DE RIESGOS'!$V$490="Baja",'MAPA DE RIESGOS'!$Z$490="Mayor"),CONCATENATE("R",'MAPA DE RIESGOS'!$H$490),"")</f>
        <v/>
      </c>
      <c r="AW40" s="302" t="str">
        <f>IF(AND('MAPA DE RIESGOS'!$V$496="Baja",'MAPA DE RIESGOS'!$Z$496="Mayor"),CONCATENATE("R",'MAPA DE RIESGOS'!$H$496),"")</f>
        <v/>
      </c>
      <c r="AX40" s="305" t="str">
        <f>IF(AND('MAPA DE RIESGOS'!$V$442="Baja",'MAPA DE RIESGOS'!$Z$442="Catastrófico"),CONCATENATE("R",'MAPA DE RIESGOS'!$H$442),"")</f>
        <v/>
      </c>
      <c r="AY40" s="310" t="str">
        <f>IF(AND('MAPA DE RIESGOS'!$V$448="Baja",'MAPA DE RIESGOS'!$Z$448="Catastrófico"),CONCATENATE("R",'MAPA DE RIESGOS'!$H$448),"")</f>
        <v/>
      </c>
      <c r="AZ40" s="310" t="str">
        <f>IF(AND('MAPA DE RIESGOS'!$V$454="Baja",'MAPA DE RIESGOS'!$Z$454="Catastrófico"),CONCATENATE("R",'MAPA DE RIESGOS'!$H$454),"")</f>
        <v/>
      </c>
      <c r="BA40" s="310" t="str">
        <f>IF(AND('MAPA DE RIESGOS'!$V$460="Baja",'MAPA DE RIESGOS'!$Z$460="Catastrófico"),CONCATENATE("R",'MAPA DE RIESGOS'!$H$460),"")</f>
        <v/>
      </c>
      <c r="BB40" s="310" t="str">
        <f>IF(AND('MAPA DE RIESGOS'!$V$466="Baja",'MAPA DE RIESGOS'!$Z$466="Catastrófico"),CONCATENATE("R",'MAPA DE RIESGOS'!$H$466),"")</f>
        <v/>
      </c>
      <c r="BC40" s="310" t="str">
        <f>IF(AND('MAPA DE RIESGOS'!$V$472="Baja",'MAPA DE RIESGOS'!$Z$472="Catastrófico"),CONCATENATE("R",'MAPA DE RIESGOS'!$H$472),"")</f>
        <v/>
      </c>
      <c r="BD40" s="310" t="str">
        <f>IF(AND('MAPA DE RIESGOS'!$V$478="Baja",'MAPA DE RIESGOS'!$Z$478="Catastrófico"),CONCATENATE("R",'MAPA DE RIESGOS'!$H$478),"")</f>
        <v/>
      </c>
      <c r="BE40" s="310" t="str">
        <f>IF(AND('MAPA DE RIESGOS'!$V$484="Baja",'MAPA DE RIESGOS'!$Z$484="Catastrófico"),CONCATENATE("R",'MAPA DE RIESGOS'!$H$484),"")</f>
        <v/>
      </c>
      <c r="BF40" s="310" t="str">
        <f>IF(AND('MAPA DE RIESGOS'!$V$490="Baja",'MAPA DE RIESGOS'!$Z$490="Catastrófico"),CONCATENATE("R",'MAPA DE RIESGOS'!$H$490),"")</f>
        <v/>
      </c>
      <c r="BG40" s="308" t="str">
        <f>IF(AND('MAPA DE RIESGOS'!$V$496="Baja",'MAPA DE RIESGOS'!$Z$496="Catastrófico"),CONCATENATE("R",'MAPA DE RIESGOS'!$H$496),"")</f>
        <v/>
      </c>
      <c r="BH40" s="67"/>
      <c r="BI40" s="876"/>
      <c r="BJ40" s="877"/>
      <c r="BK40" s="877"/>
      <c r="BL40" s="877"/>
      <c r="BM40" s="877"/>
      <c r="BN40" s="878"/>
    </row>
    <row r="41" spans="2:66" ht="34.5" customHeight="1" thickBot="1">
      <c r="B41" s="844"/>
      <c r="C41" s="844"/>
      <c r="D41" s="845"/>
      <c r="E41" s="838"/>
      <c r="F41" s="839"/>
      <c r="G41" s="839"/>
      <c r="H41" s="839"/>
      <c r="I41" s="839"/>
      <c r="J41" s="334" t="str">
        <f>IF(AND('MAPA DE RIESGOS'!$V$502="Baja",'MAPA DE RIESGOS'!$Z$502="Leve"),CONCATENATE("R",'MAPA DE RIESGOS'!$H$502),"")</f>
        <v/>
      </c>
      <c r="K41" s="335" t="str">
        <f>IF(AND('MAPA DE RIESGOS'!$V$508="Baja",'MAPA DE RIESGOS'!$Z$508="Leve"),CONCATENATE("R",'MAPA DE RIESGOS'!$H$508),"")</f>
        <v/>
      </c>
      <c r="L41" s="335" t="str">
        <f>IF(AND('MAPA DE RIESGOS'!$V$514="Baja",'MAPA DE RIESGOS'!$Z$514="Leve"),CONCATENATE("R",'MAPA DE RIESGOS'!$H$514),"")</f>
        <v/>
      </c>
      <c r="M41" s="335" t="str">
        <f>IF(AND('MAPA DE RIESGOS'!$V$520="Baja",'MAPA DE RIESGOS'!$Z$520="Leve"),CONCATENATE("R",'MAPA DE RIESGOS'!$H$520),"")</f>
        <v/>
      </c>
      <c r="N41" s="335" t="str">
        <f>IF(AND('MAPA DE RIESGOS'!$V$526="Baja",'MAPA DE RIESGOS'!$Z$526="Leve"),CONCATENATE("R",'MAPA DE RIESGOS'!$H$526),"")</f>
        <v/>
      </c>
      <c r="O41" s="335" t="str">
        <f>IF(AND('MAPA DE RIESGOS'!$V$532="Baja",'MAPA DE RIESGOS'!$Z$532="Leve"),CONCATENATE("R",'MAPA DE RIESGOS'!$H$532),"")</f>
        <v/>
      </c>
      <c r="P41" s="335" t="str">
        <f>IF(AND('MAPA DE RIESGOS'!$V$538="Baja",'MAPA DE RIESGOS'!$Z$538="Leve"),CONCATENATE("R",'MAPA DE RIESGOS'!$H$538),"")</f>
        <v/>
      </c>
      <c r="Q41" s="335"/>
      <c r="R41" s="335"/>
      <c r="S41" s="336"/>
      <c r="T41" s="324" t="str">
        <f>IF(AND('MAPA DE RIESGOS'!$V$502="Baja",'MAPA DE RIESGOS'!$Z$502="Menor"),CONCATENATE("R",'MAPA DE RIESGOS'!$H$502),"")</f>
        <v/>
      </c>
      <c r="U41" s="325" t="str">
        <f>IF(AND('MAPA DE RIESGOS'!$V$508="Baja",'MAPA DE RIESGOS'!$Z$508="Menor"),CONCATENATE("R",'MAPA DE RIESGOS'!$H$508),"")</f>
        <v/>
      </c>
      <c r="V41" s="325" t="str">
        <f>IF(AND('MAPA DE RIESGOS'!$V$514="Baja",'MAPA DE RIESGOS'!$Z$514="Menor"),CONCATENATE("R",'MAPA DE RIESGOS'!$H$514),"")</f>
        <v/>
      </c>
      <c r="W41" s="325" t="str">
        <f>IF(AND('MAPA DE RIESGOS'!$V$520="Baja",'MAPA DE RIESGOS'!$Z$520="Menor"),CONCATENATE("R",'MAPA DE RIESGOS'!$H$520),"")</f>
        <v>R85</v>
      </c>
      <c r="X41" s="325" t="str">
        <f>IF(AND('MAPA DE RIESGOS'!$V$526="Baja",'MAPA DE RIESGOS'!$Z$526="Menor"),CONCATENATE("R",'MAPA DE RIESGOS'!$H$526),"")</f>
        <v/>
      </c>
      <c r="Y41" s="325" t="str">
        <f>IF(AND('MAPA DE RIESGOS'!$V$532="Baja",'MAPA DE RIESGOS'!$Z$532="Menor"),CONCATENATE("R",'MAPA DE RIESGOS'!$H$532),"")</f>
        <v/>
      </c>
      <c r="Z41" s="325" t="str">
        <f>IF(AND('MAPA DE RIESGOS'!$V$538="Baja",'MAPA DE RIESGOS'!$Z$538="Menor"),CONCATENATE("R",'MAPA DE RIESGOS'!$H$538),"")</f>
        <v/>
      </c>
      <c r="AA41" s="325"/>
      <c r="AB41" s="325"/>
      <c r="AC41" s="326"/>
      <c r="AD41" s="324" t="str">
        <f>IF(AND('MAPA DE RIESGOS'!$V$502="Baja",'MAPA DE RIESGOS'!$Z$502="Moderado"),CONCATENATE("R",'MAPA DE RIESGOS'!$H$502),"")</f>
        <v/>
      </c>
      <c r="AE41" s="325" t="str">
        <f>IF(AND('MAPA DE RIESGOS'!$V$508="Baja",'MAPA DE RIESGOS'!$Z$508="Moderado"),CONCATENATE("R",'MAPA DE RIESGOS'!$H$508),"")</f>
        <v/>
      </c>
      <c r="AF41" s="325" t="str">
        <f>IF(AND('MAPA DE RIESGOS'!$V$514="Baja",'MAPA DE RIESGOS'!$Z$514="Moderado"),CONCATENATE("R",'MAPA DE RIESGOS'!$H$514),"")</f>
        <v/>
      </c>
      <c r="AG41" s="325" t="str">
        <f>IF(AND('MAPA DE RIESGOS'!$V$520="Baja",'MAPA DE RIESGOS'!$Z$520="Moderado"),CONCATENATE("R",'MAPA DE RIESGOS'!$H$520),"")</f>
        <v/>
      </c>
      <c r="AH41" s="325" t="str">
        <f>IF(AND('MAPA DE RIESGOS'!$V$526="Baja",'MAPA DE RIESGOS'!$Z$526="Moderado"),CONCATENATE("R",'MAPA DE RIESGOS'!$H$526),"")</f>
        <v/>
      </c>
      <c r="AI41" s="325" t="str">
        <f>IF(AND('MAPA DE RIESGOS'!$V$532="Baja",'MAPA DE RIESGOS'!$Z$532="Moderado"),CONCATENATE("R",'MAPA DE RIESGOS'!$H$532),"")</f>
        <v/>
      </c>
      <c r="AJ41" s="325" t="str">
        <f>IF(AND('MAPA DE RIESGOS'!$V$538="Baja",'MAPA DE RIESGOS'!$Z$538="Moderado"),CONCATENATE("R",'MAPA DE RIESGOS'!$H$538),"")</f>
        <v/>
      </c>
      <c r="AK41" s="325"/>
      <c r="AL41" s="325"/>
      <c r="AM41" s="326"/>
      <c r="AN41" s="311" t="str">
        <f>IF(AND('MAPA DE RIESGOS'!$V$502="Baja",'MAPA DE RIESGOS'!$Z$502="Mayor"),CONCATENATE("R",'MAPA DE RIESGOS'!$H$502),"")</f>
        <v/>
      </c>
      <c r="AO41" s="312" t="str">
        <f>IF(AND('MAPA DE RIESGOS'!$V$508="Baja",'MAPA DE RIESGOS'!$Z$508="Mayor"),CONCATENATE("R",'MAPA DE RIESGOS'!$H$508),"")</f>
        <v/>
      </c>
      <c r="AP41" s="312" t="str">
        <f>IF(AND('MAPA DE RIESGOS'!$V$514="Baja",'MAPA DE RIESGOS'!$Z$514="Mayor"),CONCATENATE("R",'MAPA DE RIESGOS'!$H$514),"")</f>
        <v/>
      </c>
      <c r="AQ41" s="312" t="str">
        <f>IF(AND('MAPA DE RIESGOS'!$V$520="Baja",'MAPA DE RIESGOS'!$Z$520="Mayor"),CONCATENATE("R",'MAPA DE RIESGOS'!$H$520),"")</f>
        <v/>
      </c>
      <c r="AR41" s="312" t="str">
        <f>IF(AND('MAPA DE RIESGOS'!$V$526="Baja",'MAPA DE RIESGOS'!$Z$526="Mayor"),CONCATENATE("R",'MAPA DE RIESGOS'!$H$526),"")</f>
        <v/>
      </c>
      <c r="AS41" s="312" t="str">
        <f>IF(AND('MAPA DE RIESGOS'!$V$532="Baja",'MAPA DE RIESGOS'!$Z$532="Mayor"),CONCATENATE("R",'MAPA DE RIESGOS'!$H$532),"")</f>
        <v/>
      </c>
      <c r="AT41" s="312" t="str">
        <f>IF(AND('MAPA DE RIESGOS'!$V$538="Baja",'MAPA DE RIESGOS'!$Z$538="Mayor"),CONCATENATE("R",'MAPA DE RIESGOS'!$H$538),"")</f>
        <v/>
      </c>
      <c r="AU41" s="312"/>
      <c r="AV41" s="312"/>
      <c r="AW41" s="313"/>
      <c r="AX41" s="322" t="str">
        <f>IF(AND('MAPA DE RIESGOS'!$V$502="Baja",'MAPA DE RIESGOS'!$Z$502="Catastrófico"),CONCATENATE("R",'MAPA DE RIESGOS'!$H$502),"")</f>
        <v/>
      </c>
      <c r="AY41" s="314" t="str">
        <f>IF(AND('MAPA DE RIESGOS'!$V$508="Baja",'MAPA DE RIESGOS'!$Z$508="Catastrófico"),CONCATENATE("R",'MAPA DE RIESGOS'!$H$508),"")</f>
        <v/>
      </c>
      <c r="AZ41" s="314" t="str">
        <f>IF(AND('MAPA DE RIESGOS'!$V$514="Baja",'MAPA DE RIESGOS'!$Z$514="Catastrófico"),CONCATENATE("R",'MAPA DE RIESGOS'!$H$514),"")</f>
        <v/>
      </c>
      <c r="BA41" s="314" t="str">
        <f>IF(AND('MAPA DE RIESGOS'!$V$520="Baja",'MAPA DE RIESGOS'!$Z$520="Catastrófico"),CONCATENATE("R",'MAPA DE RIESGOS'!$H$520),"")</f>
        <v/>
      </c>
      <c r="BB41" s="314" t="str">
        <f>IF(AND('MAPA DE RIESGOS'!$V$526="Baja",'MAPA DE RIESGOS'!$Z$526="Catastrófico"),CONCATENATE("R",'MAPA DE RIESGOS'!$H$526),"")</f>
        <v/>
      </c>
      <c r="BC41" s="314" t="str">
        <f>IF(AND('MAPA DE RIESGOS'!$V$532="Baja",'MAPA DE RIESGOS'!$Z$532="Catastrófico"),CONCATENATE("R",'MAPA DE RIESGOS'!$H$532),"")</f>
        <v/>
      </c>
      <c r="BD41" s="314" t="str">
        <f>IF(AND('MAPA DE RIESGOS'!$V$538="Baja",'MAPA DE RIESGOS'!$Z$538="Catastrófico"),CONCATENATE("R",'MAPA DE RIESGOS'!$H$538),"")</f>
        <v/>
      </c>
      <c r="BE41" s="314"/>
      <c r="BF41" s="314"/>
      <c r="BG41" s="315"/>
      <c r="BH41" s="67"/>
      <c r="BI41" s="879"/>
      <c r="BJ41" s="880"/>
      <c r="BK41" s="880"/>
      <c r="BL41" s="880"/>
      <c r="BM41" s="880"/>
      <c r="BN41" s="881"/>
    </row>
    <row r="42" spans="2:66" ht="34.5" customHeight="1">
      <c r="B42" s="844"/>
      <c r="C42" s="844"/>
      <c r="D42" s="845"/>
      <c r="E42" s="832" t="s">
        <v>283</v>
      </c>
      <c r="F42" s="833"/>
      <c r="G42" s="833"/>
      <c r="H42" s="833"/>
      <c r="I42" s="834"/>
      <c r="J42" s="327" t="str">
        <f>IF(AND('MAPA DE RIESGOS'!$V$10="Muy Baja",'MAPA DE RIESGOS'!$Z$10="Leve"),CONCATENATE("R",'MAPA DE RIESGOS'!$H$10),"")</f>
        <v/>
      </c>
      <c r="K42" s="328" t="str">
        <f>IF(AND('MAPA DE RIESGOS'!$V$16="Muy Baja",'MAPA DE RIESGOS'!$Z$16="Leve"),CONCATENATE("R",'MAPA DE RIESGOS'!$H$16),"")</f>
        <v/>
      </c>
      <c r="L42" s="328" t="str">
        <f>IF(AND('MAPA DE RIESGOS'!$V$22="Muy Baja",'MAPA DE RIESGOS'!$Z$22="Leve"),CONCATENATE("R",'MAPA DE RIESGOS'!$H$22),"")</f>
        <v/>
      </c>
      <c r="M42" s="328" t="str">
        <f>IF(AND('MAPA DE RIESGOS'!$V$28="Muy Baja",'MAPA DE RIESGOS'!$Z$28="Leve"),CONCATENATE("R",'MAPA DE RIESGOS'!$H$28),"")</f>
        <v/>
      </c>
      <c r="N42" s="328" t="str">
        <f>IF(AND('MAPA DE RIESGOS'!$V$34="Muy Baja",'MAPA DE RIESGOS'!$Z$34="Leve"),CONCATENATE("R",'MAPA DE RIESGOS'!$H$34),"")</f>
        <v/>
      </c>
      <c r="O42" s="328" t="str">
        <f>IF(AND('MAPA DE RIESGOS'!$V$40="Muy Baja",'MAPA DE RIESGOS'!$Z$40="Leve"),CONCATENATE("R",'MAPA DE RIESGOS'!$H$40),"")</f>
        <v/>
      </c>
      <c r="P42" s="328" t="str">
        <f>IF(AND('MAPA DE RIESGOS'!$V$46="Muy Baja",'MAPA DE RIESGOS'!$Z$46="Leve"),CONCATENATE("R",'MAPA DE RIESGOS'!$H$46),"")</f>
        <v/>
      </c>
      <c r="Q42" s="328" t="str">
        <f>IF(AND('MAPA DE RIESGOS'!$V$52="Muy Baja",'MAPA DE RIESGOS'!$Z$52="Leve"),CONCATENATE("R",'MAPA DE RIESGOS'!$H$52),"")</f>
        <v/>
      </c>
      <c r="R42" s="328" t="str">
        <f>IF(AND('MAPA DE RIESGOS'!$V$58="Muy Baja",'MAPA DE RIESGOS'!$Z$58="Leve"),CONCATENATE("R",'MAPA DE RIESGOS'!$H$58),"")</f>
        <v/>
      </c>
      <c r="S42" s="331" t="str">
        <f>IF(AND('MAPA DE RIESGOS'!$V$64="Muy Baja",'MAPA DE RIESGOS'!$Z$64="Leve"),CONCATENATE("R",'MAPA DE RIESGOS'!$H$64),"")</f>
        <v/>
      </c>
      <c r="T42" s="327" t="str">
        <f>IF(AND('MAPA DE RIESGOS'!$V$10="Muy Baja",'MAPA DE RIESGOS'!$Z$10="Menor"),CONCATENATE("R",'MAPA DE RIESGOS'!$H$10),"")</f>
        <v/>
      </c>
      <c r="U42" s="328" t="str">
        <f>IF(AND('MAPA DE RIESGOS'!$V$16="Muy Baja",'MAPA DE RIESGOS'!$Z$16="Menor"),CONCATENATE("R",'MAPA DE RIESGOS'!$H$16),"")</f>
        <v/>
      </c>
      <c r="V42" s="328" t="str">
        <f>IF(AND('MAPA DE RIESGOS'!$V$22="Muy Baja",'MAPA DE RIESGOS'!$Z$22="Menor"),CONCATENATE("R",'MAPA DE RIESGOS'!$H$22),"")</f>
        <v/>
      </c>
      <c r="W42" s="328" t="str">
        <f>IF(AND('MAPA DE RIESGOS'!$V$28="Muy Baja",'MAPA DE RIESGOS'!$Z$28="Menor"),CONCATENATE("R",'MAPA DE RIESGOS'!$H$28),"")</f>
        <v/>
      </c>
      <c r="X42" s="328" t="str">
        <f>IF(AND('MAPA DE RIESGOS'!$V$34="Muy Baja",'MAPA DE RIESGOS'!$Z$34="Menor"),CONCATENATE("R",'MAPA DE RIESGOS'!$H$34),"")</f>
        <v/>
      </c>
      <c r="Y42" s="328" t="str">
        <f>IF(AND('MAPA DE RIESGOS'!$V$40="Muy Baja",'MAPA DE RIESGOS'!$Z$40="Menor"),CONCATENATE("R",'MAPA DE RIESGOS'!$H$40),"")</f>
        <v/>
      </c>
      <c r="Z42" s="328" t="str">
        <f>IF(AND('MAPA DE RIESGOS'!$V$46="Muy Baja",'MAPA DE RIESGOS'!$Z$46="Menor"),CONCATENATE("R",'MAPA DE RIESGOS'!$H$46),"")</f>
        <v/>
      </c>
      <c r="AA42" s="328" t="str">
        <f>IF(AND('MAPA DE RIESGOS'!$V$52="Muy Baja",'MAPA DE RIESGOS'!$Z$52="Menor"),CONCATENATE("R",'MAPA DE RIESGOS'!$H$52),"")</f>
        <v/>
      </c>
      <c r="AB42" s="328" t="str">
        <f>IF(AND('MAPA DE RIESGOS'!$V$58="Muy Baja",'MAPA DE RIESGOS'!$Z$58="Menor"),CONCATENATE("R",'MAPA DE RIESGOS'!$H$58),"")</f>
        <v/>
      </c>
      <c r="AC42" s="331" t="str">
        <f>IF(AND('MAPA DE RIESGOS'!$V$64="Muy Baja",'MAPA DE RIESGOS'!$Z$64="Menor"),CONCATENATE("R",'MAPA DE RIESGOS'!$H$64),"")</f>
        <v/>
      </c>
      <c r="AD42" s="316" t="str">
        <f>IF(AND('MAPA DE RIESGOS'!$V$10="Muy Baja",'MAPA DE RIESGOS'!$Z$10="Moderado"),CONCATENATE("R",'MAPA DE RIESGOS'!$H$10),"")</f>
        <v/>
      </c>
      <c r="AE42" s="317" t="str">
        <f>IF(AND('MAPA DE RIESGOS'!$V$16="Muy Baja",'MAPA DE RIESGOS'!$Z$16="Moderado"),CONCATENATE("R",'MAPA DE RIESGOS'!$H$16),"")</f>
        <v/>
      </c>
      <c r="AF42" s="317" t="str">
        <f>IF(AND('MAPA DE RIESGOS'!$V$22="Muy Baja",'MAPA DE RIESGOS'!$Z$22="Moderado"),CONCATENATE("R",'MAPA DE RIESGOS'!$H$22),"")</f>
        <v/>
      </c>
      <c r="AG42" s="317" t="str">
        <f>IF(AND('MAPA DE RIESGOS'!$V$28="Muy Baja",'MAPA DE RIESGOS'!$Z$28="Moderado"),CONCATENATE("R",'MAPA DE RIESGOS'!$H$28),"")</f>
        <v/>
      </c>
      <c r="AH42" s="317" t="str">
        <f>IF(AND('MAPA DE RIESGOS'!$V$34="Muy Baja",'MAPA DE RIESGOS'!$Z$34="Moderado"),CONCATENATE("R",'MAPA DE RIESGOS'!$H$34),"")</f>
        <v/>
      </c>
      <c r="AI42" s="317" t="str">
        <f>IF(AND('MAPA DE RIESGOS'!$V$40="Muy Baja",'MAPA DE RIESGOS'!$Z$40="Moderado"),CONCATENATE("R",'MAPA DE RIESGOS'!$H$40),"")</f>
        <v/>
      </c>
      <c r="AJ42" s="317" t="str">
        <f>IF(AND('MAPA DE RIESGOS'!$V$46="Muy Baja",'MAPA DE RIESGOS'!$Z$46="Moderado"),CONCATENATE("R",'MAPA DE RIESGOS'!$H$46),"")</f>
        <v/>
      </c>
      <c r="AK42" s="317" t="str">
        <f>IF(AND('MAPA DE RIESGOS'!$V$52="Muy Baja",'MAPA DE RIESGOS'!$Z$52="Moderado"),CONCATENATE("R",'MAPA DE RIESGOS'!$H$52),"")</f>
        <v/>
      </c>
      <c r="AL42" s="317" t="str">
        <f>IF(AND('MAPA DE RIESGOS'!$V$58="Muy Baja",'MAPA DE RIESGOS'!$Z$58="Moderado"),CONCATENATE("R",'MAPA DE RIESGOS'!$H$58),"")</f>
        <v/>
      </c>
      <c r="AM42" s="320" t="str">
        <f>IF(AND('MAPA DE RIESGOS'!$V$64="Muy Baja",'MAPA DE RIESGOS'!$Z$64="Moderado"),CONCATENATE("R",'MAPA DE RIESGOS'!$H$64),"")</f>
        <v/>
      </c>
      <c r="AN42" s="297" t="str">
        <f>IF(AND('MAPA DE RIESGOS'!$V$10="Muy Baja",'MAPA DE RIESGOS'!$Z$10="Mayor"),CONCATENATE("R",'MAPA DE RIESGOS'!$H$10),"")</f>
        <v/>
      </c>
      <c r="AO42" s="298" t="str">
        <f>IF(AND('MAPA DE RIESGOS'!$V$16="Muy Baja",'MAPA DE RIESGOS'!$Z$16="Mayor"),CONCATENATE("R",'MAPA DE RIESGOS'!$H$16),"")</f>
        <v/>
      </c>
      <c r="AP42" s="298" t="str">
        <f>IF(AND('MAPA DE RIESGOS'!$V$22="Muy Baja",'MAPA DE RIESGOS'!$Z$22="Mayor"),CONCATENATE("R",'MAPA DE RIESGOS'!$H$22),"")</f>
        <v/>
      </c>
      <c r="AQ42" s="298" t="str">
        <f>IF(AND('MAPA DE RIESGOS'!$V$28="Muy Baja",'MAPA DE RIESGOS'!$Z$28="Mayor"),CONCATENATE("R",'MAPA DE RIESGOS'!$H$28),"")</f>
        <v/>
      </c>
      <c r="AR42" s="298" t="str">
        <f>IF(AND('MAPA DE RIESGOS'!$V$34="Muy Baja",'MAPA DE RIESGOS'!$Z$34="Mayor"),CONCATENATE("R",'MAPA DE RIESGOS'!$H$34),"")</f>
        <v/>
      </c>
      <c r="AS42" s="298" t="str">
        <f>IF(AND('MAPA DE RIESGOS'!$V$40="Muy Baja",'MAPA DE RIESGOS'!$Z$40="Mayor"),CONCATENATE("R",'MAPA DE RIESGOS'!$H$40),"")</f>
        <v/>
      </c>
      <c r="AT42" s="298" t="str">
        <f>IF(AND('MAPA DE RIESGOS'!$V$46="Muy Baja",'MAPA DE RIESGOS'!$Z$46="Mayor"),CONCATENATE("R",'MAPA DE RIESGOS'!$H$46),"")</f>
        <v/>
      </c>
      <c r="AU42" s="298" t="str">
        <f>IF(AND('MAPA DE RIESGOS'!$V$52="Muy Baja",'MAPA DE RIESGOS'!$Z$52="Mayor"),CONCATENATE("R",'MAPA DE RIESGOS'!$H$52),"")</f>
        <v/>
      </c>
      <c r="AV42" s="298" t="str">
        <f>IF(AND('MAPA DE RIESGOS'!$V$58="Muy Baja",'MAPA DE RIESGOS'!$Z$58="Mayor"),CONCATENATE("R",'MAPA DE RIESGOS'!$H$58),"")</f>
        <v/>
      </c>
      <c r="AW42" s="301" t="str">
        <f>IF(AND('MAPA DE RIESGOS'!$V$64="Muy Baja",'MAPA DE RIESGOS'!$Z$64="Mayor"),CONCATENATE("R",'MAPA DE RIESGOS'!$H$64),"")</f>
        <v/>
      </c>
      <c r="AX42" s="303" t="str">
        <f>IF(AND('MAPA DE RIESGOS'!$V$10="Muy Baja",'MAPA DE RIESGOS'!$Z$10="Catastrófico"),CONCATENATE("R",'MAPA DE RIESGOS'!$H$10),"")</f>
        <v/>
      </c>
      <c r="AY42" s="304" t="str">
        <f>IF(AND('MAPA DE RIESGOS'!$V$16="Muy Baja",'MAPA DE RIESGOS'!$Z$16="Catastrófico"),CONCATENATE("R",'MAPA DE RIESGOS'!$H$16),"")</f>
        <v/>
      </c>
      <c r="AZ42" s="304" t="str">
        <f>IF(AND('MAPA DE RIESGOS'!$V$22="Muy Baja",'MAPA DE RIESGOS'!$Z$22="Catastrófico"),CONCATENATE("R",'MAPA DE RIESGOS'!$H$22),"")</f>
        <v/>
      </c>
      <c r="BA42" s="304" t="str">
        <f>IF(AND('MAPA DE RIESGOS'!$V$28="Muy Baja",'MAPA DE RIESGOS'!$Z$28="Catastrófico"),CONCATENATE("R",'MAPA DE RIESGOS'!$H$28),"")</f>
        <v/>
      </c>
      <c r="BB42" s="304" t="str">
        <f>IF(AND('MAPA DE RIESGOS'!$V$34="Muy Baja",'MAPA DE RIESGOS'!$Z$34="Catastrófico"),CONCATENATE("R",'MAPA DE RIESGOS'!$H$34),"")</f>
        <v/>
      </c>
      <c r="BC42" s="304" t="str">
        <f>IF(AND('MAPA DE RIESGOS'!$V$40="Muy Baja",'MAPA DE RIESGOS'!$Z$40="Catastrófico"),CONCATENATE("R",'MAPA DE RIESGOS'!$H$40),"")</f>
        <v/>
      </c>
      <c r="BD42" s="304" t="str">
        <f>IF(AND('MAPA DE RIESGOS'!$V$46="Muy Baja",'MAPA DE RIESGOS'!$Z$46="Catastrófico"),CONCATENATE("R",'MAPA DE RIESGOS'!$H$46),"")</f>
        <v/>
      </c>
      <c r="BE42" s="304" t="str">
        <f>IF(AND('MAPA DE RIESGOS'!$V$52="Muy Baja",'MAPA DE RIESGOS'!$Z$52="Catastrófico"),CONCATENATE("R",'MAPA DE RIESGOS'!$H$52),"")</f>
        <v/>
      </c>
      <c r="BF42" s="304" t="str">
        <f>IF(AND('MAPA DE RIESGOS'!$V$58="Muy Baja",'MAPA DE RIESGOS'!$Z$58="Catastrófico"),CONCATENATE("R",'MAPA DE RIESGOS'!$H$58),"")</f>
        <v/>
      </c>
      <c r="BG42" s="307" t="str">
        <f>IF(AND('MAPA DE RIESGOS'!$V$64="Muy Baja",'MAPA DE RIESGOS'!$Z$64="Catastrófico"),CONCATENATE("R",'MAPA DE RIESGOS'!$H$64),"")</f>
        <v/>
      </c>
      <c r="BH42" s="67"/>
      <c r="BI42" s="67"/>
      <c r="BJ42" s="67"/>
      <c r="BK42" s="67"/>
      <c r="BL42" s="67"/>
      <c r="BM42" s="67"/>
      <c r="BN42" s="67"/>
    </row>
    <row r="43" spans="2:66" ht="34.5" customHeight="1">
      <c r="B43" s="844"/>
      <c r="C43" s="844"/>
      <c r="D43" s="845"/>
      <c r="E43" s="835"/>
      <c r="F43" s="836"/>
      <c r="G43" s="836"/>
      <c r="H43" s="836"/>
      <c r="I43" s="837"/>
      <c r="J43" s="329" t="str">
        <f>IF(AND('MAPA DE RIESGOS'!$V$70="Muy Baja",'MAPA DE RIESGOS'!$Z$70="Leve"),CONCATENATE("R",'MAPA DE RIESGOS'!$H$70),"")</f>
        <v/>
      </c>
      <c r="K43" s="330" t="str">
        <f>IF(AND('MAPA DE RIESGOS'!$V$76="Muy Baja",'MAPA DE RIESGOS'!$Z$76="Leve"),CONCATENATE("R",'MAPA DE RIESGOS'!$H$76),"")</f>
        <v/>
      </c>
      <c r="L43" s="330" t="str">
        <f>IF(AND('MAPA DE RIESGOS'!$V$82="Muy Baja",'MAPA DE RIESGOS'!$Z$82="Leve"),CONCATENATE("R",'MAPA DE RIESGOS'!$H$82),"")</f>
        <v/>
      </c>
      <c r="M43" s="330" t="str">
        <f>IF(AND('MAPA DE RIESGOS'!$V$88="Muy Baja",'MAPA DE RIESGOS'!$Z$88="Leve"),CONCATENATE("R",'MAPA DE RIESGOS'!$H$88),"")</f>
        <v/>
      </c>
      <c r="N43" s="330" t="str">
        <f>IF(AND('MAPA DE RIESGOS'!$V$94="Muy Baja",'MAPA DE RIESGOS'!$Z$94="Leve"),CONCATENATE("R",'MAPA DE RIESGOS'!$H$94),"")</f>
        <v/>
      </c>
      <c r="O43" s="330" t="str">
        <f>IF(AND('MAPA DE RIESGOS'!$V$100="Muy Baja",'MAPA DE RIESGOS'!$Z$100="Leve"),CONCATENATE("R",'MAPA DE RIESGOS'!$H$100),"")</f>
        <v/>
      </c>
      <c r="P43" s="330" t="str">
        <f>IF(AND('MAPA DE RIESGOS'!$V$106="Muy Baja",'MAPA DE RIESGOS'!$Z$106="Leve"),CONCATENATE("R",'MAPA DE RIESGOS'!$H$106),"")</f>
        <v/>
      </c>
      <c r="Q43" s="330" t="str">
        <f>IF(AND('MAPA DE RIESGOS'!$V$112="Muy Baja",'MAPA DE RIESGOS'!$Z$112="Leve"),CONCATENATE("R",'MAPA DE RIESGOS'!$H$112),"")</f>
        <v/>
      </c>
      <c r="R43" s="330" t="str">
        <f>IF(AND('MAPA DE RIESGOS'!$V$118="Muy Baja",'MAPA DE RIESGOS'!$Z$118="Leve"),CONCATENATE("R",'MAPA DE RIESGOS'!$H$118),"")</f>
        <v/>
      </c>
      <c r="S43" s="332" t="str">
        <f>IF(AND('MAPA DE RIESGOS'!$V$124="Muy Baja",'MAPA DE RIESGOS'!$Z$124="Leve"),CONCATENATE("R",'MAPA DE RIESGOS'!$H$124),"")</f>
        <v/>
      </c>
      <c r="T43" s="329" t="str">
        <f>IF(AND('MAPA DE RIESGOS'!$V$70="Muy Baja",'MAPA DE RIESGOS'!$Z$70="Menor"),CONCATENATE("R",'MAPA DE RIESGOS'!$H$70),"")</f>
        <v/>
      </c>
      <c r="U43" s="330" t="str">
        <f>IF(AND('MAPA DE RIESGOS'!$V$76="Muy Baja",'MAPA DE RIESGOS'!$Z$76="Menor"),CONCATENATE("R",'MAPA DE RIESGOS'!$H$76),"")</f>
        <v/>
      </c>
      <c r="V43" s="330" t="str">
        <f>IF(AND('MAPA DE RIESGOS'!$V$82="Muy Baja",'MAPA DE RIESGOS'!$Z$82="Menor"),CONCATENATE("R",'MAPA DE RIESGOS'!$H$82),"")</f>
        <v/>
      </c>
      <c r="W43" s="330" t="str">
        <f>IF(AND('MAPA DE RIESGOS'!$V$88="Muy Baja",'MAPA DE RIESGOS'!$Z$88="Menor"),CONCATENATE("R",'MAPA DE RIESGOS'!$H$88),"")</f>
        <v/>
      </c>
      <c r="X43" s="330" t="str">
        <f>IF(AND('MAPA DE RIESGOS'!$V$94="Muy Baja",'MAPA DE RIESGOS'!$Z$94="Menor"),CONCATENATE("R",'MAPA DE RIESGOS'!$H$94),"")</f>
        <v/>
      </c>
      <c r="Y43" s="330" t="str">
        <f>IF(AND('MAPA DE RIESGOS'!$V$100="Muy Baja",'MAPA DE RIESGOS'!$Z$100="Menor"),CONCATENATE("R",'MAPA DE RIESGOS'!$H$100),"")</f>
        <v/>
      </c>
      <c r="Z43" s="330" t="str">
        <f>IF(AND('MAPA DE RIESGOS'!$V$106="Muy Baja",'MAPA DE RIESGOS'!$Z$106="Menor"),CONCATENATE("R",'MAPA DE RIESGOS'!$H$106),"")</f>
        <v/>
      </c>
      <c r="AA43" s="330" t="str">
        <f>IF(AND('MAPA DE RIESGOS'!$V$112="Muy Baja",'MAPA DE RIESGOS'!$Z$112="Menor"),CONCATENATE("R",'MAPA DE RIESGOS'!$H$112),"")</f>
        <v/>
      </c>
      <c r="AB43" s="330" t="str">
        <f>IF(AND('MAPA DE RIESGOS'!$V$118="Muy Baja",'MAPA DE RIESGOS'!$Z$118="Menor"),CONCATENATE("R",'MAPA DE RIESGOS'!$H$118),"")</f>
        <v/>
      </c>
      <c r="AC43" s="332" t="str">
        <f>IF(AND('MAPA DE RIESGOS'!$V$124="Muy Baja",'MAPA DE RIESGOS'!$Z$124="Menor"),CONCATENATE("R",'MAPA DE RIESGOS'!$H$124),"")</f>
        <v/>
      </c>
      <c r="AD43" s="318" t="str">
        <f>IF(AND('MAPA DE RIESGOS'!$V$70="Muy Baja",'MAPA DE RIESGOS'!$Z$70="Moderado"),CONCATENATE("R",'MAPA DE RIESGOS'!$H$70),"")</f>
        <v/>
      </c>
      <c r="AE43" s="319" t="str">
        <f>IF(AND('MAPA DE RIESGOS'!$V$76="Muy Baja",'MAPA DE RIESGOS'!$Z$76="Moderado"),CONCATENATE("R",'MAPA DE RIESGOS'!$H$76),"")</f>
        <v/>
      </c>
      <c r="AF43" s="319" t="str">
        <f>IF(AND('MAPA DE RIESGOS'!$V$82="Muy Baja",'MAPA DE RIESGOS'!$Z$82="Moderado"),CONCATENATE("R",'MAPA DE RIESGOS'!$H$82),"")</f>
        <v/>
      </c>
      <c r="AG43" s="319" t="str">
        <f>IF(AND('MAPA DE RIESGOS'!$V$88="Muy Baja",'MAPA DE RIESGOS'!$Z$88="Moderado"),CONCATENATE("R",'MAPA DE RIESGOS'!$H$88),"")</f>
        <v/>
      </c>
      <c r="AH43" s="319" t="str">
        <f>IF(AND('MAPA DE RIESGOS'!$V$94="Muy Baja",'MAPA DE RIESGOS'!$Z$94="Moderado"),CONCATENATE("R",'MAPA DE RIESGOS'!$H$94),"")</f>
        <v/>
      </c>
      <c r="AI43" s="319" t="str">
        <f>IF(AND('MAPA DE RIESGOS'!$V$100="Muy Baja",'MAPA DE RIESGOS'!$Z$100="Moderado"),CONCATENATE("R",'MAPA DE RIESGOS'!$H$100),"")</f>
        <v/>
      </c>
      <c r="AJ43" s="319" t="str">
        <f>IF(AND('MAPA DE RIESGOS'!$V$106="Muy Baja",'MAPA DE RIESGOS'!$Z$106="Moderado"),CONCATENATE("R",'MAPA DE RIESGOS'!$H$106),"")</f>
        <v/>
      </c>
      <c r="AK43" s="319" t="str">
        <f>IF(AND('MAPA DE RIESGOS'!$V$112="Muy Baja",'MAPA DE RIESGOS'!$Z$112="Moderado"),CONCATENATE("R",'MAPA DE RIESGOS'!$H$112),"")</f>
        <v/>
      </c>
      <c r="AL43" s="319" t="str">
        <f>IF(AND('MAPA DE RIESGOS'!$V$118="Muy Baja",'MAPA DE RIESGOS'!$Z$118="Moderado"),CONCATENATE("R",'MAPA DE RIESGOS'!$H$118),"")</f>
        <v/>
      </c>
      <c r="AM43" s="321" t="str">
        <f>IF(AND('MAPA DE RIESGOS'!$V$124="Muy Baja",'MAPA DE RIESGOS'!$Z$124="Moderado"),CONCATENATE("R",'MAPA DE RIESGOS'!$H$124),"")</f>
        <v/>
      </c>
      <c r="AN43" s="299" t="str">
        <f>IF(AND('MAPA DE RIESGOS'!$V$70="Muy Baja",'MAPA DE RIESGOS'!$Z$70="Mayor"),CONCATENATE("R",'MAPA DE RIESGOS'!$H$70),"")</f>
        <v/>
      </c>
      <c r="AO43" s="300" t="str">
        <f>IF(AND('MAPA DE RIESGOS'!$V$76="Muy Baja",'MAPA DE RIESGOS'!$Z$76="Mayor"),CONCATENATE("R",'MAPA DE RIESGOS'!$H$76),"")</f>
        <v/>
      </c>
      <c r="AP43" s="300" t="str">
        <f>IF(AND('MAPA DE RIESGOS'!$V$82="Muy Baja",'MAPA DE RIESGOS'!$Z$82="Mayor"),CONCATENATE("R",'MAPA DE RIESGOS'!$H$82),"")</f>
        <v/>
      </c>
      <c r="AQ43" s="300" t="str">
        <f>IF(AND('MAPA DE RIESGOS'!$V$88="Muy Baja",'MAPA DE RIESGOS'!$Z$88="Mayor"),CONCATENATE("R",'MAPA DE RIESGOS'!$H$88),"")</f>
        <v/>
      </c>
      <c r="AR43" s="300" t="str">
        <f>IF(AND('MAPA DE RIESGOS'!$V$94="Muy Baja",'MAPA DE RIESGOS'!$Z$94="Mayor"),CONCATENATE("R",'MAPA DE RIESGOS'!$H$94),"")</f>
        <v/>
      </c>
      <c r="AS43" s="300" t="str">
        <f>IF(AND('MAPA DE RIESGOS'!$V$100="Muy Baja",'MAPA DE RIESGOS'!$Z$100="Mayor"),CONCATENATE("R",'MAPA DE RIESGOS'!$H$100),"")</f>
        <v/>
      </c>
      <c r="AT43" s="300" t="str">
        <f>IF(AND('MAPA DE RIESGOS'!$V$106="Muy Baja",'MAPA DE RIESGOS'!$Z$106="Mayor"),CONCATENATE("R",'MAPA DE RIESGOS'!$H$106),"")</f>
        <v/>
      </c>
      <c r="AU43" s="300" t="str">
        <f>IF(AND('MAPA DE RIESGOS'!$V$112="Muy Baja",'MAPA DE RIESGOS'!$Z$112="Mayor"),CONCATENATE("R",'MAPA DE RIESGOS'!$H$112),"")</f>
        <v/>
      </c>
      <c r="AV43" s="300" t="str">
        <f>IF(AND('MAPA DE RIESGOS'!$V$118="Muy Baja",'MAPA DE RIESGOS'!$Z$118="Mayor"),CONCATENATE("R",'MAPA DE RIESGOS'!$H$118),"")</f>
        <v/>
      </c>
      <c r="AW43" s="302" t="str">
        <f>IF(AND('MAPA DE RIESGOS'!$V$124="Muy Baja",'MAPA DE RIESGOS'!$Z$124="Mayor"),CONCATENATE("R",'MAPA DE RIESGOS'!$H$124),"")</f>
        <v/>
      </c>
      <c r="AX43" s="305" t="str">
        <f>IF(AND('MAPA DE RIESGOS'!$V$70="Muy Baja",'MAPA DE RIESGOS'!$Z$70="Catastrófico"),CONCATENATE("R",'MAPA DE RIESGOS'!$H$70),"")</f>
        <v/>
      </c>
      <c r="AY43" s="306" t="str">
        <f>IF(AND('MAPA DE RIESGOS'!$V$76="Muy Baja",'MAPA DE RIESGOS'!$Z$76="Catastrófico"),CONCATENATE("R",'MAPA DE RIESGOS'!$H$76),"")</f>
        <v/>
      </c>
      <c r="AZ43" s="306" t="str">
        <f>IF(AND('MAPA DE RIESGOS'!$V$82="Muy Baja",'MAPA DE RIESGOS'!$Z$82="Catastrófico"),CONCATENATE("R",'MAPA DE RIESGOS'!$H$82),"")</f>
        <v/>
      </c>
      <c r="BA43" s="306" t="str">
        <f>IF(AND('MAPA DE RIESGOS'!$V$88="Muy Baja",'MAPA DE RIESGOS'!$Z$88="Catastrófico"),CONCATENATE("R",'MAPA DE RIESGOS'!$H$88),"")</f>
        <v/>
      </c>
      <c r="BB43" s="306" t="str">
        <f>IF(AND('MAPA DE RIESGOS'!$V$94="Muy Baja",'MAPA DE RIESGOS'!$Z$94="Catastrófico"),CONCATENATE("R",'MAPA DE RIESGOS'!$H$94),"")</f>
        <v/>
      </c>
      <c r="BC43" s="306" t="str">
        <f>IF(AND('MAPA DE RIESGOS'!$V$100="Muy Baja",'MAPA DE RIESGOS'!$Z$100="Catastrófico"),CONCATENATE("R",'MAPA DE RIESGOS'!$H$100),"")</f>
        <v/>
      </c>
      <c r="BD43" s="306" t="str">
        <f>IF(AND('MAPA DE RIESGOS'!$V$106="Muy Baja",'MAPA DE RIESGOS'!$Z$106="Catastrófico"),CONCATENATE("R",'MAPA DE RIESGOS'!$H$106),"")</f>
        <v/>
      </c>
      <c r="BE43" s="306" t="str">
        <f>IF(AND('MAPA DE RIESGOS'!$V$112="Muy Baja",'MAPA DE RIESGOS'!$Z$112="Catastrófico"),CONCATENATE("R",'MAPA DE RIESGOS'!$H$112),"")</f>
        <v/>
      </c>
      <c r="BF43" s="306" t="str">
        <f>IF(AND('MAPA DE RIESGOS'!$V$118="Muy Baja",'MAPA DE RIESGOS'!$Z$118="Catastrófico"),CONCATENATE("R",'MAPA DE RIESGOS'!$H$118),"")</f>
        <v/>
      </c>
      <c r="BG43" s="308" t="str">
        <f>IF(AND('MAPA DE RIESGOS'!$V$124="Muy Baja",'MAPA DE RIESGOS'!$Z$124="Catastrófico"),CONCATENATE("R",'MAPA DE RIESGOS'!$H$124),"")</f>
        <v/>
      </c>
      <c r="BH43" s="67"/>
      <c r="BI43" s="67"/>
      <c r="BJ43" s="67"/>
      <c r="BK43" s="67"/>
      <c r="BL43" s="67"/>
      <c r="BM43" s="67"/>
      <c r="BN43" s="67"/>
    </row>
    <row r="44" spans="2:66" ht="34.5" customHeight="1">
      <c r="B44" s="844"/>
      <c r="C44" s="844"/>
      <c r="D44" s="845"/>
      <c r="E44" s="835"/>
      <c r="F44" s="836"/>
      <c r="G44" s="836"/>
      <c r="H44" s="836"/>
      <c r="I44" s="837"/>
      <c r="J44" s="329" t="str">
        <f>IF(AND('MAPA DE RIESGOS'!$V$136="Muy Baja",'MAPA DE RIESGOS'!$Z$136="Leve"),CONCATENATE("R",'MAPA DE RIESGOS'!$H$136),"")</f>
        <v/>
      </c>
      <c r="K44" s="333" t="str">
        <f>IF(AND('MAPA DE RIESGOS'!$V$142="Muy Baja",'MAPA DE RIESGOS'!$Z$142="Leve"),CONCATENATE("R",'MAPA DE RIESGOS'!$H$142),"")</f>
        <v/>
      </c>
      <c r="L44" s="333" t="str">
        <f>IF(AND('MAPA DE RIESGOS'!$V$148="Muy Baja",'MAPA DE RIESGOS'!$Z$148="Leve"),CONCATENATE("R",'MAPA DE RIESGOS'!$H$148),"")</f>
        <v/>
      </c>
      <c r="M44" s="333" t="str">
        <f>IF(AND('MAPA DE RIESGOS'!$V$154="Muy Baja",'MAPA DE RIESGOS'!$Z$154="Leve"),CONCATENATE("R",'MAPA DE RIESGOS'!$H$154),"")</f>
        <v/>
      </c>
      <c r="N44" s="333" t="str">
        <f>IF(AND('MAPA DE RIESGOS'!$V$160="Muy Baja",'MAPA DE RIESGOS'!$Z$160="Leve"),CONCATENATE("R",'MAPA DE RIESGOS'!$H$160),"")</f>
        <v/>
      </c>
      <c r="O44" s="333" t="str">
        <f>IF(AND('MAPA DE RIESGOS'!$V$166="Muy Baja",'MAPA DE RIESGOS'!$Z$166="Leve"),CONCATENATE("R",'MAPA DE RIESGOS'!$H$166),"")</f>
        <v/>
      </c>
      <c r="P44" s="333" t="str">
        <f>IF(AND('MAPA DE RIESGOS'!$V$172="Muy Baja",'MAPA DE RIESGOS'!$Z$172="Leve"),CONCATENATE("R",'MAPA DE RIESGOS'!$H$172),"")</f>
        <v/>
      </c>
      <c r="Q44" s="333" t="str">
        <f>IF(AND('MAPA DE RIESGOS'!$V$178="Muy Baja",'MAPA DE RIESGOS'!$Z$178="Leve"),CONCATENATE("R",'MAPA DE RIESGOS'!$H$178),"")</f>
        <v/>
      </c>
      <c r="R44" s="333" t="str">
        <f>IF(AND('MAPA DE RIESGOS'!$V$184="Muy Baja",'MAPA DE RIESGOS'!$Z$184="Leve"),CONCATENATE("R",'MAPA DE RIESGOS'!$H$184),"")</f>
        <v/>
      </c>
      <c r="S44" s="332" t="str">
        <f>IF(AND('MAPA DE RIESGOS'!$V$190="Muy Baja",'MAPA DE RIESGOS'!$Z$190="Leve"),CONCATENATE("R",'MAPA DE RIESGOS'!$H$190),"")</f>
        <v/>
      </c>
      <c r="T44" s="329" t="str">
        <f>IF(AND('MAPA DE RIESGOS'!$V$136="Muy Baja",'MAPA DE RIESGOS'!$Z$136="Menor"),CONCATENATE("R",'MAPA DE RIESGOS'!$H$136),"")</f>
        <v/>
      </c>
      <c r="U44" s="333" t="str">
        <f>IF(AND('MAPA DE RIESGOS'!$V$142="Muy Baja",'MAPA DE RIESGOS'!$Z$142="Menor"),CONCATENATE("R",'MAPA DE RIESGOS'!$H$142),"")</f>
        <v/>
      </c>
      <c r="V44" s="333" t="str">
        <f>IF(AND('MAPA DE RIESGOS'!$V$148="Muy Baja",'MAPA DE RIESGOS'!$Z$148="Menor"),CONCATENATE("R",'MAPA DE RIESGOS'!$H$148),"")</f>
        <v/>
      </c>
      <c r="W44" s="333" t="str">
        <f>IF(AND('MAPA DE RIESGOS'!$V$154="Muy Baja",'MAPA DE RIESGOS'!$Z$154="Menor"),CONCATENATE("R",'MAPA DE RIESGOS'!$H$154),"")</f>
        <v/>
      </c>
      <c r="X44" s="333" t="str">
        <f>IF(AND('MAPA DE RIESGOS'!$V$160="Muy Baja",'MAPA DE RIESGOS'!$Z$160="Menor"),CONCATENATE("R",'MAPA DE RIESGOS'!$H$160),"")</f>
        <v/>
      </c>
      <c r="Y44" s="333" t="str">
        <f>IF(AND('MAPA DE RIESGOS'!$V$166="Muy Baja",'MAPA DE RIESGOS'!$Z$166="Menor"),CONCATENATE("R",'MAPA DE RIESGOS'!$H$166),"")</f>
        <v/>
      </c>
      <c r="Z44" s="333" t="str">
        <f>IF(AND('MAPA DE RIESGOS'!$V$172="Muy Baja",'MAPA DE RIESGOS'!$Z$172="Menor"),CONCATENATE("R",'MAPA DE RIESGOS'!$H$172),"")</f>
        <v/>
      </c>
      <c r="AA44" s="333" t="str">
        <f>IF(AND('MAPA DE RIESGOS'!$V$178="Muy Baja",'MAPA DE RIESGOS'!$Z$178="Menor"),CONCATENATE("R",'MAPA DE RIESGOS'!$H$178),"")</f>
        <v/>
      </c>
      <c r="AB44" s="333" t="str">
        <f>IF(AND('MAPA DE RIESGOS'!$V$184="Muy Baja",'MAPA DE RIESGOS'!$Z$184="Menor"),CONCATENATE("R",'MAPA DE RIESGOS'!$H$184),"")</f>
        <v/>
      </c>
      <c r="AC44" s="332" t="str">
        <f>IF(AND('MAPA DE RIESGOS'!$V$190="Muy Baja",'MAPA DE RIESGOS'!$Z$190="Menor"),CONCATENATE("R",'MAPA DE RIESGOS'!$H$190),"")</f>
        <v/>
      </c>
      <c r="AD44" s="318" t="str">
        <f>IF(AND('MAPA DE RIESGOS'!$V$136="Muy Baja",'MAPA DE RIESGOS'!$Z$136="Moderado"),CONCATENATE("R",'MAPA DE RIESGOS'!$H$136),"")</f>
        <v/>
      </c>
      <c r="AE44" s="323" t="str">
        <f>IF(AND('MAPA DE RIESGOS'!$V$142="Muy Baja",'MAPA DE RIESGOS'!$Z$142="Moderado"),CONCATENATE("R",'MAPA DE RIESGOS'!$H$142),"")</f>
        <v/>
      </c>
      <c r="AF44" s="323" t="str">
        <f>IF(AND('MAPA DE RIESGOS'!$V$148="Muy Baja",'MAPA DE RIESGOS'!$Z$148="Moderado"),CONCATENATE("R",'MAPA DE RIESGOS'!$H$148),"")</f>
        <v/>
      </c>
      <c r="AG44" s="323" t="str">
        <f>IF(AND('MAPA DE RIESGOS'!$V$154="Muy Baja",'MAPA DE RIESGOS'!$Z$154="Moderado"),CONCATENATE("R",'MAPA DE RIESGOS'!$H$154),"")</f>
        <v/>
      </c>
      <c r="AH44" s="323" t="str">
        <f>IF(AND('MAPA DE RIESGOS'!$V$160="Muy Baja",'MAPA DE RIESGOS'!$Z$160="Moderado"),CONCATENATE("R",'MAPA DE RIESGOS'!$H$160),"")</f>
        <v/>
      </c>
      <c r="AI44" s="323" t="str">
        <f>IF(AND('MAPA DE RIESGOS'!$V$166="Muy Baja",'MAPA DE RIESGOS'!$Z$166="Moderado"),CONCATENATE("R",'MAPA DE RIESGOS'!$H$166),"")</f>
        <v/>
      </c>
      <c r="AJ44" s="323" t="str">
        <f>IF(AND('MAPA DE RIESGOS'!$V$172="Muy Baja",'MAPA DE RIESGOS'!$Z$172="Moderado"),CONCATENATE("R",'MAPA DE RIESGOS'!$H$172),"")</f>
        <v/>
      </c>
      <c r="AK44" s="323" t="str">
        <f>IF(AND('MAPA DE RIESGOS'!$V$178="Muy Baja",'MAPA DE RIESGOS'!$Z$178="Moderado"),CONCATENATE("R",'MAPA DE RIESGOS'!$H$178),"")</f>
        <v/>
      </c>
      <c r="AL44" s="323" t="str">
        <f>IF(AND('MAPA DE RIESGOS'!$V$184="Muy Baja",'MAPA DE RIESGOS'!$Z$184="Moderado"),CONCATENATE("R",'MAPA DE RIESGOS'!$H$184),"")</f>
        <v/>
      </c>
      <c r="AM44" s="321" t="str">
        <f>IF(AND('MAPA DE RIESGOS'!$V$190="Muy Baja",'MAPA DE RIESGOS'!$Z$190="Moderado"),CONCATENATE("R",'MAPA DE RIESGOS'!$H$190),"")</f>
        <v/>
      </c>
      <c r="AN44" s="299" t="str">
        <f>IF(AND('MAPA DE RIESGOS'!$V$136="Muy Baja",'MAPA DE RIESGOS'!$Z$136="Mayor"),CONCATENATE("R",'MAPA DE RIESGOS'!$H$136),"")</f>
        <v/>
      </c>
      <c r="AO44" s="309" t="str">
        <f>IF(AND('MAPA DE RIESGOS'!$V$142="Muy Baja",'MAPA DE RIESGOS'!$Z$142="Mayor"),CONCATENATE("R",'MAPA DE RIESGOS'!$H$142),"")</f>
        <v/>
      </c>
      <c r="AP44" s="309" t="str">
        <f>IF(AND('MAPA DE RIESGOS'!$V$148="Muy Baja",'MAPA DE RIESGOS'!$Z$148="Mayor"),CONCATENATE("R",'MAPA DE RIESGOS'!$H$148),"")</f>
        <v/>
      </c>
      <c r="AQ44" s="309" t="str">
        <f>IF(AND('MAPA DE RIESGOS'!$V$154="Muy Baja",'MAPA DE RIESGOS'!$Z$154="Mayor"),CONCATENATE("R",'MAPA DE RIESGOS'!$H$154),"")</f>
        <v/>
      </c>
      <c r="AR44" s="309" t="str">
        <f>IF(AND('MAPA DE RIESGOS'!$V$160="Muy Baja",'MAPA DE RIESGOS'!$Z$160="Mayor"),CONCATENATE("R",'MAPA DE RIESGOS'!$H$160),"")</f>
        <v/>
      </c>
      <c r="AS44" s="309" t="str">
        <f>IF(AND('MAPA DE RIESGOS'!$V$166="Muy Baja",'MAPA DE RIESGOS'!$Z$166="Mayor"),CONCATENATE("R",'MAPA DE RIESGOS'!$H$166),"")</f>
        <v/>
      </c>
      <c r="AT44" s="309" t="str">
        <f>IF(AND('MAPA DE RIESGOS'!$V$172="Muy Baja",'MAPA DE RIESGOS'!$Z$172="Mayor"),CONCATENATE("R",'MAPA DE RIESGOS'!$H$172),"")</f>
        <v/>
      </c>
      <c r="AU44" s="309" t="str">
        <f>IF(AND('MAPA DE RIESGOS'!$V$178="Muy Baja",'MAPA DE RIESGOS'!$Z$178="Mayor"),CONCATENATE("R",'MAPA DE RIESGOS'!$H$178),"")</f>
        <v/>
      </c>
      <c r="AV44" s="309" t="str">
        <f>IF(AND('MAPA DE RIESGOS'!$V$184="Muy Baja",'MAPA DE RIESGOS'!$Z$184="Mayor"),CONCATENATE("R",'MAPA DE RIESGOS'!$H$184),"")</f>
        <v/>
      </c>
      <c r="AW44" s="302" t="str">
        <f>IF(AND('MAPA DE RIESGOS'!$V$190="Muy Baja",'MAPA DE RIESGOS'!$Z$190="Mayor"),CONCATENATE("R",'MAPA DE RIESGOS'!$H$190),"")</f>
        <v/>
      </c>
      <c r="AX44" s="305" t="str">
        <f>IF(AND('MAPA DE RIESGOS'!$V$136="Muy Baja",'MAPA DE RIESGOS'!$Z$136="Catastrófico"),CONCATENATE("R",'MAPA DE RIESGOS'!$H$136),"")</f>
        <v/>
      </c>
      <c r="AY44" s="310" t="str">
        <f>IF(AND('MAPA DE RIESGOS'!$V$142="Muy Baja",'MAPA DE RIESGOS'!$Z$142="Catastrófico"),CONCATENATE("R",'MAPA DE RIESGOS'!$H$142),"")</f>
        <v/>
      </c>
      <c r="AZ44" s="310" t="str">
        <f>IF(AND('MAPA DE RIESGOS'!$V$148="Muy Baja",'MAPA DE RIESGOS'!$Z$148="Catastrófico"),CONCATENATE("R",'MAPA DE RIESGOS'!$H$148),"")</f>
        <v/>
      </c>
      <c r="BA44" s="310" t="str">
        <f>IF(AND('MAPA DE RIESGOS'!$V$154="Muy Baja",'MAPA DE RIESGOS'!$Z$154="Catastrófico"),CONCATENATE("R",'MAPA DE RIESGOS'!$H$154),"")</f>
        <v/>
      </c>
      <c r="BB44" s="310" t="str">
        <f>IF(AND('MAPA DE RIESGOS'!$V$160="Muy Baja",'MAPA DE RIESGOS'!$Z$160="Catastrófico"),CONCATENATE("R",'MAPA DE RIESGOS'!$H$160),"")</f>
        <v/>
      </c>
      <c r="BC44" s="310" t="str">
        <f>IF(AND('MAPA DE RIESGOS'!$V$166="Muy Baja",'MAPA DE RIESGOS'!$Z$166="Catastrófico"),CONCATENATE("R",'MAPA DE RIESGOS'!$H$166),"")</f>
        <v/>
      </c>
      <c r="BD44" s="310" t="str">
        <f>IF(AND('MAPA DE RIESGOS'!$V$172="Muy Baja",'MAPA DE RIESGOS'!$Z$172="Catastrófico"),CONCATENATE("R",'MAPA DE RIESGOS'!$H$172),"")</f>
        <v/>
      </c>
      <c r="BE44" s="310" t="str">
        <f>IF(AND('MAPA DE RIESGOS'!$V$178="Muy Baja",'MAPA DE RIESGOS'!$Z$178="Catastrófico"),CONCATENATE("R",'MAPA DE RIESGOS'!$H$178),"")</f>
        <v/>
      </c>
      <c r="BF44" s="310" t="str">
        <f>IF(AND('MAPA DE RIESGOS'!$V$184="Muy Baja",'MAPA DE RIESGOS'!$Z$184="Catastrófico"),CONCATENATE("R",'MAPA DE RIESGOS'!$H$184),"")</f>
        <v/>
      </c>
      <c r="BG44" s="308" t="str">
        <f>IF(AND('MAPA DE RIESGOS'!$V$190="Muy Baja",'MAPA DE RIESGOS'!$Z$190="Catastrófico"),CONCATENATE("R",'MAPA DE RIESGOS'!$H$190),"")</f>
        <v/>
      </c>
      <c r="BH44" s="67"/>
      <c r="BI44" s="67"/>
      <c r="BJ44" s="67"/>
      <c r="BK44" s="67"/>
      <c r="BL44" s="67"/>
      <c r="BM44" s="67"/>
      <c r="BN44" s="67"/>
    </row>
    <row r="45" spans="2:66" ht="34.5" customHeight="1">
      <c r="B45" s="844"/>
      <c r="C45" s="844"/>
      <c r="D45" s="845"/>
      <c r="E45" s="835"/>
      <c r="F45" s="836"/>
      <c r="G45" s="836"/>
      <c r="H45" s="836"/>
      <c r="I45" s="837"/>
      <c r="J45" s="329" t="str">
        <f>IF(AND('MAPA DE RIESGOS'!$V$196="Muy Baja",'MAPA DE RIESGOS'!$Z$196="Leve"),CONCATENATE("R",'MAPA DE RIESGOS'!$H$196),"")</f>
        <v/>
      </c>
      <c r="K45" s="333" t="str">
        <f>IF(AND('MAPA DE RIESGOS'!$V$202="Muy Baja",'MAPA DE RIESGOS'!$Z$202="Leve"),CONCATENATE("R",'MAPA DE RIESGOS'!$H$202),"")</f>
        <v/>
      </c>
      <c r="L45" s="333" t="str">
        <f>IF(AND('MAPA DE RIESGOS'!$V$208="Muy Baja",'MAPA DE RIESGOS'!$Z$208="Leve"),CONCATENATE("R",'MAPA DE RIESGOS'!$H$208),"")</f>
        <v/>
      </c>
      <c r="M45" s="333" t="str">
        <f>IF(AND('MAPA DE RIESGOS'!$V$214="Muy Baja",'MAPA DE RIESGOS'!$Z$214="Leve"),CONCATENATE("R",'MAPA DE RIESGOS'!$H$214),"")</f>
        <v/>
      </c>
      <c r="N45" s="333" t="str">
        <f>IF(AND('MAPA DE RIESGOS'!$V$220="Muy Baja",'MAPA DE RIESGOS'!$Z$220="Leve"),CONCATENATE("R",'MAPA DE RIESGOS'!$H$220),"")</f>
        <v/>
      </c>
      <c r="O45" s="333" t="str">
        <f>IF(AND('MAPA DE RIESGOS'!$V$232="Muy Baja",'MAPA DE RIESGOS'!$Z$232="Leve"),CONCATENATE("R",'MAPA DE RIESGOS'!$H$232),"")</f>
        <v/>
      </c>
      <c r="P45" s="333" t="str">
        <f>IF(AND('MAPA DE RIESGOS'!$V$238="Muy Baja",'MAPA DE RIESGOS'!$Z$238="Leve"),CONCATENATE("R",'MAPA DE RIESGOS'!$H$238),"")</f>
        <v/>
      </c>
      <c r="Q45" s="333" t="str">
        <f>IF(AND('MAPA DE RIESGOS'!$V$244="Muy Baja",'MAPA DE RIESGOS'!$Z$244="Leve"),CONCATENATE("R",'MAPA DE RIESGOS'!$H$244),"")</f>
        <v/>
      </c>
      <c r="R45" s="333" t="str">
        <f>IF(AND('MAPA DE RIESGOS'!$V$250="Muy Baja",'MAPA DE RIESGOS'!$Z$250="Leve"),CONCATENATE("R",'MAPA DE RIESGOS'!$H$250),"")</f>
        <v/>
      </c>
      <c r="S45" s="332" t="str">
        <f>IF(AND('MAPA DE RIESGOS'!$V$256="Muy Baja",'MAPA DE RIESGOS'!$Z$256="Leve"),CONCATENATE("R",'MAPA DE RIESGOS'!$H$256),"")</f>
        <v/>
      </c>
      <c r="T45" s="329" t="str">
        <f>IF(AND('MAPA DE RIESGOS'!$V$196="Muy Baja",'MAPA DE RIESGOS'!$Z$196="Menor"),CONCATENATE("R",'MAPA DE RIESGOS'!$H$196),"")</f>
        <v/>
      </c>
      <c r="U45" s="333" t="str">
        <f>IF(AND('MAPA DE RIESGOS'!$V$202="Muy Baja",'MAPA DE RIESGOS'!$Z$202="Menor"),CONCATENATE("R",'MAPA DE RIESGOS'!$H$202),"")</f>
        <v/>
      </c>
      <c r="V45" s="333" t="str">
        <f>IF(AND('MAPA DE RIESGOS'!$V$208="Muy Baja",'MAPA DE RIESGOS'!$Z$208="Menor"),CONCATENATE("R",'MAPA DE RIESGOS'!$H$208),"")</f>
        <v/>
      </c>
      <c r="W45" s="333" t="str">
        <f>IF(AND('MAPA DE RIESGOS'!$V$214="Muy Baja",'MAPA DE RIESGOS'!$Z$214="Menor"),CONCATENATE("R",'MAPA DE RIESGOS'!$H$214),"")</f>
        <v/>
      </c>
      <c r="X45" s="333" t="str">
        <f>IF(AND('MAPA DE RIESGOS'!$V$220="Muy Baja",'MAPA DE RIESGOS'!$Z$220="Menor"),CONCATENATE("R",'MAPA DE RIESGOS'!$H$220),"")</f>
        <v/>
      </c>
      <c r="Y45" s="333" t="str">
        <f>IF(AND('MAPA DE RIESGOS'!$V$232="Muy Baja",'MAPA DE RIESGOS'!$Z$232="Menor"),CONCATENATE("R",'MAPA DE RIESGOS'!$H$232),"")</f>
        <v/>
      </c>
      <c r="Z45" s="333" t="str">
        <f>IF(AND('MAPA DE RIESGOS'!$V$238="Muy Baja",'MAPA DE RIESGOS'!$Z$238="Menor"),CONCATENATE("R",'MAPA DE RIESGOS'!$H$238),"")</f>
        <v/>
      </c>
      <c r="AA45" s="333" t="str">
        <f>IF(AND('MAPA DE RIESGOS'!$V$244="Muy Baja",'MAPA DE RIESGOS'!$Z$244="Menor"),CONCATENATE("R",'MAPA DE RIESGOS'!$H$244),"")</f>
        <v/>
      </c>
      <c r="AB45" s="333" t="str">
        <f>IF(AND('MAPA DE RIESGOS'!$V$250="Muy Baja",'MAPA DE RIESGOS'!$Z$250="Menor"),CONCATENATE("R",'MAPA DE RIESGOS'!$H$250),"")</f>
        <v/>
      </c>
      <c r="AC45" s="332" t="str">
        <f>IF(AND('MAPA DE RIESGOS'!$V$256="Muy Baja",'MAPA DE RIESGOS'!$Z$256="Menor"),CONCATENATE("R",'MAPA DE RIESGOS'!$H$256),"")</f>
        <v/>
      </c>
      <c r="AD45" s="318" t="str">
        <f>IF(AND('MAPA DE RIESGOS'!$V$196="Muy Baja",'MAPA DE RIESGOS'!$Z$196="Moderado"),CONCATENATE("R",'MAPA DE RIESGOS'!$H$196),"")</f>
        <v/>
      </c>
      <c r="AE45" s="323" t="str">
        <f>IF(AND('MAPA DE RIESGOS'!$V$202="Muy Baja",'MAPA DE RIESGOS'!$Z$202="Moderado"),CONCATENATE("R",'MAPA DE RIESGOS'!$H$202),"")</f>
        <v/>
      </c>
      <c r="AF45" s="323" t="str">
        <f>IF(AND('MAPA DE RIESGOS'!$V$208="Muy Baja",'MAPA DE RIESGOS'!$Z$208="Moderado"),CONCATENATE("R",'MAPA DE RIESGOS'!$H$208),"")</f>
        <v/>
      </c>
      <c r="AG45" s="323" t="str">
        <f>IF(AND('MAPA DE RIESGOS'!$V$214="Muy Baja",'MAPA DE RIESGOS'!$Z$214="Moderado"),CONCATENATE("R",'MAPA DE RIESGOS'!$H$214),"")</f>
        <v/>
      </c>
      <c r="AH45" s="323" t="str">
        <f>IF(AND('MAPA DE RIESGOS'!$V$220="Muy Baja",'MAPA DE RIESGOS'!$Z$220="Moderado"),CONCATENATE("R",'MAPA DE RIESGOS'!$H$220),"")</f>
        <v/>
      </c>
      <c r="AI45" s="323" t="str">
        <f>IF(AND('MAPA DE RIESGOS'!$V$232="Muy Baja",'MAPA DE RIESGOS'!$Z$232="Moderado"),CONCATENATE("R",'MAPA DE RIESGOS'!$H$232),"")</f>
        <v/>
      </c>
      <c r="AJ45" s="323" t="str">
        <f>IF(AND('MAPA DE RIESGOS'!$V$238="Muy Baja",'MAPA DE RIESGOS'!$Z$238="Moderado"),CONCATENATE("R",'MAPA DE RIESGOS'!$H$238),"")</f>
        <v/>
      </c>
      <c r="AK45" s="323" t="str">
        <f>IF(AND('MAPA DE RIESGOS'!$V$244="Muy Baja",'MAPA DE RIESGOS'!$Z$244="Moderado"),CONCATENATE("R",'MAPA DE RIESGOS'!$H$244),"")</f>
        <v/>
      </c>
      <c r="AL45" s="323" t="str">
        <f>IF(AND('MAPA DE RIESGOS'!$V$250="Muy Baja",'MAPA DE RIESGOS'!$Z$250="Moderado"),CONCATENATE("R",'MAPA DE RIESGOS'!$H$250),"")</f>
        <v/>
      </c>
      <c r="AM45" s="321" t="str">
        <f>IF(AND('MAPA DE RIESGOS'!$V$256="Muy Baja",'MAPA DE RIESGOS'!$Z$256="Moderado"),CONCATENATE("R",'MAPA DE RIESGOS'!$H$256),"")</f>
        <v/>
      </c>
      <c r="AN45" s="299" t="str">
        <f>IF(AND('MAPA DE RIESGOS'!$V$196="Muy Baja",'MAPA DE RIESGOS'!$Z$196="Mayor"),CONCATENATE("R",'MAPA DE RIESGOS'!$H$196),"")</f>
        <v/>
      </c>
      <c r="AO45" s="309" t="str">
        <f>IF(AND('MAPA DE RIESGOS'!$V$202="Muy Baja",'MAPA DE RIESGOS'!$Z$202="Mayor"),CONCATENATE("R",'MAPA DE RIESGOS'!$H$202),"")</f>
        <v/>
      </c>
      <c r="AP45" s="309" t="str">
        <f>IF(AND('MAPA DE RIESGOS'!$V$208="Muy Baja",'MAPA DE RIESGOS'!$Z$208="Mayor"),CONCATENATE("R",'MAPA DE RIESGOS'!$H$208),"")</f>
        <v/>
      </c>
      <c r="AQ45" s="309" t="str">
        <f>IF(AND('MAPA DE RIESGOS'!$V$214="Muy Baja",'MAPA DE RIESGOS'!$Z$214="Mayor"),CONCATENATE("R",'MAPA DE RIESGOS'!$H$214),"")</f>
        <v/>
      </c>
      <c r="AR45" s="309" t="str">
        <f>IF(AND('MAPA DE RIESGOS'!$V$220="Muy Baja",'MAPA DE RIESGOS'!$Z$220="Mayor"),CONCATENATE("R",'MAPA DE RIESGOS'!$H$220),"")</f>
        <v/>
      </c>
      <c r="AS45" s="309" t="str">
        <f>IF(AND('MAPA DE RIESGOS'!$V$232="Muy Baja",'MAPA DE RIESGOS'!$Z$232="Mayor"),CONCATENATE("R",'MAPA DE RIESGOS'!$H$232),"")</f>
        <v/>
      </c>
      <c r="AT45" s="309" t="str">
        <f>IF(AND('MAPA DE RIESGOS'!$V$238="Muy Baja",'MAPA DE RIESGOS'!$Z$238="Mayor"),CONCATENATE("R",'MAPA DE RIESGOS'!$H$238),"")</f>
        <v/>
      </c>
      <c r="AU45" s="309" t="str">
        <f>IF(AND('MAPA DE RIESGOS'!$V$244="Muy Baja",'MAPA DE RIESGOS'!$Z$244="Mayor"),CONCATENATE("R",'MAPA DE RIESGOS'!$H$244),"")</f>
        <v/>
      </c>
      <c r="AV45" s="309" t="str">
        <f>IF(AND('MAPA DE RIESGOS'!$V$250="Muy Baja",'MAPA DE RIESGOS'!$Z$250="Mayor"),CONCATENATE("R",'MAPA DE RIESGOS'!$H$250),"")</f>
        <v/>
      </c>
      <c r="AW45" s="302" t="str">
        <f>IF(AND('MAPA DE RIESGOS'!$V$256="Muy Baja",'MAPA DE RIESGOS'!$Z$256="Mayor"),CONCATENATE("R",'MAPA DE RIESGOS'!$H$256),"")</f>
        <v/>
      </c>
      <c r="AX45" s="305" t="str">
        <f>IF(AND('MAPA DE RIESGOS'!$V$196="Muy Baja",'MAPA DE RIESGOS'!$Z$196="Catastrófico"),CONCATENATE("R",'MAPA DE RIESGOS'!$H$196),"")</f>
        <v/>
      </c>
      <c r="AY45" s="310" t="str">
        <f>IF(AND('MAPA DE RIESGOS'!$V$202="Muy Baja",'MAPA DE RIESGOS'!$Z$202="Catastrófico"),CONCATENATE("R",'MAPA DE RIESGOS'!$H$202),"")</f>
        <v/>
      </c>
      <c r="AZ45" s="310" t="str">
        <f>IF(AND('MAPA DE RIESGOS'!$V$208="Muy Baja",'MAPA DE RIESGOS'!$Z$208="Catastrófico"),CONCATENATE("R",'MAPA DE RIESGOS'!$H$208),"")</f>
        <v/>
      </c>
      <c r="BA45" s="310" t="str">
        <f>IF(AND('MAPA DE RIESGOS'!$V$214="Muy Baja",'MAPA DE RIESGOS'!$Z$214="Catastrófico"),CONCATENATE("R",'MAPA DE RIESGOS'!$H$214),"")</f>
        <v/>
      </c>
      <c r="BB45" s="310" t="str">
        <f>IF(AND('MAPA DE RIESGOS'!$V$220="Muy Baja",'MAPA DE RIESGOS'!$Z$220="Catastrófico"),CONCATENATE("R",'MAPA DE RIESGOS'!$H$220),"")</f>
        <v/>
      </c>
      <c r="BC45" s="310" t="str">
        <f>IF(AND('MAPA DE RIESGOS'!$V$232="Muy Baja",'MAPA DE RIESGOS'!$Z$232="Catastrófico"),CONCATENATE("R",'MAPA DE RIESGOS'!$H$232),"")</f>
        <v/>
      </c>
      <c r="BD45" s="310" t="str">
        <f>IF(AND('MAPA DE RIESGOS'!$V$238="Muy Baja",'MAPA DE RIESGOS'!$Z$238="Catastrófico"),CONCATENATE("R",'MAPA DE RIESGOS'!$H$238),"")</f>
        <v/>
      </c>
      <c r="BE45" s="310" t="str">
        <f>IF(AND('MAPA DE RIESGOS'!$V$244="Muy Baja",'MAPA DE RIESGOS'!$Z$244="Catastrófico"),CONCATENATE("R",'MAPA DE RIESGOS'!$H$244),"")</f>
        <v/>
      </c>
      <c r="BF45" s="310" t="str">
        <f>IF(AND('MAPA DE RIESGOS'!$V$250="Muy Baja",'MAPA DE RIESGOS'!$Z$250="Catastrófico"),CONCATENATE("R",'MAPA DE RIESGOS'!$H$250),"")</f>
        <v/>
      </c>
      <c r="BG45" s="308" t="str">
        <f>IF(AND('MAPA DE RIESGOS'!$V$256="Muy Baja",'MAPA DE RIESGOS'!$Z$256="Catastrófico"),CONCATENATE("R",'MAPA DE RIESGOS'!$H$256),"")</f>
        <v/>
      </c>
      <c r="BH45" s="67"/>
      <c r="BI45" s="67"/>
      <c r="BJ45" s="67"/>
      <c r="BK45" s="67"/>
      <c r="BL45" s="67"/>
      <c r="BM45" s="67"/>
      <c r="BN45" s="67"/>
    </row>
    <row r="46" spans="2:66" ht="34.5" customHeight="1">
      <c r="B46" s="844"/>
      <c r="C46" s="844"/>
      <c r="D46" s="845"/>
      <c r="E46" s="835"/>
      <c r="F46" s="836"/>
      <c r="G46" s="836"/>
      <c r="H46" s="836"/>
      <c r="I46" s="837"/>
      <c r="J46" s="329" t="str">
        <f>IF(AND('MAPA DE RIESGOS'!$V$262="Muy Baja",'MAPA DE RIESGOS'!$Z$262="Leve"),CONCATENATE("R",'MAPA DE RIESGOS'!$H$262),"")</f>
        <v/>
      </c>
      <c r="K46" s="333" t="str">
        <f>IF(AND('MAPA DE RIESGOS'!$V$268="Muy Baja",'MAPA DE RIESGOS'!$Z$268="Leve"),CONCATENATE("R",'MAPA DE RIESGOS'!$H$268),"")</f>
        <v/>
      </c>
      <c r="L46" s="333" t="str">
        <f>IF(AND('MAPA DE RIESGOS'!$V$274="Muy Baja",'MAPA DE RIESGOS'!$Z$274="Leve"),CONCATENATE("R",'MAPA DE RIESGOS'!$H$274),"")</f>
        <v/>
      </c>
      <c r="M46" s="333" t="str">
        <f>IF(AND('MAPA DE RIESGOS'!$V$280="Muy Baja",'MAPA DE RIESGOS'!$Z$280="Leve"),CONCATENATE("R",'MAPA DE RIESGOS'!$H$280),"")</f>
        <v/>
      </c>
      <c r="N46" s="333" t="str">
        <f>IF(AND('MAPA DE RIESGOS'!$V$286="Muy Baja",'MAPA DE RIESGOS'!$Z$286="Leve"),CONCATENATE("R",'MAPA DE RIESGOS'!$H$286),"")</f>
        <v/>
      </c>
      <c r="O46" s="333" t="str">
        <f>IF(AND('MAPA DE RIESGOS'!$V$292="Muy Baja",'MAPA DE RIESGOS'!$Z$292="Leve"),CONCATENATE("R",'MAPA DE RIESGOS'!$H$292),"")</f>
        <v/>
      </c>
      <c r="P46" s="333" t="str">
        <f>IF(AND('MAPA DE RIESGOS'!$V$298="Muy Baja",'MAPA DE RIESGOS'!$Z$298="Leve"),CONCATENATE("R",'MAPA DE RIESGOS'!$H$298),"")</f>
        <v/>
      </c>
      <c r="Q46" s="333" t="str">
        <f>IF(AND('MAPA DE RIESGOS'!$V$304="Muy Baja",'MAPA DE RIESGOS'!$Z$304="Leve"),CONCATENATE("R",'MAPA DE RIESGOS'!$H$304),"")</f>
        <v/>
      </c>
      <c r="R46" s="333" t="str">
        <f>IF(AND('MAPA DE RIESGOS'!$V$310="Muy Baja",'MAPA DE RIESGOS'!$Z$310="Leve"),CONCATENATE("R",'MAPA DE RIESGOS'!$H$310),"")</f>
        <v/>
      </c>
      <c r="S46" s="332" t="str">
        <f>IF(AND('MAPA DE RIESGOS'!$V$316="Muy Baja",'MAPA DE RIESGOS'!$Z$316="Leve"),CONCATENATE("R",'MAPA DE RIESGOS'!$H$316),"")</f>
        <v/>
      </c>
      <c r="T46" s="329" t="str">
        <f>IF(AND('MAPA DE RIESGOS'!$V$262="Muy Baja",'MAPA DE RIESGOS'!$Z$262="Menor"),CONCATENATE("R",'MAPA DE RIESGOS'!$H$262),"")</f>
        <v/>
      </c>
      <c r="U46" s="333" t="str">
        <f>IF(AND('MAPA DE RIESGOS'!$V$268="Muy Baja",'MAPA DE RIESGOS'!$Z$268="Menor"),CONCATENATE("R",'MAPA DE RIESGOS'!$H$268),"")</f>
        <v/>
      </c>
      <c r="V46" s="333" t="str">
        <f>IF(AND('MAPA DE RIESGOS'!$V$274="Muy Baja",'MAPA DE RIESGOS'!$Z$274="Menor"),CONCATENATE("R",'MAPA DE RIESGOS'!$H$274),"")</f>
        <v/>
      </c>
      <c r="W46" s="333" t="str">
        <f>IF(AND('MAPA DE RIESGOS'!$V$280="Muy Baja",'MAPA DE RIESGOS'!$Z$280="Menor"),CONCATENATE("R",'MAPA DE RIESGOS'!$H$280),"")</f>
        <v/>
      </c>
      <c r="X46" s="333" t="str">
        <f>IF(AND('MAPA DE RIESGOS'!$V$286="Muy Baja",'MAPA DE RIESGOS'!$Z$286="Menor"),CONCATENATE("R",'MAPA DE RIESGOS'!$H$286),"")</f>
        <v/>
      </c>
      <c r="Y46" s="333" t="str">
        <f>IF(AND('MAPA DE RIESGOS'!$V$292="Muy Baja",'MAPA DE RIESGOS'!$Z$292="Menor"),CONCATENATE("R",'MAPA DE RIESGOS'!$H$292),"")</f>
        <v/>
      </c>
      <c r="Z46" s="333" t="str">
        <f>IF(AND('MAPA DE RIESGOS'!$V$298="Muy Baja",'MAPA DE RIESGOS'!$Z$298="Menor"),CONCATENATE("R",'MAPA DE RIESGOS'!$H$298),"")</f>
        <v/>
      </c>
      <c r="AA46" s="333" t="str">
        <f>IF(AND('MAPA DE RIESGOS'!$V$304="Muy Baja",'MAPA DE RIESGOS'!$Z$304="Menor"),CONCATENATE("R",'MAPA DE RIESGOS'!$H$304),"")</f>
        <v/>
      </c>
      <c r="AB46" s="333" t="str">
        <f>IF(AND('MAPA DE RIESGOS'!$V$310="Muy Baja",'MAPA DE RIESGOS'!$Z$310="Menor"),CONCATENATE("R",'MAPA DE RIESGOS'!$H$310),"")</f>
        <v/>
      </c>
      <c r="AC46" s="332" t="str">
        <f>IF(AND('MAPA DE RIESGOS'!$V$316="Muy Baja",'MAPA DE RIESGOS'!$Z$316="Menor"),CONCATENATE("R",'MAPA DE RIESGOS'!$H$316),"")</f>
        <v/>
      </c>
      <c r="AD46" s="318" t="str">
        <f>IF(AND('MAPA DE RIESGOS'!$V$262="Muy Baja",'MAPA DE RIESGOS'!$Z$262="Moderado"),CONCATENATE("R",'MAPA DE RIESGOS'!$H$262),"")</f>
        <v/>
      </c>
      <c r="AE46" s="323" t="str">
        <f>IF(AND('MAPA DE RIESGOS'!$V$268="Muy Baja",'MAPA DE RIESGOS'!$Z$268="Moderado"),CONCATENATE("R",'MAPA DE RIESGOS'!$H$268),"")</f>
        <v/>
      </c>
      <c r="AF46" s="323" t="str">
        <f>IF(AND('MAPA DE RIESGOS'!$V$274="Muy Baja",'MAPA DE RIESGOS'!$Z$274="Moderado"),CONCATENATE("R",'MAPA DE RIESGOS'!$H$274),"")</f>
        <v/>
      </c>
      <c r="AG46" s="323" t="str">
        <f>IF(AND('MAPA DE RIESGOS'!$V$280="Muy Baja",'MAPA DE RIESGOS'!$Z$280="Moderado"),CONCATENATE("R",'MAPA DE RIESGOS'!$H$280),"")</f>
        <v/>
      </c>
      <c r="AH46" s="323" t="str">
        <f>IF(AND('MAPA DE RIESGOS'!$V$286="Muy Baja",'MAPA DE RIESGOS'!$Z$286="Moderado"),CONCATENATE("R",'MAPA DE RIESGOS'!$H$286),"")</f>
        <v/>
      </c>
      <c r="AI46" s="323" t="str">
        <f>IF(AND('MAPA DE RIESGOS'!$V$292="Muy Baja",'MAPA DE RIESGOS'!$Z$292="Moderado"),CONCATENATE("R",'MAPA DE RIESGOS'!$H$292),"")</f>
        <v>R47</v>
      </c>
      <c r="AJ46" s="323" t="str">
        <f>IF(AND('MAPA DE RIESGOS'!$V$298="Muy Baja",'MAPA DE RIESGOS'!$Z$298="Moderado"),CONCATENATE("R",'MAPA DE RIESGOS'!$H$298),"")</f>
        <v/>
      </c>
      <c r="AK46" s="323" t="str">
        <f>IF(AND('MAPA DE RIESGOS'!$V$304="Muy Baja",'MAPA DE RIESGOS'!$Z$304="Moderado"),CONCATENATE("R",'MAPA DE RIESGOS'!$H$304),"")</f>
        <v/>
      </c>
      <c r="AL46" s="323" t="str">
        <f>IF(AND('MAPA DE RIESGOS'!$V$310="Muy Baja",'MAPA DE RIESGOS'!$Z$310="Moderado"),CONCATENATE("R",'MAPA DE RIESGOS'!$H$310),"")</f>
        <v/>
      </c>
      <c r="AM46" s="321" t="str">
        <f>IF(AND('MAPA DE RIESGOS'!$V$316="Muy Baja",'MAPA DE RIESGOS'!$Z$316="Moderado"),CONCATENATE("R",'MAPA DE RIESGOS'!$H$316),"")</f>
        <v/>
      </c>
      <c r="AN46" s="299" t="str">
        <f>IF(AND('MAPA DE RIESGOS'!$V$262="Muy Baja",'MAPA DE RIESGOS'!$Z$262="Mayor"),CONCATENATE("R",'MAPA DE RIESGOS'!$H$262),"")</f>
        <v/>
      </c>
      <c r="AO46" s="309" t="str">
        <f>IF(AND('MAPA DE RIESGOS'!$V$268="Muy Baja",'MAPA DE RIESGOS'!$Z$268="Mayor"),CONCATENATE("R",'MAPA DE RIESGOS'!$H$268),"")</f>
        <v/>
      </c>
      <c r="AP46" s="309" t="str">
        <f>IF(AND('MAPA DE RIESGOS'!$V$274="Muy Baja",'MAPA DE RIESGOS'!$Z$274="Mayor"),CONCATENATE("R",'MAPA DE RIESGOS'!$H$274),"")</f>
        <v/>
      </c>
      <c r="AQ46" s="309" t="str">
        <f>IF(AND('MAPA DE RIESGOS'!$V$280="Muy Baja",'MAPA DE RIESGOS'!$Z$280="Mayor"),CONCATENATE("R",'MAPA DE RIESGOS'!$H$280),"")</f>
        <v/>
      </c>
      <c r="AR46" s="309" t="str">
        <f>IF(AND('MAPA DE RIESGOS'!$V$286="Muy Baja",'MAPA DE RIESGOS'!$Z$286="Mayor"),CONCATENATE("R",'MAPA DE RIESGOS'!$H$286),"")</f>
        <v/>
      </c>
      <c r="AS46" s="309" t="str">
        <f>IF(AND('MAPA DE RIESGOS'!$V$292="Muy Baja",'MAPA DE RIESGOS'!$Z$292="Mayor"),CONCATENATE("R",'MAPA DE RIESGOS'!$H$292),"")</f>
        <v/>
      </c>
      <c r="AT46" s="309" t="str">
        <f>IF(AND('MAPA DE RIESGOS'!$V$298="Muy Baja",'MAPA DE RIESGOS'!$Z$298="Mayor"),CONCATENATE("R",'MAPA DE RIESGOS'!$H$298),"")</f>
        <v/>
      </c>
      <c r="AU46" s="309" t="str">
        <f>IF(AND('MAPA DE RIESGOS'!$V$304="Muy Baja",'MAPA DE RIESGOS'!$Z$304="Mayor"),CONCATENATE("R",'MAPA DE RIESGOS'!$H$304),"")</f>
        <v/>
      </c>
      <c r="AV46" s="309" t="str">
        <f>IF(AND('MAPA DE RIESGOS'!$V$310="Muy Baja",'MAPA DE RIESGOS'!$Z$310="Mayor"),CONCATENATE("R",'MAPA DE RIESGOS'!$H$310),"")</f>
        <v/>
      </c>
      <c r="AW46" s="302" t="str">
        <f>IF(AND('MAPA DE RIESGOS'!$V$316="Muy Baja",'MAPA DE RIESGOS'!$Z$316="Mayor"),CONCATENATE("R",'MAPA DE RIESGOS'!$H$316),"")</f>
        <v/>
      </c>
      <c r="AX46" s="305" t="str">
        <f>IF(AND('MAPA DE RIESGOS'!$V$262="Muy Baja",'MAPA DE RIESGOS'!$Z$262="Catastrófico"),CONCATENATE("R",'MAPA DE RIESGOS'!$H$262),"")</f>
        <v/>
      </c>
      <c r="AY46" s="310" t="str">
        <f>IF(AND('MAPA DE RIESGOS'!$V$268="Muy Baja",'MAPA DE RIESGOS'!$Z$268="Catastrófico"),CONCATENATE("R",'MAPA DE RIESGOS'!$H$268),"")</f>
        <v/>
      </c>
      <c r="AZ46" s="310" t="str">
        <f>IF(AND('MAPA DE RIESGOS'!$V$274="Muy Baja",'MAPA DE RIESGOS'!$Z$274="Catastrófico"),CONCATENATE("R",'MAPA DE RIESGOS'!$H$274),"")</f>
        <v/>
      </c>
      <c r="BA46" s="310" t="str">
        <f>IF(AND('MAPA DE RIESGOS'!$V$280="Muy Baja",'MAPA DE RIESGOS'!$Z$280="Catastrófico"),CONCATENATE("R",'MAPA DE RIESGOS'!$H$280),"")</f>
        <v/>
      </c>
      <c r="BB46" s="310" t="str">
        <f>IF(AND('MAPA DE RIESGOS'!$V$286="Muy Baja",'MAPA DE RIESGOS'!$Z$286="Catastrófico"),CONCATENATE("R",'MAPA DE RIESGOS'!$H$286),"")</f>
        <v/>
      </c>
      <c r="BC46" s="310" t="str">
        <f>IF(AND('MAPA DE RIESGOS'!$V$292="Muy Baja",'MAPA DE RIESGOS'!$Z$292="Catastrófico"),CONCATENATE("R",'MAPA DE RIESGOS'!$H$292),"")</f>
        <v/>
      </c>
      <c r="BD46" s="310" t="str">
        <f>IF(AND('MAPA DE RIESGOS'!$V$298="Muy Baja",'MAPA DE RIESGOS'!$Z$298="Catastrófico"),CONCATENATE("R",'MAPA DE RIESGOS'!$H$298),"")</f>
        <v/>
      </c>
      <c r="BE46" s="310" t="str">
        <f>IF(AND('MAPA DE RIESGOS'!$V$304="Muy Baja",'MAPA DE RIESGOS'!$Z$304="Catastrófico"),CONCATENATE("R",'MAPA DE RIESGOS'!$H$304),"")</f>
        <v/>
      </c>
      <c r="BF46" s="310" t="str">
        <f>IF(AND('MAPA DE RIESGOS'!$V$310="Muy Baja",'MAPA DE RIESGOS'!$Z$310="Catastrófico"),CONCATENATE("R",'MAPA DE RIESGOS'!$H$310),"")</f>
        <v/>
      </c>
      <c r="BG46" s="308" t="str">
        <f>IF(AND('MAPA DE RIESGOS'!$V$316="Muy Baja",'MAPA DE RIESGOS'!$Z$316="Catastrófico"),CONCATENATE("R",'MAPA DE RIESGOS'!$H$316),"")</f>
        <v/>
      </c>
      <c r="BH46" s="67"/>
      <c r="BI46" s="67"/>
      <c r="BJ46" s="67"/>
      <c r="BK46" s="67"/>
      <c r="BL46" s="67"/>
      <c r="BM46" s="67"/>
      <c r="BN46" s="67"/>
    </row>
    <row r="47" spans="2:66" ht="34.5" customHeight="1">
      <c r="B47" s="844"/>
      <c r="C47" s="844"/>
      <c r="D47" s="845"/>
      <c r="E47" s="835"/>
      <c r="F47" s="836"/>
      <c r="G47" s="836"/>
      <c r="H47" s="836"/>
      <c r="I47" s="837"/>
      <c r="J47" s="329" t="str">
        <f>IF(AND('MAPA DE RIESGOS'!$V$322="Muy Baja",'MAPA DE RIESGOS'!$Z$322="Leve"),CONCATENATE("R",'MAPA DE RIESGOS'!$H$322),"")</f>
        <v/>
      </c>
      <c r="K47" s="333" t="str">
        <f>IF(AND('MAPA DE RIESGOS'!$V$328="Muy Baja",'MAPA DE RIESGOS'!$Z$328="Leve"),CONCATENATE("R",'MAPA DE RIESGOS'!$H$328),"")</f>
        <v/>
      </c>
      <c r="L47" s="333" t="str">
        <f>IF(AND('MAPA DE RIESGOS'!$V$334="Muy Baja",'MAPA DE RIESGOS'!$Z$334="Leve"),CONCATENATE("R",'MAPA DE RIESGOS'!$H$334),"")</f>
        <v/>
      </c>
      <c r="M47" s="333" t="str">
        <f>IF(AND('MAPA DE RIESGOS'!$V$340="Muy Baja",'MAPA DE RIESGOS'!$Z$340="Leve"),CONCATENATE("R",'MAPA DE RIESGOS'!$H$340),"")</f>
        <v/>
      </c>
      <c r="N47" s="333" t="str">
        <f>IF(AND('MAPA DE RIESGOS'!$V$346="Muy Baja",'MAPA DE RIESGOS'!$Z$346="Leve"),CONCATENATE("R",'MAPA DE RIESGOS'!$H$346),"")</f>
        <v/>
      </c>
      <c r="O47" s="333" t="str">
        <f>IF(AND('MAPA DE RIESGOS'!$V$352="Muy Baja",'MAPA DE RIESGOS'!$Z$352="Leve"),CONCATENATE("R",'MAPA DE RIESGOS'!$H$352),"")</f>
        <v/>
      </c>
      <c r="P47" s="333" t="str">
        <f>IF(AND('MAPA DE RIESGOS'!$V$358="Muy Baja",'MAPA DE RIESGOS'!$Z$358="Leve"),CONCATENATE("R",'MAPA DE RIESGOS'!$H$358),"")</f>
        <v/>
      </c>
      <c r="Q47" s="333" t="str">
        <f>IF(AND('MAPA DE RIESGOS'!$V$364="Muy Baja",'MAPA DE RIESGOS'!$Z$364="Leve"),CONCATENATE("R",'MAPA DE RIESGOS'!$H$364),"")</f>
        <v/>
      </c>
      <c r="R47" s="333" t="str">
        <f>IF(AND('MAPA DE RIESGOS'!$V$370="Muy Baja",'MAPA DE RIESGOS'!$Z$370="Leve"),CONCATENATE("R",'MAPA DE RIESGOS'!$H$370),"")</f>
        <v/>
      </c>
      <c r="S47" s="332" t="str">
        <f>IF(AND('MAPA DE RIESGOS'!$V$376="Muy Baja",'MAPA DE RIESGOS'!$Z$376="Leve"),CONCATENATE("R",'MAPA DE RIESGOS'!$H$376),"")</f>
        <v/>
      </c>
      <c r="T47" s="329" t="str">
        <f>IF(AND('MAPA DE RIESGOS'!$V$322="Muy Baja",'MAPA DE RIESGOS'!$Z$322="Menor"),CONCATENATE("R",'MAPA DE RIESGOS'!$H$322),"")</f>
        <v/>
      </c>
      <c r="U47" s="333" t="str">
        <f>IF(AND('MAPA DE RIESGOS'!$V$328="Muy Baja",'MAPA DE RIESGOS'!$Z$328="Menor"),CONCATENATE("R",'MAPA DE RIESGOS'!$H$328),"")</f>
        <v/>
      </c>
      <c r="V47" s="333" t="str">
        <f>IF(AND('MAPA DE RIESGOS'!$V$334="Muy Baja",'MAPA DE RIESGOS'!$Z$334="Menor"),CONCATENATE("R",'MAPA DE RIESGOS'!$H$334),"")</f>
        <v/>
      </c>
      <c r="W47" s="333" t="str">
        <f>IF(AND('MAPA DE RIESGOS'!$V$340="Muy Baja",'MAPA DE RIESGOS'!$Z$340="Menor"),CONCATENATE("R",'MAPA DE RIESGOS'!$H$340),"")</f>
        <v/>
      </c>
      <c r="X47" s="333" t="str">
        <f>IF(AND('MAPA DE RIESGOS'!$V$346="Muy Baja",'MAPA DE RIESGOS'!$Z$346="Menor"),CONCATENATE("R",'MAPA DE RIESGOS'!$H$346),"")</f>
        <v/>
      </c>
      <c r="Y47" s="333" t="str">
        <f>IF(AND('MAPA DE RIESGOS'!$V$352="Muy Baja",'MAPA DE RIESGOS'!$Z$352="Menor"),CONCATENATE("R",'MAPA DE RIESGOS'!$H$352),"")</f>
        <v/>
      </c>
      <c r="Z47" s="333" t="str">
        <f>IF(AND('MAPA DE RIESGOS'!$V$358="Muy Baja",'MAPA DE RIESGOS'!$Z$358="Menor"),CONCATENATE("R",'MAPA DE RIESGOS'!$H$358),"")</f>
        <v/>
      </c>
      <c r="AA47" s="333" t="str">
        <f>IF(AND('MAPA DE RIESGOS'!$V$364="Muy Baja",'MAPA DE RIESGOS'!$Z$364="Menor"),CONCATENATE("R",'MAPA DE RIESGOS'!$H$364),"")</f>
        <v/>
      </c>
      <c r="AB47" s="333" t="str">
        <f>IF(AND('MAPA DE RIESGOS'!$V$370="Muy Baja",'MAPA DE RIESGOS'!$Z$370="Menor"),CONCATENATE("R",'MAPA DE RIESGOS'!$H$370),"")</f>
        <v/>
      </c>
      <c r="AC47" s="332" t="str">
        <f>IF(AND('MAPA DE RIESGOS'!$V$376="Muy Baja",'MAPA DE RIESGOS'!$Z$376="Menor"),CONCATENATE("R",'MAPA DE RIESGOS'!$H$376),"")</f>
        <v/>
      </c>
      <c r="AD47" s="318" t="str">
        <f>IF(AND('MAPA DE RIESGOS'!$V$322="Muy Baja",'MAPA DE RIESGOS'!$Z$322="Moderado"),CONCATENATE("R",'MAPA DE RIESGOS'!$H$322),"")</f>
        <v/>
      </c>
      <c r="AE47" s="323" t="str">
        <f>IF(AND('MAPA DE RIESGOS'!$V$328="Muy Baja",'MAPA DE RIESGOS'!$Z$328="Moderado"),CONCATENATE("R",'MAPA DE RIESGOS'!$H$328),"")</f>
        <v/>
      </c>
      <c r="AF47" s="323" t="str">
        <f>IF(AND('MAPA DE RIESGOS'!$V$334="Muy Baja",'MAPA DE RIESGOS'!$Z$334="Moderado"),CONCATENATE("R",'MAPA DE RIESGOS'!$H$334),"")</f>
        <v/>
      </c>
      <c r="AG47" s="323" t="str">
        <f>IF(AND('MAPA DE RIESGOS'!$V$340="Muy Baja",'MAPA DE RIESGOS'!$Z$340="Moderado"),CONCATENATE("R",'MAPA DE RIESGOS'!$H$340),"")</f>
        <v/>
      </c>
      <c r="AH47" s="323" t="str">
        <f>IF(AND('MAPA DE RIESGOS'!$V$346="Muy Baja",'MAPA DE RIESGOS'!$Z$346="Moderado"),CONCATENATE("R",'MAPA DE RIESGOS'!$H$346),"")</f>
        <v/>
      </c>
      <c r="AI47" s="323" t="str">
        <f>IF(AND('MAPA DE RIESGOS'!$V$352="Muy Baja",'MAPA DE RIESGOS'!$Z$352="Moderado"),CONCATENATE("R",'MAPA DE RIESGOS'!$H$352),"")</f>
        <v/>
      </c>
      <c r="AJ47" s="323" t="str">
        <f>IF(AND('MAPA DE RIESGOS'!$V$358="Muy Baja",'MAPA DE RIESGOS'!$Z$358="Moderado"),CONCATENATE("R",'MAPA DE RIESGOS'!$H$358),"")</f>
        <v/>
      </c>
      <c r="AK47" s="323" t="str">
        <f>IF(AND('MAPA DE RIESGOS'!$V$364="Muy Baja",'MAPA DE RIESGOS'!$Z$364="Moderado"),CONCATENATE("R",'MAPA DE RIESGOS'!$H$364),"")</f>
        <v/>
      </c>
      <c r="AL47" s="323" t="str">
        <f>IF(AND('MAPA DE RIESGOS'!$V$370="Muy Baja",'MAPA DE RIESGOS'!$Z$370="Moderado"),CONCATENATE("R",'MAPA DE RIESGOS'!$H$370),"")</f>
        <v/>
      </c>
      <c r="AM47" s="321" t="str">
        <f>IF(AND('MAPA DE RIESGOS'!$V$376="Muy Baja",'MAPA DE RIESGOS'!$Z$376="Moderado"),CONCATENATE("R",'MAPA DE RIESGOS'!$H$376),"")</f>
        <v/>
      </c>
      <c r="AN47" s="299" t="str">
        <f>IF(AND('MAPA DE RIESGOS'!$V$322="Muy Baja",'MAPA DE RIESGOS'!$Z$322="Mayor"),CONCATENATE("R",'MAPA DE RIESGOS'!$H$322),"")</f>
        <v/>
      </c>
      <c r="AO47" s="309" t="str">
        <f>IF(AND('MAPA DE RIESGOS'!$V$328="Muy Baja",'MAPA DE RIESGOS'!$Z$328="Mayor"),CONCATENATE("R",'MAPA DE RIESGOS'!$H$328),"")</f>
        <v/>
      </c>
      <c r="AP47" s="309" t="str">
        <f>IF(AND('MAPA DE RIESGOS'!$V$334="Muy Baja",'MAPA DE RIESGOS'!$Z$334="Mayor"),CONCATENATE("R",'MAPA DE RIESGOS'!$H$334),"")</f>
        <v/>
      </c>
      <c r="AQ47" s="309" t="str">
        <f>IF(AND('MAPA DE RIESGOS'!$V$340="Muy Baja",'MAPA DE RIESGOS'!$Z$340="Mayor"),CONCATENATE("R",'MAPA DE RIESGOS'!$H$340),"")</f>
        <v/>
      </c>
      <c r="AR47" s="309" t="str">
        <f>IF(AND('MAPA DE RIESGOS'!$V$346="Muy Baja",'MAPA DE RIESGOS'!$Z$346="Mayor"),CONCATENATE("R",'MAPA DE RIESGOS'!$H$346),"")</f>
        <v/>
      </c>
      <c r="AS47" s="309" t="str">
        <f>IF(AND('MAPA DE RIESGOS'!$V$352="Muy Baja",'MAPA DE RIESGOS'!$Z$352="Mayor"),CONCATENATE("R",'MAPA DE RIESGOS'!$H$352),"")</f>
        <v/>
      </c>
      <c r="AT47" s="309" t="str">
        <f>IF(AND('MAPA DE RIESGOS'!$V$358="Muy Baja",'MAPA DE RIESGOS'!$Z$358="Mayor"),CONCATENATE("R",'MAPA DE RIESGOS'!$H$358),"")</f>
        <v/>
      </c>
      <c r="AU47" s="309" t="str">
        <f>IF(AND('MAPA DE RIESGOS'!$V$364="Muy Baja",'MAPA DE RIESGOS'!$Z$364="Mayor"),CONCATENATE("R",'MAPA DE RIESGOS'!$H$364),"")</f>
        <v/>
      </c>
      <c r="AV47" s="309" t="str">
        <f>IF(AND('MAPA DE RIESGOS'!$V$370="Muy Baja",'MAPA DE RIESGOS'!$Z$370="Mayor"),CONCATENATE("R",'MAPA DE RIESGOS'!$H$370),"")</f>
        <v/>
      </c>
      <c r="AW47" s="302" t="str">
        <f>IF(AND('MAPA DE RIESGOS'!$V$376="Muy Baja",'MAPA DE RIESGOS'!$Z$376="Mayor"),CONCATENATE("R",'MAPA DE RIESGOS'!$H$376),"")</f>
        <v/>
      </c>
      <c r="AX47" s="305" t="str">
        <f>IF(AND('MAPA DE RIESGOS'!$V$322="Muy Baja",'MAPA DE RIESGOS'!$Z$322="Catastrófico"),CONCATENATE("R",'MAPA DE RIESGOS'!$H$322),"")</f>
        <v/>
      </c>
      <c r="AY47" s="310" t="str">
        <f>IF(AND('MAPA DE RIESGOS'!$V$328="Muy Baja",'MAPA DE RIESGOS'!$Z$328="Catastrófico"),CONCATENATE("R",'MAPA DE RIESGOS'!$H$328),"")</f>
        <v/>
      </c>
      <c r="AZ47" s="310" t="str">
        <f>IF(AND('MAPA DE RIESGOS'!$V$334="Muy Baja",'MAPA DE RIESGOS'!$Z$334="Catastrófico"),CONCATENATE("R",'MAPA DE RIESGOS'!$H$334),"")</f>
        <v/>
      </c>
      <c r="BA47" s="310" t="str">
        <f>IF(AND('MAPA DE RIESGOS'!$V$340="Muy Baja",'MAPA DE RIESGOS'!$Z$340="Catastrófico"),CONCATENATE("R",'MAPA DE RIESGOS'!$H$340),"")</f>
        <v/>
      </c>
      <c r="BB47" s="310" t="str">
        <f>IF(AND('MAPA DE RIESGOS'!$V$346="Muy Baja",'MAPA DE RIESGOS'!$Z$346="Catastrófico"),CONCATENATE("R",'MAPA DE RIESGOS'!$H$346),"")</f>
        <v/>
      </c>
      <c r="BC47" s="310" t="str">
        <f>IF(AND('MAPA DE RIESGOS'!$V$352="Muy Baja",'MAPA DE RIESGOS'!$Z$352="Catastrófico"),CONCATENATE("R",'MAPA DE RIESGOS'!$H$352),"")</f>
        <v/>
      </c>
      <c r="BD47" s="310" t="str">
        <f>IF(AND('MAPA DE RIESGOS'!$V$358="Muy Baja",'MAPA DE RIESGOS'!$Z$358="Catastrófico"),CONCATENATE("R",'MAPA DE RIESGOS'!$H$358),"")</f>
        <v/>
      </c>
      <c r="BE47" s="310" t="str">
        <f>IF(AND('MAPA DE RIESGOS'!$V$364="Muy Baja",'MAPA DE RIESGOS'!$Z$364="Catastrófico"),CONCATENATE("R",'MAPA DE RIESGOS'!$H$364),"")</f>
        <v/>
      </c>
      <c r="BF47" s="310" t="str">
        <f>IF(AND('MAPA DE RIESGOS'!$V$370="Muy Baja",'MAPA DE RIESGOS'!$Z$370="Catastrófico"),CONCATENATE("R",'MAPA DE RIESGOS'!$H$370),"")</f>
        <v/>
      </c>
      <c r="BG47" s="308" t="str">
        <f>IF(AND('MAPA DE RIESGOS'!$V$376="Muy Baja",'MAPA DE RIESGOS'!$Z$376="Catastrófico"),CONCATENATE("R",'MAPA DE RIESGOS'!$H$376),"")</f>
        <v/>
      </c>
      <c r="BH47" s="348"/>
      <c r="BI47" s="348"/>
      <c r="BJ47" s="348"/>
      <c r="BK47" s="348"/>
      <c r="BL47" s="348"/>
      <c r="BM47" s="348"/>
      <c r="BN47" s="348"/>
    </row>
    <row r="48" spans="2:66" ht="34.5" customHeight="1">
      <c r="B48" s="844"/>
      <c r="C48" s="844"/>
      <c r="D48" s="845"/>
      <c r="E48" s="835"/>
      <c r="F48" s="836"/>
      <c r="G48" s="836"/>
      <c r="H48" s="836"/>
      <c r="I48" s="837"/>
      <c r="J48" s="329" t="str">
        <f>IF(AND('MAPA DE RIESGOS'!$V$382="Muy Baja",'MAPA DE RIESGOS'!$Z$382="Leve"),CONCATENATE("R",'MAPA DE RIESGOS'!$H$382),"")</f>
        <v/>
      </c>
      <c r="K48" s="333" t="str">
        <f>IF(AND('MAPA DE RIESGOS'!$V$388="Muy Baja",'MAPA DE RIESGOS'!$Z$388="Leve"),CONCATENATE("R",'MAPA DE RIESGOS'!$H$388),"")</f>
        <v/>
      </c>
      <c r="L48" s="333" t="str">
        <f>IF(AND('MAPA DE RIESGOS'!$V$394="Muy Baja",'MAPA DE RIESGOS'!$Z$394="Leve"),CONCATENATE("R",'MAPA DE RIESGOS'!$H$394),"")</f>
        <v/>
      </c>
      <c r="M48" s="333" t="str">
        <f>IF(AND('MAPA DE RIESGOS'!$V$400="Muy Baja",'MAPA DE RIESGOS'!$Z$400="Leve"),CONCATENATE("R",'MAPA DE RIESGOS'!$H$400),"")</f>
        <v/>
      </c>
      <c r="N48" s="333" t="str">
        <f>IF(AND('MAPA DE RIESGOS'!$V$406="Muy Baja",'MAPA DE RIESGOS'!$Z$406="Leve"),CONCATENATE("R",'MAPA DE RIESGOS'!$H$406),"")</f>
        <v/>
      </c>
      <c r="O48" s="333" t="str">
        <f>IF(AND('MAPA DE RIESGOS'!$V$412="Muy Baja",'MAPA DE RIESGOS'!$Z$412="Leve"),CONCATENATE("R",'MAPA DE RIESGOS'!$H$412),"")</f>
        <v/>
      </c>
      <c r="P48" s="333" t="str">
        <f>IF(AND('MAPA DE RIESGOS'!$V$418="Muy Baja",'MAPA DE RIESGOS'!$Z$418="Leve"),CONCATENATE("R",'MAPA DE RIESGOS'!$H$418),"")</f>
        <v/>
      </c>
      <c r="Q48" s="333" t="str">
        <f>IF(AND('MAPA DE RIESGOS'!$V$424="Muy Baja",'MAPA DE RIESGOS'!$Z$424="Leve"),CONCATENATE("R",'MAPA DE RIESGOS'!$H$424),"")</f>
        <v/>
      </c>
      <c r="R48" s="333" t="str">
        <f>IF(AND('MAPA DE RIESGOS'!$V$430="Muy Baja",'MAPA DE RIESGOS'!$Z$430="Leve"),CONCATENATE("R",'MAPA DE RIESGOS'!$H$430),"")</f>
        <v/>
      </c>
      <c r="S48" s="332" t="str">
        <f>IF(AND('MAPA DE RIESGOS'!$V$436="Muy Baja",'MAPA DE RIESGOS'!$Z$436="Leve"),CONCATENATE("R",'MAPA DE RIESGOS'!$H$436),"")</f>
        <v/>
      </c>
      <c r="T48" s="329" t="str">
        <f>IF(AND('MAPA DE RIESGOS'!$V$382="Muy Baja",'MAPA DE RIESGOS'!$Z$382="Menor"),CONCATENATE("R",'MAPA DE RIESGOS'!$H$382),"")</f>
        <v/>
      </c>
      <c r="U48" s="333" t="str">
        <f>IF(AND('MAPA DE RIESGOS'!$V$388="Muy Baja",'MAPA DE RIESGOS'!$Z$388="Menor"),CONCATENATE("R",'MAPA DE RIESGOS'!$H$388),"")</f>
        <v/>
      </c>
      <c r="V48" s="333" t="str">
        <f>IF(AND('MAPA DE RIESGOS'!$V$394="Muy Baja",'MAPA DE RIESGOS'!$Z$394="Menor"),CONCATENATE("R",'MAPA DE RIESGOS'!$H$394),"")</f>
        <v/>
      </c>
      <c r="W48" s="333" t="str">
        <f>IF(AND('MAPA DE RIESGOS'!$V$400="Muy Baja",'MAPA DE RIESGOS'!$Z$400="Menor"),CONCATENATE("R",'MAPA DE RIESGOS'!$H$400),"")</f>
        <v/>
      </c>
      <c r="X48" s="333" t="str">
        <f>IF(AND('MAPA DE RIESGOS'!$V$406="Muy Baja",'MAPA DE RIESGOS'!$Z$406="Menor"),CONCATENATE("R",'MAPA DE RIESGOS'!$H$406),"")</f>
        <v/>
      </c>
      <c r="Y48" s="333" t="str">
        <f>IF(AND('MAPA DE RIESGOS'!$V$412="Muy Baja",'MAPA DE RIESGOS'!$Z$412="Menor"),CONCATENATE("R",'MAPA DE RIESGOS'!$H$412),"")</f>
        <v/>
      </c>
      <c r="Z48" s="333" t="str">
        <f>IF(AND('MAPA DE RIESGOS'!$V$418="Muy Baja",'MAPA DE RIESGOS'!$Z$418="Menor"),CONCATENATE("R",'MAPA DE RIESGOS'!$H$418),"")</f>
        <v/>
      </c>
      <c r="AA48" s="333" t="str">
        <f>IF(AND('MAPA DE RIESGOS'!$V$424="Muy Baja",'MAPA DE RIESGOS'!$Z$424="Menor"),CONCATENATE("R",'MAPA DE RIESGOS'!$H$424),"")</f>
        <v/>
      </c>
      <c r="AB48" s="333" t="str">
        <f>IF(AND('MAPA DE RIESGOS'!$V$430="Muy Baja",'MAPA DE RIESGOS'!$Z$430="Menor"),CONCATENATE("R",'MAPA DE RIESGOS'!$H$430),"")</f>
        <v/>
      </c>
      <c r="AC48" s="332" t="str">
        <f>IF(AND('MAPA DE RIESGOS'!$V$436="Muy Baja",'MAPA DE RIESGOS'!$Z$436="Menor"),CONCATENATE("R",'MAPA DE RIESGOS'!$H$436),"")</f>
        <v/>
      </c>
      <c r="AD48" s="318" t="str">
        <f>IF(AND('MAPA DE RIESGOS'!$V$382="Muy Baja",'MAPA DE RIESGOS'!$Z$382="Moderado"),CONCATENATE("R",'MAPA DE RIESGOS'!$H$382),"")</f>
        <v/>
      </c>
      <c r="AE48" s="323" t="str">
        <f>IF(AND('MAPA DE RIESGOS'!$V$388="Muy Baja",'MAPA DE RIESGOS'!$Z$388="Moderado"),CONCATENATE("R",'MAPA DE RIESGOS'!$H$388),"")</f>
        <v/>
      </c>
      <c r="AF48" s="323" t="str">
        <f>IF(AND('MAPA DE RIESGOS'!$V$394="Muy Baja",'MAPA DE RIESGOS'!$Z$394="Moderado"),CONCATENATE("R",'MAPA DE RIESGOS'!$H$394),"")</f>
        <v/>
      </c>
      <c r="AG48" s="323" t="str">
        <f>IF(AND('MAPA DE RIESGOS'!$V$400="Muy Baja",'MAPA DE RIESGOS'!$Z$400="Moderado"),CONCATENATE("R",'MAPA DE RIESGOS'!$H$400),"")</f>
        <v/>
      </c>
      <c r="AH48" s="323" t="str">
        <f>IF(AND('MAPA DE RIESGOS'!$V$406="Muy Baja",'MAPA DE RIESGOS'!$Z$406="Moderado"),CONCATENATE("R",'MAPA DE RIESGOS'!$H$406),"")</f>
        <v/>
      </c>
      <c r="AI48" s="323" t="str">
        <f>IF(AND('MAPA DE RIESGOS'!$V$412="Muy Baja",'MAPA DE RIESGOS'!$Z$412="Moderado"),CONCATENATE("R",'MAPA DE RIESGOS'!$H$412),"")</f>
        <v/>
      </c>
      <c r="AJ48" s="323" t="str">
        <f>IF(AND('MAPA DE RIESGOS'!$V$418="Muy Baja",'MAPA DE RIESGOS'!$Z$418="Moderado"),CONCATENATE("R",'MAPA DE RIESGOS'!$H$418),"")</f>
        <v/>
      </c>
      <c r="AK48" s="323" t="str">
        <f>IF(AND('MAPA DE RIESGOS'!$V$424="Muy Baja",'MAPA DE RIESGOS'!$Z$424="Moderado"),CONCATENATE("R",'MAPA DE RIESGOS'!$H$424),"")</f>
        <v/>
      </c>
      <c r="AL48" s="323" t="str">
        <f>IF(AND('MAPA DE RIESGOS'!$V$430="Muy Baja",'MAPA DE RIESGOS'!$Z$430="Moderado"),CONCATENATE("R",'MAPA DE RIESGOS'!$H$430),"")</f>
        <v/>
      </c>
      <c r="AM48" s="321" t="str">
        <f>IF(AND('MAPA DE RIESGOS'!$V$436="Muy Baja",'MAPA DE RIESGOS'!$Z$436="Moderado"),CONCATENATE("R",'MAPA DE RIESGOS'!$H$436),"")</f>
        <v/>
      </c>
      <c r="AN48" s="299" t="str">
        <f>IF(AND('MAPA DE RIESGOS'!$V$382="Muy Baja",'MAPA DE RIESGOS'!$Z$382="Mayor"),CONCATENATE("R",'MAPA DE RIESGOS'!$H$382),"")</f>
        <v/>
      </c>
      <c r="AO48" s="309" t="str">
        <f>IF(AND('MAPA DE RIESGOS'!$V$388="Muy Baja",'MAPA DE RIESGOS'!$Z$388="Mayor"),CONCATENATE("R",'MAPA DE RIESGOS'!$H$388),"")</f>
        <v/>
      </c>
      <c r="AP48" s="309" t="str">
        <f>IF(AND('MAPA DE RIESGOS'!$V$394="Muy Baja",'MAPA DE RIESGOS'!$Z$394="Mayor"),CONCATENATE("R",'MAPA DE RIESGOS'!$H$394),"")</f>
        <v/>
      </c>
      <c r="AQ48" s="309" t="str">
        <f>IF(AND('MAPA DE RIESGOS'!$V$400="Muy Baja",'MAPA DE RIESGOS'!$Z$400="Mayor"),CONCATENATE("R",'MAPA DE RIESGOS'!$H$400),"")</f>
        <v/>
      </c>
      <c r="AR48" s="309" t="str">
        <f>IF(AND('MAPA DE RIESGOS'!$V$406="Muy Baja",'MAPA DE RIESGOS'!$Z$406="Mayor"),CONCATENATE("R",'MAPA DE RIESGOS'!$H$406),"")</f>
        <v/>
      </c>
      <c r="AS48" s="309" t="str">
        <f>IF(AND('MAPA DE RIESGOS'!$V$412="Muy Baja",'MAPA DE RIESGOS'!$Z$412="Mayor"),CONCATENATE("R",'MAPA DE RIESGOS'!$H$412),"")</f>
        <v/>
      </c>
      <c r="AT48" s="309" t="str">
        <f>IF(AND('MAPA DE RIESGOS'!$V$418="Muy Baja",'MAPA DE RIESGOS'!$Z$418="Mayor"),CONCATENATE("R",'MAPA DE RIESGOS'!$H$418),"")</f>
        <v/>
      </c>
      <c r="AU48" s="309" t="str">
        <f>IF(AND('MAPA DE RIESGOS'!$V$424="Muy Baja",'MAPA DE RIESGOS'!$Z$424="Mayor"),CONCATENATE("R",'MAPA DE RIESGOS'!$H$424),"")</f>
        <v/>
      </c>
      <c r="AV48" s="309" t="str">
        <f>IF(AND('MAPA DE RIESGOS'!$V$430="Muy Baja",'MAPA DE RIESGOS'!$Z$430="Mayor"),CONCATENATE("R",'MAPA DE RIESGOS'!$H$430),"")</f>
        <v/>
      </c>
      <c r="AW48" s="302" t="str">
        <f>IF(AND('MAPA DE RIESGOS'!$V$436="Muy Baja",'MAPA DE RIESGOS'!$Z$436="Mayor"),CONCATENATE("R",'MAPA DE RIESGOS'!$H$436),"")</f>
        <v/>
      </c>
      <c r="AX48" s="305" t="str">
        <f>IF(AND('MAPA DE RIESGOS'!$V$382="Muy Baja",'MAPA DE RIESGOS'!$Z$382="Catastrófico"),CONCATENATE("R",'MAPA DE RIESGOS'!$H$382),"")</f>
        <v/>
      </c>
      <c r="AY48" s="310" t="str">
        <f>IF(AND('MAPA DE RIESGOS'!$V$388="Muy Baja",'MAPA DE RIESGOS'!$Z$388="Catastrófico"),CONCATENATE("R",'MAPA DE RIESGOS'!$H$388),"")</f>
        <v/>
      </c>
      <c r="AZ48" s="310" t="str">
        <f>IF(AND('MAPA DE RIESGOS'!$V$394="Muy Baja",'MAPA DE RIESGOS'!$Z$394="Catastrófico"),CONCATENATE("R",'MAPA DE RIESGOS'!$H$394),"")</f>
        <v/>
      </c>
      <c r="BA48" s="310" t="str">
        <f>IF(AND('MAPA DE RIESGOS'!$V$400="Muy Baja",'MAPA DE RIESGOS'!$Z$400="Catastrófico"),CONCATENATE("R",'MAPA DE RIESGOS'!$H$400),"")</f>
        <v/>
      </c>
      <c r="BB48" s="310" t="str">
        <f>IF(AND('MAPA DE RIESGOS'!$V$406="Muy Baja",'MAPA DE RIESGOS'!$Z$406="Catastrófico"),CONCATENATE("R",'MAPA DE RIESGOS'!$H$406),"")</f>
        <v/>
      </c>
      <c r="BC48" s="310" t="str">
        <f>IF(AND('MAPA DE RIESGOS'!$V$412="Muy Baja",'MAPA DE RIESGOS'!$Z$412="Catastrófico"),CONCATENATE("R",'MAPA DE RIESGOS'!$H$412),"")</f>
        <v/>
      </c>
      <c r="BD48" s="310" t="str">
        <f>IF(AND('MAPA DE RIESGOS'!$V$418="Muy Baja",'MAPA DE RIESGOS'!$Z$418="Catastrófico"),CONCATENATE("R",'MAPA DE RIESGOS'!$H$418),"")</f>
        <v/>
      </c>
      <c r="BE48" s="310" t="str">
        <f>IF(AND('MAPA DE RIESGOS'!$V$424="Muy Baja",'MAPA DE RIESGOS'!$Z$424="Catastrófico"),CONCATENATE("R",'MAPA DE RIESGOS'!$H$424),"")</f>
        <v/>
      </c>
      <c r="BF48" s="310" t="str">
        <f>IF(AND('MAPA DE RIESGOS'!$V$430="Muy Baja",'MAPA DE RIESGOS'!$Z$430="Catastrófico"),CONCATENATE("R",'MAPA DE RIESGOS'!$H$430),"")</f>
        <v/>
      </c>
      <c r="BG48" s="308" t="str">
        <f>IF(AND('MAPA DE RIESGOS'!$V$436="Muy Baja",'MAPA DE RIESGOS'!$Z$436="Catastrófico"),CONCATENATE("R",'MAPA DE RIESGOS'!$H$436),"")</f>
        <v/>
      </c>
      <c r="BH48" s="348"/>
      <c r="BI48" s="348"/>
      <c r="BJ48" s="348"/>
      <c r="BK48" s="348"/>
      <c r="BL48" s="348"/>
      <c r="BM48" s="348"/>
      <c r="BN48" s="348"/>
    </row>
    <row r="49" spans="2:66" ht="34.5" customHeight="1">
      <c r="B49" s="844"/>
      <c r="C49" s="844"/>
      <c r="D49" s="845"/>
      <c r="E49" s="835"/>
      <c r="F49" s="836"/>
      <c r="G49" s="836"/>
      <c r="H49" s="836"/>
      <c r="I49" s="837"/>
      <c r="J49" s="329" t="str">
        <f>IF(AND('MAPA DE RIESGOS'!$V$442="Muy Baja",'MAPA DE RIESGOS'!$Z$442="Leve"),CONCATENATE("R",'MAPA DE RIESGOS'!$H$442),"")</f>
        <v/>
      </c>
      <c r="K49" s="333" t="str">
        <f>IF(AND('MAPA DE RIESGOS'!$V$448="Muy Baja",'MAPA DE RIESGOS'!$Z$448="Leve"),CONCATENATE("R",'MAPA DE RIESGOS'!$H$448),"")</f>
        <v/>
      </c>
      <c r="L49" s="333" t="str">
        <f>IF(AND('MAPA DE RIESGOS'!$V$454="Muy Baja",'MAPA DE RIESGOS'!$Z$454="Leve"),CONCATENATE("R",'MAPA DE RIESGOS'!$H$454),"")</f>
        <v/>
      </c>
      <c r="M49" s="333" t="str">
        <f>IF(AND('MAPA DE RIESGOS'!$V$460="Muy Baja",'MAPA DE RIESGOS'!$Z$460="Leve"),CONCATENATE("R",'MAPA DE RIESGOS'!$H$460),"")</f>
        <v/>
      </c>
      <c r="N49" s="333" t="str">
        <f>IF(AND('MAPA DE RIESGOS'!$V$466="Muy Baja",'MAPA DE RIESGOS'!$Z$466="Leve"),CONCATENATE("R",'MAPA DE RIESGOS'!$H$466),"")</f>
        <v/>
      </c>
      <c r="O49" s="333" t="str">
        <f>IF(AND('MAPA DE RIESGOS'!$V$472="Muy Baja",'MAPA DE RIESGOS'!$Z$472="Leve"),CONCATENATE("R",'MAPA DE RIESGOS'!$H$472),"")</f>
        <v/>
      </c>
      <c r="P49" s="333" t="str">
        <f>IF(AND('MAPA DE RIESGOS'!$V$478="Muy Baja",'MAPA DE RIESGOS'!$Z$478="Leve"),CONCATENATE("R",'MAPA DE RIESGOS'!$H$478),"")</f>
        <v/>
      </c>
      <c r="Q49" s="333" t="str">
        <f>IF(AND('MAPA DE RIESGOS'!$V$484="Muy Baja",'MAPA DE RIESGOS'!$Z$484="Leve"),CONCATENATE("R",'MAPA DE RIESGOS'!$H$484),"")</f>
        <v/>
      </c>
      <c r="R49" s="333" t="str">
        <f>IF(AND('MAPA DE RIESGOS'!$V$490="Muy Baja",'MAPA DE RIESGOS'!$Z$490="Leve"),CONCATENATE("R",'MAPA DE RIESGOS'!$H$490),"")</f>
        <v/>
      </c>
      <c r="S49" s="332" t="str">
        <f>IF(AND('MAPA DE RIESGOS'!$V$496="Muy Baja",'MAPA DE RIESGOS'!$Z$496="Leve"),CONCATENATE("R",'MAPA DE RIESGOS'!$H$496),"")</f>
        <v/>
      </c>
      <c r="T49" s="329" t="str">
        <f>IF(AND('MAPA DE RIESGOS'!$V$442="Muy Baja",'MAPA DE RIESGOS'!$Z$442="Menor"),CONCATENATE("R",'MAPA DE RIESGOS'!$H$442),"")</f>
        <v/>
      </c>
      <c r="U49" s="333" t="str">
        <f>IF(AND('MAPA DE RIESGOS'!$V$448="Muy Baja",'MAPA DE RIESGOS'!$Z$448="Menor"),CONCATENATE("R",'MAPA DE RIESGOS'!$H$448),"")</f>
        <v/>
      </c>
      <c r="V49" s="333" t="str">
        <f>IF(AND('MAPA DE RIESGOS'!$V$454="Muy Baja",'MAPA DE RIESGOS'!$Z$454="Menor"),CONCATENATE("R",'MAPA DE RIESGOS'!$H$454),"")</f>
        <v/>
      </c>
      <c r="W49" s="333" t="str">
        <f>IF(AND('MAPA DE RIESGOS'!$V$460="Muy Baja",'MAPA DE RIESGOS'!$Z$460="Menor"),CONCATENATE("R",'MAPA DE RIESGOS'!$H$460),"")</f>
        <v/>
      </c>
      <c r="X49" s="333" t="str">
        <f>IF(AND('MAPA DE RIESGOS'!$V$466="Muy Baja",'MAPA DE RIESGOS'!$Z$466="Menor"),CONCATENATE("R",'MAPA DE RIESGOS'!$H$466),"")</f>
        <v/>
      </c>
      <c r="Y49" s="333" t="str">
        <f>IF(AND('MAPA DE RIESGOS'!$V$472="Muy Baja",'MAPA DE RIESGOS'!$Z$472="Menor"),CONCATENATE("R",'MAPA DE RIESGOS'!$H$472),"")</f>
        <v/>
      </c>
      <c r="Z49" s="333" t="str">
        <f>IF(AND('MAPA DE RIESGOS'!$V$478="Muy Baja",'MAPA DE RIESGOS'!$Z$478="Menor"),CONCATENATE("R",'MAPA DE RIESGOS'!$H$478),"")</f>
        <v/>
      </c>
      <c r="AA49" s="333" t="str">
        <f>IF(AND('MAPA DE RIESGOS'!$V$484="Muy Baja",'MAPA DE RIESGOS'!$Z$484="Menor"),CONCATENATE("R",'MAPA DE RIESGOS'!$H$484),"")</f>
        <v/>
      </c>
      <c r="AB49" s="333" t="str">
        <f>IF(AND('MAPA DE RIESGOS'!$V$490="Muy Baja",'MAPA DE RIESGOS'!$Z$490="Menor"),CONCATENATE("R",'MAPA DE RIESGOS'!$H$490),"")</f>
        <v/>
      </c>
      <c r="AC49" s="332" t="str">
        <f>IF(AND('MAPA DE RIESGOS'!$V$496="Muy Baja",'MAPA DE RIESGOS'!$Z$496="Menor"),CONCATENATE("R",'MAPA DE RIESGOS'!$H$496),"")</f>
        <v/>
      </c>
      <c r="AD49" s="318" t="str">
        <f>IF(AND('MAPA DE RIESGOS'!$V$442="Muy Baja",'MAPA DE RIESGOS'!$Z$442="Moderado"),CONCATENATE("R",'MAPA DE RIESGOS'!$H$442),"")</f>
        <v/>
      </c>
      <c r="AE49" s="323" t="str">
        <f>IF(AND('MAPA DE RIESGOS'!$V$448="Muy Baja",'MAPA DE RIESGOS'!$Z$448="Moderado"),CONCATENATE("R",'MAPA DE RIESGOS'!$H$448),"")</f>
        <v/>
      </c>
      <c r="AF49" s="323" t="str">
        <f>IF(AND('MAPA DE RIESGOS'!$V$454="Muy Baja",'MAPA DE RIESGOS'!$Z$454="Moderado"),CONCATENATE("R",'MAPA DE RIESGOS'!$H$454),"")</f>
        <v/>
      </c>
      <c r="AG49" s="323" t="str">
        <f>IF(AND('MAPA DE RIESGOS'!$V$460="Muy Baja",'MAPA DE RIESGOS'!$Z$460="Moderado"),CONCATENATE("R",'MAPA DE RIESGOS'!$H$460),"")</f>
        <v/>
      </c>
      <c r="AH49" s="323" t="str">
        <f>IF(AND('MAPA DE RIESGOS'!$V$466="Muy Baja",'MAPA DE RIESGOS'!$Z$466="Moderado"),CONCATENATE("R",'MAPA DE RIESGOS'!$H$466),"")</f>
        <v/>
      </c>
      <c r="AI49" s="323" t="str">
        <f>IF(AND('MAPA DE RIESGOS'!$V$472="Muy Baja",'MAPA DE RIESGOS'!$Z$472="Moderado"),CONCATENATE("R",'MAPA DE RIESGOS'!$H$472),"")</f>
        <v/>
      </c>
      <c r="AJ49" s="323" t="str">
        <f>IF(AND('MAPA DE RIESGOS'!$V$478="Muy Baja",'MAPA DE RIESGOS'!$Z$478="Moderado"),CONCATENATE("R",'MAPA DE RIESGOS'!$H$478),"")</f>
        <v/>
      </c>
      <c r="AK49" s="323" t="str">
        <f>IF(AND('MAPA DE RIESGOS'!$V$484="Muy Baja",'MAPA DE RIESGOS'!$Z$484="Moderado"),CONCATENATE("R",'MAPA DE RIESGOS'!$H$484),"")</f>
        <v/>
      </c>
      <c r="AL49" s="323" t="str">
        <f>IF(AND('MAPA DE RIESGOS'!$V$490="Muy Baja",'MAPA DE RIESGOS'!$Z$490="Moderado"),CONCATENATE("R",'MAPA DE RIESGOS'!$H$490),"")</f>
        <v/>
      </c>
      <c r="AM49" s="321" t="str">
        <f>IF(AND('MAPA DE RIESGOS'!$V$496="Muy Baja",'MAPA DE RIESGOS'!$Z$496="Moderado"),CONCATENATE("R",'MAPA DE RIESGOS'!$H$496),"")</f>
        <v/>
      </c>
      <c r="AN49" s="299" t="str">
        <f>IF(AND('MAPA DE RIESGOS'!$V$442="Muy Baja",'MAPA DE RIESGOS'!$Z$442="Mayor"),CONCATENATE("R",'MAPA DE RIESGOS'!$H$442),"")</f>
        <v/>
      </c>
      <c r="AO49" s="309" t="str">
        <f>IF(AND('MAPA DE RIESGOS'!$V$448="Muy Baja",'MAPA DE RIESGOS'!$Z$448="Mayor"),CONCATENATE("R",'MAPA DE RIESGOS'!$H$448),"")</f>
        <v/>
      </c>
      <c r="AP49" s="309" t="str">
        <f>IF(AND('MAPA DE RIESGOS'!$V$454="Muy Baja",'MAPA DE RIESGOS'!$Z$454="Mayor"),CONCATENATE("R",'MAPA DE RIESGOS'!$H$454),"")</f>
        <v/>
      </c>
      <c r="AQ49" s="309" t="str">
        <f>IF(AND('MAPA DE RIESGOS'!$V$460="Muy Baja",'MAPA DE RIESGOS'!$Z$460="Mayor"),CONCATENATE("R",'MAPA DE RIESGOS'!$H$460),"")</f>
        <v/>
      </c>
      <c r="AR49" s="309" t="str">
        <f>IF(AND('MAPA DE RIESGOS'!$V$466="Muy Baja",'MAPA DE RIESGOS'!$Z$466="Mayor"),CONCATENATE("R",'MAPA DE RIESGOS'!$H$466),"")</f>
        <v/>
      </c>
      <c r="AS49" s="309" t="str">
        <f>IF(AND('MAPA DE RIESGOS'!$V$472="Muy Baja",'MAPA DE RIESGOS'!$Z$472="Mayor"),CONCATENATE("R",'MAPA DE RIESGOS'!$H$472),"")</f>
        <v/>
      </c>
      <c r="AT49" s="309" t="str">
        <f>IF(AND('MAPA DE RIESGOS'!$V$478="Muy Baja",'MAPA DE RIESGOS'!$Z$478="Mayor"),CONCATENATE("R",'MAPA DE RIESGOS'!$H$478),"")</f>
        <v/>
      </c>
      <c r="AU49" s="309" t="str">
        <f>IF(AND('MAPA DE RIESGOS'!$V$484="Muy Baja",'MAPA DE RIESGOS'!$Z$484="Mayor"),CONCATENATE("R",'MAPA DE RIESGOS'!$H$484),"")</f>
        <v/>
      </c>
      <c r="AV49" s="309" t="str">
        <f>IF(AND('MAPA DE RIESGOS'!$V$490="Muy Baja",'MAPA DE RIESGOS'!$Z$490="Mayor"),CONCATENATE("R",'MAPA DE RIESGOS'!$H$490),"")</f>
        <v/>
      </c>
      <c r="AW49" s="302" t="str">
        <f>IF(AND('MAPA DE RIESGOS'!$V$496="Muy Baja",'MAPA DE RIESGOS'!$Z$496="Mayor"),CONCATENATE("R",'MAPA DE RIESGOS'!$H$496),"")</f>
        <v/>
      </c>
      <c r="AX49" s="305" t="str">
        <f>IF(AND('MAPA DE RIESGOS'!$V$442="Muy Baja",'MAPA DE RIESGOS'!$Z$442="Catastrófico"),CONCATENATE("R",'MAPA DE RIESGOS'!$H$442),"")</f>
        <v/>
      </c>
      <c r="AY49" s="310" t="str">
        <f>IF(AND('MAPA DE RIESGOS'!$V$448="Muy Baja",'MAPA DE RIESGOS'!$Z$448="Catastrófico"),CONCATENATE("R",'MAPA DE RIESGOS'!$H$448),"")</f>
        <v/>
      </c>
      <c r="AZ49" s="310" t="str">
        <f>IF(AND('MAPA DE RIESGOS'!$V$454="Muy Baja",'MAPA DE RIESGOS'!$Z$454="Catastrófico"),CONCATENATE("R",'MAPA DE RIESGOS'!$H$454),"")</f>
        <v/>
      </c>
      <c r="BA49" s="310" t="str">
        <f>IF(AND('MAPA DE RIESGOS'!$V$460="Muy Baja",'MAPA DE RIESGOS'!$Z$460="Catastrófico"),CONCATENATE("R",'MAPA DE RIESGOS'!$H$460),"")</f>
        <v/>
      </c>
      <c r="BB49" s="310" t="str">
        <f>IF(AND('MAPA DE RIESGOS'!$V$466="Muy Baja",'MAPA DE RIESGOS'!$Z$466="Catastrófico"),CONCATENATE("R",'MAPA DE RIESGOS'!$H$466),"")</f>
        <v/>
      </c>
      <c r="BC49" s="310" t="str">
        <f>IF(AND('MAPA DE RIESGOS'!$V$472="Muy Baja",'MAPA DE RIESGOS'!$Z$472="Catastrófico"),CONCATENATE("R",'MAPA DE RIESGOS'!$H$472),"")</f>
        <v/>
      </c>
      <c r="BD49" s="310" t="str">
        <f>IF(AND('MAPA DE RIESGOS'!$V$478="Muy Baja",'MAPA DE RIESGOS'!$Z$478="Catastrófico"),CONCATENATE("R",'MAPA DE RIESGOS'!$H$478),"")</f>
        <v/>
      </c>
      <c r="BE49" s="310" t="str">
        <f>IF(AND('MAPA DE RIESGOS'!$V$484="Muy Baja",'MAPA DE RIESGOS'!$Z$484="Catastrófico"),CONCATENATE("R",'MAPA DE RIESGOS'!$H$484),"")</f>
        <v/>
      </c>
      <c r="BF49" s="310" t="str">
        <f>IF(AND('MAPA DE RIESGOS'!$V$490="Muy Baja",'MAPA DE RIESGOS'!$Z$490="Catastrófico"),CONCATENATE("R",'MAPA DE RIESGOS'!$H$490),"")</f>
        <v/>
      </c>
      <c r="BG49" s="308" t="str">
        <f>IF(AND('MAPA DE RIESGOS'!$V$496="Muy Baja",'MAPA DE RIESGOS'!$Z$496="Catastrófico"),CONCATENATE("R",'MAPA DE RIESGOS'!$H$496),"")</f>
        <v/>
      </c>
      <c r="BH49" s="348"/>
      <c r="BI49" s="348"/>
      <c r="BJ49" s="348"/>
      <c r="BK49" s="348"/>
      <c r="BL49" s="348"/>
      <c r="BM49" s="348"/>
      <c r="BN49" s="348"/>
    </row>
    <row r="50" spans="2:66" ht="34.5" customHeight="1" thickBot="1">
      <c r="B50" s="844"/>
      <c r="C50" s="844"/>
      <c r="D50" s="845"/>
      <c r="E50" s="838"/>
      <c r="F50" s="839"/>
      <c r="G50" s="839"/>
      <c r="H50" s="839"/>
      <c r="I50" s="840"/>
      <c r="J50" s="334" t="str">
        <f>IF(AND('MAPA DE RIESGOS'!$V$502="Muy Baja",'MAPA DE RIESGOS'!$Z$502="Leve"),CONCATENATE("R",'MAPA DE RIESGOS'!$H$502),"")</f>
        <v/>
      </c>
      <c r="K50" s="335" t="str">
        <f>IF(AND('MAPA DE RIESGOS'!$V$508="Muy Baja",'MAPA DE RIESGOS'!$Z$508="Leve"),CONCATENATE("R",'MAPA DE RIESGOS'!$H$508),"")</f>
        <v/>
      </c>
      <c r="L50" s="335" t="str">
        <f>IF(AND('MAPA DE RIESGOS'!$V$514="Muy Baja",'MAPA DE RIESGOS'!$Z$514="Leve"),CONCATENATE("R",'MAPA DE RIESGOS'!$H$514),"")</f>
        <v/>
      </c>
      <c r="M50" s="335" t="str">
        <f>IF(AND('MAPA DE RIESGOS'!$V$520="Muy Baja",'MAPA DE RIESGOS'!$Z$520="Leve"),CONCATENATE("R",'MAPA DE RIESGOS'!$H$520),"")</f>
        <v/>
      </c>
      <c r="N50" s="335" t="str">
        <f>IF(AND('MAPA DE RIESGOS'!$V$526="Muy Baja",'MAPA DE RIESGOS'!$Z$526="Leve"),CONCATENATE("R",'MAPA DE RIESGOS'!$H$526),"")</f>
        <v/>
      </c>
      <c r="O50" s="335" t="str">
        <f>IF(AND('MAPA DE RIESGOS'!$V$532="Muy Baja",'MAPA DE RIESGOS'!$Z$532="Leve"),CONCATENATE("R",'MAPA DE RIESGOS'!$H$532),"")</f>
        <v/>
      </c>
      <c r="P50" s="335" t="str">
        <f>IF(AND('MAPA DE RIESGOS'!$V$538="Muy Baja",'MAPA DE RIESGOS'!$Z$538="Leve"),CONCATENATE("R",'MAPA DE RIESGOS'!$H$538),"")</f>
        <v/>
      </c>
      <c r="Q50" s="335"/>
      <c r="R50" s="335"/>
      <c r="S50" s="336"/>
      <c r="T50" s="334" t="str">
        <f>IF(AND('MAPA DE RIESGOS'!$V$502="Muy Baja",'MAPA DE RIESGOS'!$Z$502="Menor"),CONCATENATE("R",'MAPA DE RIESGOS'!$H$502),"")</f>
        <v/>
      </c>
      <c r="U50" s="335" t="str">
        <f>IF(AND('MAPA DE RIESGOS'!$V$508="Muy Baja",'MAPA DE RIESGOS'!$Z$508="Menor"),CONCATENATE("R",'MAPA DE RIESGOS'!$H$508),"")</f>
        <v/>
      </c>
      <c r="V50" s="335" t="str">
        <f>IF(AND('MAPA DE RIESGOS'!$V$514="Muy Baja",'MAPA DE RIESGOS'!$Z$514="Menor"),CONCATENATE("R",'MAPA DE RIESGOS'!$H$514),"")</f>
        <v/>
      </c>
      <c r="W50" s="335" t="str">
        <f>IF(AND('MAPA DE RIESGOS'!$V$520="Muy Baja",'MAPA DE RIESGOS'!$Z$520="Menor"),CONCATENATE("R",'MAPA DE RIESGOS'!$H$520),"")</f>
        <v/>
      </c>
      <c r="X50" s="335" t="str">
        <f>IF(AND('MAPA DE RIESGOS'!$V$526="Muy Baja",'MAPA DE RIESGOS'!$Z$526="Menor"),CONCATENATE("R",'MAPA DE RIESGOS'!$H$526),"")</f>
        <v/>
      </c>
      <c r="Y50" s="335" t="str">
        <f>IF(AND('MAPA DE RIESGOS'!$V$532="Muy Baja",'MAPA DE RIESGOS'!$Z$532="Menor"),CONCATENATE("R",'MAPA DE RIESGOS'!$H$532),"")</f>
        <v/>
      </c>
      <c r="Z50" s="335" t="str">
        <f>IF(AND('MAPA DE RIESGOS'!$V$538="Muy Baja",'MAPA DE RIESGOS'!$Z$538="Menor"),CONCATENATE("R",'MAPA DE RIESGOS'!$H$538),"")</f>
        <v/>
      </c>
      <c r="AA50" s="335"/>
      <c r="AB50" s="335"/>
      <c r="AC50" s="336"/>
      <c r="AD50" s="324" t="str">
        <f>IF(AND('MAPA DE RIESGOS'!$V$502="Muy Baja",'MAPA DE RIESGOS'!$Z$502="Moderado"),CONCATENATE("R",'MAPA DE RIESGOS'!$H$502),"")</f>
        <v/>
      </c>
      <c r="AE50" s="325" t="str">
        <f>IF(AND('MAPA DE RIESGOS'!$V$508="Muy Baja",'MAPA DE RIESGOS'!$Z$508="Moderado"),CONCATENATE("R",'MAPA DE RIESGOS'!$H$508),"")</f>
        <v/>
      </c>
      <c r="AF50" s="325" t="str">
        <f>IF(AND('MAPA DE RIESGOS'!$V$514="Muy Baja",'MAPA DE RIESGOS'!$Z$514="Moderado"),CONCATENATE("R",'MAPA DE RIESGOS'!$H$514),"")</f>
        <v/>
      </c>
      <c r="AG50" s="325" t="str">
        <f>IF(AND('MAPA DE RIESGOS'!$V$520="Muy Baja",'MAPA DE RIESGOS'!$Z$520="Moderado"),CONCATENATE("R",'MAPA DE RIESGOS'!$H$520),"")</f>
        <v/>
      </c>
      <c r="AH50" s="325" t="str">
        <f>IF(AND('MAPA DE RIESGOS'!$V$526="Muy Baja",'MAPA DE RIESGOS'!$Z$526="Moderado"),CONCATENATE("R",'MAPA DE RIESGOS'!$H$526),"")</f>
        <v/>
      </c>
      <c r="AI50" s="325" t="str">
        <f>IF(AND('MAPA DE RIESGOS'!$V$532="Muy Baja",'MAPA DE RIESGOS'!$Z$532="Moderado"),CONCATENATE("R",'MAPA DE RIESGOS'!$H$532),"")</f>
        <v/>
      </c>
      <c r="AJ50" s="325" t="str">
        <f>IF(AND('MAPA DE RIESGOS'!$V$538="Muy Baja",'MAPA DE RIESGOS'!$Z$538="Moderado"),CONCATENATE("R",'MAPA DE RIESGOS'!$H$538),"")</f>
        <v/>
      </c>
      <c r="AK50" s="325"/>
      <c r="AL50" s="325"/>
      <c r="AM50" s="326"/>
      <c r="AN50" s="311" t="str">
        <f>IF(AND('MAPA DE RIESGOS'!$V$502="Muy Baja",'MAPA DE RIESGOS'!$Z$502="Mayor"),CONCATENATE("R",'MAPA DE RIESGOS'!$H$502),"")</f>
        <v/>
      </c>
      <c r="AO50" s="312" t="str">
        <f>IF(AND('MAPA DE RIESGOS'!$V$508="Muy Baja",'MAPA DE RIESGOS'!$Z$508="Mayor"),CONCATENATE("R",'MAPA DE RIESGOS'!$H$508),"")</f>
        <v/>
      </c>
      <c r="AP50" s="312" t="str">
        <f>IF(AND('MAPA DE RIESGOS'!$V$514="Muy Baja",'MAPA DE RIESGOS'!$Z$514="Mayor"),CONCATENATE("R",'MAPA DE RIESGOS'!$H$514),"")</f>
        <v/>
      </c>
      <c r="AQ50" s="312" t="str">
        <f>IF(AND('MAPA DE RIESGOS'!$V$520="Muy Baja",'MAPA DE RIESGOS'!$Z$520="Mayor"),CONCATENATE("R",'MAPA DE RIESGOS'!$H$520),"")</f>
        <v/>
      </c>
      <c r="AR50" s="312" t="str">
        <f>IF(AND('MAPA DE RIESGOS'!$V$526="Muy Baja",'MAPA DE RIESGOS'!$Z$526="Mayor"),CONCATENATE("R",'MAPA DE RIESGOS'!$H$526),"")</f>
        <v/>
      </c>
      <c r="AS50" s="312" t="str">
        <f>IF(AND('MAPA DE RIESGOS'!$V$532="Muy Baja",'MAPA DE RIESGOS'!$Z$532="Mayor"),CONCATENATE("R",'MAPA DE RIESGOS'!$H$532),"")</f>
        <v/>
      </c>
      <c r="AT50" s="312" t="str">
        <f>IF(AND('MAPA DE RIESGOS'!$V$538="Muy Baja",'MAPA DE RIESGOS'!$Z$538="Mayor"),CONCATENATE("R",'MAPA DE RIESGOS'!$H$538),"")</f>
        <v/>
      </c>
      <c r="AU50" s="312"/>
      <c r="AV50" s="312"/>
      <c r="AW50" s="313"/>
      <c r="AX50" s="322" t="str">
        <f>IF(AND('MAPA DE RIESGOS'!$V$502="Muy Baja",'MAPA DE RIESGOS'!$Z$502="Catastrófico"),CONCATENATE("R",'MAPA DE RIESGOS'!$H$502),"")</f>
        <v/>
      </c>
      <c r="AY50" s="314" t="str">
        <f>IF(AND('MAPA DE RIESGOS'!$V$508="Muy Baja",'MAPA DE RIESGOS'!$Z$508="Catastrófico"),CONCATENATE("R",'MAPA DE RIESGOS'!$H$508),"")</f>
        <v/>
      </c>
      <c r="AZ50" s="314" t="str">
        <f>IF(AND('MAPA DE RIESGOS'!$V$514="Muy Baja",'MAPA DE RIESGOS'!$Z$514="Catastrófico"),CONCATENATE("R",'MAPA DE RIESGOS'!$H$514),"")</f>
        <v/>
      </c>
      <c r="BA50" s="314" t="str">
        <f>IF(AND('MAPA DE RIESGOS'!$V$520="Muy Baja",'MAPA DE RIESGOS'!$Z$520="Catastrófico"),CONCATENATE("R",'MAPA DE RIESGOS'!$H$520),"")</f>
        <v/>
      </c>
      <c r="BB50" s="314" t="str">
        <f>IF(AND('MAPA DE RIESGOS'!$V$526="Muy Baja",'MAPA DE RIESGOS'!$Z$526="Catastrófico"),CONCATENATE("R",'MAPA DE RIESGOS'!$H$526),"")</f>
        <v/>
      </c>
      <c r="BC50" s="314" t="str">
        <f>IF(AND('MAPA DE RIESGOS'!$V$532="Muy Baja",'MAPA DE RIESGOS'!$Z$532="Catastrófico"),CONCATENATE("R",'MAPA DE RIESGOS'!$H$532),"")</f>
        <v/>
      </c>
      <c r="BD50" s="314" t="str">
        <f>IF(AND('MAPA DE RIESGOS'!$V$538="Muy Baja",'MAPA DE RIESGOS'!$Z$538="Catastrófico"),CONCATENATE("R",'MAPA DE RIESGOS'!$H$538),"")</f>
        <v/>
      </c>
      <c r="BE50" s="314"/>
      <c r="BF50" s="314"/>
      <c r="BG50" s="315"/>
      <c r="BH50" s="348"/>
      <c r="BI50" s="348"/>
      <c r="BJ50" s="348"/>
      <c r="BK50" s="348"/>
      <c r="BL50" s="348"/>
      <c r="BM50" s="348"/>
      <c r="BN50" s="348"/>
    </row>
    <row r="51" spans="2:66" ht="12.65" customHeight="1">
      <c r="B51" s="348"/>
      <c r="C51" s="348"/>
      <c r="D51" s="348"/>
      <c r="E51" s="348"/>
      <c r="F51" s="348"/>
      <c r="G51" s="348"/>
      <c r="H51" s="348"/>
      <c r="I51" s="348"/>
      <c r="J51" s="832" t="s">
        <v>284</v>
      </c>
      <c r="K51" s="833"/>
      <c r="L51" s="833"/>
      <c r="M51" s="833"/>
      <c r="N51" s="833"/>
      <c r="O51" s="833"/>
      <c r="P51" s="833"/>
      <c r="Q51" s="833"/>
      <c r="R51" s="833"/>
      <c r="S51" s="834"/>
      <c r="T51" s="832" t="s">
        <v>285</v>
      </c>
      <c r="U51" s="833"/>
      <c r="V51" s="833"/>
      <c r="W51" s="833"/>
      <c r="X51" s="833"/>
      <c r="Y51" s="833"/>
      <c r="Z51" s="833"/>
      <c r="AA51" s="833"/>
      <c r="AB51" s="833"/>
      <c r="AC51" s="834"/>
      <c r="AD51" s="832" t="s">
        <v>286</v>
      </c>
      <c r="AE51" s="833"/>
      <c r="AF51" s="833"/>
      <c r="AG51" s="833"/>
      <c r="AH51" s="833"/>
      <c r="AI51" s="833"/>
      <c r="AJ51" s="833"/>
      <c r="AK51" s="833"/>
      <c r="AL51" s="833"/>
      <c r="AM51" s="834"/>
      <c r="AN51" s="832" t="s">
        <v>287</v>
      </c>
      <c r="AO51" s="841"/>
      <c r="AP51" s="833"/>
      <c r="AQ51" s="833"/>
      <c r="AR51" s="833"/>
      <c r="AS51" s="833"/>
      <c r="AT51" s="833"/>
      <c r="AU51" s="833"/>
      <c r="AV51" s="833"/>
      <c r="AW51" s="834"/>
      <c r="AX51" s="832" t="s">
        <v>288</v>
      </c>
      <c r="AY51" s="833"/>
      <c r="AZ51" s="833"/>
      <c r="BA51" s="833"/>
      <c r="BB51" s="833"/>
      <c r="BC51" s="833"/>
      <c r="BD51" s="833"/>
      <c r="BE51" s="833"/>
      <c r="BF51" s="833"/>
      <c r="BG51" s="834"/>
      <c r="BH51" s="348"/>
      <c r="BI51" s="348"/>
      <c r="BJ51" s="348"/>
      <c r="BK51" s="348"/>
      <c r="BL51" s="348"/>
      <c r="BM51" s="348"/>
      <c r="BN51" s="348"/>
    </row>
    <row r="52" spans="2:66" ht="12.65" customHeight="1">
      <c r="B52" s="67"/>
      <c r="C52" s="67"/>
      <c r="D52" s="67"/>
      <c r="E52" s="67"/>
      <c r="F52" s="67"/>
      <c r="G52" s="67"/>
      <c r="H52" s="67"/>
      <c r="I52" s="67"/>
      <c r="J52" s="835"/>
      <c r="K52" s="836"/>
      <c r="L52" s="836"/>
      <c r="M52" s="836"/>
      <c r="N52" s="836"/>
      <c r="O52" s="836"/>
      <c r="P52" s="836"/>
      <c r="Q52" s="836"/>
      <c r="R52" s="836"/>
      <c r="S52" s="837"/>
      <c r="T52" s="835"/>
      <c r="U52" s="836"/>
      <c r="V52" s="836"/>
      <c r="W52" s="836"/>
      <c r="X52" s="836"/>
      <c r="Y52" s="836"/>
      <c r="Z52" s="836"/>
      <c r="AA52" s="836"/>
      <c r="AB52" s="836"/>
      <c r="AC52" s="837"/>
      <c r="AD52" s="835"/>
      <c r="AE52" s="836"/>
      <c r="AF52" s="836"/>
      <c r="AG52" s="836"/>
      <c r="AH52" s="836"/>
      <c r="AI52" s="836"/>
      <c r="AJ52" s="836"/>
      <c r="AK52" s="836"/>
      <c r="AL52" s="836"/>
      <c r="AM52" s="837"/>
      <c r="AN52" s="835"/>
      <c r="AO52" s="836"/>
      <c r="AP52" s="836"/>
      <c r="AQ52" s="836"/>
      <c r="AR52" s="836"/>
      <c r="AS52" s="836"/>
      <c r="AT52" s="836"/>
      <c r="AU52" s="836"/>
      <c r="AV52" s="836"/>
      <c r="AW52" s="837"/>
      <c r="AX52" s="835"/>
      <c r="AY52" s="836"/>
      <c r="AZ52" s="836"/>
      <c r="BA52" s="836"/>
      <c r="BB52" s="836"/>
      <c r="BC52" s="836"/>
      <c r="BD52" s="836"/>
      <c r="BE52" s="836"/>
      <c r="BF52" s="836"/>
      <c r="BG52" s="837"/>
      <c r="BH52" s="67"/>
      <c r="BI52" s="67"/>
      <c r="BJ52" s="67"/>
      <c r="BK52" s="67"/>
      <c r="BL52" s="67"/>
      <c r="BM52" s="67"/>
      <c r="BN52" s="67"/>
    </row>
    <row r="53" spans="2:66" ht="12.65" customHeight="1">
      <c r="B53" s="67"/>
      <c r="C53" s="67"/>
      <c r="D53" s="67"/>
      <c r="E53" s="67"/>
      <c r="F53" s="67"/>
      <c r="G53" s="67"/>
      <c r="H53" s="67"/>
      <c r="I53" s="67"/>
      <c r="J53" s="835"/>
      <c r="K53" s="836"/>
      <c r="L53" s="836"/>
      <c r="M53" s="836"/>
      <c r="N53" s="836"/>
      <c r="O53" s="836"/>
      <c r="P53" s="836"/>
      <c r="Q53" s="836"/>
      <c r="R53" s="836"/>
      <c r="S53" s="837"/>
      <c r="T53" s="835"/>
      <c r="U53" s="836"/>
      <c r="V53" s="836"/>
      <c r="W53" s="836"/>
      <c r="X53" s="836"/>
      <c r="Y53" s="836"/>
      <c r="Z53" s="836"/>
      <c r="AA53" s="836"/>
      <c r="AB53" s="836"/>
      <c r="AC53" s="837"/>
      <c r="AD53" s="835"/>
      <c r="AE53" s="836"/>
      <c r="AF53" s="836"/>
      <c r="AG53" s="836"/>
      <c r="AH53" s="836"/>
      <c r="AI53" s="836"/>
      <c r="AJ53" s="836"/>
      <c r="AK53" s="836"/>
      <c r="AL53" s="836"/>
      <c r="AM53" s="837"/>
      <c r="AN53" s="835"/>
      <c r="AO53" s="836"/>
      <c r="AP53" s="836"/>
      <c r="AQ53" s="836"/>
      <c r="AR53" s="836"/>
      <c r="AS53" s="836"/>
      <c r="AT53" s="836"/>
      <c r="AU53" s="836"/>
      <c r="AV53" s="836"/>
      <c r="AW53" s="837"/>
      <c r="AX53" s="835"/>
      <c r="AY53" s="836"/>
      <c r="AZ53" s="836"/>
      <c r="BA53" s="836"/>
      <c r="BB53" s="836"/>
      <c r="BC53" s="836"/>
      <c r="BD53" s="836"/>
      <c r="BE53" s="836"/>
      <c r="BF53" s="836"/>
      <c r="BG53" s="837"/>
      <c r="BH53" s="67"/>
      <c r="BI53" s="67"/>
      <c r="BJ53" s="67"/>
      <c r="BK53" s="67"/>
      <c r="BL53" s="67"/>
      <c r="BM53" s="67"/>
      <c r="BN53" s="67"/>
    </row>
    <row r="54" spans="2:66" ht="12.65" customHeight="1">
      <c r="B54" s="67"/>
      <c r="C54" s="67"/>
      <c r="D54" s="67"/>
      <c r="E54" s="67"/>
      <c r="F54" s="67"/>
      <c r="G54" s="67"/>
      <c r="H54" s="67"/>
      <c r="I54" s="67"/>
      <c r="J54" s="835"/>
      <c r="K54" s="836"/>
      <c r="L54" s="836"/>
      <c r="M54" s="836"/>
      <c r="N54" s="836"/>
      <c r="O54" s="836"/>
      <c r="P54" s="836"/>
      <c r="Q54" s="836"/>
      <c r="R54" s="836"/>
      <c r="S54" s="837"/>
      <c r="T54" s="835"/>
      <c r="U54" s="836"/>
      <c r="V54" s="836"/>
      <c r="W54" s="836"/>
      <c r="X54" s="836"/>
      <c r="Y54" s="836"/>
      <c r="Z54" s="836"/>
      <c r="AA54" s="836"/>
      <c r="AB54" s="836"/>
      <c r="AC54" s="837"/>
      <c r="AD54" s="835"/>
      <c r="AE54" s="836"/>
      <c r="AF54" s="836"/>
      <c r="AG54" s="836"/>
      <c r="AH54" s="836"/>
      <c r="AI54" s="836"/>
      <c r="AJ54" s="836"/>
      <c r="AK54" s="836"/>
      <c r="AL54" s="836"/>
      <c r="AM54" s="837"/>
      <c r="AN54" s="835"/>
      <c r="AO54" s="836"/>
      <c r="AP54" s="836"/>
      <c r="AQ54" s="836"/>
      <c r="AR54" s="836"/>
      <c r="AS54" s="836"/>
      <c r="AT54" s="836"/>
      <c r="AU54" s="836"/>
      <c r="AV54" s="836"/>
      <c r="AW54" s="837"/>
      <c r="AX54" s="835"/>
      <c r="AY54" s="836"/>
      <c r="AZ54" s="836"/>
      <c r="BA54" s="836"/>
      <c r="BB54" s="836"/>
      <c r="BC54" s="836"/>
      <c r="BD54" s="836"/>
      <c r="BE54" s="836"/>
      <c r="BF54" s="836"/>
      <c r="BG54" s="837"/>
      <c r="BH54" s="67"/>
      <c r="BI54" s="67"/>
      <c r="BJ54" s="67"/>
      <c r="BK54" s="67"/>
      <c r="BL54" s="67"/>
      <c r="BM54" s="67"/>
      <c r="BN54" s="67"/>
    </row>
    <row r="55" spans="2:66" ht="12.65" customHeight="1">
      <c r="B55" s="67"/>
      <c r="C55" s="67"/>
      <c r="D55" s="67"/>
      <c r="E55" s="67"/>
      <c r="F55" s="67"/>
      <c r="G55" s="67"/>
      <c r="H55" s="67"/>
      <c r="I55" s="67"/>
      <c r="J55" s="835"/>
      <c r="K55" s="836"/>
      <c r="L55" s="836"/>
      <c r="M55" s="836"/>
      <c r="N55" s="836"/>
      <c r="O55" s="836"/>
      <c r="P55" s="836"/>
      <c r="Q55" s="836"/>
      <c r="R55" s="836"/>
      <c r="S55" s="837"/>
      <c r="T55" s="835"/>
      <c r="U55" s="836"/>
      <c r="V55" s="836"/>
      <c r="W55" s="836"/>
      <c r="X55" s="836"/>
      <c r="Y55" s="836"/>
      <c r="Z55" s="836"/>
      <c r="AA55" s="836"/>
      <c r="AB55" s="836"/>
      <c r="AC55" s="837"/>
      <c r="AD55" s="835"/>
      <c r="AE55" s="836"/>
      <c r="AF55" s="836"/>
      <c r="AG55" s="836"/>
      <c r="AH55" s="836"/>
      <c r="AI55" s="836"/>
      <c r="AJ55" s="836"/>
      <c r="AK55" s="836"/>
      <c r="AL55" s="836"/>
      <c r="AM55" s="837"/>
      <c r="AN55" s="835"/>
      <c r="AO55" s="836"/>
      <c r="AP55" s="836"/>
      <c r="AQ55" s="836"/>
      <c r="AR55" s="836"/>
      <c r="AS55" s="836"/>
      <c r="AT55" s="836"/>
      <c r="AU55" s="836"/>
      <c r="AV55" s="836"/>
      <c r="AW55" s="837"/>
      <c r="AX55" s="835"/>
      <c r="AY55" s="836"/>
      <c r="AZ55" s="836"/>
      <c r="BA55" s="836"/>
      <c r="BB55" s="836"/>
      <c r="BC55" s="836"/>
      <c r="BD55" s="836"/>
      <c r="BE55" s="836"/>
      <c r="BF55" s="836"/>
      <c r="BG55" s="837"/>
      <c r="BH55" s="67"/>
      <c r="BI55" s="67"/>
      <c r="BJ55" s="67"/>
      <c r="BK55" s="67"/>
      <c r="BL55" s="67"/>
      <c r="BM55" s="67"/>
      <c r="BN55" s="67"/>
    </row>
    <row r="56" spans="2:66" ht="12.65" customHeight="1" thickBot="1">
      <c r="B56" s="67"/>
      <c r="C56" s="67"/>
      <c r="D56" s="67"/>
      <c r="E56" s="67"/>
      <c r="F56" s="67"/>
      <c r="G56" s="67"/>
      <c r="H56" s="67"/>
      <c r="I56" s="67"/>
      <c r="J56" s="838"/>
      <c r="K56" s="839"/>
      <c r="L56" s="839"/>
      <c r="M56" s="839"/>
      <c r="N56" s="839"/>
      <c r="O56" s="839"/>
      <c r="P56" s="839"/>
      <c r="Q56" s="839"/>
      <c r="R56" s="839"/>
      <c r="S56" s="840"/>
      <c r="T56" s="838"/>
      <c r="U56" s="839"/>
      <c r="V56" s="839"/>
      <c r="W56" s="839"/>
      <c r="X56" s="839"/>
      <c r="Y56" s="839"/>
      <c r="Z56" s="839"/>
      <c r="AA56" s="839"/>
      <c r="AB56" s="839"/>
      <c r="AC56" s="840"/>
      <c r="AD56" s="838"/>
      <c r="AE56" s="839"/>
      <c r="AF56" s="839"/>
      <c r="AG56" s="839"/>
      <c r="AH56" s="839"/>
      <c r="AI56" s="839"/>
      <c r="AJ56" s="839"/>
      <c r="AK56" s="839"/>
      <c r="AL56" s="839"/>
      <c r="AM56" s="840"/>
      <c r="AN56" s="838"/>
      <c r="AO56" s="839"/>
      <c r="AP56" s="839"/>
      <c r="AQ56" s="839"/>
      <c r="AR56" s="839"/>
      <c r="AS56" s="839"/>
      <c r="AT56" s="839"/>
      <c r="AU56" s="839"/>
      <c r="AV56" s="839"/>
      <c r="AW56" s="840"/>
      <c r="AX56" s="838"/>
      <c r="AY56" s="839"/>
      <c r="AZ56" s="839"/>
      <c r="BA56" s="839"/>
      <c r="BB56" s="839"/>
      <c r="BC56" s="839"/>
      <c r="BD56" s="839"/>
      <c r="BE56" s="839"/>
      <c r="BF56" s="839"/>
      <c r="BG56" s="840"/>
      <c r="BH56" s="67"/>
      <c r="BI56" s="67"/>
      <c r="BJ56" s="67"/>
      <c r="BK56" s="67"/>
      <c r="BL56" s="67"/>
      <c r="BM56" s="67"/>
      <c r="BN56" s="67"/>
    </row>
  </sheetData>
  <mergeCells count="17">
    <mergeCell ref="B2:I4"/>
    <mergeCell ref="J2:BG4"/>
    <mergeCell ref="B6:D50"/>
    <mergeCell ref="E6:I14"/>
    <mergeCell ref="BI6:BN14"/>
    <mergeCell ref="E15:I23"/>
    <mergeCell ref="BI15:BN23"/>
    <mergeCell ref="E24:I32"/>
    <mergeCell ref="BI24:BN32"/>
    <mergeCell ref="E33:I41"/>
    <mergeCell ref="BI33:BN41"/>
    <mergeCell ref="E42:I50"/>
    <mergeCell ref="J51:S56"/>
    <mergeCell ref="T51:AC56"/>
    <mergeCell ref="AD51:AM56"/>
    <mergeCell ref="AN51:AW56"/>
    <mergeCell ref="AX51:BG56"/>
  </mergeCells>
  <pageMargins left="0.7" right="0.7" top="0.75" bottom="0.75" header="0.3" footer="0.3"/>
  <pageSetup scale="1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91" zoomScale="10" zoomScaleNormal="25" zoomScaleSheetLayoutView="10" workbookViewId="0">
      <selection activeCell="AW151" sqref="AW151"/>
    </sheetView>
  </sheetViews>
  <sheetFormatPr baseColWidth="10" defaultColWidth="5.453125" defaultRowHeight="9" customHeight="1"/>
  <cols>
    <col min="5" max="9" width="9.26953125" style="387" customWidth="1"/>
    <col min="10" max="10" width="15.54296875" customWidth="1"/>
    <col min="11" max="11" width="8.7265625" customWidth="1"/>
    <col min="12" max="12" width="18.1796875" customWidth="1"/>
    <col min="13" max="13" width="14.1796875" customWidth="1"/>
    <col min="14" max="15" width="8.7265625" customWidth="1"/>
    <col min="16" max="16" width="14.54296875" customWidth="1"/>
    <col min="17" max="21" width="8.7265625" customWidth="1"/>
    <col min="22" max="22" width="17.453125" customWidth="1"/>
    <col min="23" max="27" width="8.7265625" customWidth="1"/>
    <col min="28" max="28" width="19.453125" customWidth="1"/>
    <col min="29" max="29" width="16.453125" customWidth="1"/>
    <col min="30" max="33" width="8.7265625" customWidth="1"/>
    <col min="34" max="34" width="15.7265625" customWidth="1"/>
    <col min="35" max="35" width="14.81640625" customWidth="1"/>
    <col min="36" max="36" width="8.7265625" customWidth="1"/>
    <col min="37" max="37" width="11.7265625" customWidth="1"/>
    <col min="38" max="39" width="8.7265625" customWidth="1"/>
    <col min="40" max="40" width="12.54296875" customWidth="1"/>
    <col min="41" max="41" width="11.81640625" customWidth="1"/>
    <col min="42" max="43" width="8.7265625" customWidth="1"/>
    <col min="44" max="44" width="12.7265625" customWidth="1"/>
    <col min="45" max="45" width="8.7265625" customWidth="1"/>
    <col min="46" max="46" width="19.81640625" customWidth="1"/>
    <col min="47" max="47" width="17.453125" customWidth="1"/>
    <col min="48" max="48" width="10.1796875" customWidth="1"/>
    <col min="49" max="49" width="19.54296875" customWidth="1"/>
    <col min="50" max="50" width="18.1796875" customWidth="1"/>
    <col min="51" max="51" width="18.54296875" customWidth="1"/>
    <col min="52" max="53" width="16.7265625" customWidth="1"/>
    <col min="54" max="54" width="12.1796875" customWidth="1"/>
    <col min="55" max="55" width="11.90625" customWidth="1"/>
    <col min="56" max="57" width="15.54296875" customWidth="1"/>
    <col min="58" max="58" width="17.81640625" customWidth="1"/>
    <col min="59" max="59" width="15.26953125" customWidth="1"/>
    <col min="60" max="60" width="14.1796875" customWidth="1"/>
    <col min="61" max="61" width="16.7265625" customWidth="1"/>
    <col min="62" max="62" width="18.81640625" customWidth="1"/>
    <col min="63" max="99" width="8.7265625" customWidth="1"/>
    <col min="101" max="106" width="7.54296875" style="387" customWidth="1"/>
  </cols>
  <sheetData>
    <row r="2" spans="2:106" ht="18" customHeight="1">
      <c r="B2" s="891" t="s">
        <v>291</v>
      </c>
      <c r="C2" s="891"/>
      <c r="D2" s="891"/>
      <c r="E2" s="891"/>
      <c r="F2" s="891"/>
      <c r="G2" s="891"/>
      <c r="H2" s="891"/>
      <c r="I2" s="891"/>
      <c r="J2" s="892" t="s">
        <v>2</v>
      </c>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892"/>
      <c r="AZ2" s="892"/>
      <c r="BA2" s="892"/>
      <c r="BB2" s="892"/>
      <c r="BC2" s="892"/>
      <c r="BD2" s="892"/>
      <c r="BE2" s="892"/>
      <c r="BF2" s="892"/>
      <c r="BG2" s="892"/>
      <c r="BH2" s="892"/>
      <c r="BI2" s="892"/>
      <c r="BJ2" s="892"/>
      <c r="BK2" s="892"/>
      <c r="BL2" s="892"/>
      <c r="BM2" s="892"/>
      <c r="BN2" s="892"/>
      <c r="BO2" s="892"/>
      <c r="BP2" s="892"/>
      <c r="BQ2" s="892"/>
      <c r="BR2" s="892"/>
      <c r="BS2" s="892"/>
      <c r="BT2" s="892"/>
      <c r="BU2" s="892"/>
      <c r="BV2" s="892"/>
      <c r="BW2" s="892"/>
      <c r="BX2" s="892"/>
      <c r="BY2" s="892"/>
      <c r="BZ2" s="892"/>
      <c r="CA2" s="892"/>
      <c r="CB2" s="892"/>
      <c r="CC2" s="892"/>
      <c r="CD2" s="892"/>
      <c r="CE2" s="892"/>
      <c r="CF2" s="892"/>
      <c r="CG2" s="892"/>
      <c r="CH2" s="892"/>
      <c r="CI2" s="892"/>
      <c r="CJ2" s="892"/>
      <c r="CK2" s="892"/>
      <c r="CL2" s="892"/>
      <c r="CM2" s="892"/>
      <c r="CN2" s="892"/>
      <c r="CO2" s="892"/>
      <c r="CP2" s="892"/>
      <c r="CQ2" s="892"/>
      <c r="CR2" s="892"/>
      <c r="CS2" s="892"/>
      <c r="CT2" s="892"/>
      <c r="CU2" s="892"/>
      <c r="CV2" s="67"/>
      <c r="CW2" s="386"/>
      <c r="CX2" s="386"/>
      <c r="CY2" s="386"/>
      <c r="CZ2" s="386"/>
      <c r="DA2" s="386"/>
      <c r="DB2" s="386"/>
    </row>
    <row r="3" spans="2:106" ht="18" customHeight="1">
      <c r="B3" s="891"/>
      <c r="C3" s="891"/>
      <c r="D3" s="891"/>
      <c r="E3" s="891"/>
      <c r="F3" s="891"/>
      <c r="G3" s="891"/>
      <c r="H3" s="891"/>
      <c r="I3" s="891"/>
      <c r="J3" s="892"/>
      <c r="K3" s="892"/>
      <c r="L3" s="892"/>
      <c r="M3" s="892"/>
      <c r="N3" s="892"/>
      <c r="O3" s="892"/>
      <c r="P3" s="892"/>
      <c r="Q3" s="892"/>
      <c r="R3" s="892"/>
      <c r="S3" s="892"/>
      <c r="T3" s="892"/>
      <c r="U3" s="892"/>
      <c r="V3" s="892"/>
      <c r="W3" s="892"/>
      <c r="X3" s="892"/>
      <c r="Y3" s="892"/>
      <c r="Z3" s="892"/>
      <c r="AA3" s="892"/>
      <c r="AB3" s="892"/>
      <c r="AC3" s="892"/>
      <c r="AD3" s="892"/>
      <c r="AE3" s="892"/>
      <c r="AF3" s="892"/>
      <c r="AG3" s="892"/>
      <c r="AH3" s="892"/>
      <c r="AI3" s="892"/>
      <c r="AJ3" s="892"/>
      <c r="AK3" s="892"/>
      <c r="AL3" s="892"/>
      <c r="AM3" s="892"/>
      <c r="AN3" s="892"/>
      <c r="AO3" s="892"/>
      <c r="AP3" s="892"/>
      <c r="AQ3" s="892"/>
      <c r="AR3" s="892"/>
      <c r="AS3" s="892"/>
      <c r="AT3" s="892"/>
      <c r="AU3" s="892"/>
      <c r="AV3" s="892"/>
      <c r="AW3" s="892"/>
      <c r="AX3" s="892"/>
      <c r="AY3" s="892"/>
      <c r="AZ3" s="892"/>
      <c r="BA3" s="892"/>
      <c r="BB3" s="892"/>
      <c r="BC3" s="892"/>
      <c r="BD3" s="892"/>
      <c r="BE3" s="892"/>
      <c r="BF3" s="892"/>
      <c r="BG3" s="892"/>
      <c r="BH3" s="892"/>
      <c r="BI3" s="892"/>
      <c r="BJ3" s="892"/>
      <c r="BK3" s="892"/>
      <c r="BL3" s="892"/>
      <c r="BM3" s="892"/>
      <c r="BN3" s="892"/>
      <c r="BO3" s="892"/>
      <c r="BP3" s="892"/>
      <c r="BQ3" s="892"/>
      <c r="BR3" s="892"/>
      <c r="BS3" s="892"/>
      <c r="BT3" s="892"/>
      <c r="BU3" s="892"/>
      <c r="BV3" s="892"/>
      <c r="BW3" s="892"/>
      <c r="BX3" s="892"/>
      <c r="BY3" s="892"/>
      <c r="BZ3" s="892"/>
      <c r="CA3" s="892"/>
      <c r="CB3" s="892"/>
      <c r="CC3" s="892"/>
      <c r="CD3" s="892"/>
      <c r="CE3" s="892"/>
      <c r="CF3" s="892"/>
      <c r="CG3" s="892"/>
      <c r="CH3" s="892"/>
      <c r="CI3" s="892"/>
      <c r="CJ3" s="892"/>
      <c r="CK3" s="892"/>
      <c r="CL3" s="892"/>
      <c r="CM3" s="892"/>
      <c r="CN3" s="892"/>
      <c r="CO3" s="892"/>
      <c r="CP3" s="892"/>
      <c r="CQ3" s="892"/>
      <c r="CR3" s="892"/>
      <c r="CS3" s="892"/>
      <c r="CT3" s="892"/>
      <c r="CU3" s="892"/>
      <c r="CV3" s="67"/>
      <c r="CW3" s="386"/>
      <c r="CX3" s="386"/>
      <c r="CY3" s="386"/>
      <c r="CZ3" s="386"/>
      <c r="DA3" s="386"/>
      <c r="DB3" s="386"/>
    </row>
    <row r="4" spans="2:106" ht="223" customHeight="1">
      <c r="B4" s="891"/>
      <c r="C4" s="891"/>
      <c r="D4" s="891"/>
      <c r="E4" s="891"/>
      <c r="F4" s="891"/>
      <c r="G4" s="891"/>
      <c r="H4" s="891"/>
      <c r="I4" s="891"/>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c r="AR4" s="892"/>
      <c r="AS4" s="892"/>
      <c r="AT4" s="892"/>
      <c r="AU4" s="892"/>
      <c r="AV4" s="892"/>
      <c r="AW4" s="892"/>
      <c r="AX4" s="892"/>
      <c r="AY4" s="892"/>
      <c r="AZ4" s="892"/>
      <c r="BA4" s="892"/>
      <c r="BB4" s="892"/>
      <c r="BC4" s="892"/>
      <c r="BD4" s="892"/>
      <c r="BE4" s="892"/>
      <c r="BF4" s="892"/>
      <c r="BG4" s="892"/>
      <c r="BH4" s="892"/>
      <c r="BI4" s="89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892"/>
      <c r="CI4" s="892"/>
      <c r="CJ4" s="892"/>
      <c r="CK4" s="892"/>
      <c r="CL4" s="892"/>
      <c r="CM4" s="892"/>
      <c r="CN4" s="892"/>
      <c r="CO4" s="892"/>
      <c r="CP4" s="892"/>
      <c r="CQ4" s="892"/>
      <c r="CR4" s="892"/>
      <c r="CS4" s="892"/>
      <c r="CT4" s="892"/>
      <c r="CU4" s="892"/>
      <c r="CV4" s="67"/>
      <c r="CW4" s="386"/>
      <c r="CX4" s="386"/>
      <c r="CY4" s="386"/>
      <c r="CZ4" s="386"/>
      <c r="DA4" s="386"/>
      <c r="DB4" s="386"/>
    </row>
    <row r="5" spans="2:106" ht="9" customHeight="1" thickBot="1">
      <c r="B5" s="67"/>
      <c r="C5" s="67"/>
      <c r="D5" s="67"/>
      <c r="E5" s="386"/>
      <c r="F5" s="386"/>
      <c r="G5" s="386"/>
      <c r="H5" s="386"/>
      <c r="I5" s="386"/>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86"/>
      <c r="CX5" s="386"/>
      <c r="CY5" s="386"/>
      <c r="CZ5" s="386"/>
      <c r="DA5" s="386"/>
      <c r="DB5" s="386"/>
    </row>
    <row r="6" spans="2:106" ht="32.5" customHeight="1">
      <c r="B6" s="893" t="s">
        <v>1</v>
      </c>
      <c r="C6" s="893"/>
      <c r="D6" s="894"/>
      <c r="E6" s="888" t="s">
        <v>276</v>
      </c>
      <c r="F6" s="889"/>
      <c r="G6" s="889"/>
      <c r="H6" s="889"/>
      <c r="I6" s="890"/>
      <c r="J6" s="349" t="str">
        <f>IF(AND('MAPA DE RIESGOS'!$AP10="Muy Alta",'MAPA DE RIESGOS'!$AR10="Leve"),CONCATENATE("R",'MAPA DE RIESGOS'!$H10,"C",'MAPA DE RIESGOS'!$AF10),"")</f>
        <v/>
      </c>
      <c r="K6" s="350" t="str">
        <f>IF(AND('MAPA DE RIESGOS'!$AP11="Muy Alta",'MAPA DE RIESGOS'!$AR11="Leve"),CONCATENATE("R",'MAPA DE RIESGOS'!$H11,"C",'MAPA DE RIESGOS'!$AF11),"")</f>
        <v/>
      </c>
      <c r="L6" s="350" t="str">
        <f>IF(AND('MAPA DE RIESGOS'!$AP12="Muy Alta",'MAPA DE RIESGOS'!$AR12="Leve"),CONCATENATE("R",'MAPA DE RIESGOS'!$H12,"C",'MAPA DE RIESGOS'!$AF12),"")</f>
        <v/>
      </c>
      <c r="M6" s="350" t="str">
        <f>IF(AND('MAPA DE RIESGOS'!$AP13="Muy Alta",'MAPA DE RIESGOS'!$AR13="Leve"),CONCATENATE("R",'MAPA DE RIESGOS'!$H13,"C",'MAPA DE RIESGOS'!$AF13),"")</f>
        <v/>
      </c>
      <c r="N6" s="350" t="str">
        <f>IF(AND('MAPA DE RIESGOS'!$AP14="Muy Alta",'MAPA DE RIESGOS'!$AR14="Leve"),CONCATENATE("R",'MAPA DE RIESGOS'!$H14,"C",'MAPA DE RIESGOS'!$AF14),"")</f>
        <v/>
      </c>
      <c r="O6" s="350" t="str">
        <f>IF(AND('MAPA DE RIESGOS'!$AP15="Muy Alta",'MAPA DE RIESGOS'!$AR15="Leve"),CONCATENATE("R",'MAPA DE RIESGOS'!$H15,"C",'MAPA DE RIESGOS'!$AF15),"")</f>
        <v/>
      </c>
      <c r="P6" s="350" t="str">
        <f>IF(AND('MAPA DE RIESGOS'!$AP16="Muy Alta",'MAPA DE RIESGOS'!$AR16="Leve"),CONCATENATE("R",'MAPA DE RIESGOS'!$H16,"C",'MAPA DE RIESGOS'!$AF16),"")</f>
        <v/>
      </c>
      <c r="Q6" s="350" t="str">
        <f>IF(AND('MAPA DE RIESGOS'!$AP17="Muy Alta",'MAPA DE RIESGOS'!$AR17="Leve"),CONCATENATE("R",'MAPA DE RIESGOS'!$H17,"C",'MAPA DE RIESGOS'!$AF17),"")</f>
        <v/>
      </c>
      <c r="R6" s="350" t="str">
        <f>IF(AND('MAPA DE RIESGOS'!$AP18="Muy Alta",'MAPA DE RIESGOS'!$AR18="Leve"),CONCATENATE("R",'MAPA DE RIESGOS'!$H18,"C",'MAPA DE RIESGOS'!$AF18),"")</f>
        <v/>
      </c>
      <c r="S6" s="350" t="str">
        <f>IF(AND('MAPA DE RIESGOS'!$AP19="Muy Alta",'MAPA DE RIESGOS'!$AR19="Leve"),CONCATENATE("R",'MAPA DE RIESGOS'!$H19,"C",'MAPA DE RIESGOS'!$AF19),"")</f>
        <v/>
      </c>
      <c r="T6" s="350" t="str">
        <f>IF(AND('MAPA DE RIESGOS'!$AP20="Muy Alta",'MAPA DE RIESGOS'!$AR20="Leve"),CONCATENATE("R",'MAPA DE RIESGOS'!$H20,"C",'MAPA DE RIESGOS'!$AF20),"")</f>
        <v/>
      </c>
      <c r="U6" s="350" t="str">
        <f>IF(AND('MAPA DE RIESGOS'!$AP21="Muy Alta",'MAPA DE RIESGOS'!$AR21="Leve"),CONCATENATE("R",'MAPA DE RIESGOS'!$H21,"C",'MAPA DE RIESGOS'!$AF21),"")</f>
        <v/>
      </c>
      <c r="V6" s="350" t="str">
        <f>IF(AND('MAPA DE RIESGOS'!$AP22="Muy Alta",'MAPA DE RIESGOS'!$AR22="Leve"),CONCATENATE("R",'MAPA DE RIESGOS'!$H22,"C",'MAPA DE RIESGOS'!$AF22),"")</f>
        <v/>
      </c>
      <c r="W6" s="350" t="str">
        <f>IF(AND('MAPA DE RIESGOS'!$AP23="Muy Alta",'MAPA DE RIESGOS'!$AR23="Leve"),CONCATENATE("R",'MAPA DE RIESGOS'!$H23,"C",'MAPA DE RIESGOS'!$AF23),"")</f>
        <v/>
      </c>
      <c r="X6" s="350" t="str">
        <f>IF(AND('MAPA DE RIESGOS'!$AP24="Muy Alta",'MAPA DE RIESGOS'!$AR24="Leve"),CONCATENATE("R",'MAPA DE RIESGOS'!$H24,"C",'MAPA DE RIESGOS'!$AF24),"")</f>
        <v/>
      </c>
      <c r="Y6" s="350" t="str">
        <f>IF(AND('MAPA DE RIESGOS'!$AP25="Muy Alta",'MAPA DE RIESGOS'!$AR25="Leve"),CONCATENATE("R",'MAPA DE RIESGOS'!$H25,"C",'MAPA DE RIESGOS'!$AF25),"")</f>
        <v/>
      </c>
      <c r="Z6" s="350" t="str">
        <f>IF(AND('MAPA DE RIESGOS'!$AP26="Muy Alta",'MAPA DE RIESGOS'!$AR26="Leve"),CONCATENATE("R",'MAPA DE RIESGOS'!$H26,"C",'MAPA DE RIESGOS'!$AF26),"")</f>
        <v/>
      </c>
      <c r="AA6" s="351" t="str">
        <f>IF(AND('MAPA DE RIESGOS'!$AP27="Muy Alta",'MAPA DE RIESGOS'!$AR27="Leve"),CONCATENATE("R",'MAPA DE RIESGOS'!$H27,"C",'MAPA DE RIESGOS'!$AF27),"")</f>
        <v/>
      </c>
      <c r="AB6" s="349" t="str">
        <f>IF(AND('MAPA DE RIESGOS'!$AP10="Muy Alta",'MAPA DE RIESGOS'!$AR10="Menor"),CONCATENATE("R",'MAPA DE RIESGOS'!$H10,"C",'MAPA DE RIESGOS'!$AF10),"")</f>
        <v/>
      </c>
      <c r="AC6" s="350" t="str">
        <f>IF(AND('MAPA DE RIESGOS'!$AP11="Muy Alta",'MAPA DE RIESGOS'!$AR11="Menor"),CONCATENATE("R",'MAPA DE RIESGOS'!$H11,"C",'MAPA DE RIESGOS'!$AF11),"")</f>
        <v/>
      </c>
      <c r="AD6" s="350" t="str">
        <f>IF(AND('MAPA DE RIESGOS'!$AP12="Muy Alta",'MAPA DE RIESGOS'!$AR12="Menor"),CONCATENATE("R",'MAPA DE RIESGOS'!$H12,"C",'MAPA DE RIESGOS'!$AF12),"")</f>
        <v/>
      </c>
      <c r="AE6" s="350" t="str">
        <f>IF(AND('MAPA DE RIESGOS'!$AP13="Muy Alta",'MAPA DE RIESGOS'!$AR13="Menor"),CONCATENATE("R",'MAPA DE RIESGOS'!$H13,"C",'MAPA DE RIESGOS'!$AF13),"")</f>
        <v/>
      </c>
      <c r="AF6" s="350" t="str">
        <f>IF(AND('MAPA DE RIESGOS'!$AP14="Muy Alta",'MAPA DE RIESGOS'!$AR14="Menor"),CONCATENATE("R",'MAPA DE RIESGOS'!$H14,"C",'MAPA DE RIESGOS'!$AF14),"")</f>
        <v/>
      </c>
      <c r="AG6" s="350" t="str">
        <f>IF(AND('MAPA DE RIESGOS'!$AP15="Muy Alta",'MAPA DE RIESGOS'!$AR15="Menor"),CONCATENATE("R",'MAPA DE RIESGOS'!$H15,"C",'MAPA DE RIESGOS'!$AF15),"")</f>
        <v/>
      </c>
      <c r="AH6" s="350" t="str">
        <f>IF(AND('MAPA DE RIESGOS'!$AP16="Muy Alta",'MAPA DE RIESGOS'!$AR16="Menor"),CONCATENATE("R",'MAPA DE RIESGOS'!$H16,"C",'MAPA DE RIESGOS'!$AF16),"")</f>
        <v/>
      </c>
      <c r="AI6" s="350" t="str">
        <f>IF(AND('MAPA DE RIESGOS'!$AP17="Muy Alta",'MAPA DE RIESGOS'!$AR17="Menor"),CONCATENATE("R",'MAPA DE RIESGOS'!$H17,"C",'MAPA DE RIESGOS'!$AF17),"")</f>
        <v/>
      </c>
      <c r="AJ6" s="350" t="str">
        <f>IF(AND('MAPA DE RIESGOS'!$AP18="Muy Alta",'MAPA DE RIESGOS'!$AR18="Menor"),CONCATENATE("R",'MAPA DE RIESGOS'!$H18,"C",'MAPA DE RIESGOS'!$AF18),"")</f>
        <v/>
      </c>
      <c r="AK6" s="350" t="str">
        <f>IF(AND('MAPA DE RIESGOS'!$AP19="Muy Alta",'MAPA DE RIESGOS'!$AR19="Menor"),CONCATENATE("R",'MAPA DE RIESGOS'!$H19,"C",'MAPA DE RIESGOS'!$AF19),"")</f>
        <v/>
      </c>
      <c r="AL6" s="350" t="str">
        <f>IF(AND('MAPA DE RIESGOS'!$AP20="Muy Alta",'MAPA DE RIESGOS'!$AR20="Menor"),CONCATENATE("R",'MAPA DE RIESGOS'!$H20,"C",'MAPA DE RIESGOS'!$AF20),"")</f>
        <v/>
      </c>
      <c r="AM6" s="350" t="str">
        <f>IF(AND('MAPA DE RIESGOS'!$AP21="Muy Alta",'MAPA DE RIESGOS'!$AR21="Menor"),CONCATENATE("R",'MAPA DE RIESGOS'!$H21,"C",'MAPA DE RIESGOS'!$AF21),"")</f>
        <v/>
      </c>
      <c r="AN6" s="350" t="str">
        <f>IF(AND('MAPA DE RIESGOS'!$AP22="Muy Alta",'MAPA DE RIESGOS'!$AR22="Menor"),CONCATENATE("R",'MAPA DE RIESGOS'!$H22,"C",'MAPA DE RIESGOS'!$AF22),"")</f>
        <v/>
      </c>
      <c r="AO6" s="350" t="str">
        <f>IF(AND('MAPA DE RIESGOS'!$AP23="Muy Alta",'MAPA DE RIESGOS'!$AR23="Menor"),CONCATENATE("R",'MAPA DE RIESGOS'!$H23,"C",'MAPA DE RIESGOS'!$AF23),"")</f>
        <v/>
      </c>
      <c r="AP6" s="350" t="str">
        <f>IF(AND('MAPA DE RIESGOS'!$AP24="Muy Alta",'MAPA DE RIESGOS'!$AR24="Menor"),CONCATENATE("R",'MAPA DE RIESGOS'!$H24,"C",'MAPA DE RIESGOS'!$AF24),"")</f>
        <v/>
      </c>
      <c r="AQ6" s="350" t="str">
        <f>IF(AND('MAPA DE RIESGOS'!$AP25="Muy Alta",'MAPA DE RIESGOS'!$AR25="Menor"),CONCATENATE("R",'MAPA DE RIESGOS'!$H25,"C",'MAPA DE RIESGOS'!$AF25),"")</f>
        <v/>
      </c>
      <c r="AR6" s="350" t="str">
        <f>IF(AND('MAPA DE RIESGOS'!$AP26="Muy Alta",'MAPA DE RIESGOS'!$AR26="Menor"),CONCATENATE("R",'MAPA DE RIESGOS'!$H26,"C",'MAPA DE RIESGOS'!$AF26),"")</f>
        <v/>
      </c>
      <c r="AS6" s="351" t="str">
        <f>IF(AND('MAPA DE RIESGOS'!$AP27="Muy Alta",'MAPA DE RIESGOS'!$AR27="Menor"),CONCATENATE("R",'MAPA DE RIESGOS'!$H27,"C",'MAPA DE RIESGOS'!$AF27),"")</f>
        <v/>
      </c>
      <c r="AT6" s="349" t="str">
        <f>IF(AND('MAPA DE RIESGOS'!$AP10="Muy Alta",'MAPA DE RIESGOS'!$AR10="Moderado"),CONCATENATE("R",'MAPA DE RIESGOS'!$H10,"C",'MAPA DE RIESGOS'!$AF10),"")</f>
        <v/>
      </c>
      <c r="AU6" s="350" t="str">
        <f>IF(AND('MAPA DE RIESGOS'!$AP11="Muy Alta",'MAPA DE RIESGOS'!$AR11="Moderado"),CONCATENATE("R",'MAPA DE RIESGOS'!$H11,"C",'MAPA DE RIESGOS'!$AF11),"")</f>
        <v/>
      </c>
      <c r="AV6" s="350" t="str">
        <f>IF(AND('MAPA DE RIESGOS'!$AP12="Muy Alta",'MAPA DE RIESGOS'!$AR12="Moderado"),CONCATENATE("R",'MAPA DE RIESGOS'!$H12,"C",'MAPA DE RIESGOS'!$AF12),"")</f>
        <v/>
      </c>
      <c r="AW6" s="350" t="str">
        <f>IF(AND('MAPA DE RIESGOS'!$AP13="Muy Alta",'MAPA DE RIESGOS'!$AR13="Moderado"),CONCATENATE("R",'MAPA DE RIESGOS'!$H13,"C",'MAPA DE RIESGOS'!$AF13),"")</f>
        <v/>
      </c>
      <c r="AX6" s="350" t="str">
        <f>IF(AND('MAPA DE RIESGOS'!$AP14="Muy Alta",'MAPA DE RIESGOS'!$AR14="Moderado"),CONCATENATE("R",'MAPA DE RIESGOS'!$H14,"C",'MAPA DE RIESGOS'!$AF14),"")</f>
        <v/>
      </c>
      <c r="AY6" s="350" t="str">
        <f>IF(AND('MAPA DE RIESGOS'!$AP15="Muy Alta",'MAPA DE RIESGOS'!$AR15="Moderado"),CONCATENATE("R",'MAPA DE RIESGOS'!$H15,"C",'MAPA DE RIESGOS'!$AF15),"")</f>
        <v/>
      </c>
      <c r="AZ6" s="350" t="str">
        <f>IF(AND('MAPA DE RIESGOS'!$AP16="Muy Alta",'MAPA DE RIESGOS'!$AR16="Moderado"),CONCATENATE("R",'MAPA DE RIESGOS'!$H16,"C",'MAPA DE RIESGOS'!$AF16),"")</f>
        <v/>
      </c>
      <c r="BA6" s="350" t="str">
        <f>IF(AND('MAPA DE RIESGOS'!$AP17="Muy Alta",'MAPA DE RIESGOS'!$AR17="Moderado"),CONCATENATE("R",'MAPA DE RIESGOS'!$H17,"C",'MAPA DE RIESGOS'!$AF17),"")</f>
        <v/>
      </c>
      <c r="BB6" s="350" t="str">
        <f>IF(AND('MAPA DE RIESGOS'!$AP18="Muy Alta",'MAPA DE RIESGOS'!$AR18="Moderado"),CONCATENATE("R",'MAPA DE RIESGOS'!$H18,"C",'MAPA DE RIESGOS'!$AF18),"")</f>
        <v/>
      </c>
      <c r="BC6" s="350" t="str">
        <f>IF(AND('MAPA DE RIESGOS'!$AP19="Muy Alta",'MAPA DE RIESGOS'!$AR19="Moderado"),CONCATENATE("R",'MAPA DE RIESGOS'!$H19,"C",'MAPA DE RIESGOS'!$AF19),"")</f>
        <v/>
      </c>
      <c r="BD6" s="350" t="str">
        <f>IF(AND('MAPA DE RIESGOS'!$AP20="Muy Alta",'MAPA DE RIESGOS'!$AR20="Moderado"),CONCATENATE("R",'MAPA DE RIESGOS'!$H20,"C",'MAPA DE RIESGOS'!$AF20),"")</f>
        <v/>
      </c>
      <c r="BE6" s="350" t="str">
        <f>IF(AND('MAPA DE RIESGOS'!$AP21="Muy Alta",'MAPA DE RIESGOS'!$AR21="Moderado"),CONCATENATE("R",'MAPA DE RIESGOS'!$H21,"C",'MAPA DE RIESGOS'!$AF21),"")</f>
        <v/>
      </c>
      <c r="BF6" s="350" t="str">
        <f>IF(AND('MAPA DE RIESGOS'!$AP22="Muy Alta",'MAPA DE RIESGOS'!$AR22="Moderado"),CONCATENATE("R",'MAPA DE RIESGOS'!$H22,"C",'MAPA DE RIESGOS'!$AF22),"")</f>
        <v/>
      </c>
      <c r="BG6" s="350" t="str">
        <f>IF(AND('MAPA DE RIESGOS'!$AP23="Muy Alta",'MAPA DE RIESGOS'!$AR23="Moderado"),CONCATENATE("R",'MAPA DE RIESGOS'!$H23,"C",'MAPA DE RIESGOS'!$AF23),"")</f>
        <v/>
      </c>
      <c r="BH6" s="350" t="str">
        <f>IF(AND('MAPA DE RIESGOS'!$AP24="Muy Alta",'MAPA DE RIESGOS'!$AR24="Moderado"),CONCATENATE("R",'MAPA DE RIESGOS'!$H24,"C",'MAPA DE RIESGOS'!$AF24),"")</f>
        <v/>
      </c>
      <c r="BI6" s="350" t="str">
        <f>IF(AND('MAPA DE RIESGOS'!$AP25="Muy Alta",'MAPA DE RIESGOS'!$AR25="Moderado"),CONCATENATE("R",'MAPA DE RIESGOS'!$H25,"C",'MAPA DE RIESGOS'!$AF25),"")</f>
        <v/>
      </c>
      <c r="BJ6" s="350" t="str">
        <f>IF(AND('MAPA DE RIESGOS'!$AP26="Muy Alta",'MAPA DE RIESGOS'!$AR26="Moderado"),CONCATENATE("R",'MAPA DE RIESGOS'!$H26,"C",'MAPA DE RIESGOS'!$AF26),"")</f>
        <v/>
      </c>
      <c r="BK6" s="351" t="str">
        <f>IF(AND('MAPA DE RIESGOS'!$AP27="Muy Alta",'MAPA DE RIESGOS'!$AR27="Moderado"),CONCATENATE("R",'MAPA DE RIESGOS'!$H27,"C",'MAPA DE RIESGOS'!$AF27),"")</f>
        <v/>
      </c>
      <c r="BL6" s="349" t="str">
        <f>IF(AND('MAPA DE RIESGOS'!$AP10="Muy Alta",'MAPA DE RIESGOS'!$AR10="Mayor"),CONCATENATE("R",'MAPA DE RIESGOS'!$H10,"C",'MAPA DE RIESGOS'!$AF10),"")</f>
        <v/>
      </c>
      <c r="BM6" s="350" t="str">
        <f>IF(AND('MAPA DE RIESGOS'!$AP11="Muy Alta",'MAPA DE RIESGOS'!$AR11="Mayor"),CONCATENATE("R",'MAPA DE RIESGOS'!$H11,"C",'MAPA DE RIESGOS'!$AF11),"")</f>
        <v/>
      </c>
      <c r="BN6" s="350" t="str">
        <f>IF(AND('MAPA DE RIESGOS'!$AP12="Muy Alta",'MAPA DE RIESGOS'!$AR12="Mayor"),CONCATENATE("R",'MAPA DE RIESGOS'!$H12,"C",'MAPA DE RIESGOS'!$AF12),"")</f>
        <v/>
      </c>
      <c r="BO6" s="350" t="str">
        <f>IF(AND('MAPA DE RIESGOS'!$AP13="Muy Alta",'MAPA DE RIESGOS'!$AR13="Mayor"),CONCATENATE("R",'MAPA DE RIESGOS'!$H13,"C",'MAPA DE RIESGOS'!$AF13),"")</f>
        <v/>
      </c>
      <c r="BP6" s="350" t="str">
        <f>IF(AND('MAPA DE RIESGOS'!$AP14="Muy Alta",'MAPA DE RIESGOS'!$AR14="Mayor"),CONCATENATE("R",'MAPA DE RIESGOS'!$H14,"C",'MAPA DE RIESGOS'!$AF14),"")</f>
        <v/>
      </c>
      <c r="BQ6" s="350" t="str">
        <f>IF(AND('MAPA DE RIESGOS'!$AP15="Muy Alta",'MAPA DE RIESGOS'!$AR15="Mayor"),CONCATENATE("R",'MAPA DE RIESGOS'!$H15,"C",'MAPA DE RIESGOS'!$AF15),"")</f>
        <v/>
      </c>
      <c r="BR6" s="350" t="str">
        <f>IF(AND('MAPA DE RIESGOS'!$AP16="Muy Alta",'MAPA DE RIESGOS'!$AR16="Mayor"),CONCATENATE("R",'MAPA DE RIESGOS'!$H16,"C",'MAPA DE RIESGOS'!$AF16),"")</f>
        <v/>
      </c>
      <c r="BS6" s="350" t="str">
        <f>IF(AND('MAPA DE RIESGOS'!$AP17="Muy Alta",'MAPA DE RIESGOS'!$AR17="Mayor"),CONCATENATE("R",'MAPA DE RIESGOS'!$H17,"C",'MAPA DE RIESGOS'!$AF17),"")</f>
        <v/>
      </c>
      <c r="BT6" s="350" t="str">
        <f>IF(AND('MAPA DE RIESGOS'!$AP18="Muy Alta",'MAPA DE RIESGOS'!$AR18="Mayor"),CONCATENATE("R",'MAPA DE RIESGOS'!$H18,"C",'MAPA DE RIESGOS'!$AF18),"")</f>
        <v/>
      </c>
      <c r="BU6" s="350" t="str">
        <f>IF(AND('MAPA DE RIESGOS'!$AP19="Muy Alta",'MAPA DE RIESGOS'!$AR19="Mayor"),CONCATENATE("R",'MAPA DE RIESGOS'!$H19,"C",'MAPA DE RIESGOS'!$AF19),"")</f>
        <v/>
      </c>
      <c r="BV6" s="350" t="str">
        <f>IF(AND('MAPA DE RIESGOS'!$AP20="Muy Alta",'MAPA DE RIESGOS'!$AR20="Mayor"),CONCATENATE("R",'MAPA DE RIESGOS'!$H20,"C",'MAPA DE RIESGOS'!$AF20),"")</f>
        <v/>
      </c>
      <c r="BW6" s="350" t="str">
        <f>IF(AND('MAPA DE RIESGOS'!$AP21="Muy Alta",'MAPA DE RIESGOS'!$AR21="Mayor"),CONCATENATE("R",'MAPA DE RIESGOS'!$H21,"C",'MAPA DE RIESGOS'!$AF21),"")</f>
        <v/>
      </c>
      <c r="BX6" s="350" t="str">
        <f>IF(AND('MAPA DE RIESGOS'!$AP22="Muy Alta",'MAPA DE RIESGOS'!$AR22="Mayor"),CONCATENATE("R",'MAPA DE RIESGOS'!$H22,"C",'MAPA DE RIESGOS'!$AF22),"")</f>
        <v/>
      </c>
      <c r="BY6" s="350" t="str">
        <f>IF(AND('MAPA DE RIESGOS'!$AP23="Muy Alta",'MAPA DE RIESGOS'!$AR23="Mayor"),CONCATENATE("R",'MAPA DE RIESGOS'!$H23,"C",'MAPA DE RIESGOS'!$AF23),"")</f>
        <v/>
      </c>
      <c r="BZ6" s="350" t="str">
        <f>IF(AND('MAPA DE RIESGOS'!$AP24="Muy Alta",'MAPA DE RIESGOS'!$AR24="Mayor"),CONCATENATE("R",'MAPA DE RIESGOS'!$H24,"C",'MAPA DE RIESGOS'!$AF24),"")</f>
        <v/>
      </c>
      <c r="CA6" s="350" t="str">
        <f>IF(AND('MAPA DE RIESGOS'!$AP25="Muy Alta",'MAPA DE RIESGOS'!$AR25="Mayor"),CONCATENATE("R",'MAPA DE RIESGOS'!$H25,"C",'MAPA DE RIESGOS'!$AF25),"")</f>
        <v/>
      </c>
      <c r="CB6" s="350" t="str">
        <f>IF(AND('MAPA DE RIESGOS'!$AP26="Muy Alta",'MAPA DE RIESGOS'!$AR26="Mayor"),CONCATENATE("R",'MAPA DE RIESGOS'!$H26,"C",'MAPA DE RIESGOS'!$AF26),"")</f>
        <v/>
      </c>
      <c r="CC6" s="351" t="str">
        <f>IF(AND('MAPA DE RIESGOS'!$AP27="Muy Alta",'MAPA DE RIESGOS'!$AR27="Mayor"),CONCATENATE("R",'MAPA DE RIESGOS'!$H27,"C",'MAPA DE RIESGOS'!$AF27),"")</f>
        <v/>
      </c>
      <c r="CD6" s="352" t="str">
        <f>IF(AND('MAPA DE RIESGOS'!$AP10="Muy Alta",'MAPA DE RIESGOS'!$AR10="Catastrófico"),CONCATENATE("R",'MAPA DE RIESGOS'!$H10,"C",'MAPA DE RIESGOS'!$AF10),"")</f>
        <v/>
      </c>
      <c r="CE6" s="352" t="str">
        <f>IF(AND('MAPA DE RIESGOS'!$AP11="Muy Alta",'MAPA DE RIESGOS'!$AR11="Catastrófico"),CONCATENATE("R",'MAPA DE RIESGOS'!$H11,"C",'MAPA DE RIESGOS'!$AF11),"")</f>
        <v/>
      </c>
      <c r="CF6" s="352" t="str">
        <f>IF(AND('MAPA DE RIESGOS'!$AP12="Muy Alta",'MAPA DE RIESGOS'!$AR12="Catastrófico"),CONCATENATE("R",'MAPA DE RIESGOS'!$H12,"C",'MAPA DE RIESGOS'!$AF12),"")</f>
        <v/>
      </c>
      <c r="CG6" s="352" t="str">
        <f>IF(AND('MAPA DE RIESGOS'!$AP13="Muy Alta",'MAPA DE RIESGOS'!$AR13="Catastrófico"),CONCATENATE("R",'MAPA DE RIESGOS'!$H13,"C",'MAPA DE RIESGOS'!$AF13),"")</f>
        <v/>
      </c>
      <c r="CH6" s="352" t="str">
        <f>IF(AND('MAPA DE RIESGOS'!$AP14="Muy Alta",'MAPA DE RIESGOS'!$AR14="Catastrófico"),CONCATENATE("R",'MAPA DE RIESGOS'!$H14,"C",'MAPA DE RIESGOS'!$AF14),"")</f>
        <v/>
      </c>
      <c r="CI6" s="352" t="str">
        <f>IF(AND('MAPA DE RIESGOS'!$AP15="Muy Alta",'MAPA DE RIESGOS'!$AR15="Catastrófico"),CONCATENATE("R",'MAPA DE RIESGOS'!$H15,"C",'MAPA DE RIESGOS'!$AF15),"")</f>
        <v/>
      </c>
      <c r="CJ6" s="352" t="str">
        <f>IF(AND('MAPA DE RIESGOS'!$AP16="Muy Alta",'MAPA DE RIESGOS'!$AR16="Catastrófico"),CONCATENATE("R",'MAPA DE RIESGOS'!$H16,"C",'MAPA DE RIESGOS'!$AF16),"")</f>
        <v/>
      </c>
      <c r="CK6" s="352" t="str">
        <f>IF(AND('MAPA DE RIESGOS'!$AP17="Muy Alta",'MAPA DE RIESGOS'!$AR17="Catastrófico"),CONCATENATE("R",'MAPA DE RIESGOS'!$H17,"C",'MAPA DE RIESGOS'!$AF17),"")</f>
        <v/>
      </c>
      <c r="CL6" s="352" t="str">
        <f>IF(AND('MAPA DE RIESGOS'!$AP18="Muy Alta",'MAPA DE RIESGOS'!$AR18="Catastrófico"),CONCATENATE("R",'MAPA DE RIESGOS'!$H18,"C",'MAPA DE RIESGOS'!$AF18),"")</f>
        <v/>
      </c>
      <c r="CM6" s="352" t="str">
        <f>IF(AND('MAPA DE RIESGOS'!$AP19="Muy Alta",'MAPA DE RIESGOS'!$AR19="Catastrófico"),CONCATENATE("R",'MAPA DE RIESGOS'!$H19,"C",'MAPA DE RIESGOS'!$AF19),"")</f>
        <v/>
      </c>
      <c r="CN6" s="352" t="str">
        <f>IF(AND('MAPA DE RIESGOS'!$AP20="Muy Alta",'MAPA DE RIESGOS'!$AR20="Catastrófico"),CONCATENATE("R",'MAPA DE RIESGOS'!$H20,"C",'MAPA DE RIESGOS'!$AF20),"")</f>
        <v/>
      </c>
      <c r="CO6" s="352" t="str">
        <f>IF(AND('MAPA DE RIESGOS'!$AP21="Muy Alta",'MAPA DE RIESGOS'!$AR21="Catastrófico"),CONCATENATE("R",'MAPA DE RIESGOS'!$H21,"C",'MAPA DE RIESGOS'!$AF21),"")</f>
        <v/>
      </c>
      <c r="CP6" s="352" t="str">
        <f>IF(AND('MAPA DE RIESGOS'!$AP22="Muy Alta",'MAPA DE RIESGOS'!$AR22="Catastrófico"),CONCATENATE("R",'MAPA DE RIESGOS'!$H22,"C",'MAPA DE RIESGOS'!$AF22),"")</f>
        <v/>
      </c>
      <c r="CQ6" s="352" t="str">
        <f>IF(AND('MAPA DE RIESGOS'!$AP23="Muy Alta",'MAPA DE RIESGOS'!$AR23="Catastrófico"),CONCATENATE("R",'MAPA DE RIESGOS'!$H23,"C",'MAPA DE RIESGOS'!$AF23),"")</f>
        <v/>
      </c>
      <c r="CR6" s="352" t="str">
        <f>IF(AND('MAPA DE RIESGOS'!$AP24="Muy Alta",'MAPA DE RIESGOS'!$AR24="Catastrófico"),CONCATENATE("R",'MAPA DE RIESGOS'!$H24,"C",'MAPA DE RIESGOS'!$AF24),"")</f>
        <v/>
      </c>
      <c r="CS6" s="352" t="str">
        <f>IF(AND('MAPA DE RIESGOS'!$AP25="Muy Alta",'MAPA DE RIESGOS'!$AR25="Catastrófico"),CONCATENATE("R",'MAPA DE RIESGOS'!$H25,"C",'MAPA DE RIESGOS'!$AF25),"")</f>
        <v/>
      </c>
      <c r="CT6" s="352" t="str">
        <f>IF(AND('MAPA DE RIESGOS'!$AP26="Muy Alta",'MAPA DE RIESGOS'!$AR26="Catastrófico"),CONCATENATE("R",'MAPA DE RIESGOS'!$H26,"C",'MAPA DE RIESGOS'!$AF26),"")</f>
        <v/>
      </c>
      <c r="CU6" s="353" t="str">
        <f>IF(AND('MAPA DE RIESGOS'!$AP27="Muy Alta",'MAPA DE RIESGOS'!$AR27="Catastrófico"),CONCATENATE("R",'MAPA DE RIESGOS'!$H27,"C",'MAPA DE RIESGOS'!$AF27),"")</f>
        <v/>
      </c>
      <c r="CV6" s="67"/>
      <c r="CW6" s="897" t="s">
        <v>277</v>
      </c>
      <c r="CX6" s="898"/>
      <c r="CY6" s="898"/>
      <c r="CZ6" s="898"/>
      <c r="DA6" s="898"/>
      <c r="DB6" s="899"/>
    </row>
    <row r="7" spans="2:106" ht="32.5" customHeight="1">
      <c r="B7" s="893"/>
      <c r="C7" s="893"/>
      <c r="D7" s="894"/>
      <c r="E7" s="882"/>
      <c r="F7" s="883"/>
      <c r="G7" s="883"/>
      <c r="H7" s="883"/>
      <c r="I7" s="884"/>
      <c r="J7" s="354" t="str">
        <f>IF(AND('MAPA DE RIESGOS'!$AP28="Muy Alta",'MAPA DE RIESGOS'!$AR28="Leve"),CONCATENATE("R",'MAPA DE RIESGOS'!$H28,"C",'MAPA DE RIESGOS'!$AF28),"")</f>
        <v/>
      </c>
      <c r="K7" s="355" t="str">
        <f>IF(AND('MAPA DE RIESGOS'!$AP29="Muy Alta",'MAPA DE RIESGOS'!$AR29="Leve"),CONCATENATE("R",'MAPA DE RIESGOS'!$H29,"C",'MAPA DE RIESGOS'!$AF29),"")</f>
        <v/>
      </c>
      <c r="L7" s="355" t="str">
        <f>IF(AND('MAPA DE RIESGOS'!$AP30="Muy Alta",'MAPA DE RIESGOS'!$AR30="Leve"),CONCATENATE("R",'MAPA DE RIESGOS'!$H30,"C",'MAPA DE RIESGOS'!$AF30),"")</f>
        <v/>
      </c>
      <c r="M7" s="355" t="str">
        <f>IF(AND('MAPA DE RIESGOS'!$AP31="Muy Alta",'MAPA DE RIESGOS'!$AR31="Leve"),CONCATENATE("R",'MAPA DE RIESGOS'!$H31,"C",'MAPA DE RIESGOS'!$AF31),"")</f>
        <v/>
      </c>
      <c r="N7" s="355" t="str">
        <f>IF(AND('MAPA DE RIESGOS'!$AP32="Muy Alta",'MAPA DE RIESGOS'!$AR32="Leve"),CONCATENATE("R",'MAPA DE RIESGOS'!$H32,"C",'MAPA DE RIESGOS'!$AF32),"")</f>
        <v/>
      </c>
      <c r="O7" s="355" t="str">
        <f>IF(AND('MAPA DE RIESGOS'!$AP33="Muy Alta",'MAPA DE RIESGOS'!$AR33="Leve"),CONCATENATE("R",'MAPA DE RIESGOS'!$H33,"C",'MAPA DE RIESGOS'!$AF33),"")</f>
        <v/>
      </c>
      <c r="P7" s="355" t="str">
        <f>IF(AND('MAPA DE RIESGOS'!$AP34="Muy Alta",'MAPA DE RIESGOS'!$AR34="Leve"),CONCATENATE("R",'MAPA DE RIESGOS'!$H34,"C",'MAPA DE RIESGOS'!$AF34),"")</f>
        <v/>
      </c>
      <c r="Q7" s="355" t="str">
        <f>IF(AND('MAPA DE RIESGOS'!$AP35="Muy Alta",'MAPA DE RIESGOS'!$AR35="Leve"),CONCATENATE("R",'MAPA DE RIESGOS'!$H35,"C",'MAPA DE RIESGOS'!$AF35),"")</f>
        <v/>
      </c>
      <c r="R7" s="355" t="str">
        <f>IF(AND('MAPA DE RIESGOS'!$AP36="Muy Alta",'MAPA DE RIESGOS'!$AR36="Leve"),CONCATENATE("R",'MAPA DE RIESGOS'!$H36,"C",'MAPA DE RIESGOS'!$AF36),"")</f>
        <v/>
      </c>
      <c r="S7" s="355" t="str">
        <f>IF(AND('MAPA DE RIESGOS'!$AP37="Muy Alta",'MAPA DE RIESGOS'!$AR37="Leve"),CONCATENATE("R",'MAPA DE RIESGOS'!$H37,"C",'MAPA DE RIESGOS'!$AF37),"")</f>
        <v/>
      </c>
      <c r="T7" s="355" t="str">
        <f>IF(AND('MAPA DE RIESGOS'!$AP38="Muy Alta",'MAPA DE RIESGOS'!$AR38="Leve"),CONCATENATE("R",'MAPA DE RIESGOS'!$H38,"C",'MAPA DE RIESGOS'!$AF38),"")</f>
        <v/>
      </c>
      <c r="U7" s="355" t="str">
        <f>IF(AND('MAPA DE RIESGOS'!$AP39="Muy Alta",'MAPA DE RIESGOS'!$AR39="Leve"),CONCATENATE("R",'MAPA DE RIESGOS'!$H39,"C",'MAPA DE RIESGOS'!$AF39),"")</f>
        <v/>
      </c>
      <c r="V7" s="355" t="str">
        <f>IF(AND('MAPA DE RIESGOS'!$AP40="Muy Alta",'MAPA DE RIESGOS'!$AR40="Leve"),CONCATENATE("R",'MAPA DE RIESGOS'!$H40,"C",'MAPA DE RIESGOS'!$AF40),"")</f>
        <v/>
      </c>
      <c r="W7" s="355" t="str">
        <f>IF(AND('MAPA DE RIESGOS'!$AP41="Muy Alta",'MAPA DE RIESGOS'!$AR41="Leve"),CONCATENATE("R",'MAPA DE RIESGOS'!$H41,"C",'MAPA DE RIESGOS'!$AF41),"")</f>
        <v/>
      </c>
      <c r="X7" s="355" t="str">
        <f>IF(AND('MAPA DE RIESGOS'!$AP42="Muy Alta",'MAPA DE RIESGOS'!$AR42="Leve"),CONCATENATE("R",'MAPA DE RIESGOS'!$H42,"C",'MAPA DE RIESGOS'!$AF42),"")</f>
        <v/>
      </c>
      <c r="Y7" s="355" t="str">
        <f>IF(AND('MAPA DE RIESGOS'!$AP43="Muy Alta",'MAPA DE RIESGOS'!$AR43="Leve"),CONCATENATE("R",'MAPA DE RIESGOS'!$H43,"C",'MAPA DE RIESGOS'!$AF43),"")</f>
        <v/>
      </c>
      <c r="Z7" s="355" t="str">
        <f>IF(AND('MAPA DE RIESGOS'!$AP44="Muy Alta",'MAPA DE RIESGOS'!$AR44="Leve"),CONCATENATE("R",'MAPA DE RIESGOS'!$H44,"C",'MAPA DE RIESGOS'!$AF44),"")</f>
        <v/>
      </c>
      <c r="AA7" s="356" t="str">
        <f>IF(AND('MAPA DE RIESGOS'!$AP45="Muy Alta",'MAPA DE RIESGOS'!$AR45="Leve"),CONCATENATE("R",'MAPA DE RIESGOS'!$H45,"C",'MAPA DE RIESGOS'!$AF45),"")</f>
        <v/>
      </c>
      <c r="AB7" s="354" t="str">
        <f>IF(AND('MAPA DE RIESGOS'!$AP28="Muy Alta",'MAPA DE RIESGOS'!$AR28="Menor"),CONCATENATE("R",'MAPA DE RIESGOS'!$H28,"C",'MAPA DE RIESGOS'!$AF28),"")</f>
        <v/>
      </c>
      <c r="AC7" s="355" t="str">
        <f>IF(AND('MAPA DE RIESGOS'!$AP29="Muy Alta",'MAPA DE RIESGOS'!$AR29="Menor"),CONCATENATE("R",'MAPA DE RIESGOS'!$H29,"C",'MAPA DE RIESGOS'!$AF29),"")</f>
        <v/>
      </c>
      <c r="AD7" s="355" t="str">
        <f>IF(AND('MAPA DE RIESGOS'!$AP30="Muy Alta",'MAPA DE RIESGOS'!$AR30="Menor"),CONCATENATE("R",'MAPA DE RIESGOS'!$H30,"C",'MAPA DE RIESGOS'!$AF30),"")</f>
        <v/>
      </c>
      <c r="AE7" s="355" t="str">
        <f>IF(AND('MAPA DE RIESGOS'!$AP31="Muy Alta",'MAPA DE RIESGOS'!$AR31="Menor"),CONCATENATE("R",'MAPA DE RIESGOS'!$H31,"C",'MAPA DE RIESGOS'!$AF31),"")</f>
        <v/>
      </c>
      <c r="AF7" s="355" t="str">
        <f>IF(AND('MAPA DE RIESGOS'!$AP32="Muy Alta",'MAPA DE RIESGOS'!$AR32="Menor"),CONCATENATE("R",'MAPA DE RIESGOS'!$H32,"C",'MAPA DE RIESGOS'!$AF32),"")</f>
        <v/>
      </c>
      <c r="AG7" s="355" t="str">
        <f>IF(AND('MAPA DE RIESGOS'!$AP33="Muy Alta",'MAPA DE RIESGOS'!$AR33="Menor"),CONCATENATE("R",'MAPA DE RIESGOS'!$H33,"C",'MAPA DE RIESGOS'!$AF33),"")</f>
        <v/>
      </c>
      <c r="AH7" s="355" t="str">
        <f>IF(AND('MAPA DE RIESGOS'!$AP34="Muy Alta",'MAPA DE RIESGOS'!$AR34="Menor"),CONCATENATE("R",'MAPA DE RIESGOS'!$H34,"C",'MAPA DE RIESGOS'!$AF34),"")</f>
        <v/>
      </c>
      <c r="AI7" s="355" t="str">
        <f>IF(AND('MAPA DE RIESGOS'!$AP35="Muy Alta",'MAPA DE RIESGOS'!$AR35="Menor"),CONCATENATE("R",'MAPA DE RIESGOS'!$H35,"C",'MAPA DE RIESGOS'!$AF35),"")</f>
        <v/>
      </c>
      <c r="AJ7" s="355" t="str">
        <f>IF(AND('MAPA DE RIESGOS'!$AP36="Muy Alta",'MAPA DE RIESGOS'!$AR36="Menor"),CONCATENATE("R",'MAPA DE RIESGOS'!$H36,"C",'MAPA DE RIESGOS'!$AF36),"")</f>
        <v/>
      </c>
      <c r="AK7" s="355" t="str">
        <f>IF(AND('MAPA DE RIESGOS'!$AP37="Muy Alta",'MAPA DE RIESGOS'!$AR37="Menor"),CONCATENATE("R",'MAPA DE RIESGOS'!$H37,"C",'MAPA DE RIESGOS'!$AF37),"")</f>
        <v/>
      </c>
      <c r="AL7" s="355" t="str">
        <f>IF(AND('MAPA DE RIESGOS'!$AP38="Muy Alta",'MAPA DE RIESGOS'!$AR38="Menor"),CONCATENATE("R",'MAPA DE RIESGOS'!$H38,"C",'MAPA DE RIESGOS'!$AF38),"")</f>
        <v/>
      </c>
      <c r="AM7" s="355" t="str">
        <f>IF(AND('MAPA DE RIESGOS'!$AP39="Muy Alta",'MAPA DE RIESGOS'!$AR39="Menor"),CONCATENATE("R",'MAPA DE RIESGOS'!$H39,"C",'MAPA DE RIESGOS'!$AF39),"")</f>
        <v/>
      </c>
      <c r="AN7" s="355" t="str">
        <f>IF(AND('MAPA DE RIESGOS'!$AP40="Muy Alta",'MAPA DE RIESGOS'!$AR40="Menor"),CONCATENATE("R",'MAPA DE RIESGOS'!$H40,"C",'MAPA DE RIESGOS'!$AF40),"")</f>
        <v/>
      </c>
      <c r="AO7" s="355" t="str">
        <f>IF(AND('MAPA DE RIESGOS'!$AP41="Muy Alta",'MAPA DE RIESGOS'!$AR41="Menor"),CONCATENATE("R",'MAPA DE RIESGOS'!$H41,"C",'MAPA DE RIESGOS'!$AF41),"")</f>
        <v/>
      </c>
      <c r="AP7" s="355" t="str">
        <f>IF(AND('MAPA DE RIESGOS'!$AP42="Muy Alta",'MAPA DE RIESGOS'!$AR42="Menor"),CONCATENATE("R",'MAPA DE RIESGOS'!$H42,"C",'MAPA DE RIESGOS'!$AF42),"")</f>
        <v/>
      </c>
      <c r="AQ7" s="355" t="str">
        <f>IF(AND('MAPA DE RIESGOS'!$AP43="Muy Alta",'MAPA DE RIESGOS'!$AR43="Menor"),CONCATENATE("R",'MAPA DE RIESGOS'!$H43,"C",'MAPA DE RIESGOS'!$AF43),"")</f>
        <v/>
      </c>
      <c r="AR7" s="355" t="str">
        <f>IF(AND('MAPA DE RIESGOS'!$AP44="Muy Alta",'MAPA DE RIESGOS'!$AR44="Menor"),CONCATENATE("R",'MAPA DE RIESGOS'!$H44,"C",'MAPA DE RIESGOS'!$AF44),"")</f>
        <v/>
      </c>
      <c r="AS7" s="356" t="str">
        <f>IF(AND('MAPA DE RIESGOS'!$AP45="Muy Alta",'MAPA DE RIESGOS'!$AR45="Menor"),CONCATENATE("R",'MAPA DE RIESGOS'!$H45,"C",'MAPA DE RIESGOS'!$AF45),"")</f>
        <v/>
      </c>
      <c r="AT7" s="354" t="str">
        <f>IF(AND('MAPA DE RIESGOS'!$AP28="Muy Alta",'MAPA DE RIESGOS'!$AR28="Moderado"),CONCATENATE("R",'MAPA DE RIESGOS'!$H28,"C",'MAPA DE RIESGOS'!$AF28),"")</f>
        <v/>
      </c>
      <c r="AU7" s="355" t="str">
        <f>IF(AND('MAPA DE RIESGOS'!$AP29="Muy Alta",'MAPA DE RIESGOS'!$AR29="Moderado"),CONCATENATE("R",'MAPA DE RIESGOS'!$H29,"C",'MAPA DE RIESGOS'!$AF29),"")</f>
        <v/>
      </c>
      <c r="AV7" s="355" t="str">
        <f>IF(AND('MAPA DE RIESGOS'!$AP30="Muy Alta",'MAPA DE RIESGOS'!$AR30="Moderado"),CONCATENATE("R",'MAPA DE RIESGOS'!$H30,"C",'MAPA DE RIESGOS'!$AF30),"")</f>
        <v/>
      </c>
      <c r="AW7" s="355" t="str">
        <f>IF(AND('MAPA DE RIESGOS'!$AP31="Muy Alta",'MAPA DE RIESGOS'!$AR31="Moderado"),CONCATENATE("R",'MAPA DE RIESGOS'!$H31,"C",'MAPA DE RIESGOS'!$AF31),"")</f>
        <v/>
      </c>
      <c r="AX7" s="355" t="str">
        <f>IF(AND('MAPA DE RIESGOS'!$AP32="Muy Alta",'MAPA DE RIESGOS'!$AR32="Moderado"),CONCATENATE("R",'MAPA DE RIESGOS'!$H32,"C",'MAPA DE RIESGOS'!$AF32),"")</f>
        <v/>
      </c>
      <c r="AY7" s="355" t="str">
        <f>IF(AND('MAPA DE RIESGOS'!$AP33="Muy Alta",'MAPA DE RIESGOS'!$AR33="Moderado"),CONCATENATE("R",'MAPA DE RIESGOS'!$H33,"C",'MAPA DE RIESGOS'!$AF33),"")</f>
        <v/>
      </c>
      <c r="AZ7" s="355" t="str">
        <f>IF(AND('MAPA DE RIESGOS'!$AP34="Muy Alta",'MAPA DE RIESGOS'!$AR34="Moderado"),CONCATENATE("R",'MAPA DE RIESGOS'!$H34,"C",'MAPA DE RIESGOS'!$AF34),"")</f>
        <v/>
      </c>
      <c r="BA7" s="355" t="str">
        <f>IF(AND('MAPA DE RIESGOS'!$AP35="Muy Alta",'MAPA DE RIESGOS'!$AR35="Moderado"),CONCATENATE("R",'MAPA DE RIESGOS'!$H35,"C",'MAPA DE RIESGOS'!$AF35),"")</f>
        <v/>
      </c>
      <c r="BB7" s="355" t="str">
        <f>IF(AND('MAPA DE RIESGOS'!$AP36="Muy Alta",'MAPA DE RIESGOS'!$AR36="Moderado"),CONCATENATE("R",'MAPA DE RIESGOS'!$H36,"C",'MAPA DE RIESGOS'!$AF36),"")</f>
        <v/>
      </c>
      <c r="BC7" s="355" t="str">
        <f>IF(AND('MAPA DE RIESGOS'!$AP37="Muy Alta",'MAPA DE RIESGOS'!$AR37="Moderado"),CONCATENATE("R",'MAPA DE RIESGOS'!$H37,"C",'MAPA DE RIESGOS'!$AF37),"")</f>
        <v/>
      </c>
      <c r="BD7" s="355" t="str">
        <f>IF(AND('MAPA DE RIESGOS'!$AP38="Muy Alta",'MAPA DE RIESGOS'!$AR38="Moderado"),CONCATENATE("R",'MAPA DE RIESGOS'!$H38,"C",'MAPA DE RIESGOS'!$AF38),"")</f>
        <v/>
      </c>
      <c r="BE7" s="355" t="str">
        <f>IF(AND('MAPA DE RIESGOS'!$AP39="Muy Alta",'MAPA DE RIESGOS'!$AR39="Moderado"),CONCATENATE("R",'MAPA DE RIESGOS'!$H39,"C",'MAPA DE RIESGOS'!$AF39),"")</f>
        <v/>
      </c>
      <c r="BF7" s="355" t="str">
        <f>IF(AND('MAPA DE RIESGOS'!$AP40="Muy Alta",'MAPA DE RIESGOS'!$AR40="Moderado"),CONCATENATE("R",'MAPA DE RIESGOS'!$H40,"C",'MAPA DE RIESGOS'!$AF40),"")</f>
        <v/>
      </c>
      <c r="BG7" s="355" t="str">
        <f>IF(AND('MAPA DE RIESGOS'!$AP41="Muy Alta",'MAPA DE RIESGOS'!$AR41="Moderado"),CONCATENATE("R",'MAPA DE RIESGOS'!$H41,"C",'MAPA DE RIESGOS'!$AF41),"")</f>
        <v/>
      </c>
      <c r="BH7" s="355" t="str">
        <f>IF(AND('MAPA DE RIESGOS'!$AP42="Muy Alta",'MAPA DE RIESGOS'!$AR42="Moderado"),CONCATENATE("R",'MAPA DE RIESGOS'!$H42,"C",'MAPA DE RIESGOS'!$AF42),"")</f>
        <v/>
      </c>
      <c r="BI7" s="355" t="str">
        <f>IF(AND('MAPA DE RIESGOS'!$AP43="Muy Alta",'MAPA DE RIESGOS'!$AR43="Moderado"),CONCATENATE("R",'MAPA DE RIESGOS'!$H43,"C",'MAPA DE RIESGOS'!$AF43),"")</f>
        <v/>
      </c>
      <c r="BJ7" s="355" t="str">
        <f>IF(AND('MAPA DE RIESGOS'!$AP44="Muy Alta",'MAPA DE RIESGOS'!$AR44="Moderado"),CONCATENATE("R",'MAPA DE RIESGOS'!$H44,"C",'MAPA DE RIESGOS'!$AF44),"")</f>
        <v/>
      </c>
      <c r="BK7" s="356" t="str">
        <f>IF(AND('MAPA DE RIESGOS'!$AP45="Muy Alta",'MAPA DE RIESGOS'!$AR45="Moderado"),CONCATENATE("R",'MAPA DE RIESGOS'!$H45,"C",'MAPA DE RIESGOS'!$AF45),"")</f>
        <v/>
      </c>
      <c r="BL7" s="354" t="str">
        <f>IF(AND('MAPA DE RIESGOS'!$AP28="Muy Alta",'MAPA DE RIESGOS'!$AR28="Mayor"),CONCATENATE("R",'MAPA DE RIESGOS'!$H28,"C",'MAPA DE RIESGOS'!$AF28),"")</f>
        <v/>
      </c>
      <c r="BM7" s="355" t="str">
        <f>IF(AND('MAPA DE RIESGOS'!$AP29="Muy Alta",'MAPA DE RIESGOS'!$AR29="Mayor"),CONCATENATE("R",'MAPA DE RIESGOS'!$H29,"C",'MAPA DE RIESGOS'!$AF29),"")</f>
        <v/>
      </c>
      <c r="BN7" s="355" t="str">
        <f>IF(AND('MAPA DE RIESGOS'!$AP30="Muy Alta",'MAPA DE RIESGOS'!$AR30="Mayor"),CONCATENATE("R",'MAPA DE RIESGOS'!$H30,"C",'MAPA DE RIESGOS'!$AF30),"")</f>
        <v/>
      </c>
      <c r="BO7" s="355" t="str">
        <f>IF(AND('MAPA DE RIESGOS'!$AP31="Muy Alta",'MAPA DE RIESGOS'!$AR31="Mayor"),CONCATENATE("R",'MAPA DE RIESGOS'!$H31,"C",'MAPA DE RIESGOS'!$AF31),"")</f>
        <v/>
      </c>
      <c r="BP7" s="355" t="str">
        <f>IF(AND('MAPA DE RIESGOS'!$AP32="Muy Alta",'MAPA DE RIESGOS'!$AR32="Mayor"),CONCATENATE("R",'MAPA DE RIESGOS'!$H32,"C",'MAPA DE RIESGOS'!$AF32),"")</f>
        <v/>
      </c>
      <c r="BQ7" s="355" t="str">
        <f>IF(AND('MAPA DE RIESGOS'!$AP33="Muy Alta",'MAPA DE RIESGOS'!$AR33="Mayor"),CONCATENATE("R",'MAPA DE RIESGOS'!$H33,"C",'MAPA DE RIESGOS'!$AF33),"")</f>
        <v/>
      </c>
      <c r="BR7" s="355" t="str">
        <f>IF(AND('MAPA DE RIESGOS'!$AP34="Muy Alta",'MAPA DE RIESGOS'!$AR34="Mayor"),CONCATENATE("R",'MAPA DE RIESGOS'!$H34,"C",'MAPA DE RIESGOS'!$AF34),"")</f>
        <v/>
      </c>
      <c r="BS7" s="355" t="str">
        <f>IF(AND('MAPA DE RIESGOS'!$AP35="Muy Alta",'MAPA DE RIESGOS'!$AR35="Mayor"),CONCATENATE("R",'MAPA DE RIESGOS'!$H35,"C",'MAPA DE RIESGOS'!$AF35),"")</f>
        <v/>
      </c>
      <c r="BT7" s="355" t="str">
        <f>IF(AND('MAPA DE RIESGOS'!$AP36="Muy Alta",'MAPA DE RIESGOS'!$AR36="Mayor"),CONCATENATE("R",'MAPA DE RIESGOS'!$H36,"C",'MAPA DE RIESGOS'!$AF36),"")</f>
        <v/>
      </c>
      <c r="BU7" s="355" t="str">
        <f>IF(AND('MAPA DE RIESGOS'!$AP37="Muy Alta",'MAPA DE RIESGOS'!$AR37="Mayor"),CONCATENATE("R",'MAPA DE RIESGOS'!$H37,"C",'MAPA DE RIESGOS'!$AF37),"")</f>
        <v/>
      </c>
      <c r="BV7" s="355" t="str">
        <f>IF(AND('MAPA DE RIESGOS'!$AP38="Muy Alta",'MAPA DE RIESGOS'!$AR38="Mayor"),CONCATENATE("R",'MAPA DE RIESGOS'!$H38,"C",'MAPA DE RIESGOS'!$AF38),"")</f>
        <v/>
      </c>
      <c r="BW7" s="355" t="str">
        <f>IF(AND('MAPA DE RIESGOS'!$AP39="Muy Alta",'MAPA DE RIESGOS'!$AR39="Mayor"),CONCATENATE("R",'MAPA DE RIESGOS'!$H39,"C",'MAPA DE RIESGOS'!$AF39),"")</f>
        <v/>
      </c>
      <c r="BX7" s="355" t="str">
        <f>IF(AND('MAPA DE RIESGOS'!$AP40="Muy Alta",'MAPA DE RIESGOS'!$AR40="Mayor"),CONCATENATE("R",'MAPA DE RIESGOS'!$H40,"C",'MAPA DE RIESGOS'!$AF40),"")</f>
        <v/>
      </c>
      <c r="BY7" s="355" t="str">
        <f>IF(AND('MAPA DE RIESGOS'!$AP41="Muy Alta",'MAPA DE RIESGOS'!$AR41="Mayor"),CONCATENATE("R",'MAPA DE RIESGOS'!$H41,"C",'MAPA DE RIESGOS'!$AF41),"")</f>
        <v/>
      </c>
      <c r="BZ7" s="355" t="str">
        <f>IF(AND('MAPA DE RIESGOS'!$AP42="Muy Alta",'MAPA DE RIESGOS'!$AR42="Mayor"),CONCATENATE("R",'MAPA DE RIESGOS'!$H42,"C",'MAPA DE RIESGOS'!$AF42),"")</f>
        <v/>
      </c>
      <c r="CA7" s="355" t="str">
        <f>IF(AND('MAPA DE RIESGOS'!$AP43="Muy Alta",'MAPA DE RIESGOS'!$AR43="Mayor"),CONCATENATE("R",'MAPA DE RIESGOS'!$H43,"C",'MAPA DE RIESGOS'!$AF43),"")</f>
        <v/>
      </c>
      <c r="CB7" s="355" t="str">
        <f>IF(AND('MAPA DE RIESGOS'!$AP44="Muy Alta",'MAPA DE RIESGOS'!$AR44="Mayor"),CONCATENATE("R",'MAPA DE RIESGOS'!$H44,"C",'MAPA DE RIESGOS'!$AF44),"")</f>
        <v/>
      </c>
      <c r="CC7" s="356" t="str">
        <f>IF(AND('MAPA DE RIESGOS'!$AP45="Muy Alta",'MAPA DE RIESGOS'!$AR45="Mayor"),CONCATENATE("R",'MAPA DE RIESGOS'!$H45,"C",'MAPA DE RIESGOS'!$AF45),"")</f>
        <v/>
      </c>
      <c r="CD7" s="357" t="str">
        <f>IF(AND('MAPA DE RIESGOS'!$AP28="Muy Alta",'MAPA DE RIESGOS'!$AR28="Catastrófico"),CONCATENATE("R",'MAPA DE RIESGOS'!$H28,"C",'MAPA DE RIESGOS'!$AF28),"")</f>
        <v/>
      </c>
      <c r="CE7" s="357" t="str">
        <f>IF(AND('MAPA DE RIESGOS'!$AP29="Muy Alta",'MAPA DE RIESGOS'!$AR29="Catastrófico"),CONCATENATE("R",'MAPA DE RIESGOS'!$H29,"C",'MAPA DE RIESGOS'!$AF29),"")</f>
        <v/>
      </c>
      <c r="CF7" s="357" t="str">
        <f>IF(AND('MAPA DE RIESGOS'!$AP30="Muy Alta",'MAPA DE RIESGOS'!$AR30="Catastrófico"),CONCATENATE("R",'MAPA DE RIESGOS'!$H30,"C",'MAPA DE RIESGOS'!$AF30),"")</f>
        <v/>
      </c>
      <c r="CG7" s="357" t="str">
        <f>IF(AND('MAPA DE RIESGOS'!$AP31="Muy Alta",'MAPA DE RIESGOS'!$AR31="Catastrófico"),CONCATENATE("R",'MAPA DE RIESGOS'!$H31,"C",'MAPA DE RIESGOS'!$AF31),"")</f>
        <v/>
      </c>
      <c r="CH7" s="357" t="str">
        <f>IF(AND('MAPA DE RIESGOS'!$AP32="Muy Alta",'MAPA DE RIESGOS'!$AR32="Catastrófico"),CONCATENATE("R",'MAPA DE RIESGOS'!$H32,"C",'MAPA DE RIESGOS'!$AF32),"")</f>
        <v/>
      </c>
      <c r="CI7" s="357" t="str">
        <f>IF(AND('MAPA DE RIESGOS'!$AP33="Muy Alta",'MAPA DE RIESGOS'!$AR33="Catastrófico"),CONCATENATE("R",'MAPA DE RIESGOS'!$H33,"C",'MAPA DE RIESGOS'!$AF33),"")</f>
        <v/>
      </c>
      <c r="CJ7" s="357" t="str">
        <f>IF(AND('MAPA DE RIESGOS'!$AP34="Muy Alta",'MAPA DE RIESGOS'!$AR34="Catastrófico"),CONCATENATE("R",'MAPA DE RIESGOS'!$H34,"C",'MAPA DE RIESGOS'!$AF34),"")</f>
        <v/>
      </c>
      <c r="CK7" s="357" t="str">
        <f>IF(AND('MAPA DE RIESGOS'!$AP35="Muy Alta",'MAPA DE RIESGOS'!$AR35="Catastrófico"),CONCATENATE("R",'MAPA DE RIESGOS'!$H35,"C",'MAPA DE RIESGOS'!$AF35),"")</f>
        <v/>
      </c>
      <c r="CL7" s="357" t="str">
        <f>IF(AND('MAPA DE RIESGOS'!$AP36="Muy Alta",'MAPA DE RIESGOS'!$AR36="Catastrófico"),CONCATENATE("R",'MAPA DE RIESGOS'!$H36,"C",'MAPA DE RIESGOS'!$AF36),"")</f>
        <v/>
      </c>
      <c r="CM7" s="357" t="str">
        <f>IF(AND('MAPA DE RIESGOS'!$AP37="Muy Alta",'MAPA DE RIESGOS'!$AR37="Catastrófico"),CONCATENATE("R",'MAPA DE RIESGOS'!$H37,"C",'MAPA DE RIESGOS'!$AF37),"")</f>
        <v/>
      </c>
      <c r="CN7" s="357" t="str">
        <f>IF(AND('MAPA DE RIESGOS'!$AP38="Muy Alta",'MAPA DE RIESGOS'!$AR38="Catastrófico"),CONCATENATE("R",'MAPA DE RIESGOS'!$H38,"C",'MAPA DE RIESGOS'!$AF38),"")</f>
        <v/>
      </c>
      <c r="CO7" s="357" t="str">
        <f>IF(AND('MAPA DE RIESGOS'!$AP39="Muy Alta",'MAPA DE RIESGOS'!$AR39="Catastrófico"),CONCATENATE("R",'MAPA DE RIESGOS'!$H39,"C",'MAPA DE RIESGOS'!$AF39),"")</f>
        <v/>
      </c>
      <c r="CP7" s="357" t="str">
        <f>IF(AND('MAPA DE RIESGOS'!$AP40="Muy Alta",'MAPA DE RIESGOS'!$AR40="Catastrófico"),CONCATENATE("R",'MAPA DE RIESGOS'!$H40,"C",'MAPA DE RIESGOS'!$AF40),"")</f>
        <v/>
      </c>
      <c r="CQ7" s="357" t="str">
        <f>IF(AND('MAPA DE RIESGOS'!$AP41="Muy Alta",'MAPA DE RIESGOS'!$AR41="Catastrófico"),CONCATENATE("R",'MAPA DE RIESGOS'!$H41,"C",'MAPA DE RIESGOS'!$AF41),"")</f>
        <v/>
      </c>
      <c r="CR7" s="357" t="str">
        <f>IF(AND('MAPA DE RIESGOS'!$AP42="Muy Alta",'MAPA DE RIESGOS'!$AR42="Catastrófico"),CONCATENATE("R",'MAPA DE RIESGOS'!$H42,"C",'MAPA DE RIESGOS'!$AF42),"")</f>
        <v/>
      </c>
      <c r="CS7" s="357" t="str">
        <f>IF(AND('MAPA DE RIESGOS'!$AP43="Muy Alta",'MAPA DE RIESGOS'!$AR43="Catastrófico"),CONCATENATE("R",'MAPA DE RIESGOS'!$H43,"C",'MAPA DE RIESGOS'!$AF43),"")</f>
        <v/>
      </c>
      <c r="CT7" s="357" t="str">
        <f>IF(AND('MAPA DE RIESGOS'!$AP44="Muy Alta",'MAPA DE RIESGOS'!$AR44="Catastrófico"),CONCATENATE("R",'MAPA DE RIESGOS'!$H44,"C",'MAPA DE RIESGOS'!$AF44),"")</f>
        <v/>
      </c>
      <c r="CU7" s="358" t="str">
        <f>IF(AND('MAPA DE RIESGOS'!$AP45="Muy Alta",'MAPA DE RIESGOS'!$AR45="Catastrófico"),CONCATENATE("R",'MAPA DE RIESGOS'!$H45,"C",'MAPA DE RIESGOS'!$AF45),"")</f>
        <v/>
      </c>
      <c r="CV7" s="67"/>
      <c r="CW7" s="900"/>
      <c r="CX7" s="901"/>
      <c r="CY7" s="901"/>
      <c r="CZ7" s="901"/>
      <c r="DA7" s="901"/>
      <c r="DB7" s="902"/>
    </row>
    <row r="8" spans="2:106" ht="32.5" customHeight="1">
      <c r="B8" s="893"/>
      <c r="C8" s="893"/>
      <c r="D8" s="894"/>
      <c r="E8" s="882"/>
      <c r="F8" s="883"/>
      <c r="G8" s="883"/>
      <c r="H8" s="883"/>
      <c r="I8" s="884"/>
      <c r="J8" s="354" t="str">
        <f>IF(AND('MAPA DE RIESGOS'!$AP46="Muy Alta",'MAPA DE RIESGOS'!$AR46="Leve"),CONCATENATE("R",'MAPA DE RIESGOS'!$H46,"C",'MAPA DE RIESGOS'!$AF46),"")</f>
        <v/>
      </c>
      <c r="K8" s="355" t="str">
        <f>IF(AND('MAPA DE RIESGOS'!$AP47="Muy Alta",'MAPA DE RIESGOS'!$AR47="Leve"),CONCATENATE("R",'MAPA DE RIESGOS'!$H47,"C",'MAPA DE RIESGOS'!$AF47),"")</f>
        <v/>
      </c>
      <c r="L8" s="355" t="str">
        <f>IF(AND('MAPA DE RIESGOS'!$AP48="Muy Alta",'MAPA DE RIESGOS'!$AR48="Leve"),CONCATENATE("R",'MAPA DE RIESGOS'!$H48,"C",'MAPA DE RIESGOS'!$AF48),"")</f>
        <v/>
      </c>
      <c r="M8" s="355" t="str">
        <f>IF(AND('MAPA DE RIESGOS'!$AP49="Muy Alta",'MAPA DE RIESGOS'!$AR49="Leve"),CONCATENATE("R",'MAPA DE RIESGOS'!$H49,"C",'MAPA DE RIESGOS'!$AF49),"")</f>
        <v/>
      </c>
      <c r="N8" s="355" t="str">
        <f>IF(AND('MAPA DE RIESGOS'!$AP50="Muy Alta",'MAPA DE RIESGOS'!$AR50="Leve"),CONCATENATE("R",'MAPA DE RIESGOS'!$H50,"C",'MAPA DE RIESGOS'!$AF50),"")</f>
        <v/>
      </c>
      <c r="O8" s="355" t="str">
        <f>IF(AND('MAPA DE RIESGOS'!$AP51="Muy Alta",'MAPA DE RIESGOS'!$AR51="Leve"),CONCATENATE("R",'MAPA DE RIESGOS'!$H51,"C",'MAPA DE RIESGOS'!$AF51),"")</f>
        <v/>
      </c>
      <c r="P8" s="355" t="str">
        <f>IF(AND('MAPA DE RIESGOS'!$AP52="Muy Alta",'MAPA DE RIESGOS'!$AR52="Leve"),CONCATENATE("R",'MAPA DE RIESGOS'!$H52,"C",'MAPA DE RIESGOS'!$AF52),"")</f>
        <v/>
      </c>
      <c r="Q8" s="355" t="str">
        <f>IF(AND('MAPA DE RIESGOS'!$AP53="Muy Alta",'MAPA DE RIESGOS'!$AR53="Leve"),CONCATENATE("R",'MAPA DE RIESGOS'!$H53,"C",'MAPA DE RIESGOS'!$AF53),"")</f>
        <v/>
      </c>
      <c r="R8" s="355" t="str">
        <f>IF(AND('MAPA DE RIESGOS'!$AP54="Muy Alta",'MAPA DE RIESGOS'!$AR54="Leve"),CONCATENATE("R",'MAPA DE RIESGOS'!$H54,"C",'MAPA DE RIESGOS'!$AF54),"")</f>
        <v/>
      </c>
      <c r="S8" s="355" t="str">
        <f>IF(AND('MAPA DE RIESGOS'!$AP55="Muy Alta",'MAPA DE RIESGOS'!$AR55="Leve"),CONCATENATE("R",'MAPA DE RIESGOS'!$H55,"C",'MAPA DE RIESGOS'!$AF55),"")</f>
        <v/>
      </c>
      <c r="T8" s="355" t="str">
        <f>IF(AND('MAPA DE RIESGOS'!$AP56="Muy Alta",'MAPA DE RIESGOS'!$AR56="Leve"),CONCATENATE("R",'MAPA DE RIESGOS'!$H56,"C",'MAPA DE RIESGOS'!$AF56),"")</f>
        <v/>
      </c>
      <c r="U8" s="355" t="str">
        <f>IF(AND('MAPA DE RIESGOS'!$AP57="Muy Alta",'MAPA DE RIESGOS'!$AR57="Leve"),CONCATENATE("R",'MAPA DE RIESGOS'!$H57,"C",'MAPA DE RIESGOS'!$AF57),"")</f>
        <v/>
      </c>
      <c r="V8" s="355" t="str">
        <f>IF(AND('MAPA DE RIESGOS'!$AP58="Muy Alta",'MAPA DE RIESGOS'!$AR58="Leve"),CONCATENATE("R",'MAPA DE RIESGOS'!$H58,"C",'MAPA DE RIESGOS'!$AF58),"")</f>
        <v/>
      </c>
      <c r="W8" s="355" t="str">
        <f>IF(AND('MAPA DE RIESGOS'!$AP59="Muy Alta",'MAPA DE RIESGOS'!$AR59="Leve"),CONCATENATE("R",'MAPA DE RIESGOS'!$H59,"C",'MAPA DE RIESGOS'!$AF59),"")</f>
        <v/>
      </c>
      <c r="X8" s="355" t="str">
        <f>IF(AND('MAPA DE RIESGOS'!$AP60="Muy Alta",'MAPA DE RIESGOS'!$AR60="Leve"),CONCATENATE("R",'MAPA DE RIESGOS'!$H60,"C",'MAPA DE RIESGOS'!$AF60),"")</f>
        <v/>
      </c>
      <c r="Y8" s="355" t="str">
        <f>IF(AND('MAPA DE RIESGOS'!$AP61="Muy Alta",'MAPA DE RIESGOS'!$AR61="Leve"),CONCATENATE("R",'MAPA DE RIESGOS'!$H61,"C",'MAPA DE RIESGOS'!$AF61),"")</f>
        <v/>
      </c>
      <c r="Z8" s="355" t="str">
        <f>IF(AND('MAPA DE RIESGOS'!$AP62="Muy Alta",'MAPA DE RIESGOS'!$AR62="Leve"),CONCATENATE("R",'MAPA DE RIESGOS'!$H62,"C",'MAPA DE RIESGOS'!$AF62),"")</f>
        <v/>
      </c>
      <c r="AA8" s="356" t="str">
        <f>IF(AND('MAPA DE RIESGOS'!$AP63="Muy Alta",'MAPA DE RIESGOS'!$AR63="Leve"),CONCATENATE("R",'MAPA DE RIESGOS'!$H63,"C",'MAPA DE RIESGOS'!$AF63),"")</f>
        <v/>
      </c>
      <c r="AB8" s="354" t="str">
        <f>IF(AND('MAPA DE RIESGOS'!$AP46="Muy Alta",'MAPA DE RIESGOS'!$AR46="Menor"),CONCATENATE("R",'MAPA DE RIESGOS'!$H46,"C",'MAPA DE RIESGOS'!$AF46),"")</f>
        <v/>
      </c>
      <c r="AC8" s="355" t="str">
        <f>IF(AND('MAPA DE RIESGOS'!$AP47="Muy Alta",'MAPA DE RIESGOS'!$AR47="Menor"),CONCATENATE("R",'MAPA DE RIESGOS'!$H47,"C",'MAPA DE RIESGOS'!$AF47),"")</f>
        <v/>
      </c>
      <c r="AD8" s="355" t="str">
        <f>IF(AND('MAPA DE RIESGOS'!$AP48="Muy Alta",'MAPA DE RIESGOS'!$AR48="Menor"),CONCATENATE("R",'MAPA DE RIESGOS'!$H48,"C",'MAPA DE RIESGOS'!$AF48),"")</f>
        <v/>
      </c>
      <c r="AE8" s="355" t="str">
        <f>IF(AND('MAPA DE RIESGOS'!$AP49="Muy Alta",'MAPA DE RIESGOS'!$AR49="Menor"),CONCATENATE("R",'MAPA DE RIESGOS'!$H49,"C",'MAPA DE RIESGOS'!$AF49),"")</f>
        <v/>
      </c>
      <c r="AF8" s="355" t="str">
        <f>IF(AND('MAPA DE RIESGOS'!$AP50="Muy Alta",'MAPA DE RIESGOS'!$AR50="Menor"),CONCATENATE("R",'MAPA DE RIESGOS'!$H50,"C",'MAPA DE RIESGOS'!$AF50),"")</f>
        <v/>
      </c>
      <c r="AG8" s="355" t="str">
        <f>IF(AND('MAPA DE RIESGOS'!$AP51="Muy Alta",'MAPA DE RIESGOS'!$AR51="Menor"),CONCATENATE("R",'MAPA DE RIESGOS'!$H51,"C",'MAPA DE RIESGOS'!$AF51),"")</f>
        <v/>
      </c>
      <c r="AH8" s="355" t="str">
        <f>IF(AND('MAPA DE RIESGOS'!$AP52="Muy Alta",'MAPA DE RIESGOS'!$AR52="Menor"),CONCATENATE("R",'MAPA DE RIESGOS'!$H52,"C",'MAPA DE RIESGOS'!$AF52),"")</f>
        <v/>
      </c>
      <c r="AI8" s="355" t="str">
        <f>IF(AND('MAPA DE RIESGOS'!$AP53="Muy Alta",'MAPA DE RIESGOS'!$AR53="Menor"),CONCATENATE("R",'MAPA DE RIESGOS'!$H53,"C",'MAPA DE RIESGOS'!$AF53),"")</f>
        <v/>
      </c>
      <c r="AJ8" s="355" t="str">
        <f>IF(AND('MAPA DE RIESGOS'!$AP54="Muy Alta",'MAPA DE RIESGOS'!$AR54="Menor"),CONCATENATE("R",'MAPA DE RIESGOS'!$H54,"C",'MAPA DE RIESGOS'!$AF54),"")</f>
        <v/>
      </c>
      <c r="AK8" s="355" t="str">
        <f>IF(AND('MAPA DE RIESGOS'!$AP55="Muy Alta",'MAPA DE RIESGOS'!$AR55="Menor"),CONCATENATE("R",'MAPA DE RIESGOS'!$H55,"C",'MAPA DE RIESGOS'!$AF55),"")</f>
        <v/>
      </c>
      <c r="AL8" s="355" t="str">
        <f>IF(AND('MAPA DE RIESGOS'!$AP56="Muy Alta",'MAPA DE RIESGOS'!$AR56="Menor"),CONCATENATE("R",'MAPA DE RIESGOS'!$H56,"C",'MAPA DE RIESGOS'!$AF56),"")</f>
        <v/>
      </c>
      <c r="AM8" s="355" t="str">
        <f>IF(AND('MAPA DE RIESGOS'!$AP57="Muy Alta",'MAPA DE RIESGOS'!$AR57="Menor"),CONCATENATE("R",'MAPA DE RIESGOS'!$H57,"C",'MAPA DE RIESGOS'!$AF57),"")</f>
        <v/>
      </c>
      <c r="AN8" s="355" t="str">
        <f>IF(AND('MAPA DE RIESGOS'!$AP58="Muy Alta",'MAPA DE RIESGOS'!$AR58="Menor"),CONCATENATE("R",'MAPA DE RIESGOS'!$H58,"C",'MAPA DE RIESGOS'!$AF58),"")</f>
        <v/>
      </c>
      <c r="AO8" s="355" t="str">
        <f>IF(AND('MAPA DE RIESGOS'!$AP59="Muy Alta",'MAPA DE RIESGOS'!$AR59="Menor"),CONCATENATE("R",'MAPA DE RIESGOS'!$H59,"C",'MAPA DE RIESGOS'!$AF59),"")</f>
        <v/>
      </c>
      <c r="AP8" s="355" t="str">
        <f>IF(AND('MAPA DE RIESGOS'!$AP60="Muy Alta",'MAPA DE RIESGOS'!$AR60="Menor"),CONCATENATE("R",'MAPA DE RIESGOS'!$H60,"C",'MAPA DE RIESGOS'!$AF60),"")</f>
        <v/>
      </c>
      <c r="AQ8" s="355" t="str">
        <f>IF(AND('MAPA DE RIESGOS'!$AP61="Muy Alta",'MAPA DE RIESGOS'!$AR61="Menor"),CONCATENATE("R",'MAPA DE RIESGOS'!$H61,"C",'MAPA DE RIESGOS'!$AF61),"")</f>
        <v/>
      </c>
      <c r="AR8" s="355" t="str">
        <f>IF(AND('MAPA DE RIESGOS'!$AP62="Muy Alta",'MAPA DE RIESGOS'!$AR62="Menor"),CONCATENATE("R",'MAPA DE RIESGOS'!$H62,"C",'MAPA DE RIESGOS'!$AF62),"")</f>
        <v/>
      </c>
      <c r="AS8" s="356" t="str">
        <f>IF(AND('MAPA DE RIESGOS'!$AP63="Muy Alta",'MAPA DE RIESGOS'!$AR63="Menor"),CONCATENATE("R",'MAPA DE RIESGOS'!$H63,"C",'MAPA DE RIESGOS'!$AF63),"")</f>
        <v/>
      </c>
      <c r="AT8" s="354" t="str">
        <f>IF(AND('MAPA DE RIESGOS'!$AP46="Muy Alta",'MAPA DE RIESGOS'!$AR46="Moderado"),CONCATENATE("R",'MAPA DE RIESGOS'!$H46,"C",'MAPA DE RIESGOS'!$AF46),"")</f>
        <v/>
      </c>
      <c r="AU8" s="355" t="str">
        <f>IF(AND('MAPA DE RIESGOS'!$AP47="Muy Alta",'MAPA DE RIESGOS'!$AR47="Moderado"),CONCATENATE("R",'MAPA DE RIESGOS'!$H47,"C",'MAPA DE RIESGOS'!$AF47),"")</f>
        <v/>
      </c>
      <c r="AV8" s="355" t="str">
        <f>IF(AND('MAPA DE RIESGOS'!$AP48="Muy Alta",'MAPA DE RIESGOS'!$AR48="Moderado"),CONCATENATE("R",'MAPA DE RIESGOS'!$H48,"C",'MAPA DE RIESGOS'!$AF48),"")</f>
        <v/>
      </c>
      <c r="AW8" s="355" t="str">
        <f>IF(AND('MAPA DE RIESGOS'!$AP49="Muy Alta",'MAPA DE RIESGOS'!$AR49="Moderado"),CONCATENATE("R",'MAPA DE RIESGOS'!$H49,"C",'MAPA DE RIESGOS'!$AF49),"")</f>
        <v/>
      </c>
      <c r="AX8" s="355" t="str">
        <f>IF(AND('MAPA DE RIESGOS'!$AP50="Muy Alta",'MAPA DE RIESGOS'!$AR50="Moderado"),CONCATENATE("R",'MAPA DE RIESGOS'!$H50,"C",'MAPA DE RIESGOS'!$AF50),"")</f>
        <v/>
      </c>
      <c r="AY8" s="355" t="str">
        <f>IF(AND('MAPA DE RIESGOS'!$AP51="Muy Alta",'MAPA DE RIESGOS'!$AR51="Moderado"),CONCATENATE("R",'MAPA DE RIESGOS'!$H51,"C",'MAPA DE RIESGOS'!$AF51),"")</f>
        <v/>
      </c>
      <c r="AZ8" s="355" t="str">
        <f>IF(AND('MAPA DE RIESGOS'!$AP52="Muy Alta",'MAPA DE RIESGOS'!$AR52="Moderado"),CONCATENATE("R",'MAPA DE RIESGOS'!$H52,"C",'MAPA DE RIESGOS'!$AF52),"")</f>
        <v/>
      </c>
      <c r="BA8" s="355" t="str">
        <f>IF(AND('MAPA DE RIESGOS'!$AP53="Muy Alta",'MAPA DE RIESGOS'!$AR53="Moderado"),CONCATENATE("R",'MAPA DE RIESGOS'!$H53,"C",'MAPA DE RIESGOS'!$AF53),"")</f>
        <v/>
      </c>
      <c r="BB8" s="355" t="str">
        <f>IF(AND('MAPA DE RIESGOS'!$AP54="Muy Alta",'MAPA DE RIESGOS'!$AR54="Moderado"),CONCATENATE("R",'MAPA DE RIESGOS'!$H54,"C",'MAPA DE RIESGOS'!$AF54),"")</f>
        <v/>
      </c>
      <c r="BC8" s="355" t="str">
        <f>IF(AND('MAPA DE RIESGOS'!$AP55="Muy Alta",'MAPA DE RIESGOS'!$AR55="Moderado"),CONCATENATE("R",'MAPA DE RIESGOS'!$H55,"C",'MAPA DE RIESGOS'!$AF55),"")</f>
        <v/>
      </c>
      <c r="BD8" s="355" t="str">
        <f>IF(AND('MAPA DE RIESGOS'!$AP56="Muy Alta",'MAPA DE RIESGOS'!$AR56="Moderado"),CONCATENATE("R",'MAPA DE RIESGOS'!$H56,"C",'MAPA DE RIESGOS'!$AF56),"")</f>
        <v/>
      </c>
      <c r="BE8" s="355" t="str">
        <f>IF(AND('MAPA DE RIESGOS'!$AP57="Muy Alta",'MAPA DE RIESGOS'!$AR57="Moderado"),CONCATENATE("R",'MAPA DE RIESGOS'!$H57,"C",'MAPA DE RIESGOS'!$AF57),"")</f>
        <v/>
      </c>
      <c r="BF8" s="355" t="str">
        <f>IF(AND('MAPA DE RIESGOS'!$AP58="Muy Alta",'MAPA DE RIESGOS'!$AR58="Moderado"),CONCATENATE("R",'MAPA DE RIESGOS'!$H58,"C",'MAPA DE RIESGOS'!$AF58),"")</f>
        <v/>
      </c>
      <c r="BG8" s="355" t="str">
        <f>IF(AND('MAPA DE RIESGOS'!$AP59="Muy Alta",'MAPA DE RIESGOS'!$AR59="Moderado"),CONCATENATE("R",'MAPA DE RIESGOS'!$H59,"C",'MAPA DE RIESGOS'!$AF59),"")</f>
        <v/>
      </c>
      <c r="BH8" s="355" t="str">
        <f>IF(AND('MAPA DE RIESGOS'!$AP60="Muy Alta",'MAPA DE RIESGOS'!$AR60="Moderado"),CONCATENATE("R",'MAPA DE RIESGOS'!$H60,"C",'MAPA DE RIESGOS'!$AF60),"")</f>
        <v/>
      </c>
      <c r="BI8" s="355" t="str">
        <f>IF(AND('MAPA DE RIESGOS'!$AP61="Muy Alta",'MAPA DE RIESGOS'!$AR61="Moderado"),CONCATENATE("R",'MAPA DE RIESGOS'!$H61,"C",'MAPA DE RIESGOS'!$AF61),"")</f>
        <v/>
      </c>
      <c r="BJ8" s="355" t="str">
        <f>IF(AND('MAPA DE RIESGOS'!$AP62="Muy Alta",'MAPA DE RIESGOS'!$AR62="Moderado"),CONCATENATE("R",'MAPA DE RIESGOS'!$H62,"C",'MAPA DE RIESGOS'!$AF62),"")</f>
        <v/>
      </c>
      <c r="BK8" s="356" t="str">
        <f>IF(AND('MAPA DE RIESGOS'!$AP63="Muy Alta",'MAPA DE RIESGOS'!$AR63="Moderado"),CONCATENATE("R",'MAPA DE RIESGOS'!$H63,"C",'MAPA DE RIESGOS'!$AF63),"")</f>
        <v/>
      </c>
      <c r="BL8" s="354" t="str">
        <f>IF(AND('MAPA DE RIESGOS'!$AP46="Muy Alta",'MAPA DE RIESGOS'!$AR46="Mayor"),CONCATENATE("R",'MAPA DE RIESGOS'!$H46,"C",'MAPA DE RIESGOS'!$AF46),"")</f>
        <v/>
      </c>
      <c r="BM8" s="355" t="str">
        <f>IF(AND('MAPA DE RIESGOS'!$AP47="Muy Alta",'MAPA DE RIESGOS'!$AR47="Mayor"),CONCATENATE("R",'MAPA DE RIESGOS'!$H47,"C",'MAPA DE RIESGOS'!$AF47),"")</f>
        <v/>
      </c>
      <c r="BN8" s="355" t="str">
        <f>IF(AND('MAPA DE RIESGOS'!$AP48="Muy Alta",'MAPA DE RIESGOS'!$AR48="Mayor"),CONCATENATE("R",'MAPA DE RIESGOS'!$H48,"C",'MAPA DE RIESGOS'!$AF48),"")</f>
        <v/>
      </c>
      <c r="BO8" s="355" t="str">
        <f>IF(AND('MAPA DE RIESGOS'!$AP49="Muy Alta",'MAPA DE RIESGOS'!$AR49="Mayor"),CONCATENATE("R",'MAPA DE RIESGOS'!$H49,"C",'MAPA DE RIESGOS'!$AF49),"")</f>
        <v/>
      </c>
      <c r="BP8" s="355" t="str">
        <f>IF(AND('MAPA DE RIESGOS'!$AP50="Muy Alta",'MAPA DE RIESGOS'!$AR50="Mayor"),CONCATENATE("R",'MAPA DE RIESGOS'!$H50,"C",'MAPA DE RIESGOS'!$AF50),"")</f>
        <v/>
      </c>
      <c r="BQ8" s="355" t="str">
        <f>IF(AND('MAPA DE RIESGOS'!$AP51="Muy Alta",'MAPA DE RIESGOS'!$AR51="Mayor"),CONCATENATE("R",'MAPA DE RIESGOS'!$H51,"C",'MAPA DE RIESGOS'!$AF51),"")</f>
        <v/>
      </c>
      <c r="BR8" s="355" t="str">
        <f>IF(AND('MAPA DE RIESGOS'!$AP52="Muy Alta",'MAPA DE RIESGOS'!$AR52="Mayor"),CONCATENATE("R",'MAPA DE RIESGOS'!$H52,"C",'MAPA DE RIESGOS'!$AF52),"")</f>
        <v/>
      </c>
      <c r="BS8" s="355" t="str">
        <f>IF(AND('MAPA DE RIESGOS'!$AP53="Muy Alta",'MAPA DE RIESGOS'!$AR53="Mayor"),CONCATENATE("R",'MAPA DE RIESGOS'!$H53,"C",'MAPA DE RIESGOS'!$AF53),"")</f>
        <v/>
      </c>
      <c r="BT8" s="355" t="str">
        <f>IF(AND('MAPA DE RIESGOS'!$AP54="Muy Alta",'MAPA DE RIESGOS'!$AR54="Mayor"),CONCATENATE("R",'MAPA DE RIESGOS'!$H54,"C",'MAPA DE RIESGOS'!$AF54),"")</f>
        <v/>
      </c>
      <c r="BU8" s="355" t="str">
        <f>IF(AND('MAPA DE RIESGOS'!$AP55="Muy Alta",'MAPA DE RIESGOS'!$AR55="Mayor"),CONCATENATE("R",'MAPA DE RIESGOS'!$H55,"C",'MAPA DE RIESGOS'!$AF55),"")</f>
        <v/>
      </c>
      <c r="BV8" s="355" t="str">
        <f>IF(AND('MAPA DE RIESGOS'!$AP56="Muy Alta",'MAPA DE RIESGOS'!$AR56="Mayor"),CONCATENATE("R",'MAPA DE RIESGOS'!$H56,"C",'MAPA DE RIESGOS'!$AF56),"")</f>
        <v/>
      </c>
      <c r="BW8" s="355" t="str">
        <f>IF(AND('MAPA DE RIESGOS'!$AP57="Muy Alta",'MAPA DE RIESGOS'!$AR57="Mayor"),CONCATENATE("R",'MAPA DE RIESGOS'!$H57,"C",'MAPA DE RIESGOS'!$AF57),"")</f>
        <v/>
      </c>
      <c r="BX8" s="355" t="str">
        <f>IF(AND('MAPA DE RIESGOS'!$AP58="Muy Alta",'MAPA DE RIESGOS'!$AR58="Mayor"),CONCATENATE("R",'MAPA DE RIESGOS'!$H58,"C",'MAPA DE RIESGOS'!$AF58),"")</f>
        <v/>
      </c>
      <c r="BY8" s="355" t="str">
        <f>IF(AND('MAPA DE RIESGOS'!$AP59="Muy Alta",'MAPA DE RIESGOS'!$AR59="Mayor"),CONCATENATE("R",'MAPA DE RIESGOS'!$H59,"C",'MAPA DE RIESGOS'!$AF59),"")</f>
        <v/>
      </c>
      <c r="BZ8" s="355" t="str">
        <f>IF(AND('MAPA DE RIESGOS'!$AP60="Muy Alta",'MAPA DE RIESGOS'!$AR60="Mayor"),CONCATENATE("R",'MAPA DE RIESGOS'!$H60,"C",'MAPA DE RIESGOS'!$AF60),"")</f>
        <v/>
      </c>
      <c r="CA8" s="355" t="str">
        <f>IF(AND('MAPA DE RIESGOS'!$AP61="Muy Alta",'MAPA DE RIESGOS'!$AR61="Mayor"),CONCATENATE("R",'MAPA DE RIESGOS'!$H61,"C",'MAPA DE RIESGOS'!$AF61),"")</f>
        <v/>
      </c>
      <c r="CB8" s="355" t="str">
        <f>IF(AND('MAPA DE RIESGOS'!$AP62="Muy Alta",'MAPA DE RIESGOS'!$AR62="Mayor"),CONCATENATE("R",'MAPA DE RIESGOS'!$H62,"C",'MAPA DE RIESGOS'!$AF62),"")</f>
        <v/>
      </c>
      <c r="CC8" s="356" t="str">
        <f>IF(AND('MAPA DE RIESGOS'!$AP63="Muy Alta",'MAPA DE RIESGOS'!$AR63="Mayor"),CONCATENATE("R",'MAPA DE RIESGOS'!$H63,"C",'MAPA DE RIESGOS'!$AF63),"")</f>
        <v/>
      </c>
      <c r="CD8" s="357" t="str">
        <f>IF(AND('MAPA DE RIESGOS'!$AP46="Muy Alta",'MAPA DE RIESGOS'!$AR46="Catastrófico"),CONCATENATE("R",'MAPA DE RIESGOS'!$H46,"C",'MAPA DE RIESGOS'!$AF46),"")</f>
        <v/>
      </c>
      <c r="CE8" s="357" t="str">
        <f>IF(AND('MAPA DE RIESGOS'!$AP47="Muy Alta",'MAPA DE RIESGOS'!$AR47="Catastrófico"),CONCATENATE("R",'MAPA DE RIESGOS'!$H47,"C",'MAPA DE RIESGOS'!$AF47),"")</f>
        <v/>
      </c>
      <c r="CF8" s="357" t="str">
        <f>IF(AND('MAPA DE RIESGOS'!$AP48="Muy Alta",'MAPA DE RIESGOS'!$AR48="Catastrófico"),CONCATENATE("R",'MAPA DE RIESGOS'!$H48,"C",'MAPA DE RIESGOS'!$AF48),"")</f>
        <v/>
      </c>
      <c r="CG8" s="357" t="str">
        <f>IF(AND('MAPA DE RIESGOS'!$AP49="Muy Alta",'MAPA DE RIESGOS'!$AR49="Catastrófico"),CONCATENATE("R",'MAPA DE RIESGOS'!$H49,"C",'MAPA DE RIESGOS'!$AF49),"")</f>
        <v/>
      </c>
      <c r="CH8" s="357" t="str">
        <f>IF(AND('MAPA DE RIESGOS'!$AP50="Muy Alta",'MAPA DE RIESGOS'!$AR50="Catastrófico"),CONCATENATE("R",'MAPA DE RIESGOS'!$H50,"C",'MAPA DE RIESGOS'!$AF50),"")</f>
        <v/>
      </c>
      <c r="CI8" s="357" t="str">
        <f>IF(AND('MAPA DE RIESGOS'!$AP51="Muy Alta",'MAPA DE RIESGOS'!$AR51="Catastrófico"),CONCATENATE("R",'MAPA DE RIESGOS'!$H51,"C",'MAPA DE RIESGOS'!$AF51),"")</f>
        <v/>
      </c>
      <c r="CJ8" s="357" t="str">
        <f>IF(AND('MAPA DE RIESGOS'!$AP52="Muy Alta",'MAPA DE RIESGOS'!$AR52="Catastrófico"),CONCATENATE("R",'MAPA DE RIESGOS'!$H52,"C",'MAPA DE RIESGOS'!$AF52),"")</f>
        <v/>
      </c>
      <c r="CK8" s="357" t="str">
        <f>IF(AND('MAPA DE RIESGOS'!$AP53="Muy Alta",'MAPA DE RIESGOS'!$AR53="Catastrófico"),CONCATENATE("R",'MAPA DE RIESGOS'!$H53,"C",'MAPA DE RIESGOS'!$AF53),"")</f>
        <v/>
      </c>
      <c r="CL8" s="357" t="str">
        <f>IF(AND('MAPA DE RIESGOS'!$AP54="Muy Alta",'MAPA DE RIESGOS'!$AR54="Catastrófico"),CONCATENATE("R",'MAPA DE RIESGOS'!$H54,"C",'MAPA DE RIESGOS'!$AF54),"")</f>
        <v/>
      </c>
      <c r="CM8" s="357" t="str">
        <f>IF(AND('MAPA DE RIESGOS'!$AP55="Muy Alta",'MAPA DE RIESGOS'!$AR55="Catastrófico"),CONCATENATE("R",'MAPA DE RIESGOS'!$H55,"C",'MAPA DE RIESGOS'!$AF55),"")</f>
        <v/>
      </c>
      <c r="CN8" s="357" t="str">
        <f>IF(AND('MAPA DE RIESGOS'!$AP56="Muy Alta",'MAPA DE RIESGOS'!$AR56="Catastrófico"),CONCATENATE("R",'MAPA DE RIESGOS'!$H56,"C",'MAPA DE RIESGOS'!$AF56),"")</f>
        <v/>
      </c>
      <c r="CO8" s="357" t="str">
        <f>IF(AND('MAPA DE RIESGOS'!$AP57="Muy Alta",'MAPA DE RIESGOS'!$AR57="Catastrófico"),CONCATENATE("R",'MAPA DE RIESGOS'!$H57,"C",'MAPA DE RIESGOS'!$AF57),"")</f>
        <v/>
      </c>
      <c r="CP8" s="357" t="str">
        <f>IF(AND('MAPA DE RIESGOS'!$AP58="Muy Alta",'MAPA DE RIESGOS'!$AR58="Catastrófico"),CONCATENATE("R",'MAPA DE RIESGOS'!$H58,"C",'MAPA DE RIESGOS'!$AF58),"")</f>
        <v/>
      </c>
      <c r="CQ8" s="357" t="str">
        <f>IF(AND('MAPA DE RIESGOS'!$AP59="Muy Alta",'MAPA DE RIESGOS'!$AR59="Catastrófico"),CONCATENATE("R",'MAPA DE RIESGOS'!$H59,"C",'MAPA DE RIESGOS'!$AF59),"")</f>
        <v/>
      </c>
      <c r="CR8" s="357" t="str">
        <f>IF(AND('MAPA DE RIESGOS'!$AP60="Muy Alta",'MAPA DE RIESGOS'!$AR60="Catastrófico"),CONCATENATE("R",'MAPA DE RIESGOS'!$H60,"C",'MAPA DE RIESGOS'!$AF60),"")</f>
        <v/>
      </c>
      <c r="CS8" s="357" t="str">
        <f>IF(AND('MAPA DE RIESGOS'!$AP61="Muy Alta",'MAPA DE RIESGOS'!$AR61="Catastrófico"),CONCATENATE("R",'MAPA DE RIESGOS'!$H61,"C",'MAPA DE RIESGOS'!$AF61),"")</f>
        <v/>
      </c>
      <c r="CT8" s="357" t="str">
        <f>IF(AND('MAPA DE RIESGOS'!$AP62="Muy Alta",'MAPA DE RIESGOS'!$AR62="Catastrófico"),CONCATENATE("R",'MAPA DE RIESGOS'!$H62,"C",'MAPA DE RIESGOS'!$AF62),"")</f>
        <v/>
      </c>
      <c r="CU8" s="358" t="str">
        <f>IF(AND('MAPA DE RIESGOS'!$AP63="Muy Alta",'MAPA DE RIESGOS'!$AR63="Catastrófico"),CONCATENATE("R",'MAPA DE RIESGOS'!$H63,"C",'MAPA DE RIESGOS'!$AF63),"")</f>
        <v/>
      </c>
      <c r="CV8" s="67"/>
      <c r="CW8" s="900"/>
      <c r="CX8" s="901"/>
      <c r="CY8" s="901"/>
      <c r="CZ8" s="901"/>
      <c r="DA8" s="901"/>
      <c r="DB8" s="902"/>
    </row>
    <row r="9" spans="2:106" ht="32.5" customHeight="1">
      <c r="B9" s="893"/>
      <c r="C9" s="893"/>
      <c r="D9" s="894"/>
      <c r="E9" s="882"/>
      <c r="F9" s="883"/>
      <c r="G9" s="883"/>
      <c r="H9" s="883"/>
      <c r="I9" s="884"/>
      <c r="J9" s="354" t="str">
        <f>IF(AND('MAPA DE RIESGOS'!$AP64="Muy Alta",'MAPA DE RIESGOS'!$AR64="Leve"),CONCATENATE("R",'MAPA DE RIESGOS'!$H64,"C",'MAPA DE RIESGOS'!$AF64),"")</f>
        <v/>
      </c>
      <c r="K9" s="355" t="str">
        <f>IF(AND('MAPA DE RIESGOS'!$AP65="Muy Alta",'MAPA DE RIESGOS'!$AR65="Leve"),CONCATENATE("R",'MAPA DE RIESGOS'!$H65,"C",'MAPA DE RIESGOS'!$AF65),"")</f>
        <v/>
      </c>
      <c r="L9" s="355" t="str">
        <f>IF(AND('MAPA DE RIESGOS'!$AP66="Muy Alta",'MAPA DE RIESGOS'!$AR66="Leve"),CONCATENATE("R",'MAPA DE RIESGOS'!$H66,"C",'MAPA DE RIESGOS'!$AF66),"")</f>
        <v/>
      </c>
      <c r="M9" s="355" t="str">
        <f>IF(AND('MAPA DE RIESGOS'!$AP67="Muy Alta",'MAPA DE RIESGOS'!$AR67="Leve"),CONCATENATE("R",'MAPA DE RIESGOS'!$H67,"C",'MAPA DE RIESGOS'!$AF67),"")</f>
        <v/>
      </c>
      <c r="N9" s="355" t="str">
        <f>IF(AND('MAPA DE RIESGOS'!$AP68="Muy Alta",'MAPA DE RIESGOS'!$AR68="Leve"),CONCATENATE("R",'MAPA DE RIESGOS'!$H68,"C",'MAPA DE RIESGOS'!$AF68),"")</f>
        <v/>
      </c>
      <c r="O9" s="355" t="str">
        <f>IF(AND('MAPA DE RIESGOS'!$AP69="Muy Alta",'MAPA DE RIESGOS'!$AR69="Leve"),CONCATENATE("R",'MAPA DE RIESGOS'!$H69,"C",'MAPA DE RIESGOS'!$AF69),"")</f>
        <v/>
      </c>
      <c r="P9" s="355" t="str">
        <f>IF(AND('MAPA DE RIESGOS'!$AP70="Muy Alta",'MAPA DE RIESGOS'!$AR70="Leve"),CONCATENATE("R",'MAPA DE RIESGOS'!$H70,"C",'MAPA DE RIESGOS'!$AF70),"")</f>
        <v/>
      </c>
      <c r="Q9" s="355" t="str">
        <f>IF(AND('MAPA DE RIESGOS'!$AP71="Muy Alta",'MAPA DE RIESGOS'!$AR71="Leve"),CONCATENATE("R",'MAPA DE RIESGOS'!$H71,"C",'MAPA DE RIESGOS'!$AF71),"")</f>
        <v/>
      </c>
      <c r="R9" s="355" t="str">
        <f>IF(AND('MAPA DE RIESGOS'!$AP72="Muy Alta",'MAPA DE RIESGOS'!$AR72="Leve"),CONCATENATE("R",'MAPA DE RIESGOS'!$H72,"C",'MAPA DE RIESGOS'!$AF72),"")</f>
        <v/>
      </c>
      <c r="S9" s="355" t="str">
        <f>IF(AND('MAPA DE RIESGOS'!$AP73="Muy Alta",'MAPA DE RIESGOS'!$AR73="Leve"),CONCATENATE("R",'MAPA DE RIESGOS'!$H73,"C",'MAPA DE RIESGOS'!$AF73),"")</f>
        <v/>
      </c>
      <c r="T9" s="355" t="str">
        <f>IF(AND('MAPA DE RIESGOS'!$AP74="Muy Alta",'MAPA DE RIESGOS'!$AR74="Leve"),CONCATENATE("R",'MAPA DE RIESGOS'!$H74,"C",'MAPA DE RIESGOS'!$AF74),"")</f>
        <v/>
      </c>
      <c r="U9" s="355" t="str">
        <f>IF(AND('MAPA DE RIESGOS'!$AP75="Muy Alta",'MAPA DE RIESGOS'!$AR75="Leve"),CONCATENATE("R",'MAPA DE RIESGOS'!$H75,"C",'MAPA DE RIESGOS'!$AF75),"")</f>
        <v/>
      </c>
      <c r="V9" s="355" t="str">
        <f>IF(AND('MAPA DE RIESGOS'!$AP76="Muy Alta",'MAPA DE RIESGOS'!$AR76="Leve"),CONCATENATE("R",'MAPA DE RIESGOS'!$H76,"C",'MAPA DE RIESGOS'!$AF76),"")</f>
        <v/>
      </c>
      <c r="W9" s="355" t="str">
        <f>IF(AND('MAPA DE RIESGOS'!$AP77="Muy Alta",'MAPA DE RIESGOS'!$AR77="Leve"),CONCATENATE("R",'MAPA DE RIESGOS'!$H77,"C",'MAPA DE RIESGOS'!$AF77),"")</f>
        <v/>
      </c>
      <c r="X9" s="355" t="str">
        <f>IF(AND('MAPA DE RIESGOS'!$AP78="Muy Alta",'MAPA DE RIESGOS'!$AR78="Leve"),CONCATENATE("R",'MAPA DE RIESGOS'!$H78,"C",'MAPA DE RIESGOS'!$AF78),"")</f>
        <v/>
      </c>
      <c r="Y9" s="355" t="str">
        <f>IF(AND('MAPA DE RIESGOS'!$AP79="Muy Alta",'MAPA DE RIESGOS'!$AR79="Leve"),CONCATENATE("R",'MAPA DE RIESGOS'!$H79,"C",'MAPA DE RIESGOS'!$AF79),"")</f>
        <v/>
      </c>
      <c r="Z9" s="355" t="str">
        <f>IF(AND('MAPA DE RIESGOS'!$AP80="Muy Alta",'MAPA DE RIESGOS'!$AR80="Leve"),CONCATENATE("R",'MAPA DE RIESGOS'!$H80,"C",'MAPA DE RIESGOS'!$AF80),"")</f>
        <v/>
      </c>
      <c r="AA9" s="356" t="str">
        <f>IF(AND('MAPA DE RIESGOS'!$AP81="Muy Alta",'MAPA DE RIESGOS'!$AR81="Leve"),CONCATENATE("R",'MAPA DE RIESGOS'!$H81,"C",'MAPA DE RIESGOS'!$AF81),"")</f>
        <v/>
      </c>
      <c r="AB9" s="354" t="str">
        <f>IF(AND('MAPA DE RIESGOS'!$AP64="Muy Alta",'MAPA DE RIESGOS'!$AR64="Menor"),CONCATENATE("R",'MAPA DE RIESGOS'!$H64,"C",'MAPA DE RIESGOS'!$AF64),"")</f>
        <v/>
      </c>
      <c r="AC9" s="355" t="str">
        <f>IF(AND('MAPA DE RIESGOS'!$AP65="Muy Alta",'MAPA DE RIESGOS'!$AR65="Menor"),CONCATENATE("R",'MAPA DE RIESGOS'!$H65,"C",'MAPA DE RIESGOS'!$AF65),"")</f>
        <v/>
      </c>
      <c r="AD9" s="355" t="str">
        <f>IF(AND('MAPA DE RIESGOS'!$AP66="Muy Alta",'MAPA DE RIESGOS'!$AR66="Menor"),CONCATENATE("R",'MAPA DE RIESGOS'!$H66,"C",'MAPA DE RIESGOS'!$AF66),"")</f>
        <v/>
      </c>
      <c r="AE9" s="355" t="str">
        <f>IF(AND('MAPA DE RIESGOS'!$AP67="Muy Alta",'MAPA DE RIESGOS'!$AR67="Menor"),CONCATENATE("R",'MAPA DE RIESGOS'!$H67,"C",'MAPA DE RIESGOS'!$AF67),"")</f>
        <v/>
      </c>
      <c r="AF9" s="355" t="str">
        <f>IF(AND('MAPA DE RIESGOS'!$AP68="Muy Alta",'MAPA DE RIESGOS'!$AR68="Menor"),CONCATENATE("R",'MAPA DE RIESGOS'!$H68,"C",'MAPA DE RIESGOS'!$AF68),"")</f>
        <v/>
      </c>
      <c r="AG9" s="355" t="str">
        <f>IF(AND('MAPA DE RIESGOS'!$AP69="Muy Alta",'MAPA DE RIESGOS'!$AR69="Menor"),CONCATENATE("R",'MAPA DE RIESGOS'!$H69,"C",'MAPA DE RIESGOS'!$AF69),"")</f>
        <v/>
      </c>
      <c r="AH9" s="355" t="str">
        <f>IF(AND('MAPA DE RIESGOS'!$AP70="Muy Alta",'MAPA DE RIESGOS'!$AR70="Menor"),CONCATENATE("R",'MAPA DE RIESGOS'!$H70,"C",'MAPA DE RIESGOS'!$AF70),"")</f>
        <v/>
      </c>
      <c r="AI9" s="355" t="str">
        <f>IF(AND('MAPA DE RIESGOS'!$AP71="Muy Alta",'MAPA DE RIESGOS'!$AR71="Menor"),CONCATENATE("R",'MAPA DE RIESGOS'!$H71,"C",'MAPA DE RIESGOS'!$AF71),"")</f>
        <v/>
      </c>
      <c r="AJ9" s="355" t="str">
        <f>IF(AND('MAPA DE RIESGOS'!$AP72="Muy Alta",'MAPA DE RIESGOS'!$AR72="Menor"),CONCATENATE("R",'MAPA DE RIESGOS'!$H72,"C",'MAPA DE RIESGOS'!$AF72),"")</f>
        <v/>
      </c>
      <c r="AK9" s="355" t="str">
        <f>IF(AND('MAPA DE RIESGOS'!$AP73="Muy Alta",'MAPA DE RIESGOS'!$AR73="Menor"),CONCATENATE("R",'MAPA DE RIESGOS'!$H73,"C",'MAPA DE RIESGOS'!$AF73),"")</f>
        <v/>
      </c>
      <c r="AL9" s="355" t="str">
        <f>IF(AND('MAPA DE RIESGOS'!$AP74="Muy Alta",'MAPA DE RIESGOS'!$AR74="Menor"),CONCATENATE("R",'MAPA DE RIESGOS'!$H74,"C",'MAPA DE RIESGOS'!$AF74),"")</f>
        <v/>
      </c>
      <c r="AM9" s="355" t="str">
        <f>IF(AND('MAPA DE RIESGOS'!$AP75="Muy Alta",'MAPA DE RIESGOS'!$AR75="Menor"),CONCATENATE("R",'MAPA DE RIESGOS'!$H75,"C",'MAPA DE RIESGOS'!$AF75),"")</f>
        <v/>
      </c>
      <c r="AN9" s="355" t="str">
        <f>IF(AND('MAPA DE RIESGOS'!$AP76="Muy Alta",'MAPA DE RIESGOS'!$AR76="Menor"),CONCATENATE("R",'MAPA DE RIESGOS'!$H76,"C",'MAPA DE RIESGOS'!$AF76),"")</f>
        <v/>
      </c>
      <c r="AO9" s="355" t="str">
        <f>IF(AND('MAPA DE RIESGOS'!$AP77="Muy Alta",'MAPA DE RIESGOS'!$AR77="Menor"),CONCATENATE("R",'MAPA DE RIESGOS'!$H77,"C",'MAPA DE RIESGOS'!$AF77),"")</f>
        <v/>
      </c>
      <c r="AP9" s="355" t="str">
        <f>IF(AND('MAPA DE RIESGOS'!$AP78="Muy Alta",'MAPA DE RIESGOS'!$AR78="Menor"),CONCATENATE("R",'MAPA DE RIESGOS'!$H78,"C",'MAPA DE RIESGOS'!$AF78),"")</f>
        <v/>
      </c>
      <c r="AQ9" s="355" t="str">
        <f>IF(AND('MAPA DE RIESGOS'!$AP79="Muy Alta",'MAPA DE RIESGOS'!$AR79="Menor"),CONCATENATE("R",'MAPA DE RIESGOS'!$H79,"C",'MAPA DE RIESGOS'!$AF79),"")</f>
        <v/>
      </c>
      <c r="AR9" s="355" t="str">
        <f>IF(AND('MAPA DE RIESGOS'!$AP80="Muy Alta",'MAPA DE RIESGOS'!$AR80="Menor"),CONCATENATE("R",'MAPA DE RIESGOS'!$H80,"C",'MAPA DE RIESGOS'!$AF80),"")</f>
        <v/>
      </c>
      <c r="AS9" s="356" t="str">
        <f>IF(AND('MAPA DE RIESGOS'!$AP81="Muy Alta",'MAPA DE RIESGOS'!$AR81="Menor"),CONCATENATE("R",'MAPA DE RIESGOS'!$H81,"C",'MAPA DE RIESGOS'!$AF81),"")</f>
        <v/>
      </c>
      <c r="AT9" s="354" t="str">
        <f>IF(AND('MAPA DE RIESGOS'!$AP64="Muy Alta",'MAPA DE RIESGOS'!$AR64="Moderado"),CONCATENATE("R",'MAPA DE RIESGOS'!$H64,"C",'MAPA DE RIESGOS'!$AF64),"")</f>
        <v/>
      </c>
      <c r="AU9" s="355" t="str">
        <f>IF(AND('MAPA DE RIESGOS'!$AP65="Muy Alta",'MAPA DE RIESGOS'!$AR65="Moderado"),CONCATENATE("R",'MAPA DE RIESGOS'!$H65,"C",'MAPA DE RIESGOS'!$AF65),"")</f>
        <v/>
      </c>
      <c r="AV9" s="355" t="str">
        <f>IF(AND('MAPA DE RIESGOS'!$AP66="Muy Alta",'MAPA DE RIESGOS'!$AR66="Moderado"),CONCATENATE("R",'MAPA DE RIESGOS'!$H66,"C",'MAPA DE RIESGOS'!$AF66),"")</f>
        <v/>
      </c>
      <c r="AW9" s="355" t="str">
        <f>IF(AND('MAPA DE RIESGOS'!$AP67="Muy Alta",'MAPA DE RIESGOS'!$AR67="Moderado"),CONCATENATE("R",'MAPA DE RIESGOS'!$H67,"C",'MAPA DE RIESGOS'!$AF67),"")</f>
        <v/>
      </c>
      <c r="AX9" s="355" t="str">
        <f>IF(AND('MAPA DE RIESGOS'!$AP68="Muy Alta",'MAPA DE RIESGOS'!$AR68="Moderado"),CONCATENATE("R",'MAPA DE RIESGOS'!$H68,"C",'MAPA DE RIESGOS'!$AF68),"")</f>
        <v/>
      </c>
      <c r="AY9" s="355" t="str">
        <f>IF(AND('MAPA DE RIESGOS'!$AP69="Muy Alta",'MAPA DE RIESGOS'!$AR69="Moderado"),CONCATENATE("R",'MAPA DE RIESGOS'!$H69,"C",'MAPA DE RIESGOS'!$AF69),"")</f>
        <v/>
      </c>
      <c r="AZ9" s="355" t="str">
        <f>IF(AND('MAPA DE RIESGOS'!$AP70="Muy Alta",'MAPA DE RIESGOS'!$AR70="Moderado"),CONCATENATE("R",'MAPA DE RIESGOS'!$H70,"C",'MAPA DE RIESGOS'!$AF70),"")</f>
        <v/>
      </c>
      <c r="BA9" s="355" t="str">
        <f>IF(AND('MAPA DE RIESGOS'!$AP71="Muy Alta",'MAPA DE RIESGOS'!$AR71="Moderado"),CONCATENATE("R",'MAPA DE RIESGOS'!$H71,"C",'MAPA DE RIESGOS'!$AF71),"")</f>
        <v/>
      </c>
      <c r="BB9" s="355" t="str">
        <f>IF(AND('MAPA DE RIESGOS'!$AP72="Muy Alta",'MAPA DE RIESGOS'!$AR72="Moderado"),CONCATENATE("R",'MAPA DE RIESGOS'!$H72,"C",'MAPA DE RIESGOS'!$AF72),"")</f>
        <v/>
      </c>
      <c r="BC9" s="355" t="str">
        <f>IF(AND('MAPA DE RIESGOS'!$AP73="Muy Alta",'MAPA DE RIESGOS'!$AR73="Moderado"),CONCATENATE("R",'MAPA DE RIESGOS'!$H73,"C",'MAPA DE RIESGOS'!$AF73),"")</f>
        <v/>
      </c>
      <c r="BD9" s="355" t="str">
        <f>IF(AND('MAPA DE RIESGOS'!$AP74="Muy Alta",'MAPA DE RIESGOS'!$AR74="Moderado"),CONCATENATE("R",'MAPA DE RIESGOS'!$H74,"C",'MAPA DE RIESGOS'!$AF74),"")</f>
        <v/>
      </c>
      <c r="BE9" s="355" t="str">
        <f>IF(AND('MAPA DE RIESGOS'!$AP75="Muy Alta",'MAPA DE RIESGOS'!$AR75="Moderado"),CONCATENATE("R",'MAPA DE RIESGOS'!$H75,"C",'MAPA DE RIESGOS'!$AF75),"")</f>
        <v/>
      </c>
      <c r="BF9" s="355" t="str">
        <f>IF(AND('MAPA DE RIESGOS'!$AP76="Muy Alta",'MAPA DE RIESGOS'!$AR76="Moderado"),CONCATENATE("R",'MAPA DE RIESGOS'!$H76,"C",'MAPA DE RIESGOS'!$AF76),"")</f>
        <v/>
      </c>
      <c r="BG9" s="355" t="str">
        <f>IF(AND('MAPA DE RIESGOS'!$AP77="Muy Alta",'MAPA DE RIESGOS'!$AR77="Moderado"),CONCATENATE("R",'MAPA DE RIESGOS'!$H77,"C",'MAPA DE RIESGOS'!$AF77),"")</f>
        <v/>
      </c>
      <c r="BH9" s="355" t="str">
        <f>IF(AND('MAPA DE RIESGOS'!$AP78="Muy Alta",'MAPA DE RIESGOS'!$AR78="Moderado"),CONCATENATE("R",'MAPA DE RIESGOS'!$H78,"C",'MAPA DE RIESGOS'!$AF78),"")</f>
        <v/>
      </c>
      <c r="BI9" s="355" t="str">
        <f>IF(AND('MAPA DE RIESGOS'!$AP79="Muy Alta",'MAPA DE RIESGOS'!$AR79="Moderado"),CONCATENATE("R",'MAPA DE RIESGOS'!$H79,"C",'MAPA DE RIESGOS'!$AF79),"")</f>
        <v/>
      </c>
      <c r="BJ9" s="355" t="str">
        <f>IF(AND('MAPA DE RIESGOS'!$AP80="Muy Alta",'MAPA DE RIESGOS'!$AR80="Moderado"),CONCATENATE("R",'MAPA DE RIESGOS'!$H80,"C",'MAPA DE RIESGOS'!$AF80),"")</f>
        <v/>
      </c>
      <c r="BK9" s="356" t="str">
        <f>IF(AND('MAPA DE RIESGOS'!$AP81="Muy Alta",'MAPA DE RIESGOS'!$AR81="Moderado"),CONCATENATE("R",'MAPA DE RIESGOS'!$H81,"C",'MAPA DE RIESGOS'!$AF81),"")</f>
        <v/>
      </c>
      <c r="BL9" s="354" t="str">
        <f>IF(AND('MAPA DE RIESGOS'!$AP64="Muy Alta",'MAPA DE RIESGOS'!$AR64="Mayor"),CONCATENATE("R",'MAPA DE RIESGOS'!$H64,"C",'MAPA DE RIESGOS'!$AF64),"")</f>
        <v/>
      </c>
      <c r="BM9" s="355" t="str">
        <f>IF(AND('MAPA DE RIESGOS'!$AP65="Muy Alta",'MAPA DE RIESGOS'!$AR65="Mayor"),CONCATENATE("R",'MAPA DE RIESGOS'!$H65,"C",'MAPA DE RIESGOS'!$AF65),"")</f>
        <v/>
      </c>
      <c r="BN9" s="355" t="str">
        <f>IF(AND('MAPA DE RIESGOS'!$AP66="Muy Alta",'MAPA DE RIESGOS'!$AR66="Mayor"),CONCATENATE("R",'MAPA DE RIESGOS'!$H66,"C",'MAPA DE RIESGOS'!$AF66),"")</f>
        <v/>
      </c>
      <c r="BO9" s="355" t="str">
        <f>IF(AND('MAPA DE RIESGOS'!$AP67="Muy Alta",'MAPA DE RIESGOS'!$AR67="Mayor"),CONCATENATE("R",'MAPA DE RIESGOS'!$H67,"C",'MAPA DE RIESGOS'!$AF67),"")</f>
        <v/>
      </c>
      <c r="BP9" s="355" t="str">
        <f>IF(AND('MAPA DE RIESGOS'!$AP68="Muy Alta",'MAPA DE RIESGOS'!$AR68="Mayor"),CONCATENATE("R",'MAPA DE RIESGOS'!$H68,"C",'MAPA DE RIESGOS'!$AF68),"")</f>
        <v/>
      </c>
      <c r="BQ9" s="355" t="str">
        <f>IF(AND('MAPA DE RIESGOS'!$AP69="Muy Alta",'MAPA DE RIESGOS'!$AR69="Mayor"),CONCATENATE("R",'MAPA DE RIESGOS'!$H69,"C",'MAPA DE RIESGOS'!$AF69),"")</f>
        <v/>
      </c>
      <c r="BR9" s="355" t="str">
        <f>IF(AND('MAPA DE RIESGOS'!$AP70="Muy Alta",'MAPA DE RIESGOS'!$AR70="Mayor"),CONCATENATE("R",'MAPA DE RIESGOS'!$H70,"C",'MAPA DE RIESGOS'!$AF70),"")</f>
        <v/>
      </c>
      <c r="BS9" s="355" t="str">
        <f>IF(AND('MAPA DE RIESGOS'!$AP71="Muy Alta",'MAPA DE RIESGOS'!$AR71="Mayor"),CONCATENATE("R",'MAPA DE RIESGOS'!$H71,"C",'MAPA DE RIESGOS'!$AF71),"")</f>
        <v/>
      </c>
      <c r="BT9" s="355" t="str">
        <f>IF(AND('MAPA DE RIESGOS'!$AP72="Muy Alta",'MAPA DE RIESGOS'!$AR72="Mayor"),CONCATENATE("R",'MAPA DE RIESGOS'!$H72,"C",'MAPA DE RIESGOS'!$AF72),"")</f>
        <v/>
      </c>
      <c r="BU9" s="355" t="str">
        <f>IF(AND('MAPA DE RIESGOS'!$AP73="Muy Alta",'MAPA DE RIESGOS'!$AR73="Mayor"),CONCATENATE("R",'MAPA DE RIESGOS'!$H73,"C",'MAPA DE RIESGOS'!$AF73),"")</f>
        <v/>
      </c>
      <c r="BV9" s="355" t="str">
        <f>IF(AND('MAPA DE RIESGOS'!$AP74="Muy Alta",'MAPA DE RIESGOS'!$AR74="Mayor"),CONCATENATE("R",'MAPA DE RIESGOS'!$H74,"C",'MAPA DE RIESGOS'!$AF74),"")</f>
        <v/>
      </c>
      <c r="BW9" s="355" t="str">
        <f>IF(AND('MAPA DE RIESGOS'!$AP75="Muy Alta",'MAPA DE RIESGOS'!$AR75="Mayor"),CONCATENATE("R",'MAPA DE RIESGOS'!$H75,"C",'MAPA DE RIESGOS'!$AF75),"")</f>
        <v/>
      </c>
      <c r="BX9" s="355" t="str">
        <f>IF(AND('MAPA DE RIESGOS'!$AP76="Muy Alta",'MAPA DE RIESGOS'!$AR76="Mayor"),CONCATENATE("R",'MAPA DE RIESGOS'!$H76,"C",'MAPA DE RIESGOS'!$AF76),"")</f>
        <v/>
      </c>
      <c r="BY9" s="355" t="str">
        <f>IF(AND('MAPA DE RIESGOS'!$AP77="Muy Alta",'MAPA DE RIESGOS'!$AR77="Mayor"),CONCATENATE("R",'MAPA DE RIESGOS'!$H77,"C",'MAPA DE RIESGOS'!$AF77),"")</f>
        <v/>
      </c>
      <c r="BZ9" s="355" t="str">
        <f>IF(AND('MAPA DE RIESGOS'!$AP78="Muy Alta",'MAPA DE RIESGOS'!$AR78="Mayor"),CONCATENATE("R",'MAPA DE RIESGOS'!$H78,"C",'MAPA DE RIESGOS'!$AF78),"")</f>
        <v/>
      </c>
      <c r="CA9" s="355" t="str">
        <f>IF(AND('MAPA DE RIESGOS'!$AP79="Muy Alta",'MAPA DE RIESGOS'!$AR79="Mayor"),CONCATENATE("R",'MAPA DE RIESGOS'!$H79,"C",'MAPA DE RIESGOS'!$AF79),"")</f>
        <v/>
      </c>
      <c r="CB9" s="355" t="str">
        <f>IF(AND('MAPA DE RIESGOS'!$AP80="Muy Alta",'MAPA DE RIESGOS'!$AR80="Mayor"),CONCATENATE("R",'MAPA DE RIESGOS'!$H80,"C",'MAPA DE RIESGOS'!$AF80),"")</f>
        <v/>
      </c>
      <c r="CC9" s="356" t="str">
        <f>IF(AND('MAPA DE RIESGOS'!$AP81="Muy Alta",'MAPA DE RIESGOS'!$AR81="Mayor"),CONCATENATE("R",'MAPA DE RIESGOS'!$H81,"C",'MAPA DE RIESGOS'!$AF81),"")</f>
        <v/>
      </c>
      <c r="CD9" s="357" t="str">
        <f>IF(AND('MAPA DE RIESGOS'!$AP64="Muy Alta",'MAPA DE RIESGOS'!$AR64="Catastrófico"),CONCATENATE("R",'MAPA DE RIESGOS'!$H64,"C",'MAPA DE RIESGOS'!$AF64),"")</f>
        <v/>
      </c>
      <c r="CE9" s="357" t="str">
        <f>IF(AND('MAPA DE RIESGOS'!$AP65="Muy Alta",'MAPA DE RIESGOS'!$AR65="Catastrófico"),CONCATENATE("R",'MAPA DE RIESGOS'!$H65,"C",'MAPA DE RIESGOS'!$AF65),"")</f>
        <v/>
      </c>
      <c r="CF9" s="357" t="str">
        <f>IF(AND('MAPA DE RIESGOS'!$AP66="Muy Alta",'MAPA DE RIESGOS'!$AR66="Catastrófico"),CONCATENATE("R",'MAPA DE RIESGOS'!$H66,"C",'MAPA DE RIESGOS'!$AF66),"")</f>
        <v/>
      </c>
      <c r="CG9" s="357" t="str">
        <f>IF(AND('MAPA DE RIESGOS'!$AP67="Muy Alta",'MAPA DE RIESGOS'!$AR67="Catastrófico"),CONCATENATE("R",'MAPA DE RIESGOS'!$H67,"C",'MAPA DE RIESGOS'!$AF67),"")</f>
        <v/>
      </c>
      <c r="CH9" s="357" t="str">
        <f>IF(AND('MAPA DE RIESGOS'!$AP68="Muy Alta",'MAPA DE RIESGOS'!$AR68="Catastrófico"),CONCATENATE("R",'MAPA DE RIESGOS'!$H68,"C",'MAPA DE RIESGOS'!$AF68),"")</f>
        <v/>
      </c>
      <c r="CI9" s="357" t="str">
        <f>IF(AND('MAPA DE RIESGOS'!$AP69="Muy Alta",'MAPA DE RIESGOS'!$AR69="Catastrófico"),CONCATENATE("R",'MAPA DE RIESGOS'!$H69,"C",'MAPA DE RIESGOS'!$AF69),"")</f>
        <v/>
      </c>
      <c r="CJ9" s="357" t="str">
        <f>IF(AND('MAPA DE RIESGOS'!$AP70="Muy Alta",'MAPA DE RIESGOS'!$AR70="Catastrófico"),CONCATENATE("R",'MAPA DE RIESGOS'!$H70,"C",'MAPA DE RIESGOS'!$AF70),"")</f>
        <v/>
      </c>
      <c r="CK9" s="357" t="str">
        <f>IF(AND('MAPA DE RIESGOS'!$AP71="Muy Alta",'MAPA DE RIESGOS'!$AR71="Catastrófico"),CONCATENATE("R",'MAPA DE RIESGOS'!$H71,"C",'MAPA DE RIESGOS'!$AF71),"")</f>
        <v/>
      </c>
      <c r="CL9" s="357" t="str">
        <f>IF(AND('MAPA DE RIESGOS'!$AP72="Muy Alta",'MAPA DE RIESGOS'!$AR72="Catastrófico"),CONCATENATE("R",'MAPA DE RIESGOS'!$H72,"C",'MAPA DE RIESGOS'!$AF72),"")</f>
        <v/>
      </c>
      <c r="CM9" s="357" t="str">
        <f>IF(AND('MAPA DE RIESGOS'!$AP73="Muy Alta",'MAPA DE RIESGOS'!$AR73="Catastrófico"),CONCATENATE("R",'MAPA DE RIESGOS'!$H73,"C",'MAPA DE RIESGOS'!$AF73),"")</f>
        <v/>
      </c>
      <c r="CN9" s="357" t="str">
        <f>IF(AND('MAPA DE RIESGOS'!$AP74="Muy Alta",'MAPA DE RIESGOS'!$AR74="Catastrófico"),CONCATENATE("R",'MAPA DE RIESGOS'!$H74,"C",'MAPA DE RIESGOS'!$AF74),"")</f>
        <v/>
      </c>
      <c r="CO9" s="357" t="str">
        <f>IF(AND('MAPA DE RIESGOS'!$AP75="Muy Alta",'MAPA DE RIESGOS'!$AR75="Catastrófico"),CONCATENATE("R",'MAPA DE RIESGOS'!$H75,"C",'MAPA DE RIESGOS'!$AF75),"")</f>
        <v/>
      </c>
      <c r="CP9" s="357" t="str">
        <f>IF(AND('MAPA DE RIESGOS'!$AP76="Muy Alta",'MAPA DE RIESGOS'!$AR76="Catastrófico"),CONCATENATE("R",'MAPA DE RIESGOS'!$H76,"C",'MAPA DE RIESGOS'!$AF76),"")</f>
        <v/>
      </c>
      <c r="CQ9" s="357" t="str">
        <f>IF(AND('MAPA DE RIESGOS'!$AP77="Muy Alta",'MAPA DE RIESGOS'!$AR77="Catastrófico"),CONCATENATE("R",'MAPA DE RIESGOS'!$H77,"C",'MAPA DE RIESGOS'!$AF77),"")</f>
        <v/>
      </c>
      <c r="CR9" s="357" t="str">
        <f>IF(AND('MAPA DE RIESGOS'!$AP78="Muy Alta",'MAPA DE RIESGOS'!$AR78="Catastrófico"),CONCATENATE("R",'MAPA DE RIESGOS'!$H78,"C",'MAPA DE RIESGOS'!$AF78),"")</f>
        <v/>
      </c>
      <c r="CS9" s="357" t="str">
        <f>IF(AND('MAPA DE RIESGOS'!$AP79="Muy Alta",'MAPA DE RIESGOS'!$AR79="Catastrófico"),CONCATENATE("R",'MAPA DE RIESGOS'!$H79,"C",'MAPA DE RIESGOS'!$AF79),"")</f>
        <v/>
      </c>
      <c r="CT9" s="357" t="str">
        <f>IF(AND('MAPA DE RIESGOS'!$AP80="Muy Alta",'MAPA DE RIESGOS'!$AR80="Catastrófico"),CONCATENATE("R",'MAPA DE RIESGOS'!$H80,"C",'MAPA DE RIESGOS'!$AF80),"")</f>
        <v/>
      </c>
      <c r="CU9" s="358" t="str">
        <f>IF(AND('MAPA DE RIESGOS'!$AP81="Muy Alta",'MAPA DE RIESGOS'!$AR81="Catastrófico"),CONCATENATE("R",'MAPA DE RIESGOS'!$H81,"C",'MAPA DE RIESGOS'!$AF81),"")</f>
        <v/>
      </c>
      <c r="CV9" s="67"/>
      <c r="CW9" s="900"/>
      <c r="CX9" s="901"/>
      <c r="CY9" s="901"/>
      <c r="CZ9" s="901"/>
      <c r="DA9" s="901"/>
      <c r="DB9" s="902"/>
    </row>
    <row r="10" spans="2:106" ht="32.5" customHeight="1">
      <c r="B10" s="893"/>
      <c r="C10" s="893"/>
      <c r="D10" s="894"/>
      <c r="E10" s="882"/>
      <c r="F10" s="883"/>
      <c r="G10" s="883"/>
      <c r="H10" s="883"/>
      <c r="I10" s="884"/>
      <c r="J10" s="354" t="str">
        <f>IF(AND('MAPA DE RIESGOS'!$AP82="Muy Alta",'MAPA DE RIESGOS'!$AR82="Leve"),CONCATENATE("R",'MAPA DE RIESGOS'!$H82,"C",'MAPA DE RIESGOS'!$AF82),"")</f>
        <v/>
      </c>
      <c r="K10" s="355" t="str">
        <f>IF(AND('MAPA DE RIESGOS'!$AP83="Muy Alta",'MAPA DE RIESGOS'!$AR83="Leve"),CONCATENATE("R",'MAPA DE RIESGOS'!$H83,"C",'MAPA DE RIESGOS'!$AF83),"")</f>
        <v/>
      </c>
      <c r="L10" s="355" t="str">
        <f>IF(AND('MAPA DE RIESGOS'!$AP84="Muy Alta",'MAPA DE RIESGOS'!$AR84="Leve"),CONCATENATE("R",'MAPA DE RIESGOS'!$H84,"C",'MAPA DE RIESGOS'!$AF84),"")</f>
        <v/>
      </c>
      <c r="M10" s="355" t="str">
        <f>IF(AND('MAPA DE RIESGOS'!$AP85="Muy Alta",'MAPA DE RIESGOS'!$AR85="Leve"),CONCATENATE("R",'MAPA DE RIESGOS'!$H85,"C",'MAPA DE RIESGOS'!$AF85),"")</f>
        <v/>
      </c>
      <c r="N10" s="355" t="str">
        <f>IF(AND('MAPA DE RIESGOS'!$AP86="Muy Alta",'MAPA DE RIESGOS'!$AR86="Leve"),CONCATENATE("R",'MAPA DE RIESGOS'!$H86,"C",'MAPA DE RIESGOS'!$AF86),"")</f>
        <v/>
      </c>
      <c r="O10" s="355" t="str">
        <f>IF(AND('MAPA DE RIESGOS'!$AP87="Muy Alta",'MAPA DE RIESGOS'!$AR87="Leve"),CONCATENATE("R",'MAPA DE RIESGOS'!$H87,"C",'MAPA DE RIESGOS'!$AF87),"")</f>
        <v/>
      </c>
      <c r="P10" s="355" t="str">
        <f>IF(AND('MAPA DE RIESGOS'!$AP88="Muy Alta",'MAPA DE RIESGOS'!$AR88="Leve"),CONCATENATE("R",'MAPA DE RIESGOS'!$H88,"C",'MAPA DE RIESGOS'!$AF88),"")</f>
        <v/>
      </c>
      <c r="Q10" s="355" t="str">
        <f>IF(AND('MAPA DE RIESGOS'!$AP89="Muy Alta",'MAPA DE RIESGOS'!$AR89="Leve"),CONCATENATE("R",'MAPA DE RIESGOS'!$H89,"C",'MAPA DE RIESGOS'!$AF89),"")</f>
        <v/>
      </c>
      <c r="R10" s="355" t="str">
        <f>IF(AND('MAPA DE RIESGOS'!$AP90="Muy Alta",'MAPA DE RIESGOS'!$AR90="Leve"),CONCATENATE("R",'MAPA DE RIESGOS'!$H90,"C",'MAPA DE RIESGOS'!$AF90),"")</f>
        <v/>
      </c>
      <c r="S10" s="355" t="str">
        <f>IF(AND('MAPA DE RIESGOS'!$AP91="Muy Alta",'MAPA DE RIESGOS'!$AR91="Leve"),CONCATENATE("R",'MAPA DE RIESGOS'!$H91,"C",'MAPA DE RIESGOS'!$AF91),"")</f>
        <v/>
      </c>
      <c r="T10" s="355" t="str">
        <f>IF(AND('MAPA DE RIESGOS'!$AP92="Muy Alta",'MAPA DE RIESGOS'!$AR92="Leve"),CONCATENATE("R",'MAPA DE RIESGOS'!$H92,"C",'MAPA DE RIESGOS'!$AF92),"")</f>
        <v/>
      </c>
      <c r="U10" s="355" t="str">
        <f>IF(AND('MAPA DE RIESGOS'!$AP93="Muy Alta",'MAPA DE RIESGOS'!$AR93="Leve"),CONCATENATE("R",'MAPA DE RIESGOS'!$H93,"C",'MAPA DE RIESGOS'!$AF93),"")</f>
        <v/>
      </c>
      <c r="V10" s="355" t="str">
        <f>IF(AND('MAPA DE RIESGOS'!$AP94="Muy Alta",'MAPA DE RIESGOS'!$AR94="Leve"),CONCATENATE("R",'MAPA DE RIESGOS'!$H94,"C",'MAPA DE RIESGOS'!$AF94),"")</f>
        <v/>
      </c>
      <c r="W10" s="355" t="str">
        <f>IF(AND('MAPA DE RIESGOS'!$AP95="Muy Alta",'MAPA DE RIESGOS'!$AR95="Leve"),CONCATENATE("R",'MAPA DE RIESGOS'!$H95,"C",'MAPA DE RIESGOS'!$AF95),"")</f>
        <v/>
      </c>
      <c r="X10" s="355" t="str">
        <f>IF(AND('MAPA DE RIESGOS'!$AP96="Muy Alta",'MAPA DE RIESGOS'!$AR96="Leve"),CONCATENATE("R",'MAPA DE RIESGOS'!$H96,"C",'MAPA DE RIESGOS'!$AF96),"")</f>
        <v/>
      </c>
      <c r="Y10" s="355" t="str">
        <f>IF(AND('MAPA DE RIESGOS'!$AP97="Muy Alta",'MAPA DE RIESGOS'!$AR97="Leve"),CONCATENATE("R",'MAPA DE RIESGOS'!$H97,"C",'MAPA DE RIESGOS'!$AF97),"")</f>
        <v/>
      </c>
      <c r="Z10" s="355" t="str">
        <f>IF(AND('MAPA DE RIESGOS'!$AP98="Muy Alta",'MAPA DE RIESGOS'!$AR98="Leve"),CONCATENATE("R",'MAPA DE RIESGOS'!$H98,"C",'MAPA DE RIESGOS'!$AF98),"")</f>
        <v/>
      </c>
      <c r="AA10" s="356" t="str">
        <f>IF(AND('MAPA DE RIESGOS'!$AP99="Muy Alta",'MAPA DE RIESGOS'!$AR99="Leve"),CONCATENATE("R",'MAPA DE RIESGOS'!$H99,"C",'MAPA DE RIESGOS'!$AF99),"")</f>
        <v/>
      </c>
      <c r="AB10" s="354" t="str">
        <f>IF(AND('MAPA DE RIESGOS'!$AP82="Muy Alta",'MAPA DE RIESGOS'!$AR82="Menor"),CONCATENATE("R",'MAPA DE RIESGOS'!$H82,"C",'MAPA DE RIESGOS'!$AF82),"")</f>
        <v/>
      </c>
      <c r="AC10" s="355" t="str">
        <f>IF(AND('MAPA DE RIESGOS'!$AP83="Muy Alta",'MAPA DE RIESGOS'!$AR83="Menor"),CONCATENATE("R",'MAPA DE RIESGOS'!$H83,"C",'MAPA DE RIESGOS'!$AF83),"")</f>
        <v/>
      </c>
      <c r="AD10" s="355" t="str">
        <f>IF(AND('MAPA DE RIESGOS'!$AP84="Muy Alta",'MAPA DE RIESGOS'!$AR84="Menor"),CONCATENATE("R",'MAPA DE RIESGOS'!$H84,"C",'MAPA DE RIESGOS'!$AF84),"")</f>
        <v/>
      </c>
      <c r="AE10" s="355" t="str">
        <f>IF(AND('MAPA DE RIESGOS'!$AP85="Muy Alta",'MAPA DE RIESGOS'!$AR85="Menor"),CONCATENATE("R",'MAPA DE RIESGOS'!$H85,"C",'MAPA DE RIESGOS'!$AF85),"")</f>
        <v/>
      </c>
      <c r="AF10" s="355" t="str">
        <f>IF(AND('MAPA DE RIESGOS'!$AP86="Muy Alta",'MAPA DE RIESGOS'!$AR86="Menor"),CONCATENATE("R",'MAPA DE RIESGOS'!$H86,"C",'MAPA DE RIESGOS'!$AF86),"")</f>
        <v/>
      </c>
      <c r="AG10" s="355" t="str">
        <f>IF(AND('MAPA DE RIESGOS'!$AP87="Muy Alta",'MAPA DE RIESGOS'!$AR87="Menor"),CONCATENATE("R",'MAPA DE RIESGOS'!$H87,"C",'MAPA DE RIESGOS'!$AF87),"")</f>
        <v/>
      </c>
      <c r="AH10" s="355" t="str">
        <f>IF(AND('MAPA DE RIESGOS'!$AP88="Muy Alta",'MAPA DE RIESGOS'!$AR88="Menor"),CONCATENATE("R",'MAPA DE RIESGOS'!$H88,"C",'MAPA DE RIESGOS'!$AF88),"")</f>
        <v/>
      </c>
      <c r="AI10" s="355" t="str">
        <f>IF(AND('MAPA DE RIESGOS'!$AP89="Muy Alta",'MAPA DE RIESGOS'!$AR89="Menor"),CONCATENATE("R",'MAPA DE RIESGOS'!$H89,"C",'MAPA DE RIESGOS'!$AF89),"")</f>
        <v/>
      </c>
      <c r="AJ10" s="355" t="str">
        <f>IF(AND('MAPA DE RIESGOS'!$AP90="Muy Alta",'MAPA DE RIESGOS'!$AR90="Menor"),CONCATENATE("R",'MAPA DE RIESGOS'!$H90,"C",'MAPA DE RIESGOS'!$AF90),"")</f>
        <v/>
      </c>
      <c r="AK10" s="355" t="str">
        <f>IF(AND('MAPA DE RIESGOS'!$AP91="Muy Alta",'MAPA DE RIESGOS'!$AR91="Menor"),CONCATENATE("R",'MAPA DE RIESGOS'!$H91,"C",'MAPA DE RIESGOS'!$AF91),"")</f>
        <v/>
      </c>
      <c r="AL10" s="355" t="str">
        <f>IF(AND('MAPA DE RIESGOS'!$AP92="Muy Alta",'MAPA DE RIESGOS'!$AR92="Menor"),CONCATENATE("R",'MAPA DE RIESGOS'!$H92,"C",'MAPA DE RIESGOS'!$AF92),"")</f>
        <v/>
      </c>
      <c r="AM10" s="355" t="str">
        <f>IF(AND('MAPA DE RIESGOS'!$AP93="Muy Alta",'MAPA DE RIESGOS'!$AR93="Menor"),CONCATENATE("R",'MAPA DE RIESGOS'!$H93,"C",'MAPA DE RIESGOS'!$AF93),"")</f>
        <v/>
      </c>
      <c r="AN10" s="355" t="str">
        <f>IF(AND('MAPA DE RIESGOS'!$AP94="Muy Alta",'MAPA DE RIESGOS'!$AR94="Menor"),CONCATENATE("R",'MAPA DE RIESGOS'!$H94,"C",'MAPA DE RIESGOS'!$AF94),"")</f>
        <v/>
      </c>
      <c r="AO10" s="355" t="str">
        <f>IF(AND('MAPA DE RIESGOS'!$AP95="Muy Alta",'MAPA DE RIESGOS'!$AR95="Menor"),CONCATENATE("R",'MAPA DE RIESGOS'!$H95,"C",'MAPA DE RIESGOS'!$AF95),"")</f>
        <v/>
      </c>
      <c r="AP10" s="355" t="str">
        <f>IF(AND('MAPA DE RIESGOS'!$AP96="Muy Alta",'MAPA DE RIESGOS'!$AR96="Menor"),CONCATENATE("R",'MAPA DE RIESGOS'!$H96,"C",'MAPA DE RIESGOS'!$AF96),"")</f>
        <v/>
      </c>
      <c r="AQ10" s="355" t="str">
        <f>IF(AND('MAPA DE RIESGOS'!$AP97="Muy Alta",'MAPA DE RIESGOS'!$AR97="Menor"),CONCATENATE("R",'MAPA DE RIESGOS'!$H97,"C",'MAPA DE RIESGOS'!$AF97),"")</f>
        <v/>
      </c>
      <c r="AR10" s="355" t="str">
        <f>IF(AND('MAPA DE RIESGOS'!$AP98="Muy Alta",'MAPA DE RIESGOS'!$AR98="Menor"),CONCATENATE("R",'MAPA DE RIESGOS'!$H98,"C",'MAPA DE RIESGOS'!$AF98),"")</f>
        <v/>
      </c>
      <c r="AS10" s="356" t="str">
        <f>IF(AND('MAPA DE RIESGOS'!$AP99="Muy Alta",'MAPA DE RIESGOS'!$AR99="Menor"),CONCATENATE("R",'MAPA DE RIESGOS'!$H99,"C",'MAPA DE RIESGOS'!$AF99),"")</f>
        <v/>
      </c>
      <c r="AT10" s="354" t="str">
        <f>IF(AND('MAPA DE RIESGOS'!$AP82="Muy Alta",'MAPA DE RIESGOS'!$AR82="Moderado"),CONCATENATE("R",'MAPA DE RIESGOS'!$H82,"C",'MAPA DE RIESGOS'!$AF82),"")</f>
        <v/>
      </c>
      <c r="AU10" s="355" t="str">
        <f>IF(AND('MAPA DE RIESGOS'!$AP83="Muy Alta",'MAPA DE RIESGOS'!$AR83="Moderado"),CONCATENATE("R",'MAPA DE RIESGOS'!$H83,"C",'MAPA DE RIESGOS'!$AF83),"")</f>
        <v/>
      </c>
      <c r="AV10" s="355" t="str">
        <f>IF(AND('MAPA DE RIESGOS'!$AP84="Muy Alta",'MAPA DE RIESGOS'!$AR84="Moderado"),CONCATENATE("R",'MAPA DE RIESGOS'!$H84,"C",'MAPA DE RIESGOS'!$AF84),"")</f>
        <v/>
      </c>
      <c r="AW10" s="355" t="str">
        <f>IF(AND('MAPA DE RIESGOS'!$AP85="Muy Alta",'MAPA DE RIESGOS'!$AR85="Moderado"),CONCATENATE("R",'MAPA DE RIESGOS'!$H85,"C",'MAPA DE RIESGOS'!$AF85),"")</f>
        <v/>
      </c>
      <c r="AX10" s="355" t="str">
        <f>IF(AND('MAPA DE RIESGOS'!$AP86="Muy Alta",'MAPA DE RIESGOS'!$AR86="Moderado"),CONCATENATE("R",'MAPA DE RIESGOS'!$H86,"C",'MAPA DE RIESGOS'!$AF86),"")</f>
        <v/>
      </c>
      <c r="AY10" s="355" t="str">
        <f>IF(AND('MAPA DE RIESGOS'!$AP87="Muy Alta",'MAPA DE RIESGOS'!$AR87="Moderado"),CONCATENATE("R",'MAPA DE RIESGOS'!$H87,"C",'MAPA DE RIESGOS'!$AF87),"")</f>
        <v/>
      </c>
      <c r="AZ10" s="355" t="str">
        <f>IF(AND('MAPA DE RIESGOS'!$AP88="Muy Alta",'MAPA DE RIESGOS'!$AR88="Moderado"),CONCATENATE("R",'MAPA DE RIESGOS'!$H88,"C",'MAPA DE RIESGOS'!$AF88),"")</f>
        <v/>
      </c>
      <c r="BA10" s="355" t="str">
        <f>IF(AND('MAPA DE RIESGOS'!$AP89="Muy Alta",'MAPA DE RIESGOS'!$AR89="Moderado"),CONCATENATE("R",'MAPA DE RIESGOS'!$H89,"C",'MAPA DE RIESGOS'!$AF89),"")</f>
        <v/>
      </c>
      <c r="BB10" s="355" t="str">
        <f>IF(AND('MAPA DE RIESGOS'!$AP90="Muy Alta",'MAPA DE RIESGOS'!$AR90="Moderado"),CONCATENATE("R",'MAPA DE RIESGOS'!$H90,"C",'MAPA DE RIESGOS'!$AF90),"")</f>
        <v/>
      </c>
      <c r="BC10" s="355" t="str">
        <f>IF(AND('MAPA DE RIESGOS'!$AP91="Muy Alta",'MAPA DE RIESGOS'!$AR91="Moderado"),CONCATENATE("R",'MAPA DE RIESGOS'!$H91,"C",'MAPA DE RIESGOS'!$AF91),"")</f>
        <v/>
      </c>
      <c r="BD10" s="355" t="str">
        <f>IF(AND('MAPA DE RIESGOS'!$AP92="Muy Alta",'MAPA DE RIESGOS'!$AR92="Moderado"),CONCATENATE("R",'MAPA DE RIESGOS'!$H92,"C",'MAPA DE RIESGOS'!$AF92),"")</f>
        <v/>
      </c>
      <c r="BE10" s="355" t="str">
        <f>IF(AND('MAPA DE RIESGOS'!$AP93="Muy Alta",'MAPA DE RIESGOS'!$AR93="Moderado"),CONCATENATE("R",'MAPA DE RIESGOS'!$H93,"C",'MAPA DE RIESGOS'!$AF93),"")</f>
        <v/>
      </c>
      <c r="BF10" s="355" t="str">
        <f>IF(AND('MAPA DE RIESGOS'!$AP94="Muy Alta",'MAPA DE RIESGOS'!$AR94="Moderado"),CONCATENATE("R",'MAPA DE RIESGOS'!$H94,"C",'MAPA DE RIESGOS'!$AF94),"")</f>
        <v/>
      </c>
      <c r="BG10" s="355" t="str">
        <f>IF(AND('MAPA DE RIESGOS'!$AP95="Muy Alta",'MAPA DE RIESGOS'!$AR95="Moderado"),CONCATENATE("R",'MAPA DE RIESGOS'!$H95,"C",'MAPA DE RIESGOS'!$AF95),"")</f>
        <v/>
      </c>
      <c r="BH10" s="355" t="str">
        <f>IF(AND('MAPA DE RIESGOS'!$AP96="Muy Alta",'MAPA DE RIESGOS'!$AR96="Moderado"),CONCATENATE("R",'MAPA DE RIESGOS'!$H96,"C",'MAPA DE RIESGOS'!$AF96),"")</f>
        <v/>
      </c>
      <c r="BI10" s="355" t="str">
        <f>IF(AND('MAPA DE RIESGOS'!$AP97="Muy Alta",'MAPA DE RIESGOS'!$AR97="Moderado"),CONCATENATE("R",'MAPA DE RIESGOS'!$H97,"C",'MAPA DE RIESGOS'!$AF97),"")</f>
        <v/>
      </c>
      <c r="BJ10" s="355" t="str">
        <f>IF(AND('MAPA DE RIESGOS'!$AP98="Muy Alta",'MAPA DE RIESGOS'!$AR98="Moderado"),CONCATENATE("R",'MAPA DE RIESGOS'!$H98,"C",'MAPA DE RIESGOS'!$AF98),"")</f>
        <v/>
      </c>
      <c r="BK10" s="356" t="str">
        <f>IF(AND('MAPA DE RIESGOS'!$AP99="Muy Alta",'MAPA DE RIESGOS'!$AR99="Moderado"),CONCATENATE("R",'MAPA DE RIESGOS'!$H99,"C",'MAPA DE RIESGOS'!$AF99),"")</f>
        <v/>
      </c>
      <c r="BL10" s="354" t="str">
        <f>IF(AND('MAPA DE RIESGOS'!$AP82="Muy Alta",'MAPA DE RIESGOS'!$AR82="Mayor"),CONCATENATE("R",'MAPA DE RIESGOS'!$H82,"C",'MAPA DE RIESGOS'!$AF82),"")</f>
        <v/>
      </c>
      <c r="BM10" s="355" t="str">
        <f>IF(AND('MAPA DE RIESGOS'!$AP83="Muy Alta",'MAPA DE RIESGOS'!$AR83="Mayor"),CONCATENATE("R",'MAPA DE RIESGOS'!$H83,"C",'MAPA DE RIESGOS'!$AF83),"")</f>
        <v/>
      </c>
      <c r="BN10" s="355" t="str">
        <f>IF(AND('MAPA DE RIESGOS'!$AP84="Muy Alta",'MAPA DE RIESGOS'!$AR84="Mayor"),CONCATENATE("R",'MAPA DE RIESGOS'!$H84,"C",'MAPA DE RIESGOS'!$AF84),"")</f>
        <v/>
      </c>
      <c r="BO10" s="355" t="str">
        <f>IF(AND('MAPA DE RIESGOS'!$AP85="Muy Alta",'MAPA DE RIESGOS'!$AR85="Mayor"),CONCATENATE("R",'MAPA DE RIESGOS'!$H85,"C",'MAPA DE RIESGOS'!$AF85),"")</f>
        <v/>
      </c>
      <c r="BP10" s="355" t="str">
        <f>IF(AND('MAPA DE RIESGOS'!$AP86="Muy Alta",'MAPA DE RIESGOS'!$AR86="Mayor"),CONCATENATE("R",'MAPA DE RIESGOS'!$H86,"C",'MAPA DE RIESGOS'!$AF86),"")</f>
        <v/>
      </c>
      <c r="BQ10" s="355" t="str">
        <f>IF(AND('MAPA DE RIESGOS'!$AP87="Muy Alta",'MAPA DE RIESGOS'!$AR87="Mayor"),CONCATENATE("R",'MAPA DE RIESGOS'!$H87,"C",'MAPA DE RIESGOS'!$AF87),"")</f>
        <v/>
      </c>
      <c r="BR10" s="355" t="str">
        <f>IF(AND('MAPA DE RIESGOS'!$AP88="Muy Alta",'MAPA DE RIESGOS'!$AR88="Mayor"),CONCATENATE("R",'MAPA DE RIESGOS'!$H88,"C",'MAPA DE RIESGOS'!$AF88),"")</f>
        <v/>
      </c>
      <c r="BS10" s="355" t="str">
        <f>IF(AND('MAPA DE RIESGOS'!$AP89="Muy Alta",'MAPA DE RIESGOS'!$AR89="Mayor"),CONCATENATE("R",'MAPA DE RIESGOS'!$H89,"C",'MAPA DE RIESGOS'!$AF89),"")</f>
        <v/>
      </c>
      <c r="BT10" s="355" t="str">
        <f>IF(AND('MAPA DE RIESGOS'!$AP90="Muy Alta",'MAPA DE RIESGOS'!$AR90="Mayor"),CONCATENATE("R",'MAPA DE RIESGOS'!$H90,"C",'MAPA DE RIESGOS'!$AF90),"")</f>
        <v/>
      </c>
      <c r="BU10" s="355" t="str">
        <f>IF(AND('MAPA DE RIESGOS'!$AP91="Muy Alta",'MAPA DE RIESGOS'!$AR91="Mayor"),CONCATENATE("R",'MAPA DE RIESGOS'!$H91,"C",'MAPA DE RIESGOS'!$AF91),"")</f>
        <v/>
      </c>
      <c r="BV10" s="355" t="str">
        <f>IF(AND('MAPA DE RIESGOS'!$AP92="Muy Alta",'MAPA DE RIESGOS'!$AR92="Mayor"),CONCATENATE("R",'MAPA DE RIESGOS'!$H92,"C",'MAPA DE RIESGOS'!$AF92),"")</f>
        <v/>
      </c>
      <c r="BW10" s="355" t="str">
        <f>IF(AND('MAPA DE RIESGOS'!$AP93="Muy Alta",'MAPA DE RIESGOS'!$AR93="Mayor"),CONCATENATE("R",'MAPA DE RIESGOS'!$H93,"C",'MAPA DE RIESGOS'!$AF93),"")</f>
        <v/>
      </c>
      <c r="BX10" s="355" t="str">
        <f>IF(AND('MAPA DE RIESGOS'!$AP94="Muy Alta",'MAPA DE RIESGOS'!$AR94="Mayor"),CONCATENATE("R",'MAPA DE RIESGOS'!$H94,"C",'MAPA DE RIESGOS'!$AF94),"")</f>
        <v/>
      </c>
      <c r="BY10" s="355" t="str">
        <f>IF(AND('MAPA DE RIESGOS'!$AP95="Muy Alta",'MAPA DE RIESGOS'!$AR95="Mayor"),CONCATENATE("R",'MAPA DE RIESGOS'!$H95,"C",'MAPA DE RIESGOS'!$AF95),"")</f>
        <v/>
      </c>
      <c r="BZ10" s="355" t="str">
        <f>IF(AND('MAPA DE RIESGOS'!$AP96="Muy Alta",'MAPA DE RIESGOS'!$AR96="Mayor"),CONCATENATE("R",'MAPA DE RIESGOS'!$H96,"C",'MAPA DE RIESGOS'!$AF96),"")</f>
        <v/>
      </c>
      <c r="CA10" s="355" t="str">
        <f>IF(AND('MAPA DE RIESGOS'!$AP97="Muy Alta",'MAPA DE RIESGOS'!$AR97="Mayor"),CONCATENATE("R",'MAPA DE RIESGOS'!$H97,"C",'MAPA DE RIESGOS'!$AF97),"")</f>
        <v/>
      </c>
      <c r="CB10" s="355" t="str">
        <f>IF(AND('MAPA DE RIESGOS'!$AP98="Muy Alta",'MAPA DE RIESGOS'!$AR98="Mayor"),CONCATENATE("R",'MAPA DE RIESGOS'!$H98,"C",'MAPA DE RIESGOS'!$AF98),"")</f>
        <v/>
      </c>
      <c r="CC10" s="356" t="str">
        <f>IF(AND('MAPA DE RIESGOS'!$AP99="Muy Alta",'MAPA DE RIESGOS'!$AR99="Mayor"),CONCATENATE("R",'MAPA DE RIESGOS'!$H99,"C",'MAPA DE RIESGOS'!$AF99),"")</f>
        <v/>
      </c>
      <c r="CD10" s="357" t="str">
        <f>IF(AND('MAPA DE RIESGOS'!$AP82="Muy Alta",'MAPA DE RIESGOS'!$AR82="Catastrófico"),CONCATENATE("R",'MAPA DE RIESGOS'!$H82,"C",'MAPA DE RIESGOS'!$AF82),"")</f>
        <v/>
      </c>
      <c r="CE10" s="357" t="str">
        <f>IF(AND('MAPA DE RIESGOS'!$AP83="Muy Alta",'MAPA DE RIESGOS'!$AR83="Catastrófico"),CONCATENATE("R",'MAPA DE RIESGOS'!$H83,"C",'MAPA DE RIESGOS'!$AF83),"")</f>
        <v/>
      </c>
      <c r="CF10" s="357" t="str">
        <f>IF(AND('MAPA DE RIESGOS'!$AP84="Muy Alta",'MAPA DE RIESGOS'!$AR84="Catastrófico"),CONCATENATE("R",'MAPA DE RIESGOS'!$H84,"C",'MAPA DE RIESGOS'!$AF84),"")</f>
        <v/>
      </c>
      <c r="CG10" s="357" t="str">
        <f>IF(AND('MAPA DE RIESGOS'!$AP85="Muy Alta",'MAPA DE RIESGOS'!$AR85="Catastrófico"),CONCATENATE("R",'MAPA DE RIESGOS'!$H85,"C",'MAPA DE RIESGOS'!$AF85),"")</f>
        <v/>
      </c>
      <c r="CH10" s="357" t="str">
        <f>IF(AND('MAPA DE RIESGOS'!$AP86="Muy Alta",'MAPA DE RIESGOS'!$AR86="Catastrófico"),CONCATENATE("R",'MAPA DE RIESGOS'!$H86,"C",'MAPA DE RIESGOS'!$AF86),"")</f>
        <v/>
      </c>
      <c r="CI10" s="357" t="str">
        <f>IF(AND('MAPA DE RIESGOS'!$AP87="Muy Alta",'MAPA DE RIESGOS'!$AR87="Catastrófico"),CONCATENATE("R",'MAPA DE RIESGOS'!$H87,"C",'MAPA DE RIESGOS'!$AF87),"")</f>
        <v/>
      </c>
      <c r="CJ10" s="357" t="str">
        <f>IF(AND('MAPA DE RIESGOS'!$AP88="Muy Alta",'MAPA DE RIESGOS'!$AR88="Catastrófico"),CONCATENATE("R",'MAPA DE RIESGOS'!$H88,"C",'MAPA DE RIESGOS'!$AF88),"")</f>
        <v/>
      </c>
      <c r="CK10" s="357" t="str">
        <f>IF(AND('MAPA DE RIESGOS'!$AP89="Muy Alta",'MAPA DE RIESGOS'!$AR89="Catastrófico"),CONCATENATE("R",'MAPA DE RIESGOS'!$H89,"C",'MAPA DE RIESGOS'!$AF89),"")</f>
        <v/>
      </c>
      <c r="CL10" s="357" t="str">
        <f>IF(AND('MAPA DE RIESGOS'!$AP90="Muy Alta",'MAPA DE RIESGOS'!$AR90="Catastrófico"),CONCATENATE("R",'MAPA DE RIESGOS'!$H90,"C",'MAPA DE RIESGOS'!$AF90),"")</f>
        <v/>
      </c>
      <c r="CM10" s="357" t="str">
        <f>IF(AND('MAPA DE RIESGOS'!$AP91="Muy Alta",'MAPA DE RIESGOS'!$AR91="Catastrófico"),CONCATENATE("R",'MAPA DE RIESGOS'!$H91,"C",'MAPA DE RIESGOS'!$AF91),"")</f>
        <v/>
      </c>
      <c r="CN10" s="357" t="str">
        <f>IF(AND('MAPA DE RIESGOS'!$AP92="Muy Alta",'MAPA DE RIESGOS'!$AR92="Catastrófico"),CONCATENATE("R",'MAPA DE RIESGOS'!$H92,"C",'MAPA DE RIESGOS'!$AF92),"")</f>
        <v/>
      </c>
      <c r="CO10" s="357" t="str">
        <f>IF(AND('MAPA DE RIESGOS'!$AP93="Muy Alta",'MAPA DE RIESGOS'!$AR93="Catastrófico"),CONCATENATE("R",'MAPA DE RIESGOS'!$H93,"C",'MAPA DE RIESGOS'!$AF93),"")</f>
        <v/>
      </c>
      <c r="CP10" s="357" t="str">
        <f>IF(AND('MAPA DE RIESGOS'!$AP94="Muy Alta",'MAPA DE RIESGOS'!$AR94="Catastrófico"),CONCATENATE("R",'MAPA DE RIESGOS'!$H94,"C",'MAPA DE RIESGOS'!$AF94),"")</f>
        <v/>
      </c>
      <c r="CQ10" s="357" t="str">
        <f>IF(AND('MAPA DE RIESGOS'!$AP95="Muy Alta",'MAPA DE RIESGOS'!$AR95="Catastrófico"),CONCATENATE("R",'MAPA DE RIESGOS'!$H95,"C",'MAPA DE RIESGOS'!$AF95),"")</f>
        <v/>
      </c>
      <c r="CR10" s="357" t="str">
        <f>IF(AND('MAPA DE RIESGOS'!$AP96="Muy Alta",'MAPA DE RIESGOS'!$AR96="Catastrófico"),CONCATENATE("R",'MAPA DE RIESGOS'!$H96,"C",'MAPA DE RIESGOS'!$AF96),"")</f>
        <v/>
      </c>
      <c r="CS10" s="357" t="str">
        <f>IF(AND('MAPA DE RIESGOS'!$AP97="Muy Alta",'MAPA DE RIESGOS'!$AR97="Catastrófico"),CONCATENATE("R",'MAPA DE RIESGOS'!$H97,"C",'MAPA DE RIESGOS'!$AF97),"")</f>
        <v/>
      </c>
      <c r="CT10" s="357" t="str">
        <f>IF(AND('MAPA DE RIESGOS'!$AP98="Muy Alta",'MAPA DE RIESGOS'!$AR98="Catastrófico"),CONCATENATE("R",'MAPA DE RIESGOS'!$H98,"C",'MAPA DE RIESGOS'!$AF98),"")</f>
        <v/>
      </c>
      <c r="CU10" s="358" t="str">
        <f>IF(AND('MAPA DE RIESGOS'!$AP99="Muy Alta",'MAPA DE RIESGOS'!$AR99="Catastrófico"),CONCATENATE("R",'MAPA DE RIESGOS'!$H99,"C",'MAPA DE RIESGOS'!$AF99),"")</f>
        <v/>
      </c>
      <c r="CV10" s="67"/>
      <c r="CW10" s="900"/>
      <c r="CX10" s="901"/>
      <c r="CY10" s="901"/>
      <c r="CZ10" s="901"/>
      <c r="DA10" s="901"/>
      <c r="DB10" s="902"/>
    </row>
    <row r="11" spans="2:106" ht="32.5" customHeight="1">
      <c r="B11" s="893"/>
      <c r="C11" s="893"/>
      <c r="D11" s="894"/>
      <c r="E11" s="882"/>
      <c r="F11" s="883"/>
      <c r="G11" s="883"/>
      <c r="H11" s="883"/>
      <c r="I11" s="884"/>
      <c r="J11" s="354" t="str">
        <f>IF(AND('MAPA DE RIESGOS'!$AP100="Muy Alta",'MAPA DE RIESGOS'!$AR100="Leve"),CONCATENATE("R",'MAPA DE RIESGOS'!$H100,"C",'MAPA DE RIESGOS'!$AF100),"")</f>
        <v/>
      </c>
      <c r="K11" s="355" t="str">
        <f>IF(AND('MAPA DE RIESGOS'!$AP101="Muy Alta",'MAPA DE RIESGOS'!$AR101="Leve"),CONCATENATE("R",'MAPA DE RIESGOS'!$H101,"C",'MAPA DE RIESGOS'!$AF101),"")</f>
        <v/>
      </c>
      <c r="L11" s="355" t="str">
        <f>IF(AND('MAPA DE RIESGOS'!$AP102="Muy Alta",'MAPA DE RIESGOS'!$AR102="Leve"),CONCATENATE("R",'MAPA DE RIESGOS'!$H102,"C",'MAPA DE RIESGOS'!$AF102),"")</f>
        <v/>
      </c>
      <c r="M11" s="355" t="str">
        <f>IF(AND('MAPA DE RIESGOS'!$AP103="Muy Alta",'MAPA DE RIESGOS'!$AR103="Leve"),CONCATENATE("R",'MAPA DE RIESGOS'!$H103,"C",'MAPA DE RIESGOS'!$AF103),"")</f>
        <v/>
      </c>
      <c r="N11" s="355" t="str">
        <f>IF(AND('MAPA DE RIESGOS'!$AP104="Muy Alta",'MAPA DE RIESGOS'!$AR104="Leve"),CONCATENATE("R",'MAPA DE RIESGOS'!$H104,"C",'MAPA DE RIESGOS'!$AF104),"")</f>
        <v/>
      </c>
      <c r="O11" s="355" t="str">
        <f>IF(AND('MAPA DE RIESGOS'!$AP105="Muy Alta",'MAPA DE RIESGOS'!$AR105="Leve"),CONCATENATE("R",'MAPA DE RIESGOS'!$H105,"C",'MAPA DE RIESGOS'!$AF105),"")</f>
        <v/>
      </c>
      <c r="P11" s="355" t="str">
        <f>IF(AND('MAPA DE RIESGOS'!$AP106="Muy Alta",'MAPA DE RIESGOS'!$AR106="Leve"),CONCATENATE("R",'MAPA DE RIESGOS'!$H106,"C",'MAPA DE RIESGOS'!$AF106),"")</f>
        <v/>
      </c>
      <c r="Q11" s="355" t="str">
        <f>IF(AND('MAPA DE RIESGOS'!$AP107="Muy Alta",'MAPA DE RIESGOS'!$AR107="Leve"),CONCATENATE("R",'MAPA DE RIESGOS'!$H107,"C",'MAPA DE RIESGOS'!$AF107),"")</f>
        <v/>
      </c>
      <c r="R11" s="355" t="str">
        <f>IF(AND('MAPA DE RIESGOS'!$AP108="Muy Alta",'MAPA DE RIESGOS'!$AR108="Leve"),CONCATENATE("R",'MAPA DE RIESGOS'!$H108,"C",'MAPA DE RIESGOS'!$AF108),"")</f>
        <v/>
      </c>
      <c r="S11" s="355" t="str">
        <f>IF(AND('MAPA DE RIESGOS'!$AP109="Muy Alta",'MAPA DE RIESGOS'!$AR109="Leve"),CONCATENATE("R",'MAPA DE RIESGOS'!$H109,"C",'MAPA DE RIESGOS'!$AF109),"")</f>
        <v/>
      </c>
      <c r="T11" s="355" t="str">
        <f>IF(AND('MAPA DE RIESGOS'!$AP110="Muy Alta",'MAPA DE RIESGOS'!$AR110="Leve"),CONCATENATE("R",'MAPA DE RIESGOS'!$H110,"C",'MAPA DE RIESGOS'!$AF110),"")</f>
        <v/>
      </c>
      <c r="U11" s="355" t="str">
        <f>IF(AND('MAPA DE RIESGOS'!$AP111="Muy Alta",'MAPA DE RIESGOS'!$AR111="Leve"),CONCATENATE("R",'MAPA DE RIESGOS'!$H111,"C",'MAPA DE RIESGOS'!$AF111),"")</f>
        <v/>
      </c>
      <c r="V11" s="355" t="str">
        <f>IF(AND('MAPA DE RIESGOS'!$AP112="Muy Alta",'MAPA DE RIESGOS'!$AR112="Leve"),CONCATENATE("R",'MAPA DE RIESGOS'!$H112,"C",'MAPA DE RIESGOS'!$AF112),"")</f>
        <v/>
      </c>
      <c r="W11" s="355" t="str">
        <f>IF(AND('MAPA DE RIESGOS'!$AP113="Muy Alta",'MAPA DE RIESGOS'!$AR113="Leve"),CONCATENATE("R",'MAPA DE RIESGOS'!$H113,"C",'MAPA DE RIESGOS'!$AF113),"")</f>
        <v/>
      </c>
      <c r="X11" s="355" t="str">
        <f>IF(AND('MAPA DE RIESGOS'!$AP114="Muy Alta",'MAPA DE RIESGOS'!$AR114="Leve"),CONCATENATE("R",'MAPA DE RIESGOS'!$H114,"C",'MAPA DE RIESGOS'!$AF114),"")</f>
        <v/>
      </c>
      <c r="Y11" s="355" t="str">
        <f>IF(AND('MAPA DE RIESGOS'!$AP115="Muy Alta",'MAPA DE RIESGOS'!$AR115="Leve"),CONCATENATE("R",'MAPA DE RIESGOS'!$H115,"C",'MAPA DE RIESGOS'!$AF115),"")</f>
        <v/>
      </c>
      <c r="Z11" s="355" t="str">
        <f>IF(AND('MAPA DE RIESGOS'!$AP116="Muy Alta",'MAPA DE RIESGOS'!$AR116="Leve"),CONCATENATE("R",'MAPA DE RIESGOS'!$H116,"C",'MAPA DE RIESGOS'!$AF116),"")</f>
        <v/>
      </c>
      <c r="AA11" s="356" t="str">
        <f>IF(AND('MAPA DE RIESGOS'!$AP117="Muy Alta",'MAPA DE RIESGOS'!$AR117="Leve"),CONCATENATE("R",'MAPA DE RIESGOS'!$H117,"C",'MAPA DE RIESGOS'!$AF117),"")</f>
        <v/>
      </c>
      <c r="AB11" s="354" t="str">
        <f>IF(AND('MAPA DE RIESGOS'!$AP100="Muy Alta",'MAPA DE RIESGOS'!$AR100="Menor"),CONCATENATE("R",'MAPA DE RIESGOS'!$H100,"C",'MAPA DE RIESGOS'!$AF100),"")</f>
        <v/>
      </c>
      <c r="AC11" s="355" t="str">
        <f>IF(AND('MAPA DE RIESGOS'!$AP101="Muy Alta",'MAPA DE RIESGOS'!$AR101="Menor"),CONCATENATE("R",'MAPA DE RIESGOS'!$H101,"C",'MAPA DE RIESGOS'!$AF101),"")</f>
        <v/>
      </c>
      <c r="AD11" s="355" t="str">
        <f>IF(AND('MAPA DE RIESGOS'!$AP102="Muy Alta",'MAPA DE RIESGOS'!$AR102="Menor"),CONCATENATE("R",'MAPA DE RIESGOS'!$H102,"C",'MAPA DE RIESGOS'!$AF102),"")</f>
        <v/>
      </c>
      <c r="AE11" s="355" t="str">
        <f>IF(AND('MAPA DE RIESGOS'!$AP103="Muy Alta",'MAPA DE RIESGOS'!$AR103="Menor"),CONCATENATE("R",'MAPA DE RIESGOS'!$H103,"C",'MAPA DE RIESGOS'!$AF103),"")</f>
        <v/>
      </c>
      <c r="AF11" s="355" t="str">
        <f>IF(AND('MAPA DE RIESGOS'!$AP104="Muy Alta",'MAPA DE RIESGOS'!$AR104="Menor"),CONCATENATE("R",'MAPA DE RIESGOS'!$H104,"C",'MAPA DE RIESGOS'!$AF104),"")</f>
        <v/>
      </c>
      <c r="AG11" s="355" t="str">
        <f>IF(AND('MAPA DE RIESGOS'!$AP105="Muy Alta",'MAPA DE RIESGOS'!$AR105="Menor"),CONCATENATE("R",'MAPA DE RIESGOS'!$H105,"C",'MAPA DE RIESGOS'!$AF105),"")</f>
        <v/>
      </c>
      <c r="AH11" s="355" t="str">
        <f>IF(AND('MAPA DE RIESGOS'!$AP106="Muy Alta",'MAPA DE RIESGOS'!$AR106="Menor"),CONCATENATE("R",'MAPA DE RIESGOS'!$H106,"C",'MAPA DE RIESGOS'!$AF106),"")</f>
        <v/>
      </c>
      <c r="AI11" s="355" t="str">
        <f>IF(AND('MAPA DE RIESGOS'!$AP107="Muy Alta",'MAPA DE RIESGOS'!$AR107="Menor"),CONCATENATE("R",'MAPA DE RIESGOS'!$H107,"C",'MAPA DE RIESGOS'!$AF107),"")</f>
        <v/>
      </c>
      <c r="AJ11" s="355" t="str">
        <f>IF(AND('MAPA DE RIESGOS'!$AP108="Muy Alta",'MAPA DE RIESGOS'!$AR108="Menor"),CONCATENATE("R",'MAPA DE RIESGOS'!$H108,"C",'MAPA DE RIESGOS'!$AF108),"")</f>
        <v/>
      </c>
      <c r="AK11" s="355" t="str">
        <f>IF(AND('MAPA DE RIESGOS'!$AP109="Muy Alta",'MAPA DE RIESGOS'!$AR109="Menor"),CONCATENATE("R",'MAPA DE RIESGOS'!$H109,"C",'MAPA DE RIESGOS'!$AF109),"")</f>
        <v/>
      </c>
      <c r="AL11" s="355" t="str">
        <f>IF(AND('MAPA DE RIESGOS'!$AP110="Muy Alta",'MAPA DE RIESGOS'!$AR110="Menor"),CONCATENATE("R",'MAPA DE RIESGOS'!$H110,"C",'MAPA DE RIESGOS'!$AF110),"")</f>
        <v/>
      </c>
      <c r="AM11" s="355" t="str">
        <f>IF(AND('MAPA DE RIESGOS'!$AP111="Muy Alta",'MAPA DE RIESGOS'!$AR111="Menor"),CONCATENATE("R",'MAPA DE RIESGOS'!$H111,"C",'MAPA DE RIESGOS'!$AF111),"")</f>
        <v/>
      </c>
      <c r="AN11" s="355" t="str">
        <f>IF(AND('MAPA DE RIESGOS'!$AP112="Muy Alta",'MAPA DE RIESGOS'!$AR112="Menor"),CONCATENATE("R",'MAPA DE RIESGOS'!$H112,"C",'MAPA DE RIESGOS'!$AF112),"")</f>
        <v/>
      </c>
      <c r="AO11" s="355" t="str">
        <f>IF(AND('MAPA DE RIESGOS'!$AP113="Muy Alta",'MAPA DE RIESGOS'!$AR113="Menor"),CONCATENATE("R",'MAPA DE RIESGOS'!$H113,"C",'MAPA DE RIESGOS'!$AF113),"")</f>
        <v/>
      </c>
      <c r="AP11" s="355" t="str">
        <f>IF(AND('MAPA DE RIESGOS'!$AP114="Muy Alta",'MAPA DE RIESGOS'!$AR114="Menor"),CONCATENATE("R",'MAPA DE RIESGOS'!$H114,"C",'MAPA DE RIESGOS'!$AF114),"")</f>
        <v/>
      </c>
      <c r="AQ11" s="355" t="str">
        <f>IF(AND('MAPA DE RIESGOS'!$AP115="Muy Alta",'MAPA DE RIESGOS'!$AR115="Menor"),CONCATENATE("R",'MAPA DE RIESGOS'!$H115,"C",'MAPA DE RIESGOS'!$AF115),"")</f>
        <v/>
      </c>
      <c r="AR11" s="355" t="str">
        <f>IF(AND('MAPA DE RIESGOS'!$AP116="Muy Alta",'MAPA DE RIESGOS'!$AR116="Menor"),CONCATENATE("R",'MAPA DE RIESGOS'!$H116,"C",'MAPA DE RIESGOS'!$AF116),"")</f>
        <v/>
      </c>
      <c r="AS11" s="356" t="str">
        <f>IF(AND('MAPA DE RIESGOS'!$AP117="Muy Alta",'MAPA DE RIESGOS'!$AR117="Menor"),CONCATENATE("R",'MAPA DE RIESGOS'!$H117,"C",'MAPA DE RIESGOS'!$AF117),"")</f>
        <v/>
      </c>
      <c r="AT11" s="354" t="str">
        <f>IF(AND('MAPA DE RIESGOS'!$AP100="Muy Alta",'MAPA DE RIESGOS'!$AR100="Moderado"),CONCATENATE("R",'MAPA DE RIESGOS'!$H100,"C",'MAPA DE RIESGOS'!$AF100),"")</f>
        <v/>
      </c>
      <c r="AU11" s="355" t="str">
        <f>IF(AND('MAPA DE RIESGOS'!$AP101="Muy Alta",'MAPA DE RIESGOS'!$AR101="Moderado"),CONCATENATE("R",'MAPA DE RIESGOS'!$H101,"C",'MAPA DE RIESGOS'!$AF101),"")</f>
        <v/>
      </c>
      <c r="AV11" s="355" t="str">
        <f>IF(AND('MAPA DE RIESGOS'!$AP102="Muy Alta",'MAPA DE RIESGOS'!$AR102="Moderado"),CONCATENATE("R",'MAPA DE RIESGOS'!$H102,"C",'MAPA DE RIESGOS'!$AF102),"")</f>
        <v/>
      </c>
      <c r="AW11" s="355" t="str">
        <f>IF(AND('MAPA DE RIESGOS'!$AP103="Muy Alta",'MAPA DE RIESGOS'!$AR103="Moderado"),CONCATENATE("R",'MAPA DE RIESGOS'!$H103,"C",'MAPA DE RIESGOS'!$AF103),"")</f>
        <v/>
      </c>
      <c r="AX11" s="355" t="str">
        <f>IF(AND('MAPA DE RIESGOS'!$AP104="Muy Alta",'MAPA DE RIESGOS'!$AR104="Moderado"),CONCATENATE("R",'MAPA DE RIESGOS'!$H104,"C",'MAPA DE RIESGOS'!$AF104),"")</f>
        <v/>
      </c>
      <c r="AY11" s="355" t="str">
        <f>IF(AND('MAPA DE RIESGOS'!$AP105="Muy Alta",'MAPA DE RIESGOS'!$AR105="Moderado"),CONCATENATE("R",'MAPA DE RIESGOS'!$H105,"C",'MAPA DE RIESGOS'!$AF105),"")</f>
        <v/>
      </c>
      <c r="AZ11" s="355" t="str">
        <f>IF(AND('MAPA DE RIESGOS'!$AP106="Muy Alta",'MAPA DE RIESGOS'!$AR106="Moderado"),CONCATENATE("R",'MAPA DE RIESGOS'!$H106,"C",'MAPA DE RIESGOS'!$AF106),"")</f>
        <v/>
      </c>
      <c r="BA11" s="355" t="str">
        <f>IF(AND('MAPA DE RIESGOS'!$AP107="Muy Alta",'MAPA DE RIESGOS'!$AR107="Moderado"),CONCATENATE("R",'MAPA DE RIESGOS'!$H107,"C",'MAPA DE RIESGOS'!$AF107),"")</f>
        <v/>
      </c>
      <c r="BB11" s="355" t="str">
        <f>IF(AND('MAPA DE RIESGOS'!$AP108="Muy Alta",'MAPA DE RIESGOS'!$AR108="Moderado"),CONCATENATE("R",'MAPA DE RIESGOS'!$H108,"C",'MAPA DE RIESGOS'!$AF108),"")</f>
        <v/>
      </c>
      <c r="BC11" s="355" t="str">
        <f>IF(AND('MAPA DE RIESGOS'!$AP109="Muy Alta",'MAPA DE RIESGOS'!$AR109="Moderado"),CONCATENATE("R",'MAPA DE RIESGOS'!$H109,"C",'MAPA DE RIESGOS'!$AF109),"")</f>
        <v/>
      </c>
      <c r="BD11" s="355" t="str">
        <f>IF(AND('MAPA DE RIESGOS'!$AP110="Muy Alta",'MAPA DE RIESGOS'!$AR110="Moderado"),CONCATENATE("R",'MAPA DE RIESGOS'!$H110,"C",'MAPA DE RIESGOS'!$AF110),"")</f>
        <v/>
      </c>
      <c r="BE11" s="355" t="str">
        <f>IF(AND('MAPA DE RIESGOS'!$AP111="Muy Alta",'MAPA DE RIESGOS'!$AR111="Moderado"),CONCATENATE("R",'MAPA DE RIESGOS'!$H111,"C",'MAPA DE RIESGOS'!$AF111),"")</f>
        <v/>
      </c>
      <c r="BF11" s="355" t="str">
        <f>IF(AND('MAPA DE RIESGOS'!$AP112="Muy Alta",'MAPA DE RIESGOS'!$AR112="Moderado"),CONCATENATE("R",'MAPA DE RIESGOS'!$H112,"C",'MAPA DE RIESGOS'!$AF112),"")</f>
        <v/>
      </c>
      <c r="BG11" s="355" t="str">
        <f>IF(AND('MAPA DE RIESGOS'!$AP113="Muy Alta",'MAPA DE RIESGOS'!$AR113="Moderado"),CONCATENATE("R",'MAPA DE RIESGOS'!$H113,"C",'MAPA DE RIESGOS'!$AF113),"")</f>
        <v/>
      </c>
      <c r="BH11" s="355" t="str">
        <f>IF(AND('MAPA DE RIESGOS'!$AP114="Muy Alta",'MAPA DE RIESGOS'!$AR114="Moderado"),CONCATENATE("R",'MAPA DE RIESGOS'!$H114,"C",'MAPA DE RIESGOS'!$AF114),"")</f>
        <v/>
      </c>
      <c r="BI11" s="355" t="str">
        <f>IF(AND('MAPA DE RIESGOS'!$AP115="Muy Alta",'MAPA DE RIESGOS'!$AR115="Moderado"),CONCATENATE("R",'MAPA DE RIESGOS'!$H115,"C",'MAPA DE RIESGOS'!$AF115),"")</f>
        <v/>
      </c>
      <c r="BJ11" s="355" t="str">
        <f>IF(AND('MAPA DE RIESGOS'!$AP116="Muy Alta",'MAPA DE RIESGOS'!$AR116="Moderado"),CONCATENATE("R",'MAPA DE RIESGOS'!$H116,"C",'MAPA DE RIESGOS'!$AF116),"")</f>
        <v/>
      </c>
      <c r="BK11" s="356" t="str">
        <f>IF(AND('MAPA DE RIESGOS'!$AP117="Muy Alta",'MAPA DE RIESGOS'!$AR117="Moderado"),CONCATENATE("R",'MAPA DE RIESGOS'!$H117,"C",'MAPA DE RIESGOS'!$AF117),"")</f>
        <v/>
      </c>
      <c r="BL11" s="354" t="str">
        <f>IF(AND('MAPA DE RIESGOS'!$AP100="Muy Alta",'MAPA DE RIESGOS'!$AR100="Mayor"),CONCATENATE("R",'MAPA DE RIESGOS'!$H100,"C",'MAPA DE RIESGOS'!$AF100),"")</f>
        <v/>
      </c>
      <c r="BM11" s="355" t="str">
        <f>IF(AND('MAPA DE RIESGOS'!$AP101="Muy Alta",'MAPA DE RIESGOS'!$AR101="Mayor"),CONCATENATE("R",'MAPA DE RIESGOS'!$H101,"C",'MAPA DE RIESGOS'!$AF101),"")</f>
        <v/>
      </c>
      <c r="BN11" s="355" t="str">
        <f>IF(AND('MAPA DE RIESGOS'!$AP102="Muy Alta",'MAPA DE RIESGOS'!$AR102="Mayor"),CONCATENATE("R",'MAPA DE RIESGOS'!$H102,"C",'MAPA DE RIESGOS'!$AF102),"")</f>
        <v/>
      </c>
      <c r="BO11" s="355" t="str">
        <f>IF(AND('MAPA DE RIESGOS'!$AP103="Muy Alta",'MAPA DE RIESGOS'!$AR103="Mayor"),CONCATENATE("R",'MAPA DE RIESGOS'!$H103,"C",'MAPA DE RIESGOS'!$AF103),"")</f>
        <v/>
      </c>
      <c r="BP11" s="355" t="str">
        <f>IF(AND('MAPA DE RIESGOS'!$AP104="Muy Alta",'MAPA DE RIESGOS'!$AR104="Mayor"),CONCATENATE("R",'MAPA DE RIESGOS'!$H104,"C",'MAPA DE RIESGOS'!$AF104),"")</f>
        <v/>
      </c>
      <c r="BQ11" s="355" t="str">
        <f>IF(AND('MAPA DE RIESGOS'!$AP105="Muy Alta",'MAPA DE RIESGOS'!$AR105="Mayor"),CONCATENATE("R",'MAPA DE RIESGOS'!$H105,"C",'MAPA DE RIESGOS'!$AF105),"")</f>
        <v/>
      </c>
      <c r="BR11" s="355" t="str">
        <f>IF(AND('MAPA DE RIESGOS'!$AP106="Muy Alta",'MAPA DE RIESGOS'!$AR106="Mayor"),CONCATENATE("R",'MAPA DE RIESGOS'!$H106,"C",'MAPA DE RIESGOS'!$AF106),"")</f>
        <v/>
      </c>
      <c r="BS11" s="355" t="str">
        <f>IF(AND('MAPA DE RIESGOS'!$AP107="Muy Alta",'MAPA DE RIESGOS'!$AR107="Mayor"),CONCATENATE("R",'MAPA DE RIESGOS'!$H107,"C",'MAPA DE RIESGOS'!$AF107),"")</f>
        <v/>
      </c>
      <c r="BT11" s="355" t="str">
        <f>IF(AND('MAPA DE RIESGOS'!$AP108="Muy Alta",'MAPA DE RIESGOS'!$AR108="Mayor"),CONCATENATE("R",'MAPA DE RIESGOS'!$H108,"C",'MAPA DE RIESGOS'!$AF108),"")</f>
        <v/>
      </c>
      <c r="BU11" s="355" t="str">
        <f>IF(AND('MAPA DE RIESGOS'!$AP109="Muy Alta",'MAPA DE RIESGOS'!$AR109="Mayor"),CONCATENATE("R",'MAPA DE RIESGOS'!$H109,"C",'MAPA DE RIESGOS'!$AF109),"")</f>
        <v/>
      </c>
      <c r="BV11" s="355" t="str">
        <f>IF(AND('MAPA DE RIESGOS'!$AP110="Muy Alta",'MAPA DE RIESGOS'!$AR110="Mayor"),CONCATENATE("R",'MAPA DE RIESGOS'!$H110,"C",'MAPA DE RIESGOS'!$AF110),"")</f>
        <v/>
      </c>
      <c r="BW11" s="355" t="str">
        <f>IF(AND('MAPA DE RIESGOS'!$AP111="Muy Alta",'MAPA DE RIESGOS'!$AR111="Mayor"),CONCATENATE("R",'MAPA DE RIESGOS'!$H111,"C",'MAPA DE RIESGOS'!$AF111),"")</f>
        <v/>
      </c>
      <c r="BX11" s="355" t="str">
        <f>IF(AND('MAPA DE RIESGOS'!$AP112="Muy Alta",'MAPA DE RIESGOS'!$AR112="Mayor"),CONCATENATE("R",'MAPA DE RIESGOS'!$H112,"C",'MAPA DE RIESGOS'!$AF112),"")</f>
        <v/>
      </c>
      <c r="BY11" s="355" t="str">
        <f>IF(AND('MAPA DE RIESGOS'!$AP113="Muy Alta",'MAPA DE RIESGOS'!$AR113="Mayor"),CONCATENATE("R",'MAPA DE RIESGOS'!$H113,"C",'MAPA DE RIESGOS'!$AF113),"")</f>
        <v/>
      </c>
      <c r="BZ11" s="355" t="str">
        <f>IF(AND('MAPA DE RIESGOS'!$AP114="Muy Alta",'MAPA DE RIESGOS'!$AR114="Mayor"),CONCATENATE("R",'MAPA DE RIESGOS'!$H114,"C",'MAPA DE RIESGOS'!$AF114),"")</f>
        <v/>
      </c>
      <c r="CA11" s="355" t="str">
        <f>IF(AND('MAPA DE RIESGOS'!$AP115="Muy Alta",'MAPA DE RIESGOS'!$AR115="Mayor"),CONCATENATE("R",'MAPA DE RIESGOS'!$H115,"C",'MAPA DE RIESGOS'!$AF115),"")</f>
        <v/>
      </c>
      <c r="CB11" s="355" t="str">
        <f>IF(AND('MAPA DE RIESGOS'!$AP116="Muy Alta",'MAPA DE RIESGOS'!$AR116="Mayor"),CONCATENATE("R",'MAPA DE RIESGOS'!$H116,"C",'MAPA DE RIESGOS'!$AF116),"")</f>
        <v/>
      </c>
      <c r="CC11" s="356" t="str">
        <f>IF(AND('MAPA DE RIESGOS'!$AP117="Muy Alta",'MAPA DE RIESGOS'!$AR117="Mayor"),CONCATENATE("R",'MAPA DE RIESGOS'!$H117,"C",'MAPA DE RIESGOS'!$AF117),"")</f>
        <v/>
      </c>
      <c r="CD11" s="357" t="str">
        <f>IF(AND('MAPA DE RIESGOS'!$AP100="Muy Alta",'MAPA DE RIESGOS'!$AR100="Catastrófico"),CONCATENATE("R",'MAPA DE RIESGOS'!$H100,"C",'MAPA DE RIESGOS'!$AF100),"")</f>
        <v/>
      </c>
      <c r="CE11" s="357" t="str">
        <f>IF(AND('MAPA DE RIESGOS'!$AP101="Muy Alta",'MAPA DE RIESGOS'!$AR101="Catastrófico"),CONCATENATE("R",'MAPA DE RIESGOS'!$H101,"C",'MAPA DE RIESGOS'!$AF101),"")</f>
        <v/>
      </c>
      <c r="CF11" s="357" t="str">
        <f>IF(AND('MAPA DE RIESGOS'!$AP102="Muy Alta",'MAPA DE RIESGOS'!$AR102="Catastrófico"),CONCATENATE("R",'MAPA DE RIESGOS'!$H102,"C",'MAPA DE RIESGOS'!$AF102),"")</f>
        <v/>
      </c>
      <c r="CG11" s="357" t="str">
        <f>IF(AND('MAPA DE RIESGOS'!$AP103="Muy Alta",'MAPA DE RIESGOS'!$AR103="Catastrófico"),CONCATENATE("R",'MAPA DE RIESGOS'!$H103,"C",'MAPA DE RIESGOS'!$AF103),"")</f>
        <v/>
      </c>
      <c r="CH11" s="357" t="str">
        <f>IF(AND('MAPA DE RIESGOS'!$AP104="Muy Alta",'MAPA DE RIESGOS'!$AR104="Catastrófico"),CONCATENATE("R",'MAPA DE RIESGOS'!$H104,"C",'MAPA DE RIESGOS'!$AF104),"")</f>
        <v/>
      </c>
      <c r="CI11" s="357" t="str">
        <f>IF(AND('MAPA DE RIESGOS'!$AP105="Muy Alta",'MAPA DE RIESGOS'!$AR105="Catastrófico"),CONCATENATE("R",'MAPA DE RIESGOS'!$H105,"C",'MAPA DE RIESGOS'!$AF105),"")</f>
        <v/>
      </c>
      <c r="CJ11" s="357" t="str">
        <f>IF(AND('MAPA DE RIESGOS'!$AP106="Muy Alta",'MAPA DE RIESGOS'!$AR106="Catastrófico"),CONCATENATE("R",'MAPA DE RIESGOS'!$H106,"C",'MAPA DE RIESGOS'!$AF106),"")</f>
        <v/>
      </c>
      <c r="CK11" s="357" t="str">
        <f>IF(AND('MAPA DE RIESGOS'!$AP107="Muy Alta",'MAPA DE RIESGOS'!$AR107="Catastrófico"),CONCATENATE("R",'MAPA DE RIESGOS'!$H107,"C",'MAPA DE RIESGOS'!$AF107),"")</f>
        <v/>
      </c>
      <c r="CL11" s="357" t="str">
        <f>IF(AND('MAPA DE RIESGOS'!$AP108="Muy Alta",'MAPA DE RIESGOS'!$AR108="Catastrófico"),CONCATENATE("R",'MAPA DE RIESGOS'!$H108,"C",'MAPA DE RIESGOS'!$AF108),"")</f>
        <v/>
      </c>
      <c r="CM11" s="357" t="str">
        <f>IF(AND('MAPA DE RIESGOS'!$AP109="Muy Alta",'MAPA DE RIESGOS'!$AR109="Catastrófico"),CONCATENATE("R",'MAPA DE RIESGOS'!$H109,"C",'MAPA DE RIESGOS'!$AF109),"")</f>
        <v/>
      </c>
      <c r="CN11" s="357" t="str">
        <f>IF(AND('MAPA DE RIESGOS'!$AP110="Muy Alta",'MAPA DE RIESGOS'!$AR110="Catastrófico"),CONCATENATE("R",'MAPA DE RIESGOS'!$H110,"C",'MAPA DE RIESGOS'!$AF110),"")</f>
        <v/>
      </c>
      <c r="CO11" s="357" t="str">
        <f>IF(AND('MAPA DE RIESGOS'!$AP111="Muy Alta",'MAPA DE RIESGOS'!$AR111="Catastrófico"),CONCATENATE("R",'MAPA DE RIESGOS'!$H111,"C",'MAPA DE RIESGOS'!$AF111),"")</f>
        <v/>
      </c>
      <c r="CP11" s="357" t="str">
        <f>IF(AND('MAPA DE RIESGOS'!$AP112="Muy Alta",'MAPA DE RIESGOS'!$AR112="Catastrófico"),CONCATENATE("R",'MAPA DE RIESGOS'!$H112,"C",'MAPA DE RIESGOS'!$AF112),"")</f>
        <v/>
      </c>
      <c r="CQ11" s="357" t="str">
        <f>IF(AND('MAPA DE RIESGOS'!$AP113="Muy Alta",'MAPA DE RIESGOS'!$AR113="Catastrófico"),CONCATENATE("R",'MAPA DE RIESGOS'!$H113,"C",'MAPA DE RIESGOS'!$AF113),"")</f>
        <v/>
      </c>
      <c r="CR11" s="357" t="str">
        <f>IF(AND('MAPA DE RIESGOS'!$AP114="Muy Alta",'MAPA DE RIESGOS'!$AR114="Catastrófico"),CONCATENATE("R",'MAPA DE RIESGOS'!$H114,"C",'MAPA DE RIESGOS'!$AF114),"")</f>
        <v/>
      </c>
      <c r="CS11" s="357" t="str">
        <f>IF(AND('MAPA DE RIESGOS'!$AP115="Muy Alta",'MAPA DE RIESGOS'!$AR115="Catastrófico"),CONCATENATE("R",'MAPA DE RIESGOS'!$H115,"C",'MAPA DE RIESGOS'!$AF115),"")</f>
        <v/>
      </c>
      <c r="CT11" s="357" t="str">
        <f>IF(AND('MAPA DE RIESGOS'!$AP116="Muy Alta",'MAPA DE RIESGOS'!$AR116="Catastrófico"),CONCATENATE("R",'MAPA DE RIESGOS'!$H116,"C",'MAPA DE RIESGOS'!$AF116),"")</f>
        <v/>
      </c>
      <c r="CU11" s="358" t="str">
        <f>IF(AND('MAPA DE RIESGOS'!$AP117="Muy Alta",'MAPA DE RIESGOS'!$AR117="Catastrófico"),CONCATENATE("R",'MAPA DE RIESGOS'!$H117,"C",'MAPA DE RIESGOS'!$AF117),"")</f>
        <v/>
      </c>
      <c r="CV11" s="67"/>
      <c r="CW11" s="900"/>
      <c r="CX11" s="901"/>
      <c r="CY11" s="901"/>
      <c r="CZ11" s="901"/>
      <c r="DA11" s="901"/>
      <c r="DB11" s="902"/>
    </row>
    <row r="12" spans="2:106" ht="32.5" customHeight="1">
      <c r="B12" s="893"/>
      <c r="C12" s="893"/>
      <c r="D12" s="894"/>
      <c r="E12" s="882"/>
      <c r="F12" s="883"/>
      <c r="G12" s="883"/>
      <c r="H12" s="883"/>
      <c r="I12" s="884"/>
      <c r="J12" s="354" t="str">
        <f>IF(AND('MAPA DE RIESGOS'!$AP118="Muy Alta",'MAPA DE RIESGOS'!$AR118="Leve"),CONCATENATE("R",'MAPA DE RIESGOS'!$H118,"C",'MAPA DE RIESGOS'!$AF118),"")</f>
        <v/>
      </c>
      <c r="K12" s="355" t="str">
        <f>IF(AND('MAPA DE RIESGOS'!$AP119="Muy Alta",'MAPA DE RIESGOS'!$AR119="Leve"),CONCATENATE("R",'MAPA DE RIESGOS'!$H119,"C",'MAPA DE RIESGOS'!$AF119),"")</f>
        <v/>
      </c>
      <c r="L12" s="355" t="str">
        <f>IF(AND('MAPA DE RIESGOS'!$AP120="Muy Alta",'MAPA DE RIESGOS'!$AR120="Leve"),CONCATENATE("R",'MAPA DE RIESGOS'!$H120,"C",'MAPA DE RIESGOS'!$AF120),"")</f>
        <v/>
      </c>
      <c r="M12" s="355" t="str">
        <f>IF(AND('MAPA DE RIESGOS'!$AP121="Muy Alta",'MAPA DE RIESGOS'!$AR121="Leve"),CONCATENATE("R",'MAPA DE RIESGOS'!$H121,"C",'MAPA DE RIESGOS'!$AF121),"")</f>
        <v/>
      </c>
      <c r="N12" s="355" t="str">
        <f>IF(AND('MAPA DE RIESGOS'!$AP122="Muy Alta",'MAPA DE RIESGOS'!$AR122="Leve"),CONCATENATE("R",'MAPA DE RIESGOS'!$H122,"C",'MAPA DE RIESGOS'!$AF122),"")</f>
        <v/>
      </c>
      <c r="O12" s="355" t="str">
        <f>IF(AND('MAPA DE RIESGOS'!$AP123="Muy Alta",'MAPA DE RIESGOS'!$AR123="Leve"),CONCATENATE("R",'MAPA DE RIESGOS'!$H123,"C",'MAPA DE RIESGOS'!$AF123),"")</f>
        <v/>
      </c>
      <c r="P12" s="355" t="str">
        <f>IF(AND('MAPA DE RIESGOS'!$AP124="Muy Alta",'MAPA DE RIESGOS'!$AR124="Leve"),CONCATENATE("R",'MAPA DE RIESGOS'!$H124,"C",'MAPA DE RIESGOS'!$AF124),"")</f>
        <v/>
      </c>
      <c r="Q12" s="355" t="str">
        <f>IF(AND('MAPA DE RIESGOS'!$AP125="Muy Alta",'MAPA DE RIESGOS'!$AR125="Leve"),CONCATENATE("R",'MAPA DE RIESGOS'!$H125,"C",'MAPA DE RIESGOS'!$AF125),"")</f>
        <v/>
      </c>
      <c r="R12" s="355" t="str">
        <f>IF(AND('MAPA DE RIESGOS'!$AP126="Muy Alta",'MAPA DE RIESGOS'!$AR126="Leve"),CONCATENATE("R",'MAPA DE RIESGOS'!$H126,"C",'MAPA DE RIESGOS'!$AF126),"")</f>
        <v/>
      </c>
      <c r="S12" s="355" t="str">
        <f>IF(AND('MAPA DE RIESGOS'!$AP127="Muy Alta",'MAPA DE RIESGOS'!$AR127="Leve"),CONCATENATE("R",'MAPA DE RIESGOS'!$H127,"C",'MAPA DE RIESGOS'!$AF127),"")</f>
        <v/>
      </c>
      <c r="T12" s="355" t="str">
        <f>IF(AND('MAPA DE RIESGOS'!$AP128="Muy Alta",'MAPA DE RIESGOS'!$AR128="Leve"),CONCATENATE("R",'MAPA DE RIESGOS'!$H128,"C",'MAPA DE RIESGOS'!$AF128),"")</f>
        <v/>
      </c>
      <c r="U12" s="355" t="str">
        <f>IF(AND('MAPA DE RIESGOS'!$AP129="Muy Alta",'MAPA DE RIESGOS'!$AR129="Leve"),CONCATENATE("R",'MAPA DE RIESGOS'!$H129,"C",'MAPA DE RIESGOS'!$AF129),"")</f>
        <v/>
      </c>
      <c r="V12" s="355" t="str">
        <f>IF(AND('MAPA DE RIESGOS'!$AP136="Muy Alta",'MAPA DE RIESGOS'!$AR136="Leve"),CONCATENATE("R",'MAPA DE RIESGOS'!$H136,"C",'MAPA DE RIESGOS'!$AF136),"")</f>
        <v/>
      </c>
      <c r="W12" s="355" t="str">
        <f>IF(AND('MAPA DE RIESGOS'!$AP137="Muy Alta",'MAPA DE RIESGOS'!$AR137="Leve"),CONCATENATE("R",'MAPA DE RIESGOS'!$H137,"C",'MAPA DE RIESGOS'!$AF137),"")</f>
        <v/>
      </c>
      <c r="X12" s="355" t="str">
        <f>IF(AND('MAPA DE RIESGOS'!$AP138="Muy Alta",'MAPA DE RIESGOS'!$AR138="Leve"),CONCATENATE("R",'MAPA DE RIESGOS'!$H138,"C",'MAPA DE RIESGOS'!$AF138),"")</f>
        <v/>
      </c>
      <c r="Y12" s="355" t="str">
        <f>IF(AND('MAPA DE RIESGOS'!$AP139="Muy Alta",'MAPA DE RIESGOS'!$AR139="Leve"),CONCATENATE("R",'MAPA DE RIESGOS'!$H139,"C",'MAPA DE RIESGOS'!$AF139),"")</f>
        <v/>
      </c>
      <c r="Z12" s="355" t="str">
        <f>IF(AND('MAPA DE RIESGOS'!$AP140="Muy Alta",'MAPA DE RIESGOS'!$AR140="Leve"),CONCATENATE("R",'MAPA DE RIESGOS'!$H140,"C",'MAPA DE RIESGOS'!$AF140),"")</f>
        <v/>
      </c>
      <c r="AA12" s="356" t="str">
        <f>IF(AND('MAPA DE RIESGOS'!$AP141="Muy Alta",'MAPA DE RIESGOS'!$AR141="Leve"),CONCATENATE("R",'MAPA DE RIESGOS'!$H141,"C",'MAPA DE RIESGOS'!$AF141),"")</f>
        <v/>
      </c>
      <c r="AB12" s="354" t="str">
        <f>IF(AND('MAPA DE RIESGOS'!$AP118="Muy Alta",'MAPA DE RIESGOS'!$AR118="Menor"),CONCATENATE("R",'MAPA DE RIESGOS'!$H118,"C",'MAPA DE RIESGOS'!$AF118),"")</f>
        <v/>
      </c>
      <c r="AC12" s="355" t="str">
        <f>IF(AND('MAPA DE RIESGOS'!$AP119="Muy Alta",'MAPA DE RIESGOS'!$AR119="Menor"),CONCATENATE("R",'MAPA DE RIESGOS'!$H119,"C",'MAPA DE RIESGOS'!$AF119),"")</f>
        <v/>
      </c>
      <c r="AD12" s="355" t="str">
        <f>IF(AND('MAPA DE RIESGOS'!$AP120="Muy Alta",'MAPA DE RIESGOS'!$AR120="Menor"),CONCATENATE("R",'MAPA DE RIESGOS'!$H120,"C",'MAPA DE RIESGOS'!$AF120),"")</f>
        <v/>
      </c>
      <c r="AE12" s="355" t="str">
        <f>IF(AND('MAPA DE RIESGOS'!$AP121="Muy Alta",'MAPA DE RIESGOS'!$AR121="Menor"),CONCATENATE("R",'MAPA DE RIESGOS'!$H121,"C",'MAPA DE RIESGOS'!$AF121),"")</f>
        <v/>
      </c>
      <c r="AF12" s="355" t="str">
        <f>IF(AND('MAPA DE RIESGOS'!$AP122="Muy Alta",'MAPA DE RIESGOS'!$AR122="Menor"),CONCATENATE("R",'MAPA DE RIESGOS'!$H122,"C",'MAPA DE RIESGOS'!$AF122),"")</f>
        <v/>
      </c>
      <c r="AG12" s="355" t="str">
        <f>IF(AND('MAPA DE RIESGOS'!$AP123="Muy Alta",'MAPA DE RIESGOS'!$AR123="Menor"),CONCATENATE("R",'MAPA DE RIESGOS'!$H123,"C",'MAPA DE RIESGOS'!$AF123),"")</f>
        <v/>
      </c>
      <c r="AH12" s="355" t="str">
        <f>IF(AND('MAPA DE RIESGOS'!$AP124="Muy Alta",'MAPA DE RIESGOS'!$AR124="Menor"),CONCATENATE("R",'MAPA DE RIESGOS'!$H124,"C",'MAPA DE RIESGOS'!$AF124),"")</f>
        <v/>
      </c>
      <c r="AI12" s="355" t="str">
        <f>IF(AND('MAPA DE RIESGOS'!$AP125="Muy Alta",'MAPA DE RIESGOS'!$AR125="Menor"),CONCATENATE("R",'MAPA DE RIESGOS'!$H125,"C",'MAPA DE RIESGOS'!$AF125),"")</f>
        <v/>
      </c>
      <c r="AJ12" s="355" t="str">
        <f>IF(AND('MAPA DE RIESGOS'!$AP126="Muy Alta",'MAPA DE RIESGOS'!$AR126="Menor"),CONCATENATE("R",'MAPA DE RIESGOS'!$H126,"C",'MAPA DE RIESGOS'!$AF126),"")</f>
        <v/>
      </c>
      <c r="AK12" s="355" t="str">
        <f>IF(AND('MAPA DE RIESGOS'!$AP127="Muy Alta",'MAPA DE RIESGOS'!$AR127="Menor"),CONCATENATE("R",'MAPA DE RIESGOS'!$H127,"C",'MAPA DE RIESGOS'!$AF127),"")</f>
        <v/>
      </c>
      <c r="AL12" s="355" t="str">
        <f>IF(AND('MAPA DE RIESGOS'!$AP128="Muy Alta",'MAPA DE RIESGOS'!$AR128="Menor"),CONCATENATE("R",'MAPA DE RIESGOS'!$H128,"C",'MAPA DE RIESGOS'!$AF128),"")</f>
        <v/>
      </c>
      <c r="AM12" s="355" t="str">
        <f>IF(AND('MAPA DE RIESGOS'!$AP129="Muy Alta",'MAPA DE RIESGOS'!$AR129="Menor"),CONCATENATE("R",'MAPA DE RIESGOS'!$H129,"C",'MAPA DE RIESGOS'!$AF129),"")</f>
        <v/>
      </c>
      <c r="AN12" s="355" t="str">
        <f>IF(AND('MAPA DE RIESGOS'!$AP136="Muy Alta",'MAPA DE RIESGOS'!$AR136="Menor"),CONCATENATE("R",'MAPA DE RIESGOS'!$H136,"C",'MAPA DE RIESGOS'!$AF136),"")</f>
        <v/>
      </c>
      <c r="AO12" s="355" t="str">
        <f>IF(AND('MAPA DE RIESGOS'!$AP137="Muy Alta",'MAPA DE RIESGOS'!$AR137="Menor"),CONCATENATE("R",'MAPA DE RIESGOS'!$H137,"C",'MAPA DE RIESGOS'!$AF137),"")</f>
        <v/>
      </c>
      <c r="AP12" s="355" t="str">
        <f>IF(AND('MAPA DE RIESGOS'!$AP138="Muy Alta",'MAPA DE RIESGOS'!$AR138="Menor"),CONCATENATE("R",'MAPA DE RIESGOS'!$H138,"C",'MAPA DE RIESGOS'!$AF138),"")</f>
        <v/>
      </c>
      <c r="AQ12" s="355" t="str">
        <f>IF(AND('MAPA DE RIESGOS'!$AP139="Muy Alta",'MAPA DE RIESGOS'!$AR139="Menor"),CONCATENATE("R",'MAPA DE RIESGOS'!$H139,"C",'MAPA DE RIESGOS'!$AF139),"")</f>
        <v/>
      </c>
      <c r="AR12" s="355" t="str">
        <f>IF(AND('MAPA DE RIESGOS'!$AP140="Muy Alta",'MAPA DE RIESGOS'!$AR140="Menor"),CONCATENATE("R",'MAPA DE RIESGOS'!$H140,"C",'MAPA DE RIESGOS'!$AF140),"")</f>
        <v/>
      </c>
      <c r="AS12" s="356" t="str">
        <f>IF(AND('MAPA DE RIESGOS'!$AP141="Muy Alta",'MAPA DE RIESGOS'!$AR141="Menor"),CONCATENATE("R",'MAPA DE RIESGOS'!$H141,"C",'MAPA DE RIESGOS'!$AF141),"")</f>
        <v/>
      </c>
      <c r="AT12" s="354" t="str">
        <f>IF(AND('MAPA DE RIESGOS'!$AP118="Muy Alta",'MAPA DE RIESGOS'!$AR118="Moderado"),CONCATENATE("R",'MAPA DE RIESGOS'!$H118,"C",'MAPA DE RIESGOS'!$AF118),"")</f>
        <v/>
      </c>
      <c r="AU12" s="355" t="str">
        <f>IF(AND('MAPA DE RIESGOS'!$AP119="Muy Alta",'MAPA DE RIESGOS'!$AR119="Moderado"),CONCATENATE("R",'MAPA DE RIESGOS'!$H119,"C",'MAPA DE RIESGOS'!$AF119),"")</f>
        <v/>
      </c>
      <c r="AV12" s="355" t="str">
        <f>IF(AND('MAPA DE RIESGOS'!$AP120="Muy Alta",'MAPA DE RIESGOS'!$AR120="Moderado"),CONCATENATE("R",'MAPA DE RIESGOS'!$H120,"C",'MAPA DE RIESGOS'!$AF120),"")</f>
        <v/>
      </c>
      <c r="AW12" s="355" t="str">
        <f>IF(AND('MAPA DE RIESGOS'!$AP121="Muy Alta",'MAPA DE RIESGOS'!$AR121="Moderado"),CONCATENATE("R",'MAPA DE RIESGOS'!$H121,"C",'MAPA DE RIESGOS'!$AF121),"")</f>
        <v/>
      </c>
      <c r="AX12" s="355" t="str">
        <f>IF(AND('MAPA DE RIESGOS'!$AP122="Muy Alta",'MAPA DE RIESGOS'!$AR122="Moderado"),CONCATENATE("R",'MAPA DE RIESGOS'!$H122,"C",'MAPA DE RIESGOS'!$AF122),"")</f>
        <v/>
      </c>
      <c r="AY12" s="355" t="str">
        <f>IF(AND('MAPA DE RIESGOS'!$AP123="Muy Alta",'MAPA DE RIESGOS'!$AR123="Moderado"),CONCATENATE("R",'MAPA DE RIESGOS'!$H123,"C",'MAPA DE RIESGOS'!$AF123),"")</f>
        <v/>
      </c>
      <c r="AZ12" s="355" t="str">
        <f>IF(AND('MAPA DE RIESGOS'!$AP124="Muy Alta",'MAPA DE RIESGOS'!$AR124="Moderado"),CONCATENATE("R",'MAPA DE RIESGOS'!$H124,"C",'MAPA DE RIESGOS'!$AF124),"")</f>
        <v/>
      </c>
      <c r="BA12" s="355" t="str">
        <f>IF(AND('MAPA DE RIESGOS'!$AP125="Muy Alta",'MAPA DE RIESGOS'!$AR125="Moderado"),CONCATENATE("R",'MAPA DE RIESGOS'!$H125,"C",'MAPA DE RIESGOS'!$AF125),"")</f>
        <v/>
      </c>
      <c r="BB12" s="355" t="str">
        <f>IF(AND('MAPA DE RIESGOS'!$AP126="Muy Alta",'MAPA DE RIESGOS'!$AR126="Moderado"),CONCATENATE("R",'MAPA DE RIESGOS'!$H126,"C",'MAPA DE RIESGOS'!$AF126),"")</f>
        <v/>
      </c>
      <c r="BC12" s="355" t="str">
        <f>IF(AND('MAPA DE RIESGOS'!$AP127="Muy Alta",'MAPA DE RIESGOS'!$AR127="Moderado"),CONCATENATE("R",'MAPA DE RIESGOS'!$H127,"C",'MAPA DE RIESGOS'!$AF127),"")</f>
        <v/>
      </c>
      <c r="BD12" s="355" t="str">
        <f>IF(AND('MAPA DE RIESGOS'!$AP128="Muy Alta",'MAPA DE RIESGOS'!$AR128="Moderado"),CONCATENATE("R",'MAPA DE RIESGOS'!$H128,"C",'MAPA DE RIESGOS'!$AF128),"")</f>
        <v/>
      </c>
      <c r="BE12" s="355" t="str">
        <f>IF(AND('MAPA DE RIESGOS'!$AP129="Muy Alta",'MAPA DE RIESGOS'!$AR129="Moderado"),CONCATENATE("R",'MAPA DE RIESGOS'!$H129,"C",'MAPA DE RIESGOS'!$AF129),"")</f>
        <v/>
      </c>
      <c r="BF12" s="355" t="str">
        <f>IF(AND('MAPA DE RIESGOS'!$AP136="Muy Alta",'MAPA DE RIESGOS'!$AR136="Moderado"),CONCATENATE("R",'MAPA DE RIESGOS'!$H136,"C",'MAPA DE RIESGOS'!$AF136),"")</f>
        <v/>
      </c>
      <c r="BG12" s="355" t="str">
        <f>IF(AND('MAPA DE RIESGOS'!$AP137="Muy Alta",'MAPA DE RIESGOS'!$AR137="Moderado"),CONCATENATE("R",'MAPA DE RIESGOS'!$H137,"C",'MAPA DE RIESGOS'!$AF137),"")</f>
        <v/>
      </c>
      <c r="BH12" s="355" t="str">
        <f>IF(AND('MAPA DE RIESGOS'!$AP138="Muy Alta",'MAPA DE RIESGOS'!$AR138="Moderado"),CONCATENATE("R",'MAPA DE RIESGOS'!$H138,"C",'MAPA DE RIESGOS'!$AF138),"")</f>
        <v/>
      </c>
      <c r="BI12" s="355" t="str">
        <f>IF(AND('MAPA DE RIESGOS'!$AP139="Muy Alta",'MAPA DE RIESGOS'!$AR139="Moderado"),CONCATENATE("R",'MAPA DE RIESGOS'!$H139,"C",'MAPA DE RIESGOS'!$AF139),"")</f>
        <v/>
      </c>
      <c r="BJ12" s="355" t="str">
        <f>IF(AND('MAPA DE RIESGOS'!$AP140="Muy Alta",'MAPA DE RIESGOS'!$AR140="Moderado"),CONCATENATE("R",'MAPA DE RIESGOS'!$H140,"C",'MAPA DE RIESGOS'!$AF140),"")</f>
        <v/>
      </c>
      <c r="BK12" s="356" t="str">
        <f>IF(AND('MAPA DE RIESGOS'!$AP141="Muy Alta",'MAPA DE RIESGOS'!$AR141="Moderado"),CONCATENATE("R",'MAPA DE RIESGOS'!$H141,"C",'MAPA DE RIESGOS'!$AF141),"")</f>
        <v/>
      </c>
      <c r="BL12" s="354" t="str">
        <f>IF(AND('MAPA DE RIESGOS'!$AP118="Muy Alta",'MAPA DE RIESGOS'!$AR118="Mayor"),CONCATENATE("R",'MAPA DE RIESGOS'!$H118,"C",'MAPA DE RIESGOS'!$AF118),"")</f>
        <v/>
      </c>
      <c r="BM12" s="355" t="str">
        <f>IF(AND('MAPA DE RIESGOS'!$AP119="Muy Alta",'MAPA DE RIESGOS'!$AR119="Mayor"),CONCATENATE("R",'MAPA DE RIESGOS'!$H119,"C",'MAPA DE RIESGOS'!$AF119),"")</f>
        <v/>
      </c>
      <c r="BN12" s="355" t="str">
        <f>IF(AND('MAPA DE RIESGOS'!$AP120="Muy Alta",'MAPA DE RIESGOS'!$AR120="Mayor"),CONCATENATE("R",'MAPA DE RIESGOS'!$H120,"C",'MAPA DE RIESGOS'!$AF120),"")</f>
        <v/>
      </c>
      <c r="BO12" s="355" t="str">
        <f>IF(AND('MAPA DE RIESGOS'!$AP121="Muy Alta",'MAPA DE RIESGOS'!$AR121="Mayor"),CONCATENATE("R",'MAPA DE RIESGOS'!$H121,"C",'MAPA DE RIESGOS'!$AF121),"")</f>
        <v/>
      </c>
      <c r="BP12" s="355" t="str">
        <f>IF(AND('MAPA DE RIESGOS'!$AP122="Muy Alta",'MAPA DE RIESGOS'!$AR122="Mayor"),CONCATENATE("R",'MAPA DE RIESGOS'!$H122,"C",'MAPA DE RIESGOS'!$AF122),"")</f>
        <v/>
      </c>
      <c r="BQ12" s="355" t="str">
        <f>IF(AND('MAPA DE RIESGOS'!$AP123="Muy Alta",'MAPA DE RIESGOS'!$AR123="Mayor"),CONCATENATE("R",'MAPA DE RIESGOS'!$H123,"C",'MAPA DE RIESGOS'!$AF123),"")</f>
        <v/>
      </c>
      <c r="BR12" s="355" t="str">
        <f>IF(AND('MAPA DE RIESGOS'!$AP124="Muy Alta",'MAPA DE RIESGOS'!$AR124="Mayor"),CONCATENATE("R",'MAPA DE RIESGOS'!$H124,"C",'MAPA DE RIESGOS'!$AF124),"")</f>
        <v/>
      </c>
      <c r="BS12" s="355" t="str">
        <f>IF(AND('MAPA DE RIESGOS'!$AP125="Muy Alta",'MAPA DE RIESGOS'!$AR125="Mayor"),CONCATENATE("R",'MAPA DE RIESGOS'!$H125,"C",'MAPA DE RIESGOS'!$AF125),"")</f>
        <v/>
      </c>
      <c r="BT12" s="355" t="str">
        <f>IF(AND('MAPA DE RIESGOS'!$AP126="Muy Alta",'MAPA DE RIESGOS'!$AR126="Mayor"),CONCATENATE("R",'MAPA DE RIESGOS'!$H126,"C",'MAPA DE RIESGOS'!$AF126),"")</f>
        <v/>
      </c>
      <c r="BU12" s="355" t="str">
        <f>IF(AND('MAPA DE RIESGOS'!$AP127="Muy Alta",'MAPA DE RIESGOS'!$AR127="Mayor"),CONCATENATE("R",'MAPA DE RIESGOS'!$H127,"C",'MAPA DE RIESGOS'!$AF127),"")</f>
        <v/>
      </c>
      <c r="BV12" s="355" t="str">
        <f>IF(AND('MAPA DE RIESGOS'!$AP128="Muy Alta",'MAPA DE RIESGOS'!$AR128="Mayor"),CONCATENATE("R",'MAPA DE RIESGOS'!$H128,"C",'MAPA DE RIESGOS'!$AF128),"")</f>
        <v/>
      </c>
      <c r="BW12" s="355" t="str">
        <f>IF(AND('MAPA DE RIESGOS'!$AP129="Muy Alta",'MAPA DE RIESGOS'!$AR129="Mayor"),CONCATENATE("R",'MAPA DE RIESGOS'!$H129,"C",'MAPA DE RIESGOS'!$AF129),"")</f>
        <v/>
      </c>
      <c r="BX12" s="355" t="str">
        <f>IF(AND('MAPA DE RIESGOS'!$AP136="Muy Alta",'MAPA DE RIESGOS'!$AR136="Mayor"),CONCATENATE("R",'MAPA DE RIESGOS'!$H136,"C",'MAPA DE RIESGOS'!$AF136),"")</f>
        <v/>
      </c>
      <c r="BY12" s="355" t="str">
        <f>IF(AND('MAPA DE RIESGOS'!$AP137="Muy Alta",'MAPA DE RIESGOS'!$AR137="Mayor"),CONCATENATE("R",'MAPA DE RIESGOS'!$H137,"C",'MAPA DE RIESGOS'!$AF137),"")</f>
        <v/>
      </c>
      <c r="BZ12" s="355" t="str">
        <f>IF(AND('MAPA DE RIESGOS'!$AP138="Muy Alta",'MAPA DE RIESGOS'!$AR138="Mayor"),CONCATENATE("R",'MAPA DE RIESGOS'!$H138,"C",'MAPA DE RIESGOS'!$AF138),"")</f>
        <v/>
      </c>
      <c r="CA12" s="355" t="str">
        <f>IF(AND('MAPA DE RIESGOS'!$AP139="Muy Alta",'MAPA DE RIESGOS'!$AR139="Mayor"),CONCATENATE("R",'MAPA DE RIESGOS'!$H139,"C",'MAPA DE RIESGOS'!$AF139),"")</f>
        <v/>
      </c>
      <c r="CB12" s="355" t="str">
        <f>IF(AND('MAPA DE RIESGOS'!$AP140="Muy Alta",'MAPA DE RIESGOS'!$AR140="Mayor"),CONCATENATE("R",'MAPA DE RIESGOS'!$H140,"C",'MAPA DE RIESGOS'!$AF140),"")</f>
        <v/>
      </c>
      <c r="CC12" s="356" t="str">
        <f>IF(AND('MAPA DE RIESGOS'!$AP141="Muy Alta",'MAPA DE RIESGOS'!$AR141="Mayor"),CONCATENATE("R",'MAPA DE RIESGOS'!$H141,"C",'MAPA DE RIESGOS'!$AF141),"")</f>
        <v/>
      </c>
      <c r="CD12" s="357" t="str">
        <f>IF(AND('MAPA DE RIESGOS'!$AP118="Muy Alta",'MAPA DE RIESGOS'!$AR118="Catastrófico"),CONCATENATE("R",'MAPA DE RIESGOS'!$H118,"C",'MAPA DE RIESGOS'!$AF118),"")</f>
        <v/>
      </c>
      <c r="CE12" s="357" t="str">
        <f>IF(AND('MAPA DE RIESGOS'!$AP119="Muy Alta",'MAPA DE RIESGOS'!$AR119="Catastrófico"),CONCATENATE("R",'MAPA DE RIESGOS'!$H119,"C",'MAPA DE RIESGOS'!$AF119),"")</f>
        <v/>
      </c>
      <c r="CF12" s="357" t="str">
        <f>IF(AND('MAPA DE RIESGOS'!$AP120="Muy Alta",'MAPA DE RIESGOS'!$AR120="Catastrófico"),CONCATENATE("R",'MAPA DE RIESGOS'!$H120,"C",'MAPA DE RIESGOS'!$AF120),"")</f>
        <v/>
      </c>
      <c r="CG12" s="357" t="str">
        <f>IF(AND('MAPA DE RIESGOS'!$AP121="Muy Alta",'MAPA DE RIESGOS'!$AR121="Catastrófico"),CONCATENATE("R",'MAPA DE RIESGOS'!$H121,"C",'MAPA DE RIESGOS'!$AF121),"")</f>
        <v/>
      </c>
      <c r="CH12" s="357" t="str">
        <f>IF(AND('MAPA DE RIESGOS'!$AP122="Muy Alta",'MAPA DE RIESGOS'!$AR122="Catastrófico"),CONCATENATE("R",'MAPA DE RIESGOS'!$H122,"C",'MAPA DE RIESGOS'!$AF122),"")</f>
        <v/>
      </c>
      <c r="CI12" s="357" t="str">
        <f>IF(AND('MAPA DE RIESGOS'!$AP123="Muy Alta",'MAPA DE RIESGOS'!$AR123="Catastrófico"),CONCATENATE("R",'MAPA DE RIESGOS'!$H123,"C",'MAPA DE RIESGOS'!$AF123),"")</f>
        <v/>
      </c>
      <c r="CJ12" s="357" t="str">
        <f>IF(AND('MAPA DE RIESGOS'!$AP124="Muy Alta",'MAPA DE RIESGOS'!$AR124="Catastrófico"),CONCATENATE("R",'MAPA DE RIESGOS'!$H124,"C",'MAPA DE RIESGOS'!$AF124),"")</f>
        <v/>
      </c>
      <c r="CK12" s="357" t="str">
        <f>IF(AND('MAPA DE RIESGOS'!$AP125="Muy Alta",'MAPA DE RIESGOS'!$AR125="Catastrófico"),CONCATENATE("R",'MAPA DE RIESGOS'!$H125,"C",'MAPA DE RIESGOS'!$AF125),"")</f>
        <v/>
      </c>
      <c r="CL12" s="357" t="str">
        <f>IF(AND('MAPA DE RIESGOS'!$AP126="Muy Alta",'MAPA DE RIESGOS'!$AR126="Catastrófico"),CONCATENATE("R",'MAPA DE RIESGOS'!$H126,"C",'MAPA DE RIESGOS'!$AF126),"")</f>
        <v/>
      </c>
      <c r="CM12" s="357" t="str">
        <f>IF(AND('MAPA DE RIESGOS'!$AP127="Muy Alta",'MAPA DE RIESGOS'!$AR127="Catastrófico"),CONCATENATE("R",'MAPA DE RIESGOS'!$H127,"C",'MAPA DE RIESGOS'!$AF127),"")</f>
        <v/>
      </c>
      <c r="CN12" s="357" t="str">
        <f>IF(AND('MAPA DE RIESGOS'!$AP128="Muy Alta",'MAPA DE RIESGOS'!$AR128="Catastrófico"),CONCATENATE("R",'MAPA DE RIESGOS'!$H128,"C",'MAPA DE RIESGOS'!$AF128),"")</f>
        <v/>
      </c>
      <c r="CO12" s="357" t="str">
        <f>IF(AND('MAPA DE RIESGOS'!$AP129="Muy Alta",'MAPA DE RIESGOS'!$AR129="Catastrófico"),CONCATENATE("R",'MAPA DE RIESGOS'!$H129,"C",'MAPA DE RIESGOS'!$AF129),"")</f>
        <v/>
      </c>
      <c r="CP12" s="357" t="str">
        <f>IF(AND('MAPA DE RIESGOS'!$AP136="Muy Alta",'MAPA DE RIESGOS'!$AR136="Catastrófico"),CONCATENATE("R",'MAPA DE RIESGOS'!$H136,"C",'MAPA DE RIESGOS'!$AF136),"")</f>
        <v/>
      </c>
      <c r="CQ12" s="357" t="str">
        <f>IF(AND('MAPA DE RIESGOS'!$AP137="Muy Alta",'MAPA DE RIESGOS'!$AR137="Catastrófico"),CONCATENATE("R",'MAPA DE RIESGOS'!$H137,"C",'MAPA DE RIESGOS'!$AF137),"")</f>
        <v/>
      </c>
      <c r="CR12" s="357" t="str">
        <f>IF(AND('MAPA DE RIESGOS'!$AP138="Muy Alta",'MAPA DE RIESGOS'!$AR138="Catastrófico"),CONCATENATE("R",'MAPA DE RIESGOS'!$H138,"C",'MAPA DE RIESGOS'!$AF138),"")</f>
        <v/>
      </c>
      <c r="CS12" s="357" t="str">
        <f>IF(AND('MAPA DE RIESGOS'!$AP139="Muy Alta",'MAPA DE RIESGOS'!$AR139="Catastrófico"),CONCATENATE("R",'MAPA DE RIESGOS'!$H139,"C",'MAPA DE RIESGOS'!$AF139),"")</f>
        <v/>
      </c>
      <c r="CT12" s="357" t="str">
        <f>IF(AND('MAPA DE RIESGOS'!$AP140="Muy Alta",'MAPA DE RIESGOS'!$AR140="Catastrófico"),CONCATENATE("R",'MAPA DE RIESGOS'!$H140,"C",'MAPA DE RIESGOS'!$AF140),"")</f>
        <v/>
      </c>
      <c r="CU12" s="358" t="str">
        <f>IF(AND('MAPA DE RIESGOS'!$AP141="Muy Alta",'MAPA DE RIESGOS'!$AR141="Catastrófico"),CONCATENATE("R",'MAPA DE RIESGOS'!$H141,"C",'MAPA DE RIESGOS'!$AF141),"")</f>
        <v/>
      </c>
      <c r="CV12" s="67"/>
      <c r="CW12" s="900"/>
      <c r="CX12" s="901"/>
      <c r="CY12" s="901"/>
      <c r="CZ12" s="901"/>
      <c r="DA12" s="901"/>
      <c r="DB12" s="902"/>
    </row>
    <row r="13" spans="2:106" ht="32.5" customHeight="1">
      <c r="B13" s="893"/>
      <c r="C13" s="893"/>
      <c r="D13" s="894"/>
      <c r="E13" s="882"/>
      <c r="F13" s="883"/>
      <c r="G13" s="883"/>
      <c r="H13" s="883"/>
      <c r="I13" s="884"/>
      <c r="J13" s="354" t="str">
        <f>IF(AND('MAPA DE RIESGOS'!$AP142="Muy Alta",'MAPA DE RIESGOS'!$AR142="Leve"),CONCATENATE("R",'MAPA DE RIESGOS'!$H142,"C",'MAPA DE RIESGOS'!$AF142),"")</f>
        <v/>
      </c>
      <c r="K13" s="355" t="str">
        <f>IF(AND('MAPA DE RIESGOS'!$AP143="Muy Alta",'MAPA DE RIESGOS'!$AR143="Leve"),CONCATENATE("R",'MAPA DE RIESGOS'!$H143,"C",'MAPA DE RIESGOS'!$AF143),"")</f>
        <v/>
      </c>
      <c r="L13" s="355" t="str">
        <f>IF(AND('MAPA DE RIESGOS'!$AP144="Muy Alta",'MAPA DE RIESGOS'!$AR144="Leve"),CONCATENATE("R",'MAPA DE RIESGOS'!$H144,"C",'MAPA DE RIESGOS'!$AF144),"")</f>
        <v/>
      </c>
      <c r="M13" s="355" t="str">
        <f>IF(AND('MAPA DE RIESGOS'!$AP145="Muy Alta",'MAPA DE RIESGOS'!$AR145="Leve"),CONCATENATE("R",'MAPA DE RIESGOS'!$H145,"C",'MAPA DE RIESGOS'!$AF145),"")</f>
        <v/>
      </c>
      <c r="N13" s="355" t="str">
        <f>IF(AND('MAPA DE RIESGOS'!$AP146="Muy Alta",'MAPA DE RIESGOS'!$AR146="Leve"),CONCATENATE("R",'MAPA DE RIESGOS'!$H146,"C",'MAPA DE RIESGOS'!$AF146),"")</f>
        <v/>
      </c>
      <c r="O13" s="355" t="str">
        <f>IF(AND('MAPA DE RIESGOS'!$AP147="Muy Alta",'MAPA DE RIESGOS'!$AR147="Leve"),CONCATENATE("R",'MAPA DE RIESGOS'!$H147,"C",'MAPA DE RIESGOS'!$AF147),"")</f>
        <v/>
      </c>
      <c r="P13" s="355" t="str">
        <f>IF(AND('MAPA DE RIESGOS'!$AP148="Muy Alta",'MAPA DE RIESGOS'!$AR148="Leve"),CONCATENATE("R",'MAPA DE RIESGOS'!$H148,"C",'MAPA DE RIESGOS'!$AF148),"")</f>
        <v/>
      </c>
      <c r="Q13" s="355" t="str">
        <f>IF(AND('MAPA DE RIESGOS'!$AP149="Muy Alta",'MAPA DE RIESGOS'!$AR149="Leve"),CONCATENATE("R",'MAPA DE RIESGOS'!$H149,"C",'MAPA DE RIESGOS'!$AF149),"")</f>
        <v/>
      </c>
      <c r="R13" s="355" t="str">
        <f>IF(AND('MAPA DE RIESGOS'!$AP150="Muy Alta",'MAPA DE RIESGOS'!$AR150="Leve"),CONCATENATE("R",'MAPA DE RIESGOS'!$H150,"C",'MAPA DE RIESGOS'!$AF150),"")</f>
        <v/>
      </c>
      <c r="S13" s="355" t="str">
        <f>IF(AND('MAPA DE RIESGOS'!$AP151="Muy Alta",'MAPA DE RIESGOS'!$AR151="Leve"),CONCATENATE("R",'MAPA DE RIESGOS'!$H151,"C",'MAPA DE RIESGOS'!$AF151),"")</f>
        <v/>
      </c>
      <c r="T13" s="355" t="str">
        <f>IF(AND('MAPA DE RIESGOS'!$AP152="Muy Alta",'MAPA DE RIESGOS'!$AR152="Leve"),CONCATENATE("R",'MAPA DE RIESGOS'!$H152,"C",'MAPA DE RIESGOS'!$AF152),"")</f>
        <v/>
      </c>
      <c r="U13" s="355" t="str">
        <f>IF(AND('MAPA DE RIESGOS'!$AP153="Muy Alta",'MAPA DE RIESGOS'!$AR153="Leve"),CONCATENATE("R",'MAPA DE RIESGOS'!$H153,"C",'MAPA DE RIESGOS'!$AF153),"")</f>
        <v/>
      </c>
      <c r="V13" s="355" t="str">
        <f>IF(AND('MAPA DE RIESGOS'!$AP154="Muy Alta",'MAPA DE RIESGOS'!$AR154="Leve"),CONCATENATE("R",'MAPA DE RIESGOS'!$H154,"C",'MAPA DE RIESGOS'!$AF154),"")</f>
        <v/>
      </c>
      <c r="W13" s="355" t="str">
        <f>IF(AND('MAPA DE RIESGOS'!$AP155="Muy Alta",'MAPA DE RIESGOS'!$AR155="Leve"),CONCATENATE("R",'MAPA DE RIESGOS'!$H155,"C",'MAPA DE RIESGOS'!$AF155),"")</f>
        <v/>
      </c>
      <c r="X13" s="355" t="str">
        <f>IF(AND('MAPA DE RIESGOS'!$AP156="Muy Alta",'MAPA DE RIESGOS'!$AR156="Leve"),CONCATENATE("R",'MAPA DE RIESGOS'!$H156,"C",'MAPA DE RIESGOS'!$AF156),"")</f>
        <v/>
      </c>
      <c r="Y13" s="355" t="str">
        <f>IF(AND('MAPA DE RIESGOS'!$AP157="Muy Alta",'MAPA DE RIESGOS'!$AR157="Leve"),CONCATENATE("R",'MAPA DE RIESGOS'!$H157,"C",'MAPA DE RIESGOS'!$AF157),"")</f>
        <v/>
      </c>
      <c r="Z13" s="355" t="str">
        <f>IF(AND('MAPA DE RIESGOS'!$AP158="Muy Alta",'MAPA DE RIESGOS'!$AR158="Leve"),CONCATENATE("R",'MAPA DE RIESGOS'!$H158,"C",'MAPA DE RIESGOS'!$AF158),"")</f>
        <v/>
      </c>
      <c r="AA13" s="356" t="str">
        <f>IF(AND('MAPA DE RIESGOS'!$AP159="Muy Alta",'MAPA DE RIESGOS'!$AR159="Leve"),CONCATENATE("R",'MAPA DE RIESGOS'!$H159,"C",'MAPA DE RIESGOS'!$AF159),"")</f>
        <v/>
      </c>
      <c r="AB13" s="354" t="str">
        <f>IF(AND('MAPA DE RIESGOS'!$AP142="Muy Alta",'MAPA DE RIESGOS'!$AR142="Menor"),CONCATENATE("R",'MAPA DE RIESGOS'!$H142,"C",'MAPA DE RIESGOS'!$AF142),"")</f>
        <v/>
      </c>
      <c r="AC13" s="355" t="str">
        <f>IF(AND('MAPA DE RIESGOS'!$AP143="Muy Alta",'MAPA DE RIESGOS'!$AR143="Menor"),CONCATENATE("R",'MAPA DE RIESGOS'!$H143,"C",'MAPA DE RIESGOS'!$AF143),"")</f>
        <v/>
      </c>
      <c r="AD13" s="355" t="str">
        <f>IF(AND('MAPA DE RIESGOS'!$AP144="Muy Alta",'MAPA DE RIESGOS'!$AR144="Menor"),CONCATENATE("R",'MAPA DE RIESGOS'!$H144,"C",'MAPA DE RIESGOS'!$AF144),"")</f>
        <v/>
      </c>
      <c r="AE13" s="355" t="str">
        <f>IF(AND('MAPA DE RIESGOS'!$AP145="Muy Alta",'MAPA DE RIESGOS'!$AR145="Menor"),CONCATENATE("R",'MAPA DE RIESGOS'!$H145,"C",'MAPA DE RIESGOS'!$AF145),"")</f>
        <v/>
      </c>
      <c r="AF13" s="355" t="str">
        <f>IF(AND('MAPA DE RIESGOS'!$AP146="Muy Alta",'MAPA DE RIESGOS'!$AR146="Menor"),CONCATENATE("R",'MAPA DE RIESGOS'!$H146,"C",'MAPA DE RIESGOS'!$AF146),"")</f>
        <v/>
      </c>
      <c r="AG13" s="355" t="str">
        <f>IF(AND('MAPA DE RIESGOS'!$AP147="Muy Alta",'MAPA DE RIESGOS'!$AR147="Menor"),CONCATENATE("R",'MAPA DE RIESGOS'!$H147,"C",'MAPA DE RIESGOS'!$AF147),"")</f>
        <v/>
      </c>
      <c r="AH13" s="355" t="str">
        <f>IF(AND('MAPA DE RIESGOS'!$AP148="Muy Alta",'MAPA DE RIESGOS'!$AR148="Menor"),CONCATENATE("R",'MAPA DE RIESGOS'!$H148,"C",'MAPA DE RIESGOS'!$AF148),"")</f>
        <v/>
      </c>
      <c r="AI13" s="355" t="str">
        <f>IF(AND('MAPA DE RIESGOS'!$AP149="Muy Alta",'MAPA DE RIESGOS'!$AR149="Menor"),CONCATENATE("R",'MAPA DE RIESGOS'!$H149,"C",'MAPA DE RIESGOS'!$AF149),"")</f>
        <v/>
      </c>
      <c r="AJ13" s="355" t="str">
        <f>IF(AND('MAPA DE RIESGOS'!$AP150="Muy Alta",'MAPA DE RIESGOS'!$AR150="Menor"),CONCATENATE("R",'MAPA DE RIESGOS'!$H150,"C",'MAPA DE RIESGOS'!$AF150),"")</f>
        <v/>
      </c>
      <c r="AK13" s="355" t="str">
        <f>IF(AND('MAPA DE RIESGOS'!$AP151="Muy Alta",'MAPA DE RIESGOS'!$AR151="Menor"),CONCATENATE("R",'MAPA DE RIESGOS'!$H151,"C",'MAPA DE RIESGOS'!$AF151),"")</f>
        <v/>
      </c>
      <c r="AL13" s="355" t="str">
        <f>IF(AND('MAPA DE RIESGOS'!$AP152="Muy Alta",'MAPA DE RIESGOS'!$AR152="Menor"),CONCATENATE("R",'MAPA DE RIESGOS'!$H152,"C",'MAPA DE RIESGOS'!$AF152),"")</f>
        <v/>
      </c>
      <c r="AM13" s="355" t="str">
        <f>IF(AND('MAPA DE RIESGOS'!$AP153="Muy Alta",'MAPA DE RIESGOS'!$AR153="Menor"),CONCATENATE("R",'MAPA DE RIESGOS'!$H153,"C",'MAPA DE RIESGOS'!$AF153),"")</f>
        <v/>
      </c>
      <c r="AN13" s="355" t="str">
        <f>IF(AND('MAPA DE RIESGOS'!$AP154="Muy Alta",'MAPA DE RIESGOS'!$AR154="Menor"),CONCATENATE("R",'MAPA DE RIESGOS'!$H154,"C",'MAPA DE RIESGOS'!$AF154),"")</f>
        <v/>
      </c>
      <c r="AO13" s="355" t="str">
        <f>IF(AND('MAPA DE RIESGOS'!$AP155="Muy Alta",'MAPA DE RIESGOS'!$AR155="Menor"),CONCATENATE("R",'MAPA DE RIESGOS'!$H155,"C",'MAPA DE RIESGOS'!$AF155),"")</f>
        <v/>
      </c>
      <c r="AP13" s="355" t="str">
        <f>IF(AND('MAPA DE RIESGOS'!$AP156="Muy Alta",'MAPA DE RIESGOS'!$AR156="Menor"),CONCATENATE("R",'MAPA DE RIESGOS'!$H156,"C",'MAPA DE RIESGOS'!$AF156),"")</f>
        <v/>
      </c>
      <c r="AQ13" s="355" t="str">
        <f>IF(AND('MAPA DE RIESGOS'!$AP157="Muy Alta",'MAPA DE RIESGOS'!$AR157="Menor"),CONCATENATE("R",'MAPA DE RIESGOS'!$H157,"C",'MAPA DE RIESGOS'!$AF157),"")</f>
        <v/>
      </c>
      <c r="AR13" s="355" t="str">
        <f>IF(AND('MAPA DE RIESGOS'!$AP158="Muy Alta",'MAPA DE RIESGOS'!$AR158="Menor"),CONCATENATE("R",'MAPA DE RIESGOS'!$H158,"C",'MAPA DE RIESGOS'!$AF158),"")</f>
        <v/>
      </c>
      <c r="AS13" s="356" t="str">
        <f>IF(AND('MAPA DE RIESGOS'!$AP159="Muy Alta",'MAPA DE RIESGOS'!$AR159="Menor"),CONCATENATE("R",'MAPA DE RIESGOS'!$H159,"C",'MAPA DE RIESGOS'!$AF159),"")</f>
        <v/>
      </c>
      <c r="AT13" s="354" t="str">
        <f>IF(AND('MAPA DE RIESGOS'!$AP142="Muy Alta",'MAPA DE RIESGOS'!$AR142="Moderado"),CONCATENATE("R",'MAPA DE RIESGOS'!$H142,"C",'MAPA DE RIESGOS'!$AF142),"")</f>
        <v/>
      </c>
      <c r="AU13" s="355" t="str">
        <f>IF(AND('MAPA DE RIESGOS'!$AP143="Muy Alta",'MAPA DE RIESGOS'!$AR143="Moderado"),CONCATENATE("R",'MAPA DE RIESGOS'!$H143,"C",'MAPA DE RIESGOS'!$AF143),"")</f>
        <v/>
      </c>
      <c r="AV13" s="355" t="str">
        <f>IF(AND('MAPA DE RIESGOS'!$AP144="Muy Alta",'MAPA DE RIESGOS'!$AR144="Moderado"),CONCATENATE("R",'MAPA DE RIESGOS'!$H144,"C",'MAPA DE RIESGOS'!$AF144),"")</f>
        <v/>
      </c>
      <c r="AW13" s="355" t="str">
        <f>IF(AND('MAPA DE RIESGOS'!$AP145="Muy Alta",'MAPA DE RIESGOS'!$AR145="Moderado"),CONCATENATE("R",'MAPA DE RIESGOS'!$H145,"C",'MAPA DE RIESGOS'!$AF145),"")</f>
        <v/>
      </c>
      <c r="AX13" s="355" t="str">
        <f>IF(AND('MAPA DE RIESGOS'!$AP146="Muy Alta",'MAPA DE RIESGOS'!$AR146="Moderado"),CONCATENATE("R",'MAPA DE RIESGOS'!$H146,"C",'MAPA DE RIESGOS'!$AF146),"")</f>
        <v/>
      </c>
      <c r="AY13" s="355" t="str">
        <f>IF(AND('MAPA DE RIESGOS'!$AP147="Muy Alta",'MAPA DE RIESGOS'!$AR147="Moderado"),CONCATENATE("R",'MAPA DE RIESGOS'!$H147,"C",'MAPA DE RIESGOS'!$AF147),"")</f>
        <v/>
      </c>
      <c r="AZ13" s="355" t="str">
        <f>IF(AND('MAPA DE RIESGOS'!$AP148="Muy Alta",'MAPA DE RIESGOS'!$AR148="Moderado"),CONCATENATE("R",'MAPA DE RIESGOS'!$H148,"C",'MAPA DE RIESGOS'!$AF148),"")</f>
        <v/>
      </c>
      <c r="BA13" s="355" t="str">
        <f>IF(AND('MAPA DE RIESGOS'!$AP149="Muy Alta",'MAPA DE RIESGOS'!$AR149="Moderado"),CONCATENATE("R",'MAPA DE RIESGOS'!$H149,"C",'MAPA DE RIESGOS'!$AF149),"")</f>
        <v/>
      </c>
      <c r="BB13" s="355" t="str">
        <f>IF(AND('MAPA DE RIESGOS'!$AP150="Muy Alta",'MAPA DE RIESGOS'!$AR150="Moderado"),CONCATENATE("R",'MAPA DE RIESGOS'!$H150,"C",'MAPA DE RIESGOS'!$AF150),"")</f>
        <v/>
      </c>
      <c r="BC13" s="355" t="str">
        <f>IF(AND('MAPA DE RIESGOS'!$AP151="Muy Alta",'MAPA DE RIESGOS'!$AR151="Moderado"),CONCATENATE("R",'MAPA DE RIESGOS'!$H151,"C",'MAPA DE RIESGOS'!$AF151),"")</f>
        <v/>
      </c>
      <c r="BD13" s="355" t="str">
        <f>IF(AND('MAPA DE RIESGOS'!$AP152="Muy Alta",'MAPA DE RIESGOS'!$AR152="Moderado"),CONCATENATE("R",'MAPA DE RIESGOS'!$H152,"C",'MAPA DE RIESGOS'!$AF152),"")</f>
        <v/>
      </c>
      <c r="BE13" s="355" t="str">
        <f>IF(AND('MAPA DE RIESGOS'!$AP153="Muy Alta",'MAPA DE RIESGOS'!$AR153="Moderado"),CONCATENATE("R",'MAPA DE RIESGOS'!$H153,"C",'MAPA DE RIESGOS'!$AF153),"")</f>
        <v/>
      </c>
      <c r="BF13" s="355" t="str">
        <f>IF(AND('MAPA DE RIESGOS'!$AP154="Muy Alta",'MAPA DE RIESGOS'!$AR154="Moderado"),CONCATENATE("R",'MAPA DE RIESGOS'!$H154,"C",'MAPA DE RIESGOS'!$AF154),"")</f>
        <v/>
      </c>
      <c r="BG13" s="355" t="str">
        <f>IF(AND('MAPA DE RIESGOS'!$AP155="Muy Alta",'MAPA DE RIESGOS'!$AR155="Moderado"),CONCATENATE("R",'MAPA DE RIESGOS'!$H155,"C",'MAPA DE RIESGOS'!$AF155),"")</f>
        <v/>
      </c>
      <c r="BH13" s="355" t="str">
        <f>IF(AND('MAPA DE RIESGOS'!$AP156="Muy Alta",'MAPA DE RIESGOS'!$AR156="Moderado"),CONCATENATE("R",'MAPA DE RIESGOS'!$H156,"C",'MAPA DE RIESGOS'!$AF156),"")</f>
        <v/>
      </c>
      <c r="BI13" s="355" t="str">
        <f>IF(AND('MAPA DE RIESGOS'!$AP157="Muy Alta",'MAPA DE RIESGOS'!$AR157="Moderado"),CONCATENATE("R",'MAPA DE RIESGOS'!$H157,"C",'MAPA DE RIESGOS'!$AF157),"")</f>
        <v/>
      </c>
      <c r="BJ13" s="355" t="str">
        <f>IF(AND('MAPA DE RIESGOS'!$AP158="Muy Alta",'MAPA DE RIESGOS'!$AR158="Moderado"),CONCATENATE("R",'MAPA DE RIESGOS'!$H158,"C",'MAPA DE RIESGOS'!$AF158),"")</f>
        <v/>
      </c>
      <c r="BK13" s="356" t="str">
        <f>IF(AND('MAPA DE RIESGOS'!$AP159="Muy Alta",'MAPA DE RIESGOS'!$AR159="Moderado"),CONCATENATE("R",'MAPA DE RIESGOS'!$H159,"C",'MAPA DE RIESGOS'!$AF159),"")</f>
        <v/>
      </c>
      <c r="BL13" s="354" t="str">
        <f>IF(AND('MAPA DE RIESGOS'!$AP142="Muy Alta",'MAPA DE RIESGOS'!$AR142="Mayor"),CONCATENATE("R",'MAPA DE RIESGOS'!$H142,"C",'MAPA DE RIESGOS'!$AF142),"")</f>
        <v/>
      </c>
      <c r="BM13" s="355" t="str">
        <f>IF(AND('MAPA DE RIESGOS'!$AP143="Muy Alta",'MAPA DE RIESGOS'!$AR143="Mayor"),CONCATENATE("R",'MAPA DE RIESGOS'!$H143,"C",'MAPA DE RIESGOS'!$AF143),"")</f>
        <v/>
      </c>
      <c r="BN13" s="355" t="str">
        <f>IF(AND('MAPA DE RIESGOS'!$AP144="Muy Alta",'MAPA DE RIESGOS'!$AR144="Mayor"),CONCATENATE("R",'MAPA DE RIESGOS'!$H144,"C",'MAPA DE RIESGOS'!$AF144),"")</f>
        <v/>
      </c>
      <c r="BO13" s="355" t="str">
        <f>IF(AND('MAPA DE RIESGOS'!$AP145="Muy Alta",'MAPA DE RIESGOS'!$AR145="Mayor"),CONCATENATE("R",'MAPA DE RIESGOS'!$H145,"C",'MAPA DE RIESGOS'!$AF145),"")</f>
        <v/>
      </c>
      <c r="BP13" s="355" t="str">
        <f>IF(AND('MAPA DE RIESGOS'!$AP146="Muy Alta",'MAPA DE RIESGOS'!$AR146="Mayor"),CONCATENATE("R",'MAPA DE RIESGOS'!$H146,"C",'MAPA DE RIESGOS'!$AF146),"")</f>
        <v/>
      </c>
      <c r="BQ13" s="355" t="str">
        <f>IF(AND('MAPA DE RIESGOS'!$AP147="Muy Alta",'MAPA DE RIESGOS'!$AR147="Mayor"),CONCATENATE("R",'MAPA DE RIESGOS'!$H147,"C",'MAPA DE RIESGOS'!$AF147),"")</f>
        <v/>
      </c>
      <c r="BR13" s="355" t="str">
        <f>IF(AND('MAPA DE RIESGOS'!$AP148="Muy Alta",'MAPA DE RIESGOS'!$AR148="Mayor"),CONCATENATE("R",'MAPA DE RIESGOS'!$H148,"C",'MAPA DE RIESGOS'!$AF148),"")</f>
        <v/>
      </c>
      <c r="BS13" s="355" t="str">
        <f>IF(AND('MAPA DE RIESGOS'!$AP149="Muy Alta",'MAPA DE RIESGOS'!$AR149="Mayor"),CONCATENATE("R",'MAPA DE RIESGOS'!$H149,"C",'MAPA DE RIESGOS'!$AF149),"")</f>
        <v/>
      </c>
      <c r="BT13" s="355" t="str">
        <f>IF(AND('MAPA DE RIESGOS'!$AP150="Muy Alta",'MAPA DE RIESGOS'!$AR150="Mayor"),CONCATENATE("R",'MAPA DE RIESGOS'!$H150,"C",'MAPA DE RIESGOS'!$AF150),"")</f>
        <v/>
      </c>
      <c r="BU13" s="355" t="str">
        <f>IF(AND('MAPA DE RIESGOS'!$AP151="Muy Alta",'MAPA DE RIESGOS'!$AR151="Mayor"),CONCATENATE("R",'MAPA DE RIESGOS'!$H151,"C",'MAPA DE RIESGOS'!$AF151),"")</f>
        <v/>
      </c>
      <c r="BV13" s="355" t="str">
        <f>IF(AND('MAPA DE RIESGOS'!$AP152="Muy Alta",'MAPA DE RIESGOS'!$AR152="Mayor"),CONCATENATE("R",'MAPA DE RIESGOS'!$H152,"C",'MAPA DE RIESGOS'!$AF152),"")</f>
        <v/>
      </c>
      <c r="BW13" s="355" t="str">
        <f>IF(AND('MAPA DE RIESGOS'!$AP153="Muy Alta",'MAPA DE RIESGOS'!$AR153="Mayor"),CONCATENATE("R",'MAPA DE RIESGOS'!$H153,"C",'MAPA DE RIESGOS'!$AF153),"")</f>
        <v/>
      </c>
      <c r="BX13" s="355" t="str">
        <f>IF(AND('MAPA DE RIESGOS'!$AP154="Muy Alta",'MAPA DE RIESGOS'!$AR154="Mayor"),CONCATENATE("R",'MAPA DE RIESGOS'!$H154,"C",'MAPA DE RIESGOS'!$AF154),"")</f>
        <v/>
      </c>
      <c r="BY13" s="355" t="str">
        <f>IF(AND('MAPA DE RIESGOS'!$AP155="Muy Alta",'MAPA DE RIESGOS'!$AR155="Mayor"),CONCATENATE("R",'MAPA DE RIESGOS'!$H155,"C",'MAPA DE RIESGOS'!$AF155),"")</f>
        <v/>
      </c>
      <c r="BZ13" s="355" t="str">
        <f>IF(AND('MAPA DE RIESGOS'!$AP156="Muy Alta",'MAPA DE RIESGOS'!$AR156="Mayor"),CONCATENATE("R",'MAPA DE RIESGOS'!$H156,"C",'MAPA DE RIESGOS'!$AF156),"")</f>
        <v/>
      </c>
      <c r="CA13" s="355" t="str">
        <f>IF(AND('MAPA DE RIESGOS'!$AP157="Muy Alta",'MAPA DE RIESGOS'!$AR157="Mayor"),CONCATENATE("R",'MAPA DE RIESGOS'!$H157,"C",'MAPA DE RIESGOS'!$AF157),"")</f>
        <v/>
      </c>
      <c r="CB13" s="355" t="str">
        <f>IF(AND('MAPA DE RIESGOS'!$AP158="Muy Alta",'MAPA DE RIESGOS'!$AR158="Mayor"),CONCATENATE("R",'MAPA DE RIESGOS'!$H158,"C",'MAPA DE RIESGOS'!$AF158),"")</f>
        <v/>
      </c>
      <c r="CC13" s="356" t="str">
        <f>IF(AND('MAPA DE RIESGOS'!$AP159="Muy Alta",'MAPA DE RIESGOS'!$AR159="Mayor"),CONCATENATE("R",'MAPA DE RIESGOS'!$H159,"C",'MAPA DE RIESGOS'!$AF159),"")</f>
        <v/>
      </c>
      <c r="CD13" s="357" t="str">
        <f>IF(AND('MAPA DE RIESGOS'!$AP142="Muy Alta",'MAPA DE RIESGOS'!$AR142="Catastrófico"),CONCATENATE("R",'MAPA DE RIESGOS'!$H142,"C",'MAPA DE RIESGOS'!$AF142),"")</f>
        <v/>
      </c>
      <c r="CE13" s="357" t="str">
        <f>IF(AND('MAPA DE RIESGOS'!$AP143="Muy Alta",'MAPA DE RIESGOS'!$AR143="Catastrófico"),CONCATENATE("R",'MAPA DE RIESGOS'!$H143,"C",'MAPA DE RIESGOS'!$AF143),"")</f>
        <v/>
      </c>
      <c r="CF13" s="357" t="str">
        <f>IF(AND('MAPA DE RIESGOS'!$AP144="Muy Alta",'MAPA DE RIESGOS'!$AR144="Catastrófico"),CONCATENATE("R",'MAPA DE RIESGOS'!$H144,"C",'MAPA DE RIESGOS'!$AF144),"")</f>
        <v/>
      </c>
      <c r="CG13" s="357" t="str">
        <f>IF(AND('MAPA DE RIESGOS'!$AP145="Muy Alta",'MAPA DE RIESGOS'!$AR145="Catastrófico"),CONCATENATE("R",'MAPA DE RIESGOS'!$H145,"C",'MAPA DE RIESGOS'!$AF145),"")</f>
        <v/>
      </c>
      <c r="CH13" s="357" t="str">
        <f>IF(AND('MAPA DE RIESGOS'!$AP146="Muy Alta",'MAPA DE RIESGOS'!$AR146="Catastrófico"),CONCATENATE("R",'MAPA DE RIESGOS'!$H146,"C",'MAPA DE RIESGOS'!$AF146),"")</f>
        <v/>
      </c>
      <c r="CI13" s="357" t="str">
        <f>IF(AND('MAPA DE RIESGOS'!$AP147="Muy Alta",'MAPA DE RIESGOS'!$AR147="Catastrófico"),CONCATENATE("R",'MAPA DE RIESGOS'!$H147,"C",'MAPA DE RIESGOS'!$AF147),"")</f>
        <v/>
      </c>
      <c r="CJ13" s="357" t="str">
        <f>IF(AND('MAPA DE RIESGOS'!$AP148="Muy Alta",'MAPA DE RIESGOS'!$AR148="Catastrófico"),CONCATENATE("R",'MAPA DE RIESGOS'!$H148,"C",'MAPA DE RIESGOS'!$AF148),"")</f>
        <v/>
      </c>
      <c r="CK13" s="357" t="str">
        <f>IF(AND('MAPA DE RIESGOS'!$AP149="Muy Alta",'MAPA DE RIESGOS'!$AR149="Catastrófico"),CONCATENATE("R",'MAPA DE RIESGOS'!$H149,"C",'MAPA DE RIESGOS'!$AF149),"")</f>
        <v/>
      </c>
      <c r="CL13" s="357" t="str">
        <f>IF(AND('MAPA DE RIESGOS'!$AP150="Muy Alta",'MAPA DE RIESGOS'!$AR150="Catastrófico"),CONCATENATE("R",'MAPA DE RIESGOS'!$H150,"C",'MAPA DE RIESGOS'!$AF150),"")</f>
        <v/>
      </c>
      <c r="CM13" s="357" t="str">
        <f>IF(AND('MAPA DE RIESGOS'!$AP151="Muy Alta",'MAPA DE RIESGOS'!$AR151="Catastrófico"),CONCATENATE("R",'MAPA DE RIESGOS'!$H151,"C",'MAPA DE RIESGOS'!$AF151),"")</f>
        <v/>
      </c>
      <c r="CN13" s="357" t="str">
        <f>IF(AND('MAPA DE RIESGOS'!$AP152="Muy Alta",'MAPA DE RIESGOS'!$AR152="Catastrófico"),CONCATENATE("R",'MAPA DE RIESGOS'!$H152,"C",'MAPA DE RIESGOS'!$AF152),"")</f>
        <v/>
      </c>
      <c r="CO13" s="357" t="str">
        <f>IF(AND('MAPA DE RIESGOS'!$AP153="Muy Alta",'MAPA DE RIESGOS'!$AR153="Catastrófico"),CONCATENATE("R",'MAPA DE RIESGOS'!$H153,"C",'MAPA DE RIESGOS'!$AF153),"")</f>
        <v/>
      </c>
      <c r="CP13" s="357" t="str">
        <f>IF(AND('MAPA DE RIESGOS'!$AP154="Muy Alta",'MAPA DE RIESGOS'!$AR154="Catastrófico"),CONCATENATE("R",'MAPA DE RIESGOS'!$H154,"C",'MAPA DE RIESGOS'!$AF154),"")</f>
        <v/>
      </c>
      <c r="CQ13" s="357" t="str">
        <f>IF(AND('MAPA DE RIESGOS'!$AP155="Muy Alta",'MAPA DE RIESGOS'!$AR155="Catastrófico"),CONCATENATE("R",'MAPA DE RIESGOS'!$H155,"C",'MAPA DE RIESGOS'!$AF155),"")</f>
        <v/>
      </c>
      <c r="CR13" s="357" t="str">
        <f>IF(AND('MAPA DE RIESGOS'!$AP156="Muy Alta",'MAPA DE RIESGOS'!$AR156="Catastrófico"),CONCATENATE("R",'MAPA DE RIESGOS'!$H156,"C",'MAPA DE RIESGOS'!$AF156),"")</f>
        <v/>
      </c>
      <c r="CS13" s="357" t="str">
        <f>IF(AND('MAPA DE RIESGOS'!$AP157="Muy Alta",'MAPA DE RIESGOS'!$AR157="Catastrófico"),CONCATENATE("R",'MAPA DE RIESGOS'!$H157,"C",'MAPA DE RIESGOS'!$AF157),"")</f>
        <v/>
      </c>
      <c r="CT13" s="357" t="str">
        <f>IF(AND('MAPA DE RIESGOS'!$AP158="Muy Alta",'MAPA DE RIESGOS'!$AR158="Catastrófico"),CONCATENATE("R",'MAPA DE RIESGOS'!$H158,"C",'MAPA DE RIESGOS'!$AF158),"")</f>
        <v/>
      </c>
      <c r="CU13" s="358" t="str">
        <f>IF(AND('MAPA DE RIESGOS'!$AP159="Muy Alta",'MAPA DE RIESGOS'!$AR159="Catastrófico"),CONCATENATE("R",'MAPA DE RIESGOS'!$H159,"C",'MAPA DE RIESGOS'!$AF159),"")</f>
        <v/>
      </c>
      <c r="CV13" s="67"/>
      <c r="CW13" s="900"/>
      <c r="CX13" s="901"/>
      <c r="CY13" s="901"/>
      <c r="CZ13" s="901"/>
      <c r="DA13" s="901"/>
      <c r="DB13" s="902"/>
    </row>
    <row r="14" spans="2:106" ht="32.5" customHeight="1">
      <c r="B14" s="893"/>
      <c r="C14" s="893"/>
      <c r="D14" s="894"/>
      <c r="E14" s="882"/>
      <c r="F14" s="883"/>
      <c r="G14" s="883"/>
      <c r="H14" s="883"/>
      <c r="I14" s="884"/>
      <c r="J14" s="354" t="str">
        <f>IF(AND('MAPA DE RIESGOS'!$AP160="Muy Alta",'MAPA DE RIESGOS'!$AR160="Leve"),CONCATENATE("R",'MAPA DE RIESGOS'!$H160,"C",'MAPA DE RIESGOS'!$AF160),"")</f>
        <v/>
      </c>
      <c r="K14" s="355" t="str">
        <f>IF(AND('MAPA DE RIESGOS'!$AP161="Muy Alta",'MAPA DE RIESGOS'!$AR161="Leve"),CONCATENATE("R",'MAPA DE RIESGOS'!$H161,"C",'MAPA DE RIESGOS'!$AF161),"")</f>
        <v/>
      </c>
      <c r="L14" s="355" t="str">
        <f>IF(AND('MAPA DE RIESGOS'!$AP162="Muy Alta",'MAPA DE RIESGOS'!$AR162="Leve"),CONCATENATE("R",'MAPA DE RIESGOS'!$H162,"C",'MAPA DE RIESGOS'!$AF162),"")</f>
        <v/>
      </c>
      <c r="M14" s="355" t="str">
        <f>IF(AND('MAPA DE RIESGOS'!$AP163="Muy Alta",'MAPA DE RIESGOS'!$AR163="Leve"),CONCATENATE("R",'MAPA DE RIESGOS'!$H163,"C",'MAPA DE RIESGOS'!$AF163),"")</f>
        <v/>
      </c>
      <c r="N14" s="355" t="str">
        <f>IF(AND('MAPA DE RIESGOS'!$AP164="Muy Alta",'MAPA DE RIESGOS'!$AR164="Leve"),CONCATENATE("R",'MAPA DE RIESGOS'!$H164,"C",'MAPA DE RIESGOS'!$AF164),"")</f>
        <v/>
      </c>
      <c r="O14" s="355" t="str">
        <f>IF(AND('MAPA DE RIESGOS'!$AP165="Muy Alta",'MAPA DE RIESGOS'!$AR165="Leve"),CONCATENATE("R",'MAPA DE RIESGOS'!$H165,"C",'MAPA DE RIESGOS'!$AF165),"")</f>
        <v/>
      </c>
      <c r="P14" s="355" t="str">
        <f>IF(AND('MAPA DE RIESGOS'!$AP166="Muy Alta",'MAPA DE RIESGOS'!$AR166="Leve"),CONCATENATE("R",'MAPA DE RIESGOS'!$H166,"C",'MAPA DE RIESGOS'!$AF166),"")</f>
        <v/>
      </c>
      <c r="Q14" s="355" t="str">
        <f>IF(AND('MAPA DE RIESGOS'!$AP167="Muy Alta",'MAPA DE RIESGOS'!$AR167="Leve"),CONCATENATE("R",'MAPA DE RIESGOS'!$H167,"C",'MAPA DE RIESGOS'!$AF167),"")</f>
        <v/>
      </c>
      <c r="R14" s="355" t="str">
        <f>IF(AND('MAPA DE RIESGOS'!$AP168="Muy Alta",'MAPA DE RIESGOS'!$AR168="Leve"),CONCATENATE("R",'MAPA DE RIESGOS'!$H168,"C",'MAPA DE RIESGOS'!$AF168),"")</f>
        <v/>
      </c>
      <c r="S14" s="355" t="str">
        <f>IF(AND('MAPA DE RIESGOS'!$AP169="Muy Alta",'MAPA DE RIESGOS'!$AR169="Leve"),CONCATENATE("R",'MAPA DE RIESGOS'!$H169,"C",'MAPA DE RIESGOS'!$AF169),"")</f>
        <v/>
      </c>
      <c r="T14" s="355" t="str">
        <f>IF(AND('MAPA DE RIESGOS'!$AP170="Muy Alta",'MAPA DE RIESGOS'!$AR170="Leve"),CONCATENATE("R",'MAPA DE RIESGOS'!$H170,"C",'MAPA DE RIESGOS'!$AF170),"")</f>
        <v/>
      </c>
      <c r="U14" s="355" t="str">
        <f>IF(AND('MAPA DE RIESGOS'!$AP171="Muy Alta",'MAPA DE RIESGOS'!$AR171="Leve"),CONCATENATE("R",'MAPA DE RIESGOS'!$H171,"C",'MAPA DE RIESGOS'!$AF171),"")</f>
        <v/>
      </c>
      <c r="V14" s="355" t="str">
        <f>IF(AND('MAPA DE RIESGOS'!$AP172="Muy Alta",'MAPA DE RIESGOS'!$AR172="Leve"),CONCATENATE("R",'MAPA DE RIESGOS'!$H172,"C",'MAPA DE RIESGOS'!$AF172),"")</f>
        <v/>
      </c>
      <c r="W14" s="355" t="str">
        <f>IF(AND('MAPA DE RIESGOS'!$AP173="Muy Alta",'MAPA DE RIESGOS'!$AR173="Leve"),CONCATENATE("R",'MAPA DE RIESGOS'!$H173,"C",'MAPA DE RIESGOS'!$AF173),"")</f>
        <v/>
      </c>
      <c r="X14" s="355" t="str">
        <f>IF(AND('MAPA DE RIESGOS'!$AP174="Muy Alta",'MAPA DE RIESGOS'!$AR174="Leve"),CONCATENATE("R",'MAPA DE RIESGOS'!$H174,"C",'MAPA DE RIESGOS'!$AF174),"")</f>
        <v/>
      </c>
      <c r="Y14" s="355" t="str">
        <f>IF(AND('MAPA DE RIESGOS'!$AP175="Muy Alta",'MAPA DE RIESGOS'!$AR175="Leve"),CONCATENATE("R",'MAPA DE RIESGOS'!$H175,"C",'MAPA DE RIESGOS'!$AF175),"")</f>
        <v/>
      </c>
      <c r="Z14" s="355" t="str">
        <f>IF(AND('MAPA DE RIESGOS'!$AP176="Muy Alta",'MAPA DE RIESGOS'!$AR176="Leve"),CONCATENATE("R",'MAPA DE RIESGOS'!$H176,"C",'MAPA DE RIESGOS'!$AF176),"")</f>
        <v/>
      </c>
      <c r="AA14" s="356" t="str">
        <f>IF(AND('MAPA DE RIESGOS'!$AP177="Muy Alta",'MAPA DE RIESGOS'!$AR177="Leve"),CONCATENATE("R",'MAPA DE RIESGOS'!$H177,"C",'MAPA DE RIESGOS'!$AF177),"")</f>
        <v/>
      </c>
      <c r="AB14" s="354" t="str">
        <f>IF(AND('MAPA DE RIESGOS'!$AP160="Muy Alta",'MAPA DE RIESGOS'!$AR160="Menor"),CONCATENATE("R",'MAPA DE RIESGOS'!$H160,"C",'MAPA DE RIESGOS'!$AF160),"")</f>
        <v/>
      </c>
      <c r="AC14" s="355" t="str">
        <f>IF(AND('MAPA DE RIESGOS'!$AP161="Muy Alta",'MAPA DE RIESGOS'!$AR161="Menor"),CONCATENATE("R",'MAPA DE RIESGOS'!$H161,"C",'MAPA DE RIESGOS'!$AF161),"")</f>
        <v/>
      </c>
      <c r="AD14" s="355" t="str">
        <f>IF(AND('MAPA DE RIESGOS'!$AP162="Muy Alta",'MAPA DE RIESGOS'!$AR162="Menor"),CONCATENATE("R",'MAPA DE RIESGOS'!$H162,"C",'MAPA DE RIESGOS'!$AF162),"")</f>
        <v/>
      </c>
      <c r="AE14" s="355" t="str">
        <f>IF(AND('MAPA DE RIESGOS'!$AP163="Muy Alta",'MAPA DE RIESGOS'!$AR163="Menor"),CONCATENATE("R",'MAPA DE RIESGOS'!$H163,"C",'MAPA DE RIESGOS'!$AF163),"")</f>
        <v/>
      </c>
      <c r="AF14" s="355" t="str">
        <f>IF(AND('MAPA DE RIESGOS'!$AP164="Muy Alta",'MAPA DE RIESGOS'!$AR164="Menor"),CONCATENATE("R",'MAPA DE RIESGOS'!$H164,"C",'MAPA DE RIESGOS'!$AF164),"")</f>
        <v/>
      </c>
      <c r="AG14" s="355" t="str">
        <f>IF(AND('MAPA DE RIESGOS'!$AP165="Muy Alta",'MAPA DE RIESGOS'!$AR165="Menor"),CONCATENATE("R",'MAPA DE RIESGOS'!$H165,"C",'MAPA DE RIESGOS'!$AF165),"")</f>
        <v/>
      </c>
      <c r="AH14" s="355" t="str">
        <f>IF(AND('MAPA DE RIESGOS'!$AP166="Muy Alta",'MAPA DE RIESGOS'!$AR166="Menor"),CONCATENATE("R",'MAPA DE RIESGOS'!$H166,"C",'MAPA DE RIESGOS'!$AF166),"")</f>
        <v/>
      </c>
      <c r="AI14" s="355" t="str">
        <f>IF(AND('MAPA DE RIESGOS'!$AP167="Muy Alta",'MAPA DE RIESGOS'!$AR167="Menor"),CONCATENATE("R",'MAPA DE RIESGOS'!$H167,"C",'MAPA DE RIESGOS'!$AF167),"")</f>
        <v/>
      </c>
      <c r="AJ14" s="355" t="str">
        <f>IF(AND('MAPA DE RIESGOS'!$AP168="Muy Alta",'MAPA DE RIESGOS'!$AR168="Menor"),CONCATENATE("R",'MAPA DE RIESGOS'!$H168,"C",'MAPA DE RIESGOS'!$AF168),"")</f>
        <v/>
      </c>
      <c r="AK14" s="355" t="str">
        <f>IF(AND('MAPA DE RIESGOS'!$AP169="Muy Alta",'MAPA DE RIESGOS'!$AR169="Menor"),CONCATENATE("R",'MAPA DE RIESGOS'!$H169,"C",'MAPA DE RIESGOS'!$AF169),"")</f>
        <v/>
      </c>
      <c r="AL14" s="355" t="str">
        <f>IF(AND('MAPA DE RIESGOS'!$AP170="Muy Alta",'MAPA DE RIESGOS'!$AR170="Menor"),CONCATENATE("R",'MAPA DE RIESGOS'!$H170,"C",'MAPA DE RIESGOS'!$AF170),"")</f>
        <v/>
      </c>
      <c r="AM14" s="355" t="str">
        <f>IF(AND('MAPA DE RIESGOS'!$AP171="Muy Alta",'MAPA DE RIESGOS'!$AR171="Menor"),CONCATENATE("R",'MAPA DE RIESGOS'!$H171,"C",'MAPA DE RIESGOS'!$AF171),"")</f>
        <v/>
      </c>
      <c r="AN14" s="355" t="str">
        <f>IF(AND('MAPA DE RIESGOS'!$AP172="Muy Alta",'MAPA DE RIESGOS'!$AR172="Menor"),CONCATENATE("R",'MAPA DE RIESGOS'!$H172,"C",'MAPA DE RIESGOS'!$AF172),"")</f>
        <v/>
      </c>
      <c r="AO14" s="355" t="str">
        <f>IF(AND('MAPA DE RIESGOS'!$AP173="Muy Alta",'MAPA DE RIESGOS'!$AR173="Menor"),CONCATENATE("R",'MAPA DE RIESGOS'!$H173,"C",'MAPA DE RIESGOS'!$AF173),"")</f>
        <v/>
      </c>
      <c r="AP14" s="355" t="str">
        <f>IF(AND('MAPA DE RIESGOS'!$AP174="Muy Alta",'MAPA DE RIESGOS'!$AR174="Menor"),CONCATENATE("R",'MAPA DE RIESGOS'!$H174,"C",'MAPA DE RIESGOS'!$AF174),"")</f>
        <v/>
      </c>
      <c r="AQ14" s="355" t="str">
        <f>IF(AND('MAPA DE RIESGOS'!$AP175="Muy Alta",'MAPA DE RIESGOS'!$AR175="Menor"),CONCATENATE("R",'MAPA DE RIESGOS'!$H175,"C",'MAPA DE RIESGOS'!$AF175),"")</f>
        <v/>
      </c>
      <c r="AR14" s="355" t="str">
        <f>IF(AND('MAPA DE RIESGOS'!$AP176="Muy Alta",'MAPA DE RIESGOS'!$AR176="Menor"),CONCATENATE("R",'MAPA DE RIESGOS'!$H176,"C",'MAPA DE RIESGOS'!$AF176),"")</f>
        <v/>
      </c>
      <c r="AS14" s="356" t="str">
        <f>IF(AND('MAPA DE RIESGOS'!$AP177="Muy Alta",'MAPA DE RIESGOS'!$AR177="Menor"),CONCATENATE("R",'MAPA DE RIESGOS'!$H177,"C",'MAPA DE RIESGOS'!$AF177),"")</f>
        <v/>
      </c>
      <c r="AT14" s="354" t="str">
        <f>IF(AND('MAPA DE RIESGOS'!$AP160="Muy Alta",'MAPA DE RIESGOS'!$AR160="Moderado"),CONCATENATE("R",'MAPA DE RIESGOS'!$H160,"C",'MAPA DE RIESGOS'!$AF160),"")</f>
        <v/>
      </c>
      <c r="AU14" s="355" t="str">
        <f>IF(AND('MAPA DE RIESGOS'!$AP161="Muy Alta",'MAPA DE RIESGOS'!$AR161="Moderado"),CONCATENATE("R",'MAPA DE RIESGOS'!$H161,"C",'MAPA DE RIESGOS'!$AF161),"")</f>
        <v/>
      </c>
      <c r="AV14" s="355" t="str">
        <f>IF(AND('MAPA DE RIESGOS'!$AP162="Muy Alta",'MAPA DE RIESGOS'!$AR162="Moderado"),CONCATENATE("R",'MAPA DE RIESGOS'!$H162,"C",'MAPA DE RIESGOS'!$AF162),"")</f>
        <v/>
      </c>
      <c r="AW14" s="355" t="str">
        <f>IF(AND('MAPA DE RIESGOS'!$AP163="Muy Alta",'MAPA DE RIESGOS'!$AR163="Moderado"),CONCATENATE("R",'MAPA DE RIESGOS'!$H163,"C",'MAPA DE RIESGOS'!$AF163),"")</f>
        <v/>
      </c>
      <c r="AX14" s="355" t="str">
        <f>IF(AND('MAPA DE RIESGOS'!$AP164="Muy Alta",'MAPA DE RIESGOS'!$AR164="Moderado"),CONCATENATE("R",'MAPA DE RIESGOS'!$H164,"C",'MAPA DE RIESGOS'!$AF164),"")</f>
        <v/>
      </c>
      <c r="AY14" s="355" t="str">
        <f>IF(AND('MAPA DE RIESGOS'!$AP165="Muy Alta",'MAPA DE RIESGOS'!$AR165="Moderado"),CONCATENATE("R",'MAPA DE RIESGOS'!$H165,"C",'MAPA DE RIESGOS'!$AF165),"")</f>
        <v/>
      </c>
      <c r="AZ14" s="355" t="str">
        <f>IF(AND('MAPA DE RIESGOS'!$AP166="Muy Alta",'MAPA DE RIESGOS'!$AR166="Moderado"),CONCATENATE("R",'MAPA DE RIESGOS'!$H166,"C",'MAPA DE RIESGOS'!$AF166),"")</f>
        <v/>
      </c>
      <c r="BA14" s="355" t="str">
        <f>IF(AND('MAPA DE RIESGOS'!$AP167="Muy Alta",'MAPA DE RIESGOS'!$AR167="Moderado"),CONCATENATE("R",'MAPA DE RIESGOS'!$H167,"C",'MAPA DE RIESGOS'!$AF167),"")</f>
        <v/>
      </c>
      <c r="BB14" s="355" t="str">
        <f>IF(AND('MAPA DE RIESGOS'!$AP168="Muy Alta",'MAPA DE RIESGOS'!$AR168="Moderado"),CONCATENATE("R",'MAPA DE RIESGOS'!$H168,"C",'MAPA DE RIESGOS'!$AF168),"")</f>
        <v/>
      </c>
      <c r="BC14" s="355" t="str">
        <f>IF(AND('MAPA DE RIESGOS'!$AP169="Muy Alta",'MAPA DE RIESGOS'!$AR169="Moderado"),CONCATENATE("R",'MAPA DE RIESGOS'!$H169,"C",'MAPA DE RIESGOS'!$AF169),"")</f>
        <v/>
      </c>
      <c r="BD14" s="355" t="str">
        <f>IF(AND('MAPA DE RIESGOS'!$AP170="Muy Alta",'MAPA DE RIESGOS'!$AR170="Moderado"),CONCATENATE("R",'MAPA DE RIESGOS'!$H170,"C",'MAPA DE RIESGOS'!$AF170),"")</f>
        <v/>
      </c>
      <c r="BE14" s="355" t="str">
        <f>IF(AND('MAPA DE RIESGOS'!$AP171="Muy Alta",'MAPA DE RIESGOS'!$AR171="Moderado"),CONCATENATE("R",'MAPA DE RIESGOS'!$H171,"C",'MAPA DE RIESGOS'!$AF171),"")</f>
        <v/>
      </c>
      <c r="BF14" s="355" t="str">
        <f>IF(AND('MAPA DE RIESGOS'!$AP172="Muy Alta",'MAPA DE RIESGOS'!$AR172="Moderado"),CONCATENATE("R",'MAPA DE RIESGOS'!$H172,"C",'MAPA DE RIESGOS'!$AF172),"")</f>
        <v/>
      </c>
      <c r="BG14" s="355" t="str">
        <f>IF(AND('MAPA DE RIESGOS'!$AP173="Muy Alta",'MAPA DE RIESGOS'!$AR173="Moderado"),CONCATENATE("R",'MAPA DE RIESGOS'!$H173,"C",'MAPA DE RIESGOS'!$AF173),"")</f>
        <v/>
      </c>
      <c r="BH14" s="355" t="str">
        <f>IF(AND('MAPA DE RIESGOS'!$AP174="Muy Alta",'MAPA DE RIESGOS'!$AR174="Moderado"),CONCATENATE("R",'MAPA DE RIESGOS'!$H174,"C",'MAPA DE RIESGOS'!$AF174),"")</f>
        <v/>
      </c>
      <c r="BI14" s="355" t="str">
        <f>IF(AND('MAPA DE RIESGOS'!$AP175="Muy Alta",'MAPA DE RIESGOS'!$AR175="Moderado"),CONCATENATE("R",'MAPA DE RIESGOS'!$H175,"C",'MAPA DE RIESGOS'!$AF175),"")</f>
        <v/>
      </c>
      <c r="BJ14" s="355" t="str">
        <f>IF(AND('MAPA DE RIESGOS'!$AP176="Muy Alta",'MAPA DE RIESGOS'!$AR176="Moderado"),CONCATENATE("R",'MAPA DE RIESGOS'!$H176,"C",'MAPA DE RIESGOS'!$AF176),"")</f>
        <v/>
      </c>
      <c r="BK14" s="356" t="str">
        <f>IF(AND('MAPA DE RIESGOS'!$AP177="Muy Alta",'MAPA DE RIESGOS'!$AR177="Moderado"),CONCATENATE("R",'MAPA DE RIESGOS'!$H177,"C",'MAPA DE RIESGOS'!$AF177),"")</f>
        <v/>
      </c>
      <c r="BL14" s="354" t="str">
        <f>IF(AND('MAPA DE RIESGOS'!$AP160="Muy Alta",'MAPA DE RIESGOS'!$AR160="Mayor"),CONCATENATE("R",'MAPA DE RIESGOS'!$H160,"C",'MAPA DE RIESGOS'!$AF160),"")</f>
        <v/>
      </c>
      <c r="BM14" s="355" t="str">
        <f>IF(AND('MAPA DE RIESGOS'!$AP161="Muy Alta",'MAPA DE RIESGOS'!$AR161="Mayor"),CONCATENATE("R",'MAPA DE RIESGOS'!$H161,"C",'MAPA DE RIESGOS'!$AF161),"")</f>
        <v/>
      </c>
      <c r="BN14" s="355" t="str">
        <f>IF(AND('MAPA DE RIESGOS'!$AP162="Muy Alta",'MAPA DE RIESGOS'!$AR162="Mayor"),CONCATENATE("R",'MAPA DE RIESGOS'!$H162,"C",'MAPA DE RIESGOS'!$AF162),"")</f>
        <v/>
      </c>
      <c r="BO14" s="355" t="str">
        <f>IF(AND('MAPA DE RIESGOS'!$AP163="Muy Alta",'MAPA DE RIESGOS'!$AR163="Mayor"),CONCATENATE("R",'MAPA DE RIESGOS'!$H163,"C",'MAPA DE RIESGOS'!$AF163),"")</f>
        <v/>
      </c>
      <c r="BP14" s="355" t="str">
        <f>IF(AND('MAPA DE RIESGOS'!$AP164="Muy Alta",'MAPA DE RIESGOS'!$AR164="Mayor"),CONCATENATE("R",'MAPA DE RIESGOS'!$H164,"C",'MAPA DE RIESGOS'!$AF164),"")</f>
        <v/>
      </c>
      <c r="BQ14" s="355" t="str">
        <f>IF(AND('MAPA DE RIESGOS'!$AP165="Muy Alta",'MAPA DE RIESGOS'!$AR165="Mayor"),CONCATENATE("R",'MAPA DE RIESGOS'!$H165,"C",'MAPA DE RIESGOS'!$AF165),"")</f>
        <v/>
      </c>
      <c r="BR14" s="355" t="str">
        <f>IF(AND('MAPA DE RIESGOS'!$AP166="Muy Alta",'MAPA DE RIESGOS'!$AR166="Mayor"),CONCATENATE("R",'MAPA DE RIESGOS'!$H166,"C",'MAPA DE RIESGOS'!$AF166),"")</f>
        <v/>
      </c>
      <c r="BS14" s="355" t="str">
        <f>IF(AND('MAPA DE RIESGOS'!$AP167="Muy Alta",'MAPA DE RIESGOS'!$AR167="Mayor"),CONCATENATE("R",'MAPA DE RIESGOS'!$H167,"C",'MAPA DE RIESGOS'!$AF167),"")</f>
        <v/>
      </c>
      <c r="BT14" s="355" t="str">
        <f>IF(AND('MAPA DE RIESGOS'!$AP168="Muy Alta",'MAPA DE RIESGOS'!$AR168="Mayor"),CONCATENATE("R",'MAPA DE RIESGOS'!$H168,"C",'MAPA DE RIESGOS'!$AF168),"")</f>
        <v/>
      </c>
      <c r="BU14" s="355" t="str">
        <f>IF(AND('MAPA DE RIESGOS'!$AP169="Muy Alta",'MAPA DE RIESGOS'!$AR169="Mayor"),CONCATENATE("R",'MAPA DE RIESGOS'!$H169,"C",'MAPA DE RIESGOS'!$AF169),"")</f>
        <v/>
      </c>
      <c r="BV14" s="355" t="str">
        <f>IF(AND('MAPA DE RIESGOS'!$AP170="Muy Alta",'MAPA DE RIESGOS'!$AR170="Mayor"),CONCATENATE("R",'MAPA DE RIESGOS'!$H170,"C",'MAPA DE RIESGOS'!$AF170),"")</f>
        <v/>
      </c>
      <c r="BW14" s="355" t="str">
        <f>IF(AND('MAPA DE RIESGOS'!$AP171="Muy Alta",'MAPA DE RIESGOS'!$AR171="Mayor"),CONCATENATE("R",'MAPA DE RIESGOS'!$H171,"C",'MAPA DE RIESGOS'!$AF171),"")</f>
        <v/>
      </c>
      <c r="BX14" s="355" t="str">
        <f>IF(AND('MAPA DE RIESGOS'!$AP172="Muy Alta",'MAPA DE RIESGOS'!$AR172="Mayor"),CONCATENATE("R",'MAPA DE RIESGOS'!$H172,"C",'MAPA DE RIESGOS'!$AF172),"")</f>
        <v/>
      </c>
      <c r="BY14" s="355" t="str">
        <f>IF(AND('MAPA DE RIESGOS'!$AP173="Muy Alta",'MAPA DE RIESGOS'!$AR173="Mayor"),CONCATENATE("R",'MAPA DE RIESGOS'!$H173,"C",'MAPA DE RIESGOS'!$AF173),"")</f>
        <v/>
      </c>
      <c r="BZ14" s="355" t="str">
        <f>IF(AND('MAPA DE RIESGOS'!$AP174="Muy Alta",'MAPA DE RIESGOS'!$AR174="Mayor"),CONCATENATE("R",'MAPA DE RIESGOS'!$H174,"C",'MAPA DE RIESGOS'!$AF174),"")</f>
        <v/>
      </c>
      <c r="CA14" s="355" t="str">
        <f>IF(AND('MAPA DE RIESGOS'!$AP175="Muy Alta",'MAPA DE RIESGOS'!$AR175="Mayor"),CONCATENATE("R",'MAPA DE RIESGOS'!$H175,"C",'MAPA DE RIESGOS'!$AF175),"")</f>
        <v/>
      </c>
      <c r="CB14" s="355" t="str">
        <f>IF(AND('MAPA DE RIESGOS'!$AP176="Muy Alta",'MAPA DE RIESGOS'!$AR176="Mayor"),CONCATENATE("R",'MAPA DE RIESGOS'!$H176,"C",'MAPA DE RIESGOS'!$AF176),"")</f>
        <v/>
      </c>
      <c r="CC14" s="356" t="str">
        <f>IF(AND('MAPA DE RIESGOS'!$AP177="Muy Alta",'MAPA DE RIESGOS'!$AR177="Mayor"),CONCATENATE("R",'MAPA DE RIESGOS'!$H177,"C",'MAPA DE RIESGOS'!$AF177),"")</f>
        <v/>
      </c>
      <c r="CD14" s="357" t="str">
        <f>IF(AND('MAPA DE RIESGOS'!$AP160="Muy Alta",'MAPA DE RIESGOS'!$AR160="Catastrófico"),CONCATENATE("R",'MAPA DE RIESGOS'!$H160,"C",'MAPA DE RIESGOS'!$AF160),"")</f>
        <v/>
      </c>
      <c r="CE14" s="357" t="str">
        <f>IF(AND('MAPA DE RIESGOS'!$AP161="Muy Alta",'MAPA DE RIESGOS'!$AR161="Catastrófico"),CONCATENATE("R",'MAPA DE RIESGOS'!$H161,"C",'MAPA DE RIESGOS'!$AF161),"")</f>
        <v/>
      </c>
      <c r="CF14" s="357" t="str">
        <f>IF(AND('MAPA DE RIESGOS'!$AP162="Muy Alta",'MAPA DE RIESGOS'!$AR162="Catastrófico"),CONCATENATE("R",'MAPA DE RIESGOS'!$H162,"C",'MAPA DE RIESGOS'!$AF162),"")</f>
        <v/>
      </c>
      <c r="CG14" s="357" t="str">
        <f>IF(AND('MAPA DE RIESGOS'!$AP163="Muy Alta",'MAPA DE RIESGOS'!$AR163="Catastrófico"),CONCATENATE("R",'MAPA DE RIESGOS'!$H163,"C",'MAPA DE RIESGOS'!$AF163),"")</f>
        <v/>
      </c>
      <c r="CH14" s="357" t="str">
        <f>IF(AND('MAPA DE RIESGOS'!$AP164="Muy Alta",'MAPA DE RIESGOS'!$AR164="Catastrófico"),CONCATENATE("R",'MAPA DE RIESGOS'!$H164,"C",'MAPA DE RIESGOS'!$AF164),"")</f>
        <v/>
      </c>
      <c r="CI14" s="357" t="str">
        <f>IF(AND('MAPA DE RIESGOS'!$AP165="Muy Alta",'MAPA DE RIESGOS'!$AR165="Catastrófico"),CONCATENATE("R",'MAPA DE RIESGOS'!$H165,"C",'MAPA DE RIESGOS'!$AF165),"")</f>
        <v/>
      </c>
      <c r="CJ14" s="357" t="str">
        <f>IF(AND('MAPA DE RIESGOS'!$AP166="Muy Alta",'MAPA DE RIESGOS'!$AR166="Catastrófico"),CONCATENATE("R",'MAPA DE RIESGOS'!$H166,"C",'MAPA DE RIESGOS'!$AF166),"")</f>
        <v/>
      </c>
      <c r="CK14" s="357" t="str">
        <f>IF(AND('MAPA DE RIESGOS'!$AP167="Muy Alta",'MAPA DE RIESGOS'!$AR167="Catastrófico"),CONCATENATE("R",'MAPA DE RIESGOS'!$H167,"C",'MAPA DE RIESGOS'!$AF167),"")</f>
        <v/>
      </c>
      <c r="CL14" s="357" t="str">
        <f>IF(AND('MAPA DE RIESGOS'!$AP168="Muy Alta",'MAPA DE RIESGOS'!$AR168="Catastrófico"),CONCATENATE("R",'MAPA DE RIESGOS'!$H168,"C",'MAPA DE RIESGOS'!$AF168),"")</f>
        <v/>
      </c>
      <c r="CM14" s="357" t="str">
        <f>IF(AND('MAPA DE RIESGOS'!$AP169="Muy Alta",'MAPA DE RIESGOS'!$AR169="Catastrófico"),CONCATENATE("R",'MAPA DE RIESGOS'!$H169,"C",'MAPA DE RIESGOS'!$AF169),"")</f>
        <v/>
      </c>
      <c r="CN14" s="357" t="str">
        <f>IF(AND('MAPA DE RIESGOS'!$AP170="Muy Alta",'MAPA DE RIESGOS'!$AR170="Catastrófico"),CONCATENATE("R",'MAPA DE RIESGOS'!$H170,"C",'MAPA DE RIESGOS'!$AF170),"")</f>
        <v/>
      </c>
      <c r="CO14" s="357" t="str">
        <f>IF(AND('MAPA DE RIESGOS'!$AP171="Muy Alta",'MAPA DE RIESGOS'!$AR171="Catastrófico"),CONCATENATE("R",'MAPA DE RIESGOS'!$H171,"C",'MAPA DE RIESGOS'!$AF171),"")</f>
        <v/>
      </c>
      <c r="CP14" s="357" t="str">
        <f>IF(AND('MAPA DE RIESGOS'!$AP172="Muy Alta",'MAPA DE RIESGOS'!$AR172="Catastrófico"),CONCATENATE("R",'MAPA DE RIESGOS'!$H172,"C",'MAPA DE RIESGOS'!$AF172),"")</f>
        <v/>
      </c>
      <c r="CQ14" s="357" t="str">
        <f>IF(AND('MAPA DE RIESGOS'!$AP173="Muy Alta",'MAPA DE RIESGOS'!$AR173="Catastrófico"),CONCATENATE("R",'MAPA DE RIESGOS'!$H173,"C",'MAPA DE RIESGOS'!$AF173),"")</f>
        <v/>
      </c>
      <c r="CR14" s="357" t="str">
        <f>IF(AND('MAPA DE RIESGOS'!$AP174="Muy Alta",'MAPA DE RIESGOS'!$AR174="Catastrófico"),CONCATENATE("R",'MAPA DE RIESGOS'!$H174,"C",'MAPA DE RIESGOS'!$AF174),"")</f>
        <v/>
      </c>
      <c r="CS14" s="357" t="str">
        <f>IF(AND('MAPA DE RIESGOS'!$AP175="Muy Alta",'MAPA DE RIESGOS'!$AR175="Catastrófico"),CONCATENATE("R",'MAPA DE RIESGOS'!$H175,"C",'MAPA DE RIESGOS'!$AF175),"")</f>
        <v/>
      </c>
      <c r="CT14" s="357" t="str">
        <f>IF(AND('MAPA DE RIESGOS'!$AP176="Muy Alta",'MAPA DE RIESGOS'!$AR176="Catastrófico"),CONCATENATE("R",'MAPA DE RIESGOS'!$H176,"C",'MAPA DE RIESGOS'!$AF176),"")</f>
        <v/>
      </c>
      <c r="CU14" s="358" t="str">
        <f>IF(AND('MAPA DE RIESGOS'!$AP177="Muy Alta",'MAPA DE RIESGOS'!$AR177="Catastrófico"),CONCATENATE("R",'MAPA DE RIESGOS'!$H177,"C",'MAPA DE RIESGOS'!$AF177),"")</f>
        <v/>
      </c>
      <c r="CV14" s="67"/>
      <c r="CW14" s="900"/>
      <c r="CX14" s="901"/>
      <c r="CY14" s="901"/>
      <c r="CZ14" s="901"/>
      <c r="DA14" s="901"/>
      <c r="DB14" s="902"/>
    </row>
    <row r="15" spans="2:106" ht="32.5" customHeight="1">
      <c r="B15" s="893"/>
      <c r="C15" s="893"/>
      <c r="D15" s="894"/>
      <c r="E15" s="882"/>
      <c r="F15" s="883"/>
      <c r="G15" s="883"/>
      <c r="H15" s="883"/>
      <c r="I15" s="884"/>
      <c r="J15" s="354" t="str">
        <f>IF(AND('MAPA DE RIESGOS'!$AP178="Muy Alta",'MAPA DE RIESGOS'!$AR178="Leve"),CONCATENATE("R",'MAPA DE RIESGOS'!$H178,"C",'MAPA DE RIESGOS'!$AF178),"")</f>
        <v/>
      </c>
      <c r="K15" s="355" t="str">
        <f>IF(AND('MAPA DE RIESGOS'!$AP179="Muy Alta",'MAPA DE RIESGOS'!$AR179="Leve"),CONCATENATE("R",'MAPA DE RIESGOS'!$H179,"C",'MAPA DE RIESGOS'!$AF179),"")</f>
        <v/>
      </c>
      <c r="L15" s="355" t="str">
        <f>IF(AND('MAPA DE RIESGOS'!$AP180="Muy Alta",'MAPA DE RIESGOS'!$AR180="Leve"),CONCATENATE("R",'MAPA DE RIESGOS'!$H180,"C",'MAPA DE RIESGOS'!$AF180),"")</f>
        <v/>
      </c>
      <c r="M15" s="355" t="str">
        <f>IF(AND('MAPA DE RIESGOS'!$AP181="Muy Alta",'MAPA DE RIESGOS'!$AR181="Leve"),CONCATENATE("R",'MAPA DE RIESGOS'!$H181,"C",'MAPA DE RIESGOS'!$AF181),"")</f>
        <v/>
      </c>
      <c r="N15" s="355" t="str">
        <f>IF(AND('MAPA DE RIESGOS'!$AP182="Muy Alta",'MAPA DE RIESGOS'!$AR182="Leve"),CONCATENATE("R",'MAPA DE RIESGOS'!$H182,"C",'MAPA DE RIESGOS'!$AF182),"")</f>
        <v/>
      </c>
      <c r="O15" s="355" t="str">
        <f>IF(AND('MAPA DE RIESGOS'!$AP183="Muy Alta",'MAPA DE RIESGOS'!$AR183="Leve"),CONCATENATE("R",'MAPA DE RIESGOS'!$H183,"C",'MAPA DE RIESGOS'!$AF183),"")</f>
        <v/>
      </c>
      <c r="P15" s="355" t="str">
        <f>IF(AND('MAPA DE RIESGOS'!$AP184="Muy Alta",'MAPA DE RIESGOS'!$AR184="Leve"),CONCATENATE("R",'MAPA DE RIESGOS'!$H184,"C",'MAPA DE RIESGOS'!$AF184),"")</f>
        <v/>
      </c>
      <c r="Q15" s="355" t="str">
        <f>IF(AND('MAPA DE RIESGOS'!$AP185="Muy Alta",'MAPA DE RIESGOS'!$AR185="Leve"),CONCATENATE("R",'MAPA DE RIESGOS'!$H185,"C",'MAPA DE RIESGOS'!$AF185),"")</f>
        <v/>
      </c>
      <c r="R15" s="355" t="str">
        <f>IF(AND('MAPA DE RIESGOS'!$AP186="Muy Alta",'MAPA DE RIESGOS'!$AR186="Leve"),CONCATENATE("R",'MAPA DE RIESGOS'!$H186,"C",'MAPA DE RIESGOS'!$AF186),"")</f>
        <v/>
      </c>
      <c r="S15" s="355" t="str">
        <f>IF(AND('MAPA DE RIESGOS'!$AP187="Muy Alta",'MAPA DE RIESGOS'!$AR187="Leve"),CONCATENATE("R",'MAPA DE RIESGOS'!$H187,"C",'MAPA DE RIESGOS'!$AF187),"")</f>
        <v/>
      </c>
      <c r="T15" s="355" t="str">
        <f>IF(AND('MAPA DE RIESGOS'!$AP188="Muy Alta",'MAPA DE RIESGOS'!$AR188="Leve"),CONCATENATE("R",'MAPA DE RIESGOS'!$H188,"C",'MAPA DE RIESGOS'!$AF188),"")</f>
        <v/>
      </c>
      <c r="U15" s="355" t="str">
        <f>IF(AND('MAPA DE RIESGOS'!$AP189="Muy Alta",'MAPA DE RIESGOS'!$AR189="Leve"),CONCATENATE("R",'MAPA DE RIESGOS'!$H189,"C",'MAPA DE RIESGOS'!$AF189),"")</f>
        <v/>
      </c>
      <c r="V15" s="355" t="str">
        <f>IF(AND('MAPA DE RIESGOS'!$AP190="Muy Alta",'MAPA DE RIESGOS'!$AR190="Leve"),CONCATENATE("R",'MAPA DE RIESGOS'!$H190,"C",'MAPA DE RIESGOS'!$AF190),"")</f>
        <v/>
      </c>
      <c r="W15" s="355" t="str">
        <f>IF(AND('MAPA DE RIESGOS'!$AP191="Muy Alta",'MAPA DE RIESGOS'!$AR191="Leve"),CONCATENATE("R",'MAPA DE RIESGOS'!$H191,"C",'MAPA DE RIESGOS'!$AF191),"")</f>
        <v/>
      </c>
      <c r="X15" s="355" t="str">
        <f>IF(AND('MAPA DE RIESGOS'!$AP192="Muy Alta",'MAPA DE RIESGOS'!$AR192="Leve"),CONCATENATE("R",'MAPA DE RIESGOS'!$H192,"C",'MAPA DE RIESGOS'!$AF192),"")</f>
        <v/>
      </c>
      <c r="Y15" s="355" t="str">
        <f>IF(AND('MAPA DE RIESGOS'!$AP193="Muy Alta",'MAPA DE RIESGOS'!$AR193="Leve"),CONCATENATE("R",'MAPA DE RIESGOS'!$H193,"C",'MAPA DE RIESGOS'!$AF193),"")</f>
        <v/>
      </c>
      <c r="Z15" s="355" t="str">
        <f>IF(AND('MAPA DE RIESGOS'!$AP194="Muy Alta",'MAPA DE RIESGOS'!$AR194="Leve"),CONCATENATE("R",'MAPA DE RIESGOS'!$H194,"C",'MAPA DE RIESGOS'!$AF194),"")</f>
        <v/>
      </c>
      <c r="AA15" s="356" t="str">
        <f>IF(AND('MAPA DE RIESGOS'!$AP195="Muy Alta",'MAPA DE RIESGOS'!$AR195="Leve"),CONCATENATE("R",'MAPA DE RIESGOS'!$H195,"C",'MAPA DE RIESGOS'!$AF195),"")</f>
        <v/>
      </c>
      <c r="AB15" s="354" t="str">
        <f>IF(AND('MAPA DE RIESGOS'!$AP178="Muy Alta",'MAPA DE RIESGOS'!$AR178="Menor"),CONCATENATE("R",'MAPA DE RIESGOS'!$H178,"C",'MAPA DE RIESGOS'!$AF178),"")</f>
        <v/>
      </c>
      <c r="AC15" s="355" t="str">
        <f>IF(AND('MAPA DE RIESGOS'!$AP179="Muy Alta",'MAPA DE RIESGOS'!$AR179="Menor"),CONCATENATE("R",'MAPA DE RIESGOS'!$H179,"C",'MAPA DE RIESGOS'!$AF179),"")</f>
        <v/>
      </c>
      <c r="AD15" s="355" t="str">
        <f>IF(AND('MAPA DE RIESGOS'!$AP180="Muy Alta",'MAPA DE RIESGOS'!$AR180="Menor"),CONCATENATE("R",'MAPA DE RIESGOS'!$H180,"C",'MAPA DE RIESGOS'!$AF180),"")</f>
        <v/>
      </c>
      <c r="AE15" s="355" t="str">
        <f>IF(AND('MAPA DE RIESGOS'!$AP181="Muy Alta",'MAPA DE RIESGOS'!$AR181="Menor"),CONCATENATE("R",'MAPA DE RIESGOS'!$H181,"C",'MAPA DE RIESGOS'!$AF181),"")</f>
        <v/>
      </c>
      <c r="AF15" s="355" t="str">
        <f>IF(AND('MAPA DE RIESGOS'!$AP182="Muy Alta",'MAPA DE RIESGOS'!$AR182="Menor"),CONCATENATE("R",'MAPA DE RIESGOS'!$H182,"C",'MAPA DE RIESGOS'!$AF182),"")</f>
        <v/>
      </c>
      <c r="AG15" s="355" t="str">
        <f>IF(AND('MAPA DE RIESGOS'!$AP183="Muy Alta",'MAPA DE RIESGOS'!$AR183="Menor"),CONCATENATE("R",'MAPA DE RIESGOS'!$H183,"C",'MAPA DE RIESGOS'!$AF183),"")</f>
        <v/>
      </c>
      <c r="AH15" s="355" t="str">
        <f>IF(AND('MAPA DE RIESGOS'!$AP184="Muy Alta",'MAPA DE RIESGOS'!$AR184="Menor"),CONCATENATE("R",'MAPA DE RIESGOS'!$H184,"C",'MAPA DE RIESGOS'!$AF184),"")</f>
        <v/>
      </c>
      <c r="AI15" s="355" t="str">
        <f>IF(AND('MAPA DE RIESGOS'!$AP185="Muy Alta",'MAPA DE RIESGOS'!$AR185="Menor"),CONCATENATE("R",'MAPA DE RIESGOS'!$H185,"C",'MAPA DE RIESGOS'!$AF185),"")</f>
        <v/>
      </c>
      <c r="AJ15" s="355" t="str">
        <f>IF(AND('MAPA DE RIESGOS'!$AP186="Muy Alta",'MAPA DE RIESGOS'!$AR186="Menor"),CONCATENATE("R",'MAPA DE RIESGOS'!$H186,"C",'MAPA DE RIESGOS'!$AF186),"")</f>
        <v/>
      </c>
      <c r="AK15" s="355" t="str">
        <f>IF(AND('MAPA DE RIESGOS'!$AP187="Muy Alta",'MAPA DE RIESGOS'!$AR187="Menor"),CONCATENATE("R",'MAPA DE RIESGOS'!$H187,"C",'MAPA DE RIESGOS'!$AF187),"")</f>
        <v/>
      </c>
      <c r="AL15" s="355" t="str">
        <f>IF(AND('MAPA DE RIESGOS'!$AP188="Muy Alta",'MAPA DE RIESGOS'!$AR188="Menor"),CONCATENATE("R",'MAPA DE RIESGOS'!$H188,"C",'MAPA DE RIESGOS'!$AF188),"")</f>
        <v/>
      </c>
      <c r="AM15" s="355" t="str">
        <f>IF(AND('MAPA DE RIESGOS'!$AP189="Muy Alta",'MAPA DE RIESGOS'!$AR189="Menor"),CONCATENATE("R",'MAPA DE RIESGOS'!$H189,"C",'MAPA DE RIESGOS'!$AF189),"")</f>
        <v/>
      </c>
      <c r="AN15" s="355" t="str">
        <f>IF(AND('MAPA DE RIESGOS'!$AP190="Muy Alta",'MAPA DE RIESGOS'!$AR190="Menor"),CONCATENATE("R",'MAPA DE RIESGOS'!$H190,"C",'MAPA DE RIESGOS'!$AF190),"")</f>
        <v/>
      </c>
      <c r="AO15" s="355" t="str">
        <f>IF(AND('MAPA DE RIESGOS'!$AP191="Muy Alta",'MAPA DE RIESGOS'!$AR191="Menor"),CONCATENATE("R",'MAPA DE RIESGOS'!$H191,"C",'MAPA DE RIESGOS'!$AF191),"")</f>
        <v/>
      </c>
      <c r="AP15" s="355" t="str">
        <f>IF(AND('MAPA DE RIESGOS'!$AP192="Muy Alta",'MAPA DE RIESGOS'!$AR192="Menor"),CONCATENATE("R",'MAPA DE RIESGOS'!$H192,"C",'MAPA DE RIESGOS'!$AF192),"")</f>
        <v/>
      </c>
      <c r="AQ15" s="355" t="str">
        <f>IF(AND('MAPA DE RIESGOS'!$AP193="Muy Alta",'MAPA DE RIESGOS'!$AR193="Menor"),CONCATENATE("R",'MAPA DE RIESGOS'!$H193,"C",'MAPA DE RIESGOS'!$AF193),"")</f>
        <v/>
      </c>
      <c r="AR15" s="355" t="str">
        <f>IF(AND('MAPA DE RIESGOS'!$AP194="Muy Alta",'MAPA DE RIESGOS'!$AR194="Menor"),CONCATENATE("R",'MAPA DE RIESGOS'!$H194,"C",'MAPA DE RIESGOS'!$AF194),"")</f>
        <v/>
      </c>
      <c r="AS15" s="356" t="str">
        <f>IF(AND('MAPA DE RIESGOS'!$AP195="Muy Alta",'MAPA DE RIESGOS'!$AR195="Menor"),CONCATENATE("R",'MAPA DE RIESGOS'!$H195,"C",'MAPA DE RIESGOS'!$AF195),"")</f>
        <v/>
      </c>
      <c r="AT15" s="354" t="str">
        <f>IF(AND('MAPA DE RIESGOS'!$AP178="Muy Alta",'MAPA DE RIESGOS'!$AR178="Moderado"),CONCATENATE("R",'MAPA DE RIESGOS'!$H178,"C",'MAPA DE RIESGOS'!$AF178),"")</f>
        <v/>
      </c>
      <c r="AU15" s="355" t="str">
        <f>IF(AND('MAPA DE RIESGOS'!$AP179="Muy Alta",'MAPA DE RIESGOS'!$AR179="Moderado"),CONCATENATE("R",'MAPA DE RIESGOS'!$H179,"C",'MAPA DE RIESGOS'!$AF179),"")</f>
        <v/>
      </c>
      <c r="AV15" s="355" t="str">
        <f>IF(AND('MAPA DE RIESGOS'!$AP180="Muy Alta",'MAPA DE RIESGOS'!$AR180="Moderado"),CONCATENATE("R",'MAPA DE RIESGOS'!$H180,"C",'MAPA DE RIESGOS'!$AF180),"")</f>
        <v/>
      </c>
      <c r="AW15" s="355" t="str">
        <f>IF(AND('MAPA DE RIESGOS'!$AP181="Muy Alta",'MAPA DE RIESGOS'!$AR181="Moderado"),CONCATENATE("R",'MAPA DE RIESGOS'!$H181,"C",'MAPA DE RIESGOS'!$AF181),"")</f>
        <v/>
      </c>
      <c r="AX15" s="355" t="str">
        <f>IF(AND('MAPA DE RIESGOS'!$AP182="Muy Alta",'MAPA DE RIESGOS'!$AR182="Moderado"),CONCATENATE("R",'MAPA DE RIESGOS'!$H182,"C",'MAPA DE RIESGOS'!$AF182),"")</f>
        <v/>
      </c>
      <c r="AY15" s="355" t="str">
        <f>IF(AND('MAPA DE RIESGOS'!$AP183="Muy Alta",'MAPA DE RIESGOS'!$AR183="Moderado"),CONCATENATE("R",'MAPA DE RIESGOS'!$H183,"C",'MAPA DE RIESGOS'!$AF183),"")</f>
        <v/>
      </c>
      <c r="AZ15" s="355" t="str">
        <f>IF(AND('MAPA DE RIESGOS'!$AP184="Muy Alta",'MAPA DE RIESGOS'!$AR184="Moderado"),CONCATENATE("R",'MAPA DE RIESGOS'!$H184,"C",'MAPA DE RIESGOS'!$AF184),"")</f>
        <v/>
      </c>
      <c r="BA15" s="355" t="str">
        <f>IF(AND('MAPA DE RIESGOS'!$AP185="Muy Alta",'MAPA DE RIESGOS'!$AR185="Moderado"),CONCATENATE("R",'MAPA DE RIESGOS'!$H185,"C",'MAPA DE RIESGOS'!$AF185),"")</f>
        <v/>
      </c>
      <c r="BB15" s="355" t="str">
        <f>IF(AND('MAPA DE RIESGOS'!$AP186="Muy Alta",'MAPA DE RIESGOS'!$AR186="Moderado"),CONCATENATE("R",'MAPA DE RIESGOS'!$H186,"C",'MAPA DE RIESGOS'!$AF186),"")</f>
        <v/>
      </c>
      <c r="BC15" s="355" t="str">
        <f>IF(AND('MAPA DE RIESGOS'!$AP187="Muy Alta",'MAPA DE RIESGOS'!$AR187="Moderado"),CONCATENATE("R",'MAPA DE RIESGOS'!$H187,"C",'MAPA DE RIESGOS'!$AF187),"")</f>
        <v/>
      </c>
      <c r="BD15" s="355" t="str">
        <f>IF(AND('MAPA DE RIESGOS'!$AP188="Muy Alta",'MAPA DE RIESGOS'!$AR188="Moderado"),CONCATENATE("R",'MAPA DE RIESGOS'!$H188,"C",'MAPA DE RIESGOS'!$AF188),"")</f>
        <v/>
      </c>
      <c r="BE15" s="355" t="str">
        <f>IF(AND('MAPA DE RIESGOS'!$AP189="Muy Alta",'MAPA DE RIESGOS'!$AR189="Moderado"),CONCATENATE("R",'MAPA DE RIESGOS'!$H189,"C",'MAPA DE RIESGOS'!$AF189),"")</f>
        <v/>
      </c>
      <c r="BF15" s="355" t="str">
        <f>IF(AND('MAPA DE RIESGOS'!$AP190="Muy Alta",'MAPA DE RIESGOS'!$AR190="Moderado"),CONCATENATE("R",'MAPA DE RIESGOS'!$H190,"C",'MAPA DE RIESGOS'!$AF190),"")</f>
        <v/>
      </c>
      <c r="BG15" s="355" t="str">
        <f>IF(AND('MAPA DE RIESGOS'!$AP191="Muy Alta",'MAPA DE RIESGOS'!$AR191="Moderado"),CONCATENATE("R",'MAPA DE RIESGOS'!$H191,"C",'MAPA DE RIESGOS'!$AF191),"")</f>
        <v/>
      </c>
      <c r="BH15" s="355" t="str">
        <f>IF(AND('MAPA DE RIESGOS'!$AP192="Muy Alta",'MAPA DE RIESGOS'!$AR192="Moderado"),CONCATENATE("R",'MAPA DE RIESGOS'!$H192,"C",'MAPA DE RIESGOS'!$AF192),"")</f>
        <v/>
      </c>
      <c r="BI15" s="355" t="str">
        <f>IF(AND('MAPA DE RIESGOS'!$AP193="Muy Alta",'MAPA DE RIESGOS'!$AR193="Moderado"),CONCATENATE("R",'MAPA DE RIESGOS'!$H193,"C",'MAPA DE RIESGOS'!$AF193),"")</f>
        <v/>
      </c>
      <c r="BJ15" s="355" t="str">
        <f>IF(AND('MAPA DE RIESGOS'!$AP194="Muy Alta",'MAPA DE RIESGOS'!$AR194="Moderado"),CONCATENATE("R",'MAPA DE RIESGOS'!$H194,"C",'MAPA DE RIESGOS'!$AF194),"")</f>
        <v/>
      </c>
      <c r="BK15" s="356" t="str">
        <f>IF(AND('MAPA DE RIESGOS'!$AP195="Muy Alta",'MAPA DE RIESGOS'!$AR195="Moderado"),CONCATENATE("R",'MAPA DE RIESGOS'!$H195,"C",'MAPA DE RIESGOS'!$AF195),"")</f>
        <v/>
      </c>
      <c r="BL15" s="354" t="str">
        <f>IF(AND('MAPA DE RIESGOS'!$AP178="Muy Alta",'MAPA DE RIESGOS'!$AR178="Mayor"),CONCATENATE("R",'MAPA DE RIESGOS'!$H178,"C",'MAPA DE RIESGOS'!$AF178),"")</f>
        <v/>
      </c>
      <c r="BM15" s="355" t="str">
        <f>IF(AND('MAPA DE RIESGOS'!$AP179="Muy Alta",'MAPA DE RIESGOS'!$AR179="Mayor"),CONCATENATE("R",'MAPA DE RIESGOS'!$H179,"C",'MAPA DE RIESGOS'!$AF179),"")</f>
        <v/>
      </c>
      <c r="BN15" s="355" t="str">
        <f>IF(AND('MAPA DE RIESGOS'!$AP180="Muy Alta",'MAPA DE RIESGOS'!$AR180="Mayor"),CONCATENATE("R",'MAPA DE RIESGOS'!$H180,"C",'MAPA DE RIESGOS'!$AF180),"")</f>
        <v/>
      </c>
      <c r="BO15" s="355" t="str">
        <f>IF(AND('MAPA DE RIESGOS'!$AP181="Muy Alta",'MAPA DE RIESGOS'!$AR181="Mayor"),CONCATENATE("R",'MAPA DE RIESGOS'!$H181,"C",'MAPA DE RIESGOS'!$AF181),"")</f>
        <v/>
      </c>
      <c r="BP15" s="355" t="str">
        <f>IF(AND('MAPA DE RIESGOS'!$AP182="Muy Alta",'MAPA DE RIESGOS'!$AR182="Mayor"),CONCATENATE("R",'MAPA DE RIESGOS'!$H182,"C",'MAPA DE RIESGOS'!$AF182),"")</f>
        <v/>
      </c>
      <c r="BQ15" s="355" t="str">
        <f>IF(AND('MAPA DE RIESGOS'!$AP183="Muy Alta",'MAPA DE RIESGOS'!$AR183="Mayor"),CONCATENATE("R",'MAPA DE RIESGOS'!$H183,"C",'MAPA DE RIESGOS'!$AF183),"")</f>
        <v/>
      </c>
      <c r="BR15" s="355" t="str">
        <f>IF(AND('MAPA DE RIESGOS'!$AP184="Muy Alta",'MAPA DE RIESGOS'!$AR184="Mayor"),CONCATENATE("R",'MAPA DE RIESGOS'!$H184,"C",'MAPA DE RIESGOS'!$AF184),"")</f>
        <v/>
      </c>
      <c r="BS15" s="355" t="str">
        <f>IF(AND('MAPA DE RIESGOS'!$AP185="Muy Alta",'MAPA DE RIESGOS'!$AR185="Mayor"),CONCATENATE("R",'MAPA DE RIESGOS'!$H185,"C",'MAPA DE RIESGOS'!$AF185),"")</f>
        <v/>
      </c>
      <c r="BT15" s="355" t="str">
        <f>IF(AND('MAPA DE RIESGOS'!$AP186="Muy Alta",'MAPA DE RIESGOS'!$AR186="Mayor"),CONCATENATE("R",'MAPA DE RIESGOS'!$H186,"C",'MAPA DE RIESGOS'!$AF186),"")</f>
        <v/>
      </c>
      <c r="BU15" s="355" t="str">
        <f>IF(AND('MAPA DE RIESGOS'!$AP187="Muy Alta",'MAPA DE RIESGOS'!$AR187="Mayor"),CONCATENATE("R",'MAPA DE RIESGOS'!$H187,"C",'MAPA DE RIESGOS'!$AF187),"")</f>
        <v/>
      </c>
      <c r="BV15" s="355" t="str">
        <f>IF(AND('MAPA DE RIESGOS'!$AP188="Muy Alta",'MAPA DE RIESGOS'!$AR188="Mayor"),CONCATENATE("R",'MAPA DE RIESGOS'!$H188,"C",'MAPA DE RIESGOS'!$AF188),"")</f>
        <v/>
      </c>
      <c r="BW15" s="355" t="str">
        <f>IF(AND('MAPA DE RIESGOS'!$AP189="Muy Alta",'MAPA DE RIESGOS'!$AR189="Mayor"),CONCATENATE("R",'MAPA DE RIESGOS'!$H189,"C",'MAPA DE RIESGOS'!$AF189),"")</f>
        <v/>
      </c>
      <c r="BX15" s="355" t="str">
        <f>IF(AND('MAPA DE RIESGOS'!$AP190="Muy Alta",'MAPA DE RIESGOS'!$AR190="Mayor"),CONCATENATE("R",'MAPA DE RIESGOS'!$H190,"C",'MAPA DE RIESGOS'!$AF190),"")</f>
        <v/>
      </c>
      <c r="BY15" s="355" t="str">
        <f>IF(AND('MAPA DE RIESGOS'!$AP191="Muy Alta",'MAPA DE RIESGOS'!$AR191="Mayor"),CONCATENATE("R",'MAPA DE RIESGOS'!$H191,"C",'MAPA DE RIESGOS'!$AF191),"")</f>
        <v/>
      </c>
      <c r="BZ15" s="355" t="str">
        <f>IF(AND('MAPA DE RIESGOS'!$AP192="Muy Alta",'MAPA DE RIESGOS'!$AR192="Mayor"),CONCATENATE("R",'MAPA DE RIESGOS'!$H192,"C",'MAPA DE RIESGOS'!$AF192),"")</f>
        <v/>
      </c>
      <c r="CA15" s="355" t="str">
        <f>IF(AND('MAPA DE RIESGOS'!$AP193="Muy Alta",'MAPA DE RIESGOS'!$AR193="Mayor"),CONCATENATE("R",'MAPA DE RIESGOS'!$H193,"C",'MAPA DE RIESGOS'!$AF193),"")</f>
        <v/>
      </c>
      <c r="CB15" s="355" t="str">
        <f>IF(AND('MAPA DE RIESGOS'!$AP194="Muy Alta",'MAPA DE RIESGOS'!$AR194="Mayor"),CONCATENATE("R",'MAPA DE RIESGOS'!$H194,"C",'MAPA DE RIESGOS'!$AF194),"")</f>
        <v/>
      </c>
      <c r="CC15" s="356" t="str">
        <f>IF(AND('MAPA DE RIESGOS'!$AP195="Muy Alta",'MAPA DE RIESGOS'!$AR195="Mayor"),CONCATENATE("R",'MAPA DE RIESGOS'!$H195,"C",'MAPA DE RIESGOS'!$AF195),"")</f>
        <v/>
      </c>
      <c r="CD15" s="357" t="str">
        <f>IF(AND('MAPA DE RIESGOS'!$AP178="Muy Alta",'MAPA DE RIESGOS'!$AR178="Catastrófico"),CONCATENATE("R",'MAPA DE RIESGOS'!$H178,"C",'MAPA DE RIESGOS'!$AF178),"")</f>
        <v/>
      </c>
      <c r="CE15" s="357" t="str">
        <f>IF(AND('MAPA DE RIESGOS'!$AP179="Muy Alta",'MAPA DE RIESGOS'!$AR179="Catastrófico"),CONCATENATE("R",'MAPA DE RIESGOS'!$H179,"C",'MAPA DE RIESGOS'!$AF179),"")</f>
        <v/>
      </c>
      <c r="CF15" s="357" t="str">
        <f>IF(AND('MAPA DE RIESGOS'!$AP180="Muy Alta",'MAPA DE RIESGOS'!$AR180="Catastrófico"),CONCATENATE("R",'MAPA DE RIESGOS'!$H180,"C",'MAPA DE RIESGOS'!$AF180),"")</f>
        <v/>
      </c>
      <c r="CG15" s="357" t="str">
        <f>IF(AND('MAPA DE RIESGOS'!$AP181="Muy Alta",'MAPA DE RIESGOS'!$AR181="Catastrófico"),CONCATENATE("R",'MAPA DE RIESGOS'!$H181,"C",'MAPA DE RIESGOS'!$AF181),"")</f>
        <v/>
      </c>
      <c r="CH15" s="357" t="str">
        <f>IF(AND('MAPA DE RIESGOS'!$AP182="Muy Alta",'MAPA DE RIESGOS'!$AR182="Catastrófico"),CONCATENATE("R",'MAPA DE RIESGOS'!$H182,"C",'MAPA DE RIESGOS'!$AF182),"")</f>
        <v/>
      </c>
      <c r="CI15" s="357" t="str">
        <f>IF(AND('MAPA DE RIESGOS'!$AP183="Muy Alta",'MAPA DE RIESGOS'!$AR183="Catastrófico"),CONCATENATE("R",'MAPA DE RIESGOS'!$H183,"C",'MAPA DE RIESGOS'!$AF183),"")</f>
        <v/>
      </c>
      <c r="CJ15" s="357" t="str">
        <f>IF(AND('MAPA DE RIESGOS'!$AP184="Muy Alta",'MAPA DE RIESGOS'!$AR184="Catastrófico"),CONCATENATE("R",'MAPA DE RIESGOS'!$H184,"C",'MAPA DE RIESGOS'!$AF184),"")</f>
        <v/>
      </c>
      <c r="CK15" s="357" t="str">
        <f>IF(AND('MAPA DE RIESGOS'!$AP185="Muy Alta",'MAPA DE RIESGOS'!$AR185="Catastrófico"),CONCATENATE("R",'MAPA DE RIESGOS'!$H185,"C",'MAPA DE RIESGOS'!$AF185),"")</f>
        <v/>
      </c>
      <c r="CL15" s="357" t="str">
        <f>IF(AND('MAPA DE RIESGOS'!$AP186="Muy Alta",'MAPA DE RIESGOS'!$AR186="Catastrófico"),CONCATENATE("R",'MAPA DE RIESGOS'!$H186,"C",'MAPA DE RIESGOS'!$AF186),"")</f>
        <v/>
      </c>
      <c r="CM15" s="357" t="str">
        <f>IF(AND('MAPA DE RIESGOS'!$AP187="Muy Alta",'MAPA DE RIESGOS'!$AR187="Catastrófico"),CONCATENATE("R",'MAPA DE RIESGOS'!$H187,"C",'MAPA DE RIESGOS'!$AF187),"")</f>
        <v/>
      </c>
      <c r="CN15" s="357" t="str">
        <f>IF(AND('MAPA DE RIESGOS'!$AP188="Muy Alta",'MAPA DE RIESGOS'!$AR188="Catastrófico"),CONCATENATE("R",'MAPA DE RIESGOS'!$H188,"C",'MAPA DE RIESGOS'!$AF188),"")</f>
        <v/>
      </c>
      <c r="CO15" s="357" t="str">
        <f>IF(AND('MAPA DE RIESGOS'!$AP189="Muy Alta",'MAPA DE RIESGOS'!$AR189="Catastrófico"),CONCATENATE("R",'MAPA DE RIESGOS'!$H189,"C",'MAPA DE RIESGOS'!$AF189),"")</f>
        <v/>
      </c>
      <c r="CP15" s="357" t="str">
        <f>IF(AND('MAPA DE RIESGOS'!$AP190="Muy Alta",'MAPA DE RIESGOS'!$AR190="Catastrófico"),CONCATENATE("R",'MAPA DE RIESGOS'!$H190,"C",'MAPA DE RIESGOS'!$AF190),"")</f>
        <v/>
      </c>
      <c r="CQ15" s="357" t="str">
        <f>IF(AND('MAPA DE RIESGOS'!$AP191="Muy Alta",'MAPA DE RIESGOS'!$AR191="Catastrófico"),CONCATENATE("R",'MAPA DE RIESGOS'!$H191,"C",'MAPA DE RIESGOS'!$AF191),"")</f>
        <v/>
      </c>
      <c r="CR15" s="357" t="str">
        <f>IF(AND('MAPA DE RIESGOS'!$AP192="Muy Alta",'MAPA DE RIESGOS'!$AR192="Catastrófico"),CONCATENATE("R",'MAPA DE RIESGOS'!$H192,"C",'MAPA DE RIESGOS'!$AF192),"")</f>
        <v/>
      </c>
      <c r="CS15" s="357" t="str">
        <f>IF(AND('MAPA DE RIESGOS'!$AP193="Muy Alta",'MAPA DE RIESGOS'!$AR193="Catastrófico"),CONCATENATE("R",'MAPA DE RIESGOS'!$H193,"C",'MAPA DE RIESGOS'!$AF193),"")</f>
        <v/>
      </c>
      <c r="CT15" s="357" t="str">
        <f>IF(AND('MAPA DE RIESGOS'!$AP194="Muy Alta",'MAPA DE RIESGOS'!$AR194="Catastrófico"),CONCATENATE("R",'MAPA DE RIESGOS'!$H194,"C",'MAPA DE RIESGOS'!$AF194),"")</f>
        <v/>
      </c>
      <c r="CU15" s="358" t="str">
        <f>IF(AND('MAPA DE RIESGOS'!$AP195="Muy Alta",'MAPA DE RIESGOS'!$AR195="Catastrófico"),CONCATENATE("R",'MAPA DE RIESGOS'!$H195,"C",'MAPA DE RIESGOS'!$AF195),"")</f>
        <v/>
      </c>
      <c r="CV15" s="67"/>
      <c r="CW15" s="900"/>
      <c r="CX15" s="901"/>
      <c r="CY15" s="901"/>
      <c r="CZ15" s="901"/>
      <c r="DA15" s="901"/>
      <c r="DB15" s="902"/>
    </row>
    <row r="16" spans="2:106" ht="32.5" customHeight="1">
      <c r="B16" s="893"/>
      <c r="C16" s="893"/>
      <c r="D16" s="894"/>
      <c r="E16" s="882"/>
      <c r="F16" s="883"/>
      <c r="G16" s="883"/>
      <c r="H16" s="883"/>
      <c r="I16" s="884"/>
      <c r="J16" s="354" t="str">
        <f>IF(AND('MAPA DE RIESGOS'!$AP196="Muy Alta",'MAPA DE RIESGOS'!$AR196="Leve"),CONCATENATE("R",'MAPA DE RIESGOS'!$H196,"C",'MAPA DE RIESGOS'!$AF196),"")</f>
        <v/>
      </c>
      <c r="K16" s="355" t="str">
        <f>IF(AND('MAPA DE RIESGOS'!$AP197="Muy Alta",'MAPA DE RIESGOS'!$AR197="Leve"),CONCATENATE("R",'MAPA DE RIESGOS'!$H197,"C",'MAPA DE RIESGOS'!$AF197),"")</f>
        <v/>
      </c>
      <c r="L16" s="355" t="str">
        <f>IF(AND('MAPA DE RIESGOS'!$AP198="Muy Alta",'MAPA DE RIESGOS'!$AR198="Leve"),CONCATENATE("R",'MAPA DE RIESGOS'!$H198,"C",'MAPA DE RIESGOS'!$AF198),"")</f>
        <v/>
      </c>
      <c r="M16" s="355" t="str">
        <f>IF(AND('MAPA DE RIESGOS'!$AP199="Muy Alta",'MAPA DE RIESGOS'!$AR199="Leve"),CONCATENATE("R",'MAPA DE RIESGOS'!$H199,"C",'MAPA DE RIESGOS'!$AF199),"")</f>
        <v/>
      </c>
      <c r="N16" s="355" t="str">
        <f>IF(AND('MAPA DE RIESGOS'!$AP200="Muy Alta",'MAPA DE RIESGOS'!$AR200="Leve"),CONCATENATE("R",'MAPA DE RIESGOS'!$H200,"C",'MAPA DE RIESGOS'!$AF200),"")</f>
        <v/>
      </c>
      <c r="O16" s="355" t="str">
        <f>IF(AND('MAPA DE RIESGOS'!$AP201="Muy Alta",'MAPA DE RIESGOS'!$AR201="Leve"),CONCATENATE("R",'MAPA DE RIESGOS'!$H201,"C",'MAPA DE RIESGOS'!$AF201),"")</f>
        <v/>
      </c>
      <c r="P16" s="355" t="str">
        <f>IF(AND('MAPA DE RIESGOS'!$AP202="Muy Alta",'MAPA DE RIESGOS'!$AR202="Leve"),CONCATENATE("R",'MAPA DE RIESGOS'!$H202,"C",'MAPA DE RIESGOS'!$AF202),"")</f>
        <v/>
      </c>
      <c r="Q16" s="355" t="str">
        <f>IF(AND('MAPA DE RIESGOS'!$AP203="Muy Alta",'MAPA DE RIESGOS'!$AR203="Leve"),CONCATENATE("R",'MAPA DE RIESGOS'!$H203,"C",'MAPA DE RIESGOS'!$AF203),"")</f>
        <v/>
      </c>
      <c r="R16" s="355" t="str">
        <f>IF(AND('MAPA DE RIESGOS'!$AP204="Muy Alta",'MAPA DE RIESGOS'!$AR204="Leve"),CONCATENATE("R",'MAPA DE RIESGOS'!$H204,"C",'MAPA DE RIESGOS'!$AF204),"")</f>
        <v/>
      </c>
      <c r="S16" s="355" t="str">
        <f>IF(AND('MAPA DE RIESGOS'!$AP205="Muy Alta",'MAPA DE RIESGOS'!$AR205="Leve"),CONCATENATE("R",'MAPA DE RIESGOS'!$H205,"C",'MAPA DE RIESGOS'!$AF205),"")</f>
        <v/>
      </c>
      <c r="T16" s="355" t="str">
        <f>IF(AND('MAPA DE RIESGOS'!$AP206="Muy Alta",'MAPA DE RIESGOS'!$AR206="Leve"),CONCATENATE("R",'MAPA DE RIESGOS'!$H206,"C",'MAPA DE RIESGOS'!$AF206),"")</f>
        <v/>
      </c>
      <c r="U16" s="355" t="str">
        <f>IF(AND('MAPA DE RIESGOS'!$AP207="Muy Alta",'MAPA DE RIESGOS'!$AR207="Leve"),CONCATENATE("R",'MAPA DE RIESGOS'!$H207,"C",'MAPA DE RIESGOS'!$AF207),"")</f>
        <v/>
      </c>
      <c r="V16" s="355" t="str">
        <f>IF(AND('MAPA DE RIESGOS'!$AP208="Muy Alta",'MAPA DE RIESGOS'!$AR208="Leve"),CONCATENATE("R",'MAPA DE RIESGOS'!$H208,"C",'MAPA DE RIESGOS'!$AF208),"")</f>
        <v/>
      </c>
      <c r="W16" s="355" t="str">
        <f>IF(AND('MAPA DE RIESGOS'!$AP209="Muy Alta",'MAPA DE RIESGOS'!$AR209="Leve"),CONCATENATE("R",'MAPA DE RIESGOS'!$H209,"C",'MAPA DE RIESGOS'!$AF209),"")</f>
        <v/>
      </c>
      <c r="X16" s="355" t="str">
        <f>IF(AND('MAPA DE RIESGOS'!$AP210="Muy Alta",'MAPA DE RIESGOS'!$AR210="Leve"),CONCATENATE("R",'MAPA DE RIESGOS'!$H210,"C",'MAPA DE RIESGOS'!$AF210),"")</f>
        <v/>
      </c>
      <c r="Y16" s="355" t="str">
        <f>IF(AND('MAPA DE RIESGOS'!$AP211="Muy Alta",'MAPA DE RIESGOS'!$AR211="Leve"),CONCATENATE("R",'MAPA DE RIESGOS'!$H211,"C",'MAPA DE RIESGOS'!$AF211),"")</f>
        <v/>
      </c>
      <c r="Z16" s="355" t="str">
        <f>IF(AND('MAPA DE RIESGOS'!$AP212="Muy Alta",'MAPA DE RIESGOS'!$AR212="Leve"),CONCATENATE("R",'MAPA DE RIESGOS'!$H212,"C",'MAPA DE RIESGOS'!$AF212),"")</f>
        <v/>
      </c>
      <c r="AA16" s="356" t="str">
        <f>IF(AND('MAPA DE RIESGOS'!$AP213="Muy Alta",'MAPA DE RIESGOS'!$AR213="Leve"),CONCATENATE("R",'MAPA DE RIESGOS'!$H213,"C",'MAPA DE RIESGOS'!$AF213),"")</f>
        <v/>
      </c>
      <c r="AB16" s="354" t="str">
        <f>IF(AND('MAPA DE RIESGOS'!$AP196="Muy Alta",'MAPA DE RIESGOS'!$AR196="Menor"),CONCATENATE("R",'MAPA DE RIESGOS'!$H196,"C",'MAPA DE RIESGOS'!$AF196),"")</f>
        <v/>
      </c>
      <c r="AC16" s="355" t="str">
        <f>IF(AND('MAPA DE RIESGOS'!$AP197="Muy Alta",'MAPA DE RIESGOS'!$AR197="Menor"),CONCATENATE("R",'MAPA DE RIESGOS'!$H197,"C",'MAPA DE RIESGOS'!$AF197),"")</f>
        <v/>
      </c>
      <c r="AD16" s="355" t="str">
        <f>IF(AND('MAPA DE RIESGOS'!$AP198="Muy Alta",'MAPA DE RIESGOS'!$AR198="Menor"),CONCATENATE("R",'MAPA DE RIESGOS'!$H198,"C",'MAPA DE RIESGOS'!$AF198),"")</f>
        <v/>
      </c>
      <c r="AE16" s="355" t="str">
        <f>IF(AND('MAPA DE RIESGOS'!$AP199="Muy Alta",'MAPA DE RIESGOS'!$AR199="Menor"),CONCATENATE("R",'MAPA DE RIESGOS'!$H199,"C",'MAPA DE RIESGOS'!$AF199),"")</f>
        <v/>
      </c>
      <c r="AF16" s="355" t="str">
        <f>IF(AND('MAPA DE RIESGOS'!$AP200="Muy Alta",'MAPA DE RIESGOS'!$AR200="Menor"),CONCATENATE("R",'MAPA DE RIESGOS'!$H200,"C",'MAPA DE RIESGOS'!$AF200),"")</f>
        <v/>
      </c>
      <c r="AG16" s="355" t="str">
        <f>IF(AND('MAPA DE RIESGOS'!$AP201="Muy Alta",'MAPA DE RIESGOS'!$AR201="Menor"),CONCATENATE("R",'MAPA DE RIESGOS'!$H201,"C",'MAPA DE RIESGOS'!$AF201),"")</f>
        <v/>
      </c>
      <c r="AH16" s="355" t="str">
        <f>IF(AND('MAPA DE RIESGOS'!$AP202="Muy Alta",'MAPA DE RIESGOS'!$AR202="Menor"),CONCATENATE("R",'MAPA DE RIESGOS'!$H202,"C",'MAPA DE RIESGOS'!$AF202),"")</f>
        <v/>
      </c>
      <c r="AI16" s="355" t="str">
        <f>IF(AND('MAPA DE RIESGOS'!$AP203="Muy Alta",'MAPA DE RIESGOS'!$AR203="Menor"),CONCATENATE("R",'MAPA DE RIESGOS'!$H203,"C",'MAPA DE RIESGOS'!$AF203),"")</f>
        <v/>
      </c>
      <c r="AJ16" s="355" t="str">
        <f>IF(AND('MAPA DE RIESGOS'!$AP204="Muy Alta",'MAPA DE RIESGOS'!$AR204="Menor"),CONCATENATE("R",'MAPA DE RIESGOS'!$H204,"C",'MAPA DE RIESGOS'!$AF204),"")</f>
        <v/>
      </c>
      <c r="AK16" s="355" t="str">
        <f>IF(AND('MAPA DE RIESGOS'!$AP205="Muy Alta",'MAPA DE RIESGOS'!$AR205="Menor"),CONCATENATE("R",'MAPA DE RIESGOS'!$H205,"C",'MAPA DE RIESGOS'!$AF205),"")</f>
        <v/>
      </c>
      <c r="AL16" s="355" t="str">
        <f>IF(AND('MAPA DE RIESGOS'!$AP206="Muy Alta",'MAPA DE RIESGOS'!$AR206="Menor"),CONCATENATE("R",'MAPA DE RIESGOS'!$H206,"C",'MAPA DE RIESGOS'!$AF206),"")</f>
        <v/>
      </c>
      <c r="AM16" s="355" t="str">
        <f>IF(AND('MAPA DE RIESGOS'!$AP207="Muy Alta",'MAPA DE RIESGOS'!$AR207="Menor"),CONCATENATE("R",'MAPA DE RIESGOS'!$H207,"C",'MAPA DE RIESGOS'!$AF207),"")</f>
        <v/>
      </c>
      <c r="AN16" s="355" t="str">
        <f>IF(AND('MAPA DE RIESGOS'!$AP208="Muy Alta",'MAPA DE RIESGOS'!$AR208="Menor"),CONCATENATE("R",'MAPA DE RIESGOS'!$H208,"C",'MAPA DE RIESGOS'!$AF208),"")</f>
        <v/>
      </c>
      <c r="AO16" s="355" t="str">
        <f>IF(AND('MAPA DE RIESGOS'!$AP209="Muy Alta",'MAPA DE RIESGOS'!$AR209="Menor"),CONCATENATE("R",'MAPA DE RIESGOS'!$H209,"C",'MAPA DE RIESGOS'!$AF209),"")</f>
        <v/>
      </c>
      <c r="AP16" s="355" t="str">
        <f>IF(AND('MAPA DE RIESGOS'!$AP210="Muy Alta",'MAPA DE RIESGOS'!$AR210="Menor"),CONCATENATE("R",'MAPA DE RIESGOS'!$H210,"C",'MAPA DE RIESGOS'!$AF210),"")</f>
        <v/>
      </c>
      <c r="AQ16" s="355" t="str">
        <f>IF(AND('MAPA DE RIESGOS'!$AP211="Muy Alta",'MAPA DE RIESGOS'!$AR211="Menor"),CONCATENATE("R",'MAPA DE RIESGOS'!$H211,"C",'MAPA DE RIESGOS'!$AF211),"")</f>
        <v/>
      </c>
      <c r="AR16" s="355" t="str">
        <f>IF(AND('MAPA DE RIESGOS'!$AP212="Muy Alta",'MAPA DE RIESGOS'!$AR212="Menor"),CONCATENATE("R",'MAPA DE RIESGOS'!$H212,"C",'MAPA DE RIESGOS'!$AF212),"")</f>
        <v/>
      </c>
      <c r="AS16" s="356" t="str">
        <f>IF(AND('MAPA DE RIESGOS'!$AP213="Muy Alta",'MAPA DE RIESGOS'!$AR213="Menor"),CONCATENATE("R",'MAPA DE RIESGOS'!$H213,"C",'MAPA DE RIESGOS'!$AF213),"")</f>
        <v/>
      </c>
      <c r="AT16" s="354" t="str">
        <f>IF(AND('MAPA DE RIESGOS'!$AP196="Muy Alta",'MAPA DE RIESGOS'!$AR196="Moderado"),CONCATENATE("R",'MAPA DE RIESGOS'!$H196,"C",'MAPA DE RIESGOS'!$AF196),"")</f>
        <v/>
      </c>
      <c r="AU16" s="355" t="str">
        <f>IF(AND('MAPA DE RIESGOS'!$AP197="Muy Alta",'MAPA DE RIESGOS'!$AR197="Moderado"),CONCATENATE("R",'MAPA DE RIESGOS'!$H197,"C",'MAPA DE RIESGOS'!$AF197),"")</f>
        <v/>
      </c>
      <c r="AV16" s="355" t="str">
        <f>IF(AND('MAPA DE RIESGOS'!$AP198="Muy Alta",'MAPA DE RIESGOS'!$AR198="Moderado"),CONCATENATE("R",'MAPA DE RIESGOS'!$H198,"C",'MAPA DE RIESGOS'!$AF198),"")</f>
        <v/>
      </c>
      <c r="AW16" s="355" t="str">
        <f>IF(AND('MAPA DE RIESGOS'!$AP199="Muy Alta",'MAPA DE RIESGOS'!$AR199="Moderado"),CONCATENATE("R",'MAPA DE RIESGOS'!$H199,"C",'MAPA DE RIESGOS'!$AF199),"")</f>
        <v/>
      </c>
      <c r="AX16" s="355" t="str">
        <f>IF(AND('MAPA DE RIESGOS'!$AP200="Muy Alta",'MAPA DE RIESGOS'!$AR200="Moderado"),CONCATENATE("R",'MAPA DE RIESGOS'!$H200,"C",'MAPA DE RIESGOS'!$AF200),"")</f>
        <v/>
      </c>
      <c r="AY16" s="355" t="str">
        <f>IF(AND('MAPA DE RIESGOS'!$AP201="Muy Alta",'MAPA DE RIESGOS'!$AR201="Moderado"),CONCATENATE("R",'MAPA DE RIESGOS'!$H201,"C",'MAPA DE RIESGOS'!$AF201),"")</f>
        <v/>
      </c>
      <c r="AZ16" s="355" t="str">
        <f>IF(AND('MAPA DE RIESGOS'!$AP202="Muy Alta",'MAPA DE RIESGOS'!$AR202="Moderado"),CONCATENATE("R",'MAPA DE RIESGOS'!$H202,"C",'MAPA DE RIESGOS'!$AF202),"")</f>
        <v/>
      </c>
      <c r="BA16" s="355" t="str">
        <f>IF(AND('MAPA DE RIESGOS'!$AP203="Muy Alta",'MAPA DE RIESGOS'!$AR203="Moderado"),CONCATENATE("R",'MAPA DE RIESGOS'!$H203,"C",'MAPA DE RIESGOS'!$AF203),"")</f>
        <v/>
      </c>
      <c r="BB16" s="355" t="str">
        <f>IF(AND('MAPA DE RIESGOS'!$AP204="Muy Alta",'MAPA DE RIESGOS'!$AR204="Moderado"),CONCATENATE("R",'MAPA DE RIESGOS'!$H204,"C",'MAPA DE RIESGOS'!$AF204),"")</f>
        <v/>
      </c>
      <c r="BC16" s="355" t="str">
        <f>IF(AND('MAPA DE RIESGOS'!$AP205="Muy Alta",'MAPA DE RIESGOS'!$AR205="Moderado"),CONCATENATE("R",'MAPA DE RIESGOS'!$H205,"C",'MAPA DE RIESGOS'!$AF205),"")</f>
        <v/>
      </c>
      <c r="BD16" s="355" t="str">
        <f>IF(AND('MAPA DE RIESGOS'!$AP206="Muy Alta",'MAPA DE RIESGOS'!$AR206="Moderado"),CONCATENATE("R",'MAPA DE RIESGOS'!$H206,"C",'MAPA DE RIESGOS'!$AF206),"")</f>
        <v/>
      </c>
      <c r="BE16" s="355" t="str">
        <f>IF(AND('MAPA DE RIESGOS'!$AP207="Muy Alta",'MAPA DE RIESGOS'!$AR207="Moderado"),CONCATENATE("R",'MAPA DE RIESGOS'!$H207,"C",'MAPA DE RIESGOS'!$AF207),"")</f>
        <v/>
      </c>
      <c r="BF16" s="355" t="str">
        <f>IF(AND('MAPA DE RIESGOS'!$AP208="Muy Alta",'MAPA DE RIESGOS'!$AR208="Moderado"),CONCATENATE("R",'MAPA DE RIESGOS'!$H208,"C",'MAPA DE RIESGOS'!$AF208),"")</f>
        <v/>
      </c>
      <c r="BG16" s="355" t="str">
        <f>IF(AND('MAPA DE RIESGOS'!$AP209="Muy Alta",'MAPA DE RIESGOS'!$AR209="Moderado"),CONCATENATE("R",'MAPA DE RIESGOS'!$H209,"C",'MAPA DE RIESGOS'!$AF209),"")</f>
        <v/>
      </c>
      <c r="BH16" s="355" t="str">
        <f>IF(AND('MAPA DE RIESGOS'!$AP210="Muy Alta",'MAPA DE RIESGOS'!$AR210="Moderado"),CONCATENATE("R",'MAPA DE RIESGOS'!$H210,"C",'MAPA DE RIESGOS'!$AF210),"")</f>
        <v/>
      </c>
      <c r="BI16" s="355" t="str">
        <f>IF(AND('MAPA DE RIESGOS'!$AP211="Muy Alta",'MAPA DE RIESGOS'!$AR211="Moderado"),CONCATENATE("R",'MAPA DE RIESGOS'!$H211,"C",'MAPA DE RIESGOS'!$AF211),"")</f>
        <v/>
      </c>
      <c r="BJ16" s="355" t="str">
        <f>IF(AND('MAPA DE RIESGOS'!$AP212="Muy Alta",'MAPA DE RIESGOS'!$AR212="Moderado"),CONCATENATE("R",'MAPA DE RIESGOS'!$H212,"C",'MAPA DE RIESGOS'!$AF212),"")</f>
        <v/>
      </c>
      <c r="BK16" s="356" t="str">
        <f>IF(AND('MAPA DE RIESGOS'!$AP213="Muy Alta",'MAPA DE RIESGOS'!$AR213="Moderado"),CONCATENATE("R",'MAPA DE RIESGOS'!$H213,"C",'MAPA DE RIESGOS'!$AF213),"")</f>
        <v/>
      </c>
      <c r="BL16" s="354" t="str">
        <f>IF(AND('MAPA DE RIESGOS'!$AP196="Muy Alta",'MAPA DE RIESGOS'!$AR196="Mayor"),CONCATENATE("R",'MAPA DE RIESGOS'!$H196,"C",'MAPA DE RIESGOS'!$AF196),"")</f>
        <v/>
      </c>
      <c r="BM16" s="355" t="str">
        <f>IF(AND('MAPA DE RIESGOS'!$AP197="Muy Alta",'MAPA DE RIESGOS'!$AR197="Mayor"),CONCATENATE("R",'MAPA DE RIESGOS'!$H197,"C",'MAPA DE RIESGOS'!$AF197),"")</f>
        <v/>
      </c>
      <c r="BN16" s="355" t="str">
        <f>IF(AND('MAPA DE RIESGOS'!$AP198="Muy Alta",'MAPA DE RIESGOS'!$AR198="Mayor"),CONCATENATE("R",'MAPA DE RIESGOS'!$H198,"C",'MAPA DE RIESGOS'!$AF198),"")</f>
        <v/>
      </c>
      <c r="BO16" s="355" t="str">
        <f>IF(AND('MAPA DE RIESGOS'!$AP199="Muy Alta",'MAPA DE RIESGOS'!$AR199="Mayor"),CONCATENATE("R",'MAPA DE RIESGOS'!$H199,"C",'MAPA DE RIESGOS'!$AF199),"")</f>
        <v/>
      </c>
      <c r="BP16" s="355" t="str">
        <f>IF(AND('MAPA DE RIESGOS'!$AP200="Muy Alta",'MAPA DE RIESGOS'!$AR200="Mayor"),CONCATENATE("R",'MAPA DE RIESGOS'!$H200,"C",'MAPA DE RIESGOS'!$AF200),"")</f>
        <v/>
      </c>
      <c r="BQ16" s="355" t="str">
        <f>IF(AND('MAPA DE RIESGOS'!$AP201="Muy Alta",'MAPA DE RIESGOS'!$AR201="Mayor"),CONCATENATE("R",'MAPA DE RIESGOS'!$H201,"C",'MAPA DE RIESGOS'!$AF201),"")</f>
        <v/>
      </c>
      <c r="BR16" s="355" t="str">
        <f>IF(AND('MAPA DE RIESGOS'!$AP202="Muy Alta",'MAPA DE RIESGOS'!$AR202="Mayor"),CONCATENATE("R",'MAPA DE RIESGOS'!$H202,"C",'MAPA DE RIESGOS'!$AF202),"")</f>
        <v/>
      </c>
      <c r="BS16" s="355" t="str">
        <f>IF(AND('MAPA DE RIESGOS'!$AP203="Muy Alta",'MAPA DE RIESGOS'!$AR203="Mayor"),CONCATENATE("R",'MAPA DE RIESGOS'!$H203,"C",'MAPA DE RIESGOS'!$AF203),"")</f>
        <v/>
      </c>
      <c r="BT16" s="355" t="str">
        <f>IF(AND('MAPA DE RIESGOS'!$AP204="Muy Alta",'MAPA DE RIESGOS'!$AR204="Mayor"),CONCATENATE("R",'MAPA DE RIESGOS'!$H204,"C",'MAPA DE RIESGOS'!$AF204),"")</f>
        <v/>
      </c>
      <c r="BU16" s="355" t="str">
        <f>IF(AND('MAPA DE RIESGOS'!$AP205="Muy Alta",'MAPA DE RIESGOS'!$AR205="Mayor"),CONCATENATE("R",'MAPA DE RIESGOS'!$H205,"C",'MAPA DE RIESGOS'!$AF205),"")</f>
        <v/>
      </c>
      <c r="BV16" s="355" t="str">
        <f>IF(AND('MAPA DE RIESGOS'!$AP206="Muy Alta",'MAPA DE RIESGOS'!$AR206="Mayor"),CONCATENATE("R",'MAPA DE RIESGOS'!$H206,"C",'MAPA DE RIESGOS'!$AF206),"")</f>
        <v/>
      </c>
      <c r="BW16" s="355" t="str">
        <f>IF(AND('MAPA DE RIESGOS'!$AP207="Muy Alta",'MAPA DE RIESGOS'!$AR207="Mayor"),CONCATENATE("R",'MAPA DE RIESGOS'!$H207,"C",'MAPA DE RIESGOS'!$AF207),"")</f>
        <v/>
      </c>
      <c r="BX16" s="355" t="str">
        <f>IF(AND('MAPA DE RIESGOS'!$AP208="Muy Alta",'MAPA DE RIESGOS'!$AR208="Mayor"),CONCATENATE("R",'MAPA DE RIESGOS'!$H208,"C",'MAPA DE RIESGOS'!$AF208),"")</f>
        <v/>
      </c>
      <c r="BY16" s="355" t="str">
        <f>IF(AND('MAPA DE RIESGOS'!$AP209="Muy Alta",'MAPA DE RIESGOS'!$AR209="Mayor"),CONCATENATE("R",'MAPA DE RIESGOS'!$H209,"C",'MAPA DE RIESGOS'!$AF209),"")</f>
        <v/>
      </c>
      <c r="BZ16" s="355" t="str">
        <f>IF(AND('MAPA DE RIESGOS'!$AP210="Muy Alta",'MAPA DE RIESGOS'!$AR210="Mayor"),CONCATENATE("R",'MAPA DE RIESGOS'!$H210,"C",'MAPA DE RIESGOS'!$AF210),"")</f>
        <v/>
      </c>
      <c r="CA16" s="355" t="str">
        <f>IF(AND('MAPA DE RIESGOS'!$AP211="Muy Alta",'MAPA DE RIESGOS'!$AR211="Mayor"),CONCATENATE("R",'MAPA DE RIESGOS'!$H211,"C",'MAPA DE RIESGOS'!$AF211),"")</f>
        <v/>
      </c>
      <c r="CB16" s="355" t="str">
        <f>IF(AND('MAPA DE RIESGOS'!$AP212="Muy Alta",'MAPA DE RIESGOS'!$AR212="Mayor"),CONCATENATE("R",'MAPA DE RIESGOS'!$H212,"C",'MAPA DE RIESGOS'!$AF212),"")</f>
        <v/>
      </c>
      <c r="CC16" s="356" t="str">
        <f>IF(AND('MAPA DE RIESGOS'!$AP213="Muy Alta",'MAPA DE RIESGOS'!$AR213="Mayor"),CONCATENATE("R",'MAPA DE RIESGOS'!$H213,"C",'MAPA DE RIESGOS'!$AF213),"")</f>
        <v/>
      </c>
      <c r="CD16" s="357" t="str">
        <f>IF(AND('MAPA DE RIESGOS'!$AP196="Muy Alta",'MAPA DE RIESGOS'!$AR196="Catastrófico"),CONCATENATE("R",'MAPA DE RIESGOS'!$H196,"C",'MAPA DE RIESGOS'!$AF196),"")</f>
        <v/>
      </c>
      <c r="CE16" s="357" t="str">
        <f>IF(AND('MAPA DE RIESGOS'!$AP197="Muy Alta",'MAPA DE RIESGOS'!$AR197="Catastrófico"),CONCATENATE("R",'MAPA DE RIESGOS'!$H197,"C",'MAPA DE RIESGOS'!$AF197),"")</f>
        <v/>
      </c>
      <c r="CF16" s="357" t="str">
        <f>IF(AND('MAPA DE RIESGOS'!$AP198="Muy Alta",'MAPA DE RIESGOS'!$AR198="Catastrófico"),CONCATENATE("R",'MAPA DE RIESGOS'!$H198,"C",'MAPA DE RIESGOS'!$AF198),"")</f>
        <v/>
      </c>
      <c r="CG16" s="357" t="str">
        <f>IF(AND('MAPA DE RIESGOS'!$AP199="Muy Alta",'MAPA DE RIESGOS'!$AR199="Catastrófico"),CONCATENATE("R",'MAPA DE RIESGOS'!$H199,"C",'MAPA DE RIESGOS'!$AF199),"")</f>
        <v/>
      </c>
      <c r="CH16" s="357" t="str">
        <f>IF(AND('MAPA DE RIESGOS'!$AP200="Muy Alta",'MAPA DE RIESGOS'!$AR200="Catastrófico"),CONCATENATE("R",'MAPA DE RIESGOS'!$H200,"C",'MAPA DE RIESGOS'!$AF200),"")</f>
        <v/>
      </c>
      <c r="CI16" s="357" t="str">
        <f>IF(AND('MAPA DE RIESGOS'!$AP201="Muy Alta",'MAPA DE RIESGOS'!$AR201="Catastrófico"),CONCATENATE("R",'MAPA DE RIESGOS'!$H201,"C",'MAPA DE RIESGOS'!$AF201),"")</f>
        <v/>
      </c>
      <c r="CJ16" s="357" t="str">
        <f>IF(AND('MAPA DE RIESGOS'!$AP202="Muy Alta",'MAPA DE RIESGOS'!$AR202="Catastrófico"),CONCATENATE("R",'MAPA DE RIESGOS'!$H202,"C",'MAPA DE RIESGOS'!$AF202),"")</f>
        <v/>
      </c>
      <c r="CK16" s="357" t="str">
        <f>IF(AND('MAPA DE RIESGOS'!$AP203="Muy Alta",'MAPA DE RIESGOS'!$AR203="Catastrófico"),CONCATENATE("R",'MAPA DE RIESGOS'!$H203,"C",'MAPA DE RIESGOS'!$AF203),"")</f>
        <v/>
      </c>
      <c r="CL16" s="357" t="str">
        <f>IF(AND('MAPA DE RIESGOS'!$AP204="Muy Alta",'MAPA DE RIESGOS'!$AR204="Catastrófico"),CONCATENATE("R",'MAPA DE RIESGOS'!$H204,"C",'MAPA DE RIESGOS'!$AF204),"")</f>
        <v/>
      </c>
      <c r="CM16" s="357" t="str">
        <f>IF(AND('MAPA DE RIESGOS'!$AP205="Muy Alta",'MAPA DE RIESGOS'!$AR205="Catastrófico"),CONCATENATE("R",'MAPA DE RIESGOS'!$H205,"C",'MAPA DE RIESGOS'!$AF205),"")</f>
        <v/>
      </c>
      <c r="CN16" s="357" t="str">
        <f>IF(AND('MAPA DE RIESGOS'!$AP206="Muy Alta",'MAPA DE RIESGOS'!$AR206="Catastrófico"),CONCATENATE("R",'MAPA DE RIESGOS'!$H206,"C",'MAPA DE RIESGOS'!$AF206),"")</f>
        <v/>
      </c>
      <c r="CO16" s="357" t="str">
        <f>IF(AND('MAPA DE RIESGOS'!$AP207="Muy Alta",'MAPA DE RIESGOS'!$AR207="Catastrófico"),CONCATENATE("R",'MAPA DE RIESGOS'!$H207,"C",'MAPA DE RIESGOS'!$AF207),"")</f>
        <v/>
      </c>
      <c r="CP16" s="357" t="str">
        <f>IF(AND('MAPA DE RIESGOS'!$AP208="Muy Alta",'MAPA DE RIESGOS'!$AR208="Catastrófico"),CONCATENATE("R",'MAPA DE RIESGOS'!$H208,"C",'MAPA DE RIESGOS'!$AF208),"")</f>
        <v/>
      </c>
      <c r="CQ16" s="357" t="str">
        <f>IF(AND('MAPA DE RIESGOS'!$AP209="Muy Alta",'MAPA DE RIESGOS'!$AR209="Catastrófico"),CONCATENATE("R",'MAPA DE RIESGOS'!$H209,"C",'MAPA DE RIESGOS'!$AF209),"")</f>
        <v/>
      </c>
      <c r="CR16" s="357" t="str">
        <f>IF(AND('MAPA DE RIESGOS'!$AP210="Muy Alta",'MAPA DE RIESGOS'!$AR210="Catastrófico"),CONCATENATE("R",'MAPA DE RIESGOS'!$H210,"C",'MAPA DE RIESGOS'!$AF210),"")</f>
        <v/>
      </c>
      <c r="CS16" s="357" t="str">
        <f>IF(AND('MAPA DE RIESGOS'!$AP211="Muy Alta",'MAPA DE RIESGOS'!$AR211="Catastrófico"),CONCATENATE("R",'MAPA DE RIESGOS'!$H211,"C",'MAPA DE RIESGOS'!$AF211),"")</f>
        <v/>
      </c>
      <c r="CT16" s="357" t="str">
        <f>IF(AND('MAPA DE RIESGOS'!$AP212="Muy Alta",'MAPA DE RIESGOS'!$AR212="Catastrófico"),CONCATENATE("R",'MAPA DE RIESGOS'!$H212,"C",'MAPA DE RIESGOS'!$AF212),"")</f>
        <v/>
      </c>
      <c r="CU16" s="358" t="str">
        <f>IF(AND('MAPA DE RIESGOS'!$AP213="Muy Alta",'MAPA DE RIESGOS'!$AR213="Catastrófico"),CONCATENATE("R",'MAPA DE RIESGOS'!$H213,"C",'MAPA DE RIESGOS'!$AF213),"")</f>
        <v/>
      </c>
      <c r="CV16" s="67"/>
      <c r="CW16" s="900"/>
      <c r="CX16" s="901"/>
      <c r="CY16" s="901"/>
      <c r="CZ16" s="901"/>
      <c r="DA16" s="901"/>
      <c r="DB16" s="902"/>
    </row>
    <row r="17" spans="2:106" ht="32.5" customHeight="1">
      <c r="B17" s="893"/>
      <c r="C17" s="893"/>
      <c r="D17" s="894"/>
      <c r="E17" s="882"/>
      <c r="F17" s="883"/>
      <c r="G17" s="883"/>
      <c r="H17" s="883"/>
      <c r="I17" s="884"/>
      <c r="J17" s="354" t="str">
        <f>IF(AND('MAPA DE RIESGOS'!$AP214="Muy Alta",'MAPA DE RIESGOS'!$AR214="Leve"),CONCATENATE("R",'MAPA DE RIESGOS'!$H214,"C",'MAPA DE RIESGOS'!$AF214),"")</f>
        <v/>
      </c>
      <c r="K17" s="355" t="str">
        <f>IF(AND('MAPA DE RIESGOS'!$AP215="Muy Alta",'MAPA DE RIESGOS'!$AR215="Leve"),CONCATENATE("R",'MAPA DE RIESGOS'!$H215,"C",'MAPA DE RIESGOS'!$AF215),"")</f>
        <v/>
      </c>
      <c r="L17" s="355" t="str">
        <f>IF(AND('MAPA DE RIESGOS'!$AP216="Muy Alta",'MAPA DE RIESGOS'!$AR216="Leve"),CONCATENATE("R",'MAPA DE RIESGOS'!$H216,"C",'MAPA DE RIESGOS'!$AF216),"")</f>
        <v/>
      </c>
      <c r="M17" s="355" t="str">
        <f>IF(AND('MAPA DE RIESGOS'!$AP217="Muy Alta",'MAPA DE RIESGOS'!$AR217="Leve"),CONCATENATE("R",'MAPA DE RIESGOS'!$H217,"C",'MAPA DE RIESGOS'!$AF217),"")</f>
        <v/>
      </c>
      <c r="N17" s="355" t="str">
        <f>IF(AND('MAPA DE RIESGOS'!$AP218="Muy Alta",'MAPA DE RIESGOS'!$AR218="Leve"),CONCATENATE("R",'MAPA DE RIESGOS'!$H218,"C",'MAPA DE RIESGOS'!$AF218),"")</f>
        <v/>
      </c>
      <c r="O17" s="355" t="str">
        <f>IF(AND('MAPA DE RIESGOS'!$AP219="Muy Alta",'MAPA DE RIESGOS'!$AR219="Leve"),CONCATENATE("R",'MAPA DE RIESGOS'!$H219,"C",'MAPA DE RIESGOS'!$AF219),"")</f>
        <v/>
      </c>
      <c r="P17" s="355" t="str">
        <f>IF(AND('MAPA DE RIESGOS'!$AP220="Muy Alta",'MAPA DE RIESGOS'!$AR220="Leve"),CONCATENATE("R",'MAPA DE RIESGOS'!$H220,"C",'MAPA DE RIESGOS'!$AF220),"")</f>
        <v/>
      </c>
      <c r="Q17" s="355" t="str">
        <f>IF(AND('MAPA DE RIESGOS'!$AP221="Muy Alta",'MAPA DE RIESGOS'!$AR221="Leve"),CONCATENATE("R",'MAPA DE RIESGOS'!$H221,"C",'MAPA DE RIESGOS'!$AF221),"")</f>
        <v/>
      </c>
      <c r="R17" s="355" t="str">
        <f>IF(AND('MAPA DE RIESGOS'!$AP222="Muy Alta",'MAPA DE RIESGOS'!$AR222="Leve"),CONCATENATE("R",'MAPA DE RIESGOS'!$H222,"C",'MAPA DE RIESGOS'!$AF222),"")</f>
        <v/>
      </c>
      <c r="S17" s="355" t="str">
        <f>IF(AND('MAPA DE RIESGOS'!$AP223="Muy Alta",'MAPA DE RIESGOS'!$AR223="Leve"),CONCATENATE("R",'MAPA DE RIESGOS'!$H223,"C",'MAPA DE RIESGOS'!$AF223),"")</f>
        <v/>
      </c>
      <c r="T17" s="355" t="str">
        <f>IF(AND('MAPA DE RIESGOS'!$AP224="Muy Alta",'MAPA DE RIESGOS'!$AR224="Leve"),CONCATENATE("R",'MAPA DE RIESGOS'!$H224,"C",'MAPA DE RIESGOS'!$AF224),"")</f>
        <v/>
      </c>
      <c r="U17" s="355" t="str">
        <f>IF(AND('MAPA DE RIESGOS'!$AP225="Muy Alta",'MAPA DE RIESGOS'!$AR225="Leve"),CONCATENATE("R",'MAPA DE RIESGOS'!$H225,"C",'MAPA DE RIESGOS'!$AF225),"")</f>
        <v/>
      </c>
      <c r="V17" s="355" t="str">
        <f>IF(AND('MAPA DE RIESGOS'!$AP232="Muy Alta",'MAPA DE RIESGOS'!$AR232="Leve"),CONCATENATE("R",'MAPA DE RIESGOS'!$H232,"C",'MAPA DE RIESGOS'!$AF232),"")</f>
        <v/>
      </c>
      <c r="W17" s="355" t="str">
        <f>IF(AND('MAPA DE RIESGOS'!$AP233="Muy Alta",'MAPA DE RIESGOS'!$AR233="Leve"),CONCATENATE("R",'MAPA DE RIESGOS'!$H233,"C",'MAPA DE RIESGOS'!$AF233),"")</f>
        <v/>
      </c>
      <c r="X17" s="355" t="str">
        <f>IF(AND('MAPA DE RIESGOS'!$AP234="Muy Alta",'MAPA DE RIESGOS'!$AR234="Leve"),CONCATENATE("R",'MAPA DE RIESGOS'!$H234,"C",'MAPA DE RIESGOS'!$AF234),"")</f>
        <v/>
      </c>
      <c r="Y17" s="355" t="str">
        <f>IF(AND('MAPA DE RIESGOS'!$AP235="Muy Alta",'MAPA DE RIESGOS'!$AR235="Leve"),CONCATENATE("R",'MAPA DE RIESGOS'!$H235,"C",'MAPA DE RIESGOS'!$AF235),"")</f>
        <v/>
      </c>
      <c r="Z17" s="355" t="str">
        <f>IF(AND('MAPA DE RIESGOS'!$AP236="Muy Alta",'MAPA DE RIESGOS'!$AR236="Leve"),CONCATENATE("R",'MAPA DE RIESGOS'!$H236,"C",'MAPA DE RIESGOS'!$AF236),"")</f>
        <v/>
      </c>
      <c r="AA17" s="356" t="str">
        <f>IF(AND('MAPA DE RIESGOS'!$AP237="Muy Alta",'MAPA DE RIESGOS'!$AR237="Leve"),CONCATENATE("R",'MAPA DE RIESGOS'!$H237,"C",'MAPA DE RIESGOS'!$AF237),"")</f>
        <v/>
      </c>
      <c r="AB17" s="354" t="str">
        <f>IF(AND('MAPA DE RIESGOS'!$AP214="Muy Alta",'MAPA DE RIESGOS'!$AR214="Menor"),CONCATENATE("R",'MAPA DE RIESGOS'!$H214,"C",'MAPA DE RIESGOS'!$AF214),"")</f>
        <v/>
      </c>
      <c r="AC17" s="355" t="str">
        <f>IF(AND('MAPA DE RIESGOS'!$AP215="Muy Alta",'MAPA DE RIESGOS'!$AR215="Menor"),CONCATENATE("R",'MAPA DE RIESGOS'!$H215,"C",'MAPA DE RIESGOS'!$AF215),"")</f>
        <v/>
      </c>
      <c r="AD17" s="355" t="str">
        <f>IF(AND('MAPA DE RIESGOS'!$AP216="Muy Alta",'MAPA DE RIESGOS'!$AR216="Menor"),CONCATENATE("R",'MAPA DE RIESGOS'!$H216,"C",'MAPA DE RIESGOS'!$AF216),"")</f>
        <v/>
      </c>
      <c r="AE17" s="355" t="str">
        <f>IF(AND('MAPA DE RIESGOS'!$AP217="Muy Alta",'MAPA DE RIESGOS'!$AR217="Menor"),CONCATENATE("R",'MAPA DE RIESGOS'!$H217,"C",'MAPA DE RIESGOS'!$AF217),"")</f>
        <v/>
      </c>
      <c r="AF17" s="355" t="str">
        <f>IF(AND('MAPA DE RIESGOS'!$AP218="Muy Alta",'MAPA DE RIESGOS'!$AR218="Menor"),CONCATENATE("R",'MAPA DE RIESGOS'!$H218,"C",'MAPA DE RIESGOS'!$AF218),"")</f>
        <v/>
      </c>
      <c r="AG17" s="355" t="str">
        <f>IF(AND('MAPA DE RIESGOS'!$AP219="Muy Alta",'MAPA DE RIESGOS'!$AR219="Menor"),CONCATENATE("R",'MAPA DE RIESGOS'!$H219,"C",'MAPA DE RIESGOS'!$AF219),"")</f>
        <v/>
      </c>
      <c r="AH17" s="355" t="str">
        <f>IF(AND('MAPA DE RIESGOS'!$AP220="Muy Alta",'MAPA DE RIESGOS'!$AR220="Menor"),CONCATENATE("R",'MAPA DE RIESGOS'!$H220,"C",'MAPA DE RIESGOS'!$AF220),"")</f>
        <v/>
      </c>
      <c r="AI17" s="355" t="str">
        <f>IF(AND('MAPA DE RIESGOS'!$AP221="Muy Alta",'MAPA DE RIESGOS'!$AR221="Menor"),CONCATENATE("R",'MAPA DE RIESGOS'!$H221,"C",'MAPA DE RIESGOS'!$AF221),"")</f>
        <v/>
      </c>
      <c r="AJ17" s="355" t="str">
        <f>IF(AND('MAPA DE RIESGOS'!$AP222="Muy Alta",'MAPA DE RIESGOS'!$AR222="Menor"),CONCATENATE("R",'MAPA DE RIESGOS'!$H222,"C",'MAPA DE RIESGOS'!$AF222),"")</f>
        <v/>
      </c>
      <c r="AK17" s="355" t="str">
        <f>IF(AND('MAPA DE RIESGOS'!$AP223="Muy Alta",'MAPA DE RIESGOS'!$AR223="Menor"),CONCATENATE("R",'MAPA DE RIESGOS'!$H223,"C",'MAPA DE RIESGOS'!$AF223),"")</f>
        <v/>
      </c>
      <c r="AL17" s="355" t="str">
        <f>IF(AND('MAPA DE RIESGOS'!$AP224="Muy Alta",'MAPA DE RIESGOS'!$AR224="Menor"),CONCATENATE("R",'MAPA DE RIESGOS'!$H224,"C",'MAPA DE RIESGOS'!$AF224),"")</f>
        <v/>
      </c>
      <c r="AM17" s="355" t="str">
        <f>IF(AND('MAPA DE RIESGOS'!$AP225="Muy Alta",'MAPA DE RIESGOS'!$AR225="Menor"),CONCATENATE("R",'MAPA DE RIESGOS'!$H225,"C",'MAPA DE RIESGOS'!$AF225),"")</f>
        <v/>
      </c>
      <c r="AN17" s="355" t="str">
        <f>IF(AND('MAPA DE RIESGOS'!$AP232="Muy Alta",'MAPA DE RIESGOS'!$AR232="Menor"),CONCATENATE("R",'MAPA DE RIESGOS'!$H232,"C",'MAPA DE RIESGOS'!$AF232),"")</f>
        <v/>
      </c>
      <c r="AO17" s="355" t="str">
        <f>IF(AND('MAPA DE RIESGOS'!$AP233="Muy Alta",'MAPA DE RIESGOS'!$AR233="Menor"),CONCATENATE("R",'MAPA DE RIESGOS'!$H233,"C",'MAPA DE RIESGOS'!$AF233),"")</f>
        <v/>
      </c>
      <c r="AP17" s="355" t="str">
        <f>IF(AND('MAPA DE RIESGOS'!$AP234="Muy Alta",'MAPA DE RIESGOS'!$AR234="Menor"),CONCATENATE("R",'MAPA DE RIESGOS'!$H234,"C",'MAPA DE RIESGOS'!$AF234),"")</f>
        <v/>
      </c>
      <c r="AQ17" s="355" t="str">
        <f>IF(AND('MAPA DE RIESGOS'!$AP235="Muy Alta",'MAPA DE RIESGOS'!$AR235="Menor"),CONCATENATE("R",'MAPA DE RIESGOS'!$H235,"C",'MAPA DE RIESGOS'!$AF235),"")</f>
        <v/>
      </c>
      <c r="AR17" s="355" t="str">
        <f>IF(AND('MAPA DE RIESGOS'!$AP236="Muy Alta",'MAPA DE RIESGOS'!$AR236="Menor"),CONCATENATE("R",'MAPA DE RIESGOS'!$H236,"C",'MAPA DE RIESGOS'!$AF236),"")</f>
        <v/>
      </c>
      <c r="AS17" s="356" t="str">
        <f>IF(AND('MAPA DE RIESGOS'!$AP237="Muy Alta",'MAPA DE RIESGOS'!$AR237="Menor"),CONCATENATE("R",'MAPA DE RIESGOS'!$H237,"C",'MAPA DE RIESGOS'!$AF237),"")</f>
        <v/>
      </c>
      <c r="AT17" s="354" t="str">
        <f>IF(AND('MAPA DE RIESGOS'!$AP214="Muy Alta",'MAPA DE RIESGOS'!$AR214="Moderado"),CONCATENATE("R",'MAPA DE RIESGOS'!$H214,"C",'MAPA DE RIESGOS'!$AF214),"")</f>
        <v/>
      </c>
      <c r="AU17" s="355" t="str">
        <f>IF(AND('MAPA DE RIESGOS'!$AP215="Muy Alta",'MAPA DE RIESGOS'!$AR215="Moderado"),CONCATENATE("R",'MAPA DE RIESGOS'!$H215,"C",'MAPA DE RIESGOS'!$AF215),"")</f>
        <v/>
      </c>
      <c r="AV17" s="355" t="str">
        <f>IF(AND('MAPA DE RIESGOS'!$AP216="Muy Alta",'MAPA DE RIESGOS'!$AR216="Moderado"),CONCATENATE("R",'MAPA DE RIESGOS'!$H216,"C",'MAPA DE RIESGOS'!$AF216),"")</f>
        <v/>
      </c>
      <c r="AW17" s="355" t="str">
        <f>IF(AND('MAPA DE RIESGOS'!$AP217="Muy Alta",'MAPA DE RIESGOS'!$AR217="Moderado"),CONCATENATE("R",'MAPA DE RIESGOS'!$H217,"C",'MAPA DE RIESGOS'!$AF217),"")</f>
        <v/>
      </c>
      <c r="AX17" s="355" t="str">
        <f>IF(AND('MAPA DE RIESGOS'!$AP218="Muy Alta",'MAPA DE RIESGOS'!$AR218="Moderado"),CONCATENATE("R",'MAPA DE RIESGOS'!$H218,"C",'MAPA DE RIESGOS'!$AF218),"")</f>
        <v/>
      </c>
      <c r="AY17" s="355" t="str">
        <f>IF(AND('MAPA DE RIESGOS'!$AP219="Muy Alta",'MAPA DE RIESGOS'!$AR219="Moderado"),CONCATENATE("R",'MAPA DE RIESGOS'!$H219,"C",'MAPA DE RIESGOS'!$AF219),"")</f>
        <v/>
      </c>
      <c r="AZ17" s="355" t="str">
        <f>IF(AND('MAPA DE RIESGOS'!$AP220="Muy Alta",'MAPA DE RIESGOS'!$AR220="Moderado"),CONCATENATE("R",'MAPA DE RIESGOS'!$H220,"C",'MAPA DE RIESGOS'!$AF220),"")</f>
        <v/>
      </c>
      <c r="BA17" s="355" t="str">
        <f>IF(AND('MAPA DE RIESGOS'!$AP221="Muy Alta",'MAPA DE RIESGOS'!$AR221="Moderado"),CONCATENATE("R",'MAPA DE RIESGOS'!$H221,"C",'MAPA DE RIESGOS'!$AF221),"")</f>
        <v/>
      </c>
      <c r="BB17" s="355" t="str">
        <f>IF(AND('MAPA DE RIESGOS'!$AP222="Muy Alta",'MAPA DE RIESGOS'!$AR222="Moderado"),CONCATENATE("R",'MAPA DE RIESGOS'!$H222,"C",'MAPA DE RIESGOS'!$AF222),"")</f>
        <v/>
      </c>
      <c r="BC17" s="355" t="str">
        <f>IF(AND('MAPA DE RIESGOS'!$AP223="Muy Alta",'MAPA DE RIESGOS'!$AR223="Moderado"),CONCATENATE("R",'MAPA DE RIESGOS'!$H223,"C",'MAPA DE RIESGOS'!$AF223),"")</f>
        <v/>
      </c>
      <c r="BD17" s="355" t="str">
        <f>IF(AND('MAPA DE RIESGOS'!$AP224="Muy Alta",'MAPA DE RIESGOS'!$AR224="Moderado"),CONCATENATE("R",'MAPA DE RIESGOS'!$H224,"C",'MAPA DE RIESGOS'!$AF224),"")</f>
        <v/>
      </c>
      <c r="BE17" s="355" t="str">
        <f>IF(AND('MAPA DE RIESGOS'!$AP225="Muy Alta",'MAPA DE RIESGOS'!$AR225="Moderado"),CONCATENATE("R",'MAPA DE RIESGOS'!$H225,"C",'MAPA DE RIESGOS'!$AF225),"")</f>
        <v/>
      </c>
      <c r="BF17" s="355" t="str">
        <f>IF(AND('MAPA DE RIESGOS'!$AP232="Muy Alta",'MAPA DE RIESGOS'!$AR232="Moderado"),CONCATENATE("R",'MAPA DE RIESGOS'!$H232,"C",'MAPA DE RIESGOS'!$AF232),"")</f>
        <v/>
      </c>
      <c r="BG17" s="355" t="str">
        <f>IF(AND('MAPA DE RIESGOS'!$AP233="Muy Alta",'MAPA DE RIESGOS'!$AR233="Moderado"),CONCATENATE("R",'MAPA DE RIESGOS'!$H233,"C",'MAPA DE RIESGOS'!$AF233),"")</f>
        <v/>
      </c>
      <c r="BH17" s="355" t="str">
        <f>IF(AND('MAPA DE RIESGOS'!$AP234="Muy Alta",'MAPA DE RIESGOS'!$AR234="Moderado"),CONCATENATE("R",'MAPA DE RIESGOS'!$H234,"C",'MAPA DE RIESGOS'!$AF234),"")</f>
        <v/>
      </c>
      <c r="BI17" s="355" t="str">
        <f>IF(AND('MAPA DE RIESGOS'!$AP235="Muy Alta",'MAPA DE RIESGOS'!$AR235="Moderado"),CONCATENATE("R",'MAPA DE RIESGOS'!$H235,"C",'MAPA DE RIESGOS'!$AF235),"")</f>
        <v/>
      </c>
      <c r="BJ17" s="355" t="str">
        <f>IF(AND('MAPA DE RIESGOS'!$AP236="Muy Alta",'MAPA DE RIESGOS'!$AR236="Moderado"),CONCATENATE("R",'MAPA DE RIESGOS'!$H236,"C",'MAPA DE RIESGOS'!$AF236),"")</f>
        <v/>
      </c>
      <c r="BK17" s="356" t="str">
        <f>IF(AND('MAPA DE RIESGOS'!$AP237="Muy Alta",'MAPA DE RIESGOS'!$AR237="Moderado"),CONCATENATE("R",'MAPA DE RIESGOS'!$H237,"C",'MAPA DE RIESGOS'!$AF237),"")</f>
        <v/>
      </c>
      <c r="BL17" s="354" t="str">
        <f>IF(AND('MAPA DE RIESGOS'!$AP214="Muy Alta",'MAPA DE RIESGOS'!$AR214="Mayor"),CONCATENATE("R",'MAPA DE RIESGOS'!$H214,"C",'MAPA DE RIESGOS'!$AF214),"")</f>
        <v/>
      </c>
      <c r="BM17" s="355" t="str">
        <f>IF(AND('MAPA DE RIESGOS'!$AP215="Muy Alta",'MAPA DE RIESGOS'!$AR215="Mayor"),CONCATENATE("R",'MAPA DE RIESGOS'!$H215,"C",'MAPA DE RIESGOS'!$AF215),"")</f>
        <v/>
      </c>
      <c r="BN17" s="355" t="str">
        <f>IF(AND('MAPA DE RIESGOS'!$AP216="Muy Alta",'MAPA DE RIESGOS'!$AR216="Mayor"),CONCATENATE("R",'MAPA DE RIESGOS'!$H216,"C",'MAPA DE RIESGOS'!$AF216),"")</f>
        <v/>
      </c>
      <c r="BO17" s="355" t="str">
        <f>IF(AND('MAPA DE RIESGOS'!$AP217="Muy Alta",'MAPA DE RIESGOS'!$AR217="Mayor"),CONCATENATE("R",'MAPA DE RIESGOS'!$H217,"C",'MAPA DE RIESGOS'!$AF217),"")</f>
        <v/>
      </c>
      <c r="BP17" s="355" t="str">
        <f>IF(AND('MAPA DE RIESGOS'!$AP218="Muy Alta",'MAPA DE RIESGOS'!$AR218="Mayor"),CONCATENATE("R",'MAPA DE RIESGOS'!$H218,"C",'MAPA DE RIESGOS'!$AF218),"")</f>
        <v/>
      </c>
      <c r="BQ17" s="355" t="str">
        <f>IF(AND('MAPA DE RIESGOS'!$AP219="Muy Alta",'MAPA DE RIESGOS'!$AR219="Mayor"),CONCATENATE("R",'MAPA DE RIESGOS'!$H219,"C",'MAPA DE RIESGOS'!$AF219),"")</f>
        <v/>
      </c>
      <c r="BR17" s="355" t="str">
        <f>IF(AND('MAPA DE RIESGOS'!$AP220="Muy Alta",'MAPA DE RIESGOS'!$AR220="Mayor"),CONCATENATE("R",'MAPA DE RIESGOS'!$H220,"C",'MAPA DE RIESGOS'!$AF220),"")</f>
        <v/>
      </c>
      <c r="BS17" s="355" t="str">
        <f>IF(AND('MAPA DE RIESGOS'!$AP221="Muy Alta",'MAPA DE RIESGOS'!$AR221="Mayor"),CONCATENATE("R",'MAPA DE RIESGOS'!$H221,"C",'MAPA DE RIESGOS'!$AF221),"")</f>
        <v/>
      </c>
      <c r="BT17" s="355" t="str">
        <f>IF(AND('MAPA DE RIESGOS'!$AP222="Muy Alta",'MAPA DE RIESGOS'!$AR222="Mayor"),CONCATENATE("R",'MAPA DE RIESGOS'!$H222,"C",'MAPA DE RIESGOS'!$AF222),"")</f>
        <v/>
      </c>
      <c r="BU17" s="355" t="str">
        <f>IF(AND('MAPA DE RIESGOS'!$AP223="Muy Alta",'MAPA DE RIESGOS'!$AR223="Mayor"),CONCATENATE("R",'MAPA DE RIESGOS'!$H223,"C",'MAPA DE RIESGOS'!$AF223),"")</f>
        <v/>
      </c>
      <c r="BV17" s="355" t="str">
        <f>IF(AND('MAPA DE RIESGOS'!$AP224="Muy Alta",'MAPA DE RIESGOS'!$AR224="Mayor"),CONCATENATE("R",'MAPA DE RIESGOS'!$H224,"C",'MAPA DE RIESGOS'!$AF224),"")</f>
        <v/>
      </c>
      <c r="BW17" s="355" t="str">
        <f>IF(AND('MAPA DE RIESGOS'!$AP225="Muy Alta",'MAPA DE RIESGOS'!$AR225="Mayor"),CONCATENATE("R",'MAPA DE RIESGOS'!$H225,"C",'MAPA DE RIESGOS'!$AF225),"")</f>
        <v/>
      </c>
      <c r="BX17" s="355" t="str">
        <f>IF(AND('MAPA DE RIESGOS'!$AP232="Muy Alta",'MAPA DE RIESGOS'!$AR232="Mayor"),CONCATENATE("R",'MAPA DE RIESGOS'!$H232,"C",'MAPA DE RIESGOS'!$AF232),"")</f>
        <v/>
      </c>
      <c r="BY17" s="355" t="str">
        <f>IF(AND('MAPA DE RIESGOS'!$AP233="Muy Alta",'MAPA DE RIESGOS'!$AR233="Mayor"),CONCATENATE("R",'MAPA DE RIESGOS'!$H233,"C",'MAPA DE RIESGOS'!$AF233),"")</f>
        <v/>
      </c>
      <c r="BZ17" s="355" t="str">
        <f>IF(AND('MAPA DE RIESGOS'!$AP234="Muy Alta",'MAPA DE RIESGOS'!$AR234="Mayor"),CONCATENATE("R",'MAPA DE RIESGOS'!$H234,"C",'MAPA DE RIESGOS'!$AF234),"")</f>
        <v/>
      </c>
      <c r="CA17" s="355" t="str">
        <f>IF(AND('MAPA DE RIESGOS'!$AP235="Muy Alta",'MAPA DE RIESGOS'!$AR235="Mayor"),CONCATENATE("R",'MAPA DE RIESGOS'!$H235,"C",'MAPA DE RIESGOS'!$AF235),"")</f>
        <v/>
      </c>
      <c r="CB17" s="355" t="str">
        <f>IF(AND('MAPA DE RIESGOS'!$AP236="Muy Alta",'MAPA DE RIESGOS'!$AR236="Mayor"),CONCATENATE("R",'MAPA DE RIESGOS'!$H236,"C",'MAPA DE RIESGOS'!$AF236),"")</f>
        <v/>
      </c>
      <c r="CC17" s="356" t="str">
        <f>IF(AND('MAPA DE RIESGOS'!$AP237="Muy Alta",'MAPA DE RIESGOS'!$AR237="Mayor"),CONCATENATE("R",'MAPA DE RIESGOS'!$H237,"C",'MAPA DE RIESGOS'!$AF237),"")</f>
        <v/>
      </c>
      <c r="CD17" s="357" t="str">
        <f>IF(AND('MAPA DE RIESGOS'!$AP214="Muy Alta",'MAPA DE RIESGOS'!$AR214="Catastrófico"),CONCATENATE("R",'MAPA DE RIESGOS'!$H214,"C",'MAPA DE RIESGOS'!$AF214),"")</f>
        <v/>
      </c>
      <c r="CE17" s="357" t="str">
        <f>IF(AND('MAPA DE RIESGOS'!$AP215="Muy Alta",'MAPA DE RIESGOS'!$AR215="Catastrófico"),CONCATENATE("R",'MAPA DE RIESGOS'!$H215,"C",'MAPA DE RIESGOS'!$AF215),"")</f>
        <v/>
      </c>
      <c r="CF17" s="357" t="str">
        <f>IF(AND('MAPA DE RIESGOS'!$AP216="Muy Alta",'MAPA DE RIESGOS'!$AR216="Catastrófico"),CONCATENATE("R",'MAPA DE RIESGOS'!$H216,"C",'MAPA DE RIESGOS'!$AF216),"")</f>
        <v/>
      </c>
      <c r="CG17" s="357" t="str">
        <f>IF(AND('MAPA DE RIESGOS'!$AP217="Muy Alta",'MAPA DE RIESGOS'!$AR217="Catastrófico"),CONCATENATE("R",'MAPA DE RIESGOS'!$H217,"C",'MAPA DE RIESGOS'!$AF217),"")</f>
        <v/>
      </c>
      <c r="CH17" s="357" t="str">
        <f>IF(AND('MAPA DE RIESGOS'!$AP218="Muy Alta",'MAPA DE RIESGOS'!$AR218="Catastrófico"),CONCATENATE("R",'MAPA DE RIESGOS'!$H218,"C",'MAPA DE RIESGOS'!$AF218),"")</f>
        <v/>
      </c>
      <c r="CI17" s="357" t="str">
        <f>IF(AND('MAPA DE RIESGOS'!$AP219="Muy Alta",'MAPA DE RIESGOS'!$AR219="Catastrófico"),CONCATENATE("R",'MAPA DE RIESGOS'!$H219,"C",'MAPA DE RIESGOS'!$AF219),"")</f>
        <v/>
      </c>
      <c r="CJ17" s="357" t="str">
        <f>IF(AND('MAPA DE RIESGOS'!$AP220="Muy Alta",'MAPA DE RIESGOS'!$AR220="Catastrófico"),CONCATENATE("R",'MAPA DE RIESGOS'!$H220,"C",'MAPA DE RIESGOS'!$AF220),"")</f>
        <v/>
      </c>
      <c r="CK17" s="357" t="str">
        <f>IF(AND('MAPA DE RIESGOS'!$AP221="Muy Alta",'MAPA DE RIESGOS'!$AR221="Catastrófico"),CONCATENATE("R",'MAPA DE RIESGOS'!$H221,"C",'MAPA DE RIESGOS'!$AF221),"")</f>
        <v/>
      </c>
      <c r="CL17" s="357" t="str">
        <f>IF(AND('MAPA DE RIESGOS'!$AP222="Muy Alta",'MAPA DE RIESGOS'!$AR222="Catastrófico"),CONCATENATE("R",'MAPA DE RIESGOS'!$H222,"C",'MAPA DE RIESGOS'!$AF222),"")</f>
        <v/>
      </c>
      <c r="CM17" s="357" t="str">
        <f>IF(AND('MAPA DE RIESGOS'!$AP223="Muy Alta",'MAPA DE RIESGOS'!$AR223="Catastrófico"),CONCATENATE("R",'MAPA DE RIESGOS'!$H223,"C",'MAPA DE RIESGOS'!$AF223),"")</f>
        <v/>
      </c>
      <c r="CN17" s="357" t="str">
        <f>IF(AND('MAPA DE RIESGOS'!$AP224="Muy Alta",'MAPA DE RIESGOS'!$AR224="Catastrófico"),CONCATENATE("R",'MAPA DE RIESGOS'!$H224,"C",'MAPA DE RIESGOS'!$AF224),"")</f>
        <v/>
      </c>
      <c r="CO17" s="357" t="str">
        <f>IF(AND('MAPA DE RIESGOS'!$AP225="Muy Alta",'MAPA DE RIESGOS'!$AR225="Catastrófico"),CONCATENATE("R",'MAPA DE RIESGOS'!$H225,"C",'MAPA DE RIESGOS'!$AF225),"")</f>
        <v/>
      </c>
      <c r="CP17" s="357" t="str">
        <f>IF(AND('MAPA DE RIESGOS'!$AP232="Muy Alta",'MAPA DE RIESGOS'!$AR232="Catastrófico"),CONCATENATE("R",'MAPA DE RIESGOS'!$H232,"C",'MAPA DE RIESGOS'!$AF232),"")</f>
        <v/>
      </c>
      <c r="CQ17" s="357" t="str">
        <f>IF(AND('MAPA DE RIESGOS'!$AP233="Muy Alta",'MAPA DE RIESGOS'!$AR233="Catastrófico"),CONCATENATE("R",'MAPA DE RIESGOS'!$H233,"C",'MAPA DE RIESGOS'!$AF233),"")</f>
        <v/>
      </c>
      <c r="CR17" s="357" t="str">
        <f>IF(AND('MAPA DE RIESGOS'!$AP234="Muy Alta",'MAPA DE RIESGOS'!$AR234="Catastrófico"),CONCATENATE("R",'MAPA DE RIESGOS'!$H234,"C",'MAPA DE RIESGOS'!$AF234),"")</f>
        <v/>
      </c>
      <c r="CS17" s="357" t="str">
        <f>IF(AND('MAPA DE RIESGOS'!$AP235="Muy Alta",'MAPA DE RIESGOS'!$AR235="Catastrófico"),CONCATENATE("R",'MAPA DE RIESGOS'!$H235,"C",'MAPA DE RIESGOS'!$AF235),"")</f>
        <v/>
      </c>
      <c r="CT17" s="357" t="str">
        <f>IF(AND('MAPA DE RIESGOS'!$AP236="Muy Alta",'MAPA DE RIESGOS'!$AR236="Catastrófico"),CONCATENATE("R",'MAPA DE RIESGOS'!$H236,"C",'MAPA DE RIESGOS'!$AF236),"")</f>
        <v/>
      </c>
      <c r="CU17" s="358" t="str">
        <f>IF(AND('MAPA DE RIESGOS'!$AP237="Muy Alta",'MAPA DE RIESGOS'!$AR237="Catastrófico"),CONCATENATE("R",'MAPA DE RIESGOS'!$H237,"C",'MAPA DE RIESGOS'!$AF237),"")</f>
        <v/>
      </c>
      <c r="CV17" s="67"/>
      <c r="CW17" s="900"/>
      <c r="CX17" s="901"/>
      <c r="CY17" s="901"/>
      <c r="CZ17" s="901"/>
      <c r="DA17" s="901"/>
      <c r="DB17" s="902"/>
    </row>
    <row r="18" spans="2:106" ht="32.5" customHeight="1">
      <c r="B18" s="893"/>
      <c r="C18" s="893"/>
      <c r="D18" s="894"/>
      <c r="E18" s="882"/>
      <c r="F18" s="883"/>
      <c r="G18" s="883"/>
      <c r="H18" s="883"/>
      <c r="I18" s="884"/>
      <c r="J18" s="354" t="str">
        <f>IF(AND('MAPA DE RIESGOS'!$AP238="Muy Alta",'MAPA DE RIESGOS'!$AR238="Leve"),CONCATENATE("R",'MAPA DE RIESGOS'!$H238,"C",'MAPA DE RIESGOS'!$AF238),"")</f>
        <v/>
      </c>
      <c r="K18" s="355" t="str">
        <f>IF(AND('MAPA DE RIESGOS'!$AP239="Muy Alta",'MAPA DE RIESGOS'!$AR239="Leve"),CONCATENATE("R",'MAPA DE RIESGOS'!$H239,"C",'MAPA DE RIESGOS'!$AF239),"")</f>
        <v/>
      </c>
      <c r="L18" s="355" t="str">
        <f>IF(AND('MAPA DE RIESGOS'!$AP240="Muy Alta",'MAPA DE RIESGOS'!$AR240="Leve"),CONCATENATE("R",'MAPA DE RIESGOS'!$H240,"C",'MAPA DE RIESGOS'!$AF240),"")</f>
        <v/>
      </c>
      <c r="M18" s="355" t="str">
        <f>IF(AND('MAPA DE RIESGOS'!$AP241="Muy Alta",'MAPA DE RIESGOS'!$AR241="Leve"),CONCATENATE("R",'MAPA DE RIESGOS'!$H241,"C",'MAPA DE RIESGOS'!$AF241),"")</f>
        <v/>
      </c>
      <c r="N18" s="355" t="str">
        <f>IF(AND('MAPA DE RIESGOS'!$AP242="Muy Alta",'MAPA DE RIESGOS'!$AR242="Leve"),CONCATENATE("R",'MAPA DE RIESGOS'!$H242,"C",'MAPA DE RIESGOS'!$AF242),"")</f>
        <v/>
      </c>
      <c r="O18" s="355" t="str">
        <f>IF(AND('MAPA DE RIESGOS'!$AP243="Muy Alta",'MAPA DE RIESGOS'!$AR243="Leve"),CONCATENATE("R",'MAPA DE RIESGOS'!$H243,"C",'MAPA DE RIESGOS'!$AF243),"")</f>
        <v/>
      </c>
      <c r="P18" s="355" t="str">
        <f>IF(AND('MAPA DE RIESGOS'!$AP244="Muy Alta",'MAPA DE RIESGOS'!$AR244="Leve"),CONCATENATE("R",'MAPA DE RIESGOS'!$H244,"C",'MAPA DE RIESGOS'!$AF244),"")</f>
        <v/>
      </c>
      <c r="Q18" s="355" t="str">
        <f>IF(AND('MAPA DE RIESGOS'!$AP245="Muy Alta",'MAPA DE RIESGOS'!$AR245="Leve"),CONCATENATE("R",'MAPA DE RIESGOS'!$H245,"C",'MAPA DE RIESGOS'!$AF245),"")</f>
        <v/>
      </c>
      <c r="R18" s="355" t="str">
        <f>IF(AND('MAPA DE RIESGOS'!$AP246="Muy Alta",'MAPA DE RIESGOS'!$AR246="Leve"),CONCATENATE("R",'MAPA DE RIESGOS'!$H246,"C",'MAPA DE RIESGOS'!$AF246),"")</f>
        <v/>
      </c>
      <c r="S18" s="355" t="str">
        <f>IF(AND('MAPA DE RIESGOS'!$AP247="Muy Alta",'MAPA DE RIESGOS'!$AR247="Leve"),CONCATENATE("R",'MAPA DE RIESGOS'!$H247,"C",'MAPA DE RIESGOS'!$AF247),"")</f>
        <v/>
      </c>
      <c r="T18" s="355" t="str">
        <f>IF(AND('MAPA DE RIESGOS'!$AP248="Muy Alta",'MAPA DE RIESGOS'!$AR248="Leve"),CONCATENATE("R",'MAPA DE RIESGOS'!$H248,"C",'MAPA DE RIESGOS'!$AF248),"")</f>
        <v/>
      </c>
      <c r="U18" s="355" t="str">
        <f>IF(AND('MAPA DE RIESGOS'!$AP249="Muy Alta",'MAPA DE RIESGOS'!$AR249="Leve"),CONCATENATE("R",'MAPA DE RIESGOS'!$H249,"C",'MAPA DE RIESGOS'!$AF249),"")</f>
        <v/>
      </c>
      <c r="V18" s="355" t="str">
        <f>IF(AND('MAPA DE RIESGOS'!$AP250="Muy Alta",'MAPA DE RIESGOS'!$AR250="Leve"),CONCATENATE("R",'MAPA DE RIESGOS'!$H250,"C",'MAPA DE RIESGOS'!$AF250),"")</f>
        <v/>
      </c>
      <c r="W18" s="355" t="str">
        <f>IF(AND('MAPA DE RIESGOS'!$AP251="Muy Alta",'MAPA DE RIESGOS'!$AR251="Leve"),CONCATENATE("R",'MAPA DE RIESGOS'!$H251,"C",'MAPA DE RIESGOS'!$AF251),"")</f>
        <v/>
      </c>
      <c r="X18" s="355" t="str">
        <f>IF(AND('MAPA DE RIESGOS'!$AP252="Muy Alta",'MAPA DE RIESGOS'!$AR252="Leve"),CONCATENATE("R",'MAPA DE RIESGOS'!$H252,"C",'MAPA DE RIESGOS'!$AF252),"")</f>
        <v/>
      </c>
      <c r="Y18" s="355" t="str">
        <f>IF(AND('MAPA DE RIESGOS'!$AP253="Muy Alta",'MAPA DE RIESGOS'!$AR253="Leve"),CONCATENATE("R",'MAPA DE RIESGOS'!$H253,"C",'MAPA DE RIESGOS'!$AF253),"")</f>
        <v/>
      </c>
      <c r="Z18" s="355" t="str">
        <f>IF(AND('MAPA DE RIESGOS'!$AP254="Muy Alta",'MAPA DE RIESGOS'!$AR254="Leve"),CONCATENATE("R",'MAPA DE RIESGOS'!$H254,"C",'MAPA DE RIESGOS'!$AF254),"")</f>
        <v/>
      </c>
      <c r="AA18" s="356" t="str">
        <f>IF(AND('MAPA DE RIESGOS'!$AP255="Muy Alta",'MAPA DE RIESGOS'!$AR255="Leve"),CONCATENATE("R",'MAPA DE RIESGOS'!$H255,"C",'MAPA DE RIESGOS'!$AF255),"")</f>
        <v/>
      </c>
      <c r="AB18" s="354" t="str">
        <f>IF(AND('MAPA DE RIESGOS'!$AP238="Muy Alta",'MAPA DE RIESGOS'!$AR238="Menor"),CONCATENATE("R",'MAPA DE RIESGOS'!$H238,"C",'MAPA DE RIESGOS'!$AF238),"")</f>
        <v/>
      </c>
      <c r="AC18" s="355" t="str">
        <f>IF(AND('MAPA DE RIESGOS'!$AP239="Muy Alta",'MAPA DE RIESGOS'!$AR239="Menor"),CONCATENATE("R",'MAPA DE RIESGOS'!$H239,"C",'MAPA DE RIESGOS'!$AF239),"")</f>
        <v/>
      </c>
      <c r="AD18" s="355" t="str">
        <f>IF(AND('MAPA DE RIESGOS'!$AP240="Muy Alta",'MAPA DE RIESGOS'!$AR240="Menor"),CONCATENATE("R",'MAPA DE RIESGOS'!$H240,"C",'MAPA DE RIESGOS'!$AF240),"")</f>
        <v/>
      </c>
      <c r="AE18" s="355" t="str">
        <f>IF(AND('MAPA DE RIESGOS'!$AP241="Muy Alta",'MAPA DE RIESGOS'!$AR241="Menor"),CONCATENATE("R",'MAPA DE RIESGOS'!$H241,"C",'MAPA DE RIESGOS'!$AF241),"")</f>
        <v/>
      </c>
      <c r="AF18" s="355" t="str">
        <f>IF(AND('MAPA DE RIESGOS'!$AP242="Muy Alta",'MAPA DE RIESGOS'!$AR242="Menor"),CONCATENATE("R",'MAPA DE RIESGOS'!$H242,"C",'MAPA DE RIESGOS'!$AF242),"")</f>
        <v/>
      </c>
      <c r="AG18" s="355" t="str">
        <f>IF(AND('MAPA DE RIESGOS'!$AP243="Muy Alta",'MAPA DE RIESGOS'!$AR243="Menor"),CONCATENATE("R",'MAPA DE RIESGOS'!$H243,"C",'MAPA DE RIESGOS'!$AF243),"")</f>
        <v/>
      </c>
      <c r="AH18" s="355" t="str">
        <f>IF(AND('MAPA DE RIESGOS'!$AP244="Muy Alta",'MAPA DE RIESGOS'!$AR244="Menor"),CONCATENATE("R",'MAPA DE RIESGOS'!$H244,"C",'MAPA DE RIESGOS'!$AF244),"")</f>
        <v/>
      </c>
      <c r="AI18" s="355" t="str">
        <f>IF(AND('MAPA DE RIESGOS'!$AP245="Muy Alta",'MAPA DE RIESGOS'!$AR245="Menor"),CONCATENATE("R",'MAPA DE RIESGOS'!$H245,"C",'MAPA DE RIESGOS'!$AF245),"")</f>
        <v/>
      </c>
      <c r="AJ18" s="355" t="str">
        <f>IF(AND('MAPA DE RIESGOS'!$AP246="Muy Alta",'MAPA DE RIESGOS'!$AR246="Menor"),CONCATENATE("R",'MAPA DE RIESGOS'!$H246,"C",'MAPA DE RIESGOS'!$AF246),"")</f>
        <v/>
      </c>
      <c r="AK18" s="355" t="str">
        <f>IF(AND('MAPA DE RIESGOS'!$AP247="Muy Alta",'MAPA DE RIESGOS'!$AR247="Menor"),CONCATENATE("R",'MAPA DE RIESGOS'!$H247,"C",'MAPA DE RIESGOS'!$AF247),"")</f>
        <v/>
      </c>
      <c r="AL18" s="355" t="str">
        <f>IF(AND('MAPA DE RIESGOS'!$AP248="Muy Alta",'MAPA DE RIESGOS'!$AR248="Menor"),CONCATENATE("R",'MAPA DE RIESGOS'!$H248,"C",'MAPA DE RIESGOS'!$AF248),"")</f>
        <v/>
      </c>
      <c r="AM18" s="355" t="str">
        <f>IF(AND('MAPA DE RIESGOS'!$AP249="Muy Alta",'MAPA DE RIESGOS'!$AR249="Menor"),CONCATENATE("R",'MAPA DE RIESGOS'!$H249,"C",'MAPA DE RIESGOS'!$AF249),"")</f>
        <v/>
      </c>
      <c r="AN18" s="355" t="str">
        <f>IF(AND('MAPA DE RIESGOS'!$AP250="Muy Alta",'MAPA DE RIESGOS'!$AR250="Menor"),CONCATENATE("R",'MAPA DE RIESGOS'!$H250,"C",'MAPA DE RIESGOS'!$AF250),"")</f>
        <v/>
      </c>
      <c r="AO18" s="355" t="str">
        <f>IF(AND('MAPA DE RIESGOS'!$AP251="Muy Alta",'MAPA DE RIESGOS'!$AR251="Menor"),CONCATENATE("R",'MAPA DE RIESGOS'!$H251,"C",'MAPA DE RIESGOS'!$AF251),"")</f>
        <v/>
      </c>
      <c r="AP18" s="355" t="str">
        <f>IF(AND('MAPA DE RIESGOS'!$AP252="Muy Alta",'MAPA DE RIESGOS'!$AR252="Menor"),CONCATENATE("R",'MAPA DE RIESGOS'!$H252,"C",'MAPA DE RIESGOS'!$AF252),"")</f>
        <v/>
      </c>
      <c r="AQ18" s="355" t="str">
        <f>IF(AND('MAPA DE RIESGOS'!$AP253="Muy Alta",'MAPA DE RIESGOS'!$AR253="Menor"),CONCATENATE("R",'MAPA DE RIESGOS'!$H253,"C",'MAPA DE RIESGOS'!$AF253),"")</f>
        <v/>
      </c>
      <c r="AR18" s="355" t="str">
        <f>IF(AND('MAPA DE RIESGOS'!$AP254="Muy Alta",'MAPA DE RIESGOS'!$AR254="Menor"),CONCATENATE("R",'MAPA DE RIESGOS'!$H254,"C",'MAPA DE RIESGOS'!$AF254),"")</f>
        <v/>
      </c>
      <c r="AS18" s="356" t="str">
        <f>IF(AND('MAPA DE RIESGOS'!$AP255="Muy Alta",'MAPA DE RIESGOS'!$AR255="Menor"),CONCATENATE("R",'MAPA DE RIESGOS'!$H255,"C",'MAPA DE RIESGOS'!$AF255),"")</f>
        <v/>
      </c>
      <c r="AT18" s="354" t="str">
        <f>IF(AND('MAPA DE RIESGOS'!$AP238="Muy Alta",'MAPA DE RIESGOS'!$AR238="Moderado"),CONCATENATE("R",'MAPA DE RIESGOS'!$H238,"C",'MAPA DE RIESGOS'!$AF238),"")</f>
        <v/>
      </c>
      <c r="AU18" s="355" t="str">
        <f>IF(AND('MAPA DE RIESGOS'!$AP239="Muy Alta",'MAPA DE RIESGOS'!$AR239="Moderado"),CONCATENATE("R",'MAPA DE RIESGOS'!$H239,"C",'MAPA DE RIESGOS'!$AF239),"")</f>
        <v/>
      </c>
      <c r="AV18" s="355" t="str">
        <f>IF(AND('MAPA DE RIESGOS'!$AP240="Muy Alta",'MAPA DE RIESGOS'!$AR240="Moderado"),CONCATENATE("R",'MAPA DE RIESGOS'!$H240,"C",'MAPA DE RIESGOS'!$AF240),"")</f>
        <v/>
      </c>
      <c r="AW18" s="355" t="str">
        <f>IF(AND('MAPA DE RIESGOS'!$AP241="Muy Alta",'MAPA DE RIESGOS'!$AR241="Moderado"),CONCATENATE("R",'MAPA DE RIESGOS'!$H241,"C",'MAPA DE RIESGOS'!$AF241),"")</f>
        <v/>
      </c>
      <c r="AX18" s="355" t="str">
        <f>IF(AND('MAPA DE RIESGOS'!$AP242="Muy Alta",'MAPA DE RIESGOS'!$AR242="Moderado"),CONCATENATE("R",'MAPA DE RIESGOS'!$H242,"C",'MAPA DE RIESGOS'!$AF242),"")</f>
        <v/>
      </c>
      <c r="AY18" s="355" t="str">
        <f>IF(AND('MAPA DE RIESGOS'!$AP243="Muy Alta",'MAPA DE RIESGOS'!$AR243="Moderado"),CONCATENATE("R",'MAPA DE RIESGOS'!$H243,"C",'MAPA DE RIESGOS'!$AF243),"")</f>
        <v/>
      </c>
      <c r="AZ18" s="355" t="str">
        <f>IF(AND('MAPA DE RIESGOS'!$AP244="Muy Alta",'MAPA DE RIESGOS'!$AR244="Moderado"),CONCATENATE("R",'MAPA DE RIESGOS'!$H244,"C",'MAPA DE RIESGOS'!$AF244),"")</f>
        <v/>
      </c>
      <c r="BA18" s="355" t="str">
        <f>IF(AND('MAPA DE RIESGOS'!$AP245="Muy Alta",'MAPA DE RIESGOS'!$AR245="Moderado"),CONCATENATE("R",'MAPA DE RIESGOS'!$H245,"C",'MAPA DE RIESGOS'!$AF245),"")</f>
        <v/>
      </c>
      <c r="BB18" s="355" t="str">
        <f>IF(AND('MAPA DE RIESGOS'!$AP246="Muy Alta",'MAPA DE RIESGOS'!$AR246="Moderado"),CONCATENATE("R",'MAPA DE RIESGOS'!$H246,"C",'MAPA DE RIESGOS'!$AF246),"")</f>
        <v/>
      </c>
      <c r="BC18" s="355" t="str">
        <f>IF(AND('MAPA DE RIESGOS'!$AP247="Muy Alta",'MAPA DE RIESGOS'!$AR247="Moderado"),CONCATENATE("R",'MAPA DE RIESGOS'!$H247,"C",'MAPA DE RIESGOS'!$AF247),"")</f>
        <v/>
      </c>
      <c r="BD18" s="355" t="str">
        <f>IF(AND('MAPA DE RIESGOS'!$AP248="Muy Alta",'MAPA DE RIESGOS'!$AR248="Moderado"),CONCATENATE("R",'MAPA DE RIESGOS'!$H248,"C",'MAPA DE RIESGOS'!$AF248),"")</f>
        <v/>
      </c>
      <c r="BE18" s="355" t="str">
        <f>IF(AND('MAPA DE RIESGOS'!$AP249="Muy Alta",'MAPA DE RIESGOS'!$AR249="Moderado"),CONCATENATE("R",'MAPA DE RIESGOS'!$H249,"C",'MAPA DE RIESGOS'!$AF249),"")</f>
        <v/>
      </c>
      <c r="BF18" s="355" t="str">
        <f>IF(AND('MAPA DE RIESGOS'!$AP250="Muy Alta",'MAPA DE RIESGOS'!$AR250="Moderado"),CONCATENATE("R",'MAPA DE RIESGOS'!$H250,"C",'MAPA DE RIESGOS'!$AF250),"")</f>
        <v/>
      </c>
      <c r="BG18" s="355" t="str">
        <f>IF(AND('MAPA DE RIESGOS'!$AP251="Muy Alta",'MAPA DE RIESGOS'!$AR251="Moderado"),CONCATENATE("R",'MAPA DE RIESGOS'!$H251,"C",'MAPA DE RIESGOS'!$AF251),"")</f>
        <v/>
      </c>
      <c r="BH18" s="355" t="str">
        <f>IF(AND('MAPA DE RIESGOS'!$AP252="Muy Alta",'MAPA DE RIESGOS'!$AR252="Moderado"),CONCATENATE("R",'MAPA DE RIESGOS'!$H252,"C",'MAPA DE RIESGOS'!$AF252),"")</f>
        <v/>
      </c>
      <c r="BI18" s="355" t="str">
        <f>IF(AND('MAPA DE RIESGOS'!$AP253="Muy Alta",'MAPA DE RIESGOS'!$AR253="Moderado"),CONCATENATE("R",'MAPA DE RIESGOS'!$H253,"C",'MAPA DE RIESGOS'!$AF253),"")</f>
        <v/>
      </c>
      <c r="BJ18" s="355" t="str">
        <f>IF(AND('MAPA DE RIESGOS'!$AP254="Muy Alta",'MAPA DE RIESGOS'!$AR254="Moderado"),CONCATENATE("R",'MAPA DE RIESGOS'!$H254,"C",'MAPA DE RIESGOS'!$AF254),"")</f>
        <v/>
      </c>
      <c r="BK18" s="356" t="str">
        <f>IF(AND('MAPA DE RIESGOS'!$AP255="Muy Alta",'MAPA DE RIESGOS'!$AR255="Moderado"),CONCATENATE("R",'MAPA DE RIESGOS'!$H255,"C",'MAPA DE RIESGOS'!$AF255),"")</f>
        <v/>
      </c>
      <c r="BL18" s="354" t="str">
        <f>IF(AND('MAPA DE RIESGOS'!$AP238="Muy Alta",'MAPA DE RIESGOS'!$AR238="Mayor"),CONCATENATE("R",'MAPA DE RIESGOS'!$H238,"C",'MAPA DE RIESGOS'!$AF238),"")</f>
        <v/>
      </c>
      <c r="BM18" s="355" t="str">
        <f>IF(AND('MAPA DE RIESGOS'!$AP239="Muy Alta",'MAPA DE RIESGOS'!$AR239="Mayor"),CONCATENATE("R",'MAPA DE RIESGOS'!$H239,"C",'MAPA DE RIESGOS'!$AF239),"")</f>
        <v/>
      </c>
      <c r="BN18" s="355" t="str">
        <f>IF(AND('MAPA DE RIESGOS'!$AP240="Muy Alta",'MAPA DE RIESGOS'!$AR240="Mayor"),CONCATENATE("R",'MAPA DE RIESGOS'!$H240,"C",'MAPA DE RIESGOS'!$AF240),"")</f>
        <v/>
      </c>
      <c r="BO18" s="355" t="str">
        <f>IF(AND('MAPA DE RIESGOS'!$AP241="Muy Alta",'MAPA DE RIESGOS'!$AR241="Mayor"),CONCATENATE("R",'MAPA DE RIESGOS'!$H241,"C",'MAPA DE RIESGOS'!$AF241),"")</f>
        <v/>
      </c>
      <c r="BP18" s="355" t="str">
        <f>IF(AND('MAPA DE RIESGOS'!$AP242="Muy Alta",'MAPA DE RIESGOS'!$AR242="Mayor"),CONCATENATE("R",'MAPA DE RIESGOS'!$H242,"C",'MAPA DE RIESGOS'!$AF242),"")</f>
        <v/>
      </c>
      <c r="BQ18" s="355" t="str">
        <f>IF(AND('MAPA DE RIESGOS'!$AP243="Muy Alta",'MAPA DE RIESGOS'!$AR243="Mayor"),CONCATENATE("R",'MAPA DE RIESGOS'!$H243,"C",'MAPA DE RIESGOS'!$AF243),"")</f>
        <v/>
      </c>
      <c r="BR18" s="355" t="str">
        <f>IF(AND('MAPA DE RIESGOS'!$AP244="Muy Alta",'MAPA DE RIESGOS'!$AR244="Mayor"),CONCATENATE("R",'MAPA DE RIESGOS'!$H244,"C",'MAPA DE RIESGOS'!$AF244),"")</f>
        <v/>
      </c>
      <c r="BS18" s="355" t="str">
        <f>IF(AND('MAPA DE RIESGOS'!$AP245="Muy Alta",'MAPA DE RIESGOS'!$AR245="Mayor"),CONCATENATE("R",'MAPA DE RIESGOS'!$H245,"C",'MAPA DE RIESGOS'!$AF245),"")</f>
        <v/>
      </c>
      <c r="BT18" s="355" t="str">
        <f>IF(AND('MAPA DE RIESGOS'!$AP246="Muy Alta",'MAPA DE RIESGOS'!$AR246="Mayor"),CONCATENATE("R",'MAPA DE RIESGOS'!$H246,"C",'MAPA DE RIESGOS'!$AF246),"")</f>
        <v/>
      </c>
      <c r="BU18" s="355" t="str">
        <f>IF(AND('MAPA DE RIESGOS'!$AP247="Muy Alta",'MAPA DE RIESGOS'!$AR247="Mayor"),CONCATENATE("R",'MAPA DE RIESGOS'!$H247,"C",'MAPA DE RIESGOS'!$AF247),"")</f>
        <v/>
      </c>
      <c r="BV18" s="355" t="str">
        <f>IF(AND('MAPA DE RIESGOS'!$AP248="Muy Alta",'MAPA DE RIESGOS'!$AR248="Mayor"),CONCATENATE("R",'MAPA DE RIESGOS'!$H248,"C",'MAPA DE RIESGOS'!$AF248),"")</f>
        <v/>
      </c>
      <c r="BW18" s="355" t="str">
        <f>IF(AND('MAPA DE RIESGOS'!$AP249="Muy Alta",'MAPA DE RIESGOS'!$AR249="Mayor"),CONCATENATE("R",'MAPA DE RIESGOS'!$H249,"C",'MAPA DE RIESGOS'!$AF249),"")</f>
        <v/>
      </c>
      <c r="BX18" s="355" t="str">
        <f>IF(AND('MAPA DE RIESGOS'!$AP250="Muy Alta",'MAPA DE RIESGOS'!$AR250="Mayor"),CONCATENATE("R",'MAPA DE RIESGOS'!$H250,"C",'MAPA DE RIESGOS'!$AF250),"")</f>
        <v/>
      </c>
      <c r="BY18" s="355" t="str">
        <f>IF(AND('MAPA DE RIESGOS'!$AP251="Muy Alta",'MAPA DE RIESGOS'!$AR251="Mayor"),CONCATENATE("R",'MAPA DE RIESGOS'!$H251,"C",'MAPA DE RIESGOS'!$AF251),"")</f>
        <v/>
      </c>
      <c r="BZ18" s="355" t="str">
        <f>IF(AND('MAPA DE RIESGOS'!$AP252="Muy Alta",'MAPA DE RIESGOS'!$AR252="Mayor"),CONCATENATE("R",'MAPA DE RIESGOS'!$H252,"C",'MAPA DE RIESGOS'!$AF252),"")</f>
        <v/>
      </c>
      <c r="CA18" s="355" t="str">
        <f>IF(AND('MAPA DE RIESGOS'!$AP253="Muy Alta",'MAPA DE RIESGOS'!$AR253="Mayor"),CONCATENATE("R",'MAPA DE RIESGOS'!$H253,"C",'MAPA DE RIESGOS'!$AF253),"")</f>
        <v/>
      </c>
      <c r="CB18" s="355" t="str">
        <f>IF(AND('MAPA DE RIESGOS'!$AP254="Muy Alta",'MAPA DE RIESGOS'!$AR254="Mayor"),CONCATENATE("R",'MAPA DE RIESGOS'!$H254,"C",'MAPA DE RIESGOS'!$AF254),"")</f>
        <v/>
      </c>
      <c r="CC18" s="356" t="str">
        <f>IF(AND('MAPA DE RIESGOS'!$AP255="Muy Alta",'MAPA DE RIESGOS'!$AR255="Mayor"),CONCATENATE("R",'MAPA DE RIESGOS'!$H255,"C",'MAPA DE RIESGOS'!$AF255),"")</f>
        <v/>
      </c>
      <c r="CD18" s="357" t="str">
        <f>IF(AND('MAPA DE RIESGOS'!$AP238="Muy Alta",'MAPA DE RIESGOS'!$AR238="Catastrófico"),CONCATENATE("R",'MAPA DE RIESGOS'!$H238,"C",'MAPA DE RIESGOS'!$AF238),"")</f>
        <v/>
      </c>
      <c r="CE18" s="357" t="str">
        <f>IF(AND('MAPA DE RIESGOS'!$AP239="Muy Alta",'MAPA DE RIESGOS'!$AR239="Catastrófico"),CONCATENATE("R",'MAPA DE RIESGOS'!$H239,"C",'MAPA DE RIESGOS'!$AF239),"")</f>
        <v/>
      </c>
      <c r="CF18" s="357" t="str">
        <f>IF(AND('MAPA DE RIESGOS'!$AP240="Muy Alta",'MAPA DE RIESGOS'!$AR240="Catastrófico"),CONCATENATE("R",'MAPA DE RIESGOS'!$H240,"C",'MAPA DE RIESGOS'!$AF240),"")</f>
        <v/>
      </c>
      <c r="CG18" s="357" t="str">
        <f>IF(AND('MAPA DE RIESGOS'!$AP241="Muy Alta",'MAPA DE RIESGOS'!$AR241="Catastrófico"),CONCATENATE("R",'MAPA DE RIESGOS'!$H241,"C",'MAPA DE RIESGOS'!$AF241),"")</f>
        <v/>
      </c>
      <c r="CH18" s="357" t="str">
        <f>IF(AND('MAPA DE RIESGOS'!$AP242="Muy Alta",'MAPA DE RIESGOS'!$AR242="Catastrófico"),CONCATENATE("R",'MAPA DE RIESGOS'!$H242,"C",'MAPA DE RIESGOS'!$AF242),"")</f>
        <v/>
      </c>
      <c r="CI18" s="357" t="str">
        <f>IF(AND('MAPA DE RIESGOS'!$AP243="Muy Alta",'MAPA DE RIESGOS'!$AR243="Catastrófico"),CONCATENATE("R",'MAPA DE RIESGOS'!$H243,"C",'MAPA DE RIESGOS'!$AF243),"")</f>
        <v/>
      </c>
      <c r="CJ18" s="357" t="str">
        <f>IF(AND('MAPA DE RIESGOS'!$AP244="Muy Alta",'MAPA DE RIESGOS'!$AR244="Catastrófico"),CONCATENATE("R",'MAPA DE RIESGOS'!$H244,"C",'MAPA DE RIESGOS'!$AF244),"")</f>
        <v/>
      </c>
      <c r="CK18" s="357" t="str">
        <f>IF(AND('MAPA DE RIESGOS'!$AP245="Muy Alta",'MAPA DE RIESGOS'!$AR245="Catastrófico"),CONCATENATE("R",'MAPA DE RIESGOS'!$H245,"C",'MAPA DE RIESGOS'!$AF245),"")</f>
        <v/>
      </c>
      <c r="CL18" s="357" t="str">
        <f>IF(AND('MAPA DE RIESGOS'!$AP246="Muy Alta",'MAPA DE RIESGOS'!$AR246="Catastrófico"),CONCATENATE("R",'MAPA DE RIESGOS'!$H246,"C",'MAPA DE RIESGOS'!$AF246),"")</f>
        <v/>
      </c>
      <c r="CM18" s="357" t="str">
        <f>IF(AND('MAPA DE RIESGOS'!$AP247="Muy Alta",'MAPA DE RIESGOS'!$AR247="Catastrófico"),CONCATENATE("R",'MAPA DE RIESGOS'!$H247,"C",'MAPA DE RIESGOS'!$AF247),"")</f>
        <v/>
      </c>
      <c r="CN18" s="357" t="str">
        <f>IF(AND('MAPA DE RIESGOS'!$AP248="Muy Alta",'MAPA DE RIESGOS'!$AR248="Catastrófico"),CONCATENATE("R",'MAPA DE RIESGOS'!$H248,"C",'MAPA DE RIESGOS'!$AF248),"")</f>
        <v/>
      </c>
      <c r="CO18" s="357" t="str">
        <f>IF(AND('MAPA DE RIESGOS'!$AP249="Muy Alta",'MAPA DE RIESGOS'!$AR249="Catastrófico"),CONCATENATE("R",'MAPA DE RIESGOS'!$H249,"C",'MAPA DE RIESGOS'!$AF249),"")</f>
        <v/>
      </c>
      <c r="CP18" s="357" t="str">
        <f>IF(AND('MAPA DE RIESGOS'!$AP250="Muy Alta",'MAPA DE RIESGOS'!$AR250="Catastrófico"),CONCATENATE("R",'MAPA DE RIESGOS'!$H250,"C",'MAPA DE RIESGOS'!$AF250),"")</f>
        <v/>
      </c>
      <c r="CQ18" s="357" t="str">
        <f>IF(AND('MAPA DE RIESGOS'!$AP251="Muy Alta",'MAPA DE RIESGOS'!$AR251="Catastrófico"),CONCATENATE("R",'MAPA DE RIESGOS'!$H251,"C",'MAPA DE RIESGOS'!$AF251),"")</f>
        <v/>
      </c>
      <c r="CR18" s="357" t="str">
        <f>IF(AND('MAPA DE RIESGOS'!$AP252="Muy Alta",'MAPA DE RIESGOS'!$AR252="Catastrófico"),CONCATENATE("R",'MAPA DE RIESGOS'!$H252,"C",'MAPA DE RIESGOS'!$AF252),"")</f>
        <v/>
      </c>
      <c r="CS18" s="357" t="str">
        <f>IF(AND('MAPA DE RIESGOS'!$AP253="Muy Alta",'MAPA DE RIESGOS'!$AR253="Catastrófico"),CONCATENATE("R",'MAPA DE RIESGOS'!$H253,"C",'MAPA DE RIESGOS'!$AF253),"")</f>
        <v/>
      </c>
      <c r="CT18" s="357" t="str">
        <f>IF(AND('MAPA DE RIESGOS'!$AP254="Muy Alta",'MAPA DE RIESGOS'!$AR254="Catastrófico"),CONCATENATE("R",'MAPA DE RIESGOS'!$H254,"C",'MAPA DE RIESGOS'!$AF254),"")</f>
        <v/>
      </c>
      <c r="CU18" s="358" t="str">
        <f>IF(AND('MAPA DE RIESGOS'!$AP255="Muy Alta",'MAPA DE RIESGOS'!$AR255="Catastrófico"),CONCATENATE("R",'MAPA DE RIESGOS'!$H255,"C",'MAPA DE RIESGOS'!$AF255),"")</f>
        <v/>
      </c>
      <c r="CV18" s="67"/>
      <c r="CW18" s="900"/>
      <c r="CX18" s="901"/>
      <c r="CY18" s="901"/>
      <c r="CZ18" s="901"/>
      <c r="DA18" s="901"/>
      <c r="DB18" s="902"/>
    </row>
    <row r="19" spans="2:106" ht="32.5" customHeight="1">
      <c r="B19" s="893"/>
      <c r="C19" s="893"/>
      <c r="D19" s="894"/>
      <c r="E19" s="882"/>
      <c r="F19" s="883"/>
      <c r="G19" s="883"/>
      <c r="H19" s="883"/>
      <c r="I19" s="884"/>
      <c r="J19" s="354" t="str">
        <f>IF(AND('MAPA DE RIESGOS'!$AP256="Muy Alta",'MAPA DE RIESGOS'!$AR256="Leve"),CONCATENATE("R",'MAPA DE RIESGOS'!$H256,"C",'MAPA DE RIESGOS'!$AF256),"")</f>
        <v/>
      </c>
      <c r="K19" s="355" t="str">
        <f>IF(AND('MAPA DE RIESGOS'!$AP257="Muy Alta",'MAPA DE RIESGOS'!$AR257="Leve"),CONCATENATE("R",'MAPA DE RIESGOS'!$H257,"C",'MAPA DE RIESGOS'!$AF257),"")</f>
        <v/>
      </c>
      <c r="L19" s="355" t="str">
        <f>IF(AND('MAPA DE RIESGOS'!$AP258="Muy Alta",'MAPA DE RIESGOS'!$AR258="Leve"),CONCATENATE("R",'MAPA DE RIESGOS'!$H258,"C",'MAPA DE RIESGOS'!$AF258),"")</f>
        <v/>
      </c>
      <c r="M19" s="355" t="str">
        <f>IF(AND('MAPA DE RIESGOS'!$AP259="Muy Alta",'MAPA DE RIESGOS'!$AR259="Leve"),CONCATENATE("R",'MAPA DE RIESGOS'!$H259,"C",'MAPA DE RIESGOS'!$AF259),"")</f>
        <v/>
      </c>
      <c r="N19" s="355" t="str">
        <f>IF(AND('MAPA DE RIESGOS'!$AP260="Muy Alta",'MAPA DE RIESGOS'!$AR260="Leve"),CONCATENATE("R",'MAPA DE RIESGOS'!$H260,"C",'MAPA DE RIESGOS'!$AF260),"")</f>
        <v/>
      </c>
      <c r="O19" s="355" t="str">
        <f>IF(AND('MAPA DE RIESGOS'!$AP261="Muy Alta",'MAPA DE RIESGOS'!$AR261="Leve"),CONCATENATE("R",'MAPA DE RIESGOS'!$H261,"C",'MAPA DE RIESGOS'!$AF261),"")</f>
        <v/>
      </c>
      <c r="P19" s="355" t="str">
        <f>IF(AND('MAPA DE RIESGOS'!$AP262="Muy Alta",'MAPA DE RIESGOS'!$AR262="Leve"),CONCATENATE("R",'MAPA DE RIESGOS'!$H262,"C",'MAPA DE RIESGOS'!$AF262),"")</f>
        <v/>
      </c>
      <c r="Q19" s="355" t="str">
        <f>IF(AND('MAPA DE RIESGOS'!$AP263="Muy Alta",'MAPA DE RIESGOS'!$AR263="Leve"),CONCATENATE("R",'MAPA DE RIESGOS'!$H263,"C",'MAPA DE RIESGOS'!$AF263),"")</f>
        <v/>
      </c>
      <c r="R19" s="355" t="str">
        <f>IF(AND('MAPA DE RIESGOS'!$AP264="Muy Alta",'MAPA DE RIESGOS'!$AR264="Leve"),CONCATENATE("R",'MAPA DE RIESGOS'!$H264,"C",'MAPA DE RIESGOS'!$AF264),"")</f>
        <v/>
      </c>
      <c r="S19" s="355" t="str">
        <f>IF(AND('MAPA DE RIESGOS'!$AP265="Muy Alta",'MAPA DE RIESGOS'!$AR265="Leve"),CONCATENATE("R",'MAPA DE RIESGOS'!$H265,"C",'MAPA DE RIESGOS'!$AF265),"")</f>
        <v/>
      </c>
      <c r="T19" s="355" t="str">
        <f>IF(AND('MAPA DE RIESGOS'!$AP266="Muy Alta",'MAPA DE RIESGOS'!$AR266="Leve"),CONCATENATE("R",'MAPA DE RIESGOS'!$H266,"C",'MAPA DE RIESGOS'!$AF266),"")</f>
        <v/>
      </c>
      <c r="U19" s="355" t="str">
        <f>IF(AND('MAPA DE RIESGOS'!$AP267="Muy Alta",'MAPA DE RIESGOS'!$AR267="Leve"),CONCATENATE("R",'MAPA DE RIESGOS'!$H267,"C",'MAPA DE RIESGOS'!$AF267),"")</f>
        <v/>
      </c>
      <c r="V19" s="355" t="str">
        <f>IF(AND('MAPA DE RIESGOS'!$AP268="Muy Alta",'MAPA DE RIESGOS'!$AR268="Leve"),CONCATENATE("R",'MAPA DE RIESGOS'!$H268,"C",'MAPA DE RIESGOS'!$AF268),"")</f>
        <v/>
      </c>
      <c r="W19" s="355" t="str">
        <f>IF(AND('MAPA DE RIESGOS'!$AP269="Muy Alta",'MAPA DE RIESGOS'!$AR269="Leve"),CONCATENATE("R",'MAPA DE RIESGOS'!$H269,"C",'MAPA DE RIESGOS'!$AF269),"")</f>
        <v/>
      </c>
      <c r="X19" s="355" t="str">
        <f>IF(AND('MAPA DE RIESGOS'!$AP270="Muy Alta",'MAPA DE RIESGOS'!$AR270="Leve"),CONCATENATE("R",'MAPA DE RIESGOS'!$H270,"C",'MAPA DE RIESGOS'!$AF270),"")</f>
        <v/>
      </c>
      <c r="Y19" s="355" t="str">
        <f>IF(AND('MAPA DE RIESGOS'!$AP271="Muy Alta",'MAPA DE RIESGOS'!$AR271="Leve"),CONCATENATE("R",'MAPA DE RIESGOS'!$H271,"C",'MAPA DE RIESGOS'!$AF271),"")</f>
        <v/>
      </c>
      <c r="Z19" s="355" t="str">
        <f>IF(AND('MAPA DE RIESGOS'!$AP272="Muy Alta",'MAPA DE RIESGOS'!$AR272="Leve"),CONCATENATE("R",'MAPA DE RIESGOS'!$H272,"C",'MAPA DE RIESGOS'!$AF272),"")</f>
        <v/>
      </c>
      <c r="AA19" s="356" t="str">
        <f>IF(AND('MAPA DE RIESGOS'!$AP273="Muy Alta",'MAPA DE RIESGOS'!$AR273="Leve"),CONCATENATE("R",'MAPA DE RIESGOS'!$H273,"C",'MAPA DE RIESGOS'!$AF273),"")</f>
        <v/>
      </c>
      <c r="AB19" s="354" t="str">
        <f>IF(AND('MAPA DE RIESGOS'!$AP256="Muy Alta",'MAPA DE RIESGOS'!$AR256="Menor"),CONCATENATE("R",'MAPA DE RIESGOS'!$H256,"C",'MAPA DE RIESGOS'!$AF256),"")</f>
        <v/>
      </c>
      <c r="AC19" s="355" t="str">
        <f>IF(AND('MAPA DE RIESGOS'!$AP257="Muy Alta",'MAPA DE RIESGOS'!$AR257="Menor"),CONCATENATE("R",'MAPA DE RIESGOS'!$H257,"C",'MAPA DE RIESGOS'!$AF257),"")</f>
        <v/>
      </c>
      <c r="AD19" s="355" t="str">
        <f>IF(AND('MAPA DE RIESGOS'!$AP258="Muy Alta",'MAPA DE RIESGOS'!$AR258="Menor"),CONCATENATE("R",'MAPA DE RIESGOS'!$H258,"C",'MAPA DE RIESGOS'!$AF258),"")</f>
        <v/>
      </c>
      <c r="AE19" s="355" t="str">
        <f>IF(AND('MAPA DE RIESGOS'!$AP259="Muy Alta",'MAPA DE RIESGOS'!$AR259="Menor"),CONCATENATE("R",'MAPA DE RIESGOS'!$H259,"C",'MAPA DE RIESGOS'!$AF259),"")</f>
        <v/>
      </c>
      <c r="AF19" s="355" t="str">
        <f>IF(AND('MAPA DE RIESGOS'!$AP260="Muy Alta",'MAPA DE RIESGOS'!$AR260="Menor"),CONCATENATE("R",'MAPA DE RIESGOS'!$H260,"C",'MAPA DE RIESGOS'!$AF260),"")</f>
        <v/>
      </c>
      <c r="AG19" s="355" t="str">
        <f>IF(AND('MAPA DE RIESGOS'!$AP261="Muy Alta",'MAPA DE RIESGOS'!$AR261="Menor"),CONCATENATE("R",'MAPA DE RIESGOS'!$H261,"C",'MAPA DE RIESGOS'!$AF261),"")</f>
        <v/>
      </c>
      <c r="AH19" s="355" t="str">
        <f>IF(AND('MAPA DE RIESGOS'!$AP262="Muy Alta",'MAPA DE RIESGOS'!$AR262="Menor"),CONCATENATE("R",'MAPA DE RIESGOS'!$H262,"C",'MAPA DE RIESGOS'!$AF262),"")</f>
        <v/>
      </c>
      <c r="AI19" s="355" t="str">
        <f>IF(AND('MAPA DE RIESGOS'!$AP263="Muy Alta",'MAPA DE RIESGOS'!$AR263="Menor"),CONCATENATE("R",'MAPA DE RIESGOS'!$H263,"C",'MAPA DE RIESGOS'!$AF263),"")</f>
        <v/>
      </c>
      <c r="AJ19" s="355" t="str">
        <f>IF(AND('MAPA DE RIESGOS'!$AP264="Muy Alta",'MAPA DE RIESGOS'!$AR264="Menor"),CONCATENATE("R",'MAPA DE RIESGOS'!$H264,"C",'MAPA DE RIESGOS'!$AF264),"")</f>
        <v/>
      </c>
      <c r="AK19" s="355" t="str">
        <f>IF(AND('MAPA DE RIESGOS'!$AP265="Muy Alta",'MAPA DE RIESGOS'!$AR265="Menor"),CONCATENATE("R",'MAPA DE RIESGOS'!$H265,"C",'MAPA DE RIESGOS'!$AF265),"")</f>
        <v/>
      </c>
      <c r="AL19" s="355" t="str">
        <f>IF(AND('MAPA DE RIESGOS'!$AP266="Muy Alta",'MAPA DE RIESGOS'!$AR266="Menor"),CONCATENATE("R",'MAPA DE RIESGOS'!$H266,"C",'MAPA DE RIESGOS'!$AF266),"")</f>
        <v/>
      </c>
      <c r="AM19" s="355" t="str">
        <f>IF(AND('MAPA DE RIESGOS'!$AP267="Muy Alta",'MAPA DE RIESGOS'!$AR267="Menor"),CONCATENATE("R",'MAPA DE RIESGOS'!$H267,"C",'MAPA DE RIESGOS'!$AF267),"")</f>
        <v/>
      </c>
      <c r="AN19" s="355" t="str">
        <f>IF(AND('MAPA DE RIESGOS'!$AP268="Muy Alta",'MAPA DE RIESGOS'!$AR268="Menor"),CONCATENATE("R",'MAPA DE RIESGOS'!$H268,"C",'MAPA DE RIESGOS'!$AF268),"")</f>
        <v/>
      </c>
      <c r="AO19" s="355" t="str">
        <f>IF(AND('MAPA DE RIESGOS'!$AP269="Muy Alta",'MAPA DE RIESGOS'!$AR269="Menor"),CONCATENATE("R",'MAPA DE RIESGOS'!$H269,"C",'MAPA DE RIESGOS'!$AF269),"")</f>
        <v/>
      </c>
      <c r="AP19" s="355" t="str">
        <f>IF(AND('MAPA DE RIESGOS'!$AP270="Muy Alta",'MAPA DE RIESGOS'!$AR270="Menor"),CONCATENATE("R",'MAPA DE RIESGOS'!$H270,"C",'MAPA DE RIESGOS'!$AF270),"")</f>
        <v/>
      </c>
      <c r="AQ19" s="355" t="str">
        <f>IF(AND('MAPA DE RIESGOS'!$AP271="Muy Alta",'MAPA DE RIESGOS'!$AR271="Menor"),CONCATENATE("R",'MAPA DE RIESGOS'!$H271,"C",'MAPA DE RIESGOS'!$AF271),"")</f>
        <v/>
      </c>
      <c r="AR19" s="355" t="str">
        <f>IF(AND('MAPA DE RIESGOS'!$AP272="Muy Alta",'MAPA DE RIESGOS'!$AR272="Menor"),CONCATENATE("R",'MAPA DE RIESGOS'!$H272,"C",'MAPA DE RIESGOS'!$AF272),"")</f>
        <v/>
      </c>
      <c r="AS19" s="356" t="str">
        <f>IF(AND('MAPA DE RIESGOS'!$AP273="Muy Alta",'MAPA DE RIESGOS'!$AR273="Menor"),CONCATENATE("R",'MAPA DE RIESGOS'!$H273,"C",'MAPA DE RIESGOS'!$AF273),"")</f>
        <v/>
      </c>
      <c r="AT19" s="354" t="str">
        <f>IF(AND('MAPA DE RIESGOS'!$AP256="Muy Alta",'MAPA DE RIESGOS'!$AR256="Moderado"),CONCATENATE("R",'MAPA DE RIESGOS'!$H256,"C",'MAPA DE RIESGOS'!$AF256),"")</f>
        <v/>
      </c>
      <c r="AU19" s="355" t="str">
        <f>IF(AND('MAPA DE RIESGOS'!$AP257="Muy Alta",'MAPA DE RIESGOS'!$AR257="Moderado"),CONCATENATE("R",'MAPA DE RIESGOS'!$H257,"C",'MAPA DE RIESGOS'!$AF257),"")</f>
        <v/>
      </c>
      <c r="AV19" s="355" t="str">
        <f>IF(AND('MAPA DE RIESGOS'!$AP258="Muy Alta",'MAPA DE RIESGOS'!$AR258="Moderado"),CONCATENATE("R",'MAPA DE RIESGOS'!$H258,"C",'MAPA DE RIESGOS'!$AF258),"")</f>
        <v/>
      </c>
      <c r="AW19" s="355" t="str">
        <f>IF(AND('MAPA DE RIESGOS'!$AP259="Muy Alta",'MAPA DE RIESGOS'!$AR259="Moderado"),CONCATENATE("R",'MAPA DE RIESGOS'!$H259,"C",'MAPA DE RIESGOS'!$AF259),"")</f>
        <v/>
      </c>
      <c r="AX19" s="355" t="str">
        <f>IF(AND('MAPA DE RIESGOS'!$AP260="Muy Alta",'MAPA DE RIESGOS'!$AR260="Moderado"),CONCATENATE("R",'MAPA DE RIESGOS'!$H260,"C",'MAPA DE RIESGOS'!$AF260),"")</f>
        <v/>
      </c>
      <c r="AY19" s="355" t="str">
        <f>IF(AND('MAPA DE RIESGOS'!$AP261="Muy Alta",'MAPA DE RIESGOS'!$AR261="Moderado"),CONCATENATE("R",'MAPA DE RIESGOS'!$H261,"C",'MAPA DE RIESGOS'!$AF261),"")</f>
        <v/>
      </c>
      <c r="AZ19" s="355" t="str">
        <f>IF(AND('MAPA DE RIESGOS'!$AP262="Muy Alta",'MAPA DE RIESGOS'!$AR262="Moderado"),CONCATENATE("R",'MAPA DE RIESGOS'!$H262,"C",'MAPA DE RIESGOS'!$AF262),"")</f>
        <v/>
      </c>
      <c r="BA19" s="355" t="str">
        <f>IF(AND('MAPA DE RIESGOS'!$AP263="Muy Alta",'MAPA DE RIESGOS'!$AR263="Moderado"),CONCATENATE("R",'MAPA DE RIESGOS'!$H263,"C",'MAPA DE RIESGOS'!$AF263),"")</f>
        <v/>
      </c>
      <c r="BB19" s="355" t="str">
        <f>IF(AND('MAPA DE RIESGOS'!$AP264="Muy Alta",'MAPA DE RIESGOS'!$AR264="Moderado"),CONCATENATE("R",'MAPA DE RIESGOS'!$H264,"C",'MAPA DE RIESGOS'!$AF264),"")</f>
        <v/>
      </c>
      <c r="BC19" s="355" t="str">
        <f>IF(AND('MAPA DE RIESGOS'!$AP265="Muy Alta",'MAPA DE RIESGOS'!$AR265="Moderado"),CONCATENATE("R",'MAPA DE RIESGOS'!$H265,"C",'MAPA DE RIESGOS'!$AF265),"")</f>
        <v/>
      </c>
      <c r="BD19" s="355" t="str">
        <f>IF(AND('MAPA DE RIESGOS'!$AP266="Muy Alta",'MAPA DE RIESGOS'!$AR266="Moderado"),CONCATENATE("R",'MAPA DE RIESGOS'!$H266,"C",'MAPA DE RIESGOS'!$AF266),"")</f>
        <v/>
      </c>
      <c r="BE19" s="355" t="str">
        <f>IF(AND('MAPA DE RIESGOS'!$AP267="Muy Alta",'MAPA DE RIESGOS'!$AR267="Moderado"),CONCATENATE("R",'MAPA DE RIESGOS'!$H267,"C",'MAPA DE RIESGOS'!$AF267),"")</f>
        <v/>
      </c>
      <c r="BF19" s="355" t="str">
        <f>IF(AND('MAPA DE RIESGOS'!$AP268="Muy Alta",'MAPA DE RIESGOS'!$AR268="Moderado"),CONCATENATE("R",'MAPA DE RIESGOS'!$H268,"C",'MAPA DE RIESGOS'!$AF268),"")</f>
        <v/>
      </c>
      <c r="BG19" s="355" t="str">
        <f>IF(AND('MAPA DE RIESGOS'!$AP269="Muy Alta",'MAPA DE RIESGOS'!$AR269="Moderado"),CONCATENATE("R",'MAPA DE RIESGOS'!$H269,"C",'MAPA DE RIESGOS'!$AF269),"")</f>
        <v/>
      </c>
      <c r="BH19" s="355" t="str">
        <f>IF(AND('MAPA DE RIESGOS'!$AP270="Muy Alta",'MAPA DE RIESGOS'!$AR270="Moderado"),CONCATENATE("R",'MAPA DE RIESGOS'!$H270,"C",'MAPA DE RIESGOS'!$AF270),"")</f>
        <v/>
      </c>
      <c r="BI19" s="355" t="str">
        <f>IF(AND('MAPA DE RIESGOS'!$AP271="Muy Alta",'MAPA DE RIESGOS'!$AR271="Moderado"),CONCATENATE("R",'MAPA DE RIESGOS'!$H271,"C",'MAPA DE RIESGOS'!$AF271),"")</f>
        <v/>
      </c>
      <c r="BJ19" s="355" t="str">
        <f>IF(AND('MAPA DE RIESGOS'!$AP272="Muy Alta",'MAPA DE RIESGOS'!$AR272="Moderado"),CONCATENATE("R",'MAPA DE RIESGOS'!$H272,"C",'MAPA DE RIESGOS'!$AF272),"")</f>
        <v/>
      </c>
      <c r="BK19" s="356" t="str">
        <f>IF(AND('MAPA DE RIESGOS'!$AP273="Muy Alta",'MAPA DE RIESGOS'!$AR273="Moderado"),CONCATENATE("R",'MAPA DE RIESGOS'!$H273,"C",'MAPA DE RIESGOS'!$AF273),"")</f>
        <v/>
      </c>
      <c r="BL19" s="354" t="str">
        <f>IF(AND('MAPA DE RIESGOS'!$AP256="Muy Alta",'MAPA DE RIESGOS'!$AR256="Mayor"),CONCATENATE("R",'MAPA DE RIESGOS'!$H256,"C",'MAPA DE RIESGOS'!$AF256),"")</f>
        <v/>
      </c>
      <c r="BM19" s="355" t="str">
        <f>IF(AND('MAPA DE RIESGOS'!$AP257="Muy Alta",'MAPA DE RIESGOS'!$AR257="Mayor"),CONCATENATE("R",'MAPA DE RIESGOS'!$H257,"C",'MAPA DE RIESGOS'!$AF257),"")</f>
        <v/>
      </c>
      <c r="BN19" s="355" t="str">
        <f>IF(AND('MAPA DE RIESGOS'!$AP258="Muy Alta",'MAPA DE RIESGOS'!$AR258="Mayor"),CONCATENATE("R",'MAPA DE RIESGOS'!$H258,"C",'MAPA DE RIESGOS'!$AF258),"")</f>
        <v/>
      </c>
      <c r="BO19" s="355" t="str">
        <f>IF(AND('MAPA DE RIESGOS'!$AP259="Muy Alta",'MAPA DE RIESGOS'!$AR259="Mayor"),CONCATENATE("R",'MAPA DE RIESGOS'!$H259,"C",'MAPA DE RIESGOS'!$AF259),"")</f>
        <v/>
      </c>
      <c r="BP19" s="355" t="str">
        <f>IF(AND('MAPA DE RIESGOS'!$AP260="Muy Alta",'MAPA DE RIESGOS'!$AR260="Mayor"),CONCATENATE("R",'MAPA DE RIESGOS'!$H260,"C",'MAPA DE RIESGOS'!$AF260),"")</f>
        <v/>
      </c>
      <c r="BQ19" s="355" t="str">
        <f>IF(AND('MAPA DE RIESGOS'!$AP261="Muy Alta",'MAPA DE RIESGOS'!$AR261="Mayor"),CONCATENATE("R",'MAPA DE RIESGOS'!$H261,"C",'MAPA DE RIESGOS'!$AF261),"")</f>
        <v/>
      </c>
      <c r="BR19" s="355" t="str">
        <f>IF(AND('MAPA DE RIESGOS'!$AP262="Muy Alta",'MAPA DE RIESGOS'!$AR262="Mayor"),CONCATENATE("R",'MAPA DE RIESGOS'!$H262,"C",'MAPA DE RIESGOS'!$AF262),"")</f>
        <v/>
      </c>
      <c r="BS19" s="355" t="str">
        <f>IF(AND('MAPA DE RIESGOS'!$AP263="Muy Alta",'MAPA DE RIESGOS'!$AR263="Mayor"),CONCATENATE("R",'MAPA DE RIESGOS'!$H263,"C",'MAPA DE RIESGOS'!$AF263),"")</f>
        <v/>
      </c>
      <c r="BT19" s="355" t="str">
        <f>IF(AND('MAPA DE RIESGOS'!$AP264="Muy Alta",'MAPA DE RIESGOS'!$AR264="Mayor"),CONCATENATE("R",'MAPA DE RIESGOS'!$H264,"C",'MAPA DE RIESGOS'!$AF264),"")</f>
        <v/>
      </c>
      <c r="BU19" s="355" t="str">
        <f>IF(AND('MAPA DE RIESGOS'!$AP265="Muy Alta",'MAPA DE RIESGOS'!$AR265="Mayor"),CONCATENATE("R",'MAPA DE RIESGOS'!$H265,"C",'MAPA DE RIESGOS'!$AF265),"")</f>
        <v/>
      </c>
      <c r="BV19" s="355" t="str">
        <f>IF(AND('MAPA DE RIESGOS'!$AP266="Muy Alta",'MAPA DE RIESGOS'!$AR266="Mayor"),CONCATENATE("R",'MAPA DE RIESGOS'!$H266,"C",'MAPA DE RIESGOS'!$AF266),"")</f>
        <v/>
      </c>
      <c r="BW19" s="355" t="str">
        <f>IF(AND('MAPA DE RIESGOS'!$AP267="Muy Alta",'MAPA DE RIESGOS'!$AR267="Mayor"),CONCATENATE("R",'MAPA DE RIESGOS'!$H267,"C",'MAPA DE RIESGOS'!$AF267),"")</f>
        <v/>
      </c>
      <c r="BX19" s="355" t="str">
        <f>IF(AND('MAPA DE RIESGOS'!$AP268="Muy Alta",'MAPA DE RIESGOS'!$AR268="Mayor"),CONCATENATE("R",'MAPA DE RIESGOS'!$H268,"C",'MAPA DE RIESGOS'!$AF268),"")</f>
        <v/>
      </c>
      <c r="BY19" s="355" t="str">
        <f>IF(AND('MAPA DE RIESGOS'!$AP269="Muy Alta",'MAPA DE RIESGOS'!$AR269="Mayor"),CONCATENATE("R",'MAPA DE RIESGOS'!$H269,"C",'MAPA DE RIESGOS'!$AF269),"")</f>
        <v/>
      </c>
      <c r="BZ19" s="355" t="str">
        <f>IF(AND('MAPA DE RIESGOS'!$AP270="Muy Alta",'MAPA DE RIESGOS'!$AR270="Mayor"),CONCATENATE("R",'MAPA DE RIESGOS'!$H270,"C",'MAPA DE RIESGOS'!$AF270),"")</f>
        <v/>
      </c>
      <c r="CA19" s="355" t="str">
        <f>IF(AND('MAPA DE RIESGOS'!$AP271="Muy Alta",'MAPA DE RIESGOS'!$AR271="Mayor"),CONCATENATE("R",'MAPA DE RIESGOS'!$H271,"C",'MAPA DE RIESGOS'!$AF271),"")</f>
        <v/>
      </c>
      <c r="CB19" s="355" t="str">
        <f>IF(AND('MAPA DE RIESGOS'!$AP272="Muy Alta",'MAPA DE RIESGOS'!$AR272="Mayor"),CONCATENATE("R",'MAPA DE RIESGOS'!$H272,"C",'MAPA DE RIESGOS'!$AF272),"")</f>
        <v/>
      </c>
      <c r="CC19" s="356" t="str">
        <f>IF(AND('MAPA DE RIESGOS'!$AP273="Muy Alta",'MAPA DE RIESGOS'!$AR273="Mayor"),CONCATENATE("R",'MAPA DE RIESGOS'!$H273,"C",'MAPA DE RIESGOS'!$AF273),"")</f>
        <v/>
      </c>
      <c r="CD19" s="357" t="str">
        <f>IF(AND('MAPA DE RIESGOS'!$AP256="Muy Alta",'MAPA DE RIESGOS'!$AR256="Catastrófico"),CONCATENATE("R",'MAPA DE RIESGOS'!$H256,"C",'MAPA DE RIESGOS'!$AF256),"")</f>
        <v/>
      </c>
      <c r="CE19" s="357" t="str">
        <f>IF(AND('MAPA DE RIESGOS'!$AP257="Muy Alta",'MAPA DE RIESGOS'!$AR257="Catastrófico"),CONCATENATE("R",'MAPA DE RIESGOS'!$H257,"C",'MAPA DE RIESGOS'!$AF257),"")</f>
        <v/>
      </c>
      <c r="CF19" s="357" t="str">
        <f>IF(AND('MAPA DE RIESGOS'!$AP258="Muy Alta",'MAPA DE RIESGOS'!$AR258="Catastrófico"),CONCATENATE("R",'MAPA DE RIESGOS'!$H258,"C",'MAPA DE RIESGOS'!$AF258),"")</f>
        <v/>
      </c>
      <c r="CG19" s="357" t="str">
        <f>IF(AND('MAPA DE RIESGOS'!$AP259="Muy Alta",'MAPA DE RIESGOS'!$AR259="Catastrófico"),CONCATENATE("R",'MAPA DE RIESGOS'!$H259,"C",'MAPA DE RIESGOS'!$AF259),"")</f>
        <v/>
      </c>
      <c r="CH19" s="357" t="str">
        <f>IF(AND('MAPA DE RIESGOS'!$AP260="Muy Alta",'MAPA DE RIESGOS'!$AR260="Catastrófico"),CONCATENATE("R",'MAPA DE RIESGOS'!$H260,"C",'MAPA DE RIESGOS'!$AF260),"")</f>
        <v/>
      </c>
      <c r="CI19" s="357" t="str">
        <f>IF(AND('MAPA DE RIESGOS'!$AP261="Muy Alta",'MAPA DE RIESGOS'!$AR261="Catastrófico"),CONCATENATE("R",'MAPA DE RIESGOS'!$H261,"C",'MAPA DE RIESGOS'!$AF261),"")</f>
        <v/>
      </c>
      <c r="CJ19" s="357" t="str">
        <f>IF(AND('MAPA DE RIESGOS'!$AP262="Muy Alta",'MAPA DE RIESGOS'!$AR262="Catastrófico"),CONCATENATE("R",'MAPA DE RIESGOS'!$H262,"C",'MAPA DE RIESGOS'!$AF262),"")</f>
        <v/>
      </c>
      <c r="CK19" s="357" t="str">
        <f>IF(AND('MAPA DE RIESGOS'!$AP263="Muy Alta",'MAPA DE RIESGOS'!$AR263="Catastrófico"),CONCATENATE("R",'MAPA DE RIESGOS'!$H263,"C",'MAPA DE RIESGOS'!$AF263),"")</f>
        <v/>
      </c>
      <c r="CL19" s="357" t="str">
        <f>IF(AND('MAPA DE RIESGOS'!$AP264="Muy Alta",'MAPA DE RIESGOS'!$AR264="Catastrófico"),CONCATENATE("R",'MAPA DE RIESGOS'!$H264,"C",'MAPA DE RIESGOS'!$AF264),"")</f>
        <v/>
      </c>
      <c r="CM19" s="357" t="str">
        <f>IF(AND('MAPA DE RIESGOS'!$AP265="Muy Alta",'MAPA DE RIESGOS'!$AR265="Catastrófico"),CONCATENATE("R",'MAPA DE RIESGOS'!$H265,"C",'MAPA DE RIESGOS'!$AF265),"")</f>
        <v/>
      </c>
      <c r="CN19" s="357" t="str">
        <f>IF(AND('MAPA DE RIESGOS'!$AP266="Muy Alta",'MAPA DE RIESGOS'!$AR266="Catastrófico"),CONCATENATE("R",'MAPA DE RIESGOS'!$H266,"C",'MAPA DE RIESGOS'!$AF266),"")</f>
        <v/>
      </c>
      <c r="CO19" s="357" t="str">
        <f>IF(AND('MAPA DE RIESGOS'!$AP267="Muy Alta",'MAPA DE RIESGOS'!$AR267="Catastrófico"),CONCATENATE("R",'MAPA DE RIESGOS'!$H267,"C",'MAPA DE RIESGOS'!$AF267),"")</f>
        <v/>
      </c>
      <c r="CP19" s="357" t="str">
        <f>IF(AND('MAPA DE RIESGOS'!$AP268="Muy Alta",'MAPA DE RIESGOS'!$AR268="Catastrófico"),CONCATENATE("R",'MAPA DE RIESGOS'!$H268,"C",'MAPA DE RIESGOS'!$AF268),"")</f>
        <v/>
      </c>
      <c r="CQ19" s="357" t="str">
        <f>IF(AND('MAPA DE RIESGOS'!$AP269="Muy Alta",'MAPA DE RIESGOS'!$AR269="Catastrófico"),CONCATENATE("R",'MAPA DE RIESGOS'!$H269,"C",'MAPA DE RIESGOS'!$AF269),"")</f>
        <v/>
      </c>
      <c r="CR19" s="357" t="str">
        <f>IF(AND('MAPA DE RIESGOS'!$AP270="Muy Alta",'MAPA DE RIESGOS'!$AR270="Catastrófico"),CONCATENATE("R",'MAPA DE RIESGOS'!$H270,"C",'MAPA DE RIESGOS'!$AF270),"")</f>
        <v/>
      </c>
      <c r="CS19" s="357" t="str">
        <f>IF(AND('MAPA DE RIESGOS'!$AP271="Muy Alta",'MAPA DE RIESGOS'!$AR271="Catastrófico"),CONCATENATE("R",'MAPA DE RIESGOS'!$H271,"C",'MAPA DE RIESGOS'!$AF271),"")</f>
        <v/>
      </c>
      <c r="CT19" s="357" t="str">
        <f>IF(AND('MAPA DE RIESGOS'!$AP272="Muy Alta",'MAPA DE RIESGOS'!$AR272="Catastrófico"),CONCATENATE("R",'MAPA DE RIESGOS'!$H272,"C",'MAPA DE RIESGOS'!$AF272),"")</f>
        <v/>
      </c>
      <c r="CU19" s="358" t="str">
        <f>IF(AND('MAPA DE RIESGOS'!$AP273="Muy Alta",'MAPA DE RIESGOS'!$AR273="Catastrófico"),CONCATENATE("R",'MAPA DE RIESGOS'!$H273,"C",'MAPA DE RIESGOS'!$AF273),"")</f>
        <v/>
      </c>
      <c r="CV19" s="67"/>
      <c r="CW19" s="900"/>
      <c r="CX19" s="901"/>
      <c r="CY19" s="901"/>
      <c r="CZ19" s="901"/>
      <c r="DA19" s="901"/>
      <c r="DB19" s="902"/>
    </row>
    <row r="20" spans="2:106" ht="32.5" customHeight="1">
      <c r="B20" s="893"/>
      <c r="C20" s="893"/>
      <c r="D20" s="894"/>
      <c r="E20" s="882"/>
      <c r="F20" s="883"/>
      <c r="G20" s="883"/>
      <c r="H20" s="883"/>
      <c r="I20" s="884"/>
      <c r="J20" s="354" t="str">
        <f>IF(AND('MAPA DE RIESGOS'!$AP274="Muy Alta",'MAPA DE RIESGOS'!$AR274="Leve"),CONCATENATE("R",'MAPA DE RIESGOS'!$H274,"C",'MAPA DE RIESGOS'!$AF274),"")</f>
        <v/>
      </c>
      <c r="K20" s="355" t="str">
        <f>IF(AND('MAPA DE RIESGOS'!$AP275="Muy Alta",'MAPA DE RIESGOS'!$AR275="Leve"),CONCATENATE("R",'MAPA DE RIESGOS'!$H275,"C",'MAPA DE RIESGOS'!$AF275),"")</f>
        <v/>
      </c>
      <c r="L20" s="355" t="str">
        <f>IF(AND('MAPA DE RIESGOS'!$AP276="Muy Alta",'MAPA DE RIESGOS'!$AR276="Leve"),CONCATENATE("R",'MAPA DE RIESGOS'!$H276,"C",'MAPA DE RIESGOS'!$AF276),"")</f>
        <v/>
      </c>
      <c r="M20" s="355" t="str">
        <f>IF(AND('MAPA DE RIESGOS'!$AP277="Muy Alta",'MAPA DE RIESGOS'!$AR277="Leve"),CONCATENATE("R",'MAPA DE RIESGOS'!$H277,"C",'MAPA DE RIESGOS'!$AF277),"")</f>
        <v/>
      </c>
      <c r="N20" s="355" t="str">
        <f>IF(AND('MAPA DE RIESGOS'!$AP278="Muy Alta",'MAPA DE RIESGOS'!$AR278="Leve"),CONCATENATE("R",'MAPA DE RIESGOS'!$H278,"C",'MAPA DE RIESGOS'!$AF278),"")</f>
        <v/>
      </c>
      <c r="O20" s="355" t="str">
        <f>IF(AND('MAPA DE RIESGOS'!$AP279="Muy Alta",'MAPA DE RIESGOS'!$AR279="Leve"),CONCATENATE("R",'MAPA DE RIESGOS'!$H279,"C",'MAPA DE RIESGOS'!$AF279),"")</f>
        <v/>
      </c>
      <c r="P20" s="355" t="str">
        <f>IF(AND('MAPA DE RIESGOS'!$AP280="Muy Alta",'MAPA DE RIESGOS'!$AR280="Leve"),CONCATENATE("R",'MAPA DE RIESGOS'!$H280,"C",'MAPA DE RIESGOS'!$AF280),"")</f>
        <v/>
      </c>
      <c r="Q20" s="355" t="str">
        <f>IF(AND('MAPA DE RIESGOS'!$AP281="Muy Alta",'MAPA DE RIESGOS'!$AR281="Leve"),CONCATENATE("R",'MAPA DE RIESGOS'!$H281,"C",'MAPA DE RIESGOS'!$AF281),"")</f>
        <v/>
      </c>
      <c r="R20" s="355" t="str">
        <f>IF(AND('MAPA DE RIESGOS'!$AP282="Muy Alta",'MAPA DE RIESGOS'!$AR282="Leve"),CONCATENATE("R",'MAPA DE RIESGOS'!$H282,"C",'MAPA DE RIESGOS'!$AF282),"")</f>
        <v/>
      </c>
      <c r="S20" s="355" t="str">
        <f>IF(AND('MAPA DE RIESGOS'!$AP283="Muy Alta",'MAPA DE RIESGOS'!$AR283="Leve"),CONCATENATE("R",'MAPA DE RIESGOS'!$H283,"C",'MAPA DE RIESGOS'!$AF283),"")</f>
        <v/>
      </c>
      <c r="T20" s="355" t="str">
        <f>IF(AND('MAPA DE RIESGOS'!$AP284="Muy Alta",'MAPA DE RIESGOS'!$AR284="Leve"),CONCATENATE("R",'MAPA DE RIESGOS'!$H284,"C",'MAPA DE RIESGOS'!$AF284),"")</f>
        <v/>
      </c>
      <c r="U20" s="355" t="str">
        <f>IF(AND('MAPA DE RIESGOS'!$AP285="Muy Alta",'MAPA DE RIESGOS'!$AR285="Leve"),CONCATENATE("R",'MAPA DE RIESGOS'!$H285,"C",'MAPA DE RIESGOS'!$AF285),"")</f>
        <v/>
      </c>
      <c r="V20" s="355" t="str">
        <f>IF(AND('MAPA DE RIESGOS'!$AP286="Muy Alta",'MAPA DE RIESGOS'!$AR286="Leve"),CONCATENATE("R",'MAPA DE RIESGOS'!$H286,"C",'MAPA DE RIESGOS'!$AF286),"")</f>
        <v/>
      </c>
      <c r="W20" s="355" t="str">
        <f>IF(AND('MAPA DE RIESGOS'!$AP287="Muy Alta",'MAPA DE RIESGOS'!$AR287="Leve"),CONCATENATE("R",'MAPA DE RIESGOS'!$H287,"C",'MAPA DE RIESGOS'!$AF287),"")</f>
        <v/>
      </c>
      <c r="X20" s="355" t="str">
        <f>IF(AND('MAPA DE RIESGOS'!$AP288="Muy Alta",'MAPA DE RIESGOS'!$AR288="Leve"),CONCATENATE("R",'MAPA DE RIESGOS'!$H288,"C",'MAPA DE RIESGOS'!$AF288),"")</f>
        <v/>
      </c>
      <c r="Y20" s="355" t="str">
        <f>IF(AND('MAPA DE RIESGOS'!$AP289="Muy Alta",'MAPA DE RIESGOS'!$AR289="Leve"),CONCATENATE("R",'MAPA DE RIESGOS'!$H289,"C",'MAPA DE RIESGOS'!$AF289),"")</f>
        <v/>
      </c>
      <c r="Z20" s="355" t="str">
        <f>IF(AND('MAPA DE RIESGOS'!$AP290="Muy Alta",'MAPA DE RIESGOS'!$AR290="Leve"),CONCATENATE("R",'MAPA DE RIESGOS'!$H290,"C",'MAPA DE RIESGOS'!$AF290),"")</f>
        <v/>
      </c>
      <c r="AA20" s="356" t="str">
        <f>IF(AND('MAPA DE RIESGOS'!$AP291="Muy Alta",'MAPA DE RIESGOS'!$AR291="Leve"),CONCATENATE("R",'MAPA DE RIESGOS'!$H291,"C",'MAPA DE RIESGOS'!$AF291),"")</f>
        <v/>
      </c>
      <c r="AB20" s="354" t="str">
        <f>IF(AND('MAPA DE RIESGOS'!$AP274="Muy Alta",'MAPA DE RIESGOS'!$AR274="Menor"),CONCATENATE("R",'MAPA DE RIESGOS'!$H274,"C",'MAPA DE RIESGOS'!$AF274),"")</f>
        <v/>
      </c>
      <c r="AC20" s="355" t="str">
        <f>IF(AND('MAPA DE RIESGOS'!$AP275="Muy Alta",'MAPA DE RIESGOS'!$AR275="Menor"),CONCATENATE("R",'MAPA DE RIESGOS'!$H275,"C",'MAPA DE RIESGOS'!$AF275),"")</f>
        <v/>
      </c>
      <c r="AD20" s="355" t="str">
        <f>IF(AND('MAPA DE RIESGOS'!$AP276="Muy Alta",'MAPA DE RIESGOS'!$AR276="Menor"),CONCATENATE("R",'MAPA DE RIESGOS'!$H276,"C",'MAPA DE RIESGOS'!$AF276),"")</f>
        <v/>
      </c>
      <c r="AE20" s="355" t="str">
        <f>IF(AND('MAPA DE RIESGOS'!$AP277="Muy Alta",'MAPA DE RIESGOS'!$AR277="Menor"),CONCATENATE("R",'MAPA DE RIESGOS'!$H277,"C",'MAPA DE RIESGOS'!$AF277),"")</f>
        <v/>
      </c>
      <c r="AF20" s="355" t="str">
        <f>IF(AND('MAPA DE RIESGOS'!$AP278="Muy Alta",'MAPA DE RIESGOS'!$AR278="Menor"),CONCATENATE("R",'MAPA DE RIESGOS'!$H278,"C",'MAPA DE RIESGOS'!$AF278),"")</f>
        <v/>
      </c>
      <c r="AG20" s="355" t="str">
        <f>IF(AND('MAPA DE RIESGOS'!$AP279="Muy Alta",'MAPA DE RIESGOS'!$AR279="Menor"),CONCATENATE("R",'MAPA DE RIESGOS'!$H279,"C",'MAPA DE RIESGOS'!$AF279),"")</f>
        <v/>
      </c>
      <c r="AH20" s="355" t="str">
        <f>IF(AND('MAPA DE RIESGOS'!$AP280="Muy Alta",'MAPA DE RIESGOS'!$AR280="Menor"),CONCATENATE("R",'MAPA DE RIESGOS'!$H280,"C",'MAPA DE RIESGOS'!$AF280),"")</f>
        <v/>
      </c>
      <c r="AI20" s="355" t="str">
        <f>IF(AND('MAPA DE RIESGOS'!$AP281="Muy Alta",'MAPA DE RIESGOS'!$AR281="Menor"),CONCATENATE("R",'MAPA DE RIESGOS'!$H281,"C",'MAPA DE RIESGOS'!$AF281),"")</f>
        <v/>
      </c>
      <c r="AJ20" s="355" t="str">
        <f>IF(AND('MAPA DE RIESGOS'!$AP282="Muy Alta",'MAPA DE RIESGOS'!$AR282="Menor"),CONCATENATE("R",'MAPA DE RIESGOS'!$H282,"C",'MAPA DE RIESGOS'!$AF282),"")</f>
        <v/>
      </c>
      <c r="AK20" s="355" t="str">
        <f>IF(AND('MAPA DE RIESGOS'!$AP283="Muy Alta",'MAPA DE RIESGOS'!$AR283="Menor"),CONCATENATE("R",'MAPA DE RIESGOS'!$H283,"C",'MAPA DE RIESGOS'!$AF283),"")</f>
        <v/>
      </c>
      <c r="AL20" s="355" t="str">
        <f>IF(AND('MAPA DE RIESGOS'!$AP284="Muy Alta",'MAPA DE RIESGOS'!$AR284="Menor"),CONCATENATE("R",'MAPA DE RIESGOS'!$H284,"C",'MAPA DE RIESGOS'!$AF284),"")</f>
        <v/>
      </c>
      <c r="AM20" s="355" t="str">
        <f>IF(AND('MAPA DE RIESGOS'!$AP285="Muy Alta",'MAPA DE RIESGOS'!$AR285="Menor"),CONCATENATE("R",'MAPA DE RIESGOS'!$H285,"C",'MAPA DE RIESGOS'!$AF285),"")</f>
        <v/>
      </c>
      <c r="AN20" s="355" t="str">
        <f>IF(AND('MAPA DE RIESGOS'!$AP286="Muy Alta",'MAPA DE RIESGOS'!$AR286="Menor"),CONCATENATE("R",'MAPA DE RIESGOS'!$H286,"C",'MAPA DE RIESGOS'!$AF286),"")</f>
        <v/>
      </c>
      <c r="AO20" s="355" t="str">
        <f>IF(AND('MAPA DE RIESGOS'!$AP287="Muy Alta",'MAPA DE RIESGOS'!$AR287="Menor"),CONCATENATE("R",'MAPA DE RIESGOS'!$H287,"C",'MAPA DE RIESGOS'!$AF287),"")</f>
        <v/>
      </c>
      <c r="AP20" s="355" t="str">
        <f>IF(AND('MAPA DE RIESGOS'!$AP288="Muy Alta",'MAPA DE RIESGOS'!$AR288="Menor"),CONCATENATE("R",'MAPA DE RIESGOS'!$H288,"C",'MAPA DE RIESGOS'!$AF288),"")</f>
        <v/>
      </c>
      <c r="AQ20" s="355" t="str">
        <f>IF(AND('MAPA DE RIESGOS'!$AP289="Muy Alta",'MAPA DE RIESGOS'!$AR289="Menor"),CONCATENATE("R",'MAPA DE RIESGOS'!$H289,"C",'MAPA DE RIESGOS'!$AF289),"")</f>
        <v/>
      </c>
      <c r="AR20" s="355" t="str">
        <f>IF(AND('MAPA DE RIESGOS'!$AP290="Muy Alta",'MAPA DE RIESGOS'!$AR290="Menor"),CONCATENATE("R",'MAPA DE RIESGOS'!$H290,"C",'MAPA DE RIESGOS'!$AF290),"")</f>
        <v/>
      </c>
      <c r="AS20" s="356" t="str">
        <f>IF(AND('MAPA DE RIESGOS'!$AP291="Muy Alta",'MAPA DE RIESGOS'!$AR291="Menor"),CONCATENATE("R",'MAPA DE RIESGOS'!$H291,"C",'MAPA DE RIESGOS'!$AF291),"")</f>
        <v/>
      </c>
      <c r="AT20" s="354" t="str">
        <f>IF(AND('MAPA DE RIESGOS'!$AP274="Muy Alta",'MAPA DE RIESGOS'!$AR274="Moderado"),CONCATENATE("R",'MAPA DE RIESGOS'!$H274,"C",'MAPA DE RIESGOS'!$AF274),"")</f>
        <v/>
      </c>
      <c r="AU20" s="355" t="str">
        <f>IF(AND('MAPA DE RIESGOS'!$AP275="Muy Alta",'MAPA DE RIESGOS'!$AR275="Moderado"),CONCATENATE("R",'MAPA DE RIESGOS'!$H275,"C",'MAPA DE RIESGOS'!$AF275),"")</f>
        <v/>
      </c>
      <c r="AV20" s="355" t="str">
        <f>IF(AND('MAPA DE RIESGOS'!$AP276="Muy Alta",'MAPA DE RIESGOS'!$AR276="Moderado"),CONCATENATE("R",'MAPA DE RIESGOS'!$H276,"C",'MAPA DE RIESGOS'!$AF276),"")</f>
        <v/>
      </c>
      <c r="AW20" s="355" t="str">
        <f>IF(AND('MAPA DE RIESGOS'!$AP277="Muy Alta",'MAPA DE RIESGOS'!$AR277="Moderado"),CONCATENATE("R",'MAPA DE RIESGOS'!$H277,"C",'MAPA DE RIESGOS'!$AF277),"")</f>
        <v/>
      </c>
      <c r="AX20" s="355" t="str">
        <f>IF(AND('MAPA DE RIESGOS'!$AP278="Muy Alta",'MAPA DE RIESGOS'!$AR278="Moderado"),CONCATENATE("R",'MAPA DE RIESGOS'!$H278,"C",'MAPA DE RIESGOS'!$AF278),"")</f>
        <v/>
      </c>
      <c r="AY20" s="355" t="str">
        <f>IF(AND('MAPA DE RIESGOS'!$AP279="Muy Alta",'MAPA DE RIESGOS'!$AR279="Moderado"),CONCATENATE("R",'MAPA DE RIESGOS'!$H279,"C",'MAPA DE RIESGOS'!$AF279),"")</f>
        <v/>
      </c>
      <c r="AZ20" s="355" t="str">
        <f>IF(AND('MAPA DE RIESGOS'!$AP280="Muy Alta",'MAPA DE RIESGOS'!$AR280="Moderado"),CONCATENATE("R",'MAPA DE RIESGOS'!$H280,"C",'MAPA DE RIESGOS'!$AF280),"")</f>
        <v/>
      </c>
      <c r="BA20" s="355" t="str">
        <f>IF(AND('MAPA DE RIESGOS'!$AP281="Muy Alta",'MAPA DE RIESGOS'!$AR281="Moderado"),CONCATENATE("R",'MAPA DE RIESGOS'!$H281,"C",'MAPA DE RIESGOS'!$AF281),"")</f>
        <v/>
      </c>
      <c r="BB20" s="355" t="str">
        <f>IF(AND('MAPA DE RIESGOS'!$AP282="Muy Alta",'MAPA DE RIESGOS'!$AR282="Moderado"),CONCATENATE("R",'MAPA DE RIESGOS'!$H282,"C",'MAPA DE RIESGOS'!$AF282),"")</f>
        <v/>
      </c>
      <c r="BC20" s="355" t="str">
        <f>IF(AND('MAPA DE RIESGOS'!$AP283="Muy Alta",'MAPA DE RIESGOS'!$AR283="Moderado"),CONCATENATE("R",'MAPA DE RIESGOS'!$H283,"C",'MAPA DE RIESGOS'!$AF283),"")</f>
        <v/>
      </c>
      <c r="BD20" s="355" t="str">
        <f>IF(AND('MAPA DE RIESGOS'!$AP284="Muy Alta",'MAPA DE RIESGOS'!$AR284="Moderado"),CONCATENATE("R",'MAPA DE RIESGOS'!$H284,"C",'MAPA DE RIESGOS'!$AF284),"")</f>
        <v/>
      </c>
      <c r="BE20" s="355" t="str">
        <f>IF(AND('MAPA DE RIESGOS'!$AP285="Muy Alta",'MAPA DE RIESGOS'!$AR285="Moderado"),CONCATENATE("R",'MAPA DE RIESGOS'!$H285,"C",'MAPA DE RIESGOS'!$AF285),"")</f>
        <v/>
      </c>
      <c r="BF20" s="355" t="str">
        <f>IF(AND('MAPA DE RIESGOS'!$AP286="Muy Alta",'MAPA DE RIESGOS'!$AR286="Moderado"),CONCATENATE("R",'MAPA DE RIESGOS'!$H286,"C",'MAPA DE RIESGOS'!$AF286),"")</f>
        <v/>
      </c>
      <c r="BG20" s="355" t="str">
        <f>IF(AND('MAPA DE RIESGOS'!$AP287="Muy Alta",'MAPA DE RIESGOS'!$AR287="Moderado"),CONCATENATE("R",'MAPA DE RIESGOS'!$H287,"C",'MAPA DE RIESGOS'!$AF287),"")</f>
        <v/>
      </c>
      <c r="BH20" s="355" t="str">
        <f>IF(AND('MAPA DE RIESGOS'!$AP288="Muy Alta",'MAPA DE RIESGOS'!$AR288="Moderado"),CONCATENATE("R",'MAPA DE RIESGOS'!$H288,"C",'MAPA DE RIESGOS'!$AF288),"")</f>
        <v/>
      </c>
      <c r="BI20" s="355" t="str">
        <f>IF(AND('MAPA DE RIESGOS'!$AP289="Muy Alta",'MAPA DE RIESGOS'!$AR289="Moderado"),CONCATENATE("R",'MAPA DE RIESGOS'!$H289,"C",'MAPA DE RIESGOS'!$AF289),"")</f>
        <v/>
      </c>
      <c r="BJ20" s="355" t="str">
        <f>IF(AND('MAPA DE RIESGOS'!$AP290="Muy Alta",'MAPA DE RIESGOS'!$AR290="Moderado"),CONCATENATE("R",'MAPA DE RIESGOS'!$H290,"C",'MAPA DE RIESGOS'!$AF290),"")</f>
        <v/>
      </c>
      <c r="BK20" s="356" t="str">
        <f>IF(AND('MAPA DE RIESGOS'!$AP291="Muy Alta",'MAPA DE RIESGOS'!$AR291="Moderado"),CONCATENATE("R",'MAPA DE RIESGOS'!$H291,"C",'MAPA DE RIESGOS'!$AF291),"")</f>
        <v/>
      </c>
      <c r="BL20" s="354" t="str">
        <f>IF(AND('MAPA DE RIESGOS'!$AP274="Muy Alta",'MAPA DE RIESGOS'!$AR274="Mayor"),CONCATENATE("R",'MAPA DE RIESGOS'!$H274,"C",'MAPA DE RIESGOS'!$AF274),"")</f>
        <v/>
      </c>
      <c r="BM20" s="355" t="str">
        <f>IF(AND('MAPA DE RIESGOS'!$AP275="Muy Alta",'MAPA DE RIESGOS'!$AR275="Mayor"),CONCATENATE("R",'MAPA DE RIESGOS'!$H275,"C",'MAPA DE RIESGOS'!$AF275),"")</f>
        <v/>
      </c>
      <c r="BN20" s="355" t="str">
        <f>IF(AND('MAPA DE RIESGOS'!$AP276="Muy Alta",'MAPA DE RIESGOS'!$AR276="Mayor"),CONCATENATE("R",'MAPA DE RIESGOS'!$H276,"C",'MAPA DE RIESGOS'!$AF276),"")</f>
        <v/>
      </c>
      <c r="BO20" s="355" t="str">
        <f>IF(AND('MAPA DE RIESGOS'!$AP277="Muy Alta",'MAPA DE RIESGOS'!$AR277="Mayor"),CONCATENATE("R",'MAPA DE RIESGOS'!$H277,"C",'MAPA DE RIESGOS'!$AF277),"")</f>
        <v/>
      </c>
      <c r="BP20" s="355" t="str">
        <f>IF(AND('MAPA DE RIESGOS'!$AP278="Muy Alta",'MAPA DE RIESGOS'!$AR278="Mayor"),CONCATENATE("R",'MAPA DE RIESGOS'!$H278,"C",'MAPA DE RIESGOS'!$AF278),"")</f>
        <v/>
      </c>
      <c r="BQ20" s="355" t="str">
        <f>IF(AND('MAPA DE RIESGOS'!$AP279="Muy Alta",'MAPA DE RIESGOS'!$AR279="Mayor"),CONCATENATE("R",'MAPA DE RIESGOS'!$H279,"C",'MAPA DE RIESGOS'!$AF279),"")</f>
        <v/>
      </c>
      <c r="BR20" s="355" t="str">
        <f>IF(AND('MAPA DE RIESGOS'!$AP280="Muy Alta",'MAPA DE RIESGOS'!$AR280="Mayor"),CONCATENATE("R",'MAPA DE RIESGOS'!$H280,"C",'MAPA DE RIESGOS'!$AF280),"")</f>
        <v/>
      </c>
      <c r="BS20" s="355" t="str">
        <f>IF(AND('MAPA DE RIESGOS'!$AP281="Muy Alta",'MAPA DE RIESGOS'!$AR281="Mayor"),CONCATENATE("R",'MAPA DE RIESGOS'!$H281,"C",'MAPA DE RIESGOS'!$AF281),"")</f>
        <v/>
      </c>
      <c r="BT20" s="355" t="str">
        <f>IF(AND('MAPA DE RIESGOS'!$AP282="Muy Alta",'MAPA DE RIESGOS'!$AR282="Mayor"),CONCATENATE("R",'MAPA DE RIESGOS'!$H282,"C",'MAPA DE RIESGOS'!$AF282),"")</f>
        <v/>
      </c>
      <c r="BU20" s="355" t="str">
        <f>IF(AND('MAPA DE RIESGOS'!$AP283="Muy Alta",'MAPA DE RIESGOS'!$AR283="Mayor"),CONCATENATE("R",'MAPA DE RIESGOS'!$H283,"C",'MAPA DE RIESGOS'!$AF283),"")</f>
        <v/>
      </c>
      <c r="BV20" s="355" t="str">
        <f>IF(AND('MAPA DE RIESGOS'!$AP284="Muy Alta",'MAPA DE RIESGOS'!$AR284="Mayor"),CONCATENATE("R",'MAPA DE RIESGOS'!$H284,"C",'MAPA DE RIESGOS'!$AF284),"")</f>
        <v/>
      </c>
      <c r="BW20" s="355" t="str">
        <f>IF(AND('MAPA DE RIESGOS'!$AP285="Muy Alta",'MAPA DE RIESGOS'!$AR285="Mayor"),CONCATENATE("R",'MAPA DE RIESGOS'!$H285,"C",'MAPA DE RIESGOS'!$AF285),"")</f>
        <v/>
      </c>
      <c r="BX20" s="355" t="str">
        <f>IF(AND('MAPA DE RIESGOS'!$AP286="Muy Alta",'MAPA DE RIESGOS'!$AR286="Mayor"),CONCATENATE("R",'MAPA DE RIESGOS'!$H286,"C",'MAPA DE RIESGOS'!$AF286),"")</f>
        <v/>
      </c>
      <c r="BY20" s="355" t="str">
        <f>IF(AND('MAPA DE RIESGOS'!$AP287="Muy Alta",'MAPA DE RIESGOS'!$AR287="Mayor"),CONCATENATE("R",'MAPA DE RIESGOS'!$H287,"C",'MAPA DE RIESGOS'!$AF287),"")</f>
        <v/>
      </c>
      <c r="BZ20" s="355" t="str">
        <f>IF(AND('MAPA DE RIESGOS'!$AP288="Muy Alta",'MAPA DE RIESGOS'!$AR288="Mayor"),CONCATENATE("R",'MAPA DE RIESGOS'!$H288,"C",'MAPA DE RIESGOS'!$AF288),"")</f>
        <v/>
      </c>
      <c r="CA20" s="355" t="str">
        <f>IF(AND('MAPA DE RIESGOS'!$AP289="Muy Alta",'MAPA DE RIESGOS'!$AR289="Mayor"),CONCATENATE("R",'MAPA DE RIESGOS'!$H289,"C",'MAPA DE RIESGOS'!$AF289),"")</f>
        <v/>
      </c>
      <c r="CB20" s="355" t="str">
        <f>IF(AND('MAPA DE RIESGOS'!$AP290="Muy Alta",'MAPA DE RIESGOS'!$AR290="Mayor"),CONCATENATE("R",'MAPA DE RIESGOS'!$H290,"C",'MAPA DE RIESGOS'!$AF290),"")</f>
        <v/>
      </c>
      <c r="CC20" s="356" t="str">
        <f>IF(AND('MAPA DE RIESGOS'!$AP291="Muy Alta",'MAPA DE RIESGOS'!$AR291="Mayor"),CONCATENATE("R",'MAPA DE RIESGOS'!$H291,"C",'MAPA DE RIESGOS'!$AF291),"")</f>
        <v/>
      </c>
      <c r="CD20" s="357" t="str">
        <f>IF(AND('MAPA DE RIESGOS'!$AP274="Muy Alta",'MAPA DE RIESGOS'!$AR274="Catastrófico"),CONCATENATE("R",'MAPA DE RIESGOS'!$H274,"C",'MAPA DE RIESGOS'!$AF274),"")</f>
        <v/>
      </c>
      <c r="CE20" s="357" t="str">
        <f>IF(AND('MAPA DE RIESGOS'!$AP275="Muy Alta",'MAPA DE RIESGOS'!$AR275="Catastrófico"),CONCATENATE("R",'MAPA DE RIESGOS'!$H275,"C",'MAPA DE RIESGOS'!$AF275),"")</f>
        <v/>
      </c>
      <c r="CF20" s="357" t="str">
        <f>IF(AND('MAPA DE RIESGOS'!$AP276="Muy Alta",'MAPA DE RIESGOS'!$AR276="Catastrófico"),CONCATENATE("R",'MAPA DE RIESGOS'!$H276,"C",'MAPA DE RIESGOS'!$AF276),"")</f>
        <v/>
      </c>
      <c r="CG20" s="357" t="str">
        <f>IF(AND('MAPA DE RIESGOS'!$AP277="Muy Alta",'MAPA DE RIESGOS'!$AR277="Catastrófico"),CONCATENATE("R",'MAPA DE RIESGOS'!$H277,"C",'MAPA DE RIESGOS'!$AF277),"")</f>
        <v/>
      </c>
      <c r="CH20" s="357" t="str">
        <f>IF(AND('MAPA DE RIESGOS'!$AP278="Muy Alta",'MAPA DE RIESGOS'!$AR278="Catastrófico"),CONCATENATE("R",'MAPA DE RIESGOS'!$H278,"C",'MAPA DE RIESGOS'!$AF278),"")</f>
        <v/>
      </c>
      <c r="CI20" s="357" t="str">
        <f>IF(AND('MAPA DE RIESGOS'!$AP279="Muy Alta",'MAPA DE RIESGOS'!$AR279="Catastrófico"),CONCATENATE("R",'MAPA DE RIESGOS'!$H279,"C",'MAPA DE RIESGOS'!$AF279),"")</f>
        <v/>
      </c>
      <c r="CJ20" s="357" t="str">
        <f>IF(AND('MAPA DE RIESGOS'!$AP280="Muy Alta",'MAPA DE RIESGOS'!$AR280="Catastrófico"),CONCATENATE("R",'MAPA DE RIESGOS'!$H280,"C",'MAPA DE RIESGOS'!$AF280),"")</f>
        <v/>
      </c>
      <c r="CK20" s="357" t="str">
        <f>IF(AND('MAPA DE RIESGOS'!$AP281="Muy Alta",'MAPA DE RIESGOS'!$AR281="Catastrófico"),CONCATENATE("R",'MAPA DE RIESGOS'!$H281,"C",'MAPA DE RIESGOS'!$AF281),"")</f>
        <v/>
      </c>
      <c r="CL20" s="357" t="str">
        <f>IF(AND('MAPA DE RIESGOS'!$AP282="Muy Alta",'MAPA DE RIESGOS'!$AR282="Catastrófico"),CONCATENATE("R",'MAPA DE RIESGOS'!$H282,"C",'MAPA DE RIESGOS'!$AF282),"")</f>
        <v/>
      </c>
      <c r="CM20" s="357" t="str">
        <f>IF(AND('MAPA DE RIESGOS'!$AP283="Muy Alta",'MAPA DE RIESGOS'!$AR283="Catastrófico"),CONCATENATE("R",'MAPA DE RIESGOS'!$H283,"C",'MAPA DE RIESGOS'!$AF283),"")</f>
        <v/>
      </c>
      <c r="CN20" s="357" t="str">
        <f>IF(AND('MAPA DE RIESGOS'!$AP284="Muy Alta",'MAPA DE RIESGOS'!$AR284="Catastrófico"),CONCATENATE("R",'MAPA DE RIESGOS'!$H284,"C",'MAPA DE RIESGOS'!$AF284),"")</f>
        <v/>
      </c>
      <c r="CO20" s="357" t="str">
        <f>IF(AND('MAPA DE RIESGOS'!$AP285="Muy Alta",'MAPA DE RIESGOS'!$AR285="Catastrófico"),CONCATENATE("R",'MAPA DE RIESGOS'!$H285,"C",'MAPA DE RIESGOS'!$AF285),"")</f>
        <v/>
      </c>
      <c r="CP20" s="357" t="str">
        <f>IF(AND('MAPA DE RIESGOS'!$AP286="Muy Alta",'MAPA DE RIESGOS'!$AR286="Catastrófico"),CONCATENATE("R",'MAPA DE RIESGOS'!$H286,"C",'MAPA DE RIESGOS'!$AF286),"")</f>
        <v/>
      </c>
      <c r="CQ20" s="357" t="str">
        <f>IF(AND('MAPA DE RIESGOS'!$AP287="Muy Alta",'MAPA DE RIESGOS'!$AR287="Catastrófico"),CONCATENATE("R",'MAPA DE RIESGOS'!$H287,"C",'MAPA DE RIESGOS'!$AF287),"")</f>
        <v/>
      </c>
      <c r="CR20" s="357" t="str">
        <f>IF(AND('MAPA DE RIESGOS'!$AP288="Muy Alta",'MAPA DE RIESGOS'!$AR288="Catastrófico"),CONCATENATE("R",'MAPA DE RIESGOS'!$H288,"C",'MAPA DE RIESGOS'!$AF288),"")</f>
        <v/>
      </c>
      <c r="CS20" s="357" t="str">
        <f>IF(AND('MAPA DE RIESGOS'!$AP289="Muy Alta",'MAPA DE RIESGOS'!$AR289="Catastrófico"),CONCATENATE("R",'MAPA DE RIESGOS'!$H289,"C",'MAPA DE RIESGOS'!$AF289),"")</f>
        <v/>
      </c>
      <c r="CT20" s="357" t="str">
        <f>IF(AND('MAPA DE RIESGOS'!$AP290="Muy Alta",'MAPA DE RIESGOS'!$AR290="Catastrófico"),CONCATENATE("R",'MAPA DE RIESGOS'!$H290,"C",'MAPA DE RIESGOS'!$AF290),"")</f>
        <v/>
      </c>
      <c r="CU20" s="358" t="str">
        <f>IF(AND('MAPA DE RIESGOS'!$AP291="Muy Alta",'MAPA DE RIESGOS'!$AR291="Catastrófico"),CONCATENATE("R",'MAPA DE RIESGOS'!$H291,"C",'MAPA DE RIESGOS'!$AF291),"")</f>
        <v/>
      </c>
      <c r="CV20" s="67"/>
      <c r="CW20" s="900"/>
      <c r="CX20" s="901"/>
      <c r="CY20" s="901"/>
      <c r="CZ20" s="901"/>
      <c r="DA20" s="901"/>
      <c r="DB20" s="902"/>
    </row>
    <row r="21" spans="2:106" ht="32.5" customHeight="1">
      <c r="B21" s="893"/>
      <c r="C21" s="893"/>
      <c r="D21" s="894"/>
      <c r="E21" s="882"/>
      <c r="F21" s="883"/>
      <c r="G21" s="883"/>
      <c r="H21" s="883"/>
      <c r="I21" s="884"/>
      <c r="J21" s="354" t="str">
        <f>IF(AND('MAPA DE RIESGOS'!$AP292="Muy Alta",'MAPA DE RIESGOS'!$AR292="Leve"),CONCATENATE("R",'MAPA DE RIESGOS'!$H292,"C",'MAPA DE RIESGOS'!$AF292),"")</f>
        <v/>
      </c>
      <c r="K21" s="355" t="str">
        <f>IF(AND('MAPA DE RIESGOS'!$AP293="Muy Alta",'MAPA DE RIESGOS'!$AR293="Leve"),CONCATENATE("R",'MAPA DE RIESGOS'!$H293,"C",'MAPA DE RIESGOS'!$AF293),"")</f>
        <v/>
      </c>
      <c r="L21" s="355" t="str">
        <f>IF(AND('MAPA DE RIESGOS'!$AP294="Muy Alta",'MAPA DE RIESGOS'!$AR294="Leve"),CONCATENATE("R",'MAPA DE RIESGOS'!$H294,"C",'MAPA DE RIESGOS'!$AF294),"")</f>
        <v/>
      </c>
      <c r="M21" s="355" t="str">
        <f>IF(AND('MAPA DE RIESGOS'!$AP295="Muy Alta",'MAPA DE RIESGOS'!$AR295="Leve"),CONCATENATE("R",'MAPA DE RIESGOS'!$H295,"C",'MAPA DE RIESGOS'!$AF295),"")</f>
        <v/>
      </c>
      <c r="N21" s="355" t="str">
        <f>IF(AND('MAPA DE RIESGOS'!$AP296="Muy Alta",'MAPA DE RIESGOS'!$AR296="Leve"),CONCATENATE("R",'MAPA DE RIESGOS'!$H296,"C",'MAPA DE RIESGOS'!$AF296),"")</f>
        <v/>
      </c>
      <c r="O21" s="355" t="str">
        <f>IF(AND('MAPA DE RIESGOS'!$AP297="Muy Alta",'MAPA DE RIESGOS'!$AR297="Leve"),CONCATENATE("R",'MAPA DE RIESGOS'!$H297,"C",'MAPA DE RIESGOS'!$AF297),"")</f>
        <v/>
      </c>
      <c r="P21" s="355" t="str">
        <f>IF(AND('MAPA DE RIESGOS'!$AP298="Muy Alta",'MAPA DE RIESGOS'!$AR298="Leve"),CONCATENATE("R",'MAPA DE RIESGOS'!$H298,"C",'MAPA DE RIESGOS'!$AF298),"")</f>
        <v/>
      </c>
      <c r="Q21" s="355" t="str">
        <f>IF(AND('MAPA DE RIESGOS'!$AP299="Muy Alta",'MAPA DE RIESGOS'!$AR299="Leve"),CONCATENATE("R",'MAPA DE RIESGOS'!$H299,"C",'MAPA DE RIESGOS'!$AF299),"")</f>
        <v/>
      </c>
      <c r="R21" s="355" t="str">
        <f>IF(AND('MAPA DE RIESGOS'!$AP300="Muy Alta",'MAPA DE RIESGOS'!$AR300="Leve"),CONCATENATE("R",'MAPA DE RIESGOS'!$H300,"C",'MAPA DE RIESGOS'!$AF300),"")</f>
        <v/>
      </c>
      <c r="S21" s="355" t="str">
        <f>IF(AND('MAPA DE RIESGOS'!$AP301="Muy Alta",'MAPA DE RIESGOS'!$AR301="Leve"),CONCATENATE("R",'MAPA DE RIESGOS'!$H301,"C",'MAPA DE RIESGOS'!$AF301),"")</f>
        <v/>
      </c>
      <c r="T21" s="355" t="str">
        <f>IF(AND('MAPA DE RIESGOS'!$AP302="Muy Alta",'MAPA DE RIESGOS'!$AR302="Leve"),CONCATENATE("R",'MAPA DE RIESGOS'!$H302,"C",'MAPA DE RIESGOS'!$AF302),"")</f>
        <v/>
      </c>
      <c r="U21" s="355" t="str">
        <f>IF(AND('MAPA DE RIESGOS'!$AP303="Muy Alta",'MAPA DE RIESGOS'!$AR303="Leve"),CONCATENATE("R",'MAPA DE RIESGOS'!$H303,"C",'MAPA DE RIESGOS'!$AF303),"")</f>
        <v/>
      </c>
      <c r="V21" s="355" t="str">
        <f>IF(AND('MAPA DE RIESGOS'!$AP304="Muy Alta",'MAPA DE RIESGOS'!$AR304="Leve"),CONCATENATE("R",'MAPA DE RIESGOS'!$H304,"C",'MAPA DE RIESGOS'!$AF304),"")</f>
        <v/>
      </c>
      <c r="W21" s="355" t="str">
        <f>IF(AND('MAPA DE RIESGOS'!$AP305="Muy Alta",'MAPA DE RIESGOS'!$AR305="Leve"),CONCATENATE("R",'MAPA DE RIESGOS'!$H305,"C",'MAPA DE RIESGOS'!$AF305),"")</f>
        <v/>
      </c>
      <c r="X21" s="355" t="str">
        <f>IF(AND('MAPA DE RIESGOS'!$AP306="Muy Alta",'MAPA DE RIESGOS'!$AR306="Leve"),CONCATENATE("R",'MAPA DE RIESGOS'!$H306,"C",'MAPA DE RIESGOS'!$AF306),"")</f>
        <v/>
      </c>
      <c r="Y21" s="355" t="str">
        <f>IF(AND('MAPA DE RIESGOS'!$AP307="Muy Alta",'MAPA DE RIESGOS'!$AR307="Leve"),CONCATENATE("R",'MAPA DE RIESGOS'!$H307,"C",'MAPA DE RIESGOS'!$AF307),"")</f>
        <v/>
      </c>
      <c r="Z21" s="355" t="str">
        <f>IF(AND('MAPA DE RIESGOS'!$AP308="Muy Alta",'MAPA DE RIESGOS'!$AR308="Leve"),CONCATENATE("R",'MAPA DE RIESGOS'!$H308,"C",'MAPA DE RIESGOS'!$AF308),"")</f>
        <v/>
      </c>
      <c r="AA21" s="356" t="str">
        <f>IF(AND('MAPA DE RIESGOS'!$AP309="Muy Alta",'MAPA DE RIESGOS'!$AR309="Leve"),CONCATENATE("R",'MAPA DE RIESGOS'!$H309,"C",'MAPA DE RIESGOS'!$AF309),"")</f>
        <v/>
      </c>
      <c r="AB21" s="354" t="str">
        <f>IF(AND('MAPA DE RIESGOS'!$AP292="Muy Alta",'MAPA DE RIESGOS'!$AR292="Menor"),CONCATENATE("R",'MAPA DE RIESGOS'!$H292,"C",'MAPA DE RIESGOS'!$AF292),"")</f>
        <v/>
      </c>
      <c r="AC21" s="355" t="str">
        <f>IF(AND('MAPA DE RIESGOS'!$AP293="Muy Alta",'MAPA DE RIESGOS'!$AR293="Menor"),CONCATENATE("R",'MAPA DE RIESGOS'!$H293,"C",'MAPA DE RIESGOS'!$AF293),"")</f>
        <v/>
      </c>
      <c r="AD21" s="355" t="str">
        <f>IF(AND('MAPA DE RIESGOS'!$AP294="Muy Alta",'MAPA DE RIESGOS'!$AR294="Menor"),CONCATENATE("R",'MAPA DE RIESGOS'!$H294,"C",'MAPA DE RIESGOS'!$AF294),"")</f>
        <v/>
      </c>
      <c r="AE21" s="355" t="str">
        <f>IF(AND('MAPA DE RIESGOS'!$AP295="Muy Alta",'MAPA DE RIESGOS'!$AR295="Menor"),CONCATENATE("R",'MAPA DE RIESGOS'!$H295,"C",'MAPA DE RIESGOS'!$AF295),"")</f>
        <v/>
      </c>
      <c r="AF21" s="355" t="str">
        <f>IF(AND('MAPA DE RIESGOS'!$AP296="Muy Alta",'MAPA DE RIESGOS'!$AR296="Menor"),CONCATENATE("R",'MAPA DE RIESGOS'!$H296,"C",'MAPA DE RIESGOS'!$AF296),"")</f>
        <v/>
      </c>
      <c r="AG21" s="355" t="str">
        <f>IF(AND('MAPA DE RIESGOS'!$AP297="Muy Alta",'MAPA DE RIESGOS'!$AR297="Menor"),CONCATENATE("R",'MAPA DE RIESGOS'!$H297,"C",'MAPA DE RIESGOS'!$AF297),"")</f>
        <v/>
      </c>
      <c r="AH21" s="355" t="str">
        <f>IF(AND('MAPA DE RIESGOS'!$AP298="Muy Alta",'MAPA DE RIESGOS'!$AR298="Menor"),CONCATENATE("R",'MAPA DE RIESGOS'!$H298,"C",'MAPA DE RIESGOS'!$AF298),"")</f>
        <v/>
      </c>
      <c r="AI21" s="355" t="str">
        <f>IF(AND('MAPA DE RIESGOS'!$AP299="Muy Alta",'MAPA DE RIESGOS'!$AR299="Menor"),CONCATENATE("R",'MAPA DE RIESGOS'!$H299,"C",'MAPA DE RIESGOS'!$AF299),"")</f>
        <v/>
      </c>
      <c r="AJ21" s="355" t="str">
        <f>IF(AND('MAPA DE RIESGOS'!$AP300="Muy Alta",'MAPA DE RIESGOS'!$AR300="Menor"),CONCATENATE("R",'MAPA DE RIESGOS'!$H300,"C",'MAPA DE RIESGOS'!$AF300),"")</f>
        <v/>
      </c>
      <c r="AK21" s="355" t="str">
        <f>IF(AND('MAPA DE RIESGOS'!$AP301="Muy Alta",'MAPA DE RIESGOS'!$AR301="Menor"),CONCATENATE("R",'MAPA DE RIESGOS'!$H301,"C",'MAPA DE RIESGOS'!$AF301),"")</f>
        <v/>
      </c>
      <c r="AL21" s="355" t="str">
        <f>IF(AND('MAPA DE RIESGOS'!$AP302="Muy Alta",'MAPA DE RIESGOS'!$AR302="Menor"),CONCATENATE("R",'MAPA DE RIESGOS'!$H302,"C",'MAPA DE RIESGOS'!$AF302),"")</f>
        <v/>
      </c>
      <c r="AM21" s="355" t="str">
        <f>IF(AND('MAPA DE RIESGOS'!$AP303="Muy Alta",'MAPA DE RIESGOS'!$AR303="Menor"),CONCATENATE("R",'MAPA DE RIESGOS'!$H303,"C",'MAPA DE RIESGOS'!$AF303),"")</f>
        <v/>
      </c>
      <c r="AN21" s="355" t="str">
        <f>IF(AND('MAPA DE RIESGOS'!$AP304="Muy Alta",'MAPA DE RIESGOS'!$AR304="Menor"),CONCATENATE("R",'MAPA DE RIESGOS'!$H304,"C",'MAPA DE RIESGOS'!$AF304),"")</f>
        <v/>
      </c>
      <c r="AO21" s="355" t="str">
        <f>IF(AND('MAPA DE RIESGOS'!$AP305="Muy Alta",'MAPA DE RIESGOS'!$AR305="Menor"),CONCATENATE("R",'MAPA DE RIESGOS'!$H305,"C",'MAPA DE RIESGOS'!$AF305),"")</f>
        <v/>
      </c>
      <c r="AP21" s="355" t="str">
        <f>IF(AND('MAPA DE RIESGOS'!$AP306="Muy Alta",'MAPA DE RIESGOS'!$AR306="Menor"),CONCATENATE("R",'MAPA DE RIESGOS'!$H306,"C",'MAPA DE RIESGOS'!$AF306),"")</f>
        <v/>
      </c>
      <c r="AQ21" s="355" t="str">
        <f>IF(AND('MAPA DE RIESGOS'!$AP307="Muy Alta",'MAPA DE RIESGOS'!$AR307="Menor"),CONCATENATE("R",'MAPA DE RIESGOS'!$H307,"C",'MAPA DE RIESGOS'!$AF307),"")</f>
        <v/>
      </c>
      <c r="AR21" s="355" t="str">
        <f>IF(AND('MAPA DE RIESGOS'!$AP308="Muy Alta",'MAPA DE RIESGOS'!$AR308="Menor"),CONCATENATE("R",'MAPA DE RIESGOS'!$H308,"C",'MAPA DE RIESGOS'!$AF308),"")</f>
        <v/>
      </c>
      <c r="AS21" s="356" t="str">
        <f>IF(AND('MAPA DE RIESGOS'!$AP309="Muy Alta",'MAPA DE RIESGOS'!$AR309="Menor"),CONCATENATE("R",'MAPA DE RIESGOS'!$H309,"C",'MAPA DE RIESGOS'!$AF309),"")</f>
        <v/>
      </c>
      <c r="AT21" s="354" t="str">
        <f>IF(AND('MAPA DE RIESGOS'!$AP292="Muy Alta",'MAPA DE RIESGOS'!$AR292="Moderado"),CONCATENATE("R",'MAPA DE RIESGOS'!$H292,"C",'MAPA DE RIESGOS'!$AF292),"")</f>
        <v/>
      </c>
      <c r="AU21" s="355" t="str">
        <f>IF(AND('MAPA DE RIESGOS'!$AP293="Muy Alta",'MAPA DE RIESGOS'!$AR293="Moderado"),CONCATENATE("R",'MAPA DE RIESGOS'!$H293,"C",'MAPA DE RIESGOS'!$AF293),"")</f>
        <v/>
      </c>
      <c r="AV21" s="355" t="str">
        <f>IF(AND('MAPA DE RIESGOS'!$AP294="Muy Alta",'MAPA DE RIESGOS'!$AR294="Moderado"),CONCATENATE("R",'MAPA DE RIESGOS'!$H294,"C",'MAPA DE RIESGOS'!$AF294),"")</f>
        <v/>
      </c>
      <c r="AW21" s="355" t="str">
        <f>IF(AND('MAPA DE RIESGOS'!$AP295="Muy Alta",'MAPA DE RIESGOS'!$AR295="Moderado"),CONCATENATE("R",'MAPA DE RIESGOS'!$H295,"C",'MAPA DE RIESGOS'!$AF295),"")</f>
        <v/>
      </c>
      <c r="AX21" s="355" t="str">
        <f>IF(AND('MAPA DE RIESGOS'!$AP296="Muy Alta",'MAPA DE RIESGOS'!$AR296="Moderado"),CONCATENATE("R",'MAPA DE RIESGOS'!$H296,"C",'MAPA DE RIESGOS'!$AF296),"")</f>
        <v/>
      </c>
      <c r="AY21" s="355" t="str">
        <f>IF(AND('MAPA DE RIESGOS'!$AP297="Muy Alta",'MAPA DE RIESGOS'!$AR297="Moderado"),CONCATENATE("R",'MAPA DE RIESGOS'!$H297,"C",'MAPA DE RIESGOS'!$AF297),"")</f>
        <v/>
      </c>
      <c r="AZ21" s="355" t="str">
        <f>IF(AND('MAPA DE RIESGOS'!$AP298="Muy Alta",'MAPA DE RIESGOS'!$AR298="Moderado"),CONCATENATE("R",'MAPA DE RIESGOS'!$H298,"C",'MAPA DE RIESGOS'!$AF298),"")</f>
        <v/>
      </c>
      <c r="BA21" s="355" t="str">
        <f>IF(AND('MAPA DE RIESGOS'!$AP299="Muy Alta",'MAPA DE RIESGOS'!$AR299="Moderado"),CONCATENATE("R",'MAPA DE RIESGOS'!$H299,"C",'MAPA DE RIESGOS'!$AF299),"")</f>
        <v/>
      </c>
      <c r="BB21" s="355" t="str">
        <f>IF(AND('MAPA DE RIESGOS'!$AP300="Muy Alta",'MAPA DE RIESGOS'!$AR300="Moderado"),CONCATENATE("R",'MAPA DE RIESGOS'!$H300,"C",'MAPA DE RIESGOS'!$AF300),"")</f>
        <v/>
      </c>
      <c r="BC21" s="355" t="str">
        <f>IF(AND('MAPA DE RIESGOS'!$AP301="Muy Alta",'MAPA DE RIESGOS'!$AR301="Moderado"),CONCATENATE("R",'MAPA DE RIESGOS'!$H301,"C",'MAPA DE RIESGOS'!$AF301),"")</f>
        <v/>
      </c>
      <c r="BD21" s="355" t="str">
        <f>IF(AND('MAPA DE RIESGOS'!$AP302="Muy Alta",'MAPA DE RIESGOS'!$AR302="Moderado"),CONCATENATE("R",'MAPA DE RIESGOS'!$H302,"C",'MAPA DE RIESGOS'!$AF302),"")</f>
        <v/>
      </c>
      <c r="BE21" s="355" t="str">
        <f>IF(AND('MAPA DE RIESGOS'!$AP303="Muy Alta",'MAPA DE RIESGOS'!$AR303="Moderado"),CONCATENATE("R",'MAPA DE RIESGOS'!$H303,"C",'MAPA DE RIESGOS'!$AF303),"")</f>
        <v/>
      </c>
      <c r="BF21" s="355" t="str">
        <f>IF(AND('MAPA DE RIESGOS'!$AP304="Muy Alta",'MAPA DE RIESGOS'!$AR304="Moderado"),CONCATENATE("R",'MAPA DE RIESGOS'!$H304,"C",'MAPA DE RIESGOS'!$AF304),"")</f>
        <v/>
      </c>
      <c r="BG21" s="355" t="str">
        <f>IF(AND('MAPA DE RIESGOS'!$AP305="Muy Alta",'MAPA DE RIESGOS'!$AR305="Moderado"),CONCATENATE("R",'MAPA DE RIESGOS'!$H305,"C",'MAPA DE RIESGOS'!$AF305),"")</f>
        <v/>
      </c>
      <c r="BH21" s="355" t="str">
        <f>IF(AND('MAPA DE RIESGOS'!$AP306="Muy Alta",'MAPA DE RIESGOS'!$AR306="Moderado"),CONCATENATE("R",'MAPA DE RIESGOS'!$H306,"C",'MAPA DE RIESGOS'!$AF306),"")</f>
        <v/>
      </c>
      <c r="BI21" s="355" t="str">
        <f>IF(AND('MAPA DE RIESGOS'!$AP307="Muy Alta",'MAPA DE RIESGOS'!$AR307="Moderado"),CONCATENATE("R",'MAPA DE RIESGOS'!$H307,"C",'MAPA DE RIESGOS'!$AF307),"")</f>
        <v/>
      </c>
      <c r="BJ21" s="355" t="str">
        <f>IF(AND('MAPA DE RIESGOS'!$AP308="Muy Alta",'MAPA DE RIESGOS'!$AR308="Moderado"),CONCATENATE("R",'MAPA DE RIESGOS'!$H308,"C",'MAPA DE RIESGOS'!$AF308),"")</f>
        <v/>
      </c>
      <c r="BK21" s="356" t="str">
        <f>IF(AND('MAPA DE RIESGOS'!$AP309="Muy Alta",'MAPA DE RIESGOS'!$AR309="Moderado"),CONCATENATE("R",'MAPA DE RIESGOS'!$H309,"C",'MAPA DE RIESGOS'!$AF309),"")</f>
        <v/>
      </c>
      <c r="BL21" s="354" t="str">
        <f>IF(AND('MAPA DE RIESGOS'!$AP292="Muy Alta",'MAPA DE RIESGOS'!$AR292="Mayor"),CONCATENATE("R",'MAPA DE RIESGOS'!$H292,"C",'MAPA DE RIESGOS'!$AF292),"")</f>
        <v/>
      </c>
      <c r="BM21" s="355" t="str">
        <f>IF(AND('MAPA DE RIESGOS'!$AP293="Muy Alta",'MAPA DE RIESGOS'!$AR293="Mayor"),CONCATENATE("R",'MAPA DE RIESGOS'!$H293,"C",'MAPA DE RIESGOS'!$AF293),"")</f>
        <v/>
      </c>
      <c r="BN21" s="355" t="str">
        <f>IF(AND('MAPA DE RIESGOS'!$AP294="Muy Alta",'MAPA DE RIESGOS'!$AR294="Mayor"),CONCATENATE("R",'MAPA DE RIESGOS'!$H294,"C",'MAPA DE RIESGOS'!$AF294),"")</f>
        <v/>
      </c>
      <c r="BO21" s="355" t="str">
        <f>IF(AND('MAPA DE RIESGOS'!$AP295="Muy Alta",'MAPA DE RIESGOS'!$AR295="Mayor"),CONCATENATE("R",'MAPA DE RIESGOS'!$H295,"C",'MAPA DE RIESGOS'!$AF295),"")</f>
        <v/>
      </c>
      <c r="BP21" s="355" t="str">
        <f>IF(AND('MAPA DE RIESGOS'!$AP296="Muy Alta",'MAPA DE RIESGOS'!$AR296="Mayor"),CONCATENATE("R",'MAPA DE RIESGOS'!$H296,"C",'MAPA DE RIESGOS'!$AF296),"")</f>
        <v/>
      </c>
      <c r="BQ21" s="355" t="str">
        <f>IF(AND('MAPA DE RIESGOS'!$AP297="Muy Alta",'MAPA DE RIESGOS'!$AR297="Mayor"),CONCATENATE("R",'MAPA DE RIESGOS'!$H297,"C",'MAPA DE RIESGOS'!$AF297),"")</f>
        <v/>
      </c>
      <c r="BR21" s="355" t="str">
        <f>IF(AND('MAPA DE RIESGOS'!$AP298="Muy Alta",'MAPA DE RIESGOS'!$AR298="Mayor"),CONCATENATE("R",'MAPA DE RIESGOS'!$H298,"C",'MAPA DE RIESGOS'!$AF298),"")</f>
        <v/>
      </c>
      <c r="BS21" s="355" t="str">
        <f>IF(AND('MAPA DE RIESGOS'!$AP299="Muy Alta",'MAPA DE RIESGOS'!$AR299="Mayor"),CONCATENATE("R",'MAPA DE RIESGOS'!$H299,"C",'MAPA DE RIESGOS'!$AF299),"")</f>
        <v/>
      </c>
      <c r="BT21" s="355" t="str">
        <f>IF(AND('MAPA DE RIESGOS'!$AP300="Muy Alta",'MAPA DE RIESGOS'!$AR300="Mayor"),CONCATENATE("R",'MAPA DE RIESGOS'!$H300,"C",'MAPA DE RIESGOS'!$AF300),"")</f>
        <v/>
      </c>
      <c r="BU21" s="355" t="str">
        <f>IF(AND('MAPA DE RIESGOS'!$AP301="Muy Alta",'MAPA DE RIESGOS'!$AR301="Mayor"),CONCATENATE("R",'MAPA DE RIESGOS'!$H301,"C",'MAPA DE RIESGOS'!$AF301),"")</f>
        <v/>
      </c>
      <c r="BV21" s="355" t="str">
        <f>IF(AND('MAPA DE RIESGOS'!$AP302="Muy Alta",'MAPA DE RIESGOS'!$AR302="Mayor"),CONCATENATE("R",'MAPA DE RIESGOS'!$H302,"C",'MAPA DE RIESGOS'!$AF302),"")</f>
        <v/>
      </c>
      <c r="BW21" s="355" t="str">
        <f>IF(AND('MAPA DE RIESGOS'!$AP303="Muy Alta",'MAPA DE RIESGOS'!$AR303="Mayor"),CONCATENATE("R",'MAPA DE RIESGOS'!$H303,"C",'MAPA DE RIESGOS'!$AF303),"")</f>
        <v/>
      </c>
      <c r="BX21" s="355" t="str">
        <f>IF(AND('MAPA DE RIESGOS'!$AP304="Muy Alta",'MAPA DE RIESGOS'!$AR304="Mayor"),CONCATENATE("R",'MAPA DE RIESGOS'!$H304,"C",'MAPA DE RIESGOS'!$AF304),"")</f>
        <v/>
      </c>
      <c r="BY21" s="355" t="str">
        <f>IF(AND('MAPA DE RIESGOS'!$AP305="Muy Alta",'MAPA DE RIESGOS'!$AR305="Mayor"),CONCATENATE("R",'MAPA DE RIESGOS'!$H305,"C",'MAPA DE RIESGOS'!$AF305),"")</f>
        <v/>
      </c>
      <c r="BZ21" s="355" t="str">
        <f>IF(AND('MAPA DE RIESGOS'!$AP306="Muy Alta",'MAPA DE RIESGOS'!$AR306="Mayor"),CONCATENATE("R",'MAPA DE RIESGOS'!$H306,"C",'MAPA DE RIESGOS'!$AF306),"")</f>
        <v/>
      </c>
      <c r="CA21" s="355" t="str">
        <f>IF(AND('MAPA DE RIESGOS'!$AP307="Muy Alta",'MAPA DE RIESGOS'!$AR307="Mayor"),CONCATENATE("R",'MAPA DE RIESGOS'!$H307,"C",'MAPA DE RIESGOS'!$AF307),"")</f>
        <v/>
      </c>
      <c r="CB21" s="355" t="str">
        <f>IF(AND('MAPA DE RIESGOS'!$AP308="Muy Alta",'MAPA DE RIESGOS'!$AR308="Mayor"),CONCATENATE("R",'MAPA DE RIESGOS'!$H308,"C",'MAPA DE RIESGOS'!$AF308),"")</f>
        <v/>
      </c>
      <c r="CC21" s="356" t="str">
        <f>IF(AND('MAPA DE RIESGOS'!$AP309="Muy Alta",'MAPA DE RIESGOS'!$AR309="Mayor"),CONCATENATE("R",'MAPA DE RIESGOS'!$H309,"C",'MAPA DE RIESGOS'!$AF309),"")</f>
        <v/>
      </c>
      <c r="CD21" s="357" t="str">
        <f>IF(AND('MAPA DE RIESGOS'!$AP292="Muy Alta",'MAPA DE RIESGOS'!$AR292="Catastrófico"),CONCATENATE("R",'MAPA DE RIESGOS'!$H292,"C",'MAPA DE RIESGOS'!$AF292),"")</f>
        <v/>
      </c>
      <c r="CE21" s="357" t="str">
        <f>IF(AND('MAPA DE RIESGOS'!$AP293="Muy Alta",'MAPA DE RIESGOS'!$AR293="Catastrófico"),CONCATENATE("R",'MAPA DE RIESGOS'!$H293,"C",'MAPA DE RIESGOS'!$AF293),"")</f>
        <v/>
      </c>
      <c r="CF21" s="357" t="str">
        <f>IF(AND('MAPA DE RIESGOS'!$AP294="Muy Alta",'MAPA DE RIESGOS'!$AR294="Catastrófico"),CONCATENATE("R",'MAPA DE RIESGOS'!$H294,"C",'MAPA DE RIESGOS'!$AF294),"")</f>
        <v/>
      </c>
      <c r="CG21" s="357" t="str">
        <f>IF(AND('MAPA DE RIESGOS'!$AP295="Muy Alta",'MAPA DE RIESGOS'!$AR295="Catastrófico"),CONCATENATE("R",'MAPA DE RIESGOS'!$H295,"C",'MAPA DE RIESGOS'!$AF295),"")</f>
        <v/>
      </c>
      <c r="CH21" s="357" t="str">
        <f>IF(AND('MAPA DE RIESGOS'!$AP296="Muy Alta",'MAPA DE RIESGOS'!$AR296="Catastrófico"),CONCATENATE("R",'MAPA DE RIESGOS'!$H296,"C",'MAPA DE RIESGOS'!$AF296),"")</f>
        <v/>
      </c>
      <c r="CI21" s="357" t="str">
        <f>IF(AND('MAPA DE RIESGOS'!$AP297="Muy Alta",'MAPA DE RIESGOS'!$AR297="Catastrófico"),CONCATENATE("R",'MAPA DE RIESGOS'!$H297,"C",'MAPA DE RIESGOS'!$AF297),"")</f>
        <v/>
      </c>
      <c r="CJ21" s="357" t="str">
        <f>IF(AND('MAPA DE RIESGOS'!$AP298="Muy Alta",'MAPA DE RIESGOS'!$AR298="Catastrófico"),CONCATENATE("R",'MAPA DE RIESGOS'!$H298,"C",'MAPA DE RIESGOS'!$AF298),"")</f>
        <v/>
      </c>
      <c r="CK21" s="357" t="str">
        <f>IF(AND('MAPA DE RIESGOS'!$AP299="Muy Alta",'MAPA DE RIESGOS'!$AR299="Catastrófico"),CONCATENATE("R",'MAPA DE RIESGOS'!$H299,"C",'MAPA DE RIESGOS'!$AF299),"")</f>
        <v/>
      </c>
      <c r="CL21" s="357" t="str">
        <f>IF(AND('MAPA DE RIESGOS'!$AP300="Muy Alta",'MAPA DE RIESGOS'!$AR300="Catastrófico"),CONCATENATE("R",'MAPA DE RIESGOS'!$H300,"C",'MAPA DE RIESGOS'!$AF300),"")</f>
        <v/>
      </c>
      <c r="CM21" s="357" t="str">
        <f>IF(AND('MAPA DE RIESGOS'!$AP301="Muy Alta",'MAPA DE RIESGOS'!$AR301="Catastrófico"),CONCATENATE("R",'MAPA DE RIESGOS'!$H301,"C",'MAPA DE RIESGOS'!$AF301),"")</f>
        <v/>
      </c>
      <c r="CN21" s="357" t="str">
        <f>IF(AND('MAPA DE RIESGOS'!$AP302="Muy Alta",'MAPA DE RIESGOS'!$AR302="Catastrófico"),CONCATENATE("R",'MAPA DE RIESGOS'!$H302,"C",'MAPA DE RIESGOS'!$AF302),"")</f>
        <v/>
      </c>
      <c r="CO21" s="357" t="str">
        <f>IF(AND('MAPA DE RIESGOS'!$AP303="Muy Alta",'MAPA DE RIESGOS'!$AR303="Catastrófico"),CONCATENATE("R",'MAPA DE RIESGOS'!$H303,"C",'MAPA DE RIESGOS'!$AF303),"")</f>
        <v/>
      </c>
      <c r="CP21" s="357" t="str">
        <f>IF(AND('MAPA DE RIESGOS'!$AP304="Muy Alta",'MAPA DE RIESGOS'!$AR304="Catastrófico"),CONCATENATE("R",'MAPA DE RIESGOS'!$H304,"C",'MAPA DE RIESGOS'!$AF304),"")</f>
        <v/>
      </c>
      <c r="CQ21" s="357" t="str">
        <f>IF(AND('MAPA DE RIESGOS'!$AP305="Muy Alta",'MAPA DE RIESGOS'!$AR305="Catastrófico"),CONCATENATE("R",'MAPA DE RIESGOS'!$H305,"C",'MAPA DE RIESGOS'!$AF305),"")</f>
        <v/>
      </c>
      <c r="CR21" s="357" t="str">
        <f>IF(AND('MAPA DE RIESGOS'!$AP306="Muy Alta",'MAPA DE RIESGOS'!$AR306="Catastrófico"),CONCATENATE("R",'MAPA DE RIESGOS'!$H306,"C",'MAPA DE RIESGOS'!$AF306),"")</f>
        <v/>
      </c>
      <c r="CS21" s="357" t="str">
        <f>IF(AND('MAPA DE RIESGOS'!$AP307="Muy Alta",'MAPA DE RIESGOS'!$AR307="Catastrófico"),CONCATENATE("R",'MAPA DE RIESGOS'!$H307,"C",'MAPA DE RIESGOS'!$AF307),"")</f>
        <v/>
      </c>
      <c r="CT21" s="357" t="str">
        <f>IF(AND('MAPA DE RIESGOS'!$AP308="Muy Alta",'MAPA DE RIESGOS'!$AR308="Catastrófico"),CONCATENATE("R",'MAPA DE RIESGOS'!$H308,"C",'MAPA DE RIESGOS'!$AF308),"")</f>
        <v/>
      </c>
      <c r="CU21" s="358" t="str">
        <f>IF(AND('MAPA DE RIESGOS'!$AP309="Muy Alta",'MAPA DE RIESGOS'!$AR309="Catastrófico"),CONCATENATE("R",'MAPA DE RIESGOS'!$H309,"C",'MAPA DE RIESGOS'!$AF309),"")</f>
        <v/>
      </c>
      <c r="CV21" s="67"/>
      <c r="CW21" s="900"/>
      <c r="CX21" s="901"/>
      <c r="CY21" s="901"/>
      <c r="CZ21" s="901"/>
      <c r="DA21" s="901"/>
      <c r="DB21" s="902"/>
    </row>
    <row r="22" spans="2:106" ht="32.5" customHeight="1">
      <c r="B22" s="893"/>
      <c r="C22" s="893"/>
      <c r="D22" s="894"/>
      <c r="E22" s="882"/>
      <c r="F22" s="883"/>
      <c r="G22" s="883"/>
      <c r="H22" s="883"/>
      <c r="I22" s="884"/>
      <c r="J22" s="354" t="str">
        <f>IF(AND('MAPA DE RIESGOS'!$AP310="Muy Alta",'MAPA DE RIESGOS'!$AR310="Leve"),CONCATENATE("R",'MAPA DE RIESGOS'!$H310,"C",'MAPA DE RIESGOS'!$AF310),"")</f>
        <v/>
      </c>
      <c r="K22" s="355" t="str">
        <f>IF(AND('MAPA DE RIESGOS'!$AP311="Muy Alta",'MAPA DE RIESGOS'!$AR311="Leve"),CONCATENATE("R",'MAPA DE RIESGOS'!$H311,"C",'MAPA DE RIESGOS'!$AF311),"")</f>
        <v/>
      </c>
      <c r="L22" s="355" t="str">
        <f>IF(AND('MAPA DE RIESGOS'!$AP312="Muy Alta",'MAPA DE RIESGOS'!$AR312="Leve"),CONCATENATE("R",'MAPA DE RIESGOS'!$H312,"C",'MAPA DE RIESGOS'!$AF312),"")</f>
        <v/>
      </c>
      <c r="M22" s="355" t="str">
        <f>IF(AND('MAPA DE RIESGOS'!$AP313="Muy Alta",'MAPA DE RIESGOS'!$AR313="Leve"),CONCATENATE("R",'MAPA DE RIESGOS'!$H313,"C",'MAPA DE RIESGOS'!$AF313),"")</f>
        <v/>
      </c>
      <c r="N22" s="355" t="str">
        <f>IF(AND('MAPA DE RIESGOS'!$AP314="Muy Alta",'MAPA DE RIESGOS'!$AR314="Leve"),CONCATENATE("R",'MAPA DE RIESGOS'!$H314,"C",'MAPA DE RIESGOS'!$AF314),"")</f>
        <v/>
      </c>
      <c r="O22" s="355" t="str">
        <f>IF(AND('MAPA DE RIESGOS'!$AP315="Muy Alta",'MAPA DE RIESGOS'!$AR315="Leve"),CONCATENATE("R",'MAPA DE RIESGOS'!$H315,"C",'MAPA DE RIESGOS'!$AF315),"")</f>
        <v/>
      </c>
      <c r="P22" s="355" t="str">
        <f>IF(AND('MAPA DE RIESGOS'!$AP316="Muy Alta",'MAPA DE RIESGOS'!$AR316="Leve"),CONCATENATE("R",'MAPA DE RIESGOS'!$H316,"C",'MAPA DE RIESGOS'!$AF316),"")</f>
        <v/>
      </c>
      <c r="Q22" s="355" t="str">
        <f>IF(AND('MAPA DE RIESGOS'!$AP317="Muy Alta",'MAPA DE RIESGOS'!$AR317="Leve"),CONCATENATE("R",'MAPA DE RIESGOS'!$H317,"C",'MAPA DE RIESGOS'!$AF317),"")</f>
        <v/>
      </c>
      <c r="R22" s="355" t="str">
        <f>IF(AND('MAPA DE RIESGOS'!$AP318="Muy Alta",'MAPA DE RIESGOS'!$AR318="Leve"),CONCATENATE("R",'MAPA DE RIESGOS'!$H318,"C",'MAPA DE RIESGOS'!$AF318),"")</f>
        <v/>
      </c>
      <c r="S22" s="355" t="str">
        <f>IF(AND('MAPA DE RIESGOS'!$AP319="Muy Alta",'MAPA DE RIESGOS'!$AR319="Leve"),CONCATENATE("R",'MAPA DE RIESGOS'!$H319,"C",'MAPA DE RIESGOS'!$AF319),"")</f>
        <v/>
      </c>
      <c r="T22" s="355" t="str">
        <f>IF(AND('MAPA DE RIESGOS'!$AP320="Muy Alta",'MAPA DE RIESGOS'!$AR320="Leve"),CONCATENATE("R",'MAPA DE RIESGOS'!$H320,"C",'MAPA DE RIESGOS'!$AF320),"")</f>
        <v/>
      </c>
      <c r="U22" s="355" t="str">
        <f>IF(AND('MAPA DE RIESGOS'!$AP321="Muy Alta",'MAPA DE RIESGOS'!$AR321="Leve"),CONCATENATE("R",'MAPA DE RIESGOS'!$H321,"C",'MAPA DE RIESGOS'!$AF321),"")</f>
        <v/>
      </c>
      <c r="V22" s="355" t="str">
        <f>IF(AND('MAPA DE RIESGOS'!$AP322="Muy Alta",'MAPA DE RIESGOS'!$AR322="Leve"),CONCATENATE("R",'MAPA DE RIESGOS'!$H322,"C",'MAPA DE RIESGOS'!$AF322),"")</f>
        <v/>
      </c>
      <c r="W22" s="355" t="str">
        <f>IF(AND('MAPA DE RIESGOS'!$AP323="Muy Alta",'MAPA DE RIESGOS'!$AR323="Leve"),CONCATENATE("R",'MAPA DE RIESGOS'!$H323,"C",'MAPA DE RIESGOS'!$AF323),"")</f>
        <v/>
      </c>
      <c r="X22" s="355" t="str">
        <f>IF(AND('MAPA DE RIESGOS'!$AP324="Muy Alta",'MAPA DE RIESGOS'!$AR324="Leve"),CONCATENATE("R",'MAPA DE RIESGOS'!$H324,"C",'MAPA DE RIESGOS'!$AF324),"")</f>
        <v/>
      </c>
      <c r="Y22" s="355" t="str">
        <f>IF(AND('MAPA DE RIESGOS'!$AP325="Muy Alta",'MAPA DE RIESGOS'!$AR325="Leve"),CONCATENATE("R",'MAPA DE RIESGOS'!$H325,"C",'MAPA DE RIESGOS'!$AF325),"")</f>
        <v/>
      </c>
      <c r="Z22" s="355" t="str">
        <f>IF(AND('MAPA DE RIESGOS'!$AP326="Muy Alta",'MAPA DE RIESGOS'!$AR326="Leve"),CONCATENATE("R",'MAPA DE RIESGOS'!$H326,"C",'MAPA DE RIESGOS'!$AF326),"")</f>
        <v/>
      </c>
      <c r="AA22" s="356" t="str">
        <f>IF(AND('MAPA DE RIESGOS'!$AP327="Muy Alta",'MAPA DE RIESGOS'!$AR327="Leve"),CONCATENATE("R",'MAPA DE RIESGOS'!$H327,"C",'MAPA DE RIESGOS'!$AF327),"")</f>
        <v/>
      </c>
      <c r="AB22" s="354" t="str">
        <f>IF(AND('MAPA DE RIESGOS'!$AP310="Muy Alta",'MAPA DE RIESGOS'!$AR310="Menor"),CONCATENATE("R",'MAPA DE RIESGOS'!$H310,"C",'MAPA DE RIESGOS'!$AF310),"")</f>
        <v/>
      </c>
      <c r="AC22" s="355" t="str">
        <f>IF(AND('MAPA DE RIESGOS'!$AP311="Muy Alta",'MAPA DE RIESGOS'!$AR311="Menor"),CONCATENATE("R",'MAPA DE RIESGOS'!$H311,"C",'MAPA DE RIESGOS'!$AF311),"")</f>
        <v/>
      </c>
      <c r="AD22" s="355" t="str">
        <f>IF(AND('MAPA DE RIESGOS'!$AP312="Muy Alta",'MAPA DE RIESGOS'!$AR312="Menor"),CONCATENATE("R",'MAPA DE RIESGOS'!$H312,"C",'MAPA DE RIESGOS'!$AF312),"")</f>
        <v/>
      </c>
      <c r="AE22" s="355" t="str">
        <f>IF(AND('MAPA DE RIESGOS'!$AP313="Muy Alta",'MAPA DE RIESGOS'!$AR313="Menor"),CONCATENATE("R",'MAPA DE RIESGOS'!$H313,"C",'MAPA DE RIESGOS'!$AF313),"")</f>
        <v/>
      </c>
      <c r="AF22" s="355" t="str">
        <f>IF(AND('MAPA DE RIESGOS'!$AP314="Muy Alta",'MAPA DE RIESGOS'!$AR314="Menor"),CONCATENATE("R",'MAPA DE RIESGOS'!$H314,"C",'MAPA DE RIESGOS'!$AF314),"")</f>
        <v/>
      </c>
      <c r="AG22" s="355" t="str">
        <f>IF(AND('MAPA DE RIESGOS'!$AP315="Muy Alta",'MAPA DE RIESGOS'!$AR315="Menor"),CONCATENATE("R",'MAPA DE RIESGOS'!$H315,"C",'MAPA DE RIESGOS'!$AF315),"")</f>
        <v/>
      </c>
      <c r="AH22" s="355" t="str">
        <f>IF(AND('MAPA DE RIESGOS'!$AP316="Muy Alta",'MAPA DE RIESGOS'!$AR316="Menor"),CONCATENATE("R",'MAPA DE RIESGOS'!$H316,"C",'MAPA DE RIESGOS'!$AF316),"")</f>
        <v/>
      </c>
      <c r="AI22" s="355" t="str">
        <f>IF(AND('MAPA DE RIESGOS'!$AP317="Muy Alta",'MAPA DE RIESGOS'!$AR317="Menor"),CONCATENATE("R",'MAPA DE RIESGOS'!$H317,"C",'MAPA DE RIESGOS'!$AF317),"")</f>
        <v/>
      </c>
      <c r="AJ22" s="355" t="str">
        <f>IF(AND('MAPA DE RIESGOS'!$AP318="Muy Alta",'MAPA DE RIESGOS'!$AR318="Menor"),CONCATENATE("R",'MAPA DE RIESGOS'!$H318,"C",'MAPA DE RIESGOS'!$AF318),"")</f>
        <v/>
      </c>
      <c r="AK22" s="355" t="str">
        <f>IF(AND('MAPA DE RIESGOS'!$AP319="Muy Alta",'MAPA DE RIESGOS'!$AR319="Menor"),CONCATENATE("R",'MAPA DE RIESGOS'!$H319,"C",'MAPA DE RIESGOS'!$AF319),"")</f>
        <v/>
      </c>
      <c r="AL22" s="355" t="str">
        <f>IF(AND('MAPA DE RIESGOS'!$AP320="Muy Alta",'MAPA DE RIESGOS'!$AR320="Menor"),CONCATENATE("R",'MAPA DE RIESGOS'!$H320,"C",'MAPA DE RIESGOS'!$AF320),"")</f>
        <v/>
      </c>
      <c r="AM22" s="355" t="str">
        <f>IF(AND('MAPA DE RIESGOS'!$AP321="Muy Alta",'MAPA DE RIESGOS'!$AR321="Menor"),CONCATENATE("R",'MAPA DE RIESGOS'!$H321,"C",'MAPA DE RIESGOS'!$AF321),"")</f>
        <v/>
      </c>
      <c r="AN22" s="355" t="str">
        <f>IF(AND('MAPA DE RIESGOS'!$AP322="Muy Alta",'MAPA DE RIESGOS'!$AR322="Menor"),CONCATENATE("R",'MAPA DE RIESGOS'!$H322,"C",'MAPA DE RIESGOS'!$AF322),"")</f>
        <v/>
      </c>
      <c r="AO22" s="355" t="str">
        <f>IF(AND('MAPA DE RIESGOS'!$AP323="Muy Alta",'MAPA DE RIESGOS'!$AR323="Menor"),CONCATENATE("R",'MAPA DE RIESGOS'!$H323,"C",'MAPA DE RIESGOS'!$AF323),"")</f>
        <v/>
      </c>
      <c r="AP22" s="355" t="str">
        <f>IF(AND('MAPA DE RIESGOS'!$AP324="Muy Alta",'MAPA DE RIESGOS'!$AR324="Menor"),CONCATENATE("R",'MAPA DE RIESGOS'!$H324,"C",'MAPA DE RIESGOS'!$AF324),"")</f>
        <v/>
      </c>
      <c r="AQ22" s="355" t="str">
        <f>IF(AND('MAPA DE RIESGOS'!$AP325="Muy Alta",'MAPA DE RIESGOS'!$AR325="Menor"),CONCATENATE("R",'MAPA DE RIESGOS'!$H325,"C",'MAPA DE RIESGOS'!$AF325),"")</f>
        <v/>
      </c>
      <c r="AR22" s="355" t="str">
        <f>IF(AND('MAPA DE RIESGOS'!$AP326="Muy Alta",'MAPA DE RIESGOS'!$AR326="Menor"),CONCATENATE("R",'MAPA DE RIESGOS'!$H326,"C",'MAPA DE RIESGOS'!$AF326),"")</f>
        <v/>
      </c>
      <c r="AS22" s="356" t="str">
        <f>IF(AND('MAPA DE RIESGOS'!$AP327="Muy Alta",'MAPA DE RIESGOS'!$AR327="Menor"),CONCATENATE("R",'MAPA DE RIESGOS'!$H327,"C",'MAPA DE RIESGOS'!$AF327),"")</f>
        <v/>
      </c>
      <c r="AT22" s="354" t="str">
        <f>IF(AND('MAPA DE RIESGOS'!$AP310="Muy Alta",'MAPA DE RIESGOS'!$AR310="Moderado"),CONCATENATE("R",'MAPA DE RIESGOS'!$H310,"C",'MAPA DE RIESGOS'!$AF310),"")</f>
        <v/>
      </c>
      <c r="AU22" s="355" t="str">
        <f>IF(AND('MAPA DE RIESGOS'!$AP311="Muy Alta",'MAPA DE RIESGOS'!$AR311="Moderado"),CONCATENATE("R",'MAPA DE RIESGOS'!$H311,"C",'MAPA DE RIESGOS'!$AF311),"")</f>
        <v/>
      </c>
      <c r="AV22" s="355" t="str">
        <f>IF(AND('MAPA DE RIESGOS'!$AP312="Muy Alta",'MAPA DE RIESGOS'!$AR312="Moderado"),CONCATENATE("R",'MAPA DE RIESGOS'!$H312,"C",'MAPA DE RIESGOS'!$AF312),"")</f>
        <v/>
      </c>
      <c r="AW22" s="355" t="str">
        <f>IF(AND('MAPA DE RIESGOS'!$AP313="Muy Alta",'MAPA DE RIESGOS'!$AR313="Moderado"),CONCATENATE("R",'MAPA DE RIESGOS'!$H313,"C",'MAPA DE RIESGOS'!$AF313),"")</f>
        <v/>
      </c>
      <c r="AX22" s="355" t="str">
        <f>IF(AND('MAPA DE RIESGOS'!$AP314="Muy Alta",'MAPA DE RIESGOS'!$AR314="Moderado"),CONCATENATE("R",'MAPA DE RIESGOS'!$H314,"C",'MAPA DE RIESGOS'!$AF314),"")</f>
        <v/>
      </c>
      <c r="AY22" s="355" t="str">
        <f>IF(AND('MAPA DE RIESGOS'!$AP315="Muy Alta",'MAPA DE RIESGOS'!$AR315="Moderado"),CONCATENATE("R",'MAPA DE RIESGOS'!$H315,"C",'MAPA DE RIESGOS'!$AF315),"")</f>
        <v/>
      </c>
      <c r="AZ22" s="355" t="str">
        <f>IF(AND('MAPA DE RIESGOS'!$AP316="Muy Alta",'MAPA DE RIESGOS'!$AR316="Moderado"),CONCATENATE("R",'MAPA DE RIESGOS'!$H316,"C",'MAPA DE RIESGOS'!$AF316),"")</f>
        <v/>
      </c>
      <c r="BA22" s="355" t="str">
        <f>IF(AND('MAPA DE RIESGOS'!$AP317="Muy Alta",'MAPA DE RIESGOS'!$AR317="Moderado"),CONCATENATE("R",'MAPA DE RIESGOS'!$H317,"C",'MAPA DE RIESGOS'!$AF317),"")</f>
        <v/>
      </c>
      <c r="BB22" s="355" t="str">
        <f>IF(AND('MAPA DE RIESGOS'!$AP318="Muy Alta",'MAPA DE RIESGOS'!$AR318="Moderado"),CONCATENATE("R",'MAPA DE RIESGOS'!$H318,"C",'MAPA DE RIESGOS'!$AF318),"")</f>
        <v/>
      </c>
      <c r="BC22" s="355" t="str">
        <f>IF(AND('MAPA DE RIESGOS'!$AP319="Muy Alta",'MAPA DE RIESGOS'!$AR319="Moderado"),CONCATENATE("R",'MAPA DE RIESGOS'!$H319,"C",'MAPA DE RIESGOS'!$AF319),"")</f>
        <v/>
      </c>
      <c r="BD22" s="355" t="str">
        <f>IF(AND('MAPA DE RIESGOS'!$AP320="Muy Alta",'MAPA DE RIESGOS'!$AR320="Moderado"),CONCATENATE("R",'MAPA DE RIESGOS'!$H320,"C",'MAPA DE RIESGOS'!$AF320),"")</f>
        <v/>
      </c>
      <c r="BE22" s="355" t="str">
        <f>IF(AND('MAPA DE RIESGOS'!$AP321="Muy Alta",'MAPA DE RIESGOS'!$AR321="Moderado"),CONCATENATE("R",'MAPA DE RIESGOS'!$H321,"C",'MAPA DE RIESGOS'!$AF321),"")</f>
        <v/>
      </c>
      <c r="BF22" s="355" t="str">
        <f>IF(AND('MAPA DE RIESGOS'!$AP322="Muy Alta",'MAPA DE RIESGOS'!$AR322="Moderado"),CONCATENATE("R",'MAPA DE RIESGOS'!$H322,"C",'MAPA DE RIESGOS'!$AF322),"")</f>
        <v/>
      </c>
      <c r="BG22" s="355" t="str">
        <f>IF(AND('MAPA DE RIESGOS'!$AP323="Muy Alta",'MAPA DE RIESGOS'!$AR323="Moderado"),CONCATENATE("R",'MAPA DE RIESGOS'!$H323,"C",'MAPA DE RIESGOS'!$AF323),"")</f>
        <v/>
      </c>
      <c r="BH22" s="355" t="str">
        <f>IF(AND('MAPA DE RIESGOS'!$AP324="Muy Alta",'MAPA DE RIESGOS'!$AR324="Moderado"),CONCATENATE("R",'MAPA DE RIESGOS'!$H324,"C",'MAPA DE RIESGOS'!$AF324),"")</f>
        <v/>
      </c>
      <c r="BI22" s="355" t="str">
        <f>IF(AND('MAPA DE RIESGOS'!$AP325="Muy Alta",'MAPA DE RIESGOS'!$AR325="Moderado"),CONCATENATE("R",'MAPA DE RIESGOS'!$H325,"C",'MAPA DE RIESGOS'!$AF325),"")</f>
        <v/>
      </c>
      <c r="BJ22" s="355" t="str">
        <f>IF(AND('MAPA DE RIESGOS'!$AP326="Muy Alta",'MAPA DE RIESGOS'!$AR326="Moderado"),CONCATENATE("R",'MAPA DE RIESGOS'!$H326,"C",'MAPA DE RIESGOS'!$AF326),"")</f>
        <v/>
      </c>
      <c r="BK22" s="356" t="str">
        <f>IF(AND('MAPA DE RIESGOS'!$AP327="Muy Alta",'MAPA DE RIESGOS'!$AR327="Moderado"),CONCATENATE("R",'MAPA DE RIESGOS'!$H327,"C",'MAPA DE RIESGOS'!$AF327),"")</f>
        <v/>
      </c>
      <c r="BL22" s="354" t="str">
        <f>IF(AND('MAPA DE RIESGOS'!$AP310="Muy Alta",'MAPA DE RIESGOS'!$AR310="Mayor"),CONCATENATE("R",'MAPA DE RIESGOS'!$H310,"C",'MAPA DE RIESGOS'!$AF310),"")</f>
        <v/>
      </c>
      <c r="BM22" s="355" t="str">
        <f>IF(AND('MAPA DE RIESGOS'!$AP311="Muy Alta",'MAPA DE RIESGOS'!$AR311="Mayor"),CONCATENATE("R",'MAPA DE RIESGOS'!$H311,"C",'MAPA DE RIESGOS'!$AF311),"")</f>
        <v/>
      </c>
      <c r="BN22" s="355" t="str">
        <f>IF(AND('MAPA DE RIESGOS'!$AP312="Muy Alta",'MAPA DE RIESGOS'!$AR312="Mayor"),CONCATENATE("R",'MAPA DE RIESGOS'!$H312,"C",'MAPA DE RIESGOS'!$AF312),"")</f>
        <v/>
      </c>
      <c r="BO22" s="355" t="str">
        <f>IF(AND('MAPA DE RIESGOS'!$AP313="Muy Alta",'MAPA DE RIESGOS'!$AR313="Mayor"),CONCATENATE("R",'MAPA DE RIESGOS'!$H313,"C",'MAPA DE RIESGOS'!$AF313),"")</f>
        <v/>
      </c>
      <c r="BP22" s="355" t="str">
        <f>IF(AND('MAPA DE RIESGOS'!$AP314="Muy Alta",'MAPA DE RIESGOS'!$AR314="Mayor"),CONCATENATE("R",'MAPA DE RIESGOS'!$H314,"C",'MAPA DE RIESGOS'!$AF314),"")</f>
        <v/>
      </c>
      <c r="BQ22" s="355" t="str">
        <f>IF(AND('MAPA DE RIESGOS'!$AP315="Muy Alta",'MAPA DE RIESGOS'!$AR315="Mayor"),CONCATENATE("R",'MAPA DE RIESGOS'!$H315,"C",'MAPA DE RIESGOS'!$AF315),"")</f>
        <v/>
      </c>
      <c r="BR22" s="355" t="str">
        <f>IF(AND('MAPA DE RIESGOS'!$AP316="Muy Alta",'MAPA DE RIESGOS'!$AR316="Mayor"),CONCATENATE("R",'MAPA DE RIESGOS'!$H316,"C",'MAPA DE RIESGOS'!$AF316),"")</f>
        <v/>
      </c>
      <c r="BS22" s="355" t="str">
        <f>IF(AND('MAPA DE RIESGOS'!$AP317="Muy Alta",'MAPA DE RIESGOS'!$AR317="Mayor"),CONCATENATE("R",'MAPA DE RIESGOS'!$H317,"C",'MAPA DE RIESGOS'!$AF317),"")</f>
        <v/>
      </c>
      <c r="BT22" s="355" t="str">
        <f>IF(AND('MAPA DE RIESGOS'!$AP318="Muy Alta",'MAPA DE RIESGOS'!$AR318="Mayor"),CONCATENATE("R",'MAPA DE RIESGOS'!$H318,"C",'MAPA DE RIESGOS'!$AF318),"")</f>
        <v/>
      </c>
      <c r="BU22" s="355" t="str">
        <f>IF(AND('MAPA DE RIESGOS'!$AP319="Muy Alta",'MAPA DE RIESGOS'!$AR319="Mayor"),CONCATENATE("R",'MAPA DE RIESGOS'!$H319,"C",'MAPA DE RIESGOS'!$AF319),"")</f>
        <v/>
      </c>
      <c r="BV22" s="355" t="str">
        <f>IF(AND('MAPA DE RIESGOS'!$AP320="Muy Alta",'MAPA DE RIESGOS'!$AR320="Mayor"),CONCATENATE("R",'MAPA DE RIESGOS'!$H320,"C",'MAPA DE RIESGOS'!$AF320),"")</f>
        <v/>
      </c>
      <c r="BW22" s="355" t="str">
        <f>IF(AND('MAPA DE RIESGOS'!$AP321="Muy Alta",'MAPA DE RIESGOS'!$AR321="Mayor"),CONCATENATE("R",'MAPA DE RIESGOS'!$H321,"C",'MAPA DE RIESGOS'!$AF321),"")</f>
        <v/>
      </c>
      <c r="BX22" s="355" t="str">
        <f>IF(AND('MAPA DE RIESGOS'!$AP322="Muy Alta",'MAPA DE RIESGOS'!$AR322="Mayor"),CONCATENATE("R",'MAPA DE RIESGOS'!$H322,"C",'MAPA DE RIESGOS'!$AF322),"")</f>
        <v/>
      </c>
      <c r="BY22" s="355" t="str">
        <f>IF(AND('MAPA DE RIESGOS'!$AP323="Muy Alta",'MAPA DE RIESGOS'!$AR323="Mayor"),CONCATENATE("R",'MAPA DE RIESGOS'!$H323,"C",'MAPA DE RIESGOS'!$AF323),"")</f>
        <v/>
      </c>
      <c r="BZ22" s="355" t="str">
        <f>IF(AND('MAPA DE RIESGOS'!$AP324="Muy Alta",'MAPA DE RIESGOS'!$AR324="Mayor"),CONCATENATE("R",'MAPA DE RIESGOS'!$H324,"C",'MAPA DE RIESGOS'!$AF324),"")</f>
        <v/>
      </c>
      <c r="CA22" s="355" t="str">
        <f>IF(AND('MAPA DE RIESGOS'!$AP325="Muy Alta",'MAPA DE RIESGOS'!$AR325="Mayor"),CONCATENATE("R",'MAPA DE RIESGOS'!$H325,"C",'MAPA DE RIESGOS'!$AF325),"")</f>
        <v/>
      </c>
      <c r="CB22" s="355" t="str">
        <f>IF(AND('MAPA DE RIESGOS'!$AP326="Muy Alta",'MAPA DE RIESGOS'!$AR326="Mayor"),CONCATENATE("R",'MAPA DE RIESGOS'!$H326,"C",'MAPA DE RIESGOS'!$AF326),"")</f>
        <v/>
      </c>
      <c r="CC22" s="356" t="str">
        <f>IF(AND('MAPA DE RIESGOS'!$AP327="Muy Alta",'MAPA DE RIESGOS'!$AR327="Mayor"),CONCATENATE("R",'MAPA DE RIESGOS'!$H327,"C",'MAPA DE RIESGOS'!$AF327),"")</f>
        <v/>
      </c>
      <c r="CD22" s="357" t="str">
        <f>IF(AND('MAPA DE RIESGOS'!$AP310="Muy Alta",'MAPA DE RIESGOS'!$AR310="Catastrófico"),CONCATENATE("R",'MAPA DE RIESGOS'!$H310,"C",'MAPA DE RIESGOS'!$AF310),"")</f>
        <v/>
      </c>
      <c r="CE22" s="357" t="str">
        <f>IF(AND('MAPA DE RIESGOS'!$AP311="Muy Alta",'MAPA DE RIESGOS'!$AR311="Catastrófico"),CONCATENATE("R",'MAPA DE RIESGOS'!$H311,"C",'MAPA DE RIESGOS'!$AF311),"")</f>
        <v/>
      </c>
      <c r="CF22" s="357" t="str">
        <f>IF(AND('MAPA DE RIESGOS'!$AP312="Muy Alta",'MAPA DE RIESGOS'!$AR312="Catastrófico"),CONCATENATE("R",'MAPA DE RIESGOS'!$H312,"C",'MAPA DE RIESGOS'!$AF312),"")</f>
        <v/>
      </c>
      <c r="CG22" s="357" t="str">
        <f>IF(AND('MAPA DE RIESGOS'!$AP313="Muy Alta",'MAPA DE RIESGOS'!$AR313="Catastrófico"),CONCATENATE("R",'MAPA DE RIESGOS'!$H313,"C",'MAPA DE RIESGOS'!$AF313),"")</f>
        <v/>
      </c>
      <c r="CH22" s="357" t="str">
        <f>IF(AND('MAPA DE RIESGOS'!$AP314="Muy Alta",'MAPA DE RIESGOS'!$AR314="Catastrófico"),CONCATENATE("R",'MAPA DE RIESGOS'!$H314,"C",'MAPA DE RIESGOS'!$AF314),"")</f>
        <v/>
      </c>
      <c r="CI22" s="357" t="str">
        <f>IF(AND('MAPA DE RIESGOS'!$AP315="Muy Alta",'MAPA DE RIESGOS'!$AR315="Catastrófico"),CONCATENATE("R",'MAPA DE RIESGOS'!$H315,"C",'MAPA DE RIESGOS'!$AF315),"")</f>
        <v/>
      </c>
      <c r="CJ22" s="357" t="str">
        <f>IF(AND('MAPA DE RIESGOS'!$AP316="Muy Alta",'MAPA DE RIESGOS'!$AR316="Catastrófico"),CONCATENATE("R",'MAPA DE RIESGOS'!$H316,"C",'MAPA DE RIESGOS'!$AF316),"")</f>
        <v/>
      </c>
      <c r="CK22" s="357" t="str">
        <f>IF(AND('MAPA DE RIESGOS'!$AP317="Muy Alta",'MAPA DE RIESGOS'!$AR317="Catastrófico"),CONCATENATE("R",'MAPA DE RIESGOS'!$H317,"C",'MAPA DE RIESGOS'!$AF317),"")</f>
        <v/>
      </c>
      <c r="CL22" s="357" t="str">
        <f>IF(AND('MAPA DE RIESGOS'!$AP318="Muy Alta",'MAPA DE RIESGOS'!$AR318="Catastrófico"),CONCATENATE("R",'MAPA DE RIESGOS'!$H318,"C",'MAPA DE RIESGOS'!$AF318),"")</f>
        <v/>
      </c>
      <c r="CM22" s="357" t="str">
        <f>IF(AND('MAPA DE RIESGOS'!$AP319="Muy Alta",'MAPA DE RIESGOS'!$AR319="Catastrófico"),CONCATENATE("R",'MAPA DE RIESGOS'!$H319,"C",'MAPA DE RIESGOS'!$AF319),"")</f>
        <v/>
      </c>
      <c r="CN22" s="357" t="str">
        <f>IF(AND('MAPA DE RIESGOS'!$AP320="Muy Alta",'MAPA DE RIESGOS'!$AR320="Catastrófico"),CONCATENATE("R",'MAPA DE RIESGOS'!$H320,"C",'MAPA DE RIESGOS'!$AF320),"")</f>
        <v/>
      </c>
      <c r="CO22" s="357" t="str">
        <f>IF(AND('MAPA DE RIESGOS'!$AP321="Muy Alta",'MAPA DE RIESGOS'!$AR321="Catastrófico"),CONCATENATE("R",'MAPA DE RIESGOS'!$H321,"C",'MAPA DE RIESGOS'!$AF321),"")</f>
        <v/>
      </c>
      <c r="CP22" s="357" t="str">
        <f>IF(AND('MAPA DE RIESGOS'!$AP322="Muy Alta",'MAPA DE RIESGOS'!$AR322="Catastrófico"),CONCATENATE("R",'MAPA DE RIESGOS'!$H322,"C",'MAPA DE RIESGOS'!$AF322),"")</f>
        <v/>
      </c>
      <c r="CQ22" s="357" t="str">
        <f>IF(AND('MAPA DE RIESGOS'!$AP323="Muy Alta",'MAPA DE RIESGOS'!$AR323="Catastrófico"),CONCATENATE("R",'MAPA DE RIESGOS'!$H323,"C",'MAPA DE RIESGOS'!$AF323),"")</f>
        <v/>
      </c>
      <c r="CR22" s="357" t="str">
        <f>IF(AND('MAPA DE RIESGOS'!$AP324="Muy Alta",'MAPA DE RIESGOS'!$AR324="Catastrófico"),CONCATENATE("R",'MAPA DE RIESGOS'!$H324,"C",'MAPA DE RIESGOS'!$AF324),"")</f>
        <v/>
      </c>
      <c r="CS22" s="357" t="str">
        <f>IF(AND('MAPA DE RIESGOS'!$AP325="Muy Alta",'MAPA DE RIESGOS'!$AR325="Catastrófico"),CONCATENATE("R",'MAPA DE RIESGOS'!$H325,"C",'MAPA DE RIESGOS'!$AF325),"")</f>
        <v/>
      </c>
      <c r="CT22" s="357" t="str">
        <f>IF(AND('MAPA DE RIESGOS'!$AP326="Muy Alta",'MAPA DE RIESGOS'!$AR326="Catastrófico"),CONCATENATE("R",'MAPA DE RIESGOS'!$H326,"C",'MAPA DE RIESGOS'!$AF326),"")</f>
        <v/>
      </c>
      <c r="CU22" s="358" t="str">
        <f>IF(AND('MAPA DE RIESGOS'!$AP327="Muy Alta",'MAPA DE RIESGOS'!$AR327="Catastrófico"),CONCATENATE("R",'MAPA DE RIESGOS'!$H327,"C",'MAPA DE RIESGOS'!$AF327),"")</f>
        <v/>
      </c>
      <c r="CV22" s="67"/>
      <c r="CW22" s="900"/>
      <c r="CX22" s="901"/>
      <c r="CY22" s="901"/>
      <c r="CZ22" s="901"/>
      <c r="DA22" s="901"/>
      <c r="DB22" s="902"/>
    </row>
    <row r="23" spans="2:106" ht="32.5" customHeight="1">
      <c r="B23" s="893"/>
      <c r="C23" s="893"/>
      <c r="D23" s="894"/>
      <c r="E23" s="882"/>
      <c r="F23" s="883"/>
      <c r="G23" s="883"/>
      <c r="H23" s="883"/>
      <c r="I23" s="884"/>
      <c r="J23" s="354" t="str">
        <f>IF(AND('MAPA DE RIESGOS'!$AP328="Muy Alta",'MAPA DE RIESGOS'!$AR328="Leve"),CONCATENATE("R",'MAPA DE RIESGOS'!$H328,"C",'MAPA DE RIESGOS'!$AF328),"")</f>
        <v/>
      </c>
      <c r="K23" s="355" t="str">
        <f>IF(AND('MAPA DE RIESGOS'!$AP329="Muy Alta",'MAPA DE RIESGOS'!$AR329="Leve"),CONCATENATE("R",'MAPA DE RIESGOS'!$H329,"C",'MAPA DE RIESGOS'!$AF329),"")</f>
        <v/>
      </c>
      <c r="L23" s="355" t="str">
        <f>IF(AND('MAPA DE RIESGOS'!$AP330="Muy Alta",'MAPA DE RIESGOS'!$AR330="Leve"),CONCATENATE("R",'MAPA DE RIESGOS'!$H330,"C",'MAPA DE RIESGOS'!$AF330),"")</f>
        <v/>
      </c>
      <c r="M23" s="355" t="str">
        <f>IF(AND('MAPA DE RIESGOS'!$AP331="Muy Alta",'MAPA DE RIESGOS'!$AR331="Leve"),CONCATENATE("R",'MAPA DE RIESGOS'!$H331,"C",'MAPA DE RIESGOS'!$AF331),"")</f>
        <v/>
      </c>
      <c r="N23" s="355" t="str">
        <f>IF(AND('MAPA DE RIESGOS'!$AP332="Muy Alta",'MAPA DE RIESGOS'!$AR332="Leve"),CONCATENATE("R",'MAPA DE RIESGOS'!$H332,"C",'MAPA DE RIESGOS'!$AF332),"")</f>
        <v/>
      </c>
      <c r="O23" s="355" t="str">
        <f>IF(AND('MAPA DE RIESGOS'!$AP333="Muy Alta",'MAPA DE RIESGOS'!$AR333="Leve"),CONCATENATE("R",'MAPA DE RIESGOS'!$H333,"C",'MAPA DE RIESGOS'!$AF333),"")</f>
        <v/>
      </c>
      <c r="P23" s="355" t="str">
        <f>IF(AND('MAPA DE RIESGOS'!$AP334="Muy Alta",'MAPA DE RIESGOS'!$AR334="Leve"),CONCATENATE("R",'MAPA DE RIESGOS'!$H334,"C",'MAPA DE RIESGOS'!$AF334),"")</f>
        <v/>
      </c>
      <c r="Q23" s="355" t="str">
        <f>IF(AND('MAPA DE RIESGOS'!$AP335="Muy Alta",'MAPA DE RIESGOS'!$AR335="Leve"),CONCATENATE("R",'MAPA DE RIESGOS'!$H335,"C",'MAPA DE RIESGOS'!$AF335),"")</f>
        <v/>
      </c>
      <c r="R23" s="355" t="str">
        <f>IF(AND('MAPA DE RIESGOS'!$AP336="Muy Alta",'MAPA DE RIESGOS'!$AR336="Leve"),CONCATENATE("R",'MAPA DE RIESGOS'!$H336,"C",'MAPA DE RIESGOS'!$AF336),"")</f>
        <v/>
      </c>
      <c r="S23" s="355" t="str">
        <f>IF(AND('MAPA DE RIESGOS'!$AP337="Muy Alta",'MAPA DE RIESGOS'!$AR337="Leve"),CONCATENATE("R",'MAPA DE RIESGOS'!$H337,"C",'MAPA DE RIESGOS'!$AF337),"")</f>
        <v/>
      </c>
      <c r="T23" s="355" t="str">
        <f>IF(AND('MAPA DE RIESGOS'!$AP338="Muy Alta",'MAPA DE RIESGOS'!$AR338="Leve"),CONCATENATE("R",'MAPA DE RIESGOS'!$H338,"C",'MAPA DE RIESGOS'!$AF338),"")</f>
        <v/>
      </c>
      <c r="U23" s="355" t="str">
        <f>IF(AND('MAPA DE RIESGOS'!$AP339="Muy Alta",'MAPA DE RIESGOS'!$AR339="Leve"),CONCATENATE("R",'MAPA DE RIESGOS'!$H339,"C",'MAPA DE RIESGOS'!$AF339),"")</f>
        <v/>
      </c>
      <c r="V23" s="355" t="str">
        <f>IF(AND('MAPA DE RIESGOS'!$AP340="Muy Alta",'MAPA DE RIESGOS'!$AR340="Leve"),CONCATENATE("R",'MAPA DE RIESGOS'!$H340,"C",'MAPA DE RIESGOS'!$AF340),"")</f>
        <v/>
      </c>
      <c r="W23" s="355" t="str">
        <f>IF(AND('MAPA DE RIESGOS'!$AP341="Muy Alta",'MAPA DE RIESGOS'!$AR341="Leve"),CONCATENATE("R",'MAPA DE RIESGOS'!$H341,"C",'MAPA DE RIESGOS'!$AF341),"")</f>
        <v/>
      </c>
      <c r="X23" s="355" t="str">
        <f>IF(AND('MAPA DE RIESGOS'!$AP342="Muy Alta",'MAPA DE RIESGOS'!$AR342="Leve"),CONCATENATE("R",'MAPA DE RIESGOS'!$H342,"C",'MAPA DE RIESGOS'!$AF342),"")</f>
        <v/>
      </c>
      <c r="Y23" s="355" t="str">
        <f>IF(AND('MAPA DE RIESGOS'!$AP343="Muy Alta",'MAPA DE RIESGOS'!$AR343="Leve"),CONCATENATE("R",'MAPA DE RIESGOS'!$H343,"C",'MAPA DE RIESGOS'!$AF343),"")</f>
        <v/>
      </c>
      <c r="Z23" s="355" t="str">
        <f>IF(AND('MAPA DE RIESGOS'!$AP344="Muy Alta",'MAPA DE RIESGOS'!$AR344="Leve"),CONCATENATE("R",'MAPA DE RIESGOS'!$H344,"C",'MAPA DE RIESGOS'!$AF344),"")</f>
        <v/>
      </c>
      <c r="AA23" s="356" t="str">
        <f>IF(AND('MAPA DE RIESGOS'!$AP345="Muy Alta",'MAPA DE RIESGOS'!$AR345="Leve"),CONCATENATE("R",'MAPA DE RIESGOS'!$H345,"C",'MAPA DE RIESGOS'!$AF345),"")</f>
        <v/>
      </c>
      <c r="AB23" s="354" t="str">
        <f>IF(AND('MAPA DE RIESGOS'!$AP328="Muy Alta",'MAPA DE RIESGOS'!$AR328="Menor"),CONCATENATE("R",'MAPA DE RIESGOS'!$H328,"C",'MAPA DE RIESGOS'!$AF328),"")</f>
        <v/>
      </c>
      <c r="AC23" s="355" t="str">
        <f>IF(AND('MAPA DE RIESGOS'!$AP329="Muy Alta",'MAPA DE RIESGOS'!$AR329="Menor"),CONCATENATE("R",'MAPA DE RIESGOS'!$H329,"C",'MAPA DE RIESGOS'!$AF329),"")</f>
        <v/>
      </c>
      <c r="AD23" s="355" t="str">
        <f>IF(AND('MAPA DE RIESGOS'!$AP330="Muy Alta",'MAPA DE RIESGOS'!$AR330="Menor"),CONCATENATE("R",'MAPA DE RIESGOS'!$H330,"C",'MAPA DE RIESGOS'!$AF330),"")</f>
        <v/>
      </c>
      <c r="AE23" s="355" t="str">
        <f>IF(AND('MAPA DE RIESGOS'!$AP331="Muy Alta",'MAPA DE RIESGOS'!$AR331="Menor"),CONCATENATE("R",'MAPA DE RIESGOS'!$H331,"C",'MAPA DE RIESGOS'!$AF331),"")</f>
        <v/>
      </c>
      <c r="AF23" s="355" t="str">
        <f>IF(AND('MAPA DE RIESGOS'!$AP332="Muy Alta",'MAPA DE RIESGOS'!$AR332="Menor"),CONCATENATE("R",'MAPA DE RIESGOS'!$H332,"C",'MAPA DE RIESGOS'!$AF332),"")</f>
        <v/>
      </c>
      <c r="AG23" s="355" t="str">
        <f>IF(AND('MAPA DE RIESGOS'!$AP333="Muy Alta",'MAPA DE RIESGOS'!$AR333="Menor"),CONCATENATE("R",'MAPA DE RIESGOS'!$H333,"C",'MAPA DE RIESGOS'!$AF333),"")</f>
        <v/>
      </c>
      <c r="AH23" s="355" t="str">
        <f>IF(AND('MAPA DE RIESGOS'!$AP334="Muy Alta",'MAPA DE RIESGOS'!$AR334="Menor"),CONCATENATE("R",'MAPA DE RIESGOS'!$H334,"C",'MAPA DE RIESGOS'!$AF334),"")</f>
        <v/>
      </c>
      <c r="AI23" s="355" t="str">
        <f>IF(AND('MAPA DE RIESGOS'!$AP335="Muy Alta",'MAPA DE RIESGOS'!$AR335="Menor"),CONCATENATE("R",'MAPA DE RIESGOS'!$H335,"C",'MAPA DE RIESGOS'!$AF335),"")</f>
        <v/>
      </c>
      <c r="AJ23" s="355" t="str">
        <f>IF(AND('MAPA DE RIESGOS'!$AP336="Muy Alta",'MAPA DE RIESGOS'!$AR336="Menor"),CONCATENATE("R",'MAPA DE RIESGOS'!$H336,"C",'MAPA DE RIESGOS'!$AF336),"")</f>
        <v/>
      </c>
      <c r="AK23" s="355" t="str">
        <f>IF(AND('MAPA DE RIESGOS'!$AP337="Muy Alta",'MAPA DE RIESGOS'!$AR337="Menor"),CONCATENATE("R",'MAPA DE RIESGOS'!$H337,"C",'MAPA DE RIESGOS'!$AF337),"")</f>
        <v/>
      </c>
      <c r="AL23" s="355" t="str">
        <f>IF(AND('MAPA DE RIESGOS'!$AP338="Muy Alta",'MAPA DE RIESGOS'!$AR338="Menor"),CONCATENATE("R",'MAPA DE RIESGOS'!$H338,"C",'MAPA DE RIESGOS'!$AF338),"")</f>
        <v/>
      </c>
      <c r="AM23" s="355" t="str">
        <f>IF(AND('MAPA DE RIESGOS'!$AP339="Muy Alta",'MAPA DE RIESGOS'!$AR339="Menor"),CONCATENATE("R",'MAPA DE RIESGOS'!$H339,"C",'MAPA DE RIESGOS'!$AF339),"")</f>
        <v/>
      </c>
      <c r="AN23" s="355" t="str">
        <f>IF(AND('MAPA DE RIESGOS'!$AP340="Muy Alta",'MAPA DE RIESGOS'!$AR340="Menor"),CONCATENATE("R",'MAPA DE RIESGOS'!$H340,"C",'MAPA DE RIESGOS'!$AF340),"")</f>
        <v/>
      </c>
      <c r="AO23" s="355" t="str">
        <f>IF(AND('MAPA DE RIESGOS'!$AP341="Muy Alta",'MAPA DE RIESGOS'!$AR341="Menor"),CONCATENATE("R",'MAPA DE RIESGOS'!$H341,"C",'MAPA DE RIESGOS'!$AF341),"")</f>
        <v/>
      </c>
      <c r="AP23" s="355" t="str">
        <f>IF(AND('MAPA DE RIESGOS'!$AP342="Muy Alta",'MAPA DE RIESGOS'!$AR342="Menor"),CONCATENATE("R",'MAPA DE RIESGOS'!$H342,"C",'MAPA DE RIESGOS'!$AF342),"")</f>
        <v/>
      </c>
      <c r="AQ23" s="355" t="str">
        <f>IF(AND('MAPA DE RIESGOS'!$AP343="Muy Alta",'MAPA DE RIESGOS'!$AR343="Menor"),CONCATENATE("R",'MAPA DE RIESGOS'!$H343,"C",'MAPA DE RIESGOS'!$AF343),"")</f>
        <v/>
      </c>
      <c r="AR23" s="355" t="str">
        <f>IF(AND('MAPA DE RIESGOS'!$AP344="Muy Alta",'MAPA DE RIESGOS'!$AR344="Menor"),CONCATENATE("R",'MAPA DE RIESGOS'!$H344,"C",'MAPA DE RIESGOS'!$AF344),"")</f>
        <v/>
      </c>
      <c r="AS23" s="356" t="str">
        <f>IF(AND('MAPA DE RIESGOS'!$AP345="Muy Alta",'MAPA DE RIESGOS'!$AR345="Menor"),CONCATENATE("R",'MAPA DE RIESGOS'!$H345,"C",'MAPA DE RIESGOS'!$AF345),"")</f>
        <v/>
      </c>
      <c r="AT23" s="354" t="str">
        <f>IF(AND('MAPA DE RIESGOS'!$AP328="Muy Alta",'MAPA DE RIESGOS'!$AR328="Moderado"),CONCATENATE("R",'MAPA DE RIESGOS'!$H328,"C",'MAPA DE RIESGOS'!$AF328),"")</f>
        <v/>
      </c>
      <c r="AU23" s="355" t="str">
        <f>IF(AND('MAPA DE RIESGOS'!$AP329="Muy Alta",'MAPA DE RIESGOS'!$AR329="Moderado"),CONCATENATE("R",'MAPA DE RIESGOS'!$H329,"C",'MAPA DE RIESGOS'!$AF329),"")</f>
        <v/>
      </c>
      <c r="AV23" s="355" t="str">
        <f>IF(AND('MAPA DE RIESGOS'!$AP330="Muy Alta",'MAPA DE RIESGOS'!$AR330="Moderado"),CONCATENATE("R",'MAPA DE RIESGOS'!$H330,"C",'MAPA DE RIESGOS'!$AF330),"")</f>
        <v/>
      </c>
      <c r="AW23" s="355" t="str">
        <f>IF(AND('MAPA DE RIESGOS'!$AP331="Muy Alta",'MAPA DE RIESGOS'!$AR331="Moderado"),CONCATENATE("R",'MAPA DE RIESGOS'!$H331,"C",'MAPA DE RIESGOS'!$AF331),"")</f>
        <v/>
      </c>
      <c r="AX23" s="355" t="str">
        <f>IF(AND('MAPA DE RIESGOS'!$AP332="Muy Alta",'MAPA DE RIESGOS'!$AR332="Moderado"),CONCATENATE("R",'MAPA DE RIESGOS'!$H332,"C",'MAPA DE RIESGOS'!$AF332),"")</f>
        <v/>
      </c>
      <c r="AY23" s="355" t="str">
        <f>IF(AND('MAPA DE RIESGOS'!$AP333="Muy Alta",'MAPA DE RIESGOS'!$AR333="Moderado"),CONCATENATE("R",'MAPA DE RIESGOS'!$H333,"C",'MAPA DE RIESGOS'!$AF333),"")</f>
        <v/>
      </c>
      <c r="AZ23" s="355" t="str">
        <f>IF(AND('MAPA DE RIESGOS'!$AP334="Muy Alta",'MAPA DE RIESGOS'!$AR334="Moderado"),CONCATENATE("R",'MAPA DE RIESGOS'!$H334,"C",'MAPA DE RIESGOS'!$AF334),"")</f>
        <v/>
      </c>
      <c r="BA23" s="355" t="str">
        <f>IF(AND('MAPA DE RIESGOS'!$AP335="Muy Alta",'MAPA DE RIESGOS'!$AR335="Moderado"),CONCATENATE("R",'MAPA DE RIESGOS'!$H335,"C",'MAPA DE RIESGOS'!$AF335),"")</f>
        <v/>
      </c>
      <c r="BB23" s="355" t="str">
        <f>IF(AND('MAPA DE RIESGOS'!$AP336="Muy Alta",'MAPA DE RIESGOS'!$AR336="Moderado"),CONCATENATE("R",'MAPA DE RIESGOS'!$H336,"C",'MAPA DE RIESGOS'!$AF336),"")</f>
        <v/>
      </c>
      <c r="BC23" s="355" t="str">
        <f>IF(AND('MAPA DE RIESGOS'!$AP337="Muy Alta",'MAPA DE RIESGOS'!$AR337="Moderado"),CONCATENATE("R",'MAPA DE RIESGOS'!$H337,"C",'MAPA DE RIESGOS'!$AF337),"")</f>
        <v/>
      </c>
      <c r="BD23" s="355" t="str">
        <f>IF(AND('MAPA DE RIESGOS'!$AP338="Muy Alta",'MAPA DE RIESGOS'!$AR338="Moderado"),CONCATENATE("R",'MAPA DE RIESGOS'!$H338,"C",'MAPA DE RIESGOS'!$AF338),"")</f>
        <v/>
      </c>
      <c r="BE23" s="355" t="str">
        <f>IF(AND('MAPA DE RIESGOS'!$AP339="Muy Alta",'MAPA DE RIESGOS'!$AR339="Moderado"),CONCATENATE("R",'MAPA DE RIESGOS'!$H339,"C",'MAPA DE RIESGOS'!$AF339),"")</f>
        <v/>
      </c>
      <c r="BF23" s="355" t="str">
        <f>IF(AND('MAPA DE RIESGOS'!$AP340="Muy Alta",'MAPA DE RIESGOS'!$AR340="Moderado"),CONCATENATE("R",'MAPA DE RIESGOS'!$H340,"C",'MAPA DE RIESGOS'!$AF340),"")</f>
        <v/>
      </c>
      <c r="BG23" s="355" t="str">
        <f>IF(AND('MAPA DE RIESGOS'!$AP341="Muy Alta",'MAPA DE RIESGOS'!$AR341="Moderado"),CONCATENATE("R",'MAPA DE RIESGOS'!$H341,"C",'MAPA DE RIESGOS'!$AF341),"")</f>
        <v/>
      </c>
      <c r="BH23" s="355" t="str">
        <f>IF(AND('MAPA DE RIESGOS'!$AP342="Muy Alta",'MAPA DE RIESGOS'!$AR342="Moderado"),CONCATENATE("R",'MAPA DE RIESGOS'!$H342,"C",'MAPA DE RIESGOS'!$AF342),"")</f>
        <v/>
      </c>
      <c r="BI23" s="355" t="str">
        <f>IF(AND('MAPA DE RIESGOS'!$AP343="Muy Alta",'MAPA DE RIESGOS'!$AR343="Moderado"),CONCATENATE("R",'MAPA DE RIESGOS'!$H343,"C",'MAPA DE RIESGOS'!$AF343),"")</f>
        <v/>
      </c>
      <c r="BJ23" s="355" t="str">
        <f>IF(AND('MAPA DE RIESGOS'!$AP344="Muy Alta",'MAPA DE RIESGOS'!$AR344="Moderado"),CONCATENATE("R",'MAPA DE RIESGOS'!$H344,"C",'MAPA DE RIESGOS'!$AF344),"")</f>
        <v/>
      </c>
      <c r="BK23" s="356" t="str">
        <f>IF(AND('MAPA DE RIESGOS'!$AP345="Muy Alta",'MAPA DE RIESGOS'!$AR345="Moderado"),CONCATENATE("R",'MAPA DE RIESGOS'!$H345,"C",'MAPA DE RIESGOS'!$AF345),"")</f>
        <v/>
      </c>
      <c r="BL23" s="354" t="str">
        <f>IF(AND('MAPA DE RIESGOS'!$AP328="Muy Alta",'MAPA DE RIESGOS'!$AR328="Mayor"),CONCATENATE("R",'MAPA DE RIESGOS'!$H328,"C",'MAPA DE RIESGOS'!$AF328),"")</f>
        <v/>
      </c>
      <c r="BM23" s="355" t="str">
        <f>IF(AND('MAPA DE RIESGOS'!$AP329="Muy Alta",'MAPA DE RIESGOS'!$AR329="Mayor"),CONCATENATE("R",'MAPA DE RIESGOS'!$H329,"C",'MAPA DE RIESGOS'!$AF329),"")</f>
        <v/>
      </c>
      <c r="BN23" s="355" t="str">
        <f>IF(AND('MAPA DE RIESGOS'!$AP330="Muy Alta",'MAPA DE RIESGOS'!$AR330="Mayor"),CONCATENATE("R",'MAPA DE RIESGOS'!$H330,"C",'MAPA DE RIESGOS'!$AF330),"")</f>
        <v/>
      </c>
      <c r="BO23" s="355" t="str">
        <f>IF(AND('MAPA DE RIESGOS'!$AP331="Muy Alta",'MAPA DE RIESGOS'!$AR331="Mayor"),CONCATENATE("R",'MAPA DE RIESGOS'!$H331,"C",'MAPA DE RIESGOS'!$AF331),"")</f>
        <v/>
      </c>
      <c r="BP23" s="355" t="str">
        <f>IF(AND('MAPA DE RIESGOS'!$AP332="Muy Alta",'MAPA DE RIESGOS'!$AR332="Mayor"),CONCATENATE("R",'MAPA DE RIESGOS'!$H332,"C",'MAPA DE RIESGOS'!$AF332),"")</f>
        <v/>
      </c>
      <c r="BQ23" s="355" t="str">
        <f>IF(AND('MAPA DE RIESGOS'!$AP333="Muy Alta",'MAPA DE RIESGOS'!$AR333="Mayor"),CONCATENATE("R",'MAPA DE RIESGOS'!$H333,"C",'MAPA DE RIESGOS'!$AF333),"")</f>
        <v/>
      </c>
      <c r="BR23" s="355" t="str">
        <f>IF(AND('MAPA DE RIESGOS'!$AP334="Muy Alta",'MAPA DE RIESGOS'!$AR334="Mayor"),CONCATENATE("R",'MAPA DE RIESGOS'!$H334,"C",'MAPA DE RIESGOS'!$AF334),"")</f>
        <v/>
      </c>
      <c r="BS23" s="355" t="str">
        <f>IF(AND('MAPA DE RIESGOS'!$AP335="Muy Alta",'MAPA DE RIESGOS'!$AR335="Mayor"),CONCATENATE("R",'MAPA DE RIESGOS'!$H335,"C",'MAPA DE RIESGOS'!$AF335),"")</f>
        <v/>
      </c>
      <c r="BT23" s="355" t="str">
        <f>IF(AND('MAPA DE RIESGOS'!$AP336="Muy Alta",'MAPA DE RIESGOS'!$AR336="Mayor"),CONCATENATE("R",'MAPA DE RIESGOS'!$H336,"C",'MAPA DE RIESGOS'!$AF336),"")</f>
        <v/>
      </c>
      <c r="BU23" s="355" t="str">
        <f>IF(AND('MAPA DE RIESGOS'!$AP337="Muy Alta",'MAPA DE RIESGOS'!$AR337="Mayor"),CONCATENATE("R",'MAPA DE RIESGOS'!$H337,"C",'MAPA DE RIESGOS'!$AF337),"")</f>
        <v/>
      </c>
      <c r="BV23" s="355" t="str">
        <f>IF(AND('MAPA DE RIESGOS'!$AP338="Muy Alta",'MAPA DE RIESGOS'!$AR338="Mayor"),CONCATENATE("R",'MAPA DE RIESGOS'!$H338,"C",'MAPA DE RIESGOS'!$AF338),"")</f>
        <v/>
      </c>
      <c r="BW23" s="355" t="str">
        <f>IF(AND('MAPA DE RIESGOS'!$AP339="Muy Alta",'MAPA DE RIESGOS'!$AR339="Mayor"),CONCATENATE("R",'MAPA DE RIESGOS'!$H339,"C",'MAPA DE RIESGOS'!$AF339),"")</f>
        <v/>
      </c>
      <c r="BX23" s="355" t="str">
        <f>IF(AND('MAPA DE RIESGOS'!$AP340="Muy Alta",'MAPA DE RIESGOS'!$AR340="Mayor"),CONCATENATE("R",'MAPA DE RIESGOS'!$H340,"C",'MAPA DE RIESGOS'!$AF340),"")</f>
        <v/>
      </c>
      <c r="BY23" s="355" t="str">
        <f>IF(AND('MAPA DE RIESGOS'!$AP341="Muy Alta",'MAPA DE RIESGOS'!$AR341="Mayor"),CONCATENATE("R",'MAPA DE RIESGOS'!$H341,"C",'MAPA DE RIESGOS'!$AF341),"")</f>
        <v/>
      </c>
      <c r="BZ23" s="355" t="str">
        <f>IF(AND('MAPA DE RIESGOS'!$AP342="Muy Alta",'MAPA DE RIESGOS'!$AR342="Mayor"),CONCATENATE("R",'MAPA DE RIESGOS'!$H342,"C",'MAPA DE RIESGOS'!$AF342),"")</f>
        <v/>
      </c>
      <c r="CA23" s="355" t="str">
        <f>IF(AND('MAPA DE RIESGOS'!$AP343="Muy Alta",'MAPA DE RIESGOS'!$AR343="Mayor"),CONCATENATE("R",'MAPA DE RIESGOS'!$H343,"C",'MAPA DE RIESGOS'!$AF343),"")</f>
        <v/>
      </c>
      <c r="CB23" s="355" t="str">
        <f>IF(AND('MAPA DE RIESGOS'!$AP344="Muy Alta",'MAPA DE RIESGOS'!$AR344="Mayor"),CONCATENATE("R",'MAPA DE RIESGOS'!$H344,"C",'MAPA DE RIESGOS'!$AF344),"")</f>
        <v/>
      </c>
      <c r="CC23" s="356" t="str">
        <f>IF(AND('MAPA DE RIESGOS'!$AP345="Muy Alta",'MAPA DE RIESGOS'!$AR345="Mayor"),CONCATENATE("R",'MAPA DE RIESGOS'!$H345,"C",'MAPA DE RIESGOS'!$AF345),"")</f>
        <v/>
      </c>
      <c r="CD23" s="357" t="str">
        <f>IF(AND('MAPA DE RIESGOS'!$AP328="Muy Alta",'MAPA DE RIESGOS'!$AR328="Catastrófico"),CONCATENATE("R",'MAPA DE RIESGOS'!$H328,"C",'MAPA DE RIESGOS'!$AF328),"")</f>
        <v/>
      </c>
      <c r="CE23" s="357" t="str">
        <f>IF(AND('MAPA DE RIESGOS'!$AP329="Muy Alta",'MAPA DE RIESGOS'!$AR329="Catastrófico"),CONCATENATE("R",'MAPA DE RIESGOS'!$H329,"C",'MAPA DE RIESGOS'!$AF329),"")</f>
        <v/>
      </c>
      <c r="CF23" s="357" t="str">
        <f>IF(AND('MAPA DE RIESGOS'!$AP330="Muy Alta",'MAPA DE RIESGOS'!$AR330="Catastrófico"),CONCATENATE("R",'MAPA DE RIESGOS'!$H330,"C",'MAPA DE RIESGOS'!$AF330),"")</f>
        <v/>
      </c>
      <c r="CG23" s="357" t="str">
        <f>IF(AND('MAPA DE RIESGOS'!$AP331="Muy Alta",'MAPA DE RIESGOS'!$AR331="Catastrófico"),CONCATENATE("R",'MAPA DE RIESGOS'!$H331,"C",'MAPA DE RIESGOS'!$AF331),"")</f>
        <v/>
      </c>
      <c r="CH23" s="357" t="str">
        <f>IF(AND('MAPA DE RIESGOS'!$AP332="Muy Alta",'MAPA DE RIESGOS'!$AR332="Catastrófico"),CONCATENATE("R",'MAPA DE RIESGOS'!$H332,"C",'MAPA DE RIESGOS'!$AF332),"")</f>
        <v/>
      </c>
      <c r="CI23" s="357" t="str">
        <f>IF(AND('MAPA DE RIESGOS'!$AP333="Muy Alta",'MAPA DE RIESGOS'!$AR333="Catastrófico"),CONCATENATE("R",'MAPA DE RIESGOS'!$H333,"C",'MAPA DE RIESGOS'!$AF333),"")</f>
        <v/>
      </c>
      <c r="CJ23" s="357" t="str">
        <f>IF(AND('MAPA DE RIESGOS'!$AP334="Muy Alta",'MAPA DE RIESGOS'!$AR334="Catastrófico"),CONCATENATE("R",'MAPA DE RIESGOS'!$H334,"C",'MAPA DE RIESGOS'!$AF334),"")</f>
        <v/>
      </c>
      <c r="CK23" s="357" t="str">
        <f>IF(AND('MAPA DE RIESGOS'!$AP335="Muy Alta",'MAPA DE RIESGOS'!$AR335="Catastrófico"),CONCATENATE("R",'MAPA DE RIESGOS'!$H335,"C",'MAPA DE RIESGOS'!$AF335),"")</f>
        <v/>
      </c>
      <c r="CL23" s="357" t="str">
        <f>IF(AND('MAPA DE RIESGOS'!$AP336="Muy Alta",'MAPA DE RIESGOS'!$AR336="Catastrófico"),CONCATENATE("R",'MAPA DE RIESGOS'!$H336,"C",'MAPA DE RIESGOS'!$AF336),"")</f>
        <v/>
      </c>
      <c r="CM23" s="357" t="str">
        <f>IF(AND('MAPA DE RIESGOS'!$AP337="Muy Alta",'MAPA DE RIESGOS'!$AR337="Catastrófico"),CONCATENATE("R",'MAPA DE RIESGOS'!$H337,"C",'MAPA DE RIESGOS'!$AF337),"")</f>
        <v/>
      </c>
      <c r="CN23" s="357" t="str">
        <f>IF(AND('MAPA DE RIESGOS'!$AP338="Muy Alta",'MAPA DE RIESGOS'!$AR338="Catastrófico"),CONCATENATE("R",'MAPA DE RIESGOS'!$H338,"C",'MAPA DE RIESGOS'!$AF338),"")</f>
        <v/>
      </c>
      <c r="CO23" s="357" t="str">
        <f>IF(AND('MAPA DE RIESGOS'!$AP339="Muy Alta",'MAPA DE RIESGOS'!$AR339="Catastrófico"),CONCATENATE("R",'MAPA DE RIESGOS'!$H339,"C",'MAPA DE RIESGOS'!$AF339),"")</f>
        <v/>
      </c>
      <c r="CP23" s="357" t="str">
        <f>IF(AND('MAPA DE RIESGOS'!$AP340="Muy Alta",'MAPA DE RIESGOS'!$AR340="Catastrófico"),CONCATENATE("R",'MAPA DE RIESGOS'!$H340,"C",'MAPA DE RIESGOS'!$AF340),"")</f>
        <v/>
      </c>
      <c r="CQ23" s="357" t="str">
        <f>IF(AND('MAPA DE RIESGOS'!$AP341="Muy Alta",'MAPA DE RIESGOS'!$AR341="Catastrófico"),CONCATENATE("R",'MAPA DE RIESGOS'!$H341,"C",'MAPA DE RIESGOS'!$AF341),"")</f>
        <v/>
      </c>
      <c r="CR23" s="357" t="str">
        <f>IF(AND('MAPA DE RIESGOS'!$AP342="Muy Alta",'MAPA DE RIESGOS'!$AR342="Catastrófico"),CONCATENATE("R",'MAPA DE RIESGOS'!$H342,"C",'MAPA DE RIESGOS'!$AF342),"")</f>
        <v/>
      </c>
      <c r="CS23" s="357" t="str">
        <f>IF(AND('MAPA DE RIESGOS'!$AP343="Muy Alta",'MAPA DE RIESGOS'!$AR343="Catastrófico"),CONCATENATE("R",'MAPA DE RIESGOS'!$H343,"C",'MAPA DE RIESGOS'!$AF343),"")</f>
        <v/>
      </c>
      <c r="CT23" s="357" t="str">
        <f>IF(AND('MAPA DE RIESGOS'!$AP344="Muy Alta",'MAPA DE RIESGOS'!$AR344="Catastrófico"),CONCATENATE("R",'MAPA DE RIESGOS'!$H344,"C",'MAPA DE RIESGOS'!$AF344),"")</f>
        <v/>
      </c>
      <c r="CU23" s="358" t="str">
        <f>IF(AND('MAPA DE RIESGOS'!$AP345="Muy Alta",'MAPA DE RIESGOS'!$AR345="Catastrófico"),CONCATENATE("R",'MAPA DE RIESGOS'!$H345,"C",'MAPA DE RIESGOS'!$AF345),"")</f>
        <v/>
      </c>
      <c r="CV23" s="67"/>
      <c r="CW23" s="900"/>
      <c r="CX23" s="901"/>
      <c r="CY23" s="901"/>
      <c r="CZ23" s="901"/>
      <c r="DA23" s="901"/>
      <c r="DB23" s="902"/>
    </row>
    <row r="24" spans="2:106" ht="32.5" customHeight="1">
      <c r="B24" s="893"/>
      <c r="C24" s="893"/>
      <c r="D24" s="894"/>
      <c r="E24" s="882"/>
      <c r="F24" s="883"/>
      <c r="G24" s="883"/>
      <c r="H24" s="883"/>
      <c r="I24" s="884"/>
      <c r="J24" s="354" t="str">
        <f>IF(AND('MAPA DE RIESGOS'!$AP346="Muy Alta",'MAPA DE RIESGOS'!$AR346="Leve"),CONCATENATE("R",'MAPA DE RIESGOS'!$H346,"C",'MAPA DE RIESGOS'!$AF346),"")</f>
        <v/>
      </c>
      <c r="K24" s="355" t="str">
        <f>IF(AND('MAPA DE RIESGOS'!$AP347="Muy Alta",'MAPA DE RIESGOS'!$AR347="Leve"),CONCATENATE("R",'MAPA DE RIESGOS'!$H347,"C",'MAPA DE RIESGOS'!$AF347),"")</f>
        <v/>
      </c>
      <c r="L24" s="355" t="str">
        <f>IF(AND('MAPA DE RIESGOS'!$AP348="Muy Alta",'MAPA DE RIESGOS'!$AR348="Leve"),CONCATENATE("R",'MAPA DE RIESGOS'!$H348,"C",'MAPA DE RIESGOS'!$AF348),"")</f>
        <v/>
      </c>
      <c r="M24" s="355" t="str">
        <f>IF(AND('MAPA DE RIESGOS'!$AP349="Muy Alta",'MAPA DE RIESGOS'!$AR349="Leve"),CONCATENATE("R",'MAPA DE RIESGOS'!$H349,"C",'MAPA DE RIESGOS'!$AF349),"")</f>
        <v/>
      </c>
      <c r="N24" s="355" t="str">
        <f>IF(AND('MAPA DE RIESGOS'!$AP350="Muy Alta",'MAPA DE RIESGOS'!$AR350="Leve"),CONCATENATE("R",'MAPA DE RIESGOS'!$H350,"C",'MAPA DE RIESGOS'!$AF350),"")</f>
        <v/>
      </c>
      <c r="O24" s="355" t="str">
        <f>IF(AND('MAPA DE RIESGOS'!$AP351="Muy Alta",'MAPA DE RIESGOS'!$AR351="Leve"),CONCATENATE("R",'MAPA DE RIESGOS'!$H351,"C",'MAPA DE RIESGOS'!$AF351),"")</f>
        <v/>
      </c>
      <c r="P24" s="355" t="str">
        <f>IF(AND('MAPA DE RIESGOS'!$AP352="Muy Alta",'MAPA DE RIESGOS'!$AR352="Leve"),CONCATENATE("R",'MAPA DE RIESGOS'!$H352,"C",'MAPA DE RIESGOS'!$AF352),"")</f>
        <v/>
      </c>
      <c r="Q24" s="355" t="str">
        <f>IF(AND('MAPA DE RIESGOS'!$AP353="Muy Alta",'MAPA DE RIESGOS'!$AR353="Leve"),CONCATENATE("R",'MAPA DE RIESGOS'!$H353,"C",'MAPA DE RIESGOS'!$AF353),"")</f>
        <v/>
      </c>
      <c r="R24" s="355" t="str">
        <f>IF(AND('MAPA DE RIESGOS'!$AP354="Muy Alta",'MAPA DE RIESGOS'!$AR354="Leve"),CONCATENATE("R",'MAPA DE RIESGOS'!$H354,"C",'MAPA DE RIESGOS'!$AF354),"")</f>
        <v/>
      </c>
      <c r="S24" s="355" t="str">
        <f>IF(AND('MAPA DE RIESGOS'!$AP355="Muy Alta",'MAPA DE RIESGOS'!$AR355="Leve"),CONCATENATE("R",'MAPA DE RIESGOS'!$H355,"C",'MAPA DE RIESGOS'!$AF355),"")</f>
        <v/>
      </c>
      <c r="T24" s="355" t="str">
        <f>IF(AND('MAPA DE RIESGOS'!$AP356="Muy Alta",'MAPA DE RIESGOS'!$AR356="Leve"),CONCATENATE("R",'MAPA DE RIESGOS'!$H356,"C",'MAPA DE RIESGOS'!$AF356),"")</f>
        <v/>
      </c>
      <c r="U24" s="355" t="str">
        <f>IF(AND('MAPA DE RIESGOS'!$AP357="Muy Alta",'MAPA DE RIESGOS'!$AR357="Leve"),CONCATENATE("R",'MAPA DE RIESGOS'!$H357,"C",'MAPA DE RIESGOS'!$AF357),"")</f>
        <v/>
      </c>
      <c r="V24" s="355" t="str">
        <f>IF(AND('MAPA DE RIESGOS'!$AP358="Muy Alta",'MAPA DE RIESGOS'!$AR358="Leve"),CONCATENATE("R",'MAPA DE RIESGOS'!$H358,"C",'MAPA DE RIESGOS'!$AF358),"")</f>
        <v/>
      </c>
      <c r="W24" s="355" t="str">
        <f>IF(AND('MAPA DE RIESGOS'!$AP359="Muy Alta",'MAPA DE RIESGOS'!$AR359="Leve"),CONCATENATE("R",'MAPA DE RIESGOS'!$H359,"C",'MAPA DE RIESGOS'!$AF359),"")</f>
        <v/>
      </c>
      <c r="X24" s="355" t="str">
        <f>IF(AND('MAPA DE RIESGOS'!$AP360="Muy Alta",'MAPA DE RIESGOS'!$AR360="Leve"),CONCATENATE("R",'MAPA DE RIESGOS'!$H360,"C",'MAPA DE RIESGOS'!$AF360),"")</f>
        <v/>
      </c>
      <c r="Y24" s="355" t="str">
        <f>IF(AND('MAPA DE RIESGOS'!$AP361="Muy Alta",'MAPA DE RIESGOS'!$AR361="Leve"),CONCATENATE("R",'MAPA DE RIESGOS'!$H361,"C",'MAPA DE RIESGOS'!$AF361),"")</f>
        <v/>
      </c>
      <c r="Z24" s="355" t="str">
        <f>IF(AND('MAPA DE RIESGOS'!$AP362="Muy Alta",'MAPA DE RIESGOS'!$AR362="Leve"),CONCATENATE("R",'MAPA DE RIESGOS'!$H362,"C",'MAPA DE RIESGOS'!$AF362),"")</f>
        <v/>
      </c>
      <c r="AA24" s="356" t="str">
        <f>IF(AND('MAPA DE RIESGOS'!$AP363="Muy Alta",'MAPA DE RIESGOS'!$AR363="Leve"),CONCATENATE("R",'MAPA DE RIESGOS'!$H363,"C",'MAPA DE RIESGOS'!$AF363),"")</f>
        <v/>
      </c>
      <c r="AB24" s="354" t="str">
        <f>IF(AND('MAPA DE RIESGOS'!$AP346="Muy Alta",'MAPA DE RIESGOS'!$AR346="Menor"),CONCATENATE("R",'MAPA DE RIESGOS'!$H346,"C",'MAPA DE RIESGOS'!$AF346),"")</f>
        <v/>
      </c>
      <c r="AC24" s="355" t="str">
        <f>IF(AND('MAPA DE RIESGOS'!$AP347="Muy Alta",'MAPA DE RIESGOS'!$AR347="Menor"),CONCATENATE("R",'MAPA DE RIESGOS'!$H347,"C",'MAPA DE RIESGOS'!$AF347),"")</f>
        <v/>
      </c>
      <c r="AD24" s="355" t="str">
        <f>IF(AND('MAPA DE RIESGOS'!$AP348="Muy Alta",'MAPA DE RIESGOS'!$AR348="Menor"),CONCATENATE("R",'MAPA DE RIESGOS'!$H348,"C",'MAPA DE RIESGOS'!$AF348),"")</f>
        <v/>
      </c>
      <c r="AE24" s="355" t="str">
        <f>IF(AND('MAPA DE RIESGOS'!$AP349="Muy Alta",'MAPA DE RIESGOS'!$AR349="Menor"),CONCATENATE("R",'MAPA DE RIESGOS'!$H349,"C",'MAPA DE RIESGOS'!$AF349),"")</f>
        <v/>
      </c>
      <c r="AF24" s="355" t="str">
        <f>IF(AND('MAPA DE RIESGOS'!$AP350="Muy Alta",'MAPA DE RIESGOS'!$AR350="Menor"),CONCATENATE("R",'MAPA DE RIESGOS'!$H350,"C",'MAPA DE RIESGOS'!$AF350),"")</f>
        <v/>
      </c>
      <c r="AG24" s="355" t="str">
        <f>IF(AND('MAPA DE RIESGOS'!$AP351="Muy Alta",'MAPA DE RIESGOS'!$AR351="Menor"),CONCATENATE("R",'MAPA DE RIESGOS'!$H351,"C",'MAPA DE RIESGOS'!$AF351),"")</f>
        <v/>
      </c>
      <c r="AH24" s="355" t="str">
        <f>IF(AND('MAPA DE RIESGOS'!$AP352="Muy Alta",'MAPA DE RIESGOS'!$AR352="Menor"),CONCATENATE("R",'MAPA DE RIESGOS'!$H352,"C",'MAPA DE RIESGOS'!$AF352),"")</f>
        <v/>
      </c>
      <c r="AI24" s="355" t="str">
        <f>IF(AND('MAPA DE RIESGOS'!$AP353="Muy Alta",'MAPA DE RIESGOS'!$AR353="Menor"),CONCATENATE("R",'MAPA DE RIESGOS'!$H353,"C",'MAPA DE RIESGOS'!$AF353),"")</f>
        <v/>
      </c>
      <c r="AJ24" s="355" t="str">
        <f>IF(AND('MAPA DE RIESGOS'!$AP354="Muy Alta",'MAPA DE RIESGOS'!$AR354="Menor"),CONCATENATE("R",'MAPA DE RIESGOS'!$H354,"C",'MAPA DE RIESGOS'!$AF354),"")</f>
        <v/>
      </c>
      <c r="AK24" s="355" t="str">
        <f>IF(AND('MAPA DE RIESGOS'!$AP355="Muy Alta",'MAPA DE RIESGOS'!$AR355="Menor"),CONCATENATE("R",'MAPA DE RIESGOS'!$H355,"C",'MAPA DE RIESGOS'!$AF355),"")</f>
        <v/>
      </c>
      <c r="AL24" s="355" t="str">
        <f>IF(AND('MAPA DE RIESGOS'!$AP356="Muy Alta",'MAPA DE RIESGOS'!$AR356="Menor"),CONCATENATE("R",'MAPA DE RIESGOS'!$H356,"C",'MAPA DE RIESGOS'!$AF356),"")</f>
        <v/>
      </c>
      <c r="AM24" s="355" t="str">
        <f>IF(AND('MAPA DE RIESGOS'!$AP357="Muy Alta",'MAPA DE RIESGOS'!$AR357="Menor"),CONCATENATE("R",'MAPA DE RIESGOS'!$H357,"C",'MAPA DE RIESGOS'!$AF357),"")</f>
        <v/>
      </c>
      <c r="AN24" s="355" t="str">
        <f>IF(AND('MAPA DE RIESGOS'!$AP358="Muy Alta",'MAPA DE RIESGOS'!$AR358="Menor"),CONCATENATE("R",'MAPA DE RIESGOS'!$H358,"C",'MAPA DE RIESGOS'!$AF358),"")</f>
        <v/>
      </c>
      <c r="AO24" s="355" t="str">
        <f>IF(AND('MAPA DE RIESGOS'!$AP359="Muy Alta",'MAPA DE RIESGOS'!$AR359="Menor"),CONCATENATE("R",'MAPA DE RIESGOS'!$H359,"C",'MAPA DE RIESGOS'!$AF359),"")</f>
        <v/>
      </c>
      <c r="AP24" s="355" t="str">
        <f>IF(AND('MAPA DE RIESGOS'!$AP360="Muy Alta",'MAPA DE RIESGOS'!$AR360="Menor"),CONCATENATE("R",'MAPA DE RIESGOS'!$H360,"C",'MAPA DE RIESGOS'!$AF360),"")</f>
        <v/>
      </c>
      <c r="AQ24" s="355" t="str">
        <f>IF(AND('MAPA DE RIESGOS'!$AP361="Muy Alta",'MAPA DE RIESGOS'!$AR361="Menor"),CONCATENATE("R",'MAPA DE RIESGOS'!$H361,"C",'MAPA DE RIESGOS'!$AF361),"")</f>
        <v/>
      </c>
      <c r="AR24" s="355" t="str">
        <f>IF(AND('MAPA DE RIESGOS'!$AP362="Muy Alta",'MAPA DE RIESGOS'!$AR362="Menor"),CONCATENATE("R",'MAPA DE RIESGOS'!$H362,"C",'MAPA DE RIESGOS'!$AF362),"")</f>
        <v/>
      </c>
      <c r="AS24" s="356" t="str">
        <f>IF(AND('MAPA DE RIESGOS'!$AP363="Muy Alta",'MAPA DE RIESGOS'!$AR363="Menor"),CONCATENATE("R",'MAPA DE RIESGOS'!$H363,"C",'MAPA DE RIESGOS'!$AF363),"")</f>
        <v/>
      </c>
      <c r="AT24" s="354" t="str">
        <f>IF(AND('MAPA DE RIESGOS'!$AP346="Muy Alta",'MAPA DE RIESGOS'!$AR346="Moderado"),CONCATENATE("R",'MAPA DE RIESGOS'!$H346,"C",'MAPA DE RIESGOS'!$AF346),"")</f>
        <v/>
      </c>
      <c r="AU24" s="355" t="str">
        <f>IF(AND('MAPA DE RIESGOS'!$AP347="Muy Alta",'MAPA DE RIESGOS'!$AR347="Moderado"),CONCATENATE("R",'MAPA DE RIESGOS'!$H347,"C",'MAPA DE RIESGOS'!$AF347),"")</f>
        <v/>
      </c>
      <c r="AV24" s="355" t="str">
        <f>IF(AND('MAPA DE RIESGOS'!$AP348="Muy Alta",'MAPA DE RIESGOS'!$AR348="Moderado"),CONCATENATE("R",'MAPA DE RIESGOS'!$H348,"C",'MAPA DE RIESGOS'!$AF348),"")</f>
        <v/>
      </c>
      <c r="AW24" s="355" t="str">
        <f>IF(AND('MAPA DE RIESGOS'!$AP349="Muy Alta",'MAPA DE RIESGOS'!$AR349="Moderado"),CONCATENATE("R",'MAPA DE RIESGOS'!$H349,"C",'MAPA DE RIESGOS'!$AF349),"")</f>
        <v/>
      </c>
      <c r="AX24" s="355" t="str">
        <f>IF(AND('MAPA DE RIESGOS'!$AP350="Muy Alta",'MAPA DE RIESGOS'!$AR350="Moderado"),CONCATENATE("R",'MAPA DE RIESGOS'!$H350,"C",'MAPA DE RIESGOS'!$AF350),"")</f>
        <v/>
      </c>
      <c r="AY24" s="355" t="str">
        <f>IF(AND('MAPA DE RIESGOS'!$AP351="Muy Alta",'MAPA DE RIESGOS'!$AR351="Moderado"),CONCATENATE("R",'MAPA DE RIESGOS'!$H351,"C",'MAPA DE RIESGOS'!$AF351),"")</f>
        <v/>
      </c>
      <c r="AZ24" s="355" t="str">
        <f>IF(AND('MAPA DE RIESGOS'!$AP352="Muy Alta",'MAPA DE RIESGOS'!$AR352="Moderado"),CONCATENATE("R",'MAPA DE RIESGOS'!$H352,"C",'MAPA DE RIESGOS'!$AF352),"")</f>
        <v/>
      </c>
      <c r="BA24" s="355" t="str">
        <f>IF(AND('MAPA DE RIESGOS'!$AP353="Muy Alta",'MAPA DE RIESGOS'!$AR353="Moderado"),CONCATENATE("R",'MAPA DE RIESGOS'!$H353,"C",'MAPA DE RIESGOS'!$AF353),"")</f>
        <v/>
      </c>
      <c r="BB24" s="355" t="str">
        <f>IF(AND('MAPA DE RIESGOS'!$AP354="Muy Alta",'MAPA DE RIESGOS'!$AR354="Moderado"),CONCATENATE("R",'MAPA DE RIESGOS'!$H354,"C",'MAPA DE RIESGOS'!$AF354),"")</f>
        <v/>
      </c>
      <c r="BC24" s="355" t="str">
        <f>IF(AND('MAPA DE RIESGOS'!$AP355="Muy Alta",'MAPA DE RIESGOS'!$AR355="Moderado"),CONCATENATE("R",'MAPA DE RIESGOS'!$H355,"C",'MAPA DE RIESGOS'!$AF355),"")</f>
        <v/>
      </c>
      <c r="BD24" s="355" t="str">
        <f>IF(AND('MAPA DE RIESGOS'!$AP356="Muy Alta",'MAPA DE RIESGOS'!$AR356="Moderado"),CONCATENATE("R",'MAPA DE RIESGOS'!$H356,"C",'MAPA DE RIESGOS'!$AF356),"")</f>
        <v/>
      </c>
      <c r="BE24" s="355" t="str">
        <f>IF(AND('MAPA DE RIESGOS'!$AP357="Muy Alta",'MAPA DE RIESGOS'!$AR357="Moderado"),CONCATENATE("R",'MAPA DE RIESGOS'!$H357,"C",'MAPA DE RIESGOS'!$AF357),"")</f>
        <v/>
      </c>
      <c r="BF24" s="355" t="str">
        <f>IF(AND('MAPA DE RIESGOS'!$AP358="Muy Alta",'MAPA DE RIESGOS'!$AR358="Moderado"),CONCATENATE("R",'MAPA DE RIESGOS'!$H358,"C",'MAPA DE RIESGOS'!$AF358),"")</f>
        <v/>
      </c>
      <c r="BG24" s="355" t="str">
        <f>IF(AND('MAPA DE RIESGOS'!$AP359="Muy Alta",'MAPA DE RIESGOS'!$AR359="Moderado"),CONCATENATE("R",'MAPA DE RIESGOS'!$H359,"C",'MAPA DE RIESGOS'!$AF359),"")</f>
        <v/>
      </c>
      <c r="BH24" s="355" t="str">
        <f>IF(AND('MAPA DE RIESGOS'!$AP360="Muy Alta",'MAPA DE RIESGOS'!$AR360="Moderado"),CONCATENATE("R",'MAPA DE RIESGOS'!$H360,"C",'MAPA DE RIESGOS'!$AF360),"")</f>
        <v/>
      </c>
      <c r="BI24" s="355" t="str">
        <f>IF(AND('MAPA DE RIESGOS'!$AP361="Muy Alta",'MAPA DE RIESGOS'!$AR361="Moderado"),CONCATENATE("R",'MAPA DE RIESGOS'!$H361,"C",'MAPA DE RIESGOS'!$AF361),"")</f>
        <v/>
      </c>
      <c r="BJ24" s="355" t="str">
        <f>IF(AND('MAPA DE RIESGOS'!$AP362="Muy Alta",'MAPA DE RIESGOS'!$AR362="Moderado"),CONCATENATE("R",'MAPA DE RIESGOS'!$H362,"C",'MAPA DE RIESGOS'!$AF362),"")</f>
        <v/>
      </c>
      <c r="BK24" s="356" t="str">
        <f>IF(AND('MAPA DE RIESGOS'!$AP363="Muy Alta",'MAPA DE RIESGOS'!$AR363="Moderado"),CONCATENATE("R",'MAPA DE RIESGOS'!$H363,"C",'MAPA DE RIESGOS'!$AF363),"")</f>
        <v/>
      </c>
      <c r="BL24" s="354" t="str">
        <f>IF(AND('MAPA DE RIESGOS'!$AP346="Muy Alta",'MAPA DE RIESGOS'!$AR346="Mayor"),CONCATENATE("R",'MAPA DE RIESGOS'!$H346,"C",'MAPA DE RIESGOS'!$AF346),"")</f>
        <v/>
      </c>
      <c r="BM24" s="355" t="str">
        <f>IF(AND('MAPA DE RIESGOS'!$AP347="Muy Alta",'MAPA DE RIESGOS'!$AR347="Mayor"),CONCATENATE("R",'MAPA DE RIESGOS'!$H347,"C",'MAPA DE RIESGOS'!$AF347),"")</f>
        <v/>
      </c>
      <c r="BN24" s="355" t="str">
        <f>IF(AND('MAPA DE RIESGOS'!$AP348="Muy Alta",'MAPA DE RIESGOS'!$AR348="Mayor"),CONCATENATE("R",'MAPA DE RIESGOS'!$H348,"C",'MAPA DE RIESGOS'!$AF348),"")</f>
        <v/>
      </c>
      <c r="BO24" s="355" t="str">
        <f>IF(AND('MAPA DE RIESGOS'!$AP349="Muy Alta",'MAPA DE RIESGOS'!$AR349="Mayor"),CONCATENATE("R",'MAPA DE RIESGOS'!$H349,"C",'MAPA DE RIESGOS'!$AF349),"")</f>
        <v/>
      </c>
      <c r="BP24" s="355" t="str">
        <f>IF(AND('MAPA DE RIESGOS'!$AP350="Muy Alta",'MAPA DE RIESGOS'!$AR350="Mayor"),CONCATENATE("R",'MAPA DE RIESGOS'!$H350,"C",'MAPA DE RIESGOS'!$AF350),"")</f>
        <v/>
      </c>
      <c r="BQ24" s="355" t="str">
        <f>IF(AND('MAPA DE RIESGOS'!$AP351="Muy Alta",'MAPA DE RIESGOS'!$AR351="Mayor"),CONCATENATE("R",'MAPA DE RIESGOS'!$H351,"C",'MAPA DE RIESGOS'!$AF351),"")</f>
        <v/>
      </c>
      <c r="BR24" s="355" t="str">
        <f>IF(AND('MAPA DE RIESGOS'!$AP352="Muy Alta",'MAPA DE RIESGOS'!$AR352="Mayor"),CONCATENATE("R",'MAPA DE RIESGOS'!$H352,"C",'MAPA DE RIESGOS'!$AF352),"")</f>
        <v/>
      </c>
      <c r="BS24" s="355" t="str">
        <f>IF(AND('MAPA DE RIESGOS'!$AP353="Muy Alta",'MAPA DE RIESGOS'!$AR353="Mayor"),CONCATENATE("R",'MAPA DE RIESGOS'!$H353,"C",'MAPA DE RIESGOS'!$AF353),"")</f>
        <v/>
      </c>
      <c r="BT24" s="355" t="str">
        <f>IF(AND('MAPA DE RIESGOS'!$AP354="Muy Alta",'MAPA DE RIESGOS'!$AR354="Mayor"),CONCATENATE("R",'MAPA DE RIESGOS'!$H354,"C",'MAPA DE RIESGOS'!$AF354),"")</f>
        <v/>
      </c>
      <c r="BU24" s="355" t="str">
        <f>IF(AND('MAPA DE RIESGOS'!$AP355="Muy Alta",'MAPA DE RIESGOS'!$AR355="Mayor"),CONCATENATE("R",'MAPA DE RIESGOS'!$H355,"C",'MAPA DE RIESGOS'!$AF355),"")</f>
        <v/>
      </c>
      <c r="BV24" s="355" t="str">
        <f>IF(AND('MAPA DE RIESGOS'!$AP356="Muy Alta",'MAPA DE RIESGOS'!$AR356="Mayor"),CONCATENATE("R",'MAPA DE RIESGOS'!$H356,"C",'MAPA DE RIESGOS'!$AF356),"")</f>
        <v/>
      </c>
      <c r="BW24" s="355" t="str">
        <f>IF(AND('MAPA DE RIESGOS'!$AP357="Muy Alta",'MAPA DE RIESGOS'!$AR357="Mayor"),CONCATENATE("R",'MAPA DE RIESGOS'!$H357,"C",'MAPA DE RIESGOS'!$AF357),"")</f>
        <v/>
      </c>
      <c r="BX24" s="355" t="str">
        <f>IF(AND('MAPA DE RIESGOS'!$AP358="Muy Alta",'MAPA DE RIESGOS'!$AR358="Mayor"),CONCATENATE("R",'MAPA DE RIESGOS'!$H358,"C",'MAPA DE RIESGOS'!$AF358),"")</f>
        <v/>
      </c>
      <c r="BY24" s="355" t="str">
        <f>IF(AND('MAPA DE RIESGOS'!$AP359="Muy Alta",'MAPA DE RIESGOS'!$AR359="Mayor"),CONCATENATE("R",'MAPA DE RIESGOS'!$H359,"C",'MAPA DE RIESGOS'!$AF359),"")</f>
        <v/>
      </c>
      <c r="BZ24" s="355" t="str">
        <f>IF(AND('MAPA DE RIESGOS'!$AP360="Muy Alta",'MAPA DE RIESGOS'!$AR360="Mayor"),CONCATENATE("R",'MAPA DE RIESGOS'!$H360,"C",'MAPA DE RIESGOS'!$AF360),"")</f>
        <v/>
      </c>
      <c r="CA24" s="355" t="str">
        <f>IF(AND('MAPA DE RIESGOS'!$AP361="Muy Alta",'MAPA DE RIESGOS'!$AR361="Mayor"),CONCATENATE("R",'MAPA DE RIESGOS'!$H361,"C",'MAPA DE RIESGOS'!$AF361),"")</f>
        <v/>
      </c>
      <c r="CB24" s="355" t="str">
        <f>IF(AND('MAPA DE RIESGOS'!$AP362="Muy Alta",'MAPA DE RIESGOS'!$AR362="Mayor"),CONCATENATE("R",'MAPA DE RIESGOS'!$H362,"C",'MAPA DE RIESGOS'!$AF362),"")</f>
        <v/>
      </c>
      <c r="CC24" s="356" t="str">
        <f>IF(AND('MAPA DE RIESGOS'!$AP363="Muy Alta",'MAPA DE RIESGOS'!$AR363="Mayor"),CONCATENATE("R",'MAPA DE RIESGOS'!$H363,"C",'MAPA DE RIESGOS'!$AF363),"")</f>
        <v/>
      </c>
      <c r="CD24" s="357" t="str">
        <f>IF(AND('MAPA DE RIESGOS'!$AP346="Muy Alta",'MAPA DE RIESGOS'!$AR346="Catastrófico"),CONCATENATE("R",'MAPA DE RIESGOS'!$H346,"C",'MAPA DE RIESGOS'!$AF346),"")</f>
        <v/>
      </c>
      <c r="CE24" s="357" t="str">
        <f>IF(AND('MAPA DE RIESGOS'!$AP347="Muy Alta",'MAPA DE RIESGOS'!$AR347="Catastrófico"),CONCATENATE("R",'MAPA DE RIESGOS'!$H347,"C",'MAPA DE RIESGOS'!$AF347),"")</f>
        <v/>
      </c>
      <c r="CF24" s="357" t="str">
        <f>IF(AND('MAPA DE RIESGOS'!$AP348="Muy Alta",'MAPA DE RIESGOS'!$AR348="Catastrófico"),CONCATENATE("R",'MAPA DE RIESGOS'!$H348,"C",'MAPA DE RIESGOS'!$AF348),"")</f>
        <v/>
      </c>
      <c r="CG24" s="357" t="str">
        <f>IF(AND('MAPA DE RIESGOS'!$AP349="Muy Alta",'MAPA DE RIESGOS'!$AR349="Catastrófico"),CONCATENATE("R",'MAPA DE RIESGOS'!$H349,"C",'MAPA DE RIESGOS'!$AF349),"")</f>
        <v/>
      </c>
      <c r="CH24" s="357" t="str">
        <f>IF(AND('MAPA DE RIESGOS'!$AP350="Muy Alta",'MAPA DE RIESGOS'!$AR350="Catastrófico"),CONCATENATE("R",'MAPA DE RIESGOS'!$H350,"C",'MAPA DE RIESGOS'!$AF350),"")</f>
        <v/>
      </c>
      <c r="CI24" s="357" t="str">
        <f>IF(AND('MAPA DE RIESGOS'!$AP351="Muy Alta",'MAPA DE RIESGOS'!$AR351="Catastrófico"),CONCATENATE("R",'MAPA DE RIESGOS'!$H351,"C",'MAPA DE RIESGOS'!$AF351),"")</f>
        <v/>
      </c>
      <c r="CJ24" s="357" t="str">
        <f>IF(AND('MAPA DE RIESGOS'!$AP352="Muy Alta",'MAPA DE RIESGOS'!$AR352="Catastrófico"),CONCATENATE("R",'MAPA DE RIESGOS'!$H352,"C",'MAPA DE RIESGOS'!$AF352),"")</f>
        <v/>
      </c>
      <c r="CK24" s="357" t="str">
        <f>IF(AND('MAPA DE RIESGOS'!$AP353="Muy Alta",'MAPA DE RIESGOS'!$AR353="Catastrófico"),CONCATENATE("R",'MAPA DE RIESGOS'!$H353,"C",'MAPA DE RIESGOS'!$AF353),"")</f>
        <v/>
      </c>
      <c r="CL24" s="357" t="str">
        <f>IF(AND('MAPA DE RIESGOS'!$AP354="Muy Alta",'MAPA DE RIESGOS'!$AR354="Catastrófico"),CONCATENATE("R",'MAPA DE RIESGOS'!$H354,"C",'MAPA DE RIESGOS'!$AF354),"")</f>
        <v/>
      </c>
      <c r="CM24" s="357" t="str">
        <f>IF(AND('MAPA DE RIESGOS'!$AP355="Muy Alta",'MAPA DE RIESGOS'!$AR355="Catastrófico"),CONCATENATE("R",'MAPA DE RIESGOS'!$H355,"C",'MAPA DE RIESGOS'!$AF355),"")</f>
        <v/>
      </c>
      <c r="CN24" s="357" t="str">
        <f>IF(AND('MAPA DE RIESGOS'!$AP356="Muy Alta",'MAPA DE RIESGOS'!$AR356="Catastrófico"),CONCATENATE("R",'MAPA DE RIESGOS'!$H356,"C",'MAPA DE RIESGOS'!$AF356),"")</f>
        <v/>
      </c>
      <c r="CO24" s="357" t="str">
        <f>IF(AND('MAPA DE RIESGOS'!$AP357="Muy Alta",'MAPA DE RIESGOS'!$AR357="Catastrófico"),CONCATENATE("R",'MAPA DE RIESGOS'!$H357,"C",'MAPA DE RIESGOS'!$AF357),"")</f>
        <v/>
      </c>
      <c r="CP24" s="357" t="str">
        <f>IF(AND('MAPA DE RIESGOS'!$AP358="Muy Alta",'MAPA DE RIESGOS'!$AR358="Catastrófico"),CONCATENATE("R",'MAPA DE RIESGOS'!$H358,"C",'MAPA DE RIESGOS'!$AF358),"")</f>
        <v/>
      </c>
      <c r="CQ24" s="357" t="str">
        <f>IF(AND('MAPA DE RIESGOS'!$AP359="Muy Alta",'MAPA DE RIESGOS'!$AR359="Catastrófico"),CONCATENATE("R",'MAPA DE RIESGOS'!$H359,"C",'MAPA DE RIESGOS'!$AF359),"")</f>
        <v/>
      </c>
      <c r="CR24" s="357" t="str">
        <f>IF(AND('MAPA DE RIESGOS'!$AP360="Muy Alta",'MAPA DE RIESGOS'!$AR360="Catastrófico"),CONCATENATE("R",'MAPA DE RIESGOS'!$H360,"C",'MAPA DE RIESGOS'!$AF360),"")</f>
        <v/>
      </c>
      <c r="CS24" s="357" t="str">
        <f>IF(AND('MAPA DE RIESGOS'!$AP361="Muy Alta",'MAPA DE RIESGOS'!$AR361="Catastrófico"),CONCATENATE("R",'MAPA DE RIESGOS'!$H361,"C",'MAPA DE RIESGOS'!$AF361),"")</f>
        <v/>
      </c>
      <c r="CT24" s="357" t="str">
        <f>IF(AND('MAPA DE RIESGOS'!$AP362="Muy Alta",'MAPA DE RIESGOS'!$AR362="Catastrófico"),CONCATENATE("R",'MAPA DE RIESGOS'!$H362,"C",'MAPA DE RIESGOS'!$AF362),"")</f>
        <v/>
      </c>
      <c r="CU24" s="358" t="str">
        <f>IF(AND('MAPA DE RIESGOS'!$AP363="Muy Alta",'MAPA DE RIESGOS'!$AR363="Catastrófico"),CONCATENATE("R",'MAPA DE RIESGOS'!$H363,"C",'MAPA DE RIESGOS'!$AF363),"")</f>
        <v/>
      </c>
      <c r="CV24" s="67"/>
      <c r="CW24" s="900"/>
      <c r="CX24" s="901"/>
      <c r="CY24" s="901"/>
      <c r="CZ24" s="901"/>
      <c r="DA24" s="901"/>
      <c r="DB24" s="902"/>
    </row>
    <row r="25" spans="2:106" ht="32.5" customHeight="1">
      <c r="B25" s="893"/>
      <c r="C25" s="893"/>
      <c r="D25" s="894"/>
      <c r="E25" s="882"/>
      <c r="F25" s="883"/>
      <c r="G25" s="883"/>
      <c r="H25" s="883"/>
      <c r="I25" s="884"/>
      <c r="J25" s="354" t="str">
        <f>IF(AND('MAPA DE RIESGOS'!$AP364="Muy Alta",'MAPA DE RIESGOS'!$AR364="Leve"),CONCATENATE("R",'MAPA DE RIESGOS'!$H364,"C",'MAPA DE RIESGOS'!$AF364),"")</f>
        <v/>
      </c>
      <c r="K25" s="355" t="str">
        <f>IF(AND('MAPA DE RIESGOS'!$AP365="Muy Alta",'MAPA DE RIESGOS'!$AR365="Leve"),CONCATENATE("R",'MAPA DE RIESGOS'!$H365,"C",'MAPA DE RIESGOS'!$AF365),"")</f>
        <v/>
      </c>
      <c r="L25" s="355" t="str">
        <f>IF(AND('MAPA DE RIESGOS'!$AP366="Muy Alta",'MAPA DE RIESGOS'!$AR366="Leve"),CONCATENATE("R",'MAPA DE RIESGOS'!$H366,"C",'MAPA DE RIESGOS'!$AF366),"")</f>
        <v/>
      </c>
      <c r="M25" s="355" t="str">
        <f>IF(AND('MAPA DE RIESGOS'!$AP367="Muy Alta",'MAPA DE RIESGOS'!$AR367="Leve"),CONCATENATE("R",'MAPA DE RIESGOS'!$H367,"C",'MAPA DE RIESGOS'!$AF367),"")</f>
        <v/>
      </c>
      <c r="N25" s="355" t="str">
        <f>IF(AND('MAPA DE RIESGOS'!$AP368="Muy Alta",'MAPA DE RIESGOS'!$AR368="Leve"),CONCATENATE("R",'MAPA DE RIESGOS'!$H368,"C",'MAPA DE RIESGOS'!$AF368),"")</f>
        <v/>
      </c>
      <c r="O25" s="355" t="str">
        <f>IF(AND('MAPA DE RIESGOS'!$AP369="Muy Alta",'MAPA DE RIESGOS'!$AR369="Leve"),CONCATENATE("R",'MAPA DE RIESGOS'!$H369,"C",'MAPA DE RIESGOS'!$AF369),"")</f>
        <v/>
      </c>
      <c r="P25" s="355" t="str">
        <f>IF(AND('MAPA DE RIESGOS'!$AP370="Muy Alta",'MAPA DE RIESGOS'!$AR370="Leve"),CONCATENATE("R",'MAPA DE RIESGOS'!$H370,"C",'MAPA DE RIESGOS'!$AF370),"")</f>
        <v/>
      </c>
      <c r="Q25" s="355" t="str">
        <f>IF(AND('MAPA DE RIESGOS'!$AP371="Muy Alta",'MAPA DE RIESGOS'!$AR371="Leve"),CONCATENATE("R",'MAPA DE RIESGOS'!$H371,"C",'MAPA DE RIESGOS'!$AF371),"")</f>
        <v/>
      </c>
      <c r="R25" s="355" t="str">
        <f>IF(AND('MAPA DE RIESGOS'!$AP372="Muy Alta",'MAPA DE RIESGOS'!$AR372="Leve"),CONCATENATE("R",'MAPA DE RIESGOS'!$H372,"C",'MAPA DE RIESGOS'!$AF372),"")</f>
        <v/>
      </c>
      <c r="S25" s="355" t="str">
        <f>IF(AND('MAPA DE RIESGOS'!$AP373="Muy Alta",'MAPA DE RIESGOS'!$AR373="Leve"),CONCATENATE("R",'MAPA DE RIESGOS'!$H373,"C",'MAPA DE RIESGOS'!$AF373),"")</f>
        <v/>
      </c>
      <c r="T25" s="355" t="str">
        <f>IF(AND('MAPA DE RIESGOS'!$AP374="Muy Alta",'MAPA DE RIESGOS'!$AR374="Leve"),CONCATENATE("R",'MAPA DE RIESGOS'!$H374,"C",'MAPA DE RIESGOS'!$AF374),"")</f>
        <v/>
      </c>
      <c r="U25" s="355" t="str">
        <f>IF(AND('MAPA DE RIESGOS'!$AP375="Muy Alta",'MAPA DE RIESGOS'!$AR375="Leve"),CONCATENATE("R",'MAPA DE RIESGOS'!$H375,"C",'MAPA DE RIESGOS'!$AF375),"")</f>
        <v/>
      </c>
      <c r="V25" s="355" t="str">
        <f>IF(AND('MAPA DE RIESGOS'!$AP376="Muy Alta",'MAPA DE RIESGOS'!$AR376="Leve"),CONCATENATE("R",'MAPA DE RIESGOS'!$H376,"C",'MAPA DE RIESGOS'!$AF376),"")</f>
        <v/>
      </c>
      <c r="W25" s="355" t="str">
        <f>IF(AND('MAPA DE RIESGOS'!$AP377="Muy Alta",'MAPA DE RIESGOS'!$AR377="Leve"),CONCATENATE("R",'MAPA DE RIESGOS'!$H377,"C",'MAPA DE RIESGOS'!$AF377),"")</f>
        <v/>
      </c>
      <c r="X25" s="355" t="str">
        <f>IF(AND('MAPA DE RIESGOS'!$AP378="Muy Alta",'MAPA DE RIESGOS'!$AR378="Leve"),CONCATENATE("R",'MAPA DE RIESGOS'!$H378,"C",'MAPA DE RIESGOS'!$AF378),"")</f>
        <v/>
      </c>
      <c r="Y25" s="355" t="str">
        <f>IF(AND('MAPA DE RIESGOS'!$AP379="Muy Alta",'MAPA DE RIESGOS'!$AR379="Leve"),CONCATENATE("R",'MAPA DE RIESGOS'!$H379,"C",'MAPA DE RIESGOS'!$AF379),"")</f>
        <v/>
      </c>
      <c r="Z25" s="355" t="str">
        <f>IF(AND('MAPA DE RIESGOS'!$AP380="Muy Alta",'MAPA DE RIESGOS'!$AR380="Leve"),CONCATENATE("R",'MAPA DE RIESGOS'!$H380,"C",'MAPA DE RIESGOS'!$AF380),"")</f>
        <v/>
      </c>
      <c r="AA25" s="356" t="str">
        <f>IF(AND('MAPA DE RIESGOS'!$AP381="Muy Alta",'MAPA DE RIESGOS'!$AR381="Leve"),CONCATENATE("R",'MAPA DE RIESGOS'!$H381,"C",'MAPA DE RIESGOS'!$AF381),"")</f>
        <v/>
      </c>
      <c r="AB25" s="354" t="str">
        <f>IF(AND('MAPA DE RIESGOS'!$AP364="Muy Alta",'MAPA DE RIESGOS'!$AR364="Menor"),CONCATENATE("R",'MAPA DE RIESGOS'!$H364,"C",'MAPA DE RIESGOS'!$AF364),"")</f>
        <v/>
      </c>
      <c r="AC25" s="355" t="str">
        <f>IF(AND('MAPA DE RIESGOS'!$AP365="Muy Alta",'MAPA DE RIESGOS'!$AR365="Menor"),CONCATENATE("R",'MAPA DE RIESGOS'!$H365,"C",'MAPA DE RIESGOS'!$AF365),"")</f>
        <v/>
      </c>
      <c r="AD25" s="355" t="str">
        <f>IF(AND('MAPA DE RIESGOS'!$AP366="Muy Alta",'MAPA DE RIESGOS'!$AR366="Menor"),CONCATENATE("R",'MAPA DE RIESGOS'!$H366,"C",'MAPA DE RIESGOS'!$AF366),"")</f>
        <v/>
      </c>
      <c r="AE25" s="355" t="str">
        <f>IF(AND('MAPA DE RIESGOS'!$AP367="Muy Alta",'MAPA DE RIESGOS'!$AR367="Menor"),CONCATENATE("R",'MAPA DE RIESGOS'!$H367,"C",'MAPA DE RIESGOS'!$AF367),"")</f>
        <v/>
      </c>
      <c r="AF25" s="355" t="str">
        <f>IF(AND('MAPA DE RIESGOS'!$AP368="Muy Alta",'MAPA DE RIESGOS'!$AR368="Menor"),CONCATENATE("R",'MAPA DE RIESGOS'!$H368,"C",'MAPA DE RIESGOS'!$AF368),"")</f>
        <v/>
      </c>
      <c r="AG25" s="355" t="str">
        <f>IF(AND('MAPA DE RIESGOS'!$AP369="Muy Alta",'MAPA DE RIESGOS'!$AR369="Menor"),CONCATENATE("R",'MAPA DE RIESGOS'!$H369,"C",'MAPA DE RIESGOS'!$AF369),"")</f>
        <v/>
      </c>
      <c r="AH25" s="355" t="str">
        <f>IF(AND('MAPA DE RIESGOS'!$AP370="Muy Alta",'MAPA DE RIESGOS'!$AR370="Menor"),CONCATENATE("R",'MAPA DE RIESGOS'!$H370,"C",'MAPA DE RIESGOS'!$AF370),"")</f>
        <v/>
      </c>
      <c r="AI25" s="355" t="str">
        <f>IF(AND('MAPA DE RIESGOS'!$AP371="Muy Alta",'MAPA DE RIESGOS'!$AR371="Menor"),CONCATENATE("R",'MAPA DE RIESGOS'!$H371,"C",'MAPA DE RIESGOS'!$AF371),"")</f>
        <v/>
      </c>
      <c r="AJ25" s="355" t="str">
        <f>IF(AND('MAPA DE RIESGOS'!$AP372="Muy Alta",'MAPA DE RIESGOS'!$AR372="Menor"),CONCATENATE("R",'MAPA DE RIESGOS'!$H372,"C",'MAPA DE RIESGOS'!$AF372),"")</f>
        <v/>
      </c>
      <c r="AK25" s="355" t="str">
        <f>IF(AND('MAPA DE RIESGOS'!$AP373="Muy Alta",'MAPA DE RIESGOS'!$AR373="Menor"),CONCATENATE("R",'MAPA DE RIESGOS'!$H373,"C",'MAPA DE RIESGOS'!$AF373),"")</f>
        <v/>
      </c>
      <c r="AL25" s="355" t="str">
        <f>IF(AND('MAPA DE RIESGOS'!$AP374="Muy Alta",'MAPA DE RIESGOS'!$AR374="Menor"),CONCATENATE("R",'MAPA DE RIESGOS'!$H374,"C",'MAPA DE RIESGOS'!$AF374),"")</f>
        <v/>
      </c>
      <c r="AM25" s="355" t="str">
        <f>IF(AND('MAPA DE RIESGOS'!$AP375="Muy Alta",'MAPA DE RIESGOS'!$AR375="Menor"),CONCATENATE("R",'MAPA DE RIESGOS'!$H375,"C",'MAPA DE RIESGOS'!$AF375),"")</f>
        <v/>
      </c>
      <c r="AN25" s="355" t="str">
        <f>IF(AND('MAPA DE RIESGOS'!$AP376="Muy Alta",'MAPA DE RIESGOS'!$AR376="Menor"),CONCATENATE("R",'MAPA DE RIESGOS'!$H376,"C",'MAPA DE RIESGOS'!$AF376),"")</f>
        <v/>
      </c>
      <c r="AO25" s="355" t="str">
        <f>IF(AND('MAPA DE RIESGOS'!$AP377="Muy Alta",'MAPA DE RIESGOS'!$AR377="Menor"),CONCATENATE("R",'MAPA DE RIESGOS'!$H377,"C",'MAPA DE RIESGOS'!$AF377),"")</f>
        <v/>
      </c>
      <c r="AP25" s="355" t="str">
        <f>IF(AND('MAPA DE RIESGOS'!$AP378="Muy Alta",'MAPA DE RIESGOS'!$AR378="Menor"),CONCATENATE("R",'MAPA DE RIESGOS'!$H378,"C",'MAPA DE RIESGOS'!$AF378),"")</f>
        <v/>
      </c>
      <c r="AQ25" s="355" t="str">
        <f>IF(AND('MAPA DE RIESGOS'!$AP379="Muy Alta",'MAPA DE RIESGOS'!$AR379="Menor"),CONCATENATE("R",'MAPA DE RIESGOS'!$H379,"C",'MAPA DE RIESGOS'!$AF379),"")</f>
        <v/>
      </c>
      <c r="AR25" s="355" t="str">
        <f>IF(AND('MAPA DE RIESGOS'!$AP380="Muy Alta",'MAPA DE RIESGOS'!$AR380="Menor"),CONCATENATE("R",'MAPA DE RIESGOS'!$H380,"C",'MAPA DE RIESGOS'!$AF380),"")</f>
        <v/>
      </c>
      <c r="AS25" s="356" t="str">
        <f>IF(AND('MAPA DE RIESGOS'!$AP381="Muy Alta",'MAPA DE RIESGOS'!$AR381="Menor"),CONCATENATE("R",'MAPA DE RIESGOS'!$H381,"C",'MAPA DE RIESGOS'!$AF381),"")</f>
        <v/>
      </c>
      <c r="AT25" s="354" t="str">
        <f>IF(AND('MAPA DE RIESGOS'!$AP364="Muy Alta",'MAPA DE RIESGOS'!$AR364="Moderado"),CONCATENATE("R",'MAPA DE RIESGOS'!$H364,"C",'MAPA DE RIESGOS'!$AF364),"")</f>
        <v/>
      </c>
      <c r="AU25" s="355" t="str">
        <f>IF(AND('MAPA DE RIESGOS'!$AP365="Muy Alta",'MAPA DE RIESGOS'!$AR365="Moderado"),CONCATENATE("R",'MAPA DE RIESGOS'!$H365,"C",'MAPA DE RIESGOS'!$AF365),"")</f>
        <v/>
      </c>
      <c r="AV25" s="355" t="str">
        <f>IF(AND('MAPA DE RIESGOS'!$AP366="Muy Alta",'MAPA DE RIESGOS'!$AR366="Moderado"),CONCATENATE("R",'MAPA DE RIESGOS'!$H366,"C",'MAPA DE RIESGOS'!$AF366),"")</f>
        <v/>
      </c>
      <c r="AW25" s="355" t="str">
        <f>IF(AND('MAPA DE RIESGOS'!$AP367="Muy Alta",'MAPA DE RIESGOS'!$AR367="Moderado"),CONCATENATE("R",'MAPA DE RIESGOS'!$H367,"C",'MAPA DE RIESGOS'!$AF367),"")</f>
        <v/>
      </c>
      <c r="AX25" s="355" t="str">
        <f>IF(AND('MAPA DE RIESGOS'!$AP368="Muy Alta",'MAPA DE RIESGOS'!$AR368="Moderado"),CONCATENATE("R",'MAPA DE RIESGOS'!$H368,"C",'MAPA DE RIESGOS'!$AF368),"")</f>
        <v/>
      </c>
      <c r="AY25" s="355" t="str">
        <f>IF(AND('MAPA DE RIESGOS'!$AP369="Muy Alta",'MAPA DE RIESGOS'!$AR369="Moderado"),CONCATENATE("R",'MAPA DE RIESGOS'!$H369,"C",'MAPA DE RIESGOS'!$AF369),"")</f>
        <v/>
      </c>
      <c r="AZ25" s="355" t="str">
        <f>IF(AND('MAPA DE RIESGOS'!$AP370="Muy Alta",'MAPA DE RIESGOS'!$AR370="Moderado"),CONCATENATE("R",'MAPA DE RIESGOS'!$H370,"C",'MAPA DE RIESGOS'!$AF370),"")</f>
        <v/>
      </c>
      <c r="BA25" s="355" t="str">
        <f>IF(AND('MAPA DE RIESGOS'!$AP371="Muy Alta",'MAPA DE RIESGOS'!$AR371="Moderado"),CONCATENATE("R",'MAPA DE RIESGOS'!$H371,"C",'MAPA DE RIESGOS'!$AF371),"")</f>
        <v/>
      </c>
      <c r="BB25" s="355" t="str">
        <f>IF(AND('MAPA DE RIESGOS'!$AP372="Muy Alta",'MAPA DE RIESGOS'!$AR372="Moderado"),CONCATENATE("R",'MAPA DE RIESGOS'!$H372,"C",'MAPA DE RIESGOS'!$AF372),"")</f>
        <v/>
      </c>
      <c r="BC25" s="355" t="str">
        <f>IF(AND('MAPA DE RIESGOS'!$AP373="Muy Alta",'MAPA DE RIESGOS'!$AR373="Moderado"),CONCATENATE("R",'MAPA DE RIESGOS'!$H373,"C",'MAPA DE RIESGOS'!$AF373),"")</f>
        <v/>
      </c>
      <c r="BD25" s="355" t="str">
        <f>IF(AND('MAPA DE RIESGOS'!$AP374="Muy Alta",'MAPA DE RIESGOS'!$AR374="Moderado"),CONCATENATE("R",'MAPA DE RIESGOS'!$H374,"C",'MAPA DE RIESGOS'!$AF374),"")</f>
        <v/>
      </c>
      <c r="BE25" s="355" t="str">
        <f>IF(AND('MAPA DE RIESGOS'!$AP375="Muy Alta",'MAPA DE RIESGOS'!$AR375="Moderado"),CONCATENATE("R",'MAPA DE RIESGOS'!$H375,"C",'MAPA DE RIESGOS'!$AF375),"")</f>
        <v/>
      </c>
      <c r="BF25" s="355" t="str">
        <f>IF(AND('MAPA DE RIESGOS'!$AP376="Muy Alta",'MAPA DE RIESGOS'!$AR376="Moderado"),CONCATENATE("R",'MAPA DE RIESGOS'!$H376,"C",'MAPA DE RIESGOS'!$AF376),"")</f>
        <v/>
      </c>
      <c r="BG25" s="355" t="str">
        <f>IF(AND('MAPA DE RIESGOS'!$AP377="Muy Alta",'MAPA DE RIESGOS'!$AR377="Moderado"),CONCATENATE("R",'MAPA DE RIESGOS'!$H377,"C",'MAPA DE RIESGOS'!$AF377),"")</f>
        <v/>
      </c>
      <c r="BH25" s="355" t="str">
        <f>IF(AND('MAPA DE RIESGOS'!$AP378="Muy Alta",'MAPA DE RIESGOS'!$AR378="Moderado"),CONCATENATE("R",'MAPA DE RIESGOS'!$H378,"C",'MAPA DE RIESGOS'!$AF378),"")</f>
        <v/>
      </c>
      <c r="BI25" s="355" t="str">
        <f>IF(AND('MAPA DE RIESGOS'!$AP379="Muy Alta",'MAPA DE RIESGOS'!$AR379="Moderado"),CONCATENATE("R",'MAPA DE RIESGOS'!$H379,"C",'MAPA DE RIESGOS'!$AF379),"")</f>
        <v/>
      </c>
      <c r="BJ25" s="355" t="str">
        <f>IF(AND('MAPA DE RIESGOS'!$AP380="Muy Alta",'MAPA DE RIESGOS'!$AR380="Moderado"),CONCATENATE("R",'MAPA DE RIESGOS'!$H380,"C",'MAPA DE RIESGOS'!$AF380),"")</f>
        <v/>
      </c>
      <c r="BK25" s="356" t="str">
        <f>IF(AND('MAPA DE RIESGOS'!$AP381="Muy Alta",'MAPA DE RIESGOS'!$AR381="Moderado"),CONCATENATE("R",'MAPA DE RIESGOS'!$H381,"C",'MAPA DE RIESGOS'!$AF381),"")</f>
        <v/>
      </c>
      <c r="BL25" s="354" t="str">
        <f>IF(AND('MAPA DE RIESGOS'!$AP364="Muy Alta",'MAPA DE RIESGOS'!$AR364="Mayor"),CONCATENATE("R",'MAPA DE RIESGOS'!$H364,"C",'MAPA DE RIESGOS'!$AF364),"")</f>
        <v/>
      </c>
      <c r="BM25" s="355" t="str">
        <f>IF(AND('MAPA DE RIESGOS'!$AP365="Muy Alta",'MAPA DE RIESGOS'!$AR365="Mayor"),CONCATENATE("R",'MAPA DE RIESGOS'!$H365,"C",'MAPA DE RIESGOS'!$AF365),"")</f>
        <v/>
      </c>
      <c r="BN25" s="355" t="str">
        <f>IF(AND('MAPA DE RIESGOS'!$AP366="Muy Alta",'MAPA DE RIESGOS'!$AR366="Mayor"),CONCATENATE("R",'MAPA DE RIESGOS'!$H366,"C",'MAPA DE RIESGOS'!$AF366),"")</f>
        <v/>
      </c>
      <c r="BO25" s="355" t="str">
        <f>IF(AND('MAPA DE RIESGOS'!$AP367="Muy Alta",'MAPA DE RIESGOS'!$AR367="Mayor"),CONCATENATE("R",'MAPA DE RIESGOS'!$H367,"C",'MAPA DE RIESGOS'!$AF367),"")</f>
        <v/>
      </c>
      <c r="BP25" s="355" t="str">
        <f>IF(AND('MAPA DE RIESGOS'!$AP368="Muy Alta",'MAPA DE RIESGOS'!$AR368="Mayor"),CONCATENATE("R",'MAPA DE RIESGOS'!$H368,"C",'MAPA DE RIESGOS'!$AF368),"")</f>
        <v/>
      </c>
      <c r="BQ25" s="355" t="str">
        <f>IF(AND('MAPA DE RIESGOS'!$AP369="Muy Alta",'MAPA DE RIESGOS'!$AR369="Mayor"),CONCATENATE("R",'MAPA DE RIESGOS'!$H369,"C",'MAPA DE RIESGOS'!$AF369),"")</f>
        <v/>
      </c>
      <c r="BR25" s="355" t="str">
        <f>IF(AND('MAPA DE RIESGOS'!$AP370="Muy Alta",'MAPA DE RIESGOS'!$AR370="Mayor"),CONCATENATE("R",'MAPA DE RIESGOS'!$H370,"C",'MAPA DE RIESGOS'!$AF370),"")</f>
        <v/>
      </c>
      <c r="BS25" s="355" t="str">
        <f>IF(AND('MAPA DE RIESGOS'!$AP371="Muy Alta",'MAPA DE RIESGOS'!$AR371="Mayor"),CONCATENATE("R",'MAPA DE RIESGOS'!$H371,"C",'MAPA DE RIESGOS'!$AF371),"")</f>
        <v/>
      </c>
      <c r="BT25" s="355" t="str">
        <f>IF(AND('MAPA DE RIESGOS'!$AP372="Muy Alta",'MAPA DE RIESGOS'!$AR372="Mayor"),CONCATENATE("R",'MAPA DE RIESGOS'!$H372,"C",'MAPA DE RIESGOS'!$AF372),"")</f>
        <v/>
      </c>
      <c r="BU25" s="355" t="str">
        <f>IF(AND('MAPA DE RIESGOS'!$AP373="Muy Alta",'MAPA DE RIESGOS'!$AR373="Mayor"),CONCATENATE("R",'MAPA DE RIESGOS'!$H373,"C",'MAPA DE RIESGOS'!$AF373),"")</f>
        <v/>
      </c>
      <c r="BV25" s="355" t="str">
        <f>IF(AND('MAPA DE RIESGOS'!$AP374="Muy Alta",'MAPA DE RIESGOS'!$AR374="Mayor"),CONCATENATE("R",'MAPA DE RIESGOS'!$H374,"C",'MAPA DE RIESGOS'!$AF374),"")</f>
        <v/>
      </c>
      <c r="BW25" s="355" t="str">
        <f>IF(AND('MAPA DE RIESGOS'!$AP375="Muy Alta",'MAPA DE RIESGOS'!$AR375="Mayor"),CONCATENATE("R",'MAPA DE RIESGOS'!$H375,"C",'MAPA DE RIESGOS'!$AF375),"")</f>
        <v/>
      </c>
      <c r="BX25" s="355" t="str">
        <f>IF(AND('MAPA DE RIESGOS'!$AP376="Muy Alta",'MAPA DE RIESGOS'!$AR376="Mayor"),CONCATENATE("R",'MAPA DE RIESGOS'!$H376,"C",'MAPA DE RIESGOS'!$AF376),"")</f>
        <v/>
      </c>
      <c r="BY25" s="355" t="str">
        <f>IF(AND('MAPA DE RIESGOS'!$AP377="Muy Alta",'MAPA DE RIESGOS'!$AR377="Mayor"),CONCATENATE("R",'MAPA DE RIESGOS'!$H377,"C",'MAPA DE RIESGOS'!$AF377),"")</f>
        <v/>
      </c>
      <c r="BZ25" s="355" t="str">
        <f>IF(AND('MAPA DE RIESGOS'!$AP378="Muy Alta",'MAPA DE RIESGOS'!$AR378="Mayor"),CONCATENATE("R",'MAPA DE RIESGOS'!$H378,"C",'MAPA DE RIESGOS'!$AF378),"")</f>
        <v/>
      </c>
      <c r="CA25" s="355" t="str">
        <f>IF(AND('MAPA DE RIESGOS'!$AP379="Muy Alta",'MAPA DE RIESGOS'!$AR379="Mayor"),CONCATENATE("R",'MAPA DE RIESGOS'!$H379,"C",'MAPA DE RIESGOS'!$AF379),"")</f>
        <v/>
      </c>
      <c r="CB25" s="355" t="str">
        <f>IF(AND('MAPA DE RIESGOS'!$AP380="Muy Alta",'MAPA DE RIESGOS'!$AR380="Mayor"),CONCATENATE("R",'MAPA DE RIESGOS'!$H380,"C",'MAPA DE RIESGOS'!$AF380),"")</f>
        <v/>
      </c>
      <c r="CC25" s="356" t="str">
        <f>IF(AND('MAPA DE RIESGOS'!$AP381="Muy Alta",'MAPA DE RIESGOS'!$AR381="Mayor"),CONCATENATE("R",'MAPA DE RIESGOS'!$H381,"C",'MAPA DE RIESGOS'!$AF381),"")</f>
        <v/>
      </c>
      <c r="CD25" s="357" t="str">
        <f>IF(AND('MAPA DE RIESGOS'!$AP364="Muy Alta",'MAPA DE RIESGOS'!$AR364="Catastrófico"),CONCATENATE("R",'MAPA DE RIESGOS'!$H364,"C",'MAPA DE RIESGOS'!$AF364),"")</f>
        <v/>
      </c>
      <c r="CE25" s="357" t="str">
        <f>IF(AND('MAPA DE RIESGOS'!$AP365="Muy Alta",'MAPA DE RIESGOS'!$AR365="Catastrófico"),CONCATENATE("R",'MAPA DE RIESGOS'!$H365,"C",'MAPA DE RIESGOS'!$AF365),"")</f>
        <v/>
      </c>
      <c r="CF25" s="357" t="str">
        <f>IF(AND('MAPA DE RIESGOS'!$AP366="Muy Alta",'MAPA DE RIESGOS'!$AR366="Catastrófico"),CONCATENATE("R",'MAPA DE RIESGOS'!$H366,"C",'MAPA DE RIESGOS'!$AF366),"")</f>
        <v/>
      </c>
      <c r="CG25" s="357" t="str">
        <f>IF(AND('MAPA DE RIESGOS'!$AP367="Muy Alta",'MAPA DE RIESGOS'!$AR367="Catastrófico"),CONCATENATE("R",'MAPA DE RIESGOS'!$H367,"C",'MAPA DE RIESGOS'!$AF367),"")</f>
        <v/>
      </c>
      <c r="CH25" s="357" t="str">
        <f>IF(AND('MAPA DE RIESGOS'!$AP368="Muy Alta",'MAPA DE RIESGOS'!$AR368="Catastrófico"),CONCATENATE("R",'MAPA DE RIESGOS'!$H368,"C",'MAPA DE RIESGOS'!$AF368),"")</f>
        <v/>
      </c>
      <c r="CI25" s="357" t="str">
        <f>IF(AND('MAPA DE RIESGOS'!$AP369="Muy Alta",'MAPA DE RIESGOS'!$AR369="Catastrófico"),CONCATENATE("R",'MAPA DE RIESGOS'!$H369,"C",'MAPA DE RIESGOS'!$AF369),"")</f>
        <v/>
      </c>
      <c r="CJ25" s="357" t="str">
        <f>IF(AND('MAPA DE RIESGOS'!$AP370="Muy Alta",'MAPA DE RIESGOS'!$AR370="Catastrófico"),CONCATENATE("R",'MAPA DE RIESGOS'!$H370,"C",'MAPA DE RIESGOS'!$AF370),"")</f>
        <v/>
      </c>
      <c r="CK25" s="357" t="str">
        <f>IF(AND('MAPA DE RIESGOS'!$AP371="Muy Alta",'MAPA DE RIESGOS'!$AR371="Catastrófico"),CONCATENATE("R",'MAPA DE RIESGOS'!$H371,"C",'MAPA DE RIESGOS'!$AF371),"")</f>
        <v/>
      </c>
      <c r="CL25" s="357" t="str">
        <f>IF(AND('MAPA DE RIESGOS'!$AP372="Muy Alta",'MAPA DE RIESGOS'!$AR372="Catastrófico"),CONCATENATE("R",'MAPA DE RIESGOS'!$H372,"C",'MAPA DE RIESGOS'!$AF372),"")</f>
        <v/>
      </c>
      <c r="CM25" s="357" t="str">
        <f>IF(AND('MAPA DE RIESGOS'!$AP373="Muy Alta",'MAPA DE RIESGOS'!$AR373="Catastrófico"),CONCATENATE("R",'MAPA DE RIESGOS'!$H373,"C",'MAPA DE RIESGOS'!$AF373),"")</f>
        <v/>
      </c>
      <c r="CN25" s="357" t="str">
        <f>IF(AND('MAPA DE RIESGOS'!$AP374="Muy Alta",'MAPA DE RIESGOS'!$AR374="Catastrófico"),CONCATENATE("R",'MAPA DE RIESGOS'!$H374,"C",'MAPA DE RIESGOS'!$AF374),"")</f>
        <v/>
      </c>
      <c r="CO25" s="357" t="str">
        <f>IF(AND('MAPA DE RIESGOS'!$AP375="Muy Alta",'MAPA DE RIESGOS'!$AR375="Catastrófico"),CONCATENATE("R",'MAPA DE RIESGOS'!$H375,"C",'MAPA DE RIESGOS'!$AF375),"")</f>
        <v/>
      </c>
      <c r="CP25" s="357" t="str">
        <f>IF(AND('MAPA DE RIESGOS'!$AP376="Muy Alta",'MAPA DE RIESGOS'!$AR376="Catastrófico"),CONCATENATE("R",'MAPA DE RIESGOS'!$H376,"C",'MAPA DE RIESGOS'!$AF376),"")</f>
        <v/>
      </c>
      <c r="CQ25" s="357" t="str">
        <f>IF(AND('MAPA DE RIESGOS'!$AP377="Muy Alta",'MAPA DE RIESGOS'!$AR377="Catastrófico"),CONCATENATE("R",'MAPA DE RIESGOS'!$H377,"C",'MAPA DE RIESGOS'!$AF377),"")</f>
        <v/>
      </c>
      <c r="CR25" s="357" t="str">
        <f>IF(AND('MAPA DE RIESGOS'!$AP378="Muy Alta",'MAPA DE RIESGOS'!$AR378="Catastrófico"),CONCATENATE("R",'MAPA DE RIESGOS'!$H378,"C",'MAPA DE RIESGOS'!$AF378),"")</f>
        <v/>
      </c>
      <c r="CS25" s="357" t="str">
        <f>IF(AND('MAPA DE RIESGOS'!$AP379="Muy Alta",'MAPA DE RIESGOS'!$AR379="Catastrófico"),CONCATENATE("R",'MAPA DE RIESGOS'!$H379,"C",'MAPA DE RIESGOS'!$AF379),"")</f>
        <v/>
      </c>
      <c r="CT25" s="357" t="str">
        <f>IF(AND('MAPA DE RIESGOS'!$AP380="Muy Alta",'MAPA DE RIESGOS'!$AR380="Catastrófico"),CONCATENATE("R",'MAPA DE RIESGOS'!$H380,"C",'MAPA DE RIESGOS'!$AF380),"")</f>
        <v/>
      </c>
      <c r="CU25" s="358" t="str">
        <f>IF(AND('MAPA DE RIESGOS'!$AP381="Muy Alta",'MAPA DE RIESGOS'!$AR381="Catastrófico"),CONCATENATE("R",'MAPA DE RIESGOS'!$H381,"C",'MAPA DE RIESGOS'!$AF381),"")</f>
        <v/>
      </c>
      <c r="CV25" s="67"/>
      <c r="CW25" s="900"/>
      <c r="CX25" s="901"/>
      <c r="CY25" s="901"/>
      <c r="CZ25" s="901"/>
      <c r="DA25" s="901"/>
      <c r="DB25" s="902"/>
    </row>
    <row r="26" spans="2:106" ht="32.5" customHeight="1">
      <c r="B26" s="893"/>
      <c r="C26" s="893"/>
      <c r="D26" s="894"/>
      <c r="E26" s="882"/>
      <c r="F26" s="883"/>
      <c r="G26" s="883"/>
      <c r="H26" s="883"/>
      <c r="I26" s="884"/>
      <c r="J26" s="354" t="str">
        <f>IF(AND('MAPA DE RIESGOS'!$AP382="Muy Alta",'MAPA DE RIESGOS'!$AR382="Leve"),CONCATENATE("R",'MAPA DE RIESGOS'!$H382,"C",'MAPA DE RIESGOS'!$AF382),"")</f>
        <v/>
      </c>
      <c r="K26" s="355" t="str">
        <f>IF(AND('MAPA DE RIESGOS'!$AP383="Muy Alta",'MAPA DE RIESGOS'!$AR383="Leve"),CONCATENATE("R",'MAPA DE RIESGOS'!$H383,"C",'MAPA DE RIESGOS'!$AF383),"")</f>
        <v/>
      </c>
      <c r="L26" s="355" t="str">
        <f>IF(AND('MAPA DE RIESGOS'!$AP384="Muy Alta",'MAPA DE RIESGOS'!$AR384="Leve"),CONCATENATE("R",'MAPA DE RIESGOS'!$H384,"C",'MAPA DE RIESGOS'!$AF384),"")</f>
        <v/>
      </c>
      <c r="M26" s="355" t="str">
        <f>IF(AND('MAPA DE RIESGOS'!$AP385="Muy Alta",'MAPA DE RIESGOS'!$AR385="Leve"),CONCATENATE("R",'MAPA DE RIESGOS'!$H385,"C",'MAPA DE RIESGOS'!$AF385),"")</f>
        <v/>
      </c>
      <c r="N26" s="355" t="str">
        <f>IF(AND('MAPA DE RIESGOS'!$AP386="Muy Alta",'MAPA DE RIESGOS'!$AR386="Leve"),CONCATENATE("R",'MAPA DE RIESGOS'!$H386,"C",'MAPA DE RIESGOS'!$AF386),"")</f>
        <v/>
      </c>
      <c r="O26" s="355" t="str">
        <f>IF(AND('MAPA DE RIESGOS'!$AP387="Muy Alta",'MAPA DE RIESGOS'!$AR387="Leve"),CONCATENATE("R",'MAPA DE RIESGOS'!$H387,"C",'MAPA DE RIESGOS'!$AF387),"")</f>
        <v/>
      </c>
      <c r="P26" s="355" t="str">
        <f>IF(AND('MAPA DE RIESGOS'!$AP388="Muy Alta",'MAPA DE RIESGOS'!$AR388="Leve"),CONCATENATE("R",'MAPA DE RIESGOS'!$H388,"C",'MAPA DE RIESGOS'!$AF388),"")</f>
        <v/>
      </c>
      <c r="Q26" s="355" t="str">
        <f>IF(AND('MAPA DE RIESGOS'!$AP389="Muy Alta",'MAPA DE RIESGOS'!$AR389="Leve"),CONCATENATE("R",'MAPA DE RIESGOS'!$H389,"C",'MAPA DE RIESGOS'!$AF389),"")</f>
        <v/>
      </c>
      <c r="R26" s="355" t="str">
        <f>IF(AND('MAPA DE RIESGOS'!$AP390="Muy Alta",'MAPA DE RIESGOS'!$AR390="Leve"),CONCATENATE("R",'MAPA DE RIESGOS'!$H390,"C",'MAPA DE RIESGOS'!$AF390),"")</f>
        <v/>
      </c>
      <c r="S26" s="355" t="str">
        <f>IF(AND('MAPA DE RIESGOS'!$AP391="Muy Alta",'MAPA DE RIESGOS'!$AR391="Leve"),CONCATENATE("R",'MAPA DE RIESGOS'!$H391,"C",'MAPA DE RIESGOS'!$AF391),"")</f>
        <v/>
      </c>
      <c r="T26" s="355" t="str">
        <f>IF(AND('MAPA DE RIESGOS'!$AP392="Muy Alta",'MAPA DE RIESGOS'!$AR392="Leve"),CONCATENATE("R",'MAPA DE RIESGOS'!$H392,"C",'MAPA DE RIESGOS'!$AF392),"")</f>
        <v/>
      </c>
      <c r="U26" s="355" t="str">
        <f>IF(AND('MAPA DE RIESGOS'!$AP393="Muy Alta",'MAPA DE RIESGOS'!$AR393="Leve"),CONCATENATE("R",'MAPA DE RIESGOS'!$H393,"C",'MAPA DE RIESGOS'!$AF393),"")</f>
        <v/>
      </c>
      <c r="V26" s="355" t="str">
        <f>IF(AND('MAPA DE RIESGOS'!$AP394="Muy Alta",'MAPA DE RIESGOS'!$AR394="Leve"),CONCATENATE("R",'MAPA DE RIESGOS'!$H394,"C",'MAPA DE RIESGOS'!$AF394),"")</f>
        <v/>
      </c>
      <c r="W26" s="355" t="str">
        <f>IF(AND('MAPA DE RIESGOS'!$AP395="Muy Alta",'MAPA DE RIESGOS'!$AR395="Leve"),CONCATENATE("R",'MAPA DE RIESGOS'!$H395,"C",'MAPA DE RIESGOS'!$AF395),"")</f>
        <v/>
      </c>
      <c r="X26" s="355" t="str">
        <f>IF(AND('MAPA DE RIESGOS'!$AP396="Muy Alta",'MAPA DE RIESGOS'!$AR396="Leve"),CONCATENATE("R",'MAPA DE RIESGOS'!$H396,"C",'MAPA DE RIESGOS'!$AF396),"")</f>
        <v/>
      </c>
      <c r="Y26" s="355" t="str">
        <f>IF(AND('MAPA DE RIESGOS'!$AP397="Muy Alta",'MAPA DE RIESGOS'!$AR397="Leve"),CONCATENATE("R",'MAPA DE RIESGOS'!$H397,"C",'MAPA DE RIESGOS'!$AF397),"")</f>
        <v/>
      </c>
      <c r="Z26" s="355" t="str">
        <f>IF(AND('MAPA DE RIESGOS'!$AP398="Muy Alta",'MAPA DE RIESGOS'!$AR398="Leve"),CONCATENATE("R",'MAPA DE RIESGOS'!$H398,"C",'MAPA DE RIESGOS'!$AF398),"")</f>
        <v/>
      </c>
      <c r="AA26" s="356" t="str">
        <f>IF(AND('MAPA DE RIESGOS'!$AP399="Muy Alta",'MAPA DE RIESGOS'!$AR399="Leve"),CONCATENATE("R",'MAPA DE RIESGOS'!$H399,"C",'MAPA DE RIESGOS'!$AF399),"")</f>
        <v/>
      </c>
      <c r="AB26" s="354" t="str">
        <f>IF(AND('MAPA DE RIESGOS'!$AP382="Muy Alta",'MAPA DE RIESGOS'!$AR382="Menor"),CONCATENATE("R",'MAPA DE RIESGOS'!$H382,"C",'MAPA DE RIESGOS'!$AF382),"")</f>
        <v/>
      </c>
      <c r="AC26" s="355" t="str">
        <f>IF(AND('MAPA DE RIESGOS'!$AP383="Muy Alta",'MAPA DE RIESGOS'!$AR383="Menor"),CONCATENATE("R",'MAPA DE RIESGOS'!$H383,"C",'MAPA DE RIESGOS'!$AF383),"")</f>
        <v/>
      </c>
      <c r="AD26" s="355" t="str">
        <f>IF(AND('MAPA DE RIESGOS'!$AP384="Muy Alta",'MAPA DE RIESGOS'!$AR384="Menor"),CONCATENATE("R",'MAPA DE RIESGOS'!$H384,"C",'MAPA DE RIESGOS'!$AF384),"")</f>
        <v/>
      </c>
      <c r="AE26" s="355" t="str">
        <f>IF(AND('MAPA DE RIESGOS'!$AP385="Muy Alta",'MAPA DE RIESGOS'!$AR385="Menor"),CONCATENATE("R",'MAPA DE RIESGOS'!$H385,"C",'MAPA DE RIESGOS'!$AF385),"")</f>
        <v/>
      </c>
      <c r="AF26" s="355" t="str">
        <f>IF(AND('MAPA DE RIESGOS'!$AP386="Muy Alta",'MAPA DE RIESGOS'!$AR386="Menor"),CONCATENATE("R",'MAPA DE RIESGOS'!$H386,"C",'MAPA DE RIESGOS'!$AF386),"")</f>
        <v/>
      </c>
      <c r="AG26" s="355" t="str">
        <f>IF(AND('MAPA DE RIESGOS'!$AP387="Muy Alta",'MAPA DE RIESGOS'!$AR387="Menor"),CONCATENATE("R",'MAPA DE RIESGOS'!$H387,"C",'MAPA DE RIESGOS'!$AF387),"")</f>
        <v/>
      </c>
      <c r="AH26" s="355" t="str">
        <f>IF(AND('MAPA DE RIESGOS'!$AP388="Muy Alta",'MAPA DE RIESGOS'!$AR388="Menor"),CONCATENATE("R",'MAPA DE RIESGOS'!$H388,"C",'MAPA DE RIESGOS'!$AF388),"")</f>
        <v/>
      </c>
      <c r="AI26" s="355" t="str">
        <f>IF(AND('MAPA DE RIESGOS'!$AP389="Muy Alta",'MAPA DE RIESGOS'!$AR389="Menor"),CONCATENATE("R",'MAPA DE RIESGOS'!$H389,"C",'MAPA DE RIESGOS'!$AF389),"")</f>
        <v/>
      </c>
      <c r="AJ26" s="355" t="str">
        <f>IF(AND('MAPA DE RIESGOS'!$AP390="Muy Alta",'MAPA DE RIESGOS'!$AR390="Menor"),CONCATENATE("R",'MAPA DE RIESGOS'!$H390,"C",'MAPA DE RIESGOS'!$AF390),"")</f>
        <v/>
      </c>
      <c r="AK26" s="355" t="str">
        <f>IF(AND('MAPA DE RIESGOS'!$AP391="Muy Alta",'MAPA DE RIESGOS'!$AR391="Menor"),CONCATENATE("R",'MAPA DE RIESGOS'!$H391,"C",'MAPA DE RIESGOS'!$AF391),"")</f>
        <v/>
      </c>
      <c r="AL26" s="355" t="str">
        <f>IF(AND('MAPA DE RIESGOS'!$AP392="Muy Alta",'MAPA DE RIESGOS'!$AR392="Menor"),CONCATENATE("R",'MAPA DE RIESGOS'!$H392,"C",'MAPA DE RIESGOS'!$AF392),"")</f>
        <v/>
      </c>
      <c r="AM26" s="355" t="str">
        <f>IF(AND('MAPA DE RIESGOS'!$AP393="Muy Alta",'MAPA DE RIESGOS'!$AR393="Menor"),CONCATENATE("R",'MAPA DE RIESGOS'!$H393,"C",'MAPA DE RIESGOS'!$AF393),"")</f>
        <v/>
      </c>
      <c r="AN26" s="355" t="str">
        <f>IF(AND('MAPA DE RIESGOS'!$AP394="Muy Alta",'MAPA DE RIESGOS'!$AR394="Menor"),CONCATENATE("R",'MAPA DE RIESGOS'!$H394,"C",'MAPA DE RIESGOS'!$AF394),"")</f>
        <v/>
      </c>
      <c r="AO26" s="355" t="str">
        <f>IF(AND('MAPA DE RIESGOS'!$AP395="Muy Alta",'MAPA DE RIESGOS'!$AR395="Menor"),CONCATENATE("R",'MAPA DE RIESGOS'!$H395,"C",'MAPA DE RIESGOS'!$AF395),"")</f>
        <v/>
      </c>
      <c r="AP26" s="355" t="str">
        <f>IF(AND('MAPA DE RIESGOS'!$AP396="Muy Alta",'MAPA DE RIESGOS'!$AR396="Menor"),CONCATENATE("R",'MAPA DE RIESGOS'!$H396,"C",'MAPA DE RIESGOS'!$AF396),"")</f>
        <v/>
      </c>
      <c r="AQ26" s="355" t="str">
        <f>IF(AND('MAPA DE RIESGOS'!$AP397="Muy Alta",'MAPA DE RIESGOS'!$AR397="Menor"),CONCATENATE("R",'MAPA DE RIESGOS'!$H397,"C",'MAPA DE RIESGOS'!$AF397),"")</f>
        <v/>
      </c>
      <c r="AR26" s="355" t="str">
        <f>IF(AND('MAPA DE RIESGOS'!$AP398="Muy Alta",'MAPA DE RIESGOS'!$AR398="Menor"),CONCATENATE("R",'MAPA DE RIESGOS'!$H398,"C",'MAPA DE RIESGOS'!$AF398),"")</f>
        <v/>
      </c>
      <c r="AS26" s="356" t="str">
        <f>IF(AND('MAPA DE RIESGOS'!$AP399="Muy Alta",'MAPA DE RIESGOS'!$AR399="Menor"),CONCATENATE("R",'MAPA DE RIESGOS'!$H399,"C",'MAPA DE RIESGOS'!$AF399),"")</f>
        <v/>
      </c>
      <c r="AT26" s="354" t="str">
        <f>IF(AND('MAPA DE RIESGOS'!$AP382="Muy Alta",'MAPA DE RIESGOS'!$AR382="Moderado"),CONCATENATE("R",'MAPA DE RIESGOS'!$H382,"C",'MAPA DE RIESGOS'!$AF382),"")</f>
        <v/>
      </c>
      <c r="AU26" s="355" t="str">
        <f>IF(AND('MAPA DE RIESGOS'!$AP383="Muy Alta",'MAPA DE RIESGOS'!$AR383="Moderado"),CONCATENATE("R",'MAPA DE RIESGOS'!$H383,"C",'MAPA DE RIESGOS'!$AF383),"")</f>
        <v/>
      </c>
      <c r="AV26" s="355" t="str">
        <f>IF(AND('MAPA DE RIESGOS'!$AP384="Muy Alta",'MAPA DE RIESGOS'!$AR384="Moderado"),CONCATENATE("R",'MAPA DE RIESGOS'!$H384,"C",'MAPA DE RIESGOS'!$AF384),"")</f>
        <v/>
      </c>
      <c r="AW26" s="355" t="str">
        <f>IF(AND('MAPA DE RIESGOS'!$AP385="Muy Alta",'MAPA DE RIESGOS'!$AR385="Moderado"),CONCATENATE("R",'MAPA DE RIESGOS'!$H385,"C",'MAPA DE RIESGOS'!$AF385),"")</f>
        <v/>
      </c>
      <c r="AX26" s="355" t="str">
        <f>IF(AND('MAPA DE RIESGOS'!$AP386="Muy Alta",'MAPA DE RIESGOS'!$AR386="Moderado"),CONCATENATE("R",'MAPA DE RIESGOS'!$H386,"C",'MAPA DE RIESGOS'!$AF386),"")</f>
        <v/>
      </c>
      <c r="AY26" s="355" t="str">
        <f>IF(AND('MAPA DE RIESGOS'!$AP387="Muy Alta",'MAPA DE RIESGOS'!$AR387="Moderado"),CONCATENATE("R",'MAPA DE RIESGOS'!$H387,"C",'MAPA DE RIESGOS'!$AF387),"")</f>
        <v/>
      </c>
      <c r="AZ26" s="355" t="str">
        <f>IF(AND('MAPA DE RIESGOS'!$AP388="Muy Alta",'MAPA DE RIESGOS'!$AR388="Moderado"),CONCATENATE("R",'MAPA DE RIESGOS'!$H388,"C",'MAPA DE RIESGOS'!$AF388),"")</f>
        <v/>
      </c>
      <c r="BA26" s="355" t="str">
        <f>IF(AND('MAPA DE RIESGOS'!$AP389="Muy Alta",'MAPA DE RIESGOS'!$AR389="Moderado"),CONCATENATE("R",'MAPA DE RIESGOS'!$H389,"C",'MAPA DE RIESGOS'!$AF389),"")</f>
        <v/>
      </c>
      <c r="BB26" s="355" t="str">
        <f>IF(AND('MAPA DE RIESGOS'!$AP390="Muy Alta",'MAPA DE RIESGOS'!$AR390="Moderado"),CONCATENATE("R",'MAPA DE RIESGOS'!$H390,"C",'MAPA DE RIESGOS'!$AF390),"")</f>
        <v/>
      </c>
      <c r="BC26" s="355" t="str">
        <f>IF(AND('MAPA DE RIESGOS'!$AP391="Muy Alta",'MAPA DE RIESGOS'!$AR391="Moderado"),CONCATENATE("R",'MAPA DE RIESGOS'!$H391,"C",'MAPA DE RIESGOS'!$AF391),"")</f>
        <v/>
      </c>
      <c r="BD26" s="355" t="str">
        <f>IF(AND('MAPA DE RIESGOS'!$AP392="Muy Alta",'MAPA DE RIESGOS'!$AR392="Moderado"),CONCATENATE("R",'MAPA DE RIESGOS'!$H392,"C",'MAPA DE RIESGOS'!$AF392),"")</f>
        <v/>
      </c>
      <c r="BE26" s="355" t="str">
        <f>IF(AND('MAPA DE RIESGOS'!$AP393="Muy Alta",'MAPA DE RIESGOS'!$AR393="Moderado"),CONCATENATE("R",'MAPA DE RIESGOS'!$H393,"C",'MAPA DE RIESGOS'!$AF393),"")</f>
        <v/>
      </c>
      <c r="BF26" s="355" t="str">
        <f>IF(AND('MAPA DE RIESGOS'!$AP394="Muy Alta",'MAPA DE RIESGOS'!$AR394="Moderado"),CONCATENATE("R",'MAPA DE RIESGOS'!$H394,"C",'MAPA DE RIESGOS'!$AF394),"")</f>
        <v/>
      </c>
      <c r="BG26" s="355" t="str">
        <f>IF(AND('MAPA DE RIESGOS'!$AP395="Muy Alta",'MAPA DE RIESGOS'!$AR395="Moderado"),CONCATENATE("R",'MAPA DE RIESGOS'!$H395,"C",'MAPA DE RIESGOS'!$AF395),"")</f>
        <v/>
      </c>
      <c r="BH26" s="355" t="str">
        <f>IF(AND('MAPA DE RIESGOS'!$AP396="Muy Alta",'MAPA DE RIESGOS'!$AR396="Moderado"),CONCATENATE("R",'MAPA DE RIESGOS'!$H396,"C",'MAPA DE RIESGOS'!$AF396),"")</f>
        <v/>
      </c>
      <c r="BI26" s="355" t="str">
        <f>IF(AND('MAPA DE RIESGOS'!$AP397="Muy Alta",'MAPA DE RIESGOS'!$AR397="Moderado"),CONCATENATE("R",'MAPA DE RIESGOS'!$H397,"C",'MAPA DE RIESGOS'!$AF397),"")</f>
        <v/>
      </c>
      <c r="BJ26" s="355" t="str">
        <f>IF(AND('MAPA DE RIESGOS'!$AP398="Muy Alta",'MAPA DE RIESGOS'!$AR398="Moderado"),CONCATENATE("R",'MAPA DE RIESGOS'!$H398,"C",'MAPA DE RIESGOS'!$AF398),"")</f>
        <v/>
      </c>
      <c r="BK26" s="356" t="str">
        <f>IF(AND('MAPA DE RIESGOS'!$AP399="Muy Alta",'MAPA DE RIESGOS'!$AR399="Moderado"),CONCATENATE("R",'MAPA DE RIESGOS'!$H399,"C",'MAPA DE RIESGOS'!$AF399),"")</f>
        <v/>
      </c>
      <c r="BL26" s="354" t="str">
        <f>IF(AND('MAPA DE RIESGOS'!$AP382="Muy Alta",'MAPA DE RIESGOS'!$AR382="Mayor"),CONCATENATE("R",'MAPA DE RIESGOS'!$H382,"C",'MAPA DE RIESGOS'!$AF382),"")</f>
        <v/>
      </c>
      <c r="BM26" s="355" t="str">
        <f>IF(AND('MAPA DE RIESGOS'!$AP383="Muy Alta",'MAPA DE RIESGOS'!$AR383="Mayor"),CONCATENATE("R",'MAPA DE RIESGOS'!$H383,"C",'MAPA DE RIESGOS'!$AF383),"")</f>
        <v/>
      </c>
      <c r="BN26" s="355" t="str">
        <f>IF(AND('MAPA DE RIESGOS'!$AP384="Muy Alta",'MAPA DE RIESGOS'!$AR384="Mayor"),CONCATENATE("R",'MAPA DE RIESGOS'!$H384,"C",'MAPA DE RIESGOS'!$AF384),"")</f>
        <v/>
      </c>
      <c r="BO26" s="355" t="str">
        <f>IF(AND('MAPA DE RIESGOS'!$AP385="Muy Alta",'MAPA DE RIESGOS'!$AR385="Mayor"),CONCATENATE("R",'MAPA DE RIESGOS'!$H385,"C",'MAPA DE RIESGOS'!$AF385),"")</f>
        <v/>
      </c>
      <c r="BP26" s="355" t="str">
        <f>IF(AND('MAPA DE RIESGOS'!$AP386="Muy Alta",'MAPA DE RIESGOS'!$AR386="Mayor"),CONCATENATE("R",'MAPA DE RIESGOS'!$H386,"C",'MAPA DE RIESGOS'!$AF386),"")</f>
        <v/>
      </c>
      <c r="BQ26" s="355" t="str">
        <f>IF(AND('MAPA DE RIESGOS'!$AP387="Muy Alta",'MAPA DE RIESGOS'!$AR387="Mayor"),CONCATENATE("R",'MAPA DE RIESGOS'!$H387,"C",'MAPA DE RIESGOS'!$AF387),"")</f>
        <v/>
      </c>
      <c r="BR26" s="355" t="str">
        <f>IF(AND('MAPA DE RIESGOS'!$AP388="Muy Alta",'MAPA DE RIESGOS'!$AR388="Mayor"),CONCATENATE("R",'MAPA DE RIESGOS'!$H388,"C",'MAPA DE RIESGOS'!$AF388),"")</f>
        <v/>
      </c>
      <c r="BS26" s="355" t="str">
        <f>IF(AND('MAPA DE RIESGOS'!$AP389="Muy Alta",'MAPA DE RIESGOS'!$AR389="Mayor"),CONCATENATE("R",'MAPA DE RIESGOS'!$H389,"C",'MAPA DE RIESGOS'!$AF389),"")</f>
        <v/>
      </c>
      <c r="BT26" s="355" t="str">
        <f>IF(AND('MAPA DE RIESGOS'!$AP390="Muy Alta",'MAPA DE RIESGOS'!$AR390="Mayor"),CONCATENATE("R",'MAPA DE RIESGOS'!$H390,"C",'MAPA DE RIESGOS'!$AF390),"")</f>
        <v/>
      </c>
      <c r="BU26" s="355" t="str">
        <f>IF(AND('MAPA DE RIESGOS'!$AP391="Muy Alta",'MAPA DE RIESGOS'!$AR391="Mayor"),CONCATENATE("R",'MAPA DE RIESGOS'!$H391,"C",'MAPA DE RIESGOS'!$AF391),"")</f>
        <v/>
      </c>
      <c r="BV26" s="355" t="str">
        <f>IF(AND('MAPA DE RIESGOS'!$AP392="Muy Alta",'MAPA DE RIESGOS'!$AR392="Mayor"),CONCATENATE("R",'MAPA DE RIESGOS'!$H392,"C",'MAPA DE RIESGOS'!$AF392),"")</f>
        <v/>
      </c>
      <c r="BW26" s="355" t="str">
        <f>IF(AND('MAPA DE RIESGOS'!$AP393="Muy Alta",'MAPA DE RIESGOS'!$AR393="Mayor"),CONCATENATE("R",'MAPA DE RIESGOS'!$H393,"C",'MAPA DE RIESGOS'!$AF393),"")</f>
        <v/>
      </c>
      <c r="BX26" s="355" t="str">
        <f>IF(AND('MAPA DE RIESGOS'!$AP394="Muy Alta",'MAPA DE RIESGOS'!$AR394="Mayor"),CONCATENATE("R",'MAPA DE RIESGOS'!$H394,"C",'MAPA DE RIESGOS'!$AF394),"")</f>
        <v/>
      </c>
      <c r="BY26" s="355" t="str">
        <f>IF(AND('MAPA DE RIESGOS'!$AP395="Muy Alta",'MAPA DE RIESGOS'!$AR395="Mayor"),CONCATENATE("R",'MAPA DE RIESGOS'!$H395,"C",'MAPA DE RIESGOS'!$AF395),"")</f>
        <v/>
      </c>
      <c r="BZ26" s="355" t="str">
        <f>IF(AND('MAPA DE RIESGOS'!$AP396="Muy Alta",'MAPA DE RIESGOS'!$AR396="Mayor"),CONCATENATE("R",'MAPA DE RIESGOS'!$H396,"C",'MAPA DE RIESGOS'!$AF396),"")</f>
        <v/>
      </c>
      <c r="CA26" s="355" t="str">
        <f>IF(AND('MAPA DE RIESGOS'!$AP397="Muy Alta",'MAPA DE RIESGOS'!$AR397="Mayor"),CONCATENATE("R",'MAPA DE RIESGOS'!$H397,"C",'MAPA DE RIESGOS'!$AF397),"")</f>
        <v/>
      </c>
      <c r="CB26" s="355" t="str">
        <f>IF(AND('MAPA DE RIESGOS'!$AP398="Muy Alta",'MAPA DE RIESGOS'!$AR398="Mayor"),CONCATENATE("R",'MAPA DE RIESGOS'!$H398,"C",'MAPA DE RIESGOS'!$AF398),"")</f>
        <v/>
      </c>
      <c r="CC26" s="356" t="str">
        <f>IF(AND('MAPA DE RIESGOS'!$AP399="Muy Alta",'MAPA DE RIESGOS'!$AR399="Mayor"),CONCATENATE("R",'MAPA DE RIESGOS'!$H399,"C",'MAPA DE RIESGOS'!$AF399),"")</f>
        <v/>
      </c>
      <c r="CD26" s="357" t="str">
        <f>IF(AND('MAPA DE RIESGOS'!$AP382="Muy Alta",'MAPA DE RIESGOS'!$AR382="Catastrófico"),CONCATENATE("R",'MAPA DE RIESGOS'!$H382,"C",'MAPA DE RIESGOS'!$AF382),"")</f>
        <v/>
      </c>
      <c r="CE26" s="357" t="str">
        <f>IF(AND('MAPA DE RIESGOS'!$AP383="Muy Alta",'MAPA DE RIESGOS'!$AR383="Catastrófico"),CONCATENATE("R",'MAPA DE RIESGOS'!$H383,"C",'MAPA DE RIESGOS'!$AF383),"")</f>
        <v/>
      </c>
      <c r="CF26" s="357" t="str">
        <f>IF(AND('MAPA DE RIESGOS'!$AP384="Muy Alta",'MAPA DE RIESGOS'!$AR384="Catastrófico"),CONCATENATE("R",'MAPA DE RIESGOS'!$H384,"C",'MAPA DE RIESGOS'!$AF384),"")</f>
        <v/>
      </c>
      <c r="CG26" s="357" t="str">
        <f>IF(AND('MAPA DE RIESGOS'!$AP385="Muy Alta",'MAPA DE RIESGOS'!$AR385="Catastrófico"),CONCATENATE("R",'MAPA DE RIESGOS'!$H385,"C",'MAPA DE RIESGOS'!$AF385),"")</f>
        <v/>
      </c>
      <c r="CH26" s="357" t="str">
        <f>IF(AND('MAPA DE RIESGOS'!$AP386="Muy Alta",'MAPA DE RIESGOS'!$AR386="Catastrófico"),CONCATENATE("R",'MAPA DE RIESGOS'!$H386,"C",'MAPA DE RIESGOS'!$AF386),"")</f>
        <v/>
      </c>
      <c r="CI26" s="357" t="str">
        <f>IF(AND('MAPA DE RIESGOS'!$AP387="Muy Alta",'MAPA DE RIESGOS'!$AR387="Catastrófico"),CONCATENATE("R",'MAPA DE RIESGOS'!$H387,"C",'MAPA DE RIESGOS'!$AF387),"")</f>
        <v/>
      </c>
      <c r="CJ26" s="357" t="str">
        <f>IF(AND('MAPA DE RIESGOS'!$AP388="Muy Alta",'MAPA DE RIESGOS'!$AR388="Catastrófico"),CONCATENATE("R",'MAPA DE RIESGOS'!$H388,"C",'MAPA DE RIESGOS'!$AF388),"")</f>
        <v/>
      </c>
      <c r="CK26" s="357" t="str">
        <f>IF(AND('MAPA DE RIESGOS'!$AP389="Muy Alta",'MAPA DE RIESGOS'!$AR389="Catastrófico"),CONCATENATE("R",'MAPA DE RIESGOS'!$H389,"C",'MAPA DE RIESGOS'!$AF389),"")</f>
        <v/>
      </c>
      <c r="CL26" s="357" t="str">
        <f>IF(AND('MAPA DE RIESGOS'!$AP390="Muy Alta",'MAPA DE RIESGOS'!$AR390="Catastrófico"),CONCATENATE("R",'MAPA DE RIESGOS'!$H390,"C",'MAPA DE RIESGOS'!$AF390),"")</f>
        <v/>
      </c>
      <c r="CM26" s="357" t="str">
        <f>IF(AND('MAPA DE RIESGOS'!$AP391="Muy Alta",'MAPA DE RIESGOS'!$AR391="Catastrófico"),CONCATENATE("R",'MAPA DE RIESGOS'!$H391,"C",'MAPA DE RIESGOS'!$AF391),"")</f>
        <v/>
      </c>
      <c r="CN26" s="357" t="str">
        <f>IF(AND('MAPA DE RIESGOS'!$AP392="Muy Alta",'MAPA DE RIESGOS'!$AR392="Catastrófico"),CONCATENATE("R",'MAPA DE RIESGOS'!$H392,"C",'MAPA DE RIESGOS'!$AF392),"")</f>
        <v/>
      </c>
      <c r="CO26" s="357" t="str">
        <f>IF(AND('MAPA DE RIESGOS'!$AP393="Muy Alta",'MAPA DE RIESGOS'!$AR393="Catastrófico"),CONCATENATE("R",'MAPA DE RIESGOS'!$H393,"C",'MAPA DE RIESGOS'!$AF393),"")</f>
        <v/>
      </c>
      <c r="CP26" s="357" t="str">
        <f>IF(AND('MAPA DE RIESGOS'!$AP394="Muy Alta",'MAPA DE RIESGOS'!$AR394="Catastrófico"),CONCATENATE("R",'MAPA DE RIESGOS'!$H394,"C",'MAPA DE RIESGOS'!$AF394),"")</f>
        <v/>
      </c>
      <c r="CQ26" s="357" t="str">
        <f>IF(AND('MAPA DE RIESGOS'!$AP395="Muy Alta",'MAPA DE RIESGOS'!$AR395="Catastrófico"),CONCATENATE("R",'MAPA DE RIESGOS'!$H395,"C",'MAPA DE RIESGOS'!$AF395),"")</f>
        <v/>
      </c>
      <c r="CR26" s="357" t="str">
        <f>IF(AND('MAPA DE RIESGOS'!$AP396="Muy Alta",'MAPA DE RIESGOS'!$AR396="Catastrófico"),CONCATENATE("R",'MAPA DE RIESGOS'!$H396,"C",'MAPA DE RIESGOS'!$AF396),"")</f>
        <v/>
      </c>
      <c r="CS26" s="357" t="str">
        <f>IF(AND('MAPA DE RIESGOS'!$AP397="Muy Alta",'MAPA DE RIESGOS'!$AR397="Catastrófico"),CONCATENATE("R",'MAPA DE RIESGOS'!$H397,"C",'MAPA DE RIESGOS'!$AF397),"")</f>
        <v/>
      </c>
      <c r="CT26" s="357" t="str">
        <f>IF(AND('MAPA DE RIESGOS'!$AP398="Muy Alta",'MAPA DE RIESGOS'!$AR398="Catastrófico"),CONCATENATE("R",'MAPA DE RIESGOS'!$H398,"C",'MAPA DE RIESGOS'!$AF398),"")</f>
        <v/>
      </c>
      <c r="CU26" s="358" t="str">
        <f>IF(AND('MAPA DE RIESGOS'!$AP399="Muy Alta",'MAPA DE RIESGOS'!$AR399="Catastrófico"),CONCATENATE("R",'MAPA DE RIESGOS'!$H399,"C",'MAPA DE RIESGOS'!$AF399),"")</f>
        <v/>
      </c>
      <c r="CV26" s="67"/>
      <c r="CW26" s="900"/>
      <c r="CX26" s="901"/>
      <c r="CY26" s="901"/>
      <c r="CZ26" s="901"/>
      <c r="DA26" s="901"/>
      <c r="DB26" s="902"/>
    </row>
    <row r="27" spans="2:106" ht="32.5" customHeight="1">
      <c r="B27" s="893"/>
      <c r="C27" s="893"/>
      <c r="D27" s="894"/>
      <c r="E27" s="882"/>
      <c r="F27" s="883"/>
      <c r="G27" s="883"/>
      <c r="H27" s="883"/>
      <c r="I27" s="884"/>
      <c r="J27" s="354" t="str">
        <f>IF(AND('MAPA DE RIESGOS'!$AP400="Muy Alta",'MAPA DE RIESGOS'!$AR400="Leve"),CONCATENATE("R",'MAPA DE RIESGOS'!$H400,"C",'MAPA DE RIESGOS'!$AF400),"")</f>
        <v/>
      </c>
      <c r="K27" s="355" t="str">
        <f>IF(AND('MAPA DE RIESGOS'!$AP401="Muy Alta",'MAPA DE RIESGOS'!$AR401="Leve"),CONCATENATE("R",'MAPA DE RIESGOS'!$H401,"C",'MAPA DE RIESGOS'!$AF401),"")</f>
        <v/>
      </c>
      <c r="L27" s="355" t="str">
        <f>IF(AND('MAPA DE RIESGOS'!$AP402="Muy Alta",'MAPA DE RIESGOS'!$AR402="Leve"),CONCATENATE("R",'MAPA DE RIESGOS'!$H402,"C",'MAPA DE RIESGOS'!$AF402),"")</f>
        <v/>
      </c>
      <c r="M27" s="355" t="str">
        <f>IF(AND('MAPA DE RIESGOS'!$AP403="Muy Alta",'MAPA DE RIESGOS'!$AR403="Leve"),CONCATENATE("R",'MAPA DE RIESGOS'!$H403,"C",'MAPA DE RIESGOS'!$AF403),"")</f>
        <v/>
      </c>
      <c r="N27" s="355" t="str">
        <f>IF(AND('MAPA DE RIESGOS'!$AP404="Muy Alta",'MAPA DE RIESGOS'!$AR404="Leve"),CONCATENATE("R",'MAPA DE RIESGOS'!$H404,"C",'MAPA DE RIESGOS'!$AF404),"")</f>
        <v/>
      </c>
      <c r="O27" s="355" t="str">
        <f>IF(AND('MAPA DE RIESGOS'!$AP405="Muy Alta",'MAPA DE RIESGOS'!$AR405="Leve"),CONCATENATE("R",'MAPA DE RIESGOS'!$H405,"C",'MAPA DE RIESGOS'!$AF405),"")</f>
        <v/>
      </c>
      <c r="P27" s="355" t="str">
        <f>IF(AND('MAPA DE RIESGOS'!$AP406="Muy Alta",'MAPA DE RIESGOS'!$AR406="Leve"),CONCATENATE("R",'MAPA DE RIESGOS'!$H406,"C",'MAPA DE RIESGOS'!$AF406),"")</f>
        <v/>
      </c>
      <c r="Q27" s="355" t="str">
        <f>IF(AND('MAPA DE RIESGOS'!$AP407="Muy Alta",'MAPA DE RIESGOS'!$AR407="Leve"),CONCATENATE("R",'MAPA DE RIESGOS'!$H407,"C",'MAPA DE RIESGOS'!$AF407),"")</f>
        <v/>
      </c>
      <c r="R27" s="355" t="str">
        <f>IF(AND('MAPA DE RIESGOS'!$AP408="Muy Alta",'MAPA DE RIESGOS'!$AR408="Leve"),CONCATENATE("R",'MAPA DE RIESGOS'!$H408,"C",'MAPA DE RIESGOS'!$AF408),"")</f>
        <v/>
      </c>
      <c r="S27" s="355" t="str">
        <f>IF(AND('MAPA DE RIESGOS'!$AP409="Muy Alta",'MAPA DE RIESGOS'!$AR409="Leve"),CONCATENATE("R",'MAPA DE RIESGOS'!$H409,"C",'MAPA DE RIESGOS'!$AF409),"")</f>
        <v/>
      </c>
      <c r="T27" s="355" t="str">
        <f>IF(AND('MAPA DE RIESGOS'!$AP410="Muy Alta",'MAPA DE RIESGOS'!$AR410="Leve"),CONCATENATE("R",'MAPA DE RIESGOS'!$H410,"C",'MAPA DE RIESGOS'!$AF410),"")</f>
        <v/>
      </c>
      <c r="U27" s="355" t="str">
        <f>IF(AND('MAPA DE RIESGOS'!$AP411="Muy Alta",'MAPA DE RIESGOS'!$AR411="Leve"),CONCATENATE("R",'MAPA DE RIESGOS'!$H411,"C",'MAPA DE RIESGOS'!$AF411),"")</f>
        <v/>
      </c>
      <c r="V27" s="355" t="str">
        <f>IF(AND('MAPA DE RIESGOS'!$AP412="Muy Alta",'MAPA DE RIESGOS'!$AR412="Leve"),CONCATENATE("R",'MAPA DE RIESGOS'!$H412,"C",'MAPA DE RIESGOS'!$AF412),"")</f>
        <v/>
      </c>
      <c r="W27" s="355" t="str">
        <f>IF(AND('MAPA DE RIESGOS'!$AP413="Muy Alta",'MAPA DE RIESGOS'!$AR413="Leve"),CONCATENATE("R",'MAPA DE RIESGOS'!$H413,"C",'MAPA DE RIESGOS'!$AF413),"")</f>
        <v/>
      </c>
      <c r="X27" s="355" t="str">
        <f>IF(AND('MAPA DE RIESGOS'!$AP414="Muy Alta",'MAPA DE RIESGOS'!$AR414="Leve"),CONCATENATE("R",'MAPA DE RIESGOS'!$H414,"C",'MAPA DE RIESGOS'!$AF414),"")</f>
        <v/>
      </c>
      <c r="Y27" s="355" t="str">
        <f>IF(AND('MAPA DE RIESGOS'!$AP415="Muy Alta",'MAPA DE RIESGOS'!$AR415="Leve"),CONCATENATE("R",'MAPA DE RIESGOS'!$H415,"C",'MAPA DE RIESGOS'!$AF415),"")</f>
        <v/>
      </c>
      <c r="Z27" s="355" t="str">
        <f>IF(AND('MAPA DE RIESGOS'!$AP416="Muy Alta",'MAPA DE RIESGOS'!$AR416="Leve"),CONCATENATE("R",'MAPA DE RIESGOS'!$H416,"C",'MAPA DE RIESGOS'!$AF416),"")</f>
        <v/>
      </c>
      <c r="AA27" s="356" t="str">
        <f>IF(AND('MAPA DE RIESGOS'!$AP417="Muy Alta",'MAPA DE RIESGOS'!$AR417="Leve"),CONCATENATE("R",'MAPA DE RIESGOS'!$H417,"C",'MAPA DE RIESGOS'!$AF417),"")</f>
        <v/>
      </c>
      <c r="AB27" s="354" t="str">
        <f>IF(AND('MAPA DE RIESGOS'!$AP400="Muy Alta",'MAPA DE RIESGOS'!$AR400="Menor"),CONCATENATE("R",'MAPA DE RIESGOS'!$H400,"C",'MAPA DE RIESGOS'!$AF400),"")</f>
        <v/>
      </c>
      <c r="AC27" s="355" t="str">
        <f>IF(AND('MAPA DE RIESGOS'!$AP401="Muy Alta",'MAPA DE RIESGOS'!$AR401="Menor"),CONCATENATE("R",'MAPA DE RIESGOS'!$H401,"C",'MAPA DE RIESGOS'!$AF401),"")</f>
        <v/>
      </c>
      <c r="AD27" s="355" t="str">
        <f>IF(AND('MAPA DE RIESGOS'!$AP402="Muy Alta",'MAPA DE RIESGOS'!$AR402="Menor"),CONCATENATE("R",'MAPA DE RIESGOS'!$H402,"C",'MAPA DE RIESGOS'!$AF402),"")</f>
        <v/>
      </c>
      <c r="AE27" s="355" t="str">
        <f>IF(AND('MAPA DE RIESGOS'!$AP403="Muy Alta",'MAPA DE RIESGOS'!$AR403="Menor"),CONCATENATE("R",'MAPA DE RIESGOS'!$H403,"C",'MAPA DE RIESGOS'!$AF403),"")</f>
        <v/>
      </c>
      <c r="AF27" s="355" t="str">
        <f>IF(AND('MAPA DE RIESGOS'!$AP404="Muy Alta",'MAPA DE RIESGOS'!$AR404="Menor"),CONCATENATE("R",'MAPA DE RIESGOS'!$H404,"C",'MAPA DE RIESGOS'!$AF404),"")</f>
        <v/>
      </c>
      <c r="AG27" s="355" t="str">
        <f>IF(AND('MAPA DE RIESGOS'!$AP405="Muy Alta",'MAPA DE RIESGOS'!$AR405="Menor"),CONCATENATE("R",'MAPA DE RIESGOS'!$H405,"C",'MAPA DE RIESGOS'!$AF405),"")</f>
        <v/>
      </c>
      <c r="AH27" s="355" t="str">
        <f>IF(AND('MAPA DE RIESGOS'!$AP406="Muy Alta",'MAPA DE RIESGOS'!$AR406="Menor"),CONCATENATE("R",'MAPA DE RIESGOS'!$H406,"C",'MAPA DE RIESGOS'!$AF406),"")</f>
        <v/>
      </c>
      <c r="AI27" s="355" t="str">
        <f>IF(AND('MAPA DE RIESGOS'!$AP407="Muy Alta",'MAPA DE RIESGOS'!$AR407="Menor"),CONCATENATE("R",'MAPA DE RIESGOS'!$H407,"C",'MAPA DE RIESGOS'!$AF407),"")</f>
        <v/>
      </c>
      <c r="AJ27" s="355" t="str">
        <f>IF(AND('MAPA DE RIESGOS'!$AP408="Muy Alta",'MAPA DE RIESGOS'!$AR408="Menor"),CONCATENATE("R",'MAPA DE RIESGOS'!$H408,"C",'MAPA DE RIESGOS'!$AF408),"")</f>
        <v/>
      </c>
      <c r="AK27" s="355" t="str">
        <f>IF(AND('MAPA DE RIESGOS'!$AP409="Muy Alta",'MAPA DE RIESGOS'!$AR409="Menor"),CONCATENATE("R",'MAPA DE RIESGOS'!$H409,"C",'MAPA DE RIESGOS'!$AF409),"")</f>
        <v/>
      </c>
      <c r="AL27" s="355" t="str">
        <f>IF(AND('MAPA DE RIESGOS'!$AP410="Muy Alta",'MAPA DE RIESGOS'!$AR410="Menor"),CONCATENATE("R",'MAPA DE RIESGOS'!$H410,"C",'MAPA DE RIESGOS'!$AF410),"")</f>
        <v/>
      </c>
      <c r="AM27" s="355" t="str">
        <f>IF(AND('MAPA DE RIESGOS'!$AP411="Muy Alta",'MAPA DE RIESGOS'!$AR411="Menor"),CONCATENATE("R",'MAPA DE RIESGOS'!$H411,"C",'MAPA DE RIESGOS'!$AF411),"")</f>
        <v/>
      </c>
      <c r="AN27" s="355" t="str">
        <f>IF(AND('MAPA DE RIESGOS'!$AP412="Muy Alta",'MAPA DE RIESGOS'!$AR412="Menor"),CONCATENATE("R",'MAPA DE RIESGOS'!$H412,"C",'MAPA DE RIESGOS'!$AF412),"")</f>
        <v/>
      </c>
      <c r="AO27" s="355" t="str">
        <f>IF(AND('MAPA DE RIESGOS'!$AP413="Muy Alta",'MAPA DE RIESGOS'!$AR413="Menor"),CONCATENATE("R",'MAPA DE RIESGOS'!$H413,"C",'MAPA DE RIESGOS'!$AF413),"")</f>
        <v/>
      </c>
      <c r="AP27" s="355" t="str">
        <f>IF(AND('MAPA DE RIESGOS'!$AP414="Muy Alta",'MAPA DE RIESGOS'!$AR414="Menor"),CONCATENATE("R",'MAPA DE RIESGOS'!$H414,"C",'MAPA DE RIESGOS'!$AF414),"")</f>
        <v/>
      </c>
      <c r="AQ27" s="355" t="str">
        <f>IF(AND('MAPA DE RIESGOS'!$AP415="Muy Alta",'MAPA DE RIESGOS'!$AR415="Menor"),CONCATENATE("R",'MAPA DE RIESGOS'!$H415,"C",'MAPA DE RIESGOS'!$AF415),"")</f>
        <v/>
      </c>
      <c r="AR27" s="355" t="str">
        <f>IF(AND('MAPA DE RIESGOS'!$AP416="Muy Alta",'MAPA DE RIESGOS'!$AR416="Menor"),CONCATENATE("R",'MAPA DE RIESGOS'!$H416,"C",'MAPA DE RIESGOS'!$AF416),"")</f>
        <v/>
      </c>
      <c r="AS27" s="356" t="str">
        <f>IF(AND('MAPA DE RIESGOS'!$AP417="Muy Alta",'MAPA DE RIESGOS'!$AR417="Menor"),CONCATENATE("R",'MAPA DE RIESGOS'!$H417,"C",'MAPA DE RIESGOS'!$AF417),"")</f>
        <v/>
      </c>
      <c r="AT27" s="354" t="str">
        <f>IF(AND('MAPA DE RIESGOS'!$AP400="Muy Alta",'MAPA DE RIESGOS'!$AR400="Moderado"),CONCATENATE("R",'MAPA DE RIESGOS'!$H400,"C",'MAPA DE RIESGOS'!$AF400),"")</f>
        <v/>
      </c>
      <c r="AU27" s="355" t="str">
        <f>IF(AND('MAPA DE RIESGOS'!$AP401="Muy Alta",'MAPA DE RIESGOS'!$AR401="Moderado"),CONCATENATE("R",'MAPA DE RIESGOS'!$H401,"C",'MAPA DE RIESGOS'!$AF401),"")</f>
        <v/>
      </c>
      <c r="AV27" s="355" t="str">
        <f>IF(AND('MAPA DE RIESGOS'!$AP402="Muy Alta",'MAPA DE RIESGOS'!$AR402="Moderado"),CONCATENATE("R",'MAPA DE RIESGOS'!$H402,"C",'MAPA DE RIESGOS'!$AF402),"")</f>
        <v/>
      </c>
      <c r="AW27" s="355" t="str">
        <f>IF(AND('MAPA DE RIESGOS'!$AP403="Muy Alta",'MAPA DE RIESGOS'!$AR403="Moderado"),CONCATENATE("R",'MAPA DE RIESGOS'!$H403,"C",'MAPA DE RIESGOS'!$AF403),"")</f>
        <v/>
      </c>
      <c r="AX27" s="355" t="str">
        <f>IF(AND('MAPA DE RIESGOS'!$AP404="Muy Alta",'MAPA DE RIESGOS'!$AR404="Moderado"),CONCATENATE("R",'MAPA DE RIESGOS'!$H404,"C",'MAPA DE RIESGOS'!$AF404),"")</f>
        <v/>
      </c>
      <c r="AY27" s="355" t="str">
        <f>IF(AND('MAPA DE RIESGOS'!$AP405="Muy Alta",'MAPA DE RIESGOS'!$AR405="Moderado"),CONCATENATE("R",'MAPA DE RIESGOS'!$H405,"C",'MAPA DE RIESGOS'!$AF405),"")</f>
        <v/>
      </c>
      <c r="AZ27" s="355" t="str">
        <f>IF(AND('MAPA DE RIESGOS'!$AP406="Muy Alta",'MAPA DE RIESGOS'!$AR406="Moderado"),CONCATENATE("R",'MAPA DE RIESGOS'!$H406,"C",'MAPA DE RIESGOS'!$AF406),"")</f>
        <v/>
      </c>
      <c r="BA27" s="355" t="str">
        <f>IF(AND('MAPA DE RIESGOS'!$AP407="Muy Alta",'MAPA DE RIESGOS'!$AR407="Moderado"),CONCATENATE("R",'MAPA DE RIESGOS'!$H407,"C",'MAPA DE RIESGOS'!$AF407),"")</f>
        <v/>
      </c>
      <c r="BB27" s="355" t="str">
        <f>IF(AND('MAPA DE RIESGOS'!$AP408="Muy Alta",'MAPA DE RIESGOS'!$AR408="Moderado"),CONCATENATE("R",'MAPA DE RIESGOS'!$H408,"C",'MAPA DE RIESGOS'!$AF408),"")</f>
        <v/>
      </c>
      <c r="BC27" s="355" t="str">
        <f>IF(AND('MAPA DE RIESGOS'!$AP409="Muy Alta",'MAPA DE RIESGOS'!$AR409="Moderado"),CONCATENATE("R",'MAPA DE RIESGOS'!$H409,"C",'MAPA DE RIESGOS'!$AF409),"")</f>
        <v/>
      </c>
      <c r="BD27" s="355" t="str">
        <f>IF(AND('MAPA DE RIESGOS'!$AP410="Muy Alta",'MAPA DE RIESGOS'!$AR410="Moderado"),CONCATENATE("R",'MAPA DE RIESGOS'!$H410,"C",'MAPA DE RIESGOS'!$AF410),"")</f>
        <v/>
      </c>
      <c r="BE27" s="355" t="str">
        <f>IF(AND('MAPA DE RIESGOS'!$AP411="Muy Alta",'MAPA DE RIESGOS'!$AR411="Moderado"),CONCATENATE("R",'MAPA DE RIESGOS'!$H411,"C",'MAPA DE RIESGOS'!$AF411),"")</f>
        <v/>
      </c>
      <c r="BF27" s="355" t="str">
        <f>IF(AND('MAPA DE RIESGOS'!$AP412="Muy Alta",'MAPA DE RIESGOS'!$AR412="Moderado"),CONCATENATE("R",'MAPA DE RIESGOS'!$H412,"C",'MAPA DE RIESGOS'!$AF412),"")</f>
        <v/>
      </c>
      <c r="BG27" s="355" t="str">
        <f>IF(AND('MAPA DE RIESGOS'!$AP413="Muy Alta",'MAPA DE RIESGOS'!$AR413="Moderado"),CONCATENATE("R",'MAPA DE RIESGOS'!$H413,"C",'MAPA DE RIESGOS'!$AF413),"")</f>
        <v/>
      </c>
      <c r="BH27" s="355" t="str">
        <f>IF(AND('MAPA DE RIESGOS'!$AP414="Muy Alta",'MAPA DE RIESGOS'!$AR414="Moderado"),CONCATENATE("R",'MAPA DE RIESGOS'!$H414,"C",'MAPA DE RIESGOS'!$AF414),"")</f>
        <v/>
      </c>
      <c r="BI27" s="355" t="str">
        <f>IF(AND('MAPA DE RIESGOS'!$AP415="Muy Alta",'MAPA DE RIESGOS'!$AR415="Moderado"),CONCATENATE("R",'MAPA DE RIESGOS'!$H415,"C",'MAPA DE RIESGOS'!$AF415),"")</f>
        <v/>
      </c>
      <c r="BJ27" s="355" t="str">
        <f>IF(AND('MAPA DE RIESGOS'!$AP416="Muy Alta",'MAPA DE RIESGOS'!$AR416="Moderado"),CONCATENATE("R",'MAPA DE RIESGOS'!$H416,"C",'MAPA DE RIESGOS'!$AF416),"")</f>
        <v/>
      </c>
      <c r="BK27" s="356" t="str">
        <f>IF(AND('MAPA DE RIESGOS'!$AP417="Muy Alta",'MAPA DE RIESGOS'!$AR417="Moderado"),CONCATENATE("R",'MAPA DE RIESGOS'!$H417,"C",'MAPA DE RIESGOS'!$AF417),"")</f>
        <v/>
      </c>
      <c r="BL27" s="354" t="str">
        <f>IF(AND('MAPA DE RIESGOS'!$AP400="Muy Alta",'MAPA DE RIESGOS'!$AR400="Mayor"),CONCATENATE("R",'MAPA DE RIESGOS'!$H400,"C",'MAPA DE RIESGOS'!$AF400),"")</f>
        <v/>
      </c>
      <c r="BM27" s="355" t="str">
        <f>IF(AND('MAPA DE RIESGOS'!$AP401="Muy Alta",'MAPA DE RIESGOS'!$AR401="Mayor"),CONCATENATE("R",'MAPA DE RIESGOS'!$H401,"C",'MAPA DE RIESGOS'!$AF401),"")</f>
        <v/>
      </c>
      <c r="BN27" s="355" t="str">
        <f>IF(AND('MAPA DE RIESGOS'!$AP402="Muy Alta",'MAPA DE RIESGOS'!$AR402="Mayor"),CONCATENATE("R",'MAPA DE RIESGOS'!$H402,"C",'MAPA DE RIESGOS'!$AF402),"")</f>
        <v/>
      </c>
      <c r="BO27" s="355" t="str">
        <f>IF(AND('MAPA DE RIESGOS'!$AP403="Muy Alta",'MAPA DE RIESGOS'!$AR403="Mayor"),CONCATENATE("R",'MAPA DE RIESGOS'!$H403,"C",'MAPA DE RIESGOS'!$AF403),"")</f>
        <v/>
      </c>
      <c r="BP27" s="355" t="str">
        <f>IF(AND('MAPA DE RIESGOS'!$AP404="Muy Alta",'MAPA DE RIESGOS'!$AR404="Mayor"),CONCATENATE("R",'MAPA DE RIESGOS'!$H404,"C",'MAPA DE RIESGOS'!$AF404),"")</f>
        <v/>
      </c>
      <c r="BQ27" s="355" t="str">
        <f>IF(AND('MAPA DE RIESGOS'!$AP405="Muy Alta",'MAPA DE RIESGOS'!$AR405="Mayor"),CONCATENATE("R",'MAPA DE RIESGOS'!$H405,"C",'MAPA DE RIESGOS'!$AF405),"")</f>
        <v/>
      </c>
      <c r="BR27" s="355" t="str">
        <f>IF(AND('MAPA DE RIESGOS'!$AP406="Muy Alta",'MAPA DE RIESGOS'!$AR406="Mayor"),CONCATENATE("R",'MAPA DE RIESGOS'!$H406,"C",'MAPA DE RIESGOS'!$AF406),"")</f>
        <v/>
      </c>
      <c r="BS27" s="355" t="str">
        <f>IF(AND('MAPA DE RIESGOS'!$AP407="Muy Alta",'MAPA DE RIESGOS'!$AR407="Mayor"),CONCATENATE("R",'MAPA DE RIESGOS'!$H407,"C",'MAPA DE RIESGOS'!$AF407),"")</f>
        <v/>
      </c>
      <c r="BT27" s="355" t="str">
        <f>IF(AND('MAPA DE RIESGOS'!$AP408="Muy Alta",'MAPA DE RIESGOS'!$AR408="Mayor"),CONCATENATE("R",'MAPA DE RIESGOS'!$H408,"C",'MAPA DE RIESGOS'!$AF408),"")</f>
        <v/>
      </c>
      <c r="BU27" s="355" t="str">
        <f>IF(AND('MAPA DE RIESGOS'!$AP409="Muy Alta",'MAPA DE RIESGOS'!$AR409="Mayor"),CONCATENATE("R",'MAPA DE RIESGOS'!$H409,"C",'MAPA DE RIESGOS'!$AF409),"")</f>
        <v/>
      </c>
      <c r="BV27" s="355" t="str">
        <f>IF(AND('MAPA DE RIESGOS'!$AP410="Muy Alta",'MAPA DE RIESGOS'!$AR410="Mayor"),CONCATENATE("R",'MAPA DE RIESGOS'!$H410,"C",'MAPA DE RIESGOS'!$AF410),"")</f>
        <v/>
      </c>
      <c r="BW27" s="355" t="str">
        <f>IF(AND('MAPA DE RIESGOS'!$AP411="Muy Alta",'MAPA DE RIESGOS'!$AR411="Mayor"),CONCATENATE("R",'MAPA DE RIESGOS'!$H411,"C",'MAPA DE RIESGOS'!$AF411),"")</f>
        <v/>
      </c>
      <c r="BX27" s="355" t="str">
        <f>IF(AND('MAPA DE RIESGOS'!$AP412="Muy Alta",'MAPA DE RIESGOS'!$AR412="Mayor"),CONCATENATE("R",'MAPA DE RIESGOS'!$H412,"C",'MAPA DE RIESGOS'!$AF412),"")</f>
        <v/>
      </c>
      <c r="BY27" s="355" t="str">
        <f>IF(AND('MAPA DE RIESGOS'!$AP413="Muy Alta",'MAPA DE RIESGOS'!$AR413="Mayor"),CONCATENATE("R",'MAPA DE RIESGOS'!$H413,"C",'MAPA DE RIESGOS'!$AF413),"")</f>
        <v/>
      </c>
      <c r="BZ27" s="355" t="str">
        <f>IF(AND('MAPA DE RIESGOS'!$AP414="Muy Alta",'MAPA DE RIESGOS'!$AR414="Mayor"),CONCATENATE("R",'MAPA DE RIESGOS'!$H414,"C",'MAPA DE RIESGOS'!$AF414),"")</f>
        <v/>
      </c>
      <c r="CA27" s="355" t="str">
        <f>IF(AND('MAPA DE RIESGOS'!$AP415="Muy Alta",'MAPA DE RIESGOS'!$AR415="Mayor"),CONCATENATE("R",'MAPA DE RIESGOS'!$H415,"C",'MAPA DE RIESGOS'!$AF415),"")</f>
        <v/>
      </c>
      <c r="CB27" s="355" t="str">
        <f>IF(AND('MAPA DE RIESGOS'!$AP416="Muy Alta",'MAPA DE RIESGOS'!$AR416="Mayor"),CONCATENATE("R",'MAPA DE RIESGOS'!$H416,"C",'MAPA DE RIESGOS'!$AF416),"")</f>
        <v/>
      </c>
      <c r="CC27" s="356" t="str">
        <f>IF(AND('MAPA DE RIESGOS'!$AP417="Muy Alta",'MAPA DE RIESGOS'!$AR417="Mayor"),CONCATENATE("R",'MAPA DE RIESGOS'!$H417,"C",'MAPA DE RIESGOS'!$AF417),"")</f>
        <v/>
      </c>
      <c r="CD27" s="357" t="str">
        <f>IF(AND('MAPA DE RIESGOS'!$AP400="Muy Alta",'MAPA DE RIESGOS'!$AR400="Catastrófico"),CONCATENATE("R",'MAPA DE RIESGOS'!$H400,"C",'MAPA DE RIESGOS'!$AF400),"")</f>
        <v/>
      </c>
      <c r="CE27" s="357" t="str">
        <f>IF(AND('MAPA DE RIESGOS'!$AP401="Muy Alta",'MAPA DE RIESGOS'!$AR401="Catastrófico"),CONCATENATE("R",'MAPA DE RIESGOS'!$H401,"C",'MAPA DE RIESGOS'!$AF401),"")</f>
        <v/>
      </c>
      <c r="CF27" s="357" t="str">
        <f>IF(AND('MAPA DE RIESGOS'!$AP402="Muy Alta",'MAPA DE RIESGOS'!$AR402="Catastrófico"),CONCATENATE("R",'MAPA DE RIESGOS'!$H402,"C",'MAPA DE RIESGOS'!$AF402),"")</f>
        <v/>
      </c>
      <c r="CG27" s="357" t="str">
        <f>IF(AND('MAPA DE RIESGOS'!$AP403="Muy Alta",'MAPA DE RIESGOS'!$AR403="Catastrófico"),CONCATENATE("R",'MAPA DE RIESGOS'!$H403,"C",'MAPA DE RIESGOS'!$AF403),"")</f>
        <v/>
      </c>
      <c r="CH27" s="357" t="str">
        <f>IF(AND('MAPA DE RIESGOS'!$AP404="Muy Alta",'MAPA DE RIESGOS'!$AR404="Catastrófico"),CONCATENATE("R",'MAPA DE RIESGOS'!$H404,"C",'MAPA DE RIESGOS'!$AF404),"")</f>
        <v/>
      </c>
      <c r="CI27" s="357" t="str">
        <f>IF(AND('MAPA DE RIESGOS'!$AP405="Muy Alta",'MAPA DE RIESGOS'!$AR405="Catastrófico"),CONCATENATE("R",'MAPA DE RIESGOS'!$H405,"C",'MAPA DE RIESGOS'!$AF405),"")</f>
        <v/>
      </c>
      <c r="CJ27" s="357" t="str">
        <f>IF(AND('MAPA DE RIESGOS'!$AP406="Muy Alta",'MAPA DE RIESGOS'!$AR406="Catastrófico"),CONCATENATE("R",'MAPA DE RIESGOS'!$H406,"C",'MAPA DE RIESGOS'!$AF406),"")</f>
        <v/>
      </c>
      <c r="CK27" s="357" t="str">
        <f>IF(AND('MAPA DE RIESGOS'!$AP407="Muy Alta",'MAPA DE RIESGOS'!$AR407="Catastrófico"),CONCATENATE("R",'MAPA DE RIESGOS'!$H407,"C",'MAPA DE RIESGOS'!$AF407),"")</f>
        <v/>
      </c>
      <c r="CL27" s="357" t="str">
        <f>IF(AND('MAPA DE RIESGOS'!$AP408="Muy Alta",'MAPA DE RIESGOS'!$AR408="Catastrófico"),CONCATENATE("R",'MAPA DE RIESGOS'!$H408,"C",'MAPA DE RIESGOS'!$AF408),"")</f>
        <v/>
      </c>
      <c r="CM27" s="357" t="str">
        <f>IF(AND('MAPA DE RIESGOS'!$AP409="Muy Alta",'MAPA DE RIESGOS'!$AR409="Catastrófico"),CONCATENATE("R",'MAPA DE RIESGOS'!$H409,"C",'MAPA DE RIESGOS'!$AF409),"")</f>
        <v/>
      </c>
      <c r="CN27" s="357" t="str">
        <f>IF(AND('MAPA DE RIESGOS'!$AP410="Muy Alta",'MAPA DE RIESGOS'!$AR410="Catastrófico"),CONCATENATE("R",'MAPA DE RIESGOS'!$H410,"C",'MAPA DE RIESGOS'!$AF410),"")</f>
        <v/>
      </c>
      <c r="CO27" s="357" t="str">
        <f>IF(AND('MAPA DE RIESGOS'!$AP411="Muy Alta",'MAPA DE RIESGOS'!$AR411="Catastrófico"),CONCATENATE("R",'MAPA DE RIESGOS'!$H411,"C",'MAPA DE RIESGOS'!$AF411),"")</f>
        <v/>
      </c>
      <c r="CP27" s="357" t="str">
        <f>IF(AND('MAPA DE RIESGOS'!$AP412="Muy Alta",'MAPA DE RIESGOS'!$AR412="Catastrófico"),CONCATENATE("R",'MAPA DE RIESGOS'!$H412,"C",'MAPA DE RIESGOS'!$AF412),"")</f>
        <v/>
      </c>
      <c r="CQ27" s="357" t="str">
        <f>IF(AND('MAPA DE RIESGOS'!$AP413="Muy Alta",'MAPA DE RIESGOS'!$AR413="Catastrófico"),CONCATENATE("R",'MAPA DE RIESGOS'!$H413,"C",'MAPA DE RIESGOS'!$AF413),"")</f>
        <v/>
      </c>
      <c r="CR27" s="357" t="str">
        <f>IF(AND('MAPA DE RIESGOS'!$AP414="Muy Alta",'MAPA DE RIESGOS'!$AR414="Catastrófico"),CONCATENATE("R",'MAPA DE RIESGOS'!$H414,"C",'MAPA DE RIESGOS'!$AF414),"")</f>
        <v/>
      </c>
      <c r="CS27" s="357" t="str">
        <f>IF(AND('MAPA DE RIESGOS'!$AP415="Muy Alta",'MAPA DE RIESGOS'!$AR415="Catastrófico"),CONCATENATE("R",'MAPA DE RIESGOS'!$H415,"C",'MAPA DE RIESGOS'!$AF415),"")</f>
        <v/>
      </c>
      <c r="CT27" s="357" t="str">
        <f>IF(AND('MAPA DE RIESGOS'!$AP416="Muy Alta",'MAPA DE RIESGOS'!$AR416="Catastrófico"),CONCATENATE("R",'MAPA DE RIESGOS'!$H416,"C",'MAPA DE RIESGOS'!$AF416),"")</f>
        <v/>
      </c>
      <c r="CU27" s="358" t="str">
        <f>IF(AND('MAPA DE RIESGOS'!$AP417="Muy Alta",'MAPA DE RIESGOS'!$AR417="Catastrófico"),CONCATENATE("R",'MAPA DE RIESGOS'!$H417,"C",'MAPA DE RIESGOS'!$AF417),"")</f>
        <v/>
      </c>
      <c r="CV27" s="67"/>
      <c r="CW27" s="900"/>
      <c r="CX27" s="901"/>
      <c r="CY27" s="901"/>
      <c r="CZ27" s="901"/>
      <c r="DA27" s="901"/>
      <c r="DB27" s="902"/>
    </row>
    <row r="28" spans="2:106" ht="32.5" customHeight="1">
      <c r="B28" s="893"/>
      <c r="C28" s="893"/>
      <c r="D28" s="894"/>
      <c r="E28" s="882"/>
      <c r="F28" s="883"/>
      <c r="G28" s="883"/>
      <c r="H28" s="883"/>
      <c r="I28" s="884"/>
      <c r="J28" s="354" t="str">
        <f>IF(AND('MAPA DE RIESGOS'!$AP418="Muy Alta",'MAPA DE RIESGOS'!$AR418="Leve"),CONCATENATE("R",'MAPA DE RIESGOS'!$H418,"C",'MAPA DE RIESGOS'!$AF418),"")</f>
        <v/>
      </c>
      <c r="K28" s="355" t="str">
        <f>IF(AND('MAPA DE RIESGOS'!$AP419="Muy Alta",'MAPA DE RIESGOS'!$AR419="Leve"),CONCATENATE("R",'MAPA DE RIESGOS'!$H419,"C",'MAPA DE RIESGOS'!$AF419),"")</f>
        <v/>
      </c>
      <c r="L28" s="355" t="str">
        <f>IF(AND('MAPA DE RIESGOS'!$AP420="Muy Alta",'MAPA DE RIESGOS'!$AR420="Leve"),CONCATENATE("R",'MAPA DE RIESGOS'!$H420,"C",'MAPA DE RIESGOS'!$AF420),"")</f>
        <v/>
      </c>
      <c r="M28" s="355" t="str">
        <f>IF(AND('MAPA DE RIESGOS'!$AP421="Muy Alta",'MAPA DE RIESGOS'!$AR421="Leve"),CONCATENATE("R",'MAPA DE RIESGOS'!$H421,"C",'MAPA DE RIESGOS'!$AF421),"")</f>
        <v/>
      </c>
      <c r="N28" s="355" t="str">
        <f>IF(AND('MAPA DE RIESGOS'!$AP422="Muy Alta",'MAPA DE RIESGOS'!$AR422="Leve"),CONCATENATE("R",'MAPA DE RIESGOS'!$H422,"C",'MAPA DE RIESGOS'!$AF422),"")</f>
        <v/>
      </c>
      <c r="O28" s="355" t="str">
        <f>IF(AND('MAPA DE RIESGOS'!$AP423="Muy Alta",'MAPA DE RIESGOS'!$AR423="Leve"),CONCATENATE("R",'MAPA DE RIESGOS'!$H423,"C",'MAPA DE RIESGOS'!$AF423),"")</f>
        <v/>
      </c>
      <c r="P28" s="355" t="str">
        <f>IF(AND('MAPA DE RIESGOS'!$AP424="Muy Alta",'MAPA DE RIESGOS'!$AR424="Leve"),CONCATENATE("R",'MAPA DE RIESGOS'!$H424,"C",'MAPA DE RIESGOS'!$AF424),"")</f>
        <v/>
      </c>
      <c r="Q28" s="355" t="str">
        <f>IF(AND('MAPA DE RIESGOS'!$AP425="Muy Alta",'MAPA DE RIESGOS'!$AR425="Leve"),CONCATENATE("R",'MAPA DE RIESGOS'!$H425,"C",'MAPA DE RIESGOS'!$AF425),"")</f>
        <v/>
      </c>
      <c r="R28" s="355" t="str">
        <f>IF(AND('MAPA DE RIESGOS'!$AP426="Muy Alta",'MAPA DE RIESGOS'!$AR426="Leve"),CONCATENATE("R",'MAPA DE RIESGOS'!$H426,"C",'MAPA DE RIESGOS'!$AF426),"")</f>
        <v/>
      </c>
      <c r="S28" s="355" t="str">
        <f>IF(AND('MAPA DE RIESGOS'!$AP427="Muy Alta",'MAPA DE RIESGOS'!$AR427="Leve"),CONCATENATE("R",'MAPA DE RIESGOS'!$H427,"C",'MAPA DE RIESGOS'!$AF427),"")</f>
        <v/>
      </c>
      <c r="T28" s="355" t="str">
        <f>IF(AND('MAPA DE RIESGOS'!$AP428="Muy Alta",'MAPA DE RIESGOS'!$AR428="Leve"),CONCATENATE("R",'MAPA DE RIESGOS'!$H428,"C",'MAPA DE RIESGOS'!$AF428),"")</f>
        <v/>
      </c>
      <c r="U28" s="355" t="str">
        <f>IF(AND('MAPA DE RIESGOS'!$AP429="Muy Alta",'MAPA DE RIESGOS'!$AR429="Leve"),CONCATENATE("R",'MAPA DE RIESGOS'!$H429,"C",'MAPA DE RIESGOS'!$AF429),"")</f>
        <v/>
      </c>
      <c r="V28" s="355" t="str">
        <f>IF(AND('MAPA DE RIESGOS'!$AP430="Muy Alta",'MAPA DE RIESGOS'!$AR430="Leve"),CONCATENATE("R",'MAPA DE RIESGOS'!$H430,"C",'MAPA DE RIESGOS'!$AF430),"")</f>
        <v/>
      </c>
      <c r="W28" s="355" t="str">
        <f>IF(AND('MAPA DE RIESGOS'!$AP431="Muy Alta",'MAPA DE RIESGOS'!$AR431="Leve"),CONCATENATE("R",'MAPA DE RIESGOS'!$H431,"C",'MAPA DE RIESGOS'!$AF431),"")</f>
        <v/>
      </c>
      <c r="X28" s="355" t="str">
        <f>IF(AND('MAPA DE RIESGOS'!$AP432="Muy Alta",'MAPA DE RIESGOS'!$AR432="Leve"),CONCATENATE("R",'MAPA DE RIESGOS'!$H432,"C",'MAPA DE RIESGOS'!$AF432),"")</f>
        <v/>
      </c>
      <c r="Y28" s="355" t="str">
        <f>IF(AND('MAPA DE RIESGOS'!$AP433="Muy Alta",'MAPA DE RIESGOS'!$AR433="Leve"),CONCATENATE("R",'MAPA DE RIESGOS'!$H433,"C",'MAPA DE RIESGOS'!$AF433),"")</f>
        <v/>
      </c>
      <c r="Z28" s="355" t="str">
        <f>IF(AND('MAPA DE RIESGOS'!$AP434="Muy Alta",'MAPA DE RIESGOS'!$AR434="Leve"),CONCATENATE("R",'MAPA DE RIESGOS'!$H434,"C",'MAPA DE RIESGOS'!$AF434),"")</f>
        <v/>
      </c>
      <c r="AA28" s="356" t="str">
        <f>IF(AND('MAPA DE RIESGOS'!$AP435="Muy Alta",'MAPA DE RIESGOS'!$AR435="Leve"),CONCATENATE("R",'MAPA DE RIESGOS'!$H435,"C",'MAPA DE RIESGOS'!$AF435),"")</f>
        <v/>
      </c>
      <c r="AB28" s="354" t="str">
        <f>IF(AND('MAPA DE RIESGOS'!$AP418="Muy Alta",'MAPA DE RIESGOS'!$AR418="Menor"),CONCATENATE("R",'MAPA DE RIESGOS'!$H418,"C",'MAPA DE RIESGOS'!$AF418),"")</f>
        <v/>
      </c>
      <c r="AC28" s="355" t="str">
        <f>IF(AND('MAPA DE RIESGOS'!$AP419="Muy Alta",'MAPA DE RIESGOS'!$AR419="Menor"),CONCATENATE("R",'MAPA DE RIESGOS'!$H419,"C",'MAPA DE RIESGOS'!$AF419),"")</f>
        <v/>
      </c>
      <c r="AD28" s="355" t="str">
        <f>IF(AND('MAPA DE RIESGOS'!$AP420="Muy Alta",'MAPA DE RIESGOS'!$AR420="Menor"),CONCATENATE("R",'MAPA DE RIESGOS'!$H420,"C",'MAPA DE RIESGOS'!$AF420),"")</f>
        <v/>
      </c>
      <c r="AE28" s="355" t="str">
        <f>IF(AND('MAPA DE RIESGOS'!$AP421="Muy Alta",'MAPA DE RIESGOS'!$AR421="Menor"),CONCATENATE("R",'MAPA DE RIESGOS'!$H421,"C",'MAPA DE RIESGOS'!$AF421),"")</f>
        <v/>
      </c>
      <c r="AF28" s="355" t="str">
        <f>IF(AND('MAPA DE RIESGOS'!$AP422="Muy Alta",'MAPA DE RIESGOS'!$AR422="Menor"),CONCATENATE("R",'MAPA DE RIESGOS'!$H422,"C",'MAPA DE RIESGOS'!$AF422),"")</f>
        <v/>
      </c>
      <c r="AG28" s="355" t="str">
        <f>IF(AND('MAPA DE RIESGOS'!$AP423="Muy Alta",'MAPA DE RIESGOS'!$AR423="Menor"),CONCATENATE("R",'MAPA DE RIESGOS'!$H423,"C",'MAPA DE RIESGOS'!$AF423),"")</f>
        <v/>
      </c>
      <c r="AH28" s="355" t="str">
        <f>IF(AND('MAPA DE RIESGOS'!$AP424="Muy Alta",'MAPA DE RIESGOS'!$AR424="Menor"),CONCATENATE("R",'MAPA DE RIESGOS'!$H424,"C",'MAPA DE RIESGOS'!$AF424),"")</f>
        <v/>
      </c>
      <c r="AI28" s="355" t="str">
        <f>IF(AND('MAPA DE RIESGOS'!$AP425="Muy Alta",'MAPA DE RIESGOS'!$AR425="Menor"),CONCATENATE("R",'MAPA DE RIESGOS'!$H425,"C",'MAPA DE RIESGOS'!$AF425),"")</f>
        <v/>
      </c>
      <c r="AJ28" s="355" t="str">
        <f>IF(AND('MAPA DE RIESGOS'!$AP426="Muy Alta",'MAPA DE RIESGOS'!$AR426="Menor"),CONCATENATE("R",'MAPA DE RIESGOS'!$H426,"C",'MAPA DE RIESGOS'!$AF426),"")</f>
        <v/>
      </c>
      <c r="AK28" s="355" t="str">
        <f>IF(AND('MAPA DE RIESGOS'!$AP427="Muy Alta",'MAPA DE RIESGOS'!$AR427="Menor"),CONCATENATE("R",'MAPA DE RIESGOS'!$H427,"C",'MAPA DE RIESGOS'!$AF427),"")</f>
        <v/>
      </c>
      <c r="AL28" s="355" t="str">
        <f>IF(AND('MAPA DE RIESGOS'!$AP428="Muy Alta",'MAPA DE RIESGOS'!$AR428="Menor"),CONCATENATE("R",'MAPA DE RIESGOS'!$H428,"C",'MAPA DE RIESGOS'!$AF428),"")</f>
        <v/>
      </c>
      <c r="AM28" s="355" t="str">
        <f>IF(AND('MAPA DE RIESGOS'!$AP429="Muy Alta",'MAPA DE RIESGOS'!$AR429="Menor"),CONCATENATE("R",'MAPA DE RIESGOS'!$H429,"C",'MAPA DE RIESGOS'!$AF429),"")</f>
        <v/>
      </c>
      <c r="AN28" s="355" t="str">
        <f>IF(AND('MAPA DE RIESGOS'!$AP430="Muy Alta",'MAPA DE RIESGOS'!$AR430="Menor"),CONCATENATE("R",'MAPA DE RIESGOS'!$H430,"C",'MAPA DE RIESGOS'!$AF430),"")</f>
        <v/>
      </c>
      <c r="AO28" s="355" t="str">
        <f>IF(AND('MAPA DE RIESGOS'!$AP431="Muy Alta",'MAPA DE RIESGOS'!$AR431="Menor"),CONCATENATE("R",'MAPA DE RIESGOS'!$H431,"C",'MAPA DE RIESGOS'!$AF431),"")</f>
        <v/>
      </c>
      <c r="AP28" s="355" t="str">
        <f>IF(AND('MAPA DE RIESGOS'!$AP432="Muy Alta",'MAPA DE RIESGOS'!$AR432="Menor"),CONCATENATE("R",'MAPA DE RIESGOS'!$H432,"C",'MAPA DE RIESGOS'!$AF432),"")</f>
        <v/>
      </c>
      <c r="AQ28" s="355" t="str">
        <f>IF(AND('MAPA DE RIESGOS'!$AP433="Muy Alta",'MAPA DE RIESGOS'!$AR433="Menor"),CONCATENATE("R",'MAPA DE RIESGOS'!$H433,"C",'MAPA DE RIESGOS'!$AF433),"")</f>
        <v/>
      </c>
      <c r="AR28" s="355" t="str">
        <f>IF(AND('MAPA DE RIESGOS'!$AP434="Muy Alta",'MAPA DE RIESGOS'!$AR434="Menor"),CONCATENATE("R",'MAPA DE RIESGOS'!$H434,"C",'MAPA DE RIESGOS'!$AF434),"")</f>
        <v/>
      </c>
      <c r="AS28" s="356" t="str">
        <f>IF(AND('MAPA DE RIESGOS'!$AP435="Muy Alta",'MAPA DE RIESGOS'!$AR435="Menor"),CONCATENATE("R",'MAPA DE RIESGOS'!$H435,"C",'MAPA DE RIESGOS'!$AF435),"")</f>
        <v/>
      </c>
      <c r="AT28" s="354" t="str">
        <f>IF(AND('MAPA DE RIESGOS'!$AP418="Muy Alta",'MAPA DE RIESGOS'!$AR418="Moderado"),CONCATENATE("R",'MAPA DE RIESGOS'!$H418,"C",'MAPA DE RIESGOS'!$AF418),"")</f>
        <v/>
      </c>
      <c r="AU28" s="355" t="str">
        <f>IF(AND('MAPA DE RIESGOS'!$AP419="Muy Alta",'MAPA DE RIESGOS'!$AR419="Moderado"),CONCATENATE("R",'MAPA DE RIESGOS'!$H419,"C",'MAPA DE RIESGOS'!$AF419),"")</f>
        <v/>
      </c>
      <c r="AV28" s="355" t="str">
        <f>IF(AND('MAPA DE RIESGOS'!$AP420="Muy Alta",'MAPA DE RIESGOS'!$AR420="Moderado"),CONCATENATE("R",'MAPA DE RIESGOS'!$H420,"C",'MAPA DE RIESGOS'!$AF420),"")</f>
        <v/>
      </c>
      <c r="AW28" s="355" t="str">
        <f>IF(AND('MAPA DE RIESGOS'!$AP421="Muy Alta",'MAPA DE RIESGOS'!$AR421="Moderado"),CONCATENATE("R",'MAPA DE RIESGOS'!$H421,"C",'MAPA DE RIESGOS'!$AF421),"")</f>
        <v/>
      </c>
      <c r="AX28" s="355" t="str">
        <f>IF(AND('MAPA DE RIESGOS'!$AP422="Muy Alta",'MAPA DE RIESGOS'!$AR422="Moderado"),CONCATENATE("R",'MAPA DE RIESGOS'!$H422,"C",'MAPA DE RIESGOS'!$AF422),"")</f>
        <v/>
      </c>
      <c r="AY28" s="355" t="str">
        <f>IF(AND('MAPA DE RIESGOS'!$AP423="Muy Alta",'MAPA DE RIESGOS'!$AR423="Moderado"),CONCATENATE("R",'MAPA DE RIESGOS'!$H423,"C",'MAPA DE RIESGOS'!$AF423),"")</f>
        <v/>
      </c>
      <c r="AZ28" s="355" t="str">
        <f>IF(AND('MAPA DE RIESGOS'!$AP424="Muy Alta",'MAPA DE RIESGOS'!$AR424="Moderado"),CONCATENATE("R",'MAPA DE RIESGOS'!$H424,"C",'MAPA DE RIESGOS'!$AF424),"")</f>
        <v/>
      </c>
      <c r="BA28" s="355" t="str">
        <f>IF(AND('MAPA DE RIESGOS'!$AP425="Muy Alta",'MAPA DE RIESGOS'!$AR425="Moderado"),CONCATENATE("R",'MAPA DE RIESGOS'!$H425,"C",'MAPA DE RIESGOS'!$AF425),"")</f>
        <v/>
      </c>
      <c r="BB28" s="355" t="str">
        <f>IF(AND('MAPA DE RIESGOS'!$AP426="Muy Alta",'MAPA DE RIESGOS'!$AR426="Moderado"),CONCATENATE("R",'MAPA DE RIESGOS'!$H426,"C",'MAPA DE RIESGOS'!$AF426),"")</f>
        <v/>
      </c>
      <c r="BC28" s="355" t="str">
        <f>IF(AND('MAPA DE RIESGOS'!$AP427="Muy Alta",'MAPA DE RIESGOS'!$AR427="Moderado"),CONCATENATE("R",'MAPA DE RIESGOS'!$H427,"C",'MAPA DE RIESGOS'!$AF427),"")</f>
        <v/>
      </c>
      <c r="BD28" s="355" t="str">
        <f>IF(AND('MAPA DE RIESGOS'!$AP428="Muy Alta",'MAPA DE RIESGOS'!$AR428="Moderado"),CONCATENATE("R",'MAPA DE RIESGOS'!$H428,"C",'MAPA DE RIESGOS'!$AF428),"")</f>
        <v/>
      </c>
      <c r="BE28" s="355" t="str">
        <f>IF(AND('MAPA DE RIESGOS'!$AP429="Muy Alta",'MAPA DE RIESGOS'!$AR429="Moderado"),CONCATENATE("R",'MAPA DE RIESGOS'!$H429,"C",'MAPA DE RIESGOS'!$AF429),"")</f>
        <v/>
      </c>
      <c r="BF28" s="355" t="str">
        <f>IF(AND('MAPA DE RIESGOS'!$AP430="Muy Alta",'MAPA DE RIESGOS'!$AR430="Moderado"),CONCATENATE("R",'MAPA DE RIESGOS'!$H430,"C",'MAPA DE RIESGOS'!$AF430),"")</f>
        <v/>
      </c>
      <c r="BG28" s="355" t="str">
        <f>IF(AND('MAPA DE RIESGOS'!$AP431="Muy Alta",'MAPA DE RIESGOS'!$AR431="Moderado"),CONCATENATE("R",'MAPA DE RIESGOS'!$H431,"C",'MAPA DE RIESGOS'!$AF431),"")</f>
        <v/>
      </c>
      <c r="BH28" s="355" t="str">
        <f>IF(AND('MAPA DE RIESGOS'!$AP432="Muy Alta",'MAPA DE RIESGOS'!$AR432="Moderado"),CONCATENATE("R",'MAPA DE RIESGOS'!$H432,"C",'MAPA DE RIESGOS'!$AF432),"")</f>
        <v/>
      </c>
      <c r="BI28" s="355" t="str">
        <f>IF(AND('MAPA DE RIESGOS'!$AP433="Muy Alta",'MAPA DE RIESGOS'!$AR433="Moderado"),CONCATENATE("R",'MAPA DE RIESGOS'!$H433,"C",'MAPA DE RIESGOS'!$AF433),"")</f>
        <v/>
      </c>
      <c r="BJ28" s="355" t="str">
        <f>IF(AND('MAPA DE RIESGOS'!$AP434="Muy Alta",'MAPA DE RIESGOS'!$AR434="Moderado"),CONCATENATE("R",'MAPA DE RIESGOS'!$H434,"C",'MAPA DE RIESGOS'!$AF434),"")</f>
        <v/>
      </c>
      <c r="BK28" s="356" t="str">
        <f>IF(AND('MAPA DE RIESGOS'!$AP435="Muy Alta",'MAPA DE RIESGOS'!$AR435="Moderado"),CONCATENATE("R",'MAPA DE RIESGOS'!$H435,"C",'MAPA DE RIESGOS'!$AF435),"")</f>
        <v/>
      </c>
      <c r="BL28" s="354" t="str">
        <f>IF(AND('MAPA DE RIESGOS'!$AP418="Muy Alta",'MAPA DE RIESGOS'!$AR418="Mayor"),CONCATENATE("R",'MAPA DE RIESGOS'!$H418,"C",'MAPA DE RIESGOS'!$AF418),"")</f>
        <v/>
      </c>
      <c r="BM28" s="355" t="str">
        <f>IF(AND('MAPA DE RIESGOS'!$AP419="Muy Alta",'MAPA DE RIESGOS'!$AR419="Mayor"),CONCATENATE("R",'MAPA DE RIESGOS'!$H419,"C",'MAPA DE RIESGOS'!$AF419),"")</f>
        <v/>
      </c>
      <c r="BN28" s="355" t="str">
        <f>IF(AND('MAPA DE RIESGOS'!$AP420="Muy Alta",'MAPA DE RIESGOS'!$AR420="Mayor"),CONCATENATE("R",'MAPA DE RIESGOS'!$H420,"C",'MAPA DE RIESGOS'!$AF420),"")</f>
        <v/>
      </c>
      <c r="BO28" s="355" t="str">
        <f>IF(AND('MAPA DE RIESGOS'!$AP421="Muy Alta",'MAPA DE RIESGOS'!$AR421="Mayor"),CONCATENATE("R",'MAPA DE RIESGOS'!$H421,"C",'MAPA DE RIESGOS'!$AF421),"")</f>
        <v/>
      </c>
      <c r="BP28" s="355" t="str">
        <f>IF(AND('MAPA DE RIESGOS'!$AP422="Muy Alta",'MAPA DE RIESGOS'!$AR422="Mayor"),CONCATENATE("R",'MAPA DE RIESGOS'!$H422,"C",'MAPA DE RIESGOS'!$AF422),"")</f>
        <v/>
      </c>
      <c r="BQ28" s="355" t="str">
        <f>IF(AND('MAPA DE RIESGOS'!$AP423="Muy Alta",'MAPA DE RIESGOS'!$AR423="Mayor"),CONCATENATE("R",'MAPA DE RIESGOS'!$H423,"C",'MAPA DE RIESGOS'!$AF423),"")</f>
        <v/>
      </c>
      <c r="BR28" s="355" t="str">
        <f>IF(AND('MAPA DE RIESGOS'!$AP424="Muy Alta",'MAPA DE RIESGOS'!$AR424="Mayor"),CONCATENATE("R",'MAPA DE RIESGOS'!$H424,"C",'MAPA DE RIESGOS'!$AF424),"")</f>
        <v/>
      </c>
      <c r="BS28" s="355" t="str">
        <f>IF(AND('MAPA DE RIESGOS'!$AP425="Muy Alta",'MAPA DE RIESGOS'!$AR425="Mayor"),CONCATENATE("R",'MAPA DE RIESGOS'!$H425,"C",'MAPA DE RIESGOS'!$AF425),"")</f>
        <v/>
      </c>
      <c r="BT28" s="355" t="str">
        <f>IF(AND('MAPA DE RIESGOS'!$AP426="Muy Alta",'MAPA DE RIESGOS'!$AR426="Mayor"),CONCATENATE("R",'MAPA DE RIESGOS'!$H426,"C",'MAPA DE RIESGOS'!$AF426),"")</f>
        <v/>
      </c>
      <c r="BU28" s="355" t="str">
        <f>IF(AND('MAPA DE RIESGOS'!$AP427="Muy Alta",'MAPA DE RIESGOS'!$AR427="Mayor"),CONCATENATE("R",'MAPA DE RIESGOS'!$H427,"C",'MAPA DE RIESGOS'!$AF427),"")</f>
        <v/>
      </c>
      <c r="BV28" s="355" t="str">
        <f>IF(AND('MAPA DE RIESGOS'!$AP428="Muy Alta",'MAPA DE RIESGOS'!$AR428="Mayor"),CONCATENATE("R",'MAPA DE RIESGOS'!$H428,"C",'MAPA DE RIESGOS'!$AF428),"")</f>
        <v/>
      </c>
      <c r="BW28" s="355" t="str">
        <f>IF(AND('MAPA DE RIESGOS'!$AP429="Muy Alta",'MAPA DE RIESGOS'!$AR429="Mayor"),CONCATENATE("R",'MAPA DE RIESGOS'!$H429,"C",'MAPA DE RIESGOS'!$AF429),"")</f>
        <v/>
      </c>
      <c r="BX28" s="355" t="str">
        <f>IF(AND('MAPA DE RIESGOS'!$AP430="Muy Alta",'MAPA DE RIESGOS'!$AR430="Mayor"),CONCATENATE("R",'MAPA DE RIESGOS'!$H430,"C",'MAPA DE RIESGOS'!$AF430),"")</f>
        <v/>
      </c>
      <c r="BY28" s="355" t="str">
        <f>IF(AND('MAPA DE RIESGOS'!$AP431="Muy Alta",'MAPA DE RIESGOS'!$AR431="Mayor"),CONCATENATE("R",'MAPA DE RIESGOS'!$H431,"C",'MAPA DE RIESGOS'!$AF431),"")</f>
        <v/>
      </c>
      <c r="BZ28" s="355" t="str">
        <f>IF(AND('MAPA DE RIESGOS'!$AP432="Muy Alta",'MAPA DE RIESGOS'!$AR432="Mayor"),CONCATENATE("R",'MAPA DE RIESGOS'!$H432,"C",'MAPA DE RIESGOS'!$AF432),"")</f>
        <v/>
      </c>
      <c r="CA28" s="355" t="str">
        <f>IF(AND('MAPA DE RIESGOS'!$AP433="Muy Alta",'MAPA DE RIESGOS'!$AR433="Mayor"),CONCATENATE("R",'MAPA DE RIESGOS'!$H433,"C",'MAPA DE RIESGOS'!$AF433),"")</f>
        <v/>
      </c>
      <c r="CB28" s="355" t="str">
        <f>IF(AND('MAPA DE RIESGOS'!$AP434="Muy Alta",'MAPA DE RIESGOS'!$AR434="Mayor"),CONCATENATE("R",'MAPA DE RIESGOS'!$H434,"C",'MAPA DE RIESGOS'!$AF434),"")</f>
        <v/>
      </c>
      <c r="CC28" s="356" t="str">
        <f>IF(AND('MAPA DE RIESGOS'!$AP435="Muy Alta",'MAPA DE RIESGOS'!$AR435="Mayor"),CONCATENATE("R",'MAPA DE RIESGOS'!$H435,"C",'MAPA DE RIESGOS'!$AF435),"")</f>
        <v/>
      </c>
      <c r="CD28" s="357" t="str">
        <f>IF(AND('MAPA DE RIESGOS'!$AP418="Muy Alta",'MAPA DE RIESGOS'!$AR418="Catastrófico"),CONCATENATE("R",'MAPA DE RIESGOS'!$H418,"C",'MAPA DE RIESGOS'!$AF418),"")</f>
        <v/>
      </c>
      <c r="CE28" s="357" t="str">
        <f>IF(AND('MAPA DE RIESGOS'!$AP419="Muy Alta",'MAPA DE RIESGOS'!$AR419="Catastrófico"),CONCATENATE("R",'MAPA DE RIESGOS'!$H419,"C",'MAPA DE RIESGOS'!$AF419),"")</f>
        <v/>
      </c>
      <c r="CF28" s="357" t="str">
        <f>IF(AND('MAPA DE RIESGOS'!$AP420="Muy Alta",'MAPA DE RIESGOS'!$AR420="Catastrófico"),CONCATENATE("R",'MAPA DE RIESGOS'!$H420,"C",'MAPA DE RIESGOS'!$AF420),"")</f>
        <v/>
      </c>
      <c r="CG28" s="357" t="str">
        <f>IF(AND('MAPA DE RIESGOS'!$AP421="Muy Alta",'MAPA DE RIESGOS'!$AR421="Catastrófico"),CONCATENATE("R",'MAPA DE RIESGOS'!$H421,"C",'MAPA DE RIESGOS'!$AF421),"")</f>
        <v/>
      </c>
      <c r="CH28" s="357" t="str">
        <f>IF(AND('MAPA DE RIESGOS'!$AP422="Muy Alta",'MAPA DE RIESGOS'!$AR422="Catastrófico"),CONCATENATE("R",'MAPA DE RIESGOS'!$H422,"C",'MAPA DE RIESGOS'!$AF422),"")</f>
        <v/>
      </c>
      <c r="CI28" s="357" t="str">
        <f>IF(AND('MAPA DE RIESGOS'!$AP423="Muy Alta",'MAPA DE RIESGOS'!$AR423="Catastrófico"),CONCATENATE("R",'MAPA DE RIESGOS'!$H423,"C",'MAPA DE RIESGOS'!$AF423),"")</f>
        <v/>
      </c>
      <c r="CJ28" s="357" t="str">
        <f>IF(AND('MAPA DE RIESGOS'!$AP424="Muy Alta",'MAPA DE RIESGOS'!$AR424="Catastrófico"),CONCATENATE("R",'MAPA DE RIESGOS'!$H424,"C",'MAPA DE RIESGOS'!$AF424),"")</f>
        <v/>
      </c>
      <c r="CK28" s="357" t="str">
        <f>IF(AND('MAPA DE RIESGOS'!$AP425="Muy Alta",'MAPA DE RIESGOS'!$AR425="Catastrófico"),CONCATENATE("R",'MAPA DE RIESGOS'!$H425,"C",'MAPA DE RIESGOS'!$AF425),"")</f>
        <v/>
      </c>
      <c r="CL28" s="357" t="str">
        <f>IF(AND('MAPA DE RIESGOS'!$AP426="Muy Alta",'MAPA DE RIESGOS'!$AR426="Catastrófico"),CONCATENATE("R",'MAPA DE RIESGOS'!$H426,"C",'MAPA DE RIESGOS'!$AF426),"")</f>
        <v/>
      </c>
      <c r="CM28" s="357" t="str">
        <f>IF(AND('MAPA DE RIESGOS'!$AP427="Muy Alta",'MAPA DE RIESGOS'!$AR427="Catastrófico"),CONCATENATE("R",'MAPA DE RIESGOS'!$H427,"C",'MAPA DE RIESGOS'!$AF427),"")</f>
        <v/>
      </c>
      <c r="CN28" s="357" t="str">
        <f>IF(AND('MAPA DE RIESGOS'!$AP428="Muy Alta",'MAPA DE RIESGOS'!$AR428="Catastrófico"),CONCATENATE("R",'MAPA DE RIESGOS'!$H428,"C",'MAPA DE RIESGOS'!$AF428),"")</f>
        <v/>
      </c>
      <c r="CO28" s="357" t="str">
        <f>IF(AND('MAPA DE RIESGOS'!$AP429="Muy Alta",'MAPA DE RIESGOS'!$AR429="Catastrófico"),CONCATENATE("R",'MAPA DE RIESGOS'!$H429,"C",'MAPA DE RIESGOS'!$AF429),"")</f>
        <v/>
      </c>
      <c r="CP28" s="357" t="str">
        <f>IF(AND('MAPA DE RIESGOS'!$AP430="Muy Alta",'MAPA DE RIESGOS'!$AR430="Catastrófico"),CONCATENATE("R",'MAPA DE RIESGOS'!$H430,"C",'MAPA DE RIESGOS'!$AF430),"")</f>
        <v/>
      </c>
      <c r="CQ28" s="357" t="str">
        <f>IF(AND('MAPA DE RIESGOS'!$AP431="Muy Alta",'MAPA DE RIESGOS'!$AR431="Catastrófico"),CONCATENATE("R",'MAPA DE RIESGOS'!$H431,"C",'MAPA DE RIESGOS'!$AF431),"")</f>
        <v/>
      </c>
      <c r="CR28" s="357" t="str">
        <f>IF(AND('MAPA DE RIESGOS'!$AP432="Muy Alta",'MAPA DE RIESGOS'!$AR432="Catastrófico"),CONCATENATE("R",'MAPA DE RIESGOS'!$H432,"C",'MAPA DE RIESGOS'!$AF432),"")</f>
        <v/>
      </c>
      <c r="CS28" s="357" t="str">
        <f>IF(AND('MAPA DE RIESGOS'!$AP433="Muy Alta",'MAPA DE RIESGOS'!$AR433="Catastrófico"),CONCATENATE("R",'MAPA DE RIESGOS'!$H433,"C",'MAPA DE RIESGOS'!$AF433),"")</f>
        <v/>
      </c>
      <c r="CT28" s="357" t="str">
        <f>IF(AND('MAPA DE RIESGOS'!$AP434="Muy Alta",'MAPA DE RIESGOS'!$AR434="Catastrófico"),CONCATENATE("R",'MAPA DE RIESGOS'!$H434,"C",'MAPA DE RIESGOS'!$AF434),"")</f>
        <v/>
      </c>
      <c r="CU28" s="358" t="str">
        <f>IF(AND('MAPA DE RIESGOS'!$AP435="Muy Alta",'MAPA DE RIESGOS'!$AR435="Catastrófico"),CONCATENATE("R",'MAPA DE RIESGOS'!$H435,"C",'MAPA DE RIESGOS'!$AF435),"")</f>
        <v/>
      </c>
      <c r="CV28" s="67"/>
      <c r="CW28" s="900"/>
      <c r="CX28" s="901"/>
      <c r="CY28" s="901"/>
      <c r="CZ28" s="901"/>
      <c r="DA28" s="901"/>
      <c r="DB28" s="902"/>
    </row>
    <row r="29" spans="2:106" ht="32.5" customHeight="1">
      <c r="B29" s="893"/>
      <c r="C29" s="893"/>
      <c r="D29" s="894"/>
      <c r="E29" s="882"/>
      <c r="F29" s="883"/>
      <c r="G29" s="883"/>
      <c r="H29" s="883"/>
      <c r="I29" s="884"/>
      <c r="J29" s="354" t="str">
        <f>IF(AND('MAPA DE RIESGOS'!$AP436="Muy Alta",'MAPA DE RIESGOS'!$AR436="Leve"),CONCATENATE("R",'MAPA DE RIESGOS'!$H436,"C",'MAPA DE RIESGOS'!$AF436),"")</f>
        <v/>
      </c>
      <c r="K29" s="355" t="str">
        <f>IF(AND('MAPA DE RIESGOS'!$AP437="Muy Alta",'MAPA DE RIESGOS'!$AR437="Leve"),CONCATENATE("R",'MAPA DE RIESGOS'!$H437,"C",'MAPA DE RIESGOS'!$AF437),"")</f>
        <v/>
      </c>
      <c r="L29" s="355" t="str">
        <f>IF(AND('MAPA DE RIESGOS'!$AP438="Muy Alta",'MAPA DE RIESGOS'!$AR438="Leve"),CONCATENATE("R",'MAPA DE RIESGOS'!$H438,"C",'MAPA DE RIESGOS'!$AF438),"")</f>
        <v/>
      </c>
      <c r="M29" s="355" t="str">
        <f>IF(AND('MAPA DE RIESGOS'!$AP439="Muy Alta",'MAPA DE RIESGOS'!$AR439="Leve"),CONCATENATE("R",'MAPA DE RIESGOS'!$H439,"C",'MAPA DE RIESGOS'!$AF439),"")</f>
        <v/>
      </c>
      <c r="N29" s="355" t="str">
        <f>IF(AND('MAPA DE RIESGOS'!$AP440="Muy Alta",'MAPA DE RIESGOS'!$AR440="Leve"),CONCATENATE("R",'MAPA DE RIESGOS'!$H440,"C",'MAPA DE RIESGOS'!$AF440),"")</f>
        <v/>
      </c>
      <c r="O29" s="355" t="str">
        <f>IF(AND('MAPA DE RIESGOS'!$AP441="Muy Alta",'MAPA DE RIESGOS'!$AR441="Leve"),CONCATENATE("R",'MAPA DE RIESGOS'!$H441,"C",'MAPA DE RIESGOS'!$AF441),"")</f>
        <v/>
      </c>
      <c r="P29" s="355" t="str">
        <f>IF(AND('MAPA DE RIESGOS'!$AP442="Muy Alta",'MAPA DE RIESGOS'!$AR442="Leve"),CONCATENATE("R",'MAPA DE RIESGOS'!$H442,"C",'MAPA DE RIESGOS'!$AF442),"")</f>
        <v/>
      </c>
      <c r="Q29" s="355" t="str">
        <f>IF(AND('MAPA DE RIESGOS'!$AP443="Muy Alta",'MAPA DE RIESGOS'!$AR443="Leve"),CONCATENATE("R",'MAPA DE RIESGOS'!$H443,"C",'MAPA DE RIESGOS'!$AF443),"")</f>
        <v/>
      </c>
      <c r="R29" s="355" t="str">
        <f>IF(AND('MAPA DE RIESGOS'!$AP444="Muy Alta",'MAPA DE RIESGOS'!$AR444="Leve"),CONCATENATE("R",'MAPA DE RIESGOS'!$H444,"C",'MAPA DE RIESGOS'!$AF444),"")</f>
        <v/>
      </c>
      <c r="S29" s="355" t="str">
        <f>IF(AND('MAPA DE RIESGOS'!$AP445="Muy Alta",'MAPA DE RIESGOS'!$AR445="Leve"),CONCATENATE("R",'MAPA DE RIESGOS'!$H445,"C",'MAPA DE RIESGOS'!$AF445),"")</f>
        <v/>
      </c>
      <c r="T29" s="355" t="str">
        <f>IF(AND('MAPA DE RIESGOS'!$AP446="Muy Alta",'MAPA DE RIESGOS'!$AR446="Leve"),CONCATENATE("R",'MAPA DE RIESGOS'!$H446,"C",'MAPA DE RIESGOS'!$AF446),"")</f>
        <v/>
      </c>
      <c r="U29" s="355" t="str">
        <f>IF(AND('MAPA DE RIESGOS'!$AP447="Muy Alta",'MAPA DE RIESGOS'!$AR447="Leve"),CONCATENATE("R",'MAPA DE RIESGOS'!$H447,"C",'MAPA DE RIESGOS'!$AF447),"")</f>
        <v/>
      </c>
      <c r="V29" s="355" t="str">
        <f>IF(AND('MAPA DE RIESGOS'!$AP448="Muy Alta",'MAPA DE RIESGOS'!$AR448="Leve"),CONCATENATE("R",'MAPA DE RIESGOS'!$H448,"C",'MAPA DE RIESGOS'!$AF448),"")</f>
        <v/>
      </c>
      <c r="W29" s="355" t="str">
        <f>IF(AND('MAPA DE RIESGOS'!$AP449="Muy Alta",'MAPA DE RIESGOS'!$AR449="Leve"),CONCATENATE("R",'MAPA DE RIESGOS'!$H449,"C",'MAPA DE RIESGOS'!$AF449),"")</f>
        <v/>
      </c>
      <c r="X29" s="355" t="str">
        <f>IF(AND('MAPA DE RIESGOS'!$AP450="Muy Alta",'MAPA DE RIESGOS'!$AR450="Leve"),CONCATENATE("R",'MAPA DE RIESGOS'!$H450,"C",'MAPA DE RIESGOS'!$AF450),"")</f>
        <v/>
      </c>
      <c r="Y29" s="355" t="str">
        <f>IF(AND('MAPA DE RIESGOS'!$AP451="Muy Alta",'MAPA DE RIESGOS'!$AR451="Leve"),CONCATENATE("R",'MAPA DE RIESGOS'!$H451,"C",'MAPA DE RIESGOS'!$AF451),"")</f>
        <v/>
      </c>
      <c r="Z29" s="355" t="str">
        <f>IF(AND('MAPA DE RIESGOS'!$AP452="Muy Alta",'MAPA DE RIESGOS'!$AR452="Leve"),CONCATENATE("R",'MAPA DE RIESGOS'!$H452,"C",'MAPA DE RIESGOS'!$AF452),"")</f>
        <v/>
      </c>
      <c r="AA29" s="356" t="str">
        <f>IF(AND('MAPA DE RIESGOS'!$AP453="Muy Alta",'MAPA DE RIESGOS'!$AR453="Leve"),CONCATENATE("R",'MAPA DE RIESGOS'!$H453,"C",'MAPA DE RIESGOS'!$AF453),"")</f>
        <v/>
      </c>
      <c r="AB29" s="354" t="str">
        <f>IF(AND('MAPA DE RIESGOS'!$AP436="Muy Alta",'MAPA DE RIESGOS'!$AR436="Menor"),CONCATENATE("R",'MAPA DE RIESGOS'!$H436,"C",'MAPA DE RIESGOS'!$AF436),"")</f>
        <v/>
      </c>
      <c r="AC29" s="355" t="str">
        <f>IF(AND('MAPA DE RIESGOS'!$AP437="Muy Alta",'MAPA DE RIESGOS'!$AR437="Menor"),CONCATENATE("R",'MAPA DE RIESGOS'!$H437,"C",'MAPA DE RIESGOS'!$AF437),"")</f>
        <v/>
      </c>
      <c r="AD29" s="355" t="str">
        <f>IF(AND('MAPA DE RIESGOS'!$AP438="Muy Alta",'MAPA DE RIESGOS'!$AR438="Menor"),CONCATENATE("R",'MAPA DE RIESGOS'!$H438,"C",'MAPA DE RIESGOS'!$AF438),"")</f>
        <v/>
      </c>
      <c r="AE29" s="355" t="str">
        <f>IF(AND('MAPA DE RIESGOS'!$AP439="Muy Alta",'MAPA DE RIESGOS'!$AR439="Menor"),CONCATENATE("R",'MAPA DE RIESGOS'!$H439,"C",'MAPA DE RIESGOS'!$AF439),"")</f>
        <v/>
      </c>
      <c r="AF29" s="355" t="str">
        <f>IF(AND('MAPA DE RIESGOS'!$AP440="Muy Alta",'MAPA DE RIESGOS'!$AR440="Menor"),CONCATENATE("R",'MAPA DE RIESGOS'!$H440,"C",'MAPA DE RIESGOS'!$AF440),"")</f>
        <v/>
      </c>
      <c r="AG29" s="355" t="str">
        <f>IF(AND('MAPA DE RIESGOS'!$AP441="Muy Alta",'MAPA DE RIESGOS'!$AR441="Menor"),CONCATENATE("R",'MAPA DE RIESGOS'!$H441,"C",'MAPA DE RIESGOS'!$AF441),"")</f>
        <v/>
      </c>
      <c r="AH29" s="355" t="str">
        <f>IF(AND('MAPA DE RIESGOS'!$AP442="Muy Alta",'MAPA DE RIESGOS'!$AR442="Menor"),CONCATENATE("R",'MAPA DE RIESGOS'!$H442,"C",'MAPA DE RIESGOS'!$AF442),"")</f>
        <v/>
      </c>
      <c r="AI29" s="355" t="str">
        <f>IF(AND('MAPA DE RIESGOS'!$AP443="Muy Alta",'MAPA DE RIESGOS'!$AR443="Menor"),CONCATENATE("R",'MAPA DE RIESGOS'!$H443,"C",'MAPA DE RIESGOS'!$AF443),"")</f>
        <v/>
      </c>
      <c r="AJ29" s="355" t="str">
        <f>IF(AND('MAPA DE RIESGOS'!$AP444="Muy Alta",'MAPA DE RIESGOS'!$AR444="Menor"),CONCATENATE("R",'MAPA DE RIESGOS'!$H444,"C",'MAPA DE RIESGOS'!$AF444),"")</f>
        <v/>
      </c>
      <c r="AK29" s="355" t="str">
        <f>IF(AND('MAPA DE RIESGOS'!$AP445="Muy Alta",'MAPA DE RIESGOS'!$AR445="Menor"),CONCATENATE("R",'MAPA DE RIESGOS'!$H445,"C",'MAPA DE RIESGOS'!$AF445),"")</f>
        <v/>
      </c>
      <c r="AL29" s="355" t="str">
        <f>IF(AND('MAPA DE RIESGOS'!$AP446="Muy Alta",'MAPA DE RIESGOS'!$AR446="Menor"),CONCATENATE("R",'MAPA DE RIESGOS'!$H446,"C",'MAPA DE RIESGOS'!$AF446),"")</f>
        <v/>
      </c>
      <c r="AM29" s="355" t="str">
        <f>IF(AND('MAPA DE RIESGOS'!$AP447="Muy Alta",'MAPA DE RIESGOS'!$AR447="Menor"),CONCATENATE("R",'MAPA DE RIESGOS'!$H447,"C",'MAPA DE RIESGOS'!$AF447),"")</f>
        <v/>
      </c>
      <c r="AN29" s="355" t="str">
        <f>IF(AND('MAPA DE RIESGOS'!$AP448="Muy Alta",'MAPA DE RIESGOS'!$AR448="Menor"),CONCATENATE("R",'MAPA DE RIESGOS'!$H448,"C",'MAPA DE RIESGOS'!$AF448),"")</f>
        <v/>
      </c>
      <c r="AO29" s="355" t="str">
        <f>IF(AND('MAPA DE RIESGOS'!$AP449="Muy Alta",'MAPA DE RIESGOS'!$AR449="Menor"),CONCATENATE("R",'MAPA DE RIESGOS'!$H449,"C",'MAPA DE RIESGOS'!$AF449),"")</f>
        <v/>
      </c>
      <c r="AP29" s="355" t="str">
        <f>IF(AND('MAPA DE RIESGOS'!$AP450="Muy Alta",'MAPA DE RIESGOS'!$AR450="Menor"),CONCATENATE("R",'MAPA DE RIESGOS'!$H450,"C",'MAPA DE RIESGOS'!$AF450),"")</f>
        <v/>
      </c>
      <c r="AQ29" s="355" t="str">
        <f>IF(AND('MAPA DE RIESGOS'!$AP451="Muy Alta",'MAPA DE RIESGOS'!$AR451="Menor"),CONCATENATE("R",'MAPA DE RIESGOS'!$H451,"C",'MAPA DE RIESGOS'!$AF451),"")</f>
        <v/>
      </c>
      <c r="AR29" s="355" t="str">
        <f>IF(AND('MAPA DE RIESGOS'!$AP452="Muy Alta",'MAPA DE RIESGOS'!$AR452="Menor"),CONCATENATE("R",'MAPA DE RIESGOS'!$H452,"C",'MAPA DE RIESGOS'!$AF452),"")</f>
        <v/>
      </c>
      <c r="AS29" s="356" t="str">
        <f>IF(AND('MAPA DE RIESGOS'!$AP453="Muy Alta",'MAPA DE RIESGOS'!$AR453="Menor"),CONCATENATE("R",'MAPA DE RIESGOS'!$H453,"C",'MAPA DE RIESGOS'!$AF453),"")</f>
        <v/>
      </c>
      <c r="AT29" s="354" t="str">
        <f>IF(AND('MAPA DE RIESGOS'!$AP436="Muy Alta",'MAPA DE RIESGOS'!$AR436="Moderado"),CONCATENATE("R",'MAPA DE RIESGOS'!$H436,"C",'MAPA DE RIESGOS'!$AF436),"")</f>
        <v/>
      </c>
      <c r="AU29" s="355" t="str">
        <f>IF(AND('MAPA DE RIESGOS'!$AP437="Muy Alta",'MAPA DE RIESGOS'!$AR437="Moderado"),CONCATENATE("R",'MAPA DE RIESGOS'!$H437,"C",'MAPA DE RIESGOS'!$AF437),"")</f>
        <v/>
      </c>
      <c r="AV29" s="355" t="str">
        <f>IF(AND('MAPA DE RIESGOS'!$AP438="Muy Alta",'MAPA DE RIESGOS'!$AR438="Moderado"),CONCATENATE("R",'MAPA DE RIESGOS'!$H438,"C",'MAPA DE RIESGOS'!$AF438),"")</f>
        <v/>
      </c>
      <c r="AW29" s="355" t="str">
        <f>IF(AND('MAPA DE RIESGOS'!$AP439="Muy Alta",'MAPA DE RIESGOS'!$AR439="Moderado"),CONCATENATE("R",'MAPA DE RIESGOS'!$H439,"C",'MAPA DE RIESGOS'!$AF439),"")</f>
        <v/>
      </c>
      <c r="AX29" s="355" t="str">
        <f>IF(AND('MAPA DE RIESGOS'!$AP440="Muy Alta",'MAPA DE RIESGOS'!$AR440="Moderado"),CONCATENATE("R",'MAPA DE RIESGOS'!$H440,"C",'MAPA DE RIESGOS'!$AF440),"")</f>
        <v/>
      </c>
      <c r="AY29" s="355" t="str">
        <f>IF(AND('MAPA DE RIESGOS'!$AP441="Muy Alta",'MAPA DE RIESGOS'!$AR441="Moderado"),CONCATENATE("R",'MAPA DE RIESGOS'!$H441,"C",'MAPA DE RIESGOS'!$AF441),"")</f>
        <v/>
      </c>
      <c r="AZ29" s="355" t="str">
        <f>IF(AND('MAPA DE RIESGOS'!$AP442="Muy Alta",'MAPA DE RIESGOS'!$AR442="Moderado"),CONCATENATE("R",'MAPA DE RIESGOS'!$H442,"C",'MAPA DE RIESGOS'!$AF442),"")</f>
        <v/>
      </c>
      <c r="BA29" s="355" t="str">
        <f>IF(AND('MAPA DE RIESGOS'!$AP443="Muy Alta",'MAPA DE RIESGOS'!$AR443="Moderado"),CONCATENATE("R",'MAPA DE RIESGOS'!$H443,"C",'MAPA DE RIESGOS'!$AF443),"")</f>
        <v/>
      </c>
      <c r="BB29" s="355" t="str">
        <f>IF(AND('MAPA DE RIESGOS'!$AP444="Muy Alta",'MAPA DE RIESGOS'!$AR444="Moderado"),CONCATENATE("R",'MAPA DE RIESGOS'!$H444,"C",'MAPA DE RIESGOS'!$AF444),"")</f>
        <v/>
      </c>
      <c r="BC29" s="355" t="str">
        <f>IF(AND('MAPA DE RIESGOS'!$AP445="Muy Alta",'MAPA DE RIESGOS'!$AR445="Moderado"),CONCATENATE("R",'MAPA DE RIESGOS'!$H445,"C",'MAPA DE RIESGOS'!$AF445),"")</f>
        <v/>
      </c>
      <c r="BD29" s="355" t="str">
        <f>IF(AND('MAPA DE RIESGOS'!$AP446="Muy Alta",'MAPA DE RIESGOS'!$AR446="Moderado"),CONCATENATE("R",'MAPA DE RIESGOS'!$H446,"C",'MAPA DE RIESGOS'!$AF446),"")</f>
        <v/>
      </c>
      <c r="BE29" s="355" t="str">
        <f>IF(AND('MAPA DE RIESGOS'!$AP447="Muy Alta",'MAPA DE RIESGOS'!$AR447="Moderado"),CONCATENATE("R",'MAPA DE RIESGOS'!$H447,"C",'MAPA DE RIESGOS'!$AF447),"")</f>
        <v/>
      </c>
      <c r="BF29" s="355" t="str">
        <f>IF(AND('MAPA DE RIESGOS'!$AP448="Muy Alta",'MAPA DE RIESGOS'!$AR448="Moderado"),CONCATENATE("R",'MAPA DE RIESGOS'!$H448,"C",'MAPA DE RIESGOS'!$AF448),"")</f>
        <v/>
      </c>
      <c r="BG29" s="355" t="str">
        <f>IF(AND('MAPA DE RIESGOS'!$AP449="Muy Alta",'MAPA DE RIESGOS'!$AR449="Moderado"),CONCATENATE("R",'MAPA DE RIESGOS'!$H449,"C",'MAPA DE RIESGOS'!$AF449),"")</f>
        <v/>
      </c>
      <c r="BH29" s="355" t="str">
        <f>IF(AND('MAPA DE RIESGOS'!$AP450="Muy Alta",'MAPA DE RIESGOS'!$AR450="Moderado"),CONCATENATE("R",'MAPA DE RIESGOS'!$H450,"C",'MAPA DE RIESGOS'!$AF450),"")</f>
        <v/>
      </c>
      <c r="BI29" s="355" t="str">
        <f>IF(AND('MAPA DE RIESGOS'!$AP451="Muy Alta",'MAPA DE RIESGOS'!$AR451="Moderado"),CONCATENATE("R",'MAPA DE RIESGOS'!$H451,"C",'MAPA DE RIESGOS'!$AF451),"")</f>
        <v/>
      </c>
      <c r="BJ29" s="355" t="str">
        <f>IF(AND('MAPA DE RIESGOS'!$AP452="Muy Alta",'MAPA DE RIESGOS'!$AR452="Moderado"),CONCATENATE("R",'MAPA DE RIESGOS'!$H452,"C",'MAPA DE RIESGOS'!$AF452),"")</f>
        <v/>
      </c>
      <c r="BK29" s="356" t="str">
        <f>IF(AND('MAPA DE RIESGOS'!$AP453="Muy Alta",'MAPA DE RIESGOS'!$AR453="Moderado"),CONCATENATE("R",'MAPA DE RIESGOS'!$H453,"C",'MAPA DE RIESGOS'!$AF453),"")</f>
        <v/>
      </c>
      <c r="BL29" s="354" t="str">
        <f>IF(AND('MAPA DE RIESGOS'!$AP436="Muy Alta",'MAPA DE RIESGOS'!$AR436="Mayor"),CONCATENATE("R",'MAPA DE RIESGOS'!$H436,"C",'MAPA DE RIESGOS'!$AF436),"")</f>
        <v/>
      </c>
      <c r="BM29" s="355" t="str">
        <f>IF(AND('MAPA DE RIESGOS'!$AP437="Muy Alta",'MAPA DE RIESGOS'!$AR437="Mayor"),CONCATENATE("R",'MAPA DE RIESGOS'!$H437,"C",'MAPA DE RIESGOS'!$AF437),"")</f>
        <v/>
      </c>
      <c r="BN29" s="355" t="str">
        <f>IF(AND('MAPA DE RIESGOS'!$AP438="Muy Alta",'MAPA DE RIESGOS'!$AR438="Mayor"),CONCATENATE("R",'MAPA DE RIESGOS'!$H438,"C",'MAPA DE RIESGOS'!$AF438),"")</f>
        <v/>
      </c>
      <c r="BO29" s="355" t="str">
        <f>IF(AND('MAPA DE RIESGOS'!$AP439="Muy Alta",'MAPA DE RIESGOS'!$AR439="Mayor"),CONCATENATE("R",'MAPA DE RIESGOS'!$H439,"C",'MAPA DE RIESGOS'!$AF439),"")</f>
        <v/>
      </c>
      <c r="BP29" s="355" t="str">
        <f>IF(AND('MAPA DE RIESGOS'!$AP440="Muy Alta",'MAPA DE RIESGOS'!$AR440="Mayor"),CONCATENATE("R",'MAPA DE RIESGOS'!$H440,"C",'MAPA DE RIESGOS'!$AF440),"")</f>
        <v/>
      </c>
      <c r="BQ29" s="355" t="str">
        <f>IF(AND('MAPA DE RIESGOS'!$AP441="Muy Alta",'MAPA DE RIESGOS'!$AR441="Mayor"),CONCATENATE("R",'MAPA DE RIESGOS'!$H441,"C",'MAPA DE RIESGOS'!$AF441),"")</f>
        <v/>
      </c>
      <c r="BR29" s="355" t="str">
        <f>IF(AND('MAPA DE RIESGOS'!$AP442="Muy Alta",'MAPA DE RIESGOS'!$AR442="Mayor"),CONCATENATE("R",'MAPA DE RIESGOS'!$H442,"C",'MAPA DE RIESGOS'!$AF442),"")</f>
        <v/>
      </c>
      <c r="BS29" s="355" t="str">
        <f>IF(AND('MAPA DE RIESGOS'!$AP443="Muy Alta",'MAPA DE RIESGOS'!$AR443="Mayor"),CONCATENATE("R",'MAPA DE RIESGOS'!$H443,"C",'MAPA DE RIESGOS'!$AF443),"")</f>
        <v/>
      </c>
      <c r="BT29" s="355" t="str">
        <f>IF(AND('MAPA DE RIESGOS'!$AP444="Muy Alta",'MAPA DE RIESGOS'!$AR444="Mayor"),CONCATENATE("R",'MAPA DE RIESGOS'!$H444,"C",'MAPA DE RIESGOS'!$AF444),"")</f>
        <v/>
      </c>
      <c r="BU29" s="355" t="str">
        <f>IF(AND('MAPA DE RIESGOS'!$AP445="Muy Alta",'MAPA DE RIESGOS'!$AR445="Mayor"),CONCATENATE("R",'MAPA DE RIESGOS'!$H445,"C",'MAPA DE RIESGOS'!$AF445),"")</f>
        <v/>
      </c>
      <c r="BV29" s="355" t="str">
        <f>IF(AND('MAPA DE RIESGOS'!$AP446="Muy Alta",'MAPA DE RIESGOS'!$AR446="Mayor"),CONCATENATE("R",'MAPA DE RIESGOS'!$H446,"C",'MAPA DE RIESGOS'!$AF446),"")</f>
        <v/>
      </c>
      <c r="BW29" s="355" t="str">
        <f>IF(AND('MAPA DE RIESGOS'!$AP447="Muy Alta",'MAPA DE RIESGOS'!$AR447="Mayor"),CONCATENATE("R",'MAPA DE RIESGOS'!$H447,"C",'MAPA DE RIESGOS'!$AF447),"")</f>
        <v/>
      </c>
      <c r="BX29" s="355" t="str">
        <f>IF(AND('MAPA DE RIESGOS'!$AP448="Muy Alta",'MAPA DE RIESGOS'!$AR448="Mayor"),CONCATENATE("R",'MAPA DE RIESGOS'!$H448,"C",'MAPA DE RIESGOS'!$AF448),"")</f>
        <v/>
      </c>
      <c r="BY29" s="355" t="str">
        <f>IF(AND('MAPA DE RIESGOS'!$AP449="Muy Alta",'MAPA DE RIESGOS'!$AR449="Mayor"),CONCATENATE("R",'MAPA DE RIESGOS'!$H449,"C",'MAPA DE RIESGOS'!$AF449),"")</f>
        <v/>
      </c>
      <c r="BZ29" s="355" t="str">
        <f>IF(AND('MAPA DE RIESGOS'!$AP450="Muy Alta",'MAPA DE RIESGOS'!$AR450="Mayor"),CONCATENATE("R",'MAPA DE RIESGOS'!$H450,"C",'MAPA DE RIESGOS'!$AF450),"")</f>
        <v/>
      </c>
      <c r="CA29" s="355" t="str">
        <f>IF(AND('MAPA DE RIESGOS'!$AP451="Muy Alta",'MAPA DE RIESGOS'!$AR451="Mayor"),CONCATENATE("R",'MAPA DE RIESGOS'!$H451,"C",'MAPA DE RIESGOS'!$AF451),"")</f>
        <v/>
      </c>
      <c r="CB29" s="355" t="str">
        <f>IF(AND('MAPA DE RIESGOS'!$AP452="Muy Alta",'MAPA DE RIESGOS'!$AR452="Mayor"),CONCATENATE("R",'MAPA DE RIESGOS'!$H452,"C",'MAPA DE RIESGOS'!$AF452),"")</f>
        <v/>
      </c>
      <c r="CC29" s="356" t="str">
        <f>IF(AND('MAPA DE RIESGOS'!$AP453="Muy Alta",'MAPA DE RIESGOS'!$AR453="Mayor"),CONCATENATE("R",'MAPA DE RIESGOS'!$H453,"C",'MAPA DE RIESGOS'!$AF453),"")</f>
        <v/>
      </c>
      <c r="CD29" s="357" t="str">
        <f>IF(AND('MAPA DE RIESGOS'!$AP436="Muy Alta",'MAPA DE RIESGOS'!$AR436="Catastrófico"),CONCATENATE("R",'MAPA DE RIESGOS'!$H436,"C",'MAPA DE RIESGOS'!$AF436),"")</f>
        <v/>
      </c>
      <c r="CE29" s="357" t="str">
        <f>IF(AND('MAPA DE RIESGOS'!$AP437="Muy Alta",'MAPA DE RIESGOS'!$AR437="Catastrófico"),CONCATENATE("R",'MAPA DE RIESGOS'!$H437,"C",'MAPA DE RIESGOS'!$AF437),"")</f>
        <v/>
      </c>
      <c r="CF29" s="357" t="str">
        <f>IF(AND('MAPA DE RIESGOS'!$AP438="Muy Alta",'MAPA DE RIESGOS'!$AR438="Catastrófico"),CONCATENATE("R",'MAPA DE RIESGOS'!$H438,"C",'MAPA DE RIESGOS'!$AF438),"")</f>
        <v/>
      </c>
      <c r="CG29" s="357" t="str">
        <f>IF(AND('MAPA DE RIESGOS'!$AP439="Muy Alta",'MAPA DE RIESGOS'!$AR439="Catastrófico"),CONCATENATE("R",'MAPA DE RIESGOS'!$H439,"C",'MAPA DE RIESGOS'!$AF439),"")</f>
        <v/>
      </c>
      <c r="CH29" s="357" t="str">
        <f>IF(AND('MAPA DE RIESGOS'!$AP440="Muy Alta",'MAPA DE RIESGOS'!$AR440="Catastrófico"),CONCATENATE("R",'MAPA DE RIESGOS'!$H440,"C",'MAPA DE RIESGOS'!$AF440),"")</f>
        <v/>
      </c>
      <c r="CI29" s="357" t="str">
        <f>IF(AND('MAPA DE RIESGOS'!$AP441="Muy Alta",'MAPA DE RIESGOS'!$AR441="Catastrófico"),CONCATENATE("R",'MAPA DE RIESGOS'!$H441,"C",'MAPA DE RIESGOS'!$AF441),"")</f>
        <v/>
      </c>
      <c r="CJ29" s="357" t="str">
        <f>IF(AND('MAPA DE RIESGOS'!$AP442="Muy Alta",'MAPA DE RIESGOS'!$AR442="Catastrófico"),CONCATENATE("R",'MAPA DE RIESGOS'!$H442,"C",'MAPA DE RIESGOS'!$AF442),"")</f>
        <v/>
      </c>
      <c r="CK29" s="357" t="str">
        <f>IF(AND('MAPA DE RIESGOS'!$AP443="Muy Alta",'MAPA DE RIESGOS'!$AR443="Catastrófico"),CONCATENATE("R",'MAPA DE RIESGOS'!$H443,"C",'MAPA DE RIESGOS'!$AF443),"")</f>
        <v/>
      </c>
      <c r="CL29" s="357" t="str">
        <f>IF(AND('MAPA DE RIESGOS'!$AP444="Muy Alta",'MAPA DE RIESGOS'!$AR444="Catastrófico"),CONCATENATE("R",'MAPA DE RIESGOS'!$H444,"C",'MAPA DE RIESGOS'!$AF444),"")</f>
        <v/>
      </c>
      <c r="CM29" s="357" t="str">
        <f>IF(AND('MAPA DE RIESGOS'!$AP445="Muy Alta",'MAPA DE RIESGOS'!$AR445="Catastrófico"),CONCATENATE("R",'MAPA DE RIESGOS'!$H445,"C",'MAPA DE RIESGOS'!$AF445),"")</f>
        <v/>
      </c>
      <c r="CN29" s="357" t="str">
        <f>IF(AND('MAPA DE RIESGOS'!$AP446="Muy Alta",'MAPA DE RIESGOS'!$AR446="Catastrófico"),CONCATENATE("R",'MAPA DE RIESGOS'!$H446,"C",'MAPA DE RIESGOS'!$AF446),"")</f>
        <v/>
      </c>
      <c r="CO29" s="357" t="str">
        <f>IF(AND('MAPA DE RIESGOS'!$AP447="Muy Alta",'MAPA DE RIESGOS'!$AR447="Catastrófico"),CONCATENATE("R",'MAPA DE RIESGOS'!$H447,"C",'MAPA DE RIESGOS'!$AF447),"")</f>
        <v/>
      </c>
      <c r="CP29" s="357" t="str">
        <f>IF(AND('MAPA DE RIESGOS'!$AP448="Muy Alta",'MAPA DE RIESGOS'!$AR448="Catastrófico"),CONCATENATE("R",'MAPA DE RIESGOS'!$H448,"C",'MAPA DE RIESGOS'!$AF448),"")</f>
        <v/>
      </c>
      <c r="CQ29" s="357" t="str">
        <f>IF(AND('MAPA DE RIESGOS'!$AP449="Muy Alta",'MAPA DE RIESGOS'!$AR449="Catastrófico"),CONCATENATE("R",'MAPA DE RIESGOS'!$H449,"C",'MAPA DE RIESGOS'!$AF449),"")</f>
        <v/>
      </c>
      <c r="CR29" s="357" t="str">
        <f>IF(AND('MAPA DE RIESGOS'!$AP450="Muy Alta",'MAPA DE RIESGOS'!$AR450="Catastrófico"),CONCATENATE("R",'MAPA DE RIESGOS'!$H450,"C",'MAPA DE RIESGOS'!$AF450),"")</f>
        <v/>
      </c>
      <c r="CS29" s="357" t="str">
        <f>IF(AND('MAPA DE RIESGOS'!$AP451="Muy Alta",'MAPA DE RIESGOS'!$AR451="Catastrófico"),CONCATENATE("R",'MAPA DE RIESGOS'!$H451,"C",'MAPA DE RIESGOS'!$AF451),"")</f>
        <v/>
      </c>
      <c r="CT29" s="357" t="str">
        <f>IF(AND('MAPA DE RIESGOS'!$AP452="Muy Alta",'MAPA DE RIESGOS'!$AR452="Catastrófico"),CONCATENATE("R",'MAPA DE RIESGOS'!$H452,"C",'MAPA DE RIESGOS'!$AF452),"")</f>
        <v/>
      </c>
      <c r="CU29" s="358" t="str">
        <f>IF(AND('MAPA DE RIESGOS'!$AP453="Muy Alta",'MAPA DE RIESGOS'!$AR453="Catastrófico"),CONCATENATE("R",'MAPA DE RIESGOS'!$H453,"C",'MAPA DE RIESGOS'!$AF453),"")</f>
        <v/>
      </c>
      <c r="CV29" s="67"/>
      <c r="CW29" s="900"/>
      <c r="CX29" s="901"/>
      <c r="CY29" s="901"/>
      <c r="CZ29" s="901"/>
      <c r="DA29" s="901"/>
      <c r="DB29" s="902"/>
    </row>
    <row r="30" spans="2:106" ht="32.5" customHeight="1">
      <c r="B30" s="893"/>
      <c r="C30" s="893"/>
      <c r="D30" s="894"/>
      <c r="E30" s="882"/>
      <c r="F30" s="883"/>
      <c r="G30" s="883"/>
      <c r="H30" s="883"/>
      <c r="I30" s="884"/>
      <c r="J30" s="354" t="str">
        <f>IF(AND('MAPA DE RIESGOS'!$AP454="Muy Alta",'MAPA DE RIESGOS'!$AR454="Leve"),CONCATENATE("R",'MAPA DE RIESGOS'!$H454,"C",'MAPA DE RIESGOS'!$AF454),"")</f>
        <v/>
      </c>
      <c r="K30" s="355" t="str">
        <f>IF(AND('MAPA DE RIESGOS'!$AP455="Muy Alta",'MAPA DE RIESGOS'!$AR455="Leve"),CONCATENATE("R",'MAPA DE RIESGOS'!$H455,"C",'MAPA DE RIESGOS'!$AF455),"")</f>
        <v/>
      </c>
      <c r="L30" s="355" t="str">
        <f>IF(AND('MAPA DE RIESGOS'!$AP456="Muy Alta",'MAPA DE RIESGOS'!$AR456="Leve"),CONCATENATE("R",'MAPA DE RIESGOS'!$H456,"C",'MAPA DE RIESGOS'!$AF456),"")</f>
        <v/>
      </c>
      <c r="M30" s="355" t="str">
        <f>IF(AND('MAPA DE RIESGOS'!$AP457="Muy Alta",'MAPA DE RIESGOS'!$AR457="Leve"),CONCATENATE("R",'MAPA DE RIESGOS'!$H457,"C",'MAPA DE RIESGOS'!$AF457),"")</f>
        <v/>
      </c>
      <c r="N30" s="355" t="str">
        <f>IF(AND('MAPA DE RIESGOS'!$AP458="Muy Alta",'MAPA DE RIESGOS'!$AR458="Leve"),CONCATENATE("R",'MAPA DE RIESGOS'!$H458,"C",'MAPA DE RIESGOS'!$AF458),"")</f>
        <v/>
      </c>
      <c r="O30" s="355" t="str">
        <f>IF(AND('MAPA DE RIESGOS'!$AP459="Muy Alta",'MAPA DE RIESGOS'!$AR459="Leve"),CONCATENATE("R",'MAPA DE RIESGOS'!$H459,"C",'MAPA DE RIESGOS'!$AF459),"")</f>
        <v/>
      </c>
      <c r="P30" s="355" t="str">
        <f>IF(AND('MAPA DE RIESGOS'!$AP460="Muy Alta",'MAPA DE RIESGOS'!$AR460="Leve"),CONCATENATE("R",'MAPA DE RIESGOS'!$H460,"C",'MAPA DE RIESGOS'!$AF460),"")</f>
        <v/>
      </c>
      <c r="Q30" s="355" t="str">
        <f>IF(AND('MAPA DE RIESGOS'!$AP461="Muy Alta",'MAPA DE RIESGOS'!$AR461="Leve"),CONCATENATE("R",'MAPA DE RIESGOS'!$H461,"C",'MAPA DE RIESGOS'!$AF461),"")</f>
        <v/>
      </c>
      <c r="R30" s="355" t="str">
        <f>IF(AND('MAPA DE RIESGOS'!$AP462="Muy Alta",'MAPA DE RIESGOS'!$AR462="Leve"),CONCATENATE("R",'MAPA DE RIESGOS'!$H462,"C",'MAPA DE RIESGOS'!$AF462),"")</f>
        <v/>
      </c>
      <c r="S30" s="355" t="str">
        <f>IF(AND('MAPA DE RIESGOS'!$AP463="Muy Alta",'MAPA DE RIESGOS'!$AR463="Leve"),CONCATENATE("R",'MAPA DE RIESGOS'!$H463,"C",'MAPA DE RIESGOS'!$AF463),"")</f>
        <v/>
      </c>
      <c r="T30" s="355" t="str">
        <f>IF(AND('MAPA DE RIESGOS'!$AP464="Muy Alta",'MAPA DE RIESGOS'!$AR464="Leve"),CONCATENATE("R",'MAPA DE RIESGOS'!$H464,"C",'MAPA DE RIESGOS'!$AF464),"")</f>
        <v/>
      </c>
      <c r="U30" s="355" t="str">
        <f>IF(AND('MAPA DE RIESGOS'!$AP465="Muy Alta",'MAPA DE RIESGOS'!$AR465="Leve"),CONCATENATE("R",'MAPA DE RIESGOS'!$H465,"C",'MAPA DE RIESGOS'!$AF465),"")</f>
        <v/>
      </c>
      <c r="V30" s="355" t="str">
        <f>IF(AND('MAPA DE RIESGOS'!$AP466="Muy Alta",'MAPA DE RIESGOS'!$AR466="Leve"),CONCATENATE("R",'MAPA DE RIESGOS'!$H466,"C",'MAPA DE RIESGOS'!$AF466),"")</f>
        <v/>
      </c>
      <c r="W30" s="355" t="str">
        <f>IF(AND('MAPA DE RIESGOS'!$AP467="Muy Alta",'MAPA DE RIESGOS'!$AR467="Leve"),CONCATENATE("R",'MAPA DE RIESGOS'!$H467,"C",'MAPA DE RIESGOS'!$AF467),"")</f>
        <v/>
      </c>
      <c r="X30" s="355" t="str">
        <f>IF(AND('MAPA DE RIESGOS'!$AP468="Muy Alta",'MAPA DE RIESGOS'!$AR468="Leve"),CONCATENATE("R",'MAPA DE RIESGOS'!$H468,"C",'MAPA DE RIESGOS'!$AF468),"")</f>
        <v/>
      </c>
      <c r="Y30" s="355" t="str">
        <f>IF(AND('MAPA DE RIESGOS'!$AP469="Muy Alta",'MAPA DE RIESGOS'!$AR469="Leve"),CONCATENATE("R",'MAPA DE RIESGOS'!$H469,"C",'MAPA DE RIESGOS'!$AF469),"")</f>
        <v/>
      </c>
      <c r="Z30" s="355" t="str">
        <f>IF(AND('MAPA DE RIESGOS'!$AP470="Muy Alta",'MAPA DE RIESGOS'!$AR470="Leve"),CONCATENATE("R",'MAPA DE RIESGOS'!$H470,"C",'MAPA DE RIESGOS'!$AF470),"")</f>
        <v/>
      </c>
      <c r="AA30" s="356" t="str">
        <f>IF(AND('MAPA DE RIESGOS'!$AP471="Muy Alta",'MAPA DE RIESGOS'!$AR471="Leve"),CONCATENATE("R",'MAPA DE RIESGOS'!$H471,"C",'MAPA DE RIESGOS'!$AF471),"")</f>
        <v/>
      </c>
      <c r="AB30" s="354" t="str">
        <f>IF(AND('MAPA DE RIESGOS'!$AP454="Muy Alta",'MAPA DE RIESGOS'!$AR454="Menor"),CONCATENATE("R",'MAPA DE RIESGOS'!$H454,"C",'MAPA DE RIESGOS'!$AF454),"")</f>
        <v/>
      </c>
      <c r="AC30" s="355" t="str">
        <f>IF(AND('MAPA DE RIESGOS'!$AP455="Muy Alta",'MAPA DE RIESGOS'!$AR455="Menor"),CONCATENATE("R",'MAPA DE RIESGOS'!$H455,"C",'MAPA DE RIESGOS'!$AF455),"")</f>
        <v/>
      </c>
      <c r="AD30" s="355" t="str">
        <f>IF(AND('MAPA DE RIESGOS'!$AP456="Muy Alta",'MAPA DE RIESGOS'!$AR456="Menor"),CONCATENATE("R",'MAPA DE RIESGOS'!$H456,"C",'MAPA DE RIESGOS'!$AF456),"")</f>
        <v/>
      </c>
      <c r="AE30" s="355" t="str">
        <f>IF(AND('MAPA DE RIESGOS'!$AP457="Muy Alta",'MAPA DE RIESGOS'!$AR457="Menor"),CONCATENATE("R",'MAPA DE RIESGOS'!$H457,"C",'MAPA DE RIESGOS'!$AF457),"")</f>
        <v/>
      </c>
      <c r="AF30" s="355" t="str">
        <f>IF(AND('MAPA DE RIESGOS'!$AP458="Muy Alta",'MAPA DE RIESGOS'!$AR458="Menor"),CONCATENATE("R",'MAPA DE RIESGOS'!$H458,"C",'MAPA DE RIESGOS'!$AF458),"")</f>
        <v/>
      </c>
      <c r="AG30" s="355" t="str">
        <f>IF(AND('MAPA DE RIESGOS'!$AP459="Muy Alta",'MAPA DE RIESGOS'!$AR459="Menor"),CONCATENATE("R",'MAPA DE RIESGOS'!$H459,"C",'MAPA DE RIESGOS'!$AF459),"")</f>
        <v/>
      </c>
      <c r="AH30" s="355" t="str">
        <f>IF(AND('MAPA DE RIESGOS'!$AP460="Muy Alta",'MAPA DE RIESGOS'!$AR460="Menor"),CONCATENATE("R",'MAPA DE RIESGOS'!$H460,"C",'MAPA DE RIESGOS'!$AF460),"")</f>
        <v/>
      </c>
      <c r="AI30" s="355" t="str">
        <f>IF(AND('MAPA DE RIESGOS'!$AP461="Muy Alta",'MAPA DE RIESGOS'!$AR461="Menor"),CONCATENATE("R",'MAPA DE RIESGOS'!$H461,"C",'MAPA DE RIESGOS'!$AF461),"")</f>
        <v/>
      </c>
      <c r="AJ30" s="355" t="str">
        <f>IF(AND('MAPA DE RIESGOS'!$AP462="Muy Alta",'MAPA DE RIESGOS'!$AR462="Menor"),CONCATENATE("R",'MAPA DE RIESGOS'!$H462,"C",'MAPA DE RIESGOS'!$AF462),"")</f>
        <v/>
      </c>
      <c r="AK30" s="355" t="str">
        <f>IF(AND('MAPA DE RIESGOS'!$AP463="Muy Alta",'MAPA DE RIESGOS'!$AR463="Menor"),CONCATENATE("R",'MAPA DE RIESGOS'!$H463,"C",'MAPA DE RIESGOS'!$AF463),"")</f>
        <v/>
      </c>
      <c r="AL30" s="355" t="str">
        <f>IF(AND('MAPA DE RIESGOS'!$AP464="Muy Alta",'MAPA DE RIESGOS'!$AR464="Menor"),CONCATENATE("R",'MAPA DE RIESGOS'!$H464,"C",'MAPA DE RIESGOS'!$AF464),"")</f>
        <v/>
      </c>
      <c r="AM30" s="355" t="str">
        <f>IF(AND('MAPA DE RIESGOS'!$AP465="Muy Alta",'MAPA DE RIESGOS'!$AR465="Menor"),CONCATENATE("R",'MAPA DE RIESGOS'!$H465,"C",'MAPA DE RIESGOS'!$AF465),"")</f>
        <v/>
      </c>
      <c r="AN30" s="355" t="str">
        <f>IF(AND('MAPA DE RIESGOS'!$AP466="Muy Alta",'MAPA DE RIESGOS'!$AR466="Menor"),CONCATENATE("R",'MAPA DE RIESGOS'!$H466,"C",'MAPA DE RIESGOS'!$AF466),"")</f>
        <v/>
      </c>
      <c r="AO30" s="355" t="str">
        <f>IF(AND('MAPA DE RIESGOS'!$AP467="Muy Alta",'MAPA DE RIESGOS'!$AR467="Menor"),CONCATENATE("R",'MAPA DE RIESGOS'!$H467,"C",'MAPA DE RIESGOS'!$AF467),"")</f>
        <v/>
      </c>
      <c r="AP30" s="355" t="str">
        <f>IF(AND('MAPA DE RIESGOS'!$AP468="Muy Alta",'MAPA DE RIESGOS'!$AR468="Menor"),CONCATENATE("R",'MAPA DE RIESGOS'!$H468,"C",'MAPA DE RIESGOS'!$AF468),"")</f>
        <v/>
      </c>
      <c r="AQ30" s="355" t="str">
        <f>IF(AND('MAPA DE RIESGOS'!$AP469="Muy Alta",'MAPA DE RIESGOS'!$AR469="Menor"),CONCATENATE("R",'MAPA DE RIESGOS'!$H469,"C",'MAPA DE RIESGOS'!$AF469),"")</f>
        <v/>
      </c>
      <c r="AR30" s="355" t="str">
        <f>IF(AND('MAPA DE RIESGOS'!$AP470="Muy Alta",'MAPA DE RIESGOS'!$AR470="Menor"),CONCATENATE("R",'MAPA DE RIESGOS'!$H470,"C",'MAPA DE RIESGOS'!$AF470),"")</f>
        <v/>
      </c>
      <c r="AS30" s="356" t="str">
        <f>IF(AND('MAPA DE RIESGOS'!$AP471="Muy Alta",'MAPA DE RIESGOS'!$AR471="Menor"),CONCATENATE("R",'MAPA DE RIESGOS'!$H471,"C",'MAPA DE RIESGOS'!$AF471),"")</f>
        <v/>
      </c>
      <c r="AT30" s="354" t="str">
        <f>IF(AND('MAPA DE RIESGOS'!$AP454="Muy Alta",'MAPA DE RIESGOS'!$AR454="Moderado"),CONCATENATE("R",'MAPA DE RIESGOS'!$H454,"C",'MAPA DE RIESGOS'!$AF454),"")</f>
        <v/>
      </c>
      <c r="AU30" s="355" t="str">
        <f>IF(AND('MAPA DE RIESGOS'!$AP455="Muy Alta",'MAPA DE RIESGOS'!$AR455="Moderado"),CONCATENATE("R",'MAPA DE RIESGOS'!$H455,"C",'MAPA DE RIESGOS'!$AF455),"")</f>
        <v/>
      </c>
      <c r="AV30" s="355" t="str">
        <f>IF(AND('MAPA DE RIESGOS'!$AP456="Muy Alta",'MAPA DE RIESGOS'!$AR456="Moderado"),CONCATENATE("R",'MAPA DE RIESGOS'!$H456,"C",'MAPA DE RIESGOS'!$AF456),"")</f>
        <v/>
      </c>
      <c r="AW30" s="355" t="str">
        <f>IF(AND('MAPA DE RIESGOS'!$AP457="Muy Alta",'MAPA DE RIESGOS'!$AR457="Moderado"),CONCATENATE("R",'MAPA DE RIESGOS'!$H457,"C",'MAPA DE RIESGOS'!$AF457),"")</f>
        <v/>
      </c>
      <c r="AX30" s="355" t="str">
        <f>IF(AND('MAPA DE RIESGOS'!$AP458="Muy Alta",'MAPA DE RIESGOS'!$AR458="Moderado"),CONCATENATE("R",'MAPA DE RIESGOS'!$H458,"C",'MAPA DE RIESGOS'!$AF458),"")</f>
        <v/>
      </c>
      <c r="AY30" s="355" t="str">
        <f>IF(AND('MAPA DE RIESGOS'!$AP459="Muy Alta",'MAPA DE RIESGOS'!$AR459="Moderado"),CONCATENATE("R",'MAPA DE RIESGOS'!$H459,"C",'MAPA DE RIESGOS'!$AF459),"")</f>
        <v/>
      </c>
      <c r="AZ30" s="355" t="str">
        <f>IF(AND('MAPA DE RIESGOS'!$AP460="Muy Alta",'MAPA DE RIESGOS'!$AR460="Moderado"),CONCATENATE("R",'MAPA DE RIESGOS'!$H460,"C",'MAPA DE RIESGOS'!$AF460),"")</f>
        <v/>
      </c>
      <c r="BA30" s="355" t="str">
        <f>IF(AND('MAPA DE RIESGOS'!$AP461="Muy Alta",'MAPA DE RIESGOS'!$AR461="Moderado"),CONCATENATE("R",'MAPA DE RIESGOS'!$H461,"C",'MAPA DE RIESGOS'!$AF461),"")</f>
        <v/>
      </c>
      <c r="BB30" s="355" t="str">
        <f>IF(AND('MAPA DE RIESGOS'!$AP462="Muy Alta",'MAPA DE RIESGOS'!$AR462="Moderado"),CONCATENATE("R",'MAPA DE RIESGOS'!$H462,"C",'MAPA DE RIESGOS'!$AF462),"")</f>
        <v/>
      </c>
      <c r="BC30" s="355" t="str">
        <f>IF(AND('MAPA DE RIESGOS'!$AP463="Muy Alta",'MAPA DE RIESGOS'!$AR463="Moderado"),CONCATENATE("R",'MAPA DE RIESGOS'!$H463,"C",'MAPA DE RIESGOS'!$AF463),"")</f>
        <v/>
      </c>
      <c r="BD30" s="355" t="str">
        <f>IF(AND('MAPA DE RIESGOS'!$AP464="Muy Alta",'MAPA DE RIESGOS'!$AR464="Moderado"),CONCATENATE("R",'MAPA DE RIESGOS'!$H464,"C",'MAPA DE RIESGOS'!$AF464),"")</f>
        <v/>
      </c>
      <c r="BE30" s="355" t="str">
        <f>IF(AND('MAPA DE RIESGOS'!$AP465="Muy Alta",'MAPA DE RIESGOS'!$AR465="Moderado"),CONCATENATE("R",'MAPA DE RIESGOS'!$H465,"C",'MAPA DE RIESGOS'!$AF465),"")</f>
        <v/>
      </c>
      <c r="BF30" s="355" t="str">
        <f>IF(AND('MAPA DE RIESGOS'!$AP466="Muy Alta",'MAPA DE RIESGOS'!$AR466="Moderado"),CONCATENATE("R",'MAPA DE RIESGOS'!$H466,"C",'MAPA DE RIESGOS'!$AF466),"")</f>
        <v/>
      </c>
      <c r="BG30" s="355" t="str">
        <f>IF(AND('MAPA DE RIESGOS'!$AP467="Muy Alta",'MAPA DE RIESGOS'!$AR467="Moderado"),CONCATENATE("R",'MAPA DE RIESGOS'!$H467,"C",'MAPA DE RIESGOS'!$AF467),"")</f>
        <v/>
      </c>
      <c r="BH30" s="355" t="str">
        <f>IF(AND('MAPA DE RIESGOS'!$AP468="Muy Alta",'MAPA DE RIESGOS'!$AR468="Moderado"),CONCATENATE("R",'MAPA DE RIESGOS'!$H468,"C",'MAPA DE RIESGOS'!$AF468),"")</f>
        <v/>
      </c>
      <c r="BI30" s="355" t="str">
        <f>IF(AND('MAPA DE RIESGOS'!$AP469="Muy Alta",'MAPA DE RIESGOS'!$AR469="Moderado"),CONCATENATE("R",'MAPA DE RIESGOS'!$H469,"C",'MAPA DE RIESGOS'!$AF469),"")</f>
        <v/>
      </c>
      <c r="BJ30" s="355" t="str">
        <f>IF(AND('MAPA DE RIESGOS'!$AP470="Muy Alta",'MAPA DE RIESGOS'!$AR470="Moderado"),CONCATENATE("R",'MAPA DE RIESGOS'!$H470,"C",'MAPA DE RIESGOS'!$AF470),"")</f>
        <v/>
      </c>
      <c r="BK30" s="356" t="str">
        <f>IF(AND('MAPA DE RIESGOS'!$AP471="Muy Alta",'MAPA DE RIESGOS'!$AR471="Moderado"),CONCATENATE("R",'MAPA DE RIESGOS'!$H471,"C",'MAPA DE RIESGOS'!$AF471),"")</f>
        <v/>
      </c>
      <c r="BL30" s="354" t="str">
        <f>IF(AND('MAPA DE RIESGOS'!$AP454="Muy Alta",'MAPA DE RIESGOS'!$AR454="Mayor"),CONCATENATE("R",'MAPA DE RIESGOS'!$H454,"C",'MAPA DE RIESGOS'!$AF454),"")</f>
        <v/>
      </c>
      <c r="BM30" s="355" t="str">
        <f>IF(AND('MAPA DE RIESGOS'!$AP455="Muy Alta",'MAPA DE RIESGOS'!$AR455="Mayor"),CONCATENATE("R",'MAPA DE RIESGOS'!$H455,"C",'MAPA DE RIESGOS'!$AF455),"")</f>
        <v/>
      </c>
      <c r="BN30" s="355" t="str">
        <f>IF(AND('MAPA DE RIESGOS'!$AP456="Muy Alta",'MAPA DE RIESGOS'!$AR456="Mayor"),CONCATENATE("R",'MAPA DE RIESGOS'!$H456,"C",'MAPA DE RIESGOS'!$AF456),"")</f>
        <v/>
      </c>
      <c r="BO30" s="355" t="str">
        <f>IF(AND('MAPA DE RIESGOS'!$AP457="Muy Alta",'MAPA DE RIESGOS'!$AR457="Mayor"),CONCATENATE("R",'MAPA DE RIESGOS'!$H457,"C",'MAPA DE RIESGOS'!$AF457),"")</f>
        <v/>
      </c>
      <c r="BP30" s="355" t="str">
        <f>IF(AND('MAPA DE RIESGOS'!$AP458="Muy Alta",'MAPA DE RIESGOS'!$AR458="Mayor"),CONCATENATE("R",'MAPA DE RIESGOS'!$H458,"C",'MAPA DE RIESGOS'!$AF458),"")</f>
        <v/>
      </c>
      <c r="BQ30" s="355" t="str">
        <f>IF(AND('MAPA DE RIESGOS'!$AP459="Muy Alta",'MAPA DE RIESGOS'!$AR459="Mayor"),CONCATENATE("R",'MAPA DE RIESGOS'!$H459,"C",'MAPA DE RIESGOS'!$AF459),"")</f>
        <v/>
      </c>
      <c r="BR30" s="355" t="str">
        <f>IF(AND('MAPA DE RIESGOS'!$AP460="Muy Alta",'MAPA DE RIESGOS'!$AR460="Mayor"),CONCATENATE("R",'MAPA DE RIESGOS'!$H460,"C",'MAPA DE RIESGOS'!$AF460),"")</f>
        <v/>
      </c>
      <c r="BS30" s="355" t="str">
        <f>IF(AND('MAPA DE RIESGOS'!$AP461="Muy Alta",'MAPA DE RIESGOS'!$AR461="Mayor"),CONCATENATE("R",'MAPA DE RIESGOS'!$H461,"C",'MAPA DE RIESGOS'!$AF461),"")</f>
        <v/>
      </c>
      <c r="BT30" s="355" t="str">
        <f>IF(AND('MAPA DE RIESGOS'!$AP462="Muy Alta",'MAPA DE RIESGOS'!$AR462="Mayor"),CONCATENATE("R",'MAPA DE RIESGOS'!$H462,"C",'MAPA DE RIESGOS'!$AF462),"")</f>
        <v/>
      </c>
      <c r="BU30" s="355" t="str">
        <f>IF(AND('MAPA DE RIESGOS'!$AP463="Muy Alta",'MAPA DE RIESGOS'!$AR463="Mayor"),CONCATENATE("R",'MAPA DE RIESGOS'!$H463,"C",'MAPA DE RIESGOS'!$AF463),"")</f>
        <v/>
      </c>
      <c r="BV30" s="355" t="str">
        <f>IF(AND('MAPA DE RIESGOS'!$AP464="Muy Alta",'MAPA DE RIESGOS'!$AR464="Mayor"),CONCATENATE("R",'MAPA DE RIESGOS'!$H464,"C",'MAPA DE RIESGOS'!$AF464),"")</f>
        <v/>
      </c>
      <c r="BW30" s="355" t="str">
        <f>IF(AND('MAPA DE RIESGOS'!$AP465="Muy Alta",'MAPA DE RIESGOS'!$AR465="Mayor"),CONCATENATE("R",'MAPA DE RIESGOS'!$H465,"C",'MAPA DE RIESGOS'!$AF465),"")</f>
        <v/>
      </c>
      <c r="BX30" s="355" t="str">
        <f>IF(AND('MAPA DE RIESGOS'!$AP466="Muy Alta",'MAPA DE RIESGOS'!$AR466="Mayor"),CONCATENATE("R",'MAPA DE RIESGOS'!$H466,"C",'MAPA DE RIESGOS'!$AF466),"")</f>
        <v/>
      </c>
      <c r="BY30" s="355" t="str">
        <f>IF(AND('MAPA DE RIESGOS'!$AP467="Muy Alta",'MAPA DE RIESGOS'!$AR467="Mayor"),CONCATENATE("R",'MAPA DE RIESGOS'!$H467,"C",'MAPA DE RIESGOS'!$AF467),"")</f>
        <v/>
      </c>
      <c r="BZ30" s="355" t="str">
        <f>IF(AND('MAPA DE RIESGOS'!$AP468="Muy Alta",'MAPA DE RIESGOS'!$AR468="Mayor"),CONCATENATE("R",'MAPA DE RIESGOS'!$H468,"C",'MAPA DE RIESGOS'!$AF468),"")</f>
        <v/>
      </c>
      <c r="CA30" s="355" t="str">
        <f>IF(AND('MAPA DE RIESGOS'!$AP469="Muy Alta",'MAPA DE RIESGOS'!$AR469="Mayor"),CONCATENATE("R",'MAPA DE RIESGOS'!$H469,"C",'MAPA DE RIESGOS'!$AF469),"")</f>
        <v/>
      </c>
      <c r="CB30" s="355" t="str">
        <f>IF(AND('MAPA DE RIESGOS'!$AP470="Muy Alta",'MAPA DE RIESGOS'!$AR470="Mayor"),CONCATENATE("R",'MAPA DE RIESGOS'!$H470,"C",'MAPA DE RIESGOS'!$AF470),"")</f>
        <v/>
      </c>
      <c r="CC30" s="356" t="str">
        <f>IF(AND('MAPA DE RIESGOS'!$AP471="Muy Alta",'MAPA DE RIESGOS'!$AR471="Mayor"),CONCATENATE("R",'MAPA DE RIESGOS'!$H471,"C",'MAPA DE RIESGOS'!$AF471),"")</f>
        <v/>
      </c>
      <c r="CD30" s="357" t="str">
        <f>IF(AND('MAPA DE RIESGOS'!$AP454="Muy Alta",'MAPA DE RIESGOS'!$AR454="Catastrófico"),CONCATENATE("R",'MAPA DE RIESGOS'!$H454,"C",'MAPA DE RIESGOS'!$AF454),"")</f>
        <v/>
      </c>
      <c r="CE30" s="357" t="str">
        <f>IF(AND('MAPA DE RIESGOS'!$AP455="Muy Alta",'MAPA DE RIESGOS'!$AR455="Catastrófico"),CONCATENATE("R",'MAPA DE RIESGOS'!$H455,"C",'MAPA DE RIESGOS'!$AF455),"")</f>
        <v/>
      </c>
      <c r="CF30" s="357" t="str">
        <f>IF(AND('MAPA DE RIESGOS'!$AP456="Muy Alta",'MAPA DE RIESGOS'!$AR456="Catastrófico"),CONCATENATE("R",'MAPA DE RIESGOS'!$H456,"C",'MAPA DE RIESGOS'!$AF456),"")</f>
        <v/>
      </c>
      <c r="CG30" s="357" t="str">
        <f>IF(AND('MAPA DE RIESGOS'!$AP457="Muy Alta",'MAPA DE RIESGOS'!$AR457="Catastrófico"),CONCATENATE("R",'MAPA DE RIESGOS'!$H457,"C",'MAPA DE RIESGOS'!$AF457),"")</f>
        <v/>
      </c>
      <c r="CH30" s="357" t="str">
        <f>IF(AND('MAPA DE RIESGOS'!$AP458="Muy Alta",'MAPA DE RIESGOS'!$AR458="Catastrófico"),CONCATENATE("R",'MAPA DE RIESGOS'!$H458,"C",'MAPA DE RIESGOS'!$AF458),"")</f>
        <v/>
      </c>
      <c r="CI30" s="357" t="str">
        <f>IF(AND('MAPA DE RIESGOS'!$AP459="Muy Alta",'MAPA DE RIESGOS'!$AR459="Catastrófico"),CONCATENATE("R",'MAPA DE RIESGOS'!$H459,"C",'MAPA DE RIESGOS'!$AF459),"")</f>
        <v/>
      </c>
      <c r="CJ30" s="357" t="str">
        <f>IF(AND('MAPA DE RIESGOS'!$AP460="Muy Alta",'MAPA DE RIESGOS'!$AR460="Catastrófico"),CONCATENATE("R",'MAPA DE RIESGOS'!$H460,"C",'MAPA DE RIESGOS'!$AF460),"")</f>
        <v/>
      </c>
      <c r="CK30" s="357" t="str">
        <f>IF(AND('MAPA DE RIESGOS'!$AP461="Muy Alta",'MAPA DE RIESGOS'!$AR461="Catastrófico"),CONCATENATE("R",'MAPA DE RIESGOS'!$H461,"C",'MAPA DE RIESGOS'!$AF461),"")</f>
        <v/>
      </c>
      <c r="CL30" s="357" t="str">
        <f>IF(AND('MAPA DE RIESGOS'!$AP462="Muy Alta",'MAPA DE RIESGOS'!$AR462="Catastrófico"),CONCATENATE("R",'MAPA DE RIESGOS'!$H462,"C",'MAPA DE RIESGOS'!$AF462),"")</f>
        <v/>
      </c>
      <c r="CM30" s="357" t="str">
        <f>IF(AND('MAPA DE RIESGOS'!$AP463="Muy Alta",'MAPA DE RIESGOS'!$AR463="Catastrófico"),CONCATENATE("R",'MAPA DE RIESGOS'!$H463,"C",'MAPA DE RIESGOS'!$AF463),"")</f>
        <v/>
      </c>
      <c r="CN30" s="357" t="str">
        <f>IF(AND('MAPA DE RIESGOS'!$AP464="Muy Alta",'MAPA DE RIESGOS'!$AR464="Catastrófico"),CONCATENATE("R",'MAPA DE RIESGOS'!$H464,"C",'MAPA DE RIESGOS'!$AF464),"")</f>
        <v/>
      </c>
      <c r="CO30" s="357" t="str">
        <f>IF(AND('MAPA DE RIESGOS'!$AP465="Muy Alta",'MAPA DE RIESGOS'!$AR465="Catastrófico"),CONCATENATE("R",'MAPA DE RIESGOS'!$H465,"C",'MAPA DE RIESGOS'!$AF465),"")</f>
        <v/>
      </c>
      <c r="CP30" s="357" t="str">
        <f>IF(AND('MAPA DE RIESGOS'!$AP466="Muy Alta",'MAPA DE RIESGOS'!$AR466="Catastrófico"),CONCATENATE("R",'MAPA DE RIESGOS'!$H466,"C",'MAPA DE RIESGOS'!$AF466),"")</f>
        <v/>
      </c>
      <c r="CQ30" s="357" t="str">
        <f>IF(AND('MAPA DE RIESGOS'!$AP467="Muy Alta",'MAPA DE RIESGOS'!$AR467="Catastrófico"),CONCATENATE("R",'MAPA DE RIESGOS'!$H467,"C",'MAPA DE RIESGOS'!$AF467),"")</f>
        <v/>
      </c>
      <c r="CR30" s="357" t="str">
        <f>IF(AND('MAPA DE RIESGOS'!$AP468="Muy Alta",'MAPA DE RIESGOS'!$AR468="Catastrófico"),CONCATENATE("R",'MAPA DE RIESGOS'!$H468,"C",'MAPA DE RIESGOS'!$AF468),"")</f>
        <v/>
      </c>
      <c r="CS30" s="357" t="str">
        <f>IF(AND('MAPA DE RIESGOS'!$AP469="Muy Alta",'MAPA DE RIESGOS'!$AR469="Catastrófico"),CONCATENATE("R",'MAPA DE RIESGOS'!$H469,"C",'MAPA DE RIESGOS'!$AF469),"")</f>
        <v/>
      </c>
      <c r="CT30" s="357" t="str">
        <f>IF(AND('MAPA DE RIESGOS'!$AP470="Muy Alta",'MAPA DE RIESGOS'!$AR470="Catastrófico"),CONCATENATE("R",'MAPA DE RIESGOS'!$H470,"C",'MAPA DE RIESGOS'!$AF470),"")</f>
        <v/>
      </c>
      <c r="CU30" s="358" t="str">
        <f>IF(AND('MAPA DE RIESGOS'!$AP471="Muy Alta",'MAPA DE RIESGOS'!$AR471="Catastrófico"),CONCATENATE("R",'MAPA DE RIESGOS'!$H471,"C",'MAPA DE RIESGOS'!$AF471),"")</f>
        <v/>
      </c>
      <c r="CV30" s="67"/>
      <c r="CW30" s="900"/>
      <c r="CX30" s="901"/>
      <c r="CY30" s="901"/>
      <c r="CZ30" s="901"/>
      <c r="DA30" s="901"/>
      <c r="DB30" s="902"/>
    </row>
    <row r="31" spans="2:106" ht="32.5" customHeight="1">
      <c r="B31" s="893"/>
      <c r="C31" s="893"/>
      <c r="D31" s="894"/>
      <c r="E31" s="882"/>
      <c r="F31" s="883"/>
      <c r="G31" s="883"/>
      <c r="H31" s="883"/>
      <c r="I31" s="884"/>
      <c r="J31" s="354" t="str">
        <f>IF(AND('MAPA DE RIESGOS'!$AP472="Muy Alta",'MAPA DE RIESGOS'!$AR472="Leve"),CONCATENATE("R",'MAPA DE RIESGOS'!$H472,"C",'MAPA DE RIESGOS'!$AF472),"")</f>
        <v/>
      </c>
      <c r="K31" s="355" t="str">
        <f>IF(AND('MAPA DE RIESGOS'!$AP473="Muy Alta",'MAPA DE RIESGOS'!$AR473="Leve"),CONCATENATE("R",'MAPA DE RIESGOS'!$H473,"C",'MAPA DE RIESGOS'!$AF473),"")</f>
        <v/>
      </c>
      <c r="L31" s="355" t="str">
        <f>IF(AND('MAPA DE RIESGOS'!$AP474="Muy Alta",'MAPA DE RIESGOS'!$AR474="Leve"),CONCATENATE("R",'MAPA DE RIESGOS'!$H474,"C",'MAPA DE RIESGOS'!$AF474),"")</f>
        <v/>
      </c>
      <c r="M31" s="355" t="str">
        <f>IF(AND('MAPA DE RIESGOS'!$AP475="Muy Alta",'MAPA DE RIESGOS'!$AR475="Leve"),CONCATENATE("R",'MAPA DE RIESGOS'!$H475,"C",'MAPA DE RIESGOS'!$AF475),"")</f>
        <v/>
      </c>
      <c r="N31" s="355" t="str">
        <f>IF(AND('MAPA DE RIESGOS'!$AP476="Muy Alta",'MAPA DE RIESGOS'!$AR476="Leve"),CONCATENATE("R",'MAPA DE RIESGOS'!$H476,"C",'MAPA DE RIESGOS'!$AF476),"")</f>
        <v/>
      </c>
      <c r="O31" s="355" t="str">
        <f>IF(AND('MAPA DE RIESGOS'!$AP477="Muy Alta",'MAPA DE RIESGOS'!$AR477="Leve"),CONCATENATE("R",'MAPA DE RIESGOS'!$H477,"C",'MAPA DE RIESGOS'!$AF477),"")</f>
        <v/>
      </c>
      <c r="P31" s="355" t="str">
        <f>IF(AND('MAPA DE RIESGOS'!$AP478="Muy Alta",'MAPA DE RIESGOS'!$AR478="Leve"),CONCATENATE("R",'MAPA DE RIESGOS'!$H478,"C",'MAPA DE RIESGOS'!$AF478),"")</f>
        <v/>
      </c>
      <c r="Q31" s="355" t="str">
        <f>IF(AND('MAPA DE RIESGOS'!$AP479="Muy Alta",'MAPA DE RIESGOS'!$AR479="Leve"),CONCATENATE("R",'MAPA DE RIESGOS'!$H479,"C",'MAPA DE RIESGOS'!$AF479),"")</f>
        <v/>
      </c>
      <c r="R31" s="355" t="str">
        <f>IF(AND('MAPA DE RIESGOS'!$AP480="Muy Alta",'MAPA DE RIESGOS'!$AR480="Leve"),CONCATENATE("R",'MAPA DE RIESGOS'!$H480,"C",'MAPA DE RIESGOS'!$AF480),"")</f>
        <v/>
      </c>
      <c r="S31" s="355" t="str">
        <f>IF(AND('MAPA DE RIESGOS'!$AP481="Muy Alta",'MAPA DE RIESGOS'!$AR481="Leve"),CONCATENATE("R",'MAPA DE RIESGOS'!$H481,"C",'MAPA DE RIESGOS'!$AF481),"")</f>
        <v/>
      </c>
      <c r="T31" s="355" t="str">
        <f>IF(AND('MAPA DE RIESGOS'!$AP482="Muy Alta",'MAPA DE RIESGOS'!$AR482="Leve"),CONCATENATE("R",'MAPA DE RIESGOS'!$H482,"C",'MAPA DE RIESGOS'!$AF482),"")</f>
        <v/>
      </c>
      <c r="U31" s="355" t="str">
        <f>IF(AND('MAPA DE RIESGOS'!$AP483="Muy Alta",'MAPA DE RIESGOS'!$AR483="Leve"),CONCATENATE("R",'MAPA DE RIESGOS'!$H483,"C",'MAPA DE RIESGOS'!$AF483),"")</f>
        <v/>
      </c>
      <c r="V31" s="355" t="str">
        <f>IF(AND('MAPA DE RIESGOS'!$AP484="Muy Alta",'MAPA DE RIESGOS'!$AR484="Leve"),CONCATENATE("R",'MAPA DE RIESGOS'!$H484,"C",'MAPA DE RIESGOS'!$AF484),"")</f>
        <v/>
      </c>
      <c r="W31" s="355" t="str">
        <f>IF(AND('MAPA DE RIESGOS'!$AP485="Muy Alta",'MAPA DE RIESGOS'!$AR485="Leve"),CONCATENATE("R",'MAPA DE RIESGOS'!$H485,"C",'MAPA DE RIESGOS'!$AF485),"")</f>
        <v/>
      </c>
      <c r="X31" s="355" t="str">
        <f>IF(AND('MAPA DE RIESGOS'!$AP486="Muy Alta",'MAPA DE RIESGOS'!$AR486="Leve"),CONCATENATE("R",'MAPA DE RIESGOS'!$H486,"C",'MAPA DE RIESGOS'!$AF486),"")</f>
        <v/>
      </c>
      <c r="Y31" s="355" t="str">
        <f>IF(AND('MAPA DE RIESGOS'!$AP487="Muy Alta",'MAPA DE RIESGOS'!$AR487="Leve"),CONCATENATE("R",'MAPA DE RIESGOS'!$H487,"C",'MAPA DE RIESGOS'!$AF487),"")</f>
        <v/>
      </c>
      <c r="Z31" s="355" t="str">
        <f>IF(AND('MAPA DE RIESGOS'!$AP488="Muy Alta",'MAPA DE RIESGOS'!$AR488="Leve"),CONCATENATE("R",'MAPA DE RIESGOS'!$H488,"C",'MAPA DE RIESGOS'!$AF488),"")</f>
        <v/>
      </c>
      <c r="AA31" s="356" t="str">
        <f>IF(AND('MAPA DE RIESGOS'!$AP489="Muy Alta",'MAPA DE RIESGOS'!$AR489="Leve"),CONCATENATE("R",'MAPA DE RIESGOS'!$H489,"C",'MAPA DE RIESGOS'!$AF489),"")</f>
        <v/>
      </c>
      <c r="AB31" s="354" t="str">
        <f>IF(AND('MAPA DE RIESGOS'!$AP472="Muy Alta",'MAPA DE RIESGOS'!$AR472="Menor"),CONCATENATE("R",'MAPA DE RIESGOS'!$H472,"C",'MAPA DE RIESGOS'!$AF472),"")</f>
        <v/>
      </c>
      <c r="AC31" s="355" t="str">
        <f>IF(AND('MAPA DE RIESGOS'!$AP473="Muy Alta",'MAPA DE RIESGOS'!$AR473="Menor"),CONCATENATE("R",'MAPA DE RIESGOS'!$H473,"C",'MAPA DE RIESGOS'!$AF473),"")</f>
        <v/>
      </c>
      <c r="AD31" s="355" t="str">
        <f>IF(AND('MAPA DE RIESGOS'!$AP474="Muy Alta",'MAPA DE RIESGOS'!$AR474="Menor"),CONCATENATE("R",'MAPA DE RIESGOS'!$H474,"C",'MAPA DE RIESGOS'!$AF474),"")</f>
        <v/>
      </c>
      <c r="AE31" s="355" t="str">
        <f>IF(AND('MAPA DE RIESGOS'!$AP475="Muy Alta",'MAPA DE RIESGOS'!$AR475="Menor"),CONCATENATE("R",'MAPA DE RIESGOS'!$H475,"C",'MAPA DE RIESGOS'!$AF475),"")</f>
        <v/>
      </c>
      <c r="AF31" s="355" t="str">
        <f>IF(AND('MAPA DE RIESGOS'!$AP476="Muy Alta",'MAPA DE RIESGOS'!$AR476="Menor"),CONCATENATE("R",'MAPA DE RIESGOS'!$H476,"C",'MAPA DE RIESGOS'!$AF476),"")</f>
        <v/>
      </c>
      <c r="AG31" s="355" t="str">
        <f>IF(AND('MAPA DE RIESGOS'!$AP477="Muy Alta",'MAPA DE RIESGOS'!$AR477="Menor"),CONCATENATE("R",'MAPA DE RIESGOS'!$H477,"C",'MAPA DE RIESGOS'!$AF477),"")</f>
        <v/>
      </c>
      <c r="AH31" s="355" t="str">
        <f>IF(AND('MAPA DE RIESGOS'!$AP478="Muy Alta",'MAPA DE RIESGOS'!$AR478="Menor"),CONCATENATE("R",'MAPA DE RIESGOS'!$H478,"C",'MAPA DE RIESGOS'!$AF478),"")</f>
        <v/>
      </c>
      <c r="AI31" s="355" t="str">
        <f>IF(AND('MAPA DE RIESGOS'!$AP479="Muy Alta",'MAPA DE RIESGOS'!$AR479="Menor"),CONCATENATE("R",'MAPA DE RIESGOS'!$H479,"C",'MAPA DE RIESGOS'!$AF479),"")</f>
        <v/>
      </c>
      <c r="AJ31" s="355" t="str">
        <f>IF(AND('MAPA DE RIESGOS'!$AP480="Muy Alta",'MAPA DE RIESGOS'!$AR480="Menor"),CONCATENATE("R",'MAPA DE RIESGOS'!$H480,"C",'MAPA DE RIESGOS'!$AF480),"")</f>
        <v/>
      </c>
      <c r="AK31" s="355" t="str">
        <f>IF(AND('MAPA DE RIESGOS'!$AP481="Muy Alta",'MAPA DE RIESGOS'!$AR481="Menor"),CONCATENATE("R",'MAPA DE RIESGOS'!$H481,"C",'MAPA DE RIESGOS'!$AF481),"")</f>
        <v/>
      </c>
      <c r="AL31" s="355" t="str">
        <f>IF(AND('MAPA DE RIESGOS'!$AP482="Muy Alta",'MAPA DE RIESGOS'!$AR482="Menor"),CONCATENATE("R",'MAPA DE RIESGOS'!$H482,"C",'MAPA DE RIESGOS'!$AF482),"")</f>
        <v/>
      </c>
      <c r="AM31" s="355" t="str">
        <f>IF(AND('MAPA DE RIESGOS'!$AP483="Muy Alta",'MAPA DE RIESGOS'!$AR483="Menor"),CONCATENATE("R",'MAPA DE RIESGOS'!$H483,"C",'MAPA DE RIESGOS'!$AF483),"")</f>
        <v/>
      </c>
      <c r="AN31" s="355" t="str">
        <f>IF(AND('MAPA DE RIESGOS'!$AP484="Muy Alta",'MAPA DE RIESGOS'!$AR484="Menor"),CONCATENATE("R",'MAPA DE RIESGOS'!$H484,"C",'MAPA DE RIESGOS'!$AF484),"")</f>
        <v/>
      </c>
      <c r="AO31" s="355" t="str">
        <f>IF(AND('MAPA DE RIESGOS'!$AP485="Muy Alta",'MAPA DE RIESGOS'!$AR485="Menor"),CONCATENATE("R",'MAPA DE RIESGOS'!$H485,"C",'MAPA DE RIESGOS'!$AF485),"")</f>
        <v/>
      </c>
      <c r="AP31" s="355" t="str">
        <f>IF(AND('MAPA DE RIESGOS'!$AP486="Muy Alta",'MAPA DE RIESGOS'!$AR486="Menor"),CONCATENATE("R",'MAPA DE RIESGOS'!$H486,"C",'MAPA DE RIESGOS'!$AF486),"")</f>
        <v/>
      </c>
      <c r="AQ31" s="355" t="str">
        <f>IF(AND('MAPA DE RIESGOS'!$AP487="Muy Alta",'MAPA DE RIESGOS'!$AR487="Menor"),CONCATENATE("R",'MAPA DE RIESGOS'!$H487,"C",'MAPA DE RIESGOS'!$AF487),"")</f>
        <v/>
      </c>
      <c r="AR31" s="355" t="str">
        <f>IF(AND('MAPA DE RIESGOS'!$AP488="Muy Alta",'MAPA DE RIESGOS'!$AR488="Menor"),CONCATENATE("R",'MAPA DE RIESGOS'!$H488,"C",'MAPA DE RIESGOS'!$AF488),"")</f>
        <v/>
      </c>
      <c r="AS31" s="356" t="str">
        <f>IF(AND('MAPA DE RIESGOS'!$AP489="Muy Alta",'MAPA DE RIESGOS'!$AR489="Menor"),CONCATENATE("R",'MAPA DE RIESGOS'!$H489,"C",'MAPA DE RIESGOS'!$AF489),"")</f>
        <v/>
      </c>
      <c r="AT31" s="354" t="str">
        <f>IF(AND('MAPA DE RIESGOS'!$AP472="Muy Alta",'MAPA DE RIESGOS'!$AR472="Moderado"),CONCATENATE("R",'MAPA DE RIESGOS'!$H472,"C",'MAPA DE RIESGOS'!$AF472),"")</f>
        <v/>
      </c>
      <c r="AU31" s="355" t="str">
        <f>IF(AND('MAPA DE RIESGOS'!$AP473="Muy Alta",'MAPA DE RIESGOS'!$AR473="Moderado"),CONCATENATE("R",'MAPA DE RIESGOS'!$H473,"C",'MAPA DE RIESGOS'!$AF473),"")</f>
        <v/>
      </c>
      <c r="AV31" s="355" t="str">
        <f>IF(AND('MAPA DE RIESGOS'!$AP474="Muy Alta",'MAPA DE RIESGOS'!$AR474="Moderado"),CONCATENATE("R",'MAPA DE RIESGOS'!$H474,"C",'MAPA DE RIESGOS'!$AF474),"")</f>
        <v/>
      </c>
      <c r="AW31" s="355" t="str">
        <f>IF(AND('MAPA DE RIESGOS'!$AP475="Muy Alta",'MAPA DE RIESGOS'!$AR475="Moderado"),CONCATENATE("R",'MAPA DE RIESGOS'!$H475,"C",'MAPA DE RIESGOS'!$AF475),"")</f>
        <v/>
      </c>
      <c r="AX31" s="355" t="str">
        <f>IF(AND('MAPA DE RIESGOS'!$AP476="Muy Alta",'MAPA DE RIESGOS'!$AR476="Moderado"),CONCATENATE("R",'MAPA DE RIESGOS'!$H476,"C",'MAPA DE RIESGOS'!$AF476),"")</f>
        <v/>
      </c>
      <c r="AY31" s="355" t="str">
        <f>IF(AND('MAPA DE RIESGOS'!$AP477="Muy Alta",'MAPA DE RIESGOS'!$AR477="Moderado"),CONCATENATE("R",'MAPA DE RIESGOS'!$H477,"C",'MAPA DE RIESGOS'!$AF477),"")</f>
        <v/>
      </c>
      <c r="AZ31" s="355" t="str">
        <f>IF(AND('MAPA DE RIESGOS'!$AP478="Muy Alta",'MAPA DE RIESGOS'!$AR478="Moderado"),CONCATENATE("R",'MAPA DE RIESGOS'!$H478,"C",'MAPA DE RIESGOS'!$AF478),"")</f>
        <v/>
      </c>
      <c r="BA31" s="355" t="str">
        <f>IF(AND('MAPA DE RIESGOS'!$AP479="Muy Alta",'MAPA DE RIESGOS'!$AR479="Moderado"),CONCATENATE("R",'MAPA DE RIESGOS'!$H479,"C",'MAPA DE RIESGOS'!$AF479),"")</f>
        <v/>
      </c>
      <c r="BB31" s="355" t="str">
        <f>IF(AND('MAPA DE RIESGOS'!$AP480="Muy Alta",'MAPA DE RIESGOS'!$AR480="Moderado"),CONCATENATE("R",'MAPA DE RIESGOS'!$H480,"C",'MAPA DE RIESGOS'!$AF480),"")</f>
        <v/>
      </c>
      <c r="BC31" s="355" t="str">
        <f>IF(AND('MAPA DE RIESGOS'!$AP481="Muy Alta",'MAPA DE RIESGOS'!$AR481="Moderado"),CONCATENATE("R",'MAPA DE RIESGOS'!$H481,"C",'MAPA DE RIESGOS'!$AF481),"")</f>
        <v/>
      </c>
      <c r="BD31" s="355" t="str">
        <f>IF(AND('MAPA DE RIESGOS'!$AP482="Muy Alta",'MAPA DE RIESGOS'!$AR482="Moderado"),CONCATENATE("R",'MAPA DE RIESGOS'!$H482,"C",'MAPA DE RIESGOS'!$AF482),"")</f>
        <v/>
      </c>
      <c r="BE31" s="355" t="str">
        <f>IF(AND('MAPA DE RIESGOS'!$AP483="Muy Alta",'MAPA DE RIESGOS'!$AR483="Moderado"),CONCATENATE("R",'MAPA DE RIESGOS'!$H483,"C",'MAPA DE RIESGOS'!$AF483),"")</f>
        <v/>
      </c>
      <c r="BF31" s="355" t="str">
        <f>IF(AND('MAPA DE RIESGOS'!$AP484="Muy Alta",'MAPA DE RIESGOS'!$AR484="Moderado"),CONCATENATE("R",'MAPA DE RIESGOS'!$H484,"C",'MAPA DE RIESGOS'!$AF484),"")</f>
        <v/>
      </c>
      <c r="BG31" s="355" t="str">
        <f>IF(AND('MAPA DE RIESGOS'!$AP485="Muy Alta",'MAPA DE RIESGOS'!$AR485="Moderado"),CONCATENATE("R",'MAPA DE RIESGOS'!$H485,"C",'MAPA DE RIESGOS'!$AF485),"")</f>
        <v/>
      </c>
      <c r="BH31" s="355" t="str">
        <f>IF(AND('MAPA DE RIESGOS'!$AP486="Muy Alta",'MAPA DE RIESGOS'!$AR486="Moderado"),CONCATENATE("R",'MAPA DE RIESGOS'!$H486,"C",'MAPA DE RIESGOS'!$AF486),"")</f>
        <v/>
      </c>
      <c r="BI31" s="355" t="str">
        <f>IF(AND('MAPA DE RIESGOS'!$AP487="Muy Alta",'MAPA DE RIESGOS'!$AR487="Moderado"),CONCATENATE("R",'MAPA DE RIESGOS'!$H487,"C",'MAPA DE RIESGOS'!$AF487),"")</f>
        <v/>
      </c>
      <c r="BJ31" s="355" t="str">
        <f>IF(AND('MAPA DE RIESGOS'!$AP488="Muy Alta",'MAPA DE RIESGOS'!$AR488="Moderado"),CONCATENATE("R",'MAPA DE RIESGOS'!$H488,"C",'MAPA DE RIESGOS'!$AF488),"")</f>
        <v/>
      </c>
      <c r="BK31" s="356" t="str">
        <f>IF(AND('MAPA DE RIESGOS'!$AP489="Muy Alta",'MAPA DE RIESGOS'!$AR489="Moderado"),CONCATENATE("R",'MAPA DE RIESGOS'!$H489,"C",'MAPA DE RIESGOS'!$AF489),"")</f>
        <v/>
      </c>
      <c r="BL31" s="354" t="str">
        <f>IF(AND('MAPA DE RIESGOS'!$AP472="Muy Alta",'MAPA DE RIESGOS'!$AR472="Mayor"),CONCATENATE("R",'MAPA DE RIESGOS'!$H472,"C",'MAPA DE RIESGOS'!$AF472),"")</f>
        <v/>
      </c>
      <c r="BM31" s="355" t="str">
        <f>IF(AND('MAPA DE RIESGOS'!$AP473="Muy Alta",'MAPA DE RIESGOS'!$AR473="Mayor"),CONCATENATE("R",'MAPA DE RIESGOS'!$H473,"C",'MAPA DE RIESGOS'!$AF473),"")</f>
        <v/>
      </c>
      <c r="BN31" s="355" t="str">
        <f>IF(AND('MAPA DE RIESGOS'!$AP474="Muy Alta",'MAPA DE RIESGOS'!$AR474="Mayor"),CONCATENATE("R",'MAPA DE RIESGOS'!$H474,"C",'MAPA DE RIESGOS'!$AF474),"")</f>
        <v/>
      </c>
      <c r="BO31" s="355" t="str">
        <f>IF(AND('MAPA DE RIESGOS'!$AP475="Muy Alta",'MAPA DE RIESGOS'!$AR475="Mayor"),CONCATENATE("R",'MAPA DE RIESGOS'!$H475,"C",'MAPA DE RIESGOS'!$AF475),"")</f>
        <v/>
      </c>
      <c r="BP31" s="355" t="str">
        <f>IF(AND('MAPA DE RIESGOS'!$AP476="Muy Alta",'MAPA DE RIESGOS'!$AR476="Mayor"),CONCATENATE("R",'MAPA DE RIESGOS'!$H476,"C",'MAPA DE RIESGOS'!$AF476),"")</f>
        <v/>
      </c>
      <c r="BQ31" s="355" t="str">
        <f>IF(AND('MAPA DE RIESGOS'!$AP477="Muy Alta",'MAPA DE RIESGOS'!$AR477="Mayor"),CONCATENATE("R",'MAPA DE RIESGOS'!$H477,"C",'MAPA DE RIESGOS'!$AF477),"")</f>
        <v/>
      </c>
      <c r="BR31" s="355" t="str">
        <f>IF(AND('MAPA DE RIESGOS'!$AP478="Muy Alta",'MAPA DE RIESGOS'!$AR478="Mayor"),CONCATENATE("R",'MAPA DE RIESGOS'!$H478,"C",'MAPA DE RIESGOS'!$AF478),"")</f>
        <v/>
      </c>
      <c r="BS31" s="355" t="str">
        <f>IF(AND('MAPA DE RIESGOS'!$AP479="Muy Alta",'MAPA DE RIESGOS'!$AR479="Mayor"),CONCATENATE("R",'MAPA DE RIESGOS'!$H479,"C",'MAPA DE RIESGOS'!$AF479),"")</f>
        <v/>
      </c>
      <c r="BT31" s="355" t="str">
        <f>IF(AND('MAPA DE RIESGOS'!$AP480="Muy Alta",'MAPA DE RIESGOS'!$AR480="Mayor"),CONCATENATE("R",'MAPA DE RIESGOS'!$H480,"C",'MAPA DE RIESGOS'!$AF480),"")</f>
        <v/>
      </c>
      <c r="BU31" s="355" t="str">
        <f>IF(AND('MAPA DE RIESGOS'!$AP481="Muy Alta",'MAPA DE RIESGOS'!$AR481="Mayor"),CONCATENATE("R",'MAPA DE RIESGOS'!$H481,"C",'MAPA DE RIESGOS'!$AF481),"")</f>
        <v/>
      </c>
      <c r="BV31" s="355" t="str">
        <f>IF(AND('MAPA DE RIESGOS'!$AP482="Muy Alta",'MAPA DE RIESGOS'!$AR482="Mayor"),CONCATENATE("R",'MAPA DE RIESGOS'!$H482,"C",'MAPA DE RIESGOS'!$AF482),"")</f>
        <v/>
      </c>
      <c r="BW31" s="355" t="str">
        <f>IF(AND('MAPA DE RIESGOS'!$AP483="Muy Alta",'MAPA DE RIESGOS'!$AR483="Mayor"),CONCATENATE("R",'MAPA DE RIESGOS'!$H483,"C",'MAPA DE RIESGOS'!$AF483),"")</f>
        <v/>
      </c>
      <c r="BX31" s="355" t="str">
        <f>IF(AND('MAPA DE RIESGOS'!$AP484="Muy Alta",'MAPA DE RIESGOS'!$AR484="Mayor"),CONCATENATE("R",'MAPA DE RIESGOS'!$H484,"C",'MAPA DE RIESGOS'!$AF484),"")</f>
        <v/>
      </c>
      <c r="BY31" s="355" t="str">
        <f>IF(AND('MAPA DE RIESGOS'!$AP485="Muy Alta",'MAPA DE RIESGOS'!$AR485="Mayor"),CONCATENATE("R",'MAPA DE RIESGOS'!$H485,"C",'MAPA DE RIESGOS'!$AF485),"")</f>
        <v/>
      </c>
      <c r="BZ31" s="355" t="str">
        <f>IF(AND('MAPA DE RIESGOS'!$AP486="Muy Alta",'MAPA DE RIESGOS'!$AR486="Mayor"),CONCATENATE("R",'MAPA DE RIESGOS'!$H486,"C",'MAPA DE RIESGOS'!$AF486),"")</f>
        <v/>
      </c>
      <c r="CA31" s="355" t="str">
        <f>IF(AND('MAPA DE RIESGOS'!$AP487="Muy Alta",'MAPA DE RIESGOS'!$AR487="Mayor"),CONCATENATE("R",'MAPA DE RIESGOS'!$H487,"C",'MAPA DE RIESGOS'!$AF487),"")</f>
        <v/>
      </c>
      <c r="CB31" s="355" t="str">
        <f>IF(AND('MAPA DE RIESGOS'!$AP488="Muy Alta",'MAPA DE RIESGOS'!$AR488="Mayor"),CONCATENATE("R",'MAPA DE RIESGOS'!$H488,"C",'MAPA DE RIESGOS'!$AF488),"")</f>
        <v/>
      </c>
      <c r="CC31" s="356" t="str">
        <f>IF(AND('MAPA DE RIESGOS'!$AP489="Muy Alta",'MAPA DE RIESGOS'!$AR489="Mayor"),CONCATENATE("R",'MAPA DE RIESGOS'!$H489,"C",'MAPA DE RIESGOS'!$AF489),"")</f>
        <v/>
      </c>
      <c r="CD31" s="357" t="str">
        <f>IF(AND('MAPA DE RIESGOS'!$AP472="Muy Alta",'MAPA DE RIESGOS'!$AR472="Catastrófico"),CONCATENATE("R",'MAPA DE RIESGOS'!$H472,"C",'MAPA DE RIESGOS'!$AF472),"")</f>
        <v/>
      </c>
      <c r="CE31" s="357" t="str">
        <f>IF(AND('MAPA DE RIESGOS'!$AP473="Muy Alta",'MAPA DE RIESGOS'!$AR473="Catastrófico"),CONCATENATE("R",'MAPA DE RIESGOS'!$H473,"C",'MAPA DE RIESGOS'!$AF473),"")</f>
        <v/>
      </c>
      <c r="CF31" s="357" t="str">
        <f>IF(AND('MAPA DE RIESGOS'!$AP474="Muy Alta",'MAPA DE RIESGOS'!$AR474="Catastrófico"),CONCATENATE("R",'MAPA DE RIESGOS'!$H474,"C",'MAPA DE RIESGOS'!$AF474),"")</f>
        <v/>
      </c>
      <c r="CG31" s="357" t="str">
        <f>IF(AND('MAPA DE RIESGOS'!$AP475="Muy Alta",'MAPA DE RIESGOS'!$AR475="Catastrófico"),CONCATENATE("R",'MAPA DE RIESGOS'!$H475,"C",'MAPA DE RIESGOS'!$AF475),"")</f>
        <v/>
      </c>
      <c r="CH31" s="357" t="str">
        <f>IF(AND('MAPA DE RIESGOS'!$AP476="Muy Alta",'MAPA DE RIESGOS'!$AR476="Catastrófico"),CONCATENATE("R",'MAPA DE RIESGOS'!$H476,"C",'MAPA DE RIESGOS'!$AF476),"")</f>
        <v/>
      </c>
      <c r="CI31" s="357" t="str">
        <f>IF(AND('MAPA DE RIESGOS'!$AP477="Muy Alta",'MAPA DE RIESGOS'!$AR477="Catastrófico"),CONCATENATE("R",'MAPA DE RIESGOS'!$H477,"C",'MAPA DE RIESGOS'!$AF477),"")</f>
        <v/>
      </c>
      <c r="CJ31" s="357" t="str">
        <f>IF(AND('MAPA DE RIESGOS'!$AP478="Muy Alta",'MAPA DE RIESGOS'!$AR478="Catastrófico"),CONCATENATE("R",'MAPA DE RIESGOS'!$H478,"C",'MAPA DE RIESGOS'!$AF478),"")</f>
        <v/>
      </c>
      <c r="CK31" s="357" t="str">
        <f>IF(AND('MAPA DE RIESGOS'!$AP479="Muy Alta",'MAPA DE RIESGOS'!$AR479="Catastrófico"),CONCATENATE("R",'MAPA DE RIESGOS'!$H479,"C",'MAPA DE RIESGOS'!$AF479),"")</f>
        <v/>
      </c>
      <c r="CL31" s="357" t="str">
        <f>IF(AND('MAPA DE RIESGOS'!$AP480="Muy Alta",'MAPA DE RIESGOS'!$AR480="Catastrófico"),CONCATENATE("R",'MAPA DE RIESGOS'!$H480,"C",'MAPA DE RIESGOS'!$AF480),"")</f>
        <v/>
      </c>
      <c r="CM31" s="357" t="str">
        <f>IF(AND('MAPA DE RIESGOS'!$AP481="Muy Alta",'MAPA DE RIESGOS'!$AR481="Catastrófico"),CONCATENATE("R",'MAPA DE RIESGOS'!$H481,"C",'MAPA DE RIESGOS'!$AF481),"")</f>
        <v/>
      </c>
      <c r="CN31" s="357" t="str">
        <f>IF(AND('MAPA DE RIESGOS'!$AP482="Muy Alta",'MAPA DE RIESGOS'!$AR482="Catastrófico"),CONCATENATE("R",'MAPA DE RIESGOS'!$H482,"C",'MAPA DE RIESGOS'!$AF482),"")</f>
        <v/>
      </c>
      <c r="CO31" s="357" t="str">
        <f>IF(AND('MAPA DE RIESGOS'!$AP483="Muy Alta",'MAPA DE RIESGOS'!$AR483="Catastrófico"),CONCATENATE("R",'MAPA DE RIESGOS'!$H483,"C",'MAPA DE RIESGOS'!$AF483),"")</f>
        <v/>
      </c>
      <c r="CP31" s="357" t="str">
        <f>IF(AND('MAPA DE RIESGOS'!$AP484="Muy Alta",'MAPA DE RIESGOS'!$AR484="Catastrófico"),CONCATENATE("R",'MAPA DE RIESGOS'!$H484,"C",'MAPA DE RIESGOS'!$AF484),"")</f>
        <v/>
      </c>
      <c r="CQ31" s="357" t="str">
        <f>IF(AND('MAPA DE RIESGOS'!$AP485="Muy Alta",'MAPA DE RIESGOS'!$AR485="Catastrófico"),CONCATENATE("R",'MAPA DE RIESGOS'!$H485,"C",'MAPA DE RIESGOS'!$AF485),"")</f>
        <v/>
      </c>
      <c r="CR31" s="357" t="str">
        <f>IF(AND('MAPA DE RIESGOS'!$AP486="Muy Alta",'MAPA DE RIESGOS'!$AR486="Catastrófico"),CONCATENATE("R",'MAPA DE RIESGOS'!$H486,"C",'MAPA DE RIESGOS'!$AF486),"")</f>
        <v/>
      </c>
      <c r="CS31" s="357" t="str">
        <f>IF(AND('MAPA DE RIESGOS'!$AP487="Muy Alta",'MAPA DE RIESGOS'!$AR487="Catastrófico"),CONCATENATE("R",'MAPA DE RIESGOS'!$H487,"C",'MAPA DE RIESGOS'!$AF487),"")</f>
        <v/>
      </c>
      <c r="CT31" s="357" t="str">
        <f>IF(AND('MAPA DE RIESGOS'!$AP488="Muy Alta",'MAPA DE RIESGOS'!$AR488="Catastrófico"),CONCATENATE("R",'MAPA DE RIESGOS'!$H488,"C",'MAPA DE RIESGOS'!$AF488),"")</f>
        <v/>
      </c>
      <c r="CU31" s="358" t="str">
        <f>IF(AND('MAPA DE RIESGOS'!$AP489="Muy Alta",'MAPA DE RIESGOS'!$AR489="Catastrófico"),CONCATENATE("R",'MAPA DE RIESGOS'!$H489,"C",'MAPA DE RIESGOS'!$AF489),"")</f>
        <v/>
      </c>
      <c r="CV31" s="67"/>
      <c r="CW31" s="900"/>
      <c r="CX31" s="901"/>
      <c r="CY31" s="901"/>
      <c r="CZ31" s="901"/>
      <c r="DA31" s="901"/>
      <c r="DB31" s="902"/>
    </row>
    <row r="32" spans="2:106" ht="32.5" customHeight="1">
      <c r="B32" s="893"/>
      <c r="C32" s="893"/>
      <c r="D32" s="894"/>
      <c r="E32" s="882"/>
      <c r="F32" s="883"/>
      <c r="G32" s="883"/>
      <c r="H32" s="883"/>
      <c r="I32" s="884"/>
      <c r="J32" s="354" t="str">
        <f>IF(AND('MAPA DE RIESGOS'!$AP490="Muy Alta",'MAPA DE RIESGOS'!$AR490="Leve"),CONCATENATE("R",'MAPA DE RIESGOS'!$H490,"C",'MAPA DE RIESGOS'!$AF490),"")</f>
        <v/>
      </c>
      <c r="K32" s="355" t="str">
        <f>IF(AND('MAPA DE RIESGOS'!$AP491="Muy Alta",'MAPA DE RIESGOS'!$AR491="Leve"),CONCATENATE("R",'MAPA DE RIESGOS'!$H491,"C",'MAPA DE RIESGOS'!$AF491),"")</f>
        <v/>
      </c>
      <c r="L32" s="355" t="str">
        <f>IF(AND('MAPA DE RIESGOS'!$AP492="Muy Alta",'MAPA DE RIESGOS'!$AR492="Leve"),CONCATENATE("R",'MAPA DE RIESGOS'!$H492,"C",'MAPA DE RIESGOS'!$AF492),"")</f>
        <v/>
      </c>
      <c r="M32" s="355" t="str">
        <f>IF(AND('MAPA DE RIESGOS'!$AP493="Muy Alta",'MAPA DE RIESGOS'!$AR493="Leve"),CONCATENATE("R",'MAPA DE RIESGOS'!$H493,"C",'MAPA DE RIESGOS'!$AF493),"")</f>
        <v/>
      </c>
      <c r="N32" s="355" t="str">
        <f>IF(AND('MAPA DE RIESGOS'!$AP494="Muy Alta",'MAPA DE RIESGOS'!$AR494="Leve"),CONCATENATE("R",'MAPA DE RIESGOS'!$H494,"C",'MAPA DE RIESGOS'!$AF494),"")</f>
        <v/>
      </c>
      <c r="O32" s="355" t="str">
        <f>IF(AND('MAPA DE RIESGOS'!$AP495="Muy Alta",'MAPA DE RIESGOS'!$AR495="Leve"),CONCATENATE("R",'MAPA DE RIESGOS'!$H495,"C",'MAPA DE RIESGOS'!$AF495),"")</f>
        <v/>
      </c>
      <c r="P32" s="355" t="str">
        <f>IF(AND('MAPA DE RIESGOS'!$AP496="Muy Alta",'MAPA DE RIESGOS'!$AR496="Leve"),CONCATENATE("R",'MAPA DE RIESGOS'!$H496,"C",'MAPA DE RIESGOS'!$AF496),"")</f>
        <v/>
      </c>
      <c r="Q32" s="355" t="str">
        <f>IF(AND('MAPA DE RIESGOS'!$AP497="Muy Alta",'MAPA DE RIESGOS'!$AR497="Leve"),CONCATENATE("R",'MAPA DE RIESGOS'!$H497,"C",'MAPA DE RIESGOS'!$AF497),"")</f>
        <v/>
      </c>
      <c r="R32" s="355" t="str">
        <f>IF(AND('MAPA DE RIESGOS'!$AP498="Muy Alta",'MAPA DE RIESGOS'!$AR498="Leve"),CONCATENATE("R",'MAPA DE RIESGOS'!$H498,"C",'MAPA DE RIESGOS'!$AF498),"")</f>
        <v/>
      </c>
      <c r="S32" s="355" t="str">
        <f>IF(AND('MAPA DE RIESGOS'!$AP499="Muy Alta",'MAPA DE RIESGOS'!$AR499="Leve"),CONCATENATE("R",'MAPA DE RIESGOS'!$H499,"C",'MAPA DE RIESGOS'!$AF499),"")</f>
        <v/>
      </c>
      <c r="T32" s="355" t="str">
        <f>IF(AND('MAPA DE RIESGOS'!$AP500="Muy Alta",'MAPA DE RIESGOS'!$AR500="Leve"),CONCATENATE("R",'MAPA DE RIESGOS'!$H500,"C",'MAPA DE RIESGOS'!$AF500),"")</f>
        <v/>
      </c>
      <c r="U32" s="355" t="str">
        <f>IF(AND('MAPA DE RIESGOS'!$AP501="Muy Alta",'MAPA DE RIESGOS'!$AR501="Leve"),CONCATENATE("R",'MAPA DE RIESGOS'!$H501,"C",'MAPA DE RIESGOS'!$AF501),"")</f>
        <v/>
      </c>
      <c r="V32" s="355" t="str">
        <f>IF(AND('MAPA DE RIESGOS'!$AP502="Muy Alta",'MAPA DE RIESGOS'!$AR502="Leve"),CONCATENATE("R",'MAPA DE RIESGOS'!$H502,"C",'MAPA DE RIESGOS'!$AF502),"")</f>
        <v/>
      </c>
      <c r="W32" s="355" t="str">
        <f>IF(AND('MAPA DE RIESGOS'!$AP503="Muy Alta",'MAPA DE RIESGOS'!$AR503="Leve"),CONCATENATE("R",'MAPA DE RIESGOS'!$H503,"C",'MAPA DE RIESGOS'!$AF503),"")</f>
        <v/>
      </c>
      <c r="X32" s="355" t="str">
        <f>IF(AND('MAPA DE RIESGOS'!$AP504="Muy Alta",'MAPA DE RIESGOS'!$AR504="Leve"),CONCATENATE("R",'MAPA DE RIESGOS'!$H504,"C",'MAPA DE RIESGOS'!$AF504),"")</f>
        <v/>
      </c>
      <c r="Y32" s="355" t="str">
        <f>IF(AND('MAPA DE RIESGOS'!$AP505="Muy Alta",'MAPA DE RIESGOS'!$AR505="Leve"),CONCATENATE("R",'MAPA DE RIESGOS'!$H505,"C",'MAPA DE RIESGOS'!$AF505),"")</f>
        <v/>
      </c>
      <c r="Z32" s="355" t="str">
        <f>IF(AND('MAPA DE RIESGOS'!$AP506="Muy Alta",'MAPA DE RIESGOS'!$AR506="Leve"),CONCATENATE("R",'MAPA DE RIESGOS'!$H506,"C",'MAPA DE RIESGOS'!$AF506),"")</f>
        <v/>
      </c>
      <c r="AA32" s="356" t="str">
        <f>IF(AND('MAPA DE RIESGOS'!$AP507="Muy Alta",'MAPA DE RIESGOS'!$AR507="Leve"),CONCATENATE("R",'MAPA DE RIESGOS'!$H507,"C",'MAPA DE RIESGOS'!$AF507),"")</f>
        <v/>
      </c>
      <c r="AB32" s="354" t="str">
        <f>IF(AND('MAPA DE RIESGOS'!$AP490="Muy Alta",'MAPA DE RIESGOS'!$AR490="Menor"),CONCATENATE("R",'MAPA DE RIESGOS'!$H490,"C",'MAPA DE RIESGOS'!$AF490),"")</f>
        <v/>
      </c>
      <c r="AC32" s="355" t="str">
        <f>IF(AND('MAPA DE RIESGOS'!$AP491="Muy Alta",'MAPA DE RIESGOS'!$AR491="Menor"),CONCATENATE("R",'MAPA DE RIESGOS'!$H491,"C",'MAPA DE RIESGOS'!$AF491),"")</f>
        <v/>
      </c>
      <c r="AD32" s="355" t="str">
        <f>IF(AND('MAPA DE RIESGOS'!$AP492="Muy Alta",'MAPA DE RIESGOS'!$AR492="Menor"),CONCATENATE("R",'MAPA DE RIESGOS'!$H492,"C",'MAPA DE RIESGOS'!$AF492),"")</f>
        <v/>
      </c>
      <c r="AE32" s="355" t="str">
        <f>IF(AND('MAPA DE RIESGOS'!$AP493="Muy Alta",'MAPA DE RIESGOS'!$AR493="Menor"),CONCATENATE("R",'MAPA DE RIESGOS'!$H493,"C",'MAPA DE RIESGOS'!$AF493),"")</f>
        <v/>
      </c>
      <c r="AF32" s="355" t="str">
        <f>IF(AND('MAPA DE RIESGOS'!$AP494="Muy Alta",'MAPA DE RIESGOS'!$AR494="Menor"),CONCATENATE("R",'MAPA DE RIESGOS'!$H494,"C",'MAPA DE RIESGOS'!$AF494),"")</f>
        <v/>
      </c>
      <c r="AG32" s="355" t="str">
        <f>IF(AND('MAPA DE RIESGOS'!$AP495="Muy Alta",'MAPA DE RIESGOS'!$AR495="Menor"),CONCATENATE("R",'MAPA DE RIESGOS'!$H495,"C",'MAPA DE RIESGOS'!$AF495),"")</f>
        <v/>
      </c>
      <c r="AH32" s="355" t="str">
        <f>IF(AND('MAPA DE RIESGOS'!$AP496="Muy Alta",'MAPA DE RIESGOS'!$AR496="Menor"),CONCATENATE("R",'MAPA DE RIESGOS'!$H496,"C",'MAPA DE RIESGOS'!$AF496),"")</f>
        <v/>
      </c>
      <c r="AI32" s="355" t="str">
        <f>IF(AND('MAPA DE RIESGOS'!$AP497="Muy Alta",'MAPA DE RIESGOS'!$AR497="Menor"),CONCATENATE("R",'MAPA DE RIESGOS'!$H497,"C",'MAPA DE RIESGOS'!$AF497),"")</f>
        <v/>
      </c>
      <c r="AJ32" s="355" t="str">
        <f>IF(AND('MAPA DE RIESGOS'!$AP498="Muy Alta",'MAPA DE RIESGOS'!$AR498="Menor"),CONCATENATE("R",'MAPA DE RIESGOS'!$H498,"C",'MAPA DE RIESGOS'!$AF498),"")</f>
        <v/>
      </c>
      <c r="AK32" s="355" t="str">
        <f>IF(AND('MAPA DE RIESGOS'!$AP499="Muy Alta",'MAPA DE RIESGOS'!$AR499="Menor"),CONCATENATE("R",'MAPA DE RIESGOS'!$H499,"C",'MAPA DE RIESGOS'!$AF499),"")</f>
        <v/>
      </c>
      <c r="AL32" s="355" t="str">
        <f>IF(AND('MAPA DE RIESGOS'!$AP500="Muy Alta",'MAPA DE RIESGOS'!$AR500="Menor"),CONCATENATE("R",'MAPA DE RIESGOS'!$H500,"C",'MAPA DE RIESGOS'!$AF500),"")</f>
        <v/>
      </c>
      <c r="AM32" s="355" t="str">
        <f>IF(AND('MAPA DE RIESGOS'!$AP501="Muy Alta",'MAPA DE RIESGOS'!$AR501="Menor"),CONCATENATE("R",'MAPA DE RIESGOS'!$H501,"C",'MAPA DE RIESGOS'!$AF501),"")</f>
        <v/>
      </c>
      <c r="AN32" s="355" t="str">
        <f>IF(AND('MAPA DE RIESGOS'!$AP502="Muy Alta",'MAPA DE RIESGOS'!$AR502="Menor"),CONCATENATE("R",'MAPA DE RIESGOS'!$H502,"C",'MAPA DE RIESGOS'!$AF502),"")</f>
        <v/>
      </c>
      <c r="AO32" s="355" t="str">
        <f>IF(AND('MAPA DE RIESGOS'!$AP503="Muy Alta",'MAPA DE RIESGOS'!$AR503="Menor"),CONCATENATE("R",'MAPA DE RIESGOS'!$H503,"C",'MAPA DE RIESGOS'!$AF503),"")</f>
        <v/>
      </c>
      <c r="AP32" s="355" t="str">
        <f>IF(AND('MAPA DE RIESGOS'!$AP504="Muy Alta",'MAPA DE RIESGOS'!$AR504="Menor"),CONCATENATE("R",'MAPA DE RIESGOS'!$H504,"C",'MAPA DE RIESGOS'!$AF504),"")</f>
        <v/>
      </c>
      <c r="AQ32" s="355" t="str">
        <f>IF(AND('MAPA DE RIESGOS'!$AP505="Muy Alta",'MAPA DE RIESGOS'!$AR505="Menor"),CONCATENATE("R",'MAPA DE RIESGOS'!$H505,"C",'MAPA DE RIESGOS'!$AF505),"")</f>
        <v/>
      </c>
      <c r="AR32" s="355" t="str">
        <f>IF(AND('MAPA DE RIESGOS'!$AP506="Muy Alta",'MAPA DE RIESGOS'!$AR506="Menor"),CONCATENATE("R",'MAPA DE RIESGOS'!$H506,"C",'MAPA DE RIESGOS'!$AF506),"")</f>
        <v/>
      </c>
      <c r="AS32" s="356" t="str">
        <f>IF(AND('MAPA DE RIESGOS'!$AP507="Muy Alta",'MAPA DE RIESGOS'!$AR507="Menor"),CONCATENATE("R",'MAPA DE RIESGOS'!$H507,"C",'MAPA DE RIESGOS'!$AF507),"")</f>
        <v/>
      </c>
      <c r="AT32" s="354" t="str">
        <f>IF(AND('MAPA DE RIESGOS'!$AP490="Muy Alta",'MAPA DE RIESGOS'!$AR490="Moderado"),CONCATENATE("R",'MAPA DE RIESGOS'!$H490,"C",'MAPA DE RIESGOS'!$AF490),"")</f>
        <v/>
      </c>
      <c r="AU32" s="355" t="str">
        <f>IF(AND('MAPA DE RIESGOS'!$AP491="Muy Alta",'MAPA DE RIESGOS'!$AR491="Moderado"),CONCATENATE("R",'MAPA DE RIESGOS'!$H491,"C",'MAPA DE RIESGOS'!$AF491),"")</f>
        <v/>
      </c>
      <c r="AV32" s="355" t="str">
        <f>IF(AND('MAPA DE RIESGOS'!$AP492="Muy Alta",'MAPA DE RIESGOS'!$AR492="Moderado"),CONCATENATE("R",'MAPA DE RIESGOS'!$H492,"C",'MAPA DE RIESGOS'!$AF492),"")</f>
        <v/>
      </c>
      <c r="AW32" s="355" t="str">
        <f>IF(AND('MAPA DE RIESGOS'!$AP493="Muy Alta",'MAPA DE RIESGOS'!$AR493="Moderado"),CONCATENATE("R",'MAPA DE RIESGOS'!$H493,"C",'MAPA DE RIESGOS'!$AF493),"")</f>
        <v/>
      </c>
      <c r="AX32" s="355" t="str">
        <f>IF(AND('MAPA DE RIESGOS'!$AP494="Muy Alta",'MAPA DE RIESGOS'!$AR494="Moderado"),CONCATENATE("R",'MAPA DE RIESGOS'!$H494,"C",'MAPA DE RIESGOS'!$AF494),"")</f>
        <v/>
      </c>
      <c r="AY32" s="355" t="str">
        <f>IF(AND('MAPA DE RIESGOS'!$AP495="Muy Alta",'MAPA DE RIESGOS'!$AR495="Moderado"),CONCATENATE("R",'MAPA DE RIESGOS'!$H495,"C",'MAPA DE RIESGOS'!$AF495),"")</f>
        <v/>
      </c>
      <c r="AZ32" s="355" t="str">
        <f>IF(AND('MAPA DE RIESGOS'!$AP496="Muy Alta",'MAPA DE RIESGOS'!$AR496="Moderado"),CONCATENATE("R",'MAPA DE RIESGOS'!$H496,"C",'MAPA DE RIESGOS'!$AF496),"")</f>
        <v/>
      </c>
      <c r="BA32" s="355" t="str">
        <f>IF(AND('MAPA DE RIESGOS'!$AP497="Muy Alta",'MAPA DE RIESGOS'!$AR497="Moderado"),CONCATENATE("R",'MAPA DE RIESGOS'!$H497,"C",'MAPA DE RIESGOS'!$AF497),"")</f>
        <v/>
      </c>
      <c r="BB32" s="355" t="str">
        <f>IF(AND('MAPA DE RIESGOS'!$AP498="Muy Alta",'MAPA DE RIESGOS'!$AR498="Moderado"),CONCATENATE("R",'MAPA DE RIESGOS'!$H498,"C",'MAPA DE RIESGOS'!$AF498),"")</f>
        <v/>
      </c>
      <c r="BC32" s="355" t="str">
        <f>IF(AND('MAPA DE RIESGOS'!$AP499="Muy Alta",'MAPA DE RIESGOS'!$AR499="Moderado"),CONCATENATE("R",'MAPA DE RIESGOS'!$H499,"C",'MAPA DE RIESGOS'!$AF499),"")</f>
        <v/>
      </c>
      <c r="BD32" s="355" t="str">
        <f>IF(AND('MAPA DE RIESGOS'!$AP500="Muy Alta",'MAPA DE RIESGOS'!$AR500="Moderado"),CONCATENATE("R",'MAPA DE RIESGOS'!$H500,"C",'MAPA DE RIESGOS'!$AF500),"")</f>
        <v/>
      </c>
      <c r="BE32" s="355" t="str">
        <f>IF(AND('MAPA DE RIESGOS'!$AP501="Muy Alta",'MAPA DE RIESGOS'!$AR501="Moderado"),CONCATENATE("R",'MAPA DE RIESGOS'!$H501,"C",'MAPA DE RIESGOS'!$AF501),"")</f>
        <v/>
      </c>
      <c r="BF32" s="355" t="str">
        <f>IF(AND('MAPA DE RIESGOS'!$AP502="Muy Alta",'MAPA DE RIESGOS'!$AR502="Moderado"),CONCATENATE("R",'MAPA DE RIESGOS'!$H502,"C",'MAPA DE RIESGOS'!$AF502),"")</f>
        <v/>
      </c>
      <c r="BG32" s="355" t="str">
        <f>IF(AND('MAPA DE RIESGOS'!$AP503="Muy Alta",'MAPA DE RIESGOS'!$AR503="Moderado"),CONCATENATE("R",'MAPA DE RIESGOS'!$H503,"C",'MAPA DE RIESGOS'!$AF503),"")</f>
        <v/>
      </c>
      <c r="BH32" s="355" t="str">
        <f>IF(AND('MAPA DE RIESGOS'!$AP504="Muy Alta",'MAPA DE RIESGOS'!$AR504="Moderado"),CONCATENATE("R",'MAPA DE RIESGOS'!$H504,"C",'MAPA DE RIESGOS'!$AF504),"")</f>
        <v/>
      </c>
      <c r="BI32" s="355" t="str">
        <f>IF(AND('MAPA DE RIESGOS'!$AP505="Muy Alta",'MAPA DE RIESGOS'!$AR505="Moderado"),CONCATENATE("R",'MAPA DE RIESGOS'!$H505,"C",'MAPA DE RIESGOS'!$AF505),"")</f>
        <v/>
      </c>
      <c r="BJ32" s="355" t="str">
        <f>IF(AND('MAPA DE RIESGOS'!$AP506="Muy Alta",'MAPA DE RIESGOS'!$AR506="Moderado"),CONCATENATE("R",'MAPA DE RIESGOS'!$H506,"C",'MAPA DE RIESGOS'!$AF506),"")</f>
        <v/>
      </c>
      <c r="BK32" s="356" t="str">
        <f>IF(AND('MAPA DE RIESGOS'!$AP507="Muy Alta",'MAPA DE RIESGOS'!$AR507="Moderado"),CONCATENATE("R",'MAPA DE RIESGOS'!$H507,"C",'MAPA DE RIESGOS'!$AF507),"")</f>
        <v/>
      </c>
      <c r="BL32" s="354" t="str">
        <f>IF(AND('MAPA DE RIESGOS'!$AP490="Muy Alta",'MAPA DE RIESGOS'!$AR490="Mayor"),CONCATENATE("R",'MAPA DE RIESGOS'!$H490,"C",'MAPA DE RIESGOS'!$AF490),"")</f>
        <v/>
      </c>
      <c r="BM32" s="355" t="str">
        <f>IF(AND('MAPA DE RIESGOS'!$AP491="Muy Alta",'MAPA DE RIESGOS'!$AR491="Mayor"),CONCATENATE("R",'MAPA DE RIESGOS'!$H491,"C",'MAPA DE RIESGOS'!$AF491),"")</f>
        <v/>
      </c>
      <c r="BN32" s="355" t="str">
        <f>IF(AND('MAPA DE RIESGOS'!$AP492="Muy Alta",'MAPA DE RIESGOS'!$AR492="Mayor"),CONCATENATE("R",'MAPA DE RIESGOS'!$H492,"C",'MAPA DE RIESGOS'!$AF492),"")</f>
        <v/>
      </c>
      <c r="BO32" s="355" t="str">
        <f>IF(AND('MAPA DE RIESGOS'!$AP493="Muy Alta",'MAPA DE RIESGOS'!$AR493="Mayor"),CONCATENATE("R",'MAPA DE RIESGOS'!$H493,"C",'MAPA DE RIESGOS'!$AF493),"")</f>
        <v/>
      </c>
      <c r="BP32" s="355" t="str">
        <f>IF(AND('MAPA DE RIESGOS'!$AP494="Muy Alta",'MAPA DE RIESGOS'!$AR494="Mayor"),CONCATENATE("R",'MAPA DE RIESGOS'!$H494,"C",'MAPA DE RIESGOS'!$AF494),"")</f>
        <v/>
      </c>
      <c r="BQ32" s="355" t="str">
        <f>IF(AND('MAPA DE RIESGOS'!$AP495="Muy Alta",'MAPA DE RIESGOS'!$AR495="Mayor"),CONCATENATE("R",'MAPA DE RIESGOS'!$H495,"C",'MAPA DE RIESGOS'!$AF495),"")</f>
        <v/>
      </c>
      <c r="BR32" s="355" t="str">
        <f>IF(AND('MAPA DE RIESGOS'!$AP496="Muy Alta",'MAPA DE RIESGOS'!$AR496="Mayor"),CONCATENATE("R",'MAPA DE RIESGOS'!$H496,"C",'MAPA DE RIESGOS'!$AF496),"")</f>
        <v/>
      </c>
      <c r="BS32" s="355" t="str">
        <f>IF(AND('MAPA DE RIESGOS'!$AP497="Muy Alta",'MAPA DE RIESGOS'!$AR497="Mayor"),CONCATENATE("R",'MAPA DE RIESGOS'!$H497,"C",'MAPA DE RIESGOS'!$AF497),"")</f>
        <v/>
      </c>
      <c r="BT32" s="355" t="str">
        <f>IF(AND('MAPA DE RIESGOS'!$AP498="Muy Alta",'MAPA DE RIESGOS'!$AR498="Mayor"),CONCATENATE("R",'MAPA DE RIESGOS'!$H498,"C",'MAPA DE RIESGOS'!$AF498),"")</f>
        <v/>
      </c>
      <c r="BU32" s="355" t="str">
        <f>IF(AND('MAPA DE RIESGOS'!$AP499="Muy Alta",'MAPA DE RIESGOS'!$AR499="Mayor"),CONCATENATE("R",'MAPA DE RIESGOS'!$H499,"C",'MAPA DE RIESGOS'!$AF499),"")</f>
        <v/>
      </c>
      <c r="BV32" s="355" t="str">
        <f>IF(AND('MAPA DE RIESGOS'!$AP500="Muy Alta",'MAPA DE RIESGOS'!$AR500="Mayor"),CONCATENATE("R",'MAPA DE RIESGOS'!$H500,"C",'MAPA DE RIESGOS'!$AF500),"")</f>
        <v/>
      </c>
      <c r="BW32" s="355" t="str">
        <f>IF(AND('MAPA DE RIESGOS'!$AP501="Muy Alta",'MAPA DE RIESGOS'!$AR501="Mayor"),CONCATENATE("R",'MAPA DE RIESGOS'!$H501,"C",'MAPA DE RIESGOS'!$AF501),"")</f>
        <v/>
      </c>
      <c r="BX32" s="355" t="str">
        <f>IF(AND('MAPA DE RIESGOS'!$AP502="Muy Alta",'MAPA DE RIESGOS'!$AR502="Mayor"),CONCATENATE("R",'MAPA DE RIESGOS'!$H502,"C",'MAPA DE RIESGOS'!$AF502),"")</f>
        <v/>
      </c>
      <c r="BY32" s="355" t="str">
        <f>IF(AND('MAPA DE RIESGOS'!$AP503="Muy Alta",'MAPA DE RIESGOS'!$AR503="Mayor"),CONCATENATE("R",'MAPA DE RIESGOS'!$H503,"C",'MAPA DE RIESGOS'!$AF503),"")</f>
        <v/>
      </c>
      <c r="BZ32" s="355" t="str">
        <f>IF(AND('MAPA DE RIESGOS'!$AP504="Muy Alta",'MAPA DE RIESGOS'!$AR504="Mayor"),CONCATENATE("R",'MAPA DE RIESGOS'!$H504,"C",'MAPA DE RIESGOS'!$AF504),"")</f>
        <v/>
      </c>
      <c r="CA32" s="355" t="str">
        <f>IF(AND('MAPA DE RIESGOS'!$AP505="Muy Alta",'MAPA DE RIESGOS'!$AR505="Mayor"),CONCATENATE("R",'MAPA DE RIESGOS'!$H505,"C",'MAPA DE RIESGOS'!$AF505),"")</f>
        <v/>
      </c>
      <c r="CB32" s="355" t="str">
        <f>IF(AND('MAPA DE RIESGOS'!$AP506="Muy Alta",'MAPA DE RIESGOS'!$AR506="Mayor"),CONCATENATE("R",'MAPA DE RIESGOS'!$H506,"C",'MAPA DE RIESGOS'!$AF506),"")</f>
        <v/>
      </c>
      <c r="CC32" s="356" t="str">
        <f>IF(AND('MAPA DE RIESGOS'!$AP507="Muy Alta",'MAPA DE RIESGOS'!$AR507="Mayor"),CONCATENATE("R",'MAPA DE RIESGOS'!$H507,"C",'MAPA DE RIESGOS'!$AF507),"")</f>
        <v/>
      </c>
      <c r="CD32" s="357" t="str">
        <f>IF(AND('MAPA DE RIESGOS'!$AP490="Muy Alta",'MAPA DE RIESGOS'!$AR490="Catastrófico"),CONCATENATE("R",'MAPA DE RIESGOS'!$H490,"C",'MAPA DE RIESGOS'!$AF490),"")</f>
        <v/>
      </c>
      <c r="CE32" s="357" t="str">
        <f>IF(AND('MAPA DE RIESGOS'!$AP491="Muy Alta",'MAPA DE RIESGOS'!$AR491="Catastrófico"),CONCATENATE("R",'MAPA DE RIESGOS'!$H491,"C",'MAPA DE RIESGOS'!$AF491),"")</f>
        <v/>
      </c>
      <c r="CF32" s="357" t="str">
        <f>IF(AND('MAPA DE RIESGOS'!$AP492="Muy Alta",'MAPA DE RIESGOS'!$AR492="Catastrófico"),CONCATENATE("R",'MAPA DE RIESGOS'!$H492,"C",'MAPA DE RIESGOS'!$AF492),"")</f>
        <v/>
      </c>
      <c r="CG32" s="357" t="str">
        <f>IF(AND('MAPA DE RIESGOS'!$AP493="Muy Alta",'MAPA DE RIESGOS'!$AR493="Catastrófico"),CONCATENATE("R",'MAPA DE RIESGOS'!$H493,"C",'MAPA DE RIESGOS'!$AF493),"")</f>
        <v/>
      </c>
      <c r="CH32" s="357" t="str">
        <f>IF(AND('MAPA DE RIESGOS'!$AP494="Muy Alta",'MAPA DE RIESGOS'!$AR494="Catastrófico"),CONCATENATE("R",'MAPA DE RIESGOS'!$H494,"C",'MAPA DE RIESGOS'!$AF494),"")</f>
        <v/>
      </c>
      <c r="CI32" s="357" t="str">
        <f>IF(AND('MAPA DE RIESGOS'!$AP495="Muy Alta",'MAPA DE RIESGOS'!$AR495="Catastrófico"),CONCATENATE("R",'MAPA DE RIESGOS'!$H495,"C",'MAPA DE RIESGOS'!$AF495),"")</f>
        <v/>
      </c>
      <c r="CJ32" s="357" t="str">
        <f>IF(AND('MAPA DE RIESGOS'!$AP496="Muy Alta",'MAPA DE RIESGOS'!$AR496="Catastrófico"),CONCATENATE("R",'MAPA DE RIESGOS'!$H496,"C",'MAPA DE RIESGOS'!$AF496),"")</f>
        <v/>
      </c>
      <c r="CK32" s="357" t="str">
        <f>IF(AND('MAPA DE RIESGOS'!$AP497="Muy Alta",'MAPA DE RIESGOS'!$AR497="Catastrófico"),CONCATENATE("R",'MAPA DE RIESGOS'!$H497,"C",'MAPA DE RIESGOS'!$AF497),"")</f>
        <v/>
      </c>
      <c r="CL32" s="357" t="str">
        <f>IF(AND('MAPA DE RIESGOS'!$AP498="Muy Alta",'MAPA DE RIESGOS'!$AR498="Catastrófico"),CONCATENATE("R",'MAPA DE RIESGOS'!$H498,"C",'MAPA DE RIESGOS'!$AF498),"")</f>
        <v/>
      </c>
      <c r="CM32" s="357" t="str">
        <f>IF(AND('MAPA DE RIESGOS'!$AP499="Muy Alta",'MAPA DE RIESGOS'!$AR499="Catastrófico"),CONCATENATE("R",'MAPA DE RIESGOS'!$H499,"C",'MAPA DE RIESGOS'!$AF499),"")</f>
        <v/>
      </c>
      <c r="CN32" s="357" t="str">
        <f>IF(AND('MAPA DE RIESGOS'!$AP500="Muy Alta",'MAPA DE RIESGOS'!$AR500="Catastrófico"),CONCATENATE("R",'MAPA DE RIESGOS'!$H500,"C",'MAPA DE RIESGOS'!$AF500),"")</f>
        <v/>
      </c>
      <c r="CO32" s="357" t="str">
        <f>IF(AND('MAPA DE RIESGOS'!$AP501="Muy Alta",'MAPA DE RIESGOS'!$AR501="Catastrófico"),CONCATENATE("R",'MAPA DE RIESGOS'!$H501,"C",'MAPA DE RIESGOS'!$AF501),"")</f>
        <v/>
      </c>
      <c r="CP32" s="357" t="str">
        <f>IF(AND('MAPA DE RIESGOS'!$AP502="Muy Alta",'MAPA DE RIESGOS'!$AR502="Catastrófico"),CONCATENATE("R",'MAPA DE RIESGOS'!$H502,"C",'MAPA DE RIESGOS'!$AF502),"")</f>
        <v/>
      </c>
      <c r="CQ32" s="357" t="str">
        <f>IF(AND('MAPA DE RIESGOS'!$AP503="Muy Alta",'MAPA DE RIESGOS'!$AR503="Catastrófico"),CONCATENATE("R",'MAPA DE RIESGOS'!$H503,"C",'MAPA DE RIESGOS'!$AF503),"")</f>
        <v/>
      </c>
      <c r="CR32" s="357" t="str">
        <f>IF(AND('MAPA DE RIESGOS'!$AP504="Muy Alta",'MAPA DE RIESGOS'!$AR504="Catastrófico"),CONCATENATE("R",'MAPA DE RIESGOS'!$H504,"C",'MAPA DE RIESGOS'!$AF504),"")</f>
        <v/>
      </c>
      <c r="CS32" s="357" t="str">
        <f>IF(AND('MAPA DE RIESGOS'!$AP505="Muy Alta",'MAPA DE RIESGOS'!$AR505="Catastrófico"),CONCATENATE("R",'MAPA DE RIESGOS'!$H505,"C",'MAPA DE RIESGOS'!$AF505),"")</f>
        <v/>
      </c>
      <c r="CT32" s="357" t="str">
        <f>IF(AND('MAPA DE RIESGOS'!$AP506="Muy Alta",'MAPA DE RIESGOS'!$AR506="Catastrófico"),CONCATENATE("R",'MAPA DE RIESGOS'!$H506,"C",'MAPA DE RIESGOS'!$AF506),"")</f>
        <v/>
      </c>
      <c r="CU32" s="358" t="str">
        <f>IF(AND('MAPA DE RIESGOS'!$AP507="Muy Alta",'MAPA DE RIESGOS'!$AR507="Catastrófico"),CONCATENATE("R",'MAPA DE RIESGOS'!$H507,"C",'MAPA DE RIESGOS'!$AF507),"")</f>
        <v/>
      </c>
      <c r="CV32" s="67"/>
      <c r="CW32" s="900"/>
      <c r="CX32" s="901"/>
      <c r="CY32" s="901"/>
      <c r="CZ32" s="901"/>
      <c r="DA32" s="901"/>
      <c r="DB32" s="902"/>
    </row>
    <row r="33" spans="2:106" ht="32.5" customHeight="1">
      <c r="B33" s="893"/>
      <c r="C33" s="893"/>
      <c r="D33" s="894"/>
      <c r="E33" s="882"/>
      <c r="F33" s="883"/>
      <c r="G33" s="883"/>
      <c r="H33" s="883"/>
      <c r="I33" s="884"/>
      <c r="J33" s="354" t="str">
        <f>IF(AND('MAPA DE RIESGOS'!$AP508="Muy Alta",'MAPA DE RIESGOS'!$AR508="Leve"),CONCATENATE("R",'MAPA DE RIESGOS'!$H508,"C",'MAPA DE RIESGOS'!$AF508),"")</f>
        <v/>
      </c>
      <c r="K33" s="355" t="str">
        <f>IF(AND('MAPA DE RIESGOS'!$AP509="Muy Alta",'MAPA DE RIESGOS'!$AR509="Leve"),CONCATENATE("R",'MAPA DE RIESGOS'!$H509,"C",'MAPA DE RIESGOS'!$AF509),"")</f>
        <v/>
      </c>
      <c r="L33" s="355" t="str">
        <f>IF(AND('MAPA DE RIESGOS'!$AP510="Muy Alta",'MAPA DE RIESGOS'!$AR510="Leve"),CONCATENATE("R",'MAPA DE RIESGOS'!$H510,"C",'MAPA DE RIESGOS'!$AF510),"")</f>
        <v/>
      </c>
      <c r="M33" s="355" t="str">
        <f>IF(AND('MAPA DE RIESGOS'!$AP511="Muy Alta",'MAPA DE RIESGOS'!$AR511="Leve"),CONCATENATE("R",'MAPA DE RIESGOS'!$H511,"C",'MAPA DE RIESGOS'!$AF511),"")</f>
        <v/>
      </c>
      <c r="N33" s="355" t="str">
        <f>IF(AND('MAPA DE RIESGOS'!$AP512="Muy Alta",'MAPA DE RIESGOS'!$AR512="Leve"),CONCATENATE("R",'MAPA DE RIESGOS'!$H512,"C",'MAPA DE RIESGOS'!$AF512),"")</f>
        <v/>
      </c>
      <c r="O33" s="355" t="str">
        <f>IF(AND('MAPA DE RIESGOS'!$AP513="Muy Alta",'MAPA DE RIESGOS'!$AR513="Leve"),CONCATENATE("R",'MAPA DE RIESGOS'!$H513,"C",'MAPA DE RIESGOS'!$AF513),"")</f>
        <v/>
      </c>
      <c r="P33" s="355" t="str">
        <f>IF(AND('MAPA DE RIESGOS'!$AP514="Muy Alta",'MAPA DE RIESGOS'!$AR514="Leve"),CONCATENATE("R",'MAPA DE RIESGOS'!$H514,"C",'MAPA DE RIESGOS'!$AF514),"")</f>
        <v/>
      </c>
      <c r="Q33" s="355" t="str">
        <f>IF(AND('MAPA DE RIESGOS'!$AP515="Muy Alta",'MAPA DE RIESGOS'!$AR515="Leve"),CONCATENATE("R",'MAPA DE RIESGOS'!$H515,"C",'MAPA DE RIESGOS'!$AF515),"")</f>
        <v/>
      </c>
      <c r="R33" s="355" t="str">
        <f>IF(AND('MAPA DE RIESGOS'!$AP516="Muy Alta",'MAPA DE RIESGOS'!$AR516="Leve"),CONCATENATE("R",'MAPA DE RIESGOS'!$H516,"C",'MAPA DE RIESGOS'!$AF516),"")</f>
        <v/>
      </c>
      <c r="S33" s="355" t="str">
        <f>IF(AND('MAPA DE RIESGOS'!$AP517="Muy Alta",'MAPA DE RIESGOS'!$AR517="Leve"),CONCATENATE("R",'MAPA DE RIESGOS'!$H517,"C",'MAPA DE RIESGOS'!$AF517),"")</f>
        <v/>
      </c>
      <c r="T33" s="355" t="str">
        <f>IF(AND('MAPA DE RIESGOS'!$AP518="Muy Alta",'MAPA DE RIESGOS'!$AR518="Leve"),CONCATENATE("R",'MAPA DE RIESGOS'!$H518,"C",'MAPA DE RIESGOS'!$AF518),"")</f>
        <v/>
      </c>
      <c r="U33" s="355" t="str">
        <f>IF(AND('MAPA DE RIESGOS'!$AP519="Muy Alta",'MAPA DE RIESGOS'!$AR519="Leve"),CONCATENATE("R",'MAPA DE RIESGOS'!$H519,"C",'MAPA DE RIESGOS'!$AF519),"")</f>
        <v/>
      </c>
      <c r="V33" s="355" t="str">
        <f>IF(AND('MAPA DE RIESGOS'!$AP520="Muy Alta",'MAPA DE RIESGOS'!$AR520="Leve"),CONCATENATE("R",'MAPA DE RIESGOS'!$H520,"C",'MAPA DE RIESGOS'!$AF520),"")</f>
        <v/>
      </c>
      <c r="W33" s="355" t="str">
        <f>IF(AND('MAPA DE RIESGOS'!$AP521="Muy Alta",'MAPA DE RIESGOS'!$AR521="Leve"),CONCATENATE("R",'MAPA DE RIESGOS'!$H521,"C",'MAPA DE RIESGOS'!$AF521),"")</f>
        <v/>
      </c>
      <c r="X33" s="355" t="str">
        <f>IF(AND('MAPA DE RIESGOS'!$AP522="Muy Alta",'MAPA DE RIESGOS'!$AR522="Leve"),CONCATENATE("R",'MAPA DE RIESGOS'!$H522,"C",'MAPA DE RIESGOS'!$AF522),"")</f>
        <v/>
      </c>
      <c r="Y33" s="355" t="str">
        <f>IF(AND('MAPA DE RIESGOS'!$AP523="Muy Alta",'MAPA DE RIESGOS'!$AR523="Leve"),CONCATENATE("R",'MAPA DE RIESGOS'!$H523,"C",'MAPA DE RIESGOS'!$AF523),"")</f>
        <v/>
      </c>
      <c r="Z33" s="355" t="str">
        <f>IF(AND('MAPA DE RIESGOS'!$AP524="Muy Alta",'MAPA DE RIESGOS'!$AR524="Leve"),CONCATENATE("R",'MAPA DE RIESGOS'!$H524,"C",'MAPA DE RIESGOS'!$AF524),"")</f>
        <v/>
      </c>
      <c r="AA33" s="356" t="str">
        <f>IF(AND('MAPA DE RIESGOS'!$AP525="Muy Alta",'MAPA DE RIESGOS'!$AR525="Leve"),CONCATENATE("R",'MAPA DE RIESGOS'!$H525,"C",'MAPA DE RIESGOS'!$AF525),"")</f>
        <v/>
      </c>
      <c r="AB33" s="354" t="str">
        <f>IF(AND('MAPA DE RIESGOS'!$AP508="Muy Alta",'MAPA DE RIESGOS'!$AR508="Menor"),CONCATENATE("R",'MAPA DE RIESGOS'!$H508,"C",'MAPA DE RIESGOS'!$AF508),"")</f>
        <v/>
      </c>
      <c r="AC33" s="355" t="str">
        <f>IF(AND('MAPA DE RIESGOS'!$AP509="Muy Alta",'MAPA DE RIESGOS'!$AR509="Menor"),CONCATENATE("R",'MAPA DE RIESGOS'!$H509,"C",'MAPA DE RIESGOS'!$AF509),"")</f>
        <v/>
      </c>
      <c r="AD33" s="355" t="str">
        <f>IF(AND('MAPA DE RIESGOS'!$AP510="Muy Alta",'MAPA DE RIESGOS'!$AR510="Menor"),CONCATENATE("R",'MAPA DE RIESGOS'!$H510,"C",'MAPA DE RIESGOS'!$AF510),"")</f>
        <v/>
      </c>
      <c r="AE33" s="355" t="str">
        <f>IF(AND('MAPA DE RIESGOS'!$AP511="Muy Alta",'MAPA DE RIESGOS'!$AR511="Menor"),CONCATENATE("R",'MAPA DE RIESGOS'!$H511,"C",'MAPA DE RIESGOS'!$AF511),"")</f>
        <v/>
      </c>
      <c r="AF33" s="355" t="str">
        <f>IF(AND('MAPA DE RIESGOS'!$AP512="Muy Alta",'MAPA DE RIESGOS'!$AR512="Menor"),CONCATENATE("R",'MAPA DE RIESGOS'!$H512,"C",'MAPA DE RIESGOS'!$AF512),"")</f>
        <v/>
      </c>
      <c r="AG33" s="355" t="str">
        <f>IF(AND('MAPA DE RIESGOS'!$AP513="Muy Alta",'MAPA DE RIESGOS'!$AR513="Menor"),CONCATENATE("R",'MAPA DE RIESGOS'!$H513,"C",'MAPA DE RIESGOS'!$AF513),"")</f>
        <v/>
      </c>
      <c r="AH33" s="355" t="str">
        <f>IF(AND('MAPA DE RIESGOS'!$AP514="Muy Alta",'MAPA DE RIESGOS'!$AR514="Menor"),CONCATENATE("R",'MAPA DE RIESGOS'!$H514,"C",'MAPA DE RIESGOS'!$AF514),"")</f>
        <v/>
      </c>
      <c r="AI33" s="355" t="str">
        <f>IF(AND('MAPA DE RIESGOS'!$AP515="Muy Alta",'MAPA DE RIESGOS'!$AR515="Menor"),CONCATENATE("R",'MAPA DE RIESGOS'!$H515,"C",'MAPA DE RIESGOS'!$AF515),"")</f>
        <v/>
      </c>
      <c r="AJ33" s="355" t="str">
        <f>IF(AND('MAPA DE RIESGOS'!$AP516="Muy Alta",'MAPA DE RIESGOS'!$AR516="Menor"),CONCATENATE("R",'MAPA DE RIESGOS'!$H516,"C",'MAPA DE RIESGOS'!$AF516),"")</f>
        <v/>
      </c>
      <c r="AK33" s="355" t="str">
        <f>IF(AND('MAPA DE RIESGOS'!$AP517="Muy Alta",'MAPA DE RIESGOS'!$AR517="Menor"),CONCATENATE("R",'MAPA DE RIESGOS'!$H517,"C",'MAPA DE RIESGOS'!$AF517),"")</f>
        <v/>
      </c>
      <c r="AL33" s="355" t="str">
        <f>IF(AND('MAPA DE RIESGOS'!$AP518="Muy Alta",'MAPA DE RIESGOS'!$AR518="Menor"),CONCATENATE("R",'MAPA DE RIESGOS'!$H518,"C",'MAPA DE RIESGOS'!$AF518),"")</f>
        <v/>
      </c>
      <c r="AM33" s="355" t="str">
        <f>IF(AND('MAPA DE RIESGOS'!$AP519="Muy Alta",'MAPA DE RIESGOS'!$AR519="Menor"),CONCATENATE("R",'MAPA DE RIESGOS'!$H519,"C",'MAPA DE RIESGOS'!$AF519),"")</f>
        <v/>
      </c>
      <c r="AN33" s="355" t="str">
        <f>IF(AND('MAPA DE RIESGOS'!$AP520="Muy Alta",'MAPA DE RIESGOS'!$AR520="Menor"),CONCATENATE("R",'MAPA DE RIESGOS'!$H520,"C",'MAPA DE RIESGOS'!$AF520),"")</f>
        <v/>
      </c>
      <c r="AO33" s="355" t="str">
        <f>IF(AND('MAPA DE RIESGOS'!$AP521="Muy Alta",'MAPA DE RIESGOS'!$AR521="Menor"),CONCATENATE("R",'MAPA DE RIESGOS'!$H521,"C",'MAPA DE RIESGOS'!$AF521),"")</f>
        <v/>
      </c>
      <c r="AP33" s="355" t="str">
        <f>IF(AND('MAPA DE RIESGOS'!$AP522="Muy Alta",'MAPA DE RIESGOS'!$AR522="Menor"),CONCATENATE("R",'MAPA DE RIESGOS'!$H522,"C",'MAPA DE RIESGOS'!$AF522),"")</f>
        <v/>
      </c>
      <c r="AQ33" s="355" t="str">
        <f>IF(AND('MAPA DE RIESGOS'!$AP523="Muy Alta",'MAPA DE RIESGOS'!$AR523="Menor"),CONCATENATE("R",'MAPA DE RIESGOS'!$H523,"C",'MAPA DE RIESGOS'!$AF523),"")</f>
        <v/>
      </c>
      <c r="AR33" s="355" t="str">
        <f>IF(AND('MAPA DE RIESGOS'!$AP524="Muy Alta",'MAPA DE RIESGOS'!$AR524="Menor"),CONCATENATE("R",'MAPA DE RIESGOS'!$H524,"C",'MAPA DE RIESGOS'!$AF524),"")</f>
        <v/>
      </c>
      <c r="AS33" s="356" t="str">
        <f>IF(AND('MAPA DE RIESGOS'!$AP525="Muy Alta",'MAPA DE RIESGOS'!$AR525="Menor"),CONCATENATE("R",'MAPA DE RIESGOS'!$H525,"C",'MAPA DE RIESGOS'!$AF525),"")</f>
        <v/>
      </c>
      <c r="AT33" s="354" t="str">
        <f>IF(AND('MAPA DE RIESGOS'!$AP508="Muy Alta",'MAPA DE RIESGOS'!$AR508="Moderado"),CONCATENATE("R",'MAPA DE RIESGOS'!$H508,"C",'MAPA DE RIESGOS'!$AF508),"")</f>
        <v/>
      </c>
      <c r="AU33" s="355" t="str">
        <f>IF(AND('MAPA DE RIESGOS'!$AP509="Muy Alta",'MAPA DE RIESGOS'!$AR509="Moderado"),CONCATENATE("R",'MAPA DE RIESGOS'!$H509,"C",'MAPA DE RIESGOS'!$AF509),"")</f>
        <v/>
      </c>
      <c r="AV33" s="355" t="str">
        <f>IF(AND('MAPA DE RIESGOS'!$AP510="Muy Alta",'MAPA DE RIESGOS'!$AR510="Moderado"),CONCATENATE("R",'MAPA DE RIESGOS'!$H510,"C",'MAPA DE RIESGOS'!$AF510),"")</f>
        <v/>
      </c>
      <c r="AW33" s="355" t="str">
        <f>IF(AND('MAPA DE RIESGOS'!$AP511="Muy Alta",'MAPA DE RIESGOS'!$AR511="Moderado"),CONCATENATE("R",'MAPA DE RIESGOS'!$H511,"C",'MAPA DE RIESGOS'!$AF511),"")</f>
        <v/>
      </c>
      <c r="AX33" s="355" t="str">
        <f>IF(AND('MAPA DE RIESGOS'!$AP512="Muy Alta",'MAPA DE RIESGOS'!$AR512="Moderado"),CONCATENATE("R",'MAPA DE RIESGOS'!$H512,"C",'MAPA DE RIESGOS'!$AF512),"")</f>
        <v/>
      </c>
      <c r="AY33" s="355" t="str">
        <f>IF(AND('MAPA DE RIESGOS'!$AP513="Muy Alta",'MAPA DE RIESGOS'!$AR513="Moderado"),CONCATENATE("R",'MAPA DE RIESGOS'!$H513,"C",'MAPA DE RIESGOS'!$AF513),"")</f>
        <v/>
      </c>
      <c r="AZ33" s="355" t="str">
        <f>IF(AND('MAPA DE RIESGOS'!$AP514="Muy Alta",'MAPA DE RIESGOS'!$AR514="Moderado"),CONCATENATE("R",'MAPA DE RIESGOS'!$H514,"C",'MAPA DE RIESGOS'!$AF514),"")</f>
        <v/>
      </c>
      <c r="BA33" s="355" t="str">
        <f>IF(AND('MAPA DE RIESGOS'!$AP515="Muy Alta",'MAPA DE RIESGOS'!$AR515="Moderado"),CONCATENATE("R",'MAPA DE RIESGOS'!$H515,"C",'MAPA DE RIESGOS'!$AF515),"")</f>
        <v/>
      </c>
      <c r="BB33" s="355" t="str">
        <f>IF(AND('MAPA DE RIESGOS'!$AP516="Muy Alta",'MAPA DE RIESGOS'!$AR516="Moderado"),CONCATENATE("R",'MAPA DE RIESGOS'!$H516,"C",'MAPA DE RIESGOS'!$AF516),"")</f>
        <v/>
      </c>
      <c r="BC33" s="355" t="str">
        <f>IF(AND('MAPA DE RIESGOS'!$AP517="Muy Alta",'MAPA DE RIESGOS'!$AR517="Moderado"),CONCATENATE("R",'MAPA DE RIESGOS'!$H517,"C",'MAPA DE RIESGOS'!$AF517),"")</f>
        <v/>
      </c>
      <c r="BD33" s="355" t="str">
        <f>IF(AND('MAPA DE RIESGOS'!$AP518="Muy Alta",'MAPA DE RIESGOS'!$AR518="Moderado"),CONCATENATE("R",'MAPA DE RIESGOS'!$H518,"C",'MAPA DE RIESGOS'!$AF518),"")</f>
        <v/>
      </c>
      <c r="BE33" s="355" t="str">
        <f>IF(AND('MAPA DE RIESGOS'!$AP519="Muy Alta",'MAPA DE RIESGOS'!$AR519="Moderado"),CONCATENATE("R",'MAPA DE RIESGOS'!$H519,"C",'MAPA DE RIESGOS'!$AF519),"")</f>
        <v/>
      </c>
      <c r="BF33" s="355" t="str">
        <f>IF(AND('MAPA DE RIESGOS'!$AP520="Muy Alta",'MAPA DE RIESGOS'!$AR520="Moderado"),CONCATENATE("R",'MAPA DE RIESGOS'!$H520,"C",'MAPA DE RIESGOS'!$AF520),"")</f>
        <v/>
      </c>
      <c r="BG33" s="355" t="str">
        <f>IF(AND('MAPA DE RIESGOS'!$AP521="Muy Alta",'MAPA DE RIESGOS'!$AR521="Moderado"),CONCATENATE("R",'MAPA DE RIESGOS'!$H521,"C",'MAPA DE RIESGOS'!$AF521),"")</f>
        <v/>
      </c>
      <c r="BH33" s="355" t="str">
        <f>IF(AND('MAPA DE RIESGOS'!$AP522="Muy Alta",'MAPA DE RIESGOS'!$AR522="Moderado"),CONCATENATE("R",'MAPA DE RIESGOS'!$H522,"C",'MAPA DE RIESGOS'!$AF522),"")</f>
        <v/>
      </c>
      <c r="BI33" s="355" t="str">
        <f>IF(AND('MAPA DE RIESGOS'!$AP523="Muy Alta",'MAPA DE RIESGOS'!$AR523="Moderado"),CONCATENATE("R",'MAPA DE RIESGOS'!$H523,"C",'MAPA DE RIESGOS'!$AF523),"")</f>
        <v/>
      </c>
      <c r="BJ33" s="355" t="str">
        <f>IF(AND('MAPA DE RIESGOS'!$AP524="Muy Alta",'MAPA DE RIESGOS'!$AR524="Moderado"),CONCATENATE("R",'MAPA DE RIESGOS'!$H524,"C",'MAPA DE RIESGOS'!$AF524),"")</f>
        <v/>
      </c>
      <c r="BK33" s="356" t="str">
        <f>IF(AND('MAPA DE RIESGOS'!$AP525="Muy Alta",'MAPA DE RIESGOS'!$AR525="Moderado"),CONCATENATE("R",'MAPA DE RIESGOS'!$H525,"C",'MAPA DE RIESGOS'!$AF525),"")</f>
        <v/>
      </c>
      <c r="BL33" s="354" t="str">
        <f>IF(AND('MAPA DE RIESGOS'!$AP508="Muy Alta",'MAPA DE RIESGOS'!$AR508="Mayor"),CONCATENATE("R",'MAPA DE RIESGOS'!$H508,"C",'MAPA DE RIESGOS'!$AF508),"")</f>
        <v/>
      </c>
      <c r="BM33" s="355" t="str">
        <f>IF(AND('MAPA DE RIESGOS'!$AP509="Muy Alta",'MAPA DE RIESGOS'!$AR509="Mayor"),CONCATENATE("R",'MAPA DE RIESGOS'!$H509,"C",'MAPA DE RIESGOS'!$AF509),"")</f>
        <v/>
      </c>
      <c r="BN33" s="355" t="str">
        <f>IF(AND('MAPA DE RIESGOS'!$AP510="Muy Alta",'MAPA DE RIESGOS'!$AR510="Mayor"),CONCATENATE("R",'MAPA DE RIESGOS'!$H510,"C",'MAPA DE RIESGOS'!$AF510),"")</f>
        <v/>
      </c>
      <c r="BO33" s="355" t="str">
        <f>IF(AND('MAPA DE RIESGOS'!$AP511="Muy Alta",'MAPA DE RIESGOS'!$AR511="Mayor"),CONCATENATE("R",'MAPA DE RIESGOS'!$H511,"C",'MAPA DE RIESGOS'!$AF511),"")</f>
        <v/>
      </c>
      <c r="BP33" s="355" t="str">
        <f>IF(AND('MAPA DE RIESGOS'!$AP512="Muy Alta",'MAPA DE RIESGOS'!$AR512="Mayor"),CONCATENATE("R",'MAPA DE RIESGOS'!$H512,"C",'MAPA DE RIESGOS'!$AF512),"")</f>
        <v/>
      </c>
      <c r="BQ33" s="355" t="str">
        <f>IF(AND('MAPA DE RIESGOS'!$AP513="Muy Alta",'MAPA DE RIESGOS'!$AR513="Mayor"),CONCATENATE("R",'MAPA DE RIESGOS'!$H513,"C",'MAPA DE RIESGOS'!$AF513),"")</f>
        <v/>
      </c>
      <c r="BR33" s="355" t="str">
        <f>IF(AND('MAPA DE RIESGOS'!$AP514="Muy Alta",'MAPA DE RIESGOS'!$AR514="Mayor"),CONCATENATE("R",'MAPA DE RIESGOS'!$H514,"C",'MAPA DE RIESGOS'!$AF514),"")</f>
        <v/>
      </c>
      <c r="BS33" s="355" t="str">
        <f>IF(AND('MAPA DE RIESGOS'!$AP515="Muy Alta",'MAPA DE RIESGOS'!$AR515="Mayor"),CONCATENATE("R",'MAPA DE RIESGOS'!$H515,"C",'MAPA DE RIESGOS'!$AF515),"")</f>
        <v/>
      </c>
      <c r="BT33" s="355" t="str">
        <f>IF(AND('MAPA DE RIESGOS'!$AP516="Muy Alta",'MAPA DE RIESGOS'!$AR516="Mayor"),CONCATENATE("R",'MAPA DE RIESGOS'!$H516,"C",'MAPA DE RIESGOS'!$AF516),"")</f>
        <v/>
      </c>
      <c r="BU33" s="355" t="str">
        <f>IF(AND('MAPA DE RIESGOS'!$AP517="Muy Alta",'MAPA DE RIESGOS'!$AR517="Mayor"),CONCATENATE("R",'MAPA DE RIESGOS'!$H517,"C",'MAPA DE RIESGOS'!$AF517),"")</f>
        <v/>
      </c>
      <c r="BV33" s="355" t="str">
        <f>IF(AND('MAPA DE RIESGOS'!$AP518="Muy Alta",'MAPA DE RIESGOS'!$AR518="Mayor"),CONCATENATE("R",'MAPA DE RIESGOS'!$H518,"C",'MAPA DE RIESGOS'!$AF518),"")</f>
        <v/>
      </c>
      <c r="BW33" s="355" t="str">
        <f>IF(AND('MAPA DE RIESGOS'!$AP519="Muy Alta",'MAPA DE RIESGOS'!$AR519="Mayor"),CONCATENATE("R",'MAPA DE RIESGOS'!$H519,"C",'MAPA DE RIESGOS'!$AF519),"")</f>
        <v/>
      </c>
      <c r="BX33" s="355" t="str">
        <f>IF(AND('MAPA DE RIESGOS'!$AP520="Muy Alta",'MAPA DE RIESGOS'!$AR520="Mayor"),CONCATENATE("R",'MAPA DE RIESGOS'!$H520,"C",'MAPA DE RIESGOS'!$AF520),"")</f>
        <v/>
      </c>
      <c r="BY33" s="355" t="str">
        <f>IF(AND('MAPA DE RIESGOS'!$AP521="Muy Alta",'MAPA DE RIESGOS'!$AR521="Mayor"),CONCATENATE("R",'MAPA DE RIESGOS'!$H521,"C",'MAPA DE RIESGOS'!$AF521),"")</f>
        <v/>
      </c>
      <c r="BZ33" s="355" t="str">
        <f>IF(AND('MAPA DE RIESGOS'!$AP522="Muy Alta",'MAPA DE RIESGOS'!$AR522="Mayor"),CONCATENATE("R",'MAPA DE RIESGOS'!$H522,"C",'MAPA DE RIESGOS'!$AF522),"")</f>
        <v/>
      </c>
      <c r="CA33" s="355" t="str">
        <f>IF(AND('MAPA DE RIESGOS'!$AP523="Muy Alta",'MAPA DE RIESGOS'!$AR523="Mayor"),CONCATENATE("R",'MAPA DE RIESGOS'!$H523,"C",'MAPA DE RIESGOS'!$AF523),"")</f>
        <v/>
      </c>
      <c r="CB33" s="355" t="str">
        <f>IF(AND('MAPA DE RIESGOS'!$AP524="Muy Alta",'MAPA DE RIESGOS'!$AR524="Mayor"),CONCATENATE("R",'MAPA DE RIESGOS'!$H524,"C",'MAPA DE RIESGOS'!$AF524),"")</f>
        <v/>
      </c>
      <c r="CC33" s="356" t="str">
        <f>IF(AND('MAPA DE RIESGOS'!$AP525="Muy Alta",'MAPA DE RIESGOS'!$AR525="Mayor"),CONCATENATE("R",'MAPA DE RIESGOS'!$H525,"C",'MAPA DE RIESGOS'!$AF525),"")</f>
        <v/>
      </c>
      <c r="CD33" s="357" t="str">
        <f>IF(AND('MAPA DE RIESGOS'!$AP508="Muy Alta",'MAPA DE RIESGOS'!$AR508="Catastrófico"),CONCATENATE("R",'MAPA DE RIESGOS'!$H508,"C",'MAPA DE RIESGOS'!$AF508),"")</f>
        <v/>
      </c>
      <c r="CE33" s="357" t="str">
        <f>IF(AND('MAPA DE RIESGOS'!$AP509="Muy Alta",'MAPA DE RIESGOS'!$AR509="Catastrófico"),CONCATENATE("R",'MAPA DE RIESGOS'!$H509,"C",'MAPA DE RIESGOS'!$AF509),"")</f>
        <v/>
      </c>
      <c r="CF33" s="357" t="str">
        <f>IF(AND('MAPA DE RIESGOS'!$AP510="Muy Alta",'MAPA DE RIESGOS'!$AR510="Catastrófico"),CONCATENATE("R",'MAPA DE RIESGOS'!$H510,"C",'MAPA DE RIESGOS'!$AF510),"")</f>
        <v/>
      </c>
      <c r="CG33" s="357" t="str">
        <f>IF(AND('MAPA DE RIESGOS'!$AP511="Muy Alta",'MAPA DE RIESGOS'!$AR511="Catastrófico"),CONCATENATE("R",'MAPA DE RIESGOS'!$H511,"C",'MAPA DE RIESGOS'!$AF511),"")</f>
        <v/>
      </c>
      <c r="CH33" s="357" t="str">
        <f>IF(AND('MAPA DE RIESGOS'!$AP512="Muy Alta",'MAPA DE RIESGOS'!$AR512="Catastrófico"),CONCATENATE("R",'MAPA DE RIESGOS'!$H512,"C",'MAPA DE RIESGOS'!$AF512),"")</f>
        <v/>
      </c>
      <c r="CI33" s="357" t="str">
        <f>IF(AND('MAPA DE RIESGOS'!$AP513="Muy Alta",'MAPA DE RIESGOS'!$AR513="Catastrófico"),CONCATENATE("R",'MAPA DE RIESGOS'!$H513,"C",'MAPA DE RIESGOS'!$AF513),"")</f>
        <v/>
      </c>
      <c r="CJ33" s="357" t="str">
        <f>IF(AND('MAPA DE RIESGOS'!$AP514="Muy Alta",'MAPA DE RIESGOS'!$AR514="Catastrófico"),CONCATENATE("R",'MAPA DE RIESGOS'!$H514,"C",'MAPA DE RIESGOS'!$AF514),"")</f>
        <v/>
      </c>
      <c r="CK33" s="357" t="str">
        <f>IF(AND('MAPA DE RIESGOS'!$AP515="Muy Alta",'MAPA DE RIESGOS'!$AR515="Catastrófico"),CONCATENATE("R",'MAPA DE RIESGOS'!$H515,"C",'MAPA DE RIESGOS'!$AF515),"")</f>
        <v/>
      </c>
      <c r="CL33" s="357" t="str">
        <f>IF(AND('MAPA DE RIESGOS'!$AP516="Muy Alta",'MAPA DE RIESGOS'!$AR516="Catastrófico"),CONCATENATE("R",'MAPA DE RIESGOS'!$H516,"C",'MAPA DE RIESGOS'!$AF516),"")</f>
        <v/>
      </c>
      <c r="CM33" s="357" t="str">
        <f>IF(AND('MAPA DE RIESGOS'!$AP517="Muy Alta",'MAPA DE RIESGOS'!$AR517="Catastrófico"),CONCATENATE("R",'MAPA DE RIESGOS'!$H517,"C",'MAPA DE RIESGOS'!$AF517),"")</f>
        <v/>
      </c>
      <c r="CN33" s="357" t="str">
        <f>IF(AND('MAPA DE RIESGOS'!$AP518="Muy Alta",'MAPA DE RIESGOS'!$AR518="Catastrófico"),CONCATENATE("R",'MAPA DE RIESGOS'!$H518,"C",'MAPA DE RIESGOS'!$AF518),"")</f>
        <v/>
      </c>
      <c r="CO33" s="357" t="str">
        <f>IF(AND('MAPA DE RIESGOS'!$AP519="Muy Alta",'MAPA DE RIESGOS'!$AR519="Catastrófico"),CONCATENATE("R",'MAPA DE RIESGOS'!$H519,"C",'MAPA DE RIESGOS'!$AF519),"")</f>
        <v/>
      </c>
      <c r="CP33" s="357" t="str">
        <f>IF(AND('MAPA DE RIESGOS'!$AP520="Muy Alta",'MAPA DE RIESGOS'!$AR520="Catastrófico"),CONCATENATE("R",'MAPA DE RIESGOS'!$H520,"C",'MAPA DE RIESGOS'!$AF520),"")</f>
        <v/>
      </c>
      <c r="CQ33" s="357" t="str">
        <f>IF(AND('MAPA DE RIESGOS'!$AP521="Muy Alta",'MAPA DE RIESGOS'!$AR521="Catastrófico"),CONCATENATE("R",'MAPA DE RIESGOS'!$H521,"C",'MAPA DE RIESGOS'!$AF521),"")</f>
        <v/>
      </c>
      <c r="CR33" s="357" t="str">
        <f>IF(AND('MAPA DE RIESGOS'!$AP522="Muy Alta",'MAPA DE RIESGOS'!$AR522="Catastrófico"),CONCATENATE("R",'MAPA DE RIESGOS'!$H522,"C",'MAPA DE RIESGOS'!$AF522),"")</f>
        <v/>
      </c>
      <c r="CS33" s="357" t="str">
        <f>IF(AND('MAPA DE RIESGOS'!$AP523="Muy Alta",'MAPA DE RIESGOS'!$AR523="Catastrófico"),CONCATENATE("R",'MAPA DE RIESGOS'!$H523,"C",'MAPA DE RIESGOS'!$AF523),"")</f>
        <v/>
      </c>
      <c r="CT33" s="357" t="str">
        <f>IF(AND('MAPA DE RIESGOS'!$AP524="Muy Alta",'MAPA DE RIESGOS'!$AR524="Catastrófico"),CONCATENATE("R",'MAPA DE RIESGOS'!$H524,"C",'MAPA DE RIESGOS'!$AF524),"")</f>
        <v/>
      </c>
      <c r="CU33" s="358" t="str">
        <f>IF(AND('MAPA DE RIESGOS'!$AP525="Muy Alta",'MAPA DE RIESGOS'!$AR525="Catastrófico"),CONCATENATE("R",'MAPA DE RIESGOS'!$H525,"C",'MAPA DE RIESGOS'!$AF525),"")</f>
        <v/>
      </c>
      <c r="CV33" s="67"/>
      <c r="CW33" s="900"/>
      <c r="CX33" s="901"/>
      <c r="CY33" s="901"/>
      <c r="CZ33" s="901"/>
      <c r="DA33" s="901"/>
      <c r="DB33" s="902"/>
    </row>
    <row r="34" spans="2:106" ht="32.5" customHeight="1">
      <c r="B34" s="893"/>
      <c r="C34" s="893"/>
      <c r="D34" s="894"/>
      <c r="E34" s="882"/>
      <c r="F34" s="883"/>
      <c r="G34" s="883"/>
      <c r="H34" s="883"/>
      <c r="I34" s="884"/>
      <c r="J34" s="354" t="str">
        <f>IF(AND('MAPA DE RIESGOS'!$AP526="Muy Alta",'MAPA DE RIESGOS'!$AR526="Leve"),CONCATENATE("R",'MAPA DE RIESGOS'!$H526,"C",'MAPA DE RIESGOS'!$AF526),"")</f>
        <v/>
      </c>
      <c r="K34" s="355" t="str">
        <f>IF(AND('MAPA DE RIESGOS'!$AP527="Muy Alta",'MAPA DE RIESGOS'!$AR527="Leve"),CONCATENATE("R",'MAPA DE RIESGOS'!$H527,"C",'MAPA DE RIESGOS'!$AF527),"")</f>
        <v/>
      </c>
      <c r="L34" s="355" t="str">
        <f>IF(AND('MAPA DE RIESGOS'!$AP528="Muy Alta",'MAPA DE RIESGOS'!$AR528="Leve"),CONCATENATE("R",'MAPA DE RIESGOS'!$H528,"C",'MAPA DE RIESGOS'!$AF528),"")</f>
        <v/>
      </c>
      <c r="M34" s="355" t="str">
        <f>IF(AND('MAPA DE RIESGOS'!$AP529="Muy Alta",'MAPA DE RIESGOS'!$AR529="Leve"),CONCATENATE("R",'MAPA DE RIESGOS'!$H529,"C",'MAPA DE RIESGOS'!$AF529),"")</f>
        <v/>
      </c>
      <c r="N34" s="355" t="str">
        <f>IF(AND('MAPA DE RIESGOS'!$AP530="Muy Alta",'MAPA DE RIESGOS'!$AR530="Leve"),CONCATENATE("R",'MAPA DE RIESGOS'!$H530,"C",'MAPA DE RIESGOS'!$AF530),"")</f>
        <v/>
      </c>
      <c r="O34" s="355" t="str">
        <f>IF(AND('MAPA DE RIESGOS'!$AP531="Muy Alta",'MAPA DE RIESGOS'!$AR531="Leve"),CONCATENATE("R",'MAPA DE RIESGOS'!$H531,"C",'MAPA DE RIESGOS'!$AF531),"")</f>
        <v/>
      </c>
      <c r="P34" s="355" t="str">
        <f>IF(AND('MAPA DE RIESGOS'!$AP532="Muy Alta",'MAPA DE RIESGOS'!$AR532="Leve"),CONCATENATE("R",'MAPA DE RIESGOS'!$H532,"C",'MAPA DE RIESGOS'!$AF532),"")</f>
        <v/>
      </c>
      <c r="Q34" s="355" t="str">
        <f>IF(AND('MAPA DE RIESGOS'!$AP533="Muy Alta",'MAPA DE RIESGOS'!$AR533="Leve"),CONCATENATE("R",'MAPA DE RIESGOS'!$H533,"C",'MAPA DE RIESGOS'!$AF533),"")</f>
        <v/>
      </c>
      <c r="R34" s="355" t="str">
        <f>IF(AND('MAPA DE RIESGOS'!$AP534="Muy Alta",'MAPA DE RIESGOS'!$AR534="Leve"),CONCATENATE("R",'MAPA DE RIESGOS'!$H534,"C",'MAPA DE RIESGOS'!$AF534),"")</f>
        <v/>
      </c>
      <c r="S34" s="355" t="str">
        <f>IF(AND('MAPA DE RIESGOS'!$AP535="Muy Alta",'MAPA DE RIESGOS'!$AR535="Leve"),CONCATENATE("R",'MAPA DE RIESGOS'!$H535,"C",'MAPA DE RIESGOS'!$AF535),"")</f>
        <v/>
      </c>
      <c r="T34" s="355" t="str">
        <f>IF(AND('MAPA DE RIESGOS'!$AP536="Muy Alta",'MAPA DE RIESGOS'!$AR536="Leve"),CONCATENATE("R",'MAPA DE RIESGOS'!$H536,"C",'MAPA DE RIESGOS'!$AF536),"")</f>
        <v/>
      </c>
      <c r="U34" s="355" t="str">
        <f>IF(AND('MAPA DE RIESGOS'!$AP537="Muy Alta",'MAPA DE RIESGOS'!$AR537="Leve"),CONCATENATE("R",'MAPA DE RIESGOS'!$H537,"C",'MAPA DE RIESGOS'!$AF537),"")</f>
        <v/>
      </c>
      <c r="V34" s="355" t="str">
        <f>IF(AND('MAPA DE RIESGOS'!$AP538="Muy Alta",'MAPA DE RIESGOS'!$AR538="Leve"),CONCATENATE("R",'MAPA DE RIESGOS'!$H538,"C",'MAPA DE RIESGOS'!$AF538),"")</f>
        <v/>
      </c>
      <c r="W34" s="355" t="str">
        <f>IF(AND('MAPA DE RIESGOS'!$AP539="Muy Alta",'MAPA DE RIESGOS'!$AR539="Leve"),CONCATENATE("R",'MAPA DE RIESGOS'!$H539,"C",'MAPA DE RIESGOS'!$AF539),"")</f>
        <v/>
      </c>
      <c r="X34" s="355" t="str">
        <f>IF(AND('MAPA DE RIESGOS'!$AP540="Muy Alta",'MAPA DE RIESGOS'!$AR540="Leve"),CONCATENATE("R",'MAPA DE RIESGOS'!$H540,"C",'MAPA DE RIESGOS'!$AF540),"")</f>
        <v/>
      </c>
      <c r="Y34" s="355" t="str">
        <f>IF(AND('MAPA DE RIESGOS'!$AP541="Muy Alta",'MAPA DE RIESGOS'!$AR541="Leve"),CONCATENATE("R",'MAPA DE RIESGOS'!$H541,"C",'MAPA DE RIESGOS'!$AF541),"")</f>
        <v/>
      </c>
      <c r="Z34" s="355" t="str">
        <f>IF(AND('MAPA DE RIESGOS'!$AP542="Muy Alta",'MAPA DE RIESGOS'!$AR542="Leve"),CONCATENATE("R",'MAPA DE RIESGOS'!$H542,"C",'MAPA DE RIESGOS'!$AF542),"")</f>
        <v/>
      </c>
      <c r="AA34" s="356" t="str">
        <f>IF(AND('MAPA DE RIESGOS'!$AP543="Muy Alta",'MAPA DE RIESGOS'!$AR543="Leve"),CONCATENATE("R",'MAPA DE RIESGOS'!$H543,"C",'MAPA DE RIESGOS'!$AF543),"")</f>
        <v/>
      </c>
      <c r="AB34" s="354" t="str">
        <f>IF(AND('MAPA DE RIESGOS'!$AP526="Muy Alta",'MAPA DE RIESGOS'!$AR526="Menor"),CONCATENATE("R",'MAPA DE RIESGOS'!$H526,"C",'MAPA DE RIESGOS'!$AF526),"")</f>
        <v/>
      </c>
      <c r="AC34" s="355" t="str">
        <f>IF(AND('MAPA DE RIESGOS'!$AP527="Muy Alta",'MAPA DE RIESGOS'!$AR527="Menor"),CONCATENATE("R",'MAPA DE RIESGOS'!$H527,"C",'MAPA DE RIESGOS'!$AF527),"")</f>
        <v/>
      </c>
      <c r="AD34" s="355" t="str">
        <f>IF(AND('MAPA DE RIESGOS'!$AP528="Muy Alta",'MAPA DE RIESGOS'!$AR528="Menor"),CONCATENATE("R",'MAPA DE RIESGOS'!$H528,"C",'MAPA DE RIESGOS'!$AF528),"")</f>
        <v/>
      </c>
      <c r="AE34" s="355" t="str">
        <f>IF(AND('MAPA DE RIESGOS'!$AP529="Muy Alta",'MAPA DE RIESGOS'!$AR529="Menor"),CONCATENATE("R",'MAPA DE RIESGOS'!$H529,"C",'MAPA DE RIESGOS'!$AF529),"")</f>
        <v/>
      </c>
      <c r="AF34" s="355" t="str">
        <f>IF(AND('MAPA DE RIESGOS'!$AP530="Muy Alta",'MAPA DE RIESGOS'!$AR530="Menor"),CONCATENATE("R",'MAPA DE RIESGOS'!$H530,"C",'MAPA DE RIESGOS'!$AF530),"")</f>
        <v/>
      </c>
      <c r="AG34" s="355" t="str">
        <f>IF(AND('MAPA DE RIESGOS'!$AP531="Muy Alta",'MAPA DE RIESGOS'!$AR531="Menor"),CONCATENATE("R",'MAPA DE RIESGOS'!$H531,"C",'MAPA DE RIESGOS'!$AF531),"")</f>
        <v/>
      </c>
      <c r="AH34" s="355" t="str">
        <f>IF(AND('MAPA DE RIESGOS'!$AP532="Muy Alta",'MAPA DE RIESGOS'!$AR532="Menor"),CONCATENATE("R",'MAPA DE RIESGOS'!$H532,"C",'MAPA DE RIESGOS'!$AF532),"")</f>
        <v/>
      </c>
      <c r="AI34" s="355" t="str">
        <f>IF(AND('MAPA DE RIESGOS'!$AP533="Muy Alta",'MAPA DE RIESGOS'!$AR533="Menor"),CONCATENATE("R",'MAPA DE RIESGOS'!$H533,"C",'MAPA DE RIESGOS'!$AF533),"")</f>
        <v/>
      </c>
      <c r="AJ34" s="355" t="str">
        <f>IF(AND('MAPA DE RIESGOS'!$AP534="Muy Alta",'MAPA DE RIESGOS'!$AR534="Menor"),CONCATENATE("R",'MAPA DE RIESGOS'!$H534,"C",'MAPA DE RIESGOS'!$AF534),"")</f>
        <v/>
      </c>
      <c r="AK34" s="355" t="str">
        <f>IF(AND('MAPA DE RIESGOS'!$AP535="Muy Alta",'MAPA DE RIESGOS'!$AR535="Menor"),CONCATENATE("R",'MAPA DE RIESGOS'!$H535,"C",'MAPA DE RIESGOS'!$AF535),"")</f>
        <v/>
      </c>
      <c r="AL34" s="355" t="str">
        <f>IF(AND('MAPA DE RIESGOS'!$AP536="Muy Alta",'MAPA DE RIESGOS'!$AR536="Menor"),CONCATENATE("R",'MAPA DE RIESGOS'!$H536,"C",'MAPA DE RIESGOS'!$AF536),"")</f>
        <v/>
      </c>
      <c r="AM34" s="355" t="str">
        <f>IF(AND('MAPA DE RIESGOS'!$AP537="Muy Alta",'MAPA DE RIESGOS'!$AR537="Menor"),CONCATENATE("R",'MAPA DE RIESGOS'!$H537,"C",'MAPA DE RIESGOS'!$AF537),"")</f>
        <v/>
      </c>
      <c r="AN34" s="355" t="str">
        <f>IF(AND('MAPA DE RIESGOS'!$AP538="Muy Alta",'MAPA DE RIESGOS'!$AR538="Menor"),CONCATENATE("R",'MAPA DE RIESGOS'!$H538,"C",'MAPA DE RIESGOS'!$AF538),"")</f>
        <v/>
      </c>
      <c r="AO34" s="355" t="str">
        <f>IF(AND('MAPA DE RIESGOS'!$AP539="Muy Alta",'MAPA DE RIESGOS'!$AR539="Menor"),CONCATENATE("R",'MAPA DE RIESGOS'!$H539,"C",'MAPA DE RIESGOS'!$AF539),"")</f>
        <v/>
      </c>
      <c r="AP34" s="355" t="str">
        <f>IF(AND('MAPA DE RIESGOS'!$AP540="Muy Alta",'MAPA DE RIESGOS'!$AR540="Menor"),CONCATENATE("R",'MAPA DE RIESGOS'!$H540,"C",'MAPA DE RIESGOS'!$AF540),"")</f>
        <v/>
      </c>
      <c r="AQ34" s="355" t="str">
        <f>IF(AND('MAPA DE RIESGOS'!$AP541="Muy Alta",'MAPA DE RIESGOS'!$AR541="Menor"),CONCATENATE("R",'MAPA DE RIESGOS'!$H541,"C",'MAPA DE RIESGOS'!$AF541),"")</f>
        <v/>
      </c>
      <c r="AR34" s="355" t="str">
        <f>IF(AND('MAPA DE RIESGOS'!$AP542="Muy Alta",'MAPA DE RIESGOS'!$AR542="Menor"),CONCATENATE("R",'MAPA DE RIESGOS'!$H542,"C",'MAPA DE RIESGOS'!$AF542),"")</f>
        <v/>
      </c>
      <c r="AS34" s="356" t="str">
        <f>IF(AND('MAPA DE RIESGOS'!$AP543="Muy Alta",'MAPA DE RIESGOS'!$AR543="Menor"),CONCATENATE("R",'MAPA DE RIESGOS'!$H543,"C",'MAPA DE RIESGOS'!$AF543),"")</f>
        <v/>
      </c>
      <c r="AT34" s="354" t="str">
        <f>IF(AND('MAPA DE RIESGOS'!$AP526="Muy Alta",'MAPA DE RIESGOS'!$AR526="Moderado"),CONCATENATE("R",'MAPA DE RIESGOS'!$H526,"C",'MAPA DE RIESGOS'!$AF526),"")</f>
        <v/>
      </c>
      <c r="AU34" s="355" t="str">
        <f>IF(AND('MAPA DE RIESGOS'!$AP527="Muy Alta",'MAPA DE RIESGOS'!$AR527="Moderado"),CONCATENATE("R",'MAPA DE RIESGOS'!$H527,"C",'MAPA DE RIESGOS'!$AF527),"")</f>
        <v/>
      </c>
      <c r="AV34" s="355" t="str">
        <f>IF(AND('MAPA DE RIESGOS'!$AP528="Muy Alta",'MAPA DE RIESGOS'!$AR528="Moderado"),CONCATENATE("R",'MAPA DE RIESGOS'!$H528,"C",'MAPA DE RIESGOS'!$AF528),"")</f>
        <v/>
      </c>
      <c r="AW34" s="355" t="str">
        <f>IF(AND('MAPA DE RIESGOS'!$AP529="Muy Alta",'MAPA DE RIESGOS'!$AR529="Moderado"),CONCATENATE("R",'MAPA DE RIESGOS'!$H529,"C",'MAPA DE RIESGOS'!$AF529),"")</f>
        <v/>
      </c>
      <c r="AX34" s="355" t="str">
        <f>IF(AND('MAPA DE RIESGOS'!$AP530="Muy Alta",'MAPA DE RIESGOS'!$AR530="Moderado"),CONCATENATE("R",'MAPA DE RIESGOS'!$H530,"C",'MAPA DE RIESGOS'!$AF530),"")</f>
        <v/>
      </c>
      <c r="AY34" s="355" t="str">
        <f>IF(AND('MAPA DE RIESGOS'!$AP531="Muy Alta",'MAPA DE RIESGOS'!$AR531="Moderado"),CONCATENATE("R",'MAPA DE RIESGOS'!$H531,"C",'MAPA DE RIESGOS'!$AF531),"")</f>
        <v/>
      </c>
      <c r="AZ34" s="355" t="str">
        <f>IF(AND('MAPA DE RIESGOS'!$AP532="Muy Alta",'MAPA DE RIESGOS'!$AR532="Moderado"),CONCATENATE("R",'MAPA DE RIESGOS'!$H532,"C",'MAPA DE RIESGOS'!$AF532),"")</f>
        <v/>
      </c>
      <c r="BA34" s="355" t="str">
        <f>IF(AND('MAPA DE RIESGOS'!$AP533="Muy Alta",'MAPA DE RIESGOS'!$AR533="Moderado"),CONCATENATE("R",'MAPA DE RIESGOS'!$H533,"C",'MAPA DE RIESGOS'!$AF533),"")</f>
        <v/>
      </c>
      <c r="BB34" s="355" t="str">
        <f>IF(AND('MAPA DE RIESGOS'!$AP534="Muy Alta",'MAPA DE RIESGOS'!$AR534="Moderado"),CONCATENATE("R",'MAPA DE RIESGOS'!$H534,"C",'MAPA DE RIESGOS'!$AF534),"")</f>
        <v/>
      </c>
      <c r="BC34" s="355" t="str">
        <f>IF(AND('MAPA DE RIESGOS'!$AP535="Muy Alta",'MAPA DE RIESGOS'!$AR535="Moderado"),CONCATENATE("R",'MAPA DE RIESGOS'!$H535,"C",'MAPA DE RIESGOS'!$AF535),"")</f>
        <v/>
      </c>
      <c r="BD34" s="355" t="str">
        <f>IF(AND('MAPA DE RIESGOS'!$AP536="Muy Alta",'MAPA DE RIESGOS'!$AR536="Moderado"),CONCATENATE("R",'MAPA DE RIESGOS'!$H536,"C",'MAPA DE RIESGOS'!$AF536),"")</f>
        <v/>
      </c>
      <c r="BE34" s="355" t="str">
        <f>IF(AND('MAPA DE RIESGOS'!$AP537="Muy Alta",'MAPA DE RIESGOS'!$AR537="Moderado"),CONCATENATE("R",'MAPA DE RIESGOS'!$H537,"C",'MAPA DE RIESGOS'!$AF537),"")</f>
        <v/>
      </c>
      <c r="BF34" s="355" t="str">
        <f>IF(AND('MAPA DE RIESGOS'!$AP538="Muy Alta",'MAPA DE RIESGOS'!$AR538="Moderado"),CONCATENATE("R",'MAPA DE RIESGOS'!$H538,"C",'MAPA DE RIESGOS'!$AF538),"")</f>
        <v/>
      </c>
      <c r="BG34" s="355" t="str">
        <f>IF(AND('MAPA DE RIESGOS'!$AP539="Muy Alta",'MAPA DE RIESGOS'!$AR539="Moderado"),CONCATENATE("R",'MAPA DE RIESGOS'!$H539,"C",'MAPA DE RIESGOS'!$AF539),"")</f>
        <v/>
      </c>
      <c r="BH34" s="355" t="str">
        <f>IF(AND('MAPA DE RIESGOS'!$AP540="Muy Alta",'MAPA DE RIESGOS'!$AR540="Moderado"),CONCATENATE("R",'MAPA DE RIESGOS'!$H540,"C",'MAPA DE RIESGOS'!$AF540),"")</f>
        <v/>
      </c>
      <c r="BI34" s="355" t="str">
        <f>IF(AND('MAPA DE RIESGOS'!$AP541="Muy Alta",'MAPA DE RIESGOS'!$AR541="Moderado"),CONCATENATE("R",'MAPA DE RIESGOS'!$H541,"C",'MAPA DE RIESGOS'!$AF541),"")</f>
        <v/>
      </c>
      <c r="BJ34" s="355" t="str">
        <f>IF(AND('MAPA DE RIESGOS'!$AP542="Muy Alta",'MAPA DE RIESGOS'!$AR542="Moderado"),CONCATENATE("R",'MAPA DE RIESGOS'!$H542,"C",'MAPA DE RIESGOS'!$AF542),"")</f>
        <v/>
      </c>
      <c r="BK34" s="356" t="str">
        <f>IF(AND('MAPA DE RIESGOS'!$AP543="Muy Alta",'MAPA DE RIESGOS'!$AR543="Moderado"),CONCATENATE("R",'MAPA DE RIESGOS'!$H543,"C",'MAPA DE RIESGOS'!$AF543),"")</f>
        <v/>
      </c>
      <c r="BL34" s="354" t="str">
        <f>IF(AND('MAPA DE RIESGOS'!$AP526="Muy Alta",'MAPA DE RIESGOS'!$AR526="Mayor"),CONCATENATE("R",'MAPA DE RIESGOS'!$H526,"C",'MAPA DE RIESGOS'!$AF526),"")</f>
        <v/>
      </c>
      <c r="BM34" s="355" t="str">
        <f>IF(AND('MAPA DE RIESGOS'!$AP527="Muy Alta",'MAPA DE RIESGOS'!$AR527="Mayor"),CONCATENATE("R",'MAPA DE RIESGOS'!$H527,"C",'MAPA DE RIESGOS'!$AF527),"")</f>
        <v/>
      </c>
      <c r="BN34" s="355" t="str">
        <f>IF(AND('MAPA DE RIESGOS'!$AP528="Muy Alta",'MAPA DE RIESGOS'!$AR528="Mayor"),CONCATENATE("R",'MAPA DE RIESGOS'!$H528,"C",'MAPA DE RIESGOS'!$AF528),"")</f>
        <v/>
      </c>
      <c r="BO34" s="355" t="str">
        <f>IF(AND('MAPA DE RIESGOS'!$AP529="Muy Alta",'MAPA DE RIESGOS'!$AR529="Mayor"),CONCATENATE("R",'MAPA DE RIESGOS'!$H529,"C",'MAPA DE RIESGOS'!$AF529),"")</f>
        <v/>
      </c>
      <c r="BP34" s="355" t="str">
        <f>IF(AND('MAPA DE RIESGOS'!$AP530="Muy Alta",'MAPA DE RIESGOS'!$AR530="Mayor"),CONCATENATE("R",'MAPA DE RIESGOS'!$H530,"C",'MAPA DE RIESGOS'!$AF530),"")</f>
        <v/>
      </c>
      <c r="BQ34" s="355" t="str">
        <f>IF(AND('MAPA DE RIESGOS'!$AP531="Muy Alta",'MAPA DE RIESGOS'!$AR531="Mayor"),CONCATENATE("R",'MAPA DE RIESGOS'!$H531,"C",'MAPA DE RIESGOS'!$AF531),"")</f>
        <v/>
      </c>
      <c r="BR34" s="355" t="str">
        <f>IF(AND('MAPA DE RIESGOS'!$AP532="Muy Alta",'MAPA DE RIESGOS'!$AR532="Mayor"),CONCATENATE("R",'MAPA DE RIESGOS'!$H532,"C",'MAPA DE RIESGOS'!$AF532),"")</f>
        <v/>
      </c>
      <c r="BS34" s="355" t="str">
        <f>IF(AND('MAPA DE RIESGOS'!$AP533="Muy Alta",'MAPA DE RIESGOS'!$AR533="Mayor"),CONCATENATE("R",'MAPA DE RIESGOS'!$H533,"C",'MAPA DE RIESGOS'!$AF533),"")</f>
        <v/>
      </c>
      <c r="BT34" s="355" t="str">
        <f>IF(AND('MAPA DE RIESGOS'!$AP534="Muy Alta",'MAPA DE RIESGOS'!$AR534="Mayor"),CONCATENATE("R",'MAPA DE RIESGOS'!$H534,"C",'MAPA DE RIESGOS'!$AF534),"")</f>
        <v/>
      </c>
      <c r="BU34" s="355" t="str">
        <f>IF(AND('MAPA DE RIESGOS'!$AP535="Muy Alta",'MAPA DE RIESGOS'!$AR535="Mayor"),CONCATENATE("R",'MAPA DE RIESGOS'!$H535,"C",'MAPA DE RIESGOS'!$AF535),"")</f>
        <v/>
      </c>
      <c r="BV34" s="355" t="str">
        <f>IF(AND('MAPA DE RIESGOS'!$AP536="Muy Alta",'MAPA DE RIESGOS'!$AR536="Mayor"),CONCATENATE("R",'MAPA DE RIESGOS'!$H536,"C",'MAPA DE RIESGOS'!$AF536),"")</f>
        <v/>
      </c>
      <c r="BW34" s="355" t="str">
        <f>IF(AND('MAPA DE RIESGOS'!$AP537="Muy Alta",'MAPA DE RIESGOS'!$AR537="Mayor"),CONCATENATE("R",'MAPA DE RIESGOS'!$H537,"C",'MAPA DE RIESGOS'!$AF537),"")</f>
        <v/>
      </c>
      <c r="BX34" s="355" t="str">
        <f>IF(AND('MAPA DE RIESGOS'!$AP538="Muy Alta",'MAPA DE RIESGOS'!$AR538="Mayor"),CONCATENATE("R",'MAPA DE RIESGOS'!$H538,"C",'MAPA DE RIESGOS'!$AF538),"")</f>
        <v/>
      </c>
      <c r="BY34" s="355" t="str">
        <f>IF(AND('MAPA DE RIESGOS'!$AP539="Muy Alta",'MAPA DE RIESGOS'!$AR539="Mayor"),CONCATENATE("R",'MAPA DE RIESGOS'!$H539,"C",'MAPA DE RIESGOS'!$AF539),"")</f>
        <v/>
      </c>
      <c r="BZ34" s="355" t="str">
        <f>IF(AND('MAPA DE RIESGOS'!$AP540="Muy Alta",'MAPA DE RIESGOS'!$AR540="Mayor"),CONCATENATE("R",'MAPA DE RIESGOS'!$H540,"C",'MAPA DE RIESGOS'!$AF540),"")</f>
        <v/>
      </c>
      <c r="CA34" s="355" t="str">
        <f>IF(AND('MAPA DE RIESGOS'!$AP541="Muy Alta",'MAPA DE RIESGOS'!$AR541="Mayor"),CONCATENATE("R",'MAPA DE RIESGOS'!$H541,"C",'MAPA DE RIESGOS'!$AF541),"")</f>
        <v/>
      </c>
      <c r="CB34" s="355" t="str">
        <f>IF(AND('MAPA DE RIESGOS'!$AP542="Muy Alta",'MAPA DE RIESGOS'!$AR542="Mayor"),CONCATENATE("R",'MAPA DE RIESGOS'!$H542,"C",'MAPA DE RIESGOS'!$AF542),"")</f>
        <v/>
      </c>
      <c r="CC34" s="356" t="str">
        <f>IF(AND('MAPA DE RIESGOS'!$AP543="Muy Alta",'MAPA DE RIESGOS'!$AR543="Mayor"),CONCATENATE("R",'MAPA DE RIESGOS'!$H543,"C",'MAPA DE RIESGOS'!$AF543),"")</f>
        <v/>
      </c>
      <c r="CD34" s="357" t="str">
        <f>IF(AND('MAPA DE RIESGOS'!$AP526="Muy Alta",'MAPA DE RIESGOS'!$AR526="Catastrófico"),CONCATENATE("R",'MAPA DE RIESGOS'!$H526,"C",'MAPA DE RIESGOS'!$AF526),"")</f>
        <v/>
      </c>
      <c r="CE34" s="357" t="str">
        <f>IF(AND('MAPA DE RIESGOS'!$AP527="Muy Alta",'MAPA DE RIESGOS'!$AR527="Catastrófico"),CONCATENATE("R",'MAPA DE RIESGOS'!$H527,"C",'MAPA DE RIESGOS'!$AF527),"")</f>
        <v/>
      </c>
      <c r="CF34" s="357" t="str">
        <f>IF(AND('MAPA DE RIESGOS'!$AP528="Muy Alta",'MAPA DE RIESGOS'!$AR528="Catastrófico"),CONCATENATE("R",'MAPA DE RIESGOS'!$H528,"C",'MAPA DE RIESGOS'!$AF528),"")</f>
        <v/>
      </c>
      <c r="CG34" s="357" t="str">
        <f>IF(AND('MAPA DE RIESGOS'!$AP529="Muy Alta",'MAPA DE RIESGOS'!$AR529="Catastrófico"),CONCATENATE("R",'MAPA DE RIESGOS'!$H529,"C",'MAPA DE RIESGOS'!$AF529),"")</f>
        <v/>
      </c>
      <c r="CH34" s="357" t="str">
        <f>IF(AND('MAPA DE RIESGOS'!$AP530="Muy Alta",'MAPA DE RIESGOS'!$AR530="Catastrófico"),CONCATENATE("R",'MAPA DE RIESGOS'!$H530,"C",'MAPA DE RIESGOS'!$AF530),"")</f>
        <v/>
      </c>
      <c r="CI34" s="357" t="str">
        <f>IF(AND('MAPA DE RIESGOS'!$AP531="Muy Alta",'MAPA DE RIESGOS'!$AR531="Catastrófico"),CONCATENATE("R",'MAPA DE RIESGOS'!$H531,"C",'MAPA DE RIESGOS'!$AF531),"")</f>
        <v/>
      </c>
      <c r="CJ34" s="357" t="str">
        <f>IF(AND('MAPA DE RIESGOS'!$AP532="Muy Alta",'MAPA DE RIESGOS'!$AR532="Catastrófico"),CONCATENATE("R",'MAPA DE RIESGOS'!$H532,"C",'MAPA DE RIESGOS'!$AF532),"")</f>
        <v/>
      </c>
      <c r="CK34" s="357" t="str">
        <f>IF(AND('MAPA DE RIESGOS'!$AP533="Muy Alta",'MAPA DE RIESGOS'!$AR533="Catastrófico"),CONCATENATE("R",'MAPA DE RIESGOS'!$H533,"C",'MAPA DE RIESGOS'!$AF533),"")</f>
        <v/>
      </c>
      <c r="CL34" s="357" t="str">
        <f>IF(AND('MAPA DE RIESGOS'!$AP534="Muy Alta",'MAPA DE RIESGOS'!$AR534="Catastrófico"),CONCATENATE("R",'MAPA DE RIESGOS'!$H534,"C",'MAPA DE RIESGOS'!$AF534),"")</f>
        <v/>
      </c>
      <c r="CM34" s="357" t="str">
        <f>IF(AND('MAPA DE RIESGOS'!$AP535="Muy Alta",'MAPA DE RIESGOS'!$AR535="Catastrófico"),CONCATENATE("R",'MAPA DE RIESGOS'!$H535,"C",'MAPA DE RIESGOS'!$AF535),"")</f>
        <v/>
      </c>
      <c r="CN34" s="357" t="str">
        <f>IF(AND('MAPA DE RIESGOS'!$AP536="Muy Alta",'MAPA DE RIESGOS'!$AR536="Catastrófico"),CONCATENATE("R",'MAPA DE RIESGOS'!$H536,"C",'MAPA DE RIESGOS'!$AF536),"")</f>
        <v/>
      </c>
      <c r="CO34" s="357" t="str">
        <f>IF(AND('MAPA DE RIESGOS'!$AP537="Muy Alta",'MAPA DE RIESGOS'!$AR537="Catastrófico"),CONCATENATE("R",'MAPA DE RIESGOS'!$H537,"C",'MAPA DE RIESGOS'!$AF537),"")</f>
        <v/>
      </c>
      <c r="CP34" s="357" t="str">
        <f>IF(AND('MAPA DE RIESGOS'!$AP538="Muy Alta",'MAPA DE RIESGOS'!$AR538="Catastrófico"),CONCATENATE("R",'MAPA DE RIESGOS'!$H538,"C",'MAPA DE RIESGOS'!$AF538),"")</f>
        <v/>
      </c>
      <c r="CQ34" s="357" t="str">
        <f>IF(AND('MAPA DE RIESGOS'!$AP539="Muy Alta",'MAPA DE RIESGOS'!$AR539="Catastrófico"),CONCATENATE("R",'MAPA DE RIESGOS'!$H539,"C",'MAPA DE RIESGOS'!$AF539),"")</f>
        <v/>
      </c>
      <c r="CR34" s="357" t="str">
        <f>IF(AND('MAPA DE RIESGOS'!$AP540="Muy Alta",'MAPA DE RIESGOS'!$AR540="Catastrófico"),CONCATENATE("R",'MAPA DE RIESGOS'!$H540,"C",'MAPA DE RIESGOS'!$AF540),"")</f>
        <v/>
      </c>
      <c r="CS34" s="357" t="str">
        <f>IF(AND('MAPA DE RIESGOS'!$AP541="Muy Alta",'MAPA DE RIESGOS'!$AR541="Catastrófico"),CONCATENATE("R",'MAPA DE RIESGOS'!$H541,"C",'MAPA DE RIESGOS'!$AF541),"")</f>
        <v/>
      </c>
      <c r="CT34" s="357" t="str">
        <f>IF(AND('MAPA DE RIESGOS'!$AP542="Muy Alta",'MAPA DE RIESGOS'!$AR542="Catastrófico"),CONCATENATE("R",'MAPA DE RIESGOS'!$H542,"C",'MAPA DE RIESGOS'!$AF542),"")</f>
        <v/>
      </c>
      <c r="CU34" s="358" t="str">
        <f>IF(AND('MAPA DE RIESGOS'!$AP543="Muy Alta",'MAPA DE RIESGOS'!$AR543="Catastrófico"),CONCATENATE("R",'MAPA DE RIESGOS'!$H543,"C",'MAPA DE RIESGOS'!$AF543),"")</f>
        <v/>
      </c>
      <c r="CV34" s="67"/>
      <c r="CW34" s="900"/>
      <c r="CX34" s="901"/>
      <c r="CY34" s="901"/>
      <c r="CZ34" s="901"/>
      <c r="DA34" s="901"/>
      <c r="DB34" s="902"/>
    </row>
    <row r="35" spans="2:106" ht="32.5" customHeight="1">
      <c r="B35" s="893"/>
      <c r="C35" s="893"/>
      <c r="D35" s="894"/>
      <c r="E35" s="882"/>
      <c r="F35" s="883"/>
      <c r="G35" s="883"/>
      <c r="H35" s="883"/>
      <c r="I35" s="884"/>
      <c r="J35" s="354" t="str">
        <f>IF(AND('MAPA DE RIESGOS'!$AP544="Muy Alta",'MAPA DE RIESGOS'!$AR544="Leve"),CONCATENATE("R",'MAPA DE RIESGOS'!$H544,"C",'MAPA DE RIESGOS'!$AF544),"")</f>
        <v/>
      </c>
      <c r="K35" s="355" t="str">
        <f>IF(AND('MAPA DE RIESGOS'!$AP545="Muy Alta",'MAPA DE RIESGOS'!$AR545="Leve"),CONCATENATE("R",'MAPA DE RIESGOS'!$H545,"C",'MAPA DE RIESGOS'!$AF545),"")</f>
        <v/>
      </c>
      <c r="L35" s="355" t="str">
        <f>IF(AND('MAPA DE RIESGOS'!$AP546="Muy Alta",'MAPA DE RIESGOS'!$AR546="Leve"),CONCATENATE("R",'MAPA DE RIESGOS'!$H546,"C",'MAPA DE RIESGOS'!$AF546),"")</f>
        <v/>
      </c>
      <c r="M35" s="355" t="str">
        <f>IF(AND('MAPA DE RIESGOS'!$AP547="Muy Alta",'MAPA DE RIESGOS'!$AR547="Leve"),CONCATENATE("R",'MAPA DE RIESGOS'!$H547,"C",'MAPA DE RIESGOS'!$AF547),"")</f>
        <v/>
      </c>
      <c r="N35" s="355" t="str">
        <f>IF(AND('MAPA DE RIESGOS'!$AP548="Muy Alta",'MAPA DE RIESGOS'!$AR548="Leve"),CONCATENATE("R",'MAPA DE RIESGOS'!$H548,"C",'MAPA DE RIESGOS'!$AF548),"")</f>
        <v/>
      </c>
      <c r="O35" s="355" t="str">
        <f>IF(AND('MAPA DE RIESGOS'!$AP549="Muy Alta",'MAPA DE RIESGOS'!$AR549="Leve"),CONCATENATE("R",'MAPA DE RIESGOS'!$H549,"C",'MAPA DE RIESGOS'!$AF549),"")</f>
        <v/>
      </c>
      <c r="P35" s="355" t="str">
        <f>IF(AND('MAPA DE RIESGOS'!$AP550="Muy Alta",'MAPA DE RIESGOS'!$AR550="Leve"),CONCATENATE("R",'MAPA DE RIESGOS'!$H550,"C",'MAPA DE RIESGOS'!$AF550),"")</f>
        <v/>
      </c>
      <c r="Q35" s="355" t="str">
        <f>IF(AND('MAPA DE RIESGOS'!$AP551="Muy Alta",'MAPA DE RIESGOS'!$AR551="Leve"),CONCATENATE("R",'MAPA DE RIESGOS'!$H551,"C",'MAPA DE RIESGOS'!$AF551),"")</f>
        <v/>
      </c>
      <c r="R35" s="355" t="str">
        <f>IF(AND('MAPA DE RIESGOS'!$AP552="Muy Alta",'MAPA DE RIESGOS'!$AR552="Leve"),CONCATENATE("R",'MAPA DE RIESGOS'!$H552,"C",'MAPA DE RIESGOS'!$AF552),"")</f>
        <v/>
      </c>
      <c r="S35" s="355" t="str">
        <f>IF(AND('MAPA DE RIESGOS'!$AP553="Muy Alta",'MAPA DE RIESGOS'!$AR553="Leve"),CONCATENATE("R",'MAPA DE RIESGOS'!$H553,"C",'MAPA DE RIESGOS'!$AF553),"")</f>
        <v/>
      </c>
      <c r="T35" s="355" t="str">
        <f>IF(AND('MAPA DE RIESGOS'!$AP554="Muy Alta",'MAPA DE RIESGOS'!$AR554="Leve"),CONCATENATE("R",'MAPA DE RIESGOS'!$H554,"C",'MAPA DE RIESGOS'!$AF554),"")</f>
        <v/>
      </c>
      <c r="U35" s="355" t="str">
        <f>IF(AND('MAPA DE RIESGOS'!$AP555="Muy Alta",'MAPA DE RIESGOS'!$AR555="Leve"),CONCATENATE("R",'MAPA DE RIESGOS'!$H555,"C",'MAPA DE RIESGOS'!$AF555),"")</f>
        <v/>
      </c>
      <c r="V35" s="355" t="str">
        <f>IF(AND('MAPA DE RIESGOS'!$AP556="Muy Alta",'MAPA DE RIESGOS'!$AR556="Leve"),CONCATENATE("R",'MAPA DE RIESGOS'!$H556,"C",'MAPA DE RIESGOS'!$AF556),"")</f>
        <v/>
      </c>
      <c r="W35" s="355" t="str">
        <f>IF(AND('MAPA DE RIESGOS'!$AP557="Muy Alta",'MAPA DE RIESGOS'!$AR557="Leve"),CONCATENATE("R",'MAPA DE RIESGOS'!$H557,"C",'MAPA DE RIESGOS'!$AF557),"")</f>
        <v/>
      </c>
      <c r="X35" s="355" t="str">
        <f>IF(AND('MAPA DE RIESGOS'!$AP558="Muy Alta",'MAPA DE RIESGOS'!$AR558="Leve"),CONCATENATE("R",'MAPA DE RIESGOS'!$H558,"C",'MAPA DE RIESGOS'!$AF558),"")</f>
        <v/>
      </c>
      <c r="Y35" s="355" t="str">
        <f>IF(AND('MAPA DE RIESGOS'!$AP559="Muy Alta",'MAPA DE RIESGOS'!$AR559="Leve"),CONCATENATE("R",'MAPA DE RIESGOS'!$H559,"C",'MAPA DE RIESGOS'!$AF559),"")</f>
        <v/>
      </c>
      <c r="Z35" s="355" t="str">
        <f>IF(AND('MAPA DE RIESGOS'!$AP560="Muy Alta",'MAPA DE RIESGOS'!$AR560="Leve"),CONCATENATE("R",'MAPA DE RIESGOS'!$H560,"C",'MAPA DE RIESGOS'!$AF560),"")</f>
        <v/>
      </c>
      <c r="AA35" s="356" t="str">
        <f>IF(AND('MAPA DE RIESGOS'!$AP561="Muy Alta",'MAPA DE RIESGOS'!$AR561="Leve"),CONCATENATE("R",'MAPA DE RIESGOS'!$H561,"C",'MAPA DE RIESGOS'!$AF561),"")</f>
        <v/>
      </c>
      <c r="AB35" s="354" t="str">
        <f>IF(AND('MAPA DE RIESGOS'!$AP544="Muy Alta",'MAPA DE RIESGOS'!$AR544="Menor"),CONCATENATE("R",'MAPA DE RIESGOS'!$H544,"C",'MAPA DE RIESGOS'!$AF544),"")</f>
        <v/>
      </c>
      <c r="AC35" s="355" t="str">
        <f>IF(AND('MAPA DE RIESGOS'!$AP545="Muy Alta",'MAPA DE RIESGOS'!$AR545="Menor"),CONCATENATE("R",'MAPA DE RIESGOS'!$H545,"C",'MAPA DE RIESGOS'!$AF545),"")</f>
        <v/>
      </c>
      <c r="AD35" s="355" t="str">
        <f>IF(AND('MAPA DE RIESGOS'!$AP546="Muy Alta",'MAPA DE RIESGOS'!$AR546="Menor"),CONCATENATE("R",'MAPA DE RIESGOS'!$H546,"C",'MAPA DE RIESGOS'!$AF546),"")</f>
        <v/>
      </c>
      <c r="AE35" s="355" t="str">
        <f>IF(AND('MAPA DE RIESGOS'!$AP547="Muy Alta",'MAPA DE RIESGOS'!$AR547="Menor"),CONCATENATE("R",'MAPA DE RIESGOS'!$H547,"C",'MAPA DE RIESGOS'!$AF547),"")</f>
        <v/>
      </c>
      <c r="AF35" s="355" t="str">
        <f>IF(AND('MAPA DE RIESGOS'!$AP548="Muy Alta",'MAPA DE RIESGOS'!$AR548="Menor"),CONCATENATE("R",'MAPA DE RIESGOS'!$H548,"C",'MAPA DE RIESGOS'!$AF548),"")</f>
        <v/>
      </c>
      <c r="AG35" s="355" t="str">
        <f>IF(AND('MAPA DE RIESGOS'!$AP549="Muy Alta",'MAPA DE RIESGOS'!$AR549="Menor"),CONCATENATE("R",'MAPA DE RIESGOS'!$H549,"C",'MAPA DE RIESGOS'!$AF549),"")</f>
        <v/>
      </c>
      <c r="AH35" s="355" t="str">
        <f>IF(AND('MAPA DE RIESGOS'!$AP550="Muy Alta",'MAPA DE RIESGOS'!$AR550="Menor"),CONCATENATE("R",'MAPA DE RIESGOS'!$H550,"C",'MAPA DE RIESGOS'!$AF550),"")</f>
        <v/>
      </c>
      <c r="AI35" s="355" t="str">
        <f>IF(AND('MAPA DE RIESGOS'!$AP551="Muy Alta",'MAPA DE RIESGOS'!$AR551="Menor"),CONCATENATE("R",'MAPA DE RIESGOS'!$H551,"C",'MAPA DE RIESGOS'!$AF551),"")</f>
        <v/>
      </c>
      <c r="AJ35" s="355" t="str">
        <f>IF(AND('MAPA DE RIESGOS'!$AP552="Muy Alta",'MAPA DE RIESGOS'!$AR552="Menor"),CONCATENATE("R",'MAPA DE RIESGOS'!$H552,"C",'MAPA DE RIESGOS'!$AF552),"")</f>
        <v/>
      </c>
      <c r="AK35" s="355" t="str">
        <f>IF(AND('MAPA DE RIESGOS'!$AP553="Muy Alta",'MAPA DE RIESGOS'!$AR553="Menor"),CONCATENATE("R",'MAPA DE RIESGOS'!$H553,"C",'MAPA DE RIESGOS'!$AF553),"")</f>
        <v/>
      </c>
      <c r="AL35" s="355" t="str">
        <f>IF(AND('MAPA DE RIESGOS'!$AP554="Muy Alta",'MAPA DE RIESGOS'!$AR554="Menor"),CONCATENATE("R",'MAPA DE RIESGOS'!$H554,"C",'MAPA DE RIESGOS'!$AF554),"")</f>
        <v/>
      </c>
      <c r="AM35" s="355" t="str">
        <f>IF(AND('MAPA DE RIESGOS'!$AP555="Muy Alta",'MAPA DE RIESGOS'!$AR555="Menor"),CONCATENATE("R",'MAPA DE RIESGOS'!$H555,"C",'MAPA DE RIESGOS'!$AF555),"")</f>
        <v/>
      </c>
      <c r="AN35" s="355" t="str">
        <f>IF(AND('MAPA DE RIESGOS'!$AP556="Muy Alta",'MAPA DE RIESGOS'!$AR556="Menor"),CONCATENATE("R",'MAPA DE RIESGOS'!$H556,"C",'MAPA DE RIESGOS'!$AF556),"")</f>
        <v/>
      </c>
      <c r="AO35" s="355" t="str">
        <f>IF(AND('MAPA DE RIESGOS'!$AP557="Muy Alta",'MAPA DE RIESGOS'!$AR557="Menor"),CONCATENATE("R",'MAPA DE RIESGOS'!$H557,"C",'MAPA DE RIESGOS'!$AF557),"")</f>
        <v/>
      </c>
      <c r="AP35" s="355" t="str">
        <f>IF(AND('MAPA DE RIESGOS'!$AP558="Muy Alta",'MAPA DE RIESGOS'!$AR558="Menor"),CONCATENATE("R",'MAPA DE RIESGOS'!$H558,"C",'MAPA DE RIESGOS'!$AF558),"")</f>
        <v/>
      </c>
      <c r="AQ35" s="355" t="str">
        <f>IF(AND('MAPA DE RIESGOS'!$AP559="Muy Alta",'MAPA DE RIESGOS'!$AR559="Menor"),CONCATENATE("R",'MAPA DE RIESGOS'!$H559,"C",'MAPA DE RIESGOS'!$AF559),"")</f>
        <v/>
      </c>
      <c r="AR35" s="355" t="str">
        <f>IF(AND('MAPA DE RIESGOS'!$AP560="Muy Alta",'MAPA DE RIESGOS'!$AR560="Menor"),CONCATENATE("R",'MAPA DE RIESGOS'!$H560,"C",'MAPA DE RIESGOS'!$AF560),"")</f>
        <v/>
      </c>
      <c r="AS35" s="356" t="str">
        <f>IF(AND('MAPA DE RIESGOS'!$AP561="Muy Alta",'MAPA DE RIESGOS'!$AR561="Menor"),CONCATENATE("R",'MAPA DE RIESGOS'!$H561,"C",'MAPA DE RIESGOS'!$AF561),"")</f>
        <v/>
      </c>
      <c r="AT35" s="354" t="str">
        <f>IF(AND('MAPA DE RIESGOS'!$AP544="Muy Alta",'MAPA DE RIESGOS'!$AR544="Moderado"),CONCATENATE("R",'MAPA DE RIESGOS'!$H544,"C",'MAPA DE RIESGOS'!$AF544),"")</f>
        <v/>
      </c>
      <c r="AU35" s="355" t="str">
        <f>IF(AND('MAPA DE RIESGOS'!$AP545="Muy Alta",'MAPA DE RIESGOS'!$AR545="Moderado"),CONCATENATE("R",'MAPA DE RIESGOS'!$H545,"C",'MAPA DE RIESGOS'!$AF545),"")</f>
        <v/>
      </c>
      <c r="AV35" s="355" t="str">
        <f>IF(AND('MAPA DE RIESGOS'!$AP546="Muy Alta",'MAPA DE RIESGOS'!$AR546="Moderado"),CONCATENATE("R",'MAPA DE RIESGOS'!$H546,"C",'MAPA DE RIESGOS'!$AF546),"")</f>
        <v/>
      </c>
      <c r="AW35" s="355" t="str">
        <f>IF(AND('MAPA DE RIESGOS'!$AP547="Muy Alta",'MAPA DE RIESGOS'!$AR547="Moderado"),CONCATENATE("R",'MAPA DE RIESGOS'!$H547,"C",'MAPA DE RIESGOS'!$AF547),"")</f>
        <v/>
      </c>
      <c r="AX35" s="355" t="str">
        <f>IF(AND('MAPA DE RIESGOS'!$AP548="Muy Alta",'MAPA DE RIESGOS'!$AR548="Moderado"),CONCATENATE("R",'MAPA DE RIESGOS'!$H548,"C",'MAPA DE RIESGOS'!$AF548),"")</f>
        <v/>
      </c>
      <c r="AY35" s="355" t="str">
        <f>IF(AND('MAPA DE RIESGOS'!$AP549="Muy Alta",'MAPA DE RIESGOS'!$AR549="Moderado"),CONCATENATE("R",'MAPA DE RIESGOS'!$H549,"C",'MAPA DE RIESGOS'!$AF549),"")</f>
        <v/>
      </c>
      <c r="AZ35" s="355" t="str">
        <f>IF(AND('MAPA DE RIESGOS'!$AP550="Muy Alta",'MAPA DE RIESGOS'!$AR550="Moderado"),CONCATENATE("R",'MAPA DE RIESGOS'!$H550,"C",'MAPA DE RIESGOS'!$AF550),"")</f>
        <v/>
      </c>
      <c r="BA35" s="355" t="str">
        <f>IF(AND('MAPA DE RIESGOS'!$AP551="Muy Alta",'MAPA DE RIESGOS'!$AR551="Moderado"),CONCATENATE("R",'MAPA DE RIESGOS'!$H551,"C",'MAPA DE RIESGOS'!$AF551),"")</f>
        <v/>
      </c>
      <c r="BB35" s="355" t="str">
        <f>IF(AND('MAPA DE RIESGOS'!$AP552="Muy Alta",'MAPA DE RIESGOS'!$AR552="Moderado"),CONCATENATE("R",'MAPA DE RIESGOS'!$H552,"C",'MAPA DE RIESGOS'!$AF552),"")</f>
        <v/>
      </c>
      <c r="BC35" s="355" t="str">
        <f>IF(AND('MAPA DE RIESGOS'!$AP553="Muy Alta",'MAPA DE RIESGOS'!$AR553="Moderado"),CONCATENATE("R",'MAPA DE RIESGOS'!$H553,"C",'MAPA DE RIESGOS'!$AF553),"")</f>
        <v/>
      </c>
      <c r="BD35" s="355" t="str">
        <f>IF(AND('MAPA DE RIESGOS'!$AP554="Muy Alta",'MAPA DE RIESGOS'!$AR554="Moderado"),CONCATENATE("R",'MAPA DE RIESGOS'!$H554,"C",'MAPA DE RIESGOS'!$AF554),"")</f>
        <v/>
      </c>
      <c r="BE35" s="355" t="str">
        <f>IF(AND('MAPA DE RIESGOS'!$AP555="Muy Alta",'MAPA DE RIESGOS'!$AR555="Moderado"),CONCATENATE("R",'MAPA DE RIESGOS'!$H555,"C",'MAPA DE RIESGOS'!$AF555),"")</f>
        <v/>
      </c>
      <c r="BF35" s="355" t="str">
        <f>IF(AND('MAPA DE RIESGOS'!$AP556="Muy Alta",'MAPA DE RIESGOS'!$AR556="Moderado"),CONCATENATE("R",'MAPA DE RIESGOS'!$H556,"C",'MAPA DE RIESGOS'!$AF556),"")</f>
        <v/>
      </c>
      <c r="BG35" s="355" t="str">
        <f>IF(AND('MAPA DE RIESGOS'!$AP557="Muy Alta",'MAPA DE RIESGOS'!$AR557="Moderado"),CONCATENATE("R",'MAPA DE RIESGOS'!$H557,"C",'MAPA DE RIESGOS'!$AF557),"")</f>
        <v/>
      </c>
      <c r="BH35" s="355" t="str">
        <f>IF(AND('MAPA DE RIESGOS'!$AP558="Muy Alta",'MAPA DE RIESGOS'!$AR558="Moderado"),CONCATENATE("R",'MAPA DE RIESGOS'!$H558,"C",'MAPA DE RIESGOS'!$AF558),"")</f>
        <v/>
      </c>
      <c r="BI35" s="355" t="str">
        <f>IF(AND('MAPA DE RIESGOS'!$AP559="Muy Alta",'MAPA DE RIESGOS'!$AR559="Moderado"),CONCATENATE("R",'MAPA DE RIESGOS'!$H559,"C",'MAPA DE RIESGOS'!$AF559),"")</f>
        <v/>
      </c>
      <c r="BJ35" s="355" t="str">
        <f>IF(AND('MAPA DE RIESGOS'!$AP560="Muy Alta",'MAPA DE RIESGOS'!$AR560="Moderado"),CONCATENATE("R",'MAPA DE RIESGOS'!$H560,"C",'MAPA DE RIESGOS'!$AF560),"")</f>
        <v/>
      </c>
      <c r="BK35" s="356" t="str">
        <f>IF(AND('MAPA DE RIESGOS'!$AP561="Muy Alta",'MAPA DE RIESGOS'!$AR561="Moderado"),CONCATENATE("R",'MAPA DE RIESGOS'!$H561,"C",'MAPA DE RIESGOS'!$AF561),"")</f>
        <v/>
      </c>
      <c r="BL35" s="354" t="str">
        <f>IF(AND('MAPA DE RIESGOS'!$AP544="Muy Alta",'MAPA DE RIESGOS'!$AR544="Mayor"),CONCATENATE("R",'MAPA DE RIESGOS'!$H544,"C",'MAPA DE RIESGOS'!$AF544),"")</f>
        <v/>
      </c>
      <c r="BM35" s="355" t="str">
        <f>IF(AND('MAPA DE RIESGOS'!$AP545="Muy Alta",'MAPA DE RIESGOS'!$AR545="Mayor"),CONCATENATE("R",'MAPA DE RIESGOS'!$H545,"C",'MAPA DE RIESGOS'!$AF545),"")</f>
        <v/>
      </c>
      <c r="BN35" s="355" t="str">
        <f>IF(AND('MAPA DE RIESGOS'!$AP546="Muy Alta",'MAPA DE RIESGOS'!$AR546="Mayor"),CONCATENATE("R",'MAPA DE RIESGOS'!$H546,"C",'MAPA DE RIESGOS'!$AF546),"")</f>
        <v/>
      </c>
      <c r="BO35" s="355" t="str">
        <f>IF(AND('MAPA DE RIESGOS'!$AP547="Muy Alta",'MAPA DE RIESGOS'!$AR547="Mayor"),CONCATENATE("R",'MAPA DE RIESGOS'!$H547,"C",'MAPA DE RIESGOS'!$AF547),"")</f>
        <v/>
      </c>
      <c r="BP35" s="355" t="str">
        <f>IF(AND('MAPA DE RIESGOS'!$AP548="Muy Alta",'MAPA DE RIESGOS'!$AR548="Mayor"),CONCATENATE("R",'MAPA DE RIESGOS'!$H548,"C",'MAPA DE RIESGOS'!$AF548),"")</f>
        <v/>
      </c>
      <c r="BQ35" s="355" t="str">
        <f>IF(AND('MAPA DE RIESGOS'!$AP549="Muy Alta",'MAPA DE RIESGOS'!$AR549="Mayor"),CONCATENATE("R",'MAPA DE RIESGOS'!$H549,"C",'MAPA DE RIESGOS'!$AF549),"")</f>
        <v/>
      </c>
      <c r="BR35" s="355" t="str">
        <f>IF(AND('MAPA DE RIESGOS'!$AP550="Muy Alta",'MAPA DE RIESGOS'!$AR550="Mayor"),CONCATENATE("R",'MAPA DE RIESGOS'!$H550,"C",'MAPA DE RIESGOS'!$AF550),"")</f>
        <v/>
      </c>
      <c r="BS35" s="355" t="str">
        <f>IF(AND('MAPA DE RIESGOS'!$AP551="Muy Alta",'MAPA DE RIESGOS'!$AR551="Mayor"),CONCATENATE("R",'MAPA DE RIESGOS'!$H551,"C",'MAPA DE RIESGOS'!$AF551),"")</f>
        <v/>
      </c>
      <c r="BT35" s="355" t="str">
        <f>IF(AND('MAPA DE RIESGOS'!$AP552="Muy Alta",'MAPA DE RIESGOS'!$AR552="Mayor"),CONCATENATE("R",'MAPA DE RIESGOS'!$H552,"C",'MAPA DE RIESGOS'!$AF552),"")</f>
        <v/>
      </c>
      <c r="BU35" s="355" t="str">
        <f>IF(AND('MAPA DE RIESGOS'!$AP553="Muy Alta",'MAPA DE RIESGOS'!$AR553="Mayor"),CONCATENATE("R",'MAPA DE RIESGOS'!$H553,"C",'MAPA DE RIESGOS'!$AF553),"")</f>
        <v/>
      </c>
      <c r="BV35" s="355" t="str">
        <f>IF(AND('MAPA DE RIESGOS'!$AP554="Muy Alta",'MAPA DE RIESGOS'!$AR554="Mayor"),CONCATENATE("R",'MAPA DE RIESGOS'!$H554,"C",'MAPA DE RIESGOS'!$AF554),"")</f>
        <v/>
      </c>
      <c r="BW35" s="355" t="str">
        <f>IF(AND('MAPA DE RIESGOS'!$AP555="Muy Alta",'MAPA DE RIESGOS'!$AR555="Mayor"),CONCATENATE("R",'MAPA DE RIESGOS'!$H555,"C",'MAPA DE RIESGOS'!$AF555),"")</f>
        <v/>
      </c>
      <c r="BX35" s="355" t="str">
        <f>IF(AND('MAPA DE RIESGOS'!$AP556="Muy Alta",'MAPA DE RIESGOS'!$AR556="Mayor"),CONCATENATE("R",'MAPA DE RIESGOS'!$H556,"C",'MAPA DE RIESGOS'!$AF556),"")</f>
        <v/>
      </c>
      <c r="BY35" s="355" t="str">
        <f>IF(AND('MAPA DE RIESGOS'!$AP557="Muy Alta",'MAPA DE RIESGOS'!$AR557="Mayor"),CONCATENATE("R",'MAPA DE RIESGOS'!$H557,"C",'MAPA DE RIESGOS'!$AF557),"")</f>
        <v/>
      </c>
      <c r="BZ35" s="355" t="str">
        <f>IF(AND('MAPA DE RIESGOS'!$AP558="Muy Alta",'MAPA DE RIESGOS'!$AR558="Mayor"),CONCATENATE("R",'MAPA DE RIESGOS'!$H558,"C",'MAPA DE RIESGOS'!$AF558),"")</f>
        <v/>
      </c>
      <c r="CA35" s="355" t="str">
        <f>IF(AND('MAPA DE RIESGOS'!$AP559="Muy Alta",'MAPA DE RIESGOS'!$AR559="Mayor"),CONCATENATE("R",'MAPA DE RIESGOS'!$H559,"C",'MAPA DE RIESGOS'!$AF559),"")</f>
        <v/>
      </c>
      <c r="CB35" s="355" t="str">
        <f>IF(AND('MAPA DE RIESGOS'!$AP560="Muy Alta",'MAPA DE RIESGOS'!$AR560="Mayor"),CONCATENATE("R",'MAPA DE RIESGOS'!$H560,"C",'MAPA DE RIESGOS'!$AF560),"")</f>
        <v/>
      </c>
      <c r="CC35" s="356" t="str">
        <f>IF(AND('MAPA DE RIESGOS'!$AP561="Muy Alta",'MAPA DE RIESGOS'!$AR561="Mayor"),CONCATENATE("R",'MAPA DE RIESGOS'!$H561,"C",'MAPA DE RIESGOS'!$AF561),"")</f>
        <v/>
      </c>
      <c r="CD35" s="357" t="str">
        <f>IF(AND('MAPA DE RIESGOS'!$AP544="Muy Alta",'MAPA DE RIESGOS'!$AR544="Catastrófico"),CONCATENATE("R",'MAPA DE RIESGOS'!$H544,"C",'MAPA DE RIESGOS'!$AF544),"")</f>
        <v/>
      </c>
      <c r="CE35" s="357" t="str">
        <f>IF(AND('MAPA DE RIESGOS'!$AP545="Muy Alta",'MAPA DE RIESGOS'!$AR545="Catastrófico"),CONCATENATE("R",'MAPA DE RIESGOS'!$H545,"C",'MAPA DE RIESGOS'!$AF545),"")</f>
        <v/>
      </c>
      <c r="CF35" s="357" t="str">
        <f>IF(AND('MAPA DE RIESGOS'!$AP546="Muy Alta",'MAPA DE RIESGOS'!$AR546="Catastrófico"),CONCATENATE("R",'MAPA DE RIESGOS'!$H546,"C",'MAPA DE RIESGOS'!$AF546),"")</f>
        <v/>
      </c>
      <c r="CG35" s="357" t="str">
        <f>IF(AND('MAPA DE RIESGOS'!$AP547="Muy Alta",'MAPA DE RIESGOS'!$AR547="Catastrófico"),CONCATENATE("R",'MAPA DE RIESGOS'!$H547,"C",'MAPA DE RIESGOS'!$AF547),"")</f>
        <v/>
      </c>
      <c r="CH35" s="357" t="str">
        <f>IF(AND('MAPA DE RIESGOS'!$AP548="Muy Alta",'MAPA DE RIESGOS'!$AR548="Catastrófico"),CONCATENATE("R",'MAPA DE RIESGOS'!$H548,"C",'MAPA DE RIESGOS'!$AF548),"")</f>
        <v/>
      </c>
      <c r="CI35" s="357" t="str">
        <f>IF(AND('MAPA DE RIESGOS'!$AP549="Muy Alta",'MAPA DE RIESGOS'!$AR549="Catastrófico"),CONCATENATE("R",'MAPA DE RIESGOS'!$H549,"C",'MAPA DE RIESGOS'!$AF549),"")</f>
        <v/>
      </c>
      <c r="CJ35" s="357" t="str">
        <f>IF(AND('MAPA DE RIESGOS'!$AP550="Muy Alta",'MAPA DE RIESGOS'!$AR550="Catastrófico"),CONCATENATE("R",'MAPA DE RIESGOS'!$H550,"C",'MAPA DE RIESGOS'!$AF550),"")</f>
        <v/>
      </c>
      <c r="CK35" s="357" t="str">
        <f>IF(AND('MAPA DE RIESGOS'!$AP551="Muy Alta",'MAPA DE RIESGOS'!$AR551="Catastrófico"),CONCATENATE("R",'MAPA DE RIESGOS'!$H551,"C",'MAPA DE RIESGOS'!$AF551),"")</f>
        <v/>
      </c>
      <c r="CL35" s="357" t="str">
        <f>IF(AND('MAPA DE RIESGOS'!$AP552="Muy Alta",'MAPA DE RIESGOS'!$AR552="Catastrófico"),CONCATENATE("R",'MAPA DE RIESGOS'!$H552,"C",'MAPA DE RIESGOS'!$AF552),"")</f>
        <v/>
      </c>
      <c r="CM35" s="357" t="str">
        <f>IF(AND('MAPA DE RIESGOS'!$AP553="Muy Alta",'MAPA DE RIESGOS'!$AR553="Catastrófico"),CONCATENATE("R",'MAPA DE RIESGOS'!$H553,"C",'MAPA DE RIESGOS'!$AF553),"")</f>
        <v/>
      </c>
      <c r="CN35" s="357" t="str">
        <f>IF(AND('MAPA DE RIESGOS'!$AP554="Muy Alta",'MAPA DE RIESGOS'!$AR554="Catastrófico"),CONCATENATE("R",'MAPA DE RIESGOS'!$H554,"C",'MAPA DE RIESGOS'!$AF554),"")</f>
        <v/>
      </c>
      <c r="CO35" s="357" t="str">
        <f>IF(AND('MAPA DE RIESGOS'!$AP555="Muy Alta",'MAPA DE RIESGOS'!$AR555="Catastrófico"),CONCATENATE("R",'MAPA DE RIESGOS'!$H555,"C",'MAPA DE RIESGOS'!$AF555),"")</f>
        <v/>
      </c>
      <c r="CP35" s="357" t="str">
        <f>IF(AND('MAPA DE RIESGOS'!$AP556="Muy Alta",'MAPA DE RIESGOS'!$AR556="Catastrófico"),CONCATENATE("R",'MAPA DE RIESGOS'!$H556,"C",'MAPA DE RIESGOS'!$AF556),"")</f>
        <v/>
      </c>
      <c r="CQ35" s="357" t="str">
        <f>IF(AND('MAPA DE RIESGOS'!$AP557="Muy Alta",'MAPA DE RIESGOS'!$AR557="Catastrófico"),CONCATENATE("R",'MAPA DE RIESGOS'!$H557,"C",'MAPA DE RIESGOS'!$AF557),"")</f>
        <v/>
      </c>
      <c r="CR35" s="357" t="str">
        <f>IF(AND('MAPA DE RIESGOS'!$AP558="Muy Alta",'MAPA DE RIESGOS'!$AR558="Catastrófico"),CONCATENATE("R",'MAPA DE RIESGOS'!$H558,"C",'MAPA DE RIESGOS'!$AF558),"")</f>
        <v/>
      </c>
      <c r="CS35" s="357" t="str">
        <f>IF(AND('MAPA DE RIESGOS'!$AP559="Muy Alta",'MAPA DE RIESGOS'!$AR559="Catastrófico"),CONCATENATE("R",'MAPA DE RIESGOS'!$H559,"C",'MAPA DE RIESGOS'!$AF559),"")</f>
        <v/>
      </c>
      <c r="CT35" s="357" t="str">
        <f>IF(AND('MAPA DE RIESGOS'!$AP560="Muy Alta",'MAPA DE RIESGOS'!$AR560="Catastrófico"),CONCATENATE("R",'MAPA DE RIESGOS'!$H560,"C",'MAPA DE RIESGOS'!$AF560),"")</f>
        <v/>
      </c>
      <c r="CU35" s="358" t="str">
        <f>IF(AND('MAPA DE RIESGOS'!$AP561="Muy Alta",'MAPA DE RIESGOS'!$AR561="Catastrófico"),CONCATENATE("R",'MAPA DE RIESGOS'!$H561,"C",'MAPA DE RIESGOS'!$AF561),"")</f>
        <v/>
      </c>
      <c r="CV35" s="67"/>
      <c r="CW35" s="900"/>
      <c r="CX35" s="901"/>
      <c r="CY35" s="901"/>
      <c r="CZ35" s="901"/>
      <c r="DA35" s="901"/>
      <c r="DB35" s="902"/>
    </row>
    <row r="36" spans="2:106" ht="32.5" customHeight="1">
      <c r="B36" s="893"/>
      <c r="C36" s="893"/>
      <c r="D36" s="894"/>
      <c r="E36" s="882"/>
      <c r="F36" s="883"/>
      <c r="G36" s="883"/>
      <c r="H36" s="883"/>
      <c r="I36" s="884"/>
      <c r="J36" s="354" t="str">
        <f>IF(AND('MAPA DE RIESGOS'!$AP562="Muy Alta",'MAPA DE RIESGOS'!$AR562="Leve"),CONCATENATE("R",'MAPA DE RIESGOS'!$H562,"C",'MAPA DE RIESGOS'!$AF562),"")</f>
        <v/>
      </c>
      <c r="K36" s="355" t="str">
        <f>IF(AND('MAPA DE RIESGOS'!$AP563="Muy Alta",'MAPA DE RIESGOS'!$AR563="Leve"),CONCATENATE("R",'MAPA DE RIESGOS'!$H563,"C",'MAPA DE RIESGOS'!$AF563),"")</f>
        <v/>
      </c>
      <c r="L36" s="355" t="str">
        <f>IF(AND('MAPA DE RIESGOS'!$AP564="Muy Alta",'MAPA DE RIESGOS'!$AR564="Leve"),CONCATENATE("R",'MAPA DE RIESGOS'!$H564,"C",'MAPA DE RIESGOS'!$AF564),"")</f>
        <v/>
      </c>
      <c r="M36" s="355" t="str">
        <f>IF(AND('MAPA DE RIESGOS'!$AP565="Muy Alta",'MAPA DE RIESGOS'!$AR565="Leve"),CONCATENATE("R",'MAPA DE RIESGOS'!$H565,"C",'MAPA DE RIESGOS'!$AF565),"")</f>
        <v/>
      </c>
      <c r="N36" s="355" t="str">
        <f>IF(AND('MAPA DE RIESGOS'!$AP566="Muy Alta",'MAPA DE RIESGOS'!$AR566="Leve"),CONCATENATE("R",'MAPA DE RIESGOS'!$H566,"C",'MAPA DE RIESGOS'!$AF566),"")</f>
        <v/>
      </c>
      <c r="O36" s="355" t="str">
        <f>IF(AND('MAPA DE RIESGOS'!$AP567="Muy Alta",'MAPA DE RIESGOS'!$AR567="Leve"),CONCATENATE("R",'MAPA DE RIESGOS'!$H567,"C",'MAPA DE RIESGOS'!$AF567),"")</f>
        <v/>
      </c>
      <c r="P36" s="355" t="str">
        <f>IF(AND('MAPA DE RIESGOS'!$AP568="Muy Alta",'MAPA DE RIESGOS'!$AR568="Leve"),CONCATENATE("R",'MAPA DE RIESGOS'!$H568,"C",'MAPA DE RIESGOS'!$AF568),"")</f>
        <v/>
      </c>
      <c r="Q36" s="355" t="str">
        <f>IF(AND('MAPA DE RIESGOS'!$AP569="Muy Alta",'MAPA DE RIESGOS'!$AR569="Leve"),CONCATENATE("R",'MAPA DE RIESGOS'!$H569,"C",'MAPA DE RIESGOS'!$AF569),"")</f>
        <v/>
      </c>
      <c r="R36" s="355" t="str">
        <f>IF(AND('MAPA DE RIESGOS'!$AP570="Muy Alta",'MAPA DE RIESGOS'!$AR570="Leve"),CONCATENATE("R",'MAPA DE RIESGOS'!$H570,"C",'MAPA DE RIESGOS'!$AF570),"")</f>
        <v/>
      </c>
      <c r="S36" s="355" t="str">
        <f>IF(AND('MAPA DE RIESGOS'!$AP571="Muy Alta",'MAPA DE RIESGOS'!$AR571="Leve"),CONCATENATE("R",'MAPA DE RIESGOS'!$H571,"C",'MAPA DE RIESGOS'!$AF571),"")</f>
        <v/>
      </c>
      <c r="T36" s="355" t="str">
        <f>IF(AND('MAPA DE RIESGOS'!$AP572="Muy Alta",'MAPA DE RIESGOS'!$AR572="Leve"),CONCATENATE("R",'MAPA DE RIESGOS'!$H572,"C",'MAPA DE RIESGOS'!$AF572),"")</f>
        <v/>
      </c>
      <c r="U36" s="355" t="str">
        <f>IF(AND('MAPA DE RIESGOS'!$AP573="Muy Alta",'MAPA DE RIESGOS'!$AR573="Leve"),CONCATENATE("R",'MAPA DE RIESGOS'!$H573,"C",'MAPA DE RIESGOS'!$AF573),"")</f>
        <v/>
      </c>
      <c r="V36" s="355" t="str">
        <f>IF(AND('MAPA DE RIESGOS'!$AP574="Muy Alta",'MAPA DE RIESGOS'!$AR574="Leve"),CONCATENATE("R",'MAPA DE RIESGOS'!$H574,"C",'MAPA DE RIESGOS'!$AF574),"")</f>
        <v/>
      </c>
      <c r="W36" s="355" t="str">
        <f>IF(AND('MAPA DE RIESGOS'!$AP575="Muy Alta",'MAPA DE RIESGOS'!$AR575="Leve"),CONCATENATE("R",'MAPA DE RIESGOS'!$H575,"C",'MAPA DE RIESGOS'!$AF575),"")</f>
        <v/>
      </c>
      <c r="X36" s="355" t="str">
        <f>IF(AND('MAPA DE RIESGOS'!$AP576="Muy Alta",'MAPA DE RIESGOS'!$AR576="Leve"),CONCATENATE("R",'MAPA DE RIESGOS'!$H576,"C",'MAPA DE RIESGOS'!$AF576),"")</f>
        <v/>
      </c>
      <c r="Y36" s="355" t="str">
        <f>IF(AND('MAPA DE RIESGOS'!$AP577="Muy Alta",'MAPA DE RIESGOS'!$AR577="Leve"),CONCATENATE("R",'MAPA DE RIESGOS'!$H577,"C",'MAPA DE RIESGOS'!$AF577),"")</f>
        <v/>
      </c>
      <c r="Z36" s="355" t="str">
        <f>IF(AND('MAPA DE RIESGOS'!$AP578="Muy Alta",'MAPA DE RIESGOS'!$AR578="Leve"),CONCATENATE("R",'MAPA DE RIESGOS'!$H578,"C",'MAPA DE RIESGOS'!$AF578),"")</f>
        <v/>
      </c>
      <c r="AA36" s="356" t="str">
        <f>IF(AND('MAPA DE RIESGOS'!$AP579="Muy Alta",'MAPA DE RIESGOS'!$AR579="Leve"),CONCATENATE("R",'MAPA DE RIESGOS'!$H579,"C",'MAPA DE RIESGOS'!$AF579),"")</f>
        <v/>
      </c>
      <c r="AB36" s="354" t="str">
        <f>IF(AND('MAPA DE RIESGOS'!$AP562="Muy Alta",'MAPA DE RIESGOS'!$AR562="Menor"),CONCATENATE("R",'MAPA DE RIESGOS'!$H562,"C",'MAPA DE RIESGOS'!$AF562),"")</f>
        <v/>
      </c>
      <c r="AC36" s="355" t="str">
        <f>IF(AND('MAPA DE RIESGOS'!$AP563="Muy Alta",'MAPA DE RIESGOS'!$AR563="Menor"),CONCATENATE("R",'MAPA DE RIESGOS'!$H563,"C",'MAPA DE RIESGOS'!$AF563),"")</f>
        <v/>
      </c>
      <c r="AD36" s="355" t="str">
        <f>IF(AND('MAPA DE RIESGOS'!$AP564="Muy Alta",'MAPA DE RIESGOS'!$AR564="Menor"),CONCATENATE("R",'MAPA DE RIESGOS'!$H564,"C",'MAPA DE RIESGOS'!$AF564),"")</f>
        <v/>
      </c>
      <c r="AE36" s="355" t="str">
        <f>IF(AND('MAPA DE RIESGOS'!$AP565="Muy Alta",'MAPA DE RIESGOS'!$AR565="Menor"),CONCATENATE("R",'MAPA DE RIESGOS'!$H565,"C",'MAPA DE RIESGOS'!$AF565),"")</f>
        <v/>
      </c>
      <c r="AF36" s="355" t="str">
        <f>IF(AND('MAPA DE RIESGOS'!$AP566="Muy Alta",'MAPA DE RIESGOS'!$AR566="Menor"),CONCATENATE("R",'MAPA DE RIESGOS'!$H566,"C",'MAPA DE RIESGOS'!$AF566),"")</f>
        <v/>
      </c>
      <c r="AG36" s="355" t="str">
        <f>IF(AND('MAPA DE RIESGOS'!$AP567="Muy Alta",'MAPA DE RIESGOS'!$AR567="Menor"),CONCATENATE("R",'MAPA DE RIESGOS'!$H567,"C",'MAPA DE RIESGOS'!$AF567),"")</f>
        <v/>
      </c>
      <c r="AH36" s="355" t="str">
        <f>IF(AND('MAPA DE RIESGOS'!$AP568="Muy Alta",'MAPA DE RIESGOS'!$AR568="Menor"),CONCATENATE("R",'MAPA DE RIESGOS'!$H568,"C",'MAPA DE RIESGOS'!$AF568),"")</f>
        <v/>
      </c>
      <c r="AI36" s="355" t="str">
        <f>IF(AND('MAPA DE RIESGOS'!$AP569="Muy Alta",'MAPA DE RIESGOS'!$AR569="Menor"),CONCATENATE("R",'MAPA DE RIESGOS'!$H569,"C",'MAPA DE RIESGOS'!$AF569),"")</f>
        <v/>
      </c>
      <c r="AJ36" s="355" t="str">
        <f>IF(AND('MAPA DE RIESGOS'!$AP570="Muy Alta",'MAPA DE RIESGOS'!$AR570="Menor"),CONCATENATE("R",'MAPA DE RIESGOS'!$H570,"C",'MAPA DE RIESGOS'!$AF570),"")</f>
        <v/>
      </c>
      <c r="AK36" s="355" t="str">
        <f>IF(AND('MAPA DE RIESGOS'!$AP571="Muy Alta",'MAPA DE RIESGOS'!$AR571="Menor"),CONCATENATE("R",'MAPA DE RIESGOS'!$H571,"C",'MAPA DE RIESGOS'!$AF571),"")</f>
        <v/>
      </c>
      <c r="AL36" s="355" t="str">
        <f>IF(AND('MAPA DE RIESGOS'!$AP572="Muy Alta",'MAPA DE RIESGOS'!$AR572="Menor"),CONCATENATE("R",'MAPA DE RIESGOS'!$H572,"C",'MAPA DE RIESGOS'!$AF572),"")</f>
        <v/>
      </c>
      <c r="AM36" s="355" t="str">
        <f>IF(AND('MAPA DE RIESGOS'!$AP573="Muy Alta",'MAPA DE RIESGOS'!$AR573="Menor"),CONCATENATE("R",'MAPA DE RIESGOS'!$H573,"C",'MAPA DE RIESGOS'!$AF573),"")</f>
        <v/>
      </c>
      <c r="AN36" s="355" t="str">
        <f>IF(AND('MAPA DE RIESGOS'!$AP574="Muy Alta",'MAPA DE RIESGOS'!$AR574="Menor"),CONCATENATE("R",'MAPA DE RIESGOS'!$H574,"C",'MAPA DE RIESGOS'!$AF574),"")</f>
        <v/>
      </c>
      <c r="AO36" s="355" t="str">
        <f>IF(AND('MAPA DE RIESGOS'!$AP575="Muy Alta",'MAPA DE RIESGOS'!$AR575="Menor"),CONCATENATE("R",'MAPA DE RIESGOS'!$H575,"C",'MAPA DE RIESGOS'!$AF575),"")</f>
        <v/>
      </c>
      <c r="AP36" s="355" t="str">
        <f>IF(AND('MAPA DE RIESGOS'!$AP576="Muy Alta",'MAPA DE RIESGOS'!$AR576="Menor"),CONCATENATE("R",'MAPA DE RIESGOS'!$H576,"C",'MAPA DE RIESGOS'!$AF576),"")</f>
        <v/>
      </c>
      <c r="AQ36" s="355" t="str">
        <f>IF(AND('MAPA DE RIESGOS'!$AP577="Muy Alta",'MAPA DE RIESGOS'!$AR577="Menor"),CONCATENATE("R",'MAPA DE RIESGOS'!$H577,"C",'MAPA DE RIESGOS'!$AF577),"")</f>
        <v/>
      </c>
      <c r="AR36" s="355" t="str">
        <f>IF(AND('MAPA DE RIESGOS'!$AP578="Muy Alta",'MAPA DE RIESGOS'!$AR578="Menor"),CONCATENATE("R",'MAPA DE RIESGOS'!$H578,"C",'MAPA DE RIESGOS'!$AF578),"")</f>
        <v/>
      </c>
      <c r="AS36" s="356" t="str">
        <f>IF(AND('MAPA DE RIESGOS'!$AP579="Muy Alta",'MAPA DE RIESGOS'!$AR579="Menor"),CONCATENATE("R",'MAPA DE RIESGOS'!$H579,"C",'MAPA DE RIESGOS'!$AF579),"")</f>
        <v/>
      </c>
      <c r="AT36" s="354" t="str">
        <f>IF(AND('MAPA DE RIESGOS'!$AP562="Muy Alta",'MAPA DE RIESGOS'!$AR562="Moderado"),CONCATENATE("R",'MAPA DE RIESGOS'!$H562,"C",'MAPA DE RIESGOS'!$AF562),"")</f>
        <v/>
      </c>
      <c r="AU36" s="355" t="str">
        <f>IF(AND('MAPA DE RIESGOS'!$AP563="Muy Alta",'MAPA DE RIESGOS'!$AR563="Moderado"),CONCATENATE("R",'MAPA DE RIESGOS'!$H563,"C",'MAPA DE RIESGOS'!$AF563),"")</f>
        <v/>
      </c>
      <c r="AV36" s="355" t="str">
        <f>IF(AND('MAPA DE RIESGOS'!$AP564="Muy Alta",'MAPA DE RIESGOS'!$AR564="Moderado"),CONCATENATE("R",'MAPA DE RIESGOS'!$H564,"C",'MAPA DE RIESGOS'!$AF564),"")</f>
        <v/>
      </c>
      <c r="AW36" s="355" t="str">
        <f>IF(AND('MAPA DE RIESGOS'!$AP565="Muy Alta",'MAPA DE RIESGOS'!$AR565="Moderado"),CONCATENATE("R",'MAPA DE RIESGOS'!$H565,"C",'MAPA DE RIESGOS'!$AF565),"")</f>
        <v/>
      </c>
      <c r="AX36" s="355" t="str">
        <f>IF(AND('MAPA DE RIESGOS'!$AP566="Muy Alta",'MAPA DE RIESGOS'!$AR566="Moderado"),CONCATENATE("R",'MAPA DE RIESGOS'!$H566,"C",'MAPA DE RIESGOS'!$AF566),"")</f>
        <v/>
      </c>
      <c r="AY36" s="355" t="str">
        <f>IF(AND('MAPA DE RIESGOS'!$AP567="Muy Alta",'MAPA DE RIESGOS'!$AR567="Moderado"),CONCATENATE("R",'MAPA DE RIESGOS'!$H567,"C",'MAPA DE RIESGOS'!$AF567),"")</f>
        <v/>
      </c>
      <c r="AZ36" s="355" t="str">
        <f>IF(AND('MAPA DE RIESGOS'!$AP568="Muy Alta",'MAPA DE RIESGOS'!$AR568="Moderado"),CONCATENATE("R",'MAPA DE RIESGOS'!$H568,"C",'MAPA DE RIESGOS'!$AF568),"")</f>
        <v/>
      </c>
      <c r="BA36" s="355" t="str">
        <f>IF(AND('MAPA DE RIESGOS'!$AP569="Muy Alta",'MAPA DE RIESGOS'!$AR569="Moderado"),CONCATENATE("R",'MAPA DE RIESGOS'!$H569,"C",'MAPA DE RIESGOS'!$AF569),"")</f>
        <v/>
      </c>
      <c r="BB36" s="355" t="str">
        <f>IF(AND('MAPA DE RIESGOS'!$AP570="Muy Alta",'MAPA DE RIESGOS'!$AR570="Moderado"),CONCATENATE("R",'MAPA DE RIESGOS'!$H570,"C",'MAPA DE RIESGOS'!$AF570),"")</f>
        <v/>
      </c>
      <c r="BC36" s="355" t="str">
        <f>IF(AND('MAPA DE RIESGOS'!$AP571="Muy Alta",'MAPA DE RIESGOS'!$AR571="Moderado"),CONCATENATE("R",'MAPA DE RIESGOS'!$H571,"C",'MAPA DE RIESGOS'!$AF571),"")</f>
        <v/>
      </c>
      <c r="BD36" s="355" t="str">
        <f>IF(AND('MAPA DE RIESGOS'!$AP572="Muy Alta",'MAPA DE RIESGOS'!$AR572="Moderado"),CONCATENATE("R",'MAPA DE RIESGOS'!$H572,"C",'MAPA DE RIESGOS'!$AF572),"")</f>
        <v/>
      </c>
      <c r="BE36" s="355" t="str">
        <f>IF(AND('MAPA DE RIESGOS'!$AP573="Muy Alta",'MAPA DE RIESGOS'!$AR573="Moderado"),CONCATENATE("R",'MAPA DE RIESGOS'!$H573,"C",'MAPA DE RIESGOS'!$AF573),"")</f>
        <v/>
      </c>
      <c r="BF36" s="355" t="str">
        <f>IF(AND('MAPA DE RIESGOS'!$AP574="Muy Alta",'MAPA DE RIESGOS'!$AR574="Moderado"),CONCATENATE("R",'MAPA DE RIESGOS'!$H574,"C",'MAPA DE RIESGOS'!$AF574),"")</f>
        <v/>
      </c>
      <c r="BG36" s="355" t="str">
        <f>IF(AND('MAPA DE RIESGOS'!$AP575="Muy Alta",'MAPA DE RIESGOS'!$AR575="Moderado"),CONCATENATE("R",'MAPA DE RIESGOS'!$H575,"C",'MAPA DE RIESGOS'!$AF575),"")</f>
        <v/>
      </c>
      <c r="BH36" s="355" t="str">
        <f>IF(AND('MAPA DE RIESGOS'!$AP576="Muy Alta",'MAPA DE RIESGOS'!$AR576="Moderado"),CONCATENATE("R",'MAPA DE RIESGOS'!$H576,"C",'MAPA DE RIESGOS'!$AF576),"")</f>
        <v/>
      </c>
      <c r="BI36" s="355" t="str">
        <f>IF(AND('MAPA DE RIESGOS'!$AP577="Muy Alta",'MAPA DE RIESGOS'!$AR577="Moderado"),CONCATENATE("R",'MAPA DE RIESGOS'!$H577,"C",'MAPA DE RIESGOS'!$AF577),"")</f>
        <v/>
      </c>
      <c r="BJ36" s="355" t="str">
        <f>IF(AND('MAPA DE RIESGOS'!$AP578="Muy Alta",'MAPA DE RIESGOS'!$AR578="Moderado"),CONCATENATE("R",'MAPA DE RIESGOS'!$H578,"C",'MAPA DE RIESGOS'!$AF578),"")</f>
        <v/>
      </c>
      <c r="BK36" s="356" t="str">
        <f>IF(AND('MAPA DE RIESGOS'!$AP579="Muy Alta",'MAPA DE RIESGOS'!$AR579="Moderado"),CONCATENATE("R",'MAPA DE RIESGOS'!$H579,"C",'MAPA DE RIESGOS'!$AF579),"")</f>
        <v/>
      </c>
      <c r="BL36" s="354" t="str">
        <f>IF(AND('MAPA DE RIESGOS'!$AP562="Muy Alta",'MAPA DE RIESGOS'!$AR562="Mayor"),CONCATENATE("R",'MAPA DE RIESGOS'!$H562,"C",'MAPA DE RIESGOS'!$AF562),"")</f>
        <v/>
      </c>
      <c r="BM36" s="355" t="str">
        <f>IF(AND('MAPA DE RIESGOS'!$AP563="Muy Alta",'MAPA DE RIESGOS'!$AR563="Mayor"),CONCATENATE("R",'MAPA DE RIESGOS'!$H563,"C",'MAPA DE RIESGOS'!$AF563),"")</f>
        <v/>
      </c>
      <c r="BN36" s="355" t="str">
        <f>IF(AND('MAPA DE RIESGOS'!$AP564="Muy Alta",'MAPA DE RIESGOS'!$AR564="Mayor"),CONCATENATE("R",'MAPA DE RIESGOS'!$H564,"C",'MAPA DE RIESGOS'!$AF564),"")</f>
        <v/>
      </c>
      <c r="BO36" s="355" t="str">
        <f>IF(AND('MAPA DE RIESGOS'!$AP565="Muy Alta",'MAPA DE RIESGOS'!$AR565="Mayor"),CONCATENATE("R",'MAPA DE RIESGOS'!$H565,"C",'MAPA DE RIESGOS'!$AF565),"")</f>
        <v/>
      </c>
      <c r="BP36" s="355" t="str">
        <f>IF(AND('MAPA DE RIESGOS'!$AP566="Muy Alta",'MAPA DE RIESGOS'!$AR566="Mayor"),CONCATENATE("R",'MAPA DE RIESGOS'!$H566,"C",'MAPA DE RIESGOS'!$AF566),"")</f>
        <v/>
      </c>
      <c r="BQ36" s="355" t="str">
        <f>IF(AND('MAPA DE RIESGOS'!$AP567="Muy Alta",'MAPA DE RIESGOS'!$AR567="Mayor"),CONCATENATE("R",'MAPA DE RIESGOS'!$H567,"C",'MAPA DE RIESGOS'!$AF567),"")</f>
        <v/>
      </c>
      <c r="BR36" s="355" t="str">
        <f>IF(AND('MAPA DE RIESGOS'!$AP568="Muy Alta",'MAPA DE RIESGOS'!$AR568="Mayor"),CONCATENATE("R",'MAPA DE RIESGOS'!$H568,"C",'MAPA DE RIESGOS'!$AF568),"")</f>
        <v/>
      </c>
      <c r="BS36" s="355" t="str">
        <f>IF(AND('MAPA DE RIESGOS'!$AP569="Muy Alta",'MAPA DE RIESGOS'!$AR569="Mayor"),CONCATENATE("R",'MAPA DE RIESGOS'!$H569,"C",'MAPA DE RIESGOS'!$AF569),"")</f>
        <v/>
      </c>
      <c r="BT36" s="355" t="str">
        <f>IF(AND('MAPA DE RIESGOS'!$AP570="Muy Alta",'MAPA DE RIESGOS'!$AR570="Mayor"),CONCATENATE("R",'MAPA DE RIESGOS'!$H570,"C",'MAPA DE RIESGOS'!$AF570),"")</f>
        <v/>
      </c>
      <c r="BU36" s="355" t="str">
        <f>IF(AND('MAPA DE RIESGOS'!$AP571="Muy Alta",'MAPA DE RIESGOS'!$AR571="Mayor"),CONCATENATE("R",'MAPA DE RIESGOS'!$H571,"C",'MAPA DE RIESGOS'!$AF571),"")</f>
        <v/>
      </c>
      <c r="BV36" s="355" t="str">
        <f>IF(AND('MAPA DE RIESGOS'!$AP572="Muy Alta",'MAPA DE RIESGOS'!$AR572="Mayor"),CONCATENATE("R",'MAPA DE RIESGOS'!$H572,"C",'MAPA DE RIESGOS'!$AF572),"")</f>
        <v/>
      </c>
      <c r="BW36" s="355" t="str">
        <f>IF(AND('MAPA DE RIESGOS'!$AP573="Muy Alta",'MAPA DE RIESGOS'!$AR573="Mayor"),CONCATENATE("R",'MAPA DE RIESGOS'!$H573,"C",'MAPA DE RIESGOS'!$AF573),"")</f>
        <v/>
      </c>
      <c r="BX36" s="355" t="str">
        <f>IF(AND('MAPA DE RIESGOS'!$AP574="Muy Alta",'MAPA DE RIESGOS'!$AR574="Mayor"),CONCATENATE("R",'MAPA DE RIESGOS'!$H574,"C",'MAPA DE RIESGOS'!$AF574),"")</f>
        <v/>
      </c>
      <c r="BY36" s="355" t="str">
        <f>IF(AND('MAPA DE RIESGOS'!$AP575="Muy Alta",'MAPA DE RIESGOS'!$AR575="Mayor"),CONCATENATE("R",'MAPA DE RIESGOS'!$H575,"C",'MAPA DE RIESGOS'!$AF575),"")</f>
        <v/>
      </c>
      <c r="BZ36" s="355" t="str">
        <f>IF(AND('MAPA DE RIESGOS'!$AP576="Muy Alta",'MAPA DE RIESGOS'!$AR576="Mayor"),CONCATENATE("R",'MAPA DE RIESGOS'!$H576,"C",'MAPA DE RIESGOS'!$AF576),"")</f>
        <v/>
      </c>
      <c r="CA36" s="355" t="str">
        <f>IF(AND('MAPA DE RIESGOS'!$AP577="Muy Alta",'MAPA DE RIESGOS'!$AR577="Mayor"),CONCATENATE("R",'MAPA DE RIESGOS'!$H577,"C",'MAPA DE RIESGOS'!$AF577),"")</f>
        <v/>
      </c>
      <c r="CB36" s="355" t="str">
        <f>IF(AND('MAPA DE RIESGOS'!$AP578="Muy Alta",'MAPA DE RIESGOS'!$AR578="Mayor"),CONCATENATE("R",'MAPA DE RIESGOS'!$H578,"C",'MAPA DE RIESGOS'!$AF578),"")</f>
        <v/>
      </c>
      <c r="CC36" s="356" t="str">
        <f>IF(AND('MAPA DE RIESGOS'!$AP579="Muy Alta",'MAPA DE RIESGOS'!$AR579="Mayor"),CONCATENATE("R",'MAPA DE RIESGOS'!$H579,"C",'MAPA DE RIESGOS'!$AF579),"")</f>
        <v/>
      </c>
      <c r="CD36" s="357" t="str">
        <f>IF(AND('MAPA DE RIESGOS'!$AP562="Muy Alta",'MAPA DE RIESGOS'!$AR562="Catastrófico"),CONCATENATE("R",'MAPA DE RIESGOS'!$H562,"C",'MAPA DE RIESGOS'!$AF562),"")</f>
        <v/>
      </c>
      <c r="CE36" s="357" t="str">
        <f>IF(AND('MAPA DE RIESGOS'!$AP563="Muy Alta",'MAPA DE RIESGOS'!$AR563="Catastrófico"),CONCATENATE("R",'MAPA DE RIESGOS'!$H563,"C",'MAPA DE RIESGOS'!$AF563),"")</f>
        <v/>
      </c>
      <c r="CF36" s="357" t="str">
        <f>IF(AND('MAPA DE RIESGOS'!$AP564="Muy Alta",'MAPA DE RIESGOS'!$AR564="Catastrófico"),CONCATENATE("R",'MAPA DE RIESGOS'!$H564,"C",'MAPA DE RIESGOS'!$AF564),"")</f>
        <v/>
      </c>
      <c r="CG36" s="357" t="str">
        <f>IF(AND('MAPA DE RIESGOS'!$AP565="Muy Alta",'MAPA DE RIESGOS'!$AR565="Catastrófico"),CONCATENATE("R",'MAPA DE RIESGOS'!$H565,"C",'MAPA DE RIESGOS'!$AF565),"")</f>
        <v/>
      </c>
      <c r="CH36" s="357" t="str">
        <f>IF(AND('MAPA DE RIESGOS'!$AP566="Muy Alta",'MAPA DE RIESGOS'!$AR566="Catastrófico"),CONCATENATE("R",'MAPA DE RIESGOS'!$H566,"C",'MAPA DE RIESGOS'!$AF566),"")</f>
        <v/>
      </c>
      <c r="CI36" s="357" t="str">
        <f>IF(AND('MAPA DE RIESGOS'!$AP567="Muy Alta",'MAPA DE RIESGOS'!$AR567="Catastrófico"),CONCATENATE("R",'MAPA DE RIESGOS'!$H567,"C",'MAPA DE RIESGOS'!$AF567),"")</f>
        <v/>
      </c>
      <c r="CJ36" s="357" t="str">
        <f>IF(AND('MAPA DE RIESGOS'!$AP568="Muy Alta",'MAPA DE RIESGOS'!$AR568="Catastrófico"),CONCATENATE("R",'MAPA DE RIESGOS'!$H568,"C",'MAPA DE RIESGOS'!$AF568),"")</f>
        <v/>
      </c>
      <c r="CK36" s="357" t="str">
        <f>IF(AND('MAPA DE RIESGOS'!$AP569="Muy Alta",'MAPA DE RIESGOS'!$AR569="Catastrófico"),CONCATENATE("R",'MAPA DE RIESGOS'!$H569,"C",'MAPA DE RIESGOS'!$AF569),"")</f>
        <v/>
      </c>
      <c r="CL36" s="357" t="str">
        <f>IF(AND('MAPA DE RIESGOS'!$AP570="Muy Alta",'MAPA DE RIESGOS'!$AR570="Catastrófico"),CONCATENATE("R",'MAPA DE RIESGOS'!$H570,"C",'MAPA DE RIESGOS'!$AF570),"")</f>
        <v/>
      </c>
      <c r="CM36" s="357" t="str">
        <f>IF(AND('MAPA DE RIESGOS'!$AP571="Muy Alta",'MAPA DE RIESGOS'!$AR571="Catastrófico"),CONCATENATE("R",'MAPA DE RIESGOS'!$H571,"C",'MAPA DE RIESGOS'!$AF571),"")</f>
        <v/>
      </c>
      <c r="CN36" s="357" t="str">
        <f>IF(AND('MAPA DE RIESGOS'!$AP572="Muy Alta",'MAPA DE RIESGOS'!$AR572="Catastrófico"),CONCATENATE("R",'MAPA DE RIESGOS'!$H572,"C",'MAPA DE RIESGOS'!$AF572),"")</f>
        <v/>
      </c>
      <c r="CO36" s="357" t="str">
        <f>IF(AND('MAPA DE RIESGOS'!$AP573="Muy Alta",'MAPA DE RIESGOS'!$AR573="Catastrófico"),CONCATENATE("R",'MAPA DE RIESGOS'!$H573,"C",'MAPA DE RIESGOS'!$AF573),"")</f>
        <v/>
      </c>
      <c r="CP36" s="357" t="str">
        <f>IF(AND('MAPA DE RIESGOS'!$AP574="Muy Alta",'MAPA DE RIESGOS'!$AR574="Catastrófico"),CONCATENATE("R",'MAPA DE RIESGOS'!$H574,"C",'MAPA DE RIESGOS'!$AF574),"")</f>
        <v/>
      </c>
      <c r="CQ36" s="357" t="str">
        <f>IF(AND('MAPA DE RIESGOS'!$AP575="Muy Alta",'MAPA DE RIESGOS'!$AR575="Catastrófico"),CONCATENATE("R",'MAPA DE RIESGOS'!$H575,"C",'MAPA DE RIESGOS'!$AF575),"")</f>
        <v/>
      </c>
      <c r="CR36" s="357" t="str">
        <f>IF(AND('MAPA DE RIESGOS'!$AP576="Muy Alta",'MAPA DE RIESGOS'!$AR576="Catastrófico"),CONCATENATE("R",'MAPA DE RIESGOS'!$H576,"C",'MAPA DE RIESGOS'!$AF576),"")</f>
        <v/>
      </c>
      <c r="CS36" s="357" t="str">
        <f>IF(AND('MAPA DE RIESGOS'!$AP577="Muy Alta",'MAPA DE RIESGOS'!$AR577="Catastrófico"),CONCATENATE("R",'MAPA DE RIESGOS'!$H577,"C",'MAPA DE RIESGOS'!$AF577),"")</f>
        <v/>
      </c>
      <c r="CT36" s="357" t="str">
        <f>IF(AND('MAPA DE RIESGOS'!$AP578="Muy Alta",'MAPA DE RIESGOS'!$AR578="Catastrófico"),CONCATENATE("R",'MAPA DE RIESGOS'!$H578,"C",'MAPA DE RIESGOS'!$AF578),"")</f>
        <v/>
      </c>
      <c r="CU36" s="358" t="str">
        <f>IF(AND('MAPA DE RIESGOS'!$AP579="Muy Alta",'MAPA DE RIESGOS'!$AR579="Catastrófico"),CONCATENATE("R",'MAPA DE RIESGOS'!$H579,"C",'MAPA DE RIESGOS'!$AF579),"")</f>
        <v/>
      </c>
      <c r="CV36" s="67"/>
      <c r="CW36" s="900"/>
      <c r="CX36" s="901"/>
      <c r="CY36" s="901"/>
      <c r="CZ36" s="901"/>
      <c r="DA36" s="901"/>
      <c r="DB36" s="902"/>
    </row>
    <row r="37" spans="2:106" ht="32.5" customHeight="1">
      <c r="B37" s="893"/>
      <c r="C37" s="893"/>
      <c r="D37" s="894"/>
      <c r="E37" s="882"/>
      <c r="F37" s="883"/>
      <c r="G37" s="883"/>
      <c r="H37" s="883"/>
      <c r="I37" s="884"/>
      <c r="J37" s="354" t="str">
        <f>IF(AND('MAPA DE RIESGOS'!$AP580="Muy Alta",'MAPA DE RIESGOS'!$AR580="Leve"),CONCATENATE("R",'MAPA DE RIESGOS'!$H580,"C",'MAPA DE RIESGOS'!$AF580),"")</f>
        <v/>
      </c>
      <c r="K37" s="355" t="str">
        <f>IF(AND('MAPA DE RIESGOS'!$AP581="Muy Alta",'MAPA DE RIESGOS'!$AR581="Leve"),CONCATENATE("R",'MAPA DE RIESGOS'!$H581,"C",'MAPA DE RIESGOS'!$AF581),"")</f>
        <v/>
      </c>
      <c r="L37" s="355" t="str">
        <f>IF(AND('MAPA DE RIESGOS'!$AP582="Muy Alta",'MAPA DE RIESGOS'!$AR582="Leve"),CONCATENATE("R",'MAPA DE RIESGOS'!$H582,"C",'MAPA DE RIESGOS'!$AF582),"")</f>
        <v/>
      </c>
      <c r="M37" s="355" t="str">
        <f>IF(AND('MAPA DE RIESGOS'!$AP583="Muy Alta",'MAPA DE RIESGOS'!$AR583="Leve"),CONCATENATE("R",'MAPA DE RIESGOS'!$H583,"C",'MAPA DE RIESGOS'!$AF583),"")</f>
        <v/>
      </c>
      <c r="N37" s="355" t="str">
        <f>IF(AND('MAPA DE RIESGOS'!$AP584="Muy Alta",'MAPA DE RIESGOS'!$AR584="Leve"),CONCATENATE("R",'MAPA DE RIESGOS'!$H584,"C",'MAPA DE RIESGOS'!$AF584),"")</f>
        <v/>
      </c>
      <c r="O37" s="355" t="str">
        <f>IF(AND('MAPA DE RIESGOS'!$AP585="Muy Alta",'MAPA DE RIESGOS'!$AR585="Leve"),CONCATENATE("R",'MAPA DE RIESGOS'!$H585,"C",'MAPA DE RIESGOS'!$AF585),"")</f>
        <v/>
      </c>
      <c r="P37" s="355" t="str">
        <f>IF(AND('MAPA DE RIESGOS'!$AP586="Muy Alta",'MAPA DE RIESGOS'!$AR586="Leve"),CONCATENATE("R",'MAPA DE RIESGOS'!$H586,"C",'MAPA DE RIESGOS'!$AF586),"")</f>
        <v/>
      </c>
      <c r="Q37" s="355" t="str">
        <f>IF(AND('MAPA DE RIESGOS'!$AP587="Muy Alta",'MAPA DE RIESGOS'!$AR587="Leve"),CONCATENATE("R",'MAPA DE RIESGOS'!$H587,"C",'MAPA DE RIESGOS'!$AF587),"")</f>
        <v/>
      </c>
      <c r="R37" s="355" t="str">
        <f>IF(AND('MAPA DE RIESGOS'!$AP588="Muy Alta",'MAPA DE RIESGOS'!$AR588="Leve"),CONCATENATE("R",'MAPA DE RIESGOS'!$H588,"C",'MAPA DE RIESGOS'!$AF588),"")</f>
        <v/>
      </c>
      <c r="S37" s="355" t="str">
        <f>IF(AND('MAPA DE RIESGOS'!$AP589="Muy Alta",'MAPA DE RIESGOS'!$AR589="Leve"),CONCATENATE("R",'MAPA DE RIESGOS'!$H589,"C",'MAPA DE RIESGOS'!$AF589),"")</f>
        <v/>
      </c>
      <c r="T37" s="355" t="str">
        <f>IF(AND('MAPA DE RIESGOS'!$AP590="Muy Alta",'MAPA DE RIESGOS'!$AR590="Leve"),CONCATENATE("R",'MAPA DE RIESGOS'!$H590,"C",'MAPA DE RIESGOS'!$AF590),"")</f>
        <v/>
      </c>
      <c r="U37" s="355" t="str">
        <f>IF(AND('MAPA DE RIESGOS'!$AP591="Muy Alta",'MAPA DE RIESGOS'!$AR591="Leve"),CONCATENATE("R",'MAPA DE RIESGOS'!$H591,"C",'MAPA DE RIESGOS'!$AF591),"")</f>
        <v/>
      </c>
      <c r="V37" s="355" t="str">
        <f>IF(AND('MAPA DE RIESGOS'!$AP592="Muy Alta",'MAPA DE RIESGOS'!$AR592="Leve"),CONCATENATE("R",'MAPA DE RIESGOS'!$H592,"C",'MAPA DE RIESGOS'!$AF592),"")</f>
        <v/>
      </c>
      <c r="W37" s="355" t="str">
        <f>IF(AND('MAPA DE RIESGOS'!$AP593="Muy Alta",'MAPA DE RIESGOS'!$AR593="Leve"),CONCATENATE("R",'MAPA DE RIESGOS'!$H593,"C",'MAPA DE RIESGOS'!$AF593),"")</f>
        <v/>
      </c>
      <c r="X37" s="355" t="str">
        <f>IF(AND('MAPA DE RIESGOS'!$AP594="Muy Alta",'MAPA DE RIESGOS'!$AR594="Leve"),CONCATENATE("R",'MAPA DE RIESGOS'!$H594,"C",'MAPA DE RIESGOS'!$AF594),"")</f>
        <v/>
      </c>
      <c r="Y37" s="355" t="str">
        <f>IF(AND('MAPA DE RIESGOS'!$AP595="Muy Alta",'MAPA DE RIESGOS'!$AR595="Leve"),CONCATENATE("R",'MAPA DE RIESGOS'!$H595,"C",'MAPA DE RIESGOS'!$AF595),"")</f>
        <v/>
      </c>
      <c r="Z37" s="355" t="str">
        <f>IF(AND('MAPA DE RIESGOS'!$AP596="Muy Alta",'MAPA DE RIESGOS'!$AR596="Leve"),CONCATENATE("R",'MAPA DE RIESGOS'!$H596,"C",'MAPA DE RIESGOS'!$AF596),"")</f>
        <v/>
      </c>
      <c r="AA37" s="356" t="str">
        <f>IF(AND('MAPA DE RIESGOS'!$AP597="Muy Alta",'MAPA DE RIESGOS'!$AR597="Leve"),CONCATENATE("R",'MAPA DE RIESGOS'!$H597,"C",'MAPA DE RIESGOS'!$AF597),"")</f>
        <v/>
      </c>
      <c r="AB37" s="354" t="str">
        <f>IF(AND('MAPA DE RIESGOS'!$AP580="Muy Alta",'MAPA DE RIESGOS'!$AR580="Menor"),CONCATENATE("R",'MAPA DE RIESGOS'!$H580,"C",'MAPA DE RIESGOS'!$AF580),"")</f>
        <v/>
      </c>
      <c r="AC37" s="355" t="str">
        <f>IF(AND('MAPA DE RIESGOS'!$AP581="Muy Alta",'MAPA DE RIESGOS'!$AR581="Menor"),CONCATENATE("R",'MAPA DE RIESGOS'!$H581,"C",'MAPA DE RIESGOS'!$AF581),"")</f>
        <v/>
      </c>
      <c r="AD37" s="355" t="str">
        <f>IF(AND('MAPA DE RIESGOS'!$AP582="Muy Alta",'MAPA DE RIESGOS'!$AR582="Menor"),CONCATENATE("R",'MAPA DE RIESGOS'!$H582,"C",'MAPA DE RIESGOS'!$AF582),"")</f>
        <v/>
      </c>
      <c r="AE37" s="355" t="str">
        <f>IF(AND('MAPA DE RIESGOS'!$AP583="Muy Alta",'MAPA DE RIESGOS'!$AR583="Menor"),CONCATENATE("R",'MAPA DE RIESGOS'!$H583,"C",'MAPA DE RIESGOS'!$AF583),"")</f>
        <v/>
      </c>
      <c r="AF37" s="355" t="str">
        <f>IF(AND('MAPA DE RIESGOS'!$AP584="Muy Alta",'MAPA DE RIESGOS'!$AR584="Menor"),CONCATENATE("R",'MAPA DE RIESGOS'!$H584,"C",'MAPA DE RIESGOS'!$AF584),"")</f>
        <v/>
      </c>
      <c r="AG37" s="355" t="str">
        <f>IF(AND('MAPA DE RIESGOS'!$AP585="Muy Alta",'MAPA DE RIESGOS'!$AR585="Menor"),CONCATENATE("R",'MAPA DE RIESGOS'!$H585,"C",'MAPA DE RIESGOS'!$AF585),"")</f>
        <v/>
      </c>
      <c r="AH37" s="355" t="str">
        <f>IF(AND('MAPA DE RIESGOS'!$AP586="Muy Alta",'MAPA DE RIESGOS'!$AR586="Menor"),CONCATENATE("R",'MAPA DE RIESGOS'!$H586,"C",'MAPA DE RIESGOS'!$AF586),"")</f>
        <v/>
      </c>
      <c r="AI37" s="355" t="str">
        <f>IF(AND('MAPA DE RIESGOS'!$AP587="Muy Alta",'MAPA DE RIESGOS'!$AR587="Menor"),CONCATENATE("R",'MAPA DE RIESGOS'!$H587,"C",'MAPA DE RIESGOS'!$AF587),"")</f>
        <v/>
      </c>
      <c r="AJ37" s="355" t="str">
        <f>IF(AND('MAPA DE RIESGOS'!$AP588="Muy Alta",'MAPA DE RIESGOS'!$AR588="Menor"),CONCATENATE("R",'MAPA DE RIESGOS'!$H588,"C",'MAPA DE RIESGOS'!$AF588),"")</f>
        <v/>
      </c>
      <c r="AK37" s="355" t="str">
        <f>IF(AND('MAPA DE RIESGOS'!$AP589="Muy Alta",'MAPA DE RIESGOS'!$AR589="Menor"),CONCATENATE("R",'MAPA DE RIESGOS'!$H589,"C",'MAPA DE RIESGOS'!$AF589),"")</f>
        <v/>
      </c>
      <c r="AL37" s="355" t="str">
        <f>IF(AND('MAPA DE RIESGOS'!$AP590="Muy Alta",'MAPA DE RIESGOS'!$AR590="Menor"),CONCATENATE("R",'MAPA DE RIESGOS'!$H590,"C",'MAPA DE RIESGOS'!$AF590),"")</f>
        <v/>
      </c>
      <c r="AM37" s="355" t="str">
        <f>IF(AND('MAPA DE RIESGOS'!$AP591="Muy Alta",'MAPA DE RIESGOS'!$AR591="Menor"),CONCATENATE("R",'MAPA DE RIESGOS'!$H591,"C",'MAPA DE RIESGOS'!$AF591),"")</f>
        <v/>
      </c>
      <c r="AN37" s="355" t="str">
        <f>IF(AND('MAPA DE RIESGOS'!$AP592="Muy Alta",'MAPA DE RIESGOS'!$AR592="Menor"),CONCATENATE("R",'MAPA DE RIESGOS'!$H592,"C",'MAPA DE RIESGOS'!$AF592),"")</f>
        <v/>
      </c>
      <c r="AO37" s="355" t="str">
        <f>IF(AND('MAPA DE RIESGOS'!$AP593="Muy Alta",'MAPA DE RIESGOS'!$AR593="Menor"),CONCATENATE("R",'MAPA DE RIESGOS'!$H593,"C",'MAPA DE RIESGOS'!$AF593),"")</f>
        <v/>
      </c>
      <c r="AP37" s="355" t="str">
        <f>IF(AND('MAPA DE RIESGOS'!$AP594="Muy Alta",'MAPA DE RIESGOS'!$AR594="Menor"),CONCATENATE("R",'MAPA DE RIESGOS'!$H594,"C",'MAPA DE RIESGOS'!$AF594),"")</f>
        <v/>
      </c>
      <c r="AQ37" s="355" t="str">
        <f>IF(AND('MAPA DE RIESGOS'!$AP595="Muy Alta",'MAPA DE RIESGOS'!$AR595="Menor"),CONCATENATE("R",'MAPA DE RIESGOS'!$H595,"C",'MAPA DE RIESGOS'!$AF595),"")</f>
        <v/>
      </c>
      <c r="AR37" s="355" t="str">
        <f>IF(AND('MAPA DE RIESGOS'!$AP596="Muy Alta",'MAPA DE RIESGOS'!$AR596="Menor"),CONCATENATE("R",'MAPA DE RIESGOS'!$H596,"C",'MAPA DE RIESGOS'!$AF596),"")</f>
        <v/>
      </c>
      <c r="AS37" s="356" t="str">
        <f>IF(AND('MAPA DE RIESGOS'!$AP597="Muy Alta",'MAPA DE RIESGOS'!$AR597="Menor"),CONCATENATE("R",'MAPA DE RIESGOS'!$H597,"C",'MAPA DE RIESGOS'!$AF597),"")</f>
        <v/>
      </c>
      <c r="AT37" s="354" t="str">
        <f>IF(AND('MAPA DE RIESGOS'!$AP580="Muy Alta",'MAPA DE RIESGOS'!$AR580="Moderado"),CONCATENATE("R",'MAPA DE RIESGOS'!$H580,"C",'MAPA DE RIESGOS'!$AF580),"")</f>
        <v/>
      </c>
      <c r="AU37" s="355" t="str">
        <f>IF(AND('MAPA DE RIESGOS'!$AP581="Muy Alta",'MAPA DE RIESGOS'!$AR581="Moderado"),CONCATENATE("R",'MAPA DE RIESGOS'!$H581,"C",'MAPA DE RIESGOS'!$AF581),"")</f>
        <v/>
      </c>
      <c r="AV37" s="355" t="str">
        <f>IF(AND('MAPA DE RIESGOS'!$AP582="Muy Alta",'MAPA DE RIESGOS'!$AR582="Moderado"),CONCATENATE("R",'MAPA DE RIESGOS'!$H582,"C",'MAPA DE RIESGOS'!$AF582),"")</f>
        <v/>
      </c>
      <c r="AW37" s="355" t="str">
        <f>IF(AND('MAPA DE RIESGOS'!$AP583="Muy Alta",'MAPA DE RIESGOS'!$AR583="Moderado"),CONCATENATE("R",'MAPA DE RIESGOS'!$H583,"C",'MAPA DE RIESGOS'!$AF583),"")</f>
        <v/>
      </c>
      <c r="AX37" s="355" t="str">
        <f>IF(AND('MAPA DE RIESGOS'!$AP584="Muy Alta",'MAPA DE RIESGOS'!$AR584="Moderado"),CONCATENATE("R",'MAPA DE RIESGOS'!$H584,"C",'MAPA DE RIESGOS'!$AF584),"")</f>
        <v/>
      </c>
      <c r="AY37" s="355" t="str">
        <f>IF(AND('MAPA DE RIESGOS'!$AP585="Muy Alta",'MAPA DE RIESGOS'!$AR585="Moderado"),CONCATENATE("R",'MAPA DE RIESGOS'!$H585,"C",'MAPA DE RIESGOS'!$AF585),"")</f>
        <v/>
      </c>
      <c r="AZ37" s="355" t="str">
        <f>IF(AND('MAPA DE RIESGOS'!$AP586="Muy Alta",'MAPA DE RIESGOS'!$AR586="Moderado"),CONCATENATE("R",'MAPA DE RIESGOS'!$H586,"C",'MAPA DE RIESGOS'!$AF586),"")</f>
        <v/>
      </c>
      <c r="BA37" s="355" t="str">
        <f>IF(AND('MAPA DE RIESGOS'!$AP587="Muy Alta",'MAPA DE RIESGOS'!$AR587="Moderado"),CONCATENATE("R",'MAPA DE RIESGOS'!$H587,"C",'MAPA DE RIESGOS'!$AF587),"")</f>
        <v/>
      </c>
      <c r="BB37" s="355" t="str">
        <f>IF(AND('MAPA DE RIESGOS'!$AP588="Muy Alta",'MAPA DE RIESGOS'!$AR588="Moderado"),CONCATENATE("R",'MAPA DE RIESGOS'!$H588,"C",'MAPA DE RIESGOS'!$AF588),"")</f>
        <v/>
      </c>
      <c r="BC37" s="355" t="str">
        <f>IF(AND('MAPA DE RIESGOS'!$AP589="Muy Alta",'MAPA DE RIESGOS'!$AR589="Moderado"),CONCATENATE("R",'MAPA DE RIESGOS'!$H589,"C",'MAPA DE RIESGOS'!$AF589),"")</f>
        <v/>
      </c>
      <c r="BD37" s="355" t="str">
        <f>IF(AND('MAPA DE RIESGOS'!$AP590="Muy Alta",'MAPA DE RIESGOS'!$AR590="Moderado"),CONCATENATE("R",'MAPA DE RIESGOS'!$H590,"C",'MAPA DE RIESGOS'!$AF590),"")</f>
        <v/>
      </c>
      <c r="BE37" s="355" t="str">
        <f>IF(AND('MAPA DE RIESGOS'!$AP591="Muy Alta",'MAPA DE RIESGOS'!$AR591="Moderado"),CONCATENATE("R",'MAPA DE RIESGOS'!$H591,"C",'MAPA DE RIESGOS'!$AF591),"")</f>
        <v/>
      </c>
      <c r="BF37" s="355" t="str">
        <f>IF(AND('MAPA DE RIESGOS'!$AP592="Muy Alta",'MAPA DE RIESGOS'!$AR592="Moderado"),CONCATENATE("R",'MAPA DE RIESGOS'!$H592,"C",'MAPA DE RIESGOS'!$AF592),"")</f>
        <v/>
      </c>
      <c r="BG37" s="355" t="str">
        <f>IF(AND('MAPA DE RIESGOS'!$AP593="Muy Alta",'MAPA DE RIESGOS'!$AR593="Moderado"),CONCATENATE("R",'MAPA DE RIESGOS'!$H593,"C",'MAPA DE RIESGOS'!$AF593),"")</f>
        <v/>
      </c>
      <c r="BH37" s="355" t="str">
        <f>IF(AND('MAPA DE RIESGOS'!$AP594="Muy Alta",'MAPA DE RIESGOS'!$AR594="Moderado"),CONCATENATE("R",'MAPA DE RIESGOS'!$H594,"C",'MAPA DE RIESGOS'!$AF594),"")</f>
        <v/>
      </c>
      <c r="BI37" s="355" t="str">
        <f>IF(AND('MAPA DE RIESGOS'!$AP595="Muy Alta",'MAPA DE RIESGOS'!$AR595="Moderado"),CONCATENATE("R",'MAPA DE RIESGOS'!$H595,"C",'MAPA DE RIESGOS'!$AF595),"")</f>
        <v/>
      </c>
      <c r="BJ37" s="355" t="str">
        <f>IF(AND('MAPA DE RIESGOS'!$AP596="Muy Alta",'MAPA DE RIESGOS'!$AR596="Moderado"),CONCATENATE("R",'MAPA DE RIESGOS'!$H596,"C",'MAPA DE RIESGOS'!$AF596),"")</f>
        <v/>
      </c>
      <c r="BK37" s="356" t="str">
        <f>IF(AND('MAPA DE RIESGOS'!$AP597="Muy Alta",'MAPA DE RIESGOS'!$AR597="Moderado"),CONCATENATE("R",'MAPA DE RIESGOS'!$H597,"C",'MAPA DE RIESGOS'!$AF597),"")</f>
        <v/>
      </c>
      <c r="BL37" s="354" t="str">
        <f>IF(AND('MAPA DE RIESGOS'!$AP580="Muy Alta",'MAPA DE RIESGOS'!$AR580="Mayor"),CONCATENATE("R",'MAPA DE RIESGOS'!$H580,"C",'MAPA DE RIESGOS'!$AF580),"")</f>
        <v/>
      </c>
      <c r="BM37" s="355" t="str">
        <f>IF(AND('MAPA DE RIESGOS'!$AP581="Muy Alta",'MAPA DE RIESGOS'!$AR581="Mayor"),CONCATENATE("R",'MAPA DE RIESGOS'!$H581,"C",'MAPA DE RIESGOS'!$AF581),"")</f>
        <v/>
      </c>
      <c r="BN37" s="355" t="str">
        <f>IF(AND('MAPA DE RIESGOS'!$AP582="Muy Alta",'MAPA DE RIESGOS'!$AR582="Mayor"),CONCATENATE("R",'MAPA DE RIESGOS'!$H582,"C",'MAPA DE RIESGOS'!$AF582),"")</f>
        <v/>
      </c>
      <c r="BO37" s="355" t="str">
        <f>IF(AND('MAPA DE RIESGOS'!$AP583="Muy Alta",'MAPA DE RIESGOS'!$AR583="Mayor"),CONCATENATE("R",'MAPA DE RIESGOS'!$H583,"C",'MAPA DE RIESGOS'!$AF583),"")</f>
        <v/>
      </c>
      <c r="BP37" s="355" t="str">
        <f>IF(AND('MAPA DE RIESGOS'!$AP584="Muy Alta",'MAPA DE RIESGOS'!$AR584="Mayor"),CONCATENATE("R",'MAPA DE RIESGOS'!$H584,"C",'MAPA DE RIESGOS'!$AF584),"")</f>
        <v/>
      </c>
      <c r="BQ37" s="355" t="str">
        <f>IF(AND('MAPA DE RIESGOS'!$AP585="Muy Alta",'MAPA DE RIESGOS'!$AR585="Mayor"),CONCATENATE("R",'MAPA DE RIESGOS'!$H585,"C",'MAPA DE RIESGOS'!$AF585),"")</f>
        <v/>
      </c>
      <c r="BR37" s="355" t="str">
        <f>IF(AND('MAPA DE RIESGOS'!$AP586="Muy Alta",'MAPA DE RIESGOS'!$AR586="Mayor"),CONCATENATE("R",'MAPA DE RIESGOS'!$H586,"C",'MAPA DE RIESGOS'!$AF586),"")</f>
        <v/>
      </c>
      <c r="BS37" s="355" t="str">
        <f>IF(AND('MAPA DE RIESGOS'!$AP587="Muy Alta",'MAPA DE RIESGOS'!$AR587="Mayor"),CONCATENATE("R",'MAPA DE RIESGOS'!$H587,"C",'MAPA DE RIESGOS'!$AF587),"")</f>
        <v/>
      </c>
      <c r="BT37" s="355" t="str">
        <f>IF(AND('MAPA DE RIESGOS'!$AP588="Muy Alta",'MAPA DE RIESGOS'!$AR588="Mayor"),CONCATENATE("R",'MAPA DE RIESGOS'!$H588,"C",'MAPA DE RIESGOS'!$AF588),"")</f>
        <v/>
      </c>
      <c r="BU37" s="355" t="str">
        <f>IF(AND('MAPA DE RIESGOS'!$AP589="Muy Alta",'MAPA DE RIESGOS'!$AR589="Mayor"),CONCATENATE("R",'MAPA DE RIESGOS'!$H589,"C",'MAPA DE RIESGOS'!$AF589),"")</f>
        <v/>
      </c>
      <c r="BV37" s="355" t="str">
        <f>IF(AND('MAPA DE RIESGOS'!$AP590="Muy Alta",'MAPA DE RIESGOS'!$AR590="Mayor"),CONCATENATE("R",'MAPA DE RIESGOS'!$H590,"C",'MAPA DE RIESGOS'!$AF590),"")</f>
        <v/>
      </c>
      <c r="BW37" s="355" t="str">
        <f>IF(AND('MAPA DE RIESGOS'!$AP591="Muy Alta",'MAPA DE RIESGOS'!$AR591="Mayor"),CONCATENATE("R",'MAPA DE RIESGOS'!$H591,"C",'MAPA DE RIESGOS'!$AF591),"")</f>
        <v/>
      </c>
      <c r="BX37" s="355" t="str">
        <f>IF(AND('MAPA DE RIESGOS'!$AP592="Muy Alta",'MAPA DE RIESGOS'!$AR592="Mayor"),CONCATENATE("R",'MAPA DE RIESGOS'!$H592,"C",'MAPA DE RIESGOS'!$AF592),"")</f>
        <v/>
      </c>
      <c r="BY37" s="355" t="str">
        <f>IF(AND('MAPA DE RIESGOS'!$AP593="Muy Alta",'MAPA DE RIESGOS'!$AR593="Mayor"),CONCATENATE("R",'MAPA DE RIESGOS'!$H593,"C",'MAPA DE RIESGOS'!$AF593),"")</f>
        <v/>
      </c>
      <c r="BZ37" s="355" t="str">
        <f>IF(AND('MAPA DE RIESGOS'!$AP594="Muy Alta",'MAPA DE RIESGOS'!$AR594="Mayor"),CONCATENATE("R",'MAPA DE RIESGOS'!$H594,"C",'MAPA DE RIESGOS'!$AF594),"")</f>
        <v/>
      </c>
      <c r="CA37" s="355" t="str">
        <f>IF(AND('MAPA DE RIESGOS'!$AP595="Muy Alta",'MAPA DE RIESGOS'!$AR595="Mayor"),CONCATENATE("R",'MAPA DE RIESGOS'!$H595,"C",'MAPA DE RIESGOS'!$AF595),"")</f>
        <v/>
      </c>
      <c r="CB37" s="355" t="str">
        <f>IF(AND('MAPA DE RIESGOS'!$AP596="Muy Alta",'MAPA DE RIESGOS'!$AR596="Mayor"),CONCATENATE("R",'MAPA DE RIESGOS'!$H596,"C",'MAPA DE RIESGOS'!$AF596),"")</f>
        <v/>
      </c>
      <c r="CC37" s="356" t="str">
        <f>IF(AND('MAPA DE RIESGOS'!$AP597="Muy Alta",'MAPA DE RIESGOS'!$AR597="Mayor"),CONCATENATE("R",'MAPA DE RIESGOS'!$H597,"C",'MAPA DE RIESGOS'!$AF597),"")</f>
        <v/>
      </c>
      <c r="CD37" s="357" t="str">
        <f>IF(AND('MAPA DE RIESGOS'!$AP580="Muy Alta",'MAPA DE RIESGOS'!$AR580="Catastrófico"),CONCATENATE("R",'MAPA DE RIESGOS'!$H580,"C",'MAPA DE RIESGOS'!$AF580),"")</f>
        <v/>
      </c>
      <c r="CE37" s="357" t="str">
        <f>IF(AND('MAPA DE RIESGOS'!$AP581="Muy Alta",'MAPA DE RIESGOS'!$AR581="Catastrófico"),CONCATENATE("R",'MAPA DE RIESGOS'!$H581,"C",'MAPA DE RIESGOS'!$AF581),"")</f>
        <v/>
      </c>
      <c r="CF37" s="357" t="str">
        <f>IF(AND('MAPA DE RIESGOS'!$AP582="Muy Alta",'MAPA DE RIESGOS'!$AR582="Catastrófico"),CONCATENATE("R",'MAPA DE RIESGOS'!$H582,"C",'MAPA DE RIESGOS'!$AF582),"")</f>
        <v/>
      </c>
      <c r="CG37" s="357" t="str">
        <f>IF(AND('MAPA DE RIESGOS'!$AP583="Muy Alta",'MAPA DE RIESGOS'!$AR583="Catastrófico"),CONCATENATE("R",'MAPA DE RIESGOS'!$H583,"C",'MAPA DE RIESGOS'!$AF583),"")</f>
        <v/>
      </c>
      <c r="CH37" s="357" t="str">
        <f>IF(AND('MAPA DE RIESGOS'!$AP584="Muy Alta",'MAPA DE RIESGOS'!$AR584="Catastrófico"),CONCATENATE("R",'MAPA DE RIESGOS'!$H584,"C",'MAPA DE RIESGOS'!$AF584),"")</f>
        <v/>
      </c>
      <c r="CI37" s="357" t="str">
        <f>IF(AND('MAPA DE RIESGOS'!$AP585="Muy Alta",'MAPA DE RIESGOS'!$AR585="Catastrófico"),CONCATENATE("R",'MAPA DE RIESGOS'!$H585,"C",'MAPA DE RIESGOS'!$AF585),"")</f>
        <v/>
      </c>
      <c r="CJ37" s="357" t="str">
        <f>IF(AND('MAPA DE RIESGOS'!$AP586="Muy Alta",'MAPA DE RIESGOS'!$AR586="Catastrófico"),CONCATENATE("R",'MAPA DE RIESGOS'!$H586,"C",'MAPA DE RIESGOS'!$AF586),"")</f>
        <v/>
      </c>
      <c r="CK37" s="357" t="str">
        <f>IF(AND('MAPA DE RIESGOS'!$AP587="Muy Alta",'MAPA DE RIESGOS'!$AR587="Catastrófico"),CONCATENATE("R",'MAPA DE RIESGOS'!$H587,"C",'MAPA DE RIESGOS'!$AF587),"")</f>
        <v/>
      </c>
      <c r="CL37" s="357" t="str">
        <f>IF(AND('MAPA DE RIESGOS'!$AP588="Muy Alta",'MAPA DE RIESGOS'!$AR588="Catastrófico"),CONCATENATE("R",'MAPA DE RIESGOS'!$H588,"C",'MAPA DE RIESGOS'!$AF588),"")</f>
        <v/>
      </c>
      <c r="CM37" s="357" t="str">
        <f>IF(AND('MAPA DE RIESGOS'!$AP589="Muy Alta",'MAPA DE RIESGOS'!$AR589="Catastrófico"),CONCATENATE("R",'MAPA DE RIESGOS'!$H589,"C",'MAPA DE RIESGOS'!$AF589),"")</f>
        <v/>
      </c>
      <c r="CN37" s="357" t="str">
        <f>IF(AND('MAPA DE RIESGOS'!$AP590="Muy Alta",'MAPA DE RIESGOS'!$AR590="Catastrófico"),CONCATENATE("R",'MAPA DE RIESGOS'!$H590,"C",'MAPA DE RIESGOS'!$AF590),"")</f>
        <v/>
      </c>
      <c r="CO37" s="357" t="str">
        <f>IF(AND('MAPA DE RIESGOS'!$AP591="Muy Alta",'MAPA DE RIESGOS'!$AR591="Catastrófico"),CONCATENATE("R",'MAPA DE RIESGOS'!$H591,"C",'MAPA DE RIESGOS'!$AF591),"")</f>
        <v/>
      </c>
      <c r="CP37" s="357" t="str">
        <f>IF(AND('MAPA DE RIESGOS'!$AP592="Muy Alta",'MAPA DE RIESGOS'!$AR592="Catastrófico"),CONCATENATE("R",'MAPA DE RIESGOS'!$H592,"C",'MAPA DE RIESGOS'!$AF592),"")</f>
        <v/>
      </c>
      <c r="CQ37" s="357" t="str">
        <f>IF(AND('MAPA DE RIESGOS'!$AP593="Muy Alta",'MAPA DE RIESGOS'!$AR593="Catastrófico"),CONCATENATE("R",'MAPA DE RIESGOS'!$H593,"C",'MAPA DE RIESGOS'!$AF593),"")</f>
        <v/>
      </c>
      <c r="CR37" s="357" t="str">
        <f>IF(AND('MAPA DE RIESGOS'!$AP594="Muy Alta",'MAPA DE RIESGOS'!$AR594="Catastrófico"),CONCATENATE("R",'MAPA DE RIESGOS'!$H594,"C",'MAPA DE RIESGOS'!$AF594),"")</f>
        <v/>
      </c>
      <c r="CS37" s="357" t="str">
        <f>IF(AND('MAPA DE RIESGOS'!$AP595="Muy Alta",'MAPA DE RIESGOS'!$AR595="Catastrófico"),CONCATENATE("R",'MAPA DE RIESGOS'!$H595,"C",'MAPA DE RIESGOS'!$AF595),"")</f>
        <v/>
      </c>
      <c r="CT37" s="357" t="str">
        <f>IF(AND('MAPA DE RIESGOS'!$AP596="Muy Alta",'MAPA DE RIESGOS'!$AR596="Catastrófico"),CONCATENATE("R",'MAPA DE RIESGOS'!$H596,"C",'MAPA DE RIESGOS'!$AF596),"")</f>
        <v/>
      </c>
      <c r="CU37" s="358" t="str">
        <f>IF(AND('MAPA DE RIESGOS'!$AP597="Muy Alta",'MAPA DE RIESGOS'!$AR597="Catastrófico"),CONCATENATE("R",'MAPA DE RIESGOS'!$H597,"C",'MAPA DE RIESGOS'!$AF597),"")</f>
        <v/>
      </c>
      <c r="CV37" s="67"/>
      <c r="CW37" s="900"/>
      <c r="CX37" s="901"/>
      <c r="CY37" s="901"/>
      <c r="CZ37" s="901"/>
      <c r="DA37" s="901"/>
      <c r="DB37" s="902"/>
    </row>
    <row r="38" spans="2:106" ht="32.5" customHeight="1">
      <c r="B38" s="893"/>
      <c r="C38" s="893"/>
      <c r="D38" s="894"/>
      <c r="E38" s="882"/>
      <c r="F38" s="883"/>
      <c r="G38" s="883"/>
      <c r="H38" s="883"/>
      <c r="I38" s="884"/>
      <c r="J38" s="354" t="str">
        <f>IF(AND('MAPA DE RIESGOS'!$AP598="Muy Alta",'MAPA DE RIESGOS'!$AR598="Leve"),CONCATENATE("R",'MAPA DE RIESGOS'!$H598,"C",'MAPA DE RIESGOS'!$AF598),"")</f>
        <v/>
      </c>
      <c r="K38" s="355" t="str">
        <f>IF(AND('MAPA DE RIESGOS'!$AP599="Muy Alta",'MAPA DE RIESGOS'!$AR599="Leve"),CONCATENATE("R",'MAPA DE RIESGOS'!$H599,"C",'MAPA DE RIESGOS'!$AF599),"")</f>
        <v/>
      </c>
      <c r="L38" s="355" t="str">
        <f>IF(AND('MAPA DE RIESGOS'!$AP600="Muy Alta",'MAPA DE RIESGOS'!$AR600="Leve"),CONCATENATE("R",'MAPA DE RIESGOS'!$H600,"C",'MAPA DE RIESGOS'!$AF600),"")</f>
        <v/>
      </c>
      <c r="M38" s="355" t="str">
        <f>IF(AND('MAPA DE RIESGOS'!$AP601="Muy Alta",'MAPA DE RIESGOS'!$AR601="Leve"),CONCATENATE("R",'MAPA DE RIESGOS'!$H601,"C",'MAPA DE RIESGOS'!$AF601),"")</f>
        <v/>
      </c>
      <c r="N38" s="355" t="str">
        <f>IF(AND('MAPA DE RIESGOS'!$AP602="Muy Alta",'MAPA DE RIESGOS'!$AR602="Leve"),CONCATENATE("R",'MAPA DE RIESGOS'!$H602,"C",'MAPA DE RIESGOS'!$AF602),"")</f>
        <v/>
      </c>
      <c r="O38" s="355" t="str">
        <f>IF(AND('MAPA DE RIESGOS'!$AP603="Muy Alta",'MAPA DE RIESGOS'!$AR603="Leve"),CONCATENATE("R",'MAPA DE RIESGOS'!$H603,"C",'MAPA DE RIESGOS'!$AF603),"")</f>
        <v/>
      </c>
      <c r="P38" s="355" t="str">
        <f>IF(AND('MAPA DE RIESGOS'!$AP604="Muy Alta",'MAPA DE RIESGOS'!$AR604="Leve"),CONCATENATE("R",'MAPA DE RIESGOS'!$H604,"C",'MAPA DE RIESGOS'!$AF604),"")</f>
        <v/>
      </c>
      <c r="Q38" s="355" t="str">
        <f>IF(AND('MAPA DE RIESGOS'!$AP605="Muy Alta",'MAPA DE RIESGOS'!$AR605="Leve"),CONCATENATE("R",'MAPA DE RIESGOS'!$H605,"C",'MAPA DE RIESGOS'!$AF605),"")</f>
        <v/>
      </c>
      <c r="R38" s="355" t="str">
        <f>IF(AND('MAPA DE RIESGOS'!$AP606="Muy Alta",'MAPA DE RIESGOS'!$AR606="Leve"),CONCATENATE("R",'MAPA DE RIESGOS'!$H606,"C",'MAPA DE RIESGOS'!$AF606),"")</f>
        <v/>
      </c>
      <c r="S38" s="355" t="str">
        <f>IF(AND('MAPA DE RIESGOS'!$AP607="Muy Alta",'MAPA DE RIESGOS'!$AR607="Leve"),CONCATENATE("R",'MAPA DE RIESGOS'!$H607,"C",'MAPA DE RIESGOS'!$AF607),"")</f>
        <v/>
      </c>
      <c r="T38" s="355" t="str">
        <f>IF(AND('MAPA DE RIESGOS'!$AP608="Muy Alta",'MAPA DE RIESGOS'!$AR608="Leve"),CONCATENATE("R",'MAPA DE RIESGOS'!$H608,"C",'MAPA DE RIESGOS'!$AF608),"")</f>
        <v/>
      </c>
      <c r="U38" s="355" t="str">
        <f>IF(AND('MAPA DE RIESGOS'!$AP609="Muy Alta",'MAPA DE RIESGOS'!$AR609="Leve"),CONCATENATE("R",'MAPA DE RIESGOS'!$H609,"C",'MAPA DE RIESGOS'!$AF609),"")</f>
        <v/>
      </c>
      <c r="V38" s="355" t="str">
        <f>IF(AND('MAPA DE RIESGOS'!$AP610="Muy Alta",'MAPA DE RIESGOS'!$AR610="Leve"),CONCATENATE("R",'MAPA DE RIESGOS'!$H610,"C",'MAPA DE RIESGOS'!$AF610),"")</f>
        <v/>
      </c>
      <c r="W38" s="355" t="str">
        <f>IF(AND('MAPA DE RIESGOS'!$AP611="Muy Alta",'MAPA DE RIESGOS'!$AR611="Leve"),CONCATENATE("R",'MAPA DE RIESGOS'!$H611,"C",'MAPA DE RIESGOS'!$AF611),"")</f>
        <v/>
      </c>
      <c r="X38" s="355" t="str">
        <f>IF(AND('MAPA DE RIESGOS'!$AP612="Muy Alta",'MAPA DE RIESGOS'!$AR612="Leve"),CONCATENATE("R",'MAPA DE RIESGOS'!$H612,"C",'MAPA DE RIESGOS'!$AF612),"")</f>
        <v/>
      </c>
      <c r="Y38" s="355" t="str">
        <f>IF(AND('MAPA DE RIESGOS'!$AP613="Muy Alta",'MAPA DE RIESGOS'!$AR613="Leve"),CONCATENATE("R",'MAPA DE RIESGOS'!$H613,"C",'MAPA DE RIESGOS'!$AF613),"")</f>
        <v/>
      </c>
      <c r="Z38" s="355" t="str">
        <f>IF(AND('MAPA DE RIESGOS'!$AP614="Muy Alta",'MAPA DE RIESGOS'!$AR614="Leve"),CONCATENATE("R",'MAPA DE RIESGOS'!$H614,"C",'MAPA DE RIESGOS'!$AF614),"")</f>
        <v/>
      </c>
      <c r="AA38" s="356" t="str">
        <f>IF(AND('MAPA DE RIESGOS'!$AP615="Muy Alta",'MAPA DE RIESGOS'!$AR615="Leve"),CONCATENATE("R",'MAPA DE RIESGOS'!$H615,"C",'MAPA DE RIESGOS'!$AF615),"")</f>
        <v/>
      </c>
      <c r="AB38" s="354" t="str">
        <f>IF(AND('MAPA DE RIESGOS'!$AP598="Muy Alta",'MAPA DE RIESGOS'!$AR598="Menor"),CONCATENATE("R",'MAPA DE RIESGOS'!$H598,"C",'MAPA DE RIESGOS'!$AF598),"")</f>
        <v/>
      </c>
      <c r="AC38" s="355" t="str">
        <f>IF(AND('MAPA DE RIESGOS'!$AP599="Muy Alta",'MAPA DE RIESGOS'!$AR599="Menor"),CONCATENATE("R",'MAPA DE RIESGOS'!$H599,"C",'MAPA DE RIESGOS'!$AF599),"")</f>
        <v/>
      </c>
      <c r="AD38" s="355" t="str">
        <f>IF(AND('MAPA DE RIESGOS'!$AP600="Muy Alta",'MAPA DE RIESGOS'!$AR600="Menor"),CONCATENATE("R",'MAPA DE RIESGOS'!$H600,"C",'MAPA DE RIESGOS'!$AF600),"")</f>
        <v/>
      </c>
      <c r="AE38" s="355" t="str">
        <f>IF(AND('MAPA DE RIESGOS'!$AP601="Muy Alta",'MAPA DE RIESGOS'!$AR601="Menor"),CONCATENATE("R",'MAPA DE RIESGOS'!$H601,"C",'MAPA DE RIESGOS'!$AF601),"")</f>
        <v/>
      </c>
      <c r="AF38" s="355" t="str">
        <f>IF(AND('MAPA DE RIESGOS'!$AP602="Muy Alta",'MAPA DE RIESGOS'!$AR602="Menor"),CONCATENATE("R",'MAPA DE RIESGOS'!$H602,"C",'MAPA DE RIESGOS'!$AF602),"")</f>
        <v/>
      </c>
      <c r="AG38" s="355" t="str">
        <f>IF(AND('MAPA DE RIESGOS'!$AP603="Muy Alta",'MAPA DE RIESGOS'!$AR603="Menor"),CONCATENATE("R",'MAPA DE RIESGOS'!$H603,"C",'MAPA DE RIESGOS'!$AF603),"")</f>
        <v/>
      </c>
      <c r="AH38" s="355" t="str">
        <f>IF(AND('MAPA DE RIESGOS'!$AP604="Muy Alta",'MAPA DE RIESGOS'!$AR604="Menor"),CONCATENATE("R",'MAPA DE RIESGOS'!$H604,"C",'MAPA DE RIESGOS'!$AF604),"")</f>
        <v/>
      </c>
      <c r="AI38" s="355" t="str">
        <f>IF(AND('MAPA DE RIESGOS'!$AP605="Muy Alta",'MAPA DE RIESGOS'!$AR605="Menor"),CONCATENATE("R",'MAPA DE RIESGOS'!$H605,"C",'MAPA DE RIESGOS'!$AF605),"")</f>
        <v/>
      </c>
      <c r="AJ38" s="355" t="str">
        <f>IF(AND('MAPA DE RIESGOS'!$AP606="Muy Alta",'MAPA DE RIESGOS'!$AR606="Menor"),CONCATENATE("R",'MAPA DE RIESGOS'!$H606,"C",'MAPA DE RIESGOS'!$AF606),"")</f>
        <v/>
      </c>
      <c r="AK38" s="355" t="str">
        <f>IF(AND('MAPA DE RIESGOS'!$AP607="Muy Alta",'MAPA DE RIESGOS'!$AR607="Menor"),CONCATENATE("R",'MAPA DE RIESGOS'!$H607,"C",'MAPA DE RIESGOS'!$AF607),"")</f>
        <v/>
      </c>
      <c r="AL38" s="355" t="str">
        <f>IF(AND('MAPA DE RIESGOS'!$AP608="Muy Alta",'MAPA DE RIESGOS'!$AR608="Menor"),CONCATENATE("R",'MAPA DE RIESGOS'!$H608,"C",'MAPA DE RIESGOS'!$AF608),"")</f>
        <v/>
      </c>
      <c r="AM38" s="355" t="str">
        <f>IF(AND('MAPA DE RIESGOS'!$AP609="Muy Alta",'MAPA DE RIESGOS'!$AR609="Menor"),CONCATENATE("R",'MAPA DE RIESGOS'!$H609,"C",'MAPA DE RIESGOS'!$AF609),"")</f>
        <v/>
      </c>
      <c r="AN38" s="355" t="str">
        <f>IF(AND('MAPA DE RIESGOS'!$AP610="Muy Alta",'MAPA DE RIESGOS'!$AR610="Menor"),CONCATENATE("R",'MAPA DE RIESGOS'!$H610,"C",'MAPA DE RIESGOS'!$AF610),"")</f>
        <v/>
      </c>
      <c r="AO38" s="355" t="str">
        <f>IF(AND('MAPA DE RIESGOS'!$AP611="Muy Alta",'MAPA DE RIESGOS'!$AR611="Menor"),CONCATENATE("R",'MAPA DE RIESGOS'!$H611,"C",'MAPA DE RIESGOS'!$AF611),"")</f>
        <v/>
      </c>
      <c r="AP38" s="355" t="str">
        <f>IF(AND('MAPA DE RIESGOS'!$AP612="Muy Alta",'MAPA DE RIESGOS'!$AR612="Menor"),CONCATENATE("R",'MAPA DE RIESGOS'!$H612,"C",'MAPA DE RIESGOS'!$AF612),"")</f>
        <v/>
      </c>
      <c r="AQ38" s="355" t="str">
        <f>IF(AND('MAPA DE RIESGOS'!$AP613="Muy Alta",'MAPA DE RIESGOS'!$AR613="Menor"),CONCATENATE("R",'MAPA DE RIESGOS'!$H613,"C",'MAPA DE RIESGOS'!$AF613),"")</f>
        <v/>
      </c>
      <c r="AR38" s="355" t="str">
        <f>IF(AND('MAPA DE RIESGOS'!$AP614="Muy Alta",'MAPA DE RIESGOS'!$AR614="Menor"),CONCATENATE("R",'MAPA DE RIESGOS'!$H614,"C",'MAPA DE RIESGOS'!$AF614),"")</f>
        <v/>
      </c>
      <c r="AS38" s="356" t="str">
        <f>IF(AND('MAPA DE RIESGOS'!$AP615="Muy Alta",'MAPA DE RIESGOS'!$AR615="Menor"),CONCATENATE("R",'MAPA DE RIESGOS'!$H615,"C",'MAPA DE RIESGOS'!$AF615),"")</f>
        <v/>
      </c>
      <c r="AT38" s="354" t="str">
        <f>IF(AND('MAPA DE RIESGOS'!$AP598="Muy Alta",'MAPA DE RIESGOS'!$AR598="Moderado"),CONCATENATE("R",'MAPA DE RIESGOS'!$H598,"C",'MAPA DE RIESGOS'!$AF598),"")</f>
        <v/>
      </c>
      <c r="AU38" s="355" t="str">
        <f>IF(AND('MAPA DE RIESGOS'!$AP599="Muy Alta",'MAPA DE RIESGOS'!$AR599="Moderado"),CONCATENATE("R",'MAPA DE RIESGOS'!$H599,"C",'MAPA DE RIESGOS'!$AF599),"")</f>
        <v/>
      </c>
      <c r="AV38" s="355" t="str">
        <f>IF(AND('MAPA DE RIESGOS'!$AP600="Muy Alta",'MAPA DE RIESGOS'!$AR600="Moderado"),CONCATENATE("R",'MAPA DE RIESGOS'!$H600,"C",'MAPA DE RIESGOS'!$AF600),"")</f>
        <v/>
      </c>
      <c r="AW38" s="355" t="str">
        <f>IF(AND('MAPA DE RIESGOS'!$AP601="Muy Alta",'MAPA DE RIESGOS'!$AR601="Moderado"),CONCATENATE("R",'MAPA DE RIESGOS'!$H601,"C",'MAPA DE RIESGOS'!$AF601),"")</f>
        <v/>
      </c>
      <c r="AX38" s="355" t="str">
        <f>IF(AND('MAPA DE RIESGOS'!$AP602="Muy Alta",'MAPA DE RIESGOS'!$AR602="Moderado"),CONCATENATE("R",'MAPA DE RIESGOS'!$H602,"C",'MAPA DE RIESGOS'!$AF602),"")</f>
        <v/>
      </c>
      <c r="AY38" s="355" t="str">
        <f>IF(AND('MAPA DE RIESGOS'!$AP603="Muy Alta",'MAPA DE RIESGOS'!$AR603="Moderado"),CONCATENATE("R",'MAPA DE RIESGOS'!$H603,"C",'MAPA DE RIESGOS'!$AF603),"")</f>
        <v/>
      </c>
      <c r="AZ38" s="355" t="str">
        <f>IF(AND('MAPA DE RIESGOS'!$AP604="Muy Alta",'MAPA DE RIESGOS'!$AR604="Moderado"),CONCATENATE("R",'MAPA DE RIESGOS'!$H604,"C",'MAPA DE RIESGOS'!$AF604),"")</f>
        <v/>
      </c>
      <c r="BA38" s="355" t="str">
        <f>IF(AND('MAPA DE RIESGOS'!$AP605="Muy Alta",'MAPA DE RIESGOS'!$AR605="Moderado"),CONCATENATE("R",'MAPA DE RIESGOS'!$H605,"C",'MAPA DE RIESGOS'!$AF605),"")</f>
        <v/>
      </c>
      <c r="BB38" s="355" t="str">
        <f>IF(AND('MAPA DE RIESGOS'!$AP606="Muy Alta",'MAPA DE RIESGOS'!$AR606="Moderado"),CONCATENATE("R",'MAPA DE RIESGOS'!$H606,"C",'MAPA DE RIESGOS'!$AF606),"")</f>
        <v/>
      </c>
      <c r="BC38" s="355" t="str">
        <f>IF(AND('MAPA DE RIESGOS'!$AP607="Muy Alta",'MAPA DE RIESGOS'!$AR607="Moderado"),CONCATENATE("R",'MAPA DE RIESGOS'!$H607,"C",'MAPA DE RIESGOS'!$AF607),"")</f>
        <v/>
      </c>
      <c r="BD38" s="355" t="str">
        <f>IF(AND('MAPA DE RIESGOS'!$AP608="Muy Alta",'MAPA DE RIESGOS'!$AR608="Moderado"),CONCATENATE("R",'MAPA DE RIESGOS'!$H608,"C",'MAPA DE RIESGOS'!$AF608),"")</f>
        <v/>
      </c>
      <c r="BE38" s="355" t="str">
        <f>IF(AND('MAPA DE RIESGOS'!$AP609="Muy Alta",'MAPA DE RIESGOS'!$AR609="Moderado"),CONCATENATE("R",'MAPA DE RIESGOS'!$H609,"C",'MAPA DE RIESGOS'!$AF609),"")</f>
        <v/>
      </c>
      <c r="BF38" s="355" t="str">
        <f>IF(AND('MAPA DE RIESGOS'!$AP610="Muy Alta",'MAPA DE RIESGOS'!$AR610="Moderado"),CONCATENATE("R",'MAPA DE RIESGOS'!$H610,"C",'MAPA DE RIESGOS'!$AF610),"")</f>
        <v/>
      </c>
      <c r="BG38" s="355" t="str">
        <f>IF(AND('MAPA DE RIESGOS'!$AP611="Muy Alta",'MAPA DE RIESGOS'!$AR611="Moderado"),CONCATENATE("R",'MAPA DE RIESGOS'!$H611,"C",'MAPA DE RIESGOS'!$AF611),"")</f>
        <v/>
      </c>
      <c r="BH38" s="355" t="str">
        <f>IF(AND('MAPA DE RIESGOS'!$AP612="Muy Alta",'MAPA DE RIESGOS'!$AR612="Moderado"),CONCATENATE("R",'MAPA DE RIESGOS'!$H612,"C",'MAPA DE RIESGOS'!$AF612),"")</f>
        <v/>
      </c>
      <c r="BI38" s="355" t="str">
        <f>IF(AND('MAPA DE RIESGOS'!$AP613="Muy Alta",'MAPA DE RIESGOS'!$AR613="Moderado"),CONCATENATE("R",'MAPA DE RIESGOS'!$H613,"C",'MAPA DE RIESGOS'!$AF613),"")</f>
        <v/>
      </c>
      <c r="BJ38" s="355" t="str">
        <f>IF(AND('MAPA DE RIESGOS'!$AP614="Muy Alta",'MAPA DE RIESGOS'!$AR614="Moderado"),CONCATENATE("R",'MAPA DE RIESGOS'!$H614,"C",'MAPA DE RIESGOS'!$AF614),"")</f>
        <v/>
      </c>
      <c r="BK38" s="356" t="str">
        <f>IF(AND('MAPA DE RIESGOS'!$AP615="Muy Alta",'MAPA DE RIESGOS'!$AR615="Moderado"),CONCATENATE("R",'MAPA DE RIESGOS'!$H615,"C",'MAPA DE RIESGOS'!$AF615),"")</f>
        <v/>
      </c>
      <c r="BL38" s="354" t="str">
        <f>IF(AND('MAPA DE RIESGOS'!$AP598="Muy Alta",'MAPA DE RIESGOS'!$AR598="Mayor"),CONCATENATE("R",'MAPA DE RIESGOS'!$H598,"C",'MAPA DE RIESGOS'!$AF598),"")</f>
        <v/>
      </c>
      <c r="BM38" s="355" t="str">
        <f>IF(AND('MAPA DE RIESGOS'!$AP599="Muy Alta",'MAPA DE RIESGOS'!$AR599="Mayor"),CONCATENATE("R",'MAPA DE RIESGOS'!$H599,"C",'MAPA DE RIESGOS'!$AF599),"")</f>
        <v/>
      </c>
      <c r="BN38" s="355" t="str">
        <f>IF(AND('MAPA DE RIESGOS'!$AP600="Muy Alta",'MAPA DE RIESGOS'!$AR600="Mayor"),CONCATENATE("R",'MAPA DE RIESGOS'!$H600,"C",'MAPA DE RIESGOS'!$AF600),"")</f>
        <v/>
      </c>
      <c r="BO38" s="355" t="str">
        <f>IF(AND('MAPA DE RIESGOS'!$AP601="Muy Alta",'MAPA DE RIESGOS'!$AR601="Mayor"),CONCATENATE("R",'MAPA DE RIESGOS'!$H601,"C",'MAPA DE RIESGOS'!$AF601),"")</f>
        <v/>
      </c>
      <c r="BP38" s="355" t="str">
        <f>IF(AND('MAPA DE RIESGOS'!$AP602="Muy Alta",'MAPA DE RIESGOS'!$AR602="Mayor"),CONCATENATE("R",'MAPA DE RIESGOS'!$H602,"C",'MAPA DE RIESGOS'!$AF602),"")</f>
        <v/>
      </c>
      <c r="BQ38" s="355" t="str">
        <f>IF(AND('MAPA DE RIESGOS'!$AP603="Muy Alta",'MAPA DE RIESGOS'!$AR603="Mayor"),CONCATENATE("R",'MAPA DE RIESGOS'!$H603,"C",'MAPA DE RIESGOS'!$AF603),"")</f>
        <v/>
      </c>
      <c r="BR38" s="355" t="str">
        <f>IF(AND('MAPA DE RIESGOS'!$AP604="Muy Alta",'MAPA DE RIESGOS'!$AR604="Mayor"),CONCATENATE("R",'MAPA DE RIESGOS'!$H604,"C",'MAPA DE RIESGOS'!$AF604),"")</f>
        <v/>
      </c>
      <c r="BS38" s="355" t="str">
        <f>IF(AND('MAPA DE RIESGOS'!$AP605="Muy Alta",'MAPA DE RIESGOS'!$AR605="Mayor"),CONCATENATE("R",'MAPA DE RIESGOS'!$H605,"C",'MAPA DE RIESGOS'!$AF605),"")</f>
        <v/>
      </c>
      <c r="BT38" s="355" t="str">
        <f>IF(AND('MAPA DE RIESGOS'!$AP606="Muy Alta",'MAPA DE RIESGOS'!$AR606="Mayor"),CONCATENATE("R",'MAPA DE RIESGOS'!$H606,"C",'MAPA DE RIESGOS'!$AF606),"")</f>
        <v/>
      </c>
      <c r="BU38" s="355" t="str">
        <f>IF(AND('MAPA DE RIESGOS'!$AP607="Muy Alta",'MAPA DE RIESGOS'!$AR607="Mayor"),CONCATENATE("R",'MAPA DE RIESGOS'!$H607,"C",'MAPA DE RIESGOS'!$AF607),"")</f>
        <v/>
      </c>
      <c r="BV38" s="355" t="str">
        <f>IF(AND('MAPA DE RIESGOS'!$AP608="Muy Alta",'MAPA DE RIESGOS'!$AR608="Mayor"),CONCATENATE("R",'MAPA DE RIESGOS'!$H608,"C",'MAPA DE RIESGOS'!$AF608),"")</f>
        <v/>
      </c>
      <c r="BW38" s="355" t="str">
        <f>IF(AND('MAPA DE RIESGOS'!$AP609="Muy Alta",'MAPA DE RIESGOS'!$AR609="Mayor"),CONCATENATE("R",'MAPA DE RIESGOS'!$H609,"C",'MAPA DE RIESGOS'!$AF609),"")</f>
        <v/>
      </c>
      <c r="BX38" s="355" t="str">
        <f>IF(AND('MAPA DE RIESGOS'!$AP610="Muy Alta",'MAPA DE RIESGOS'!$AR610="Mayor"),CONCATENATE("R",'MAPA DE RIESGOS'!$H610,"C",'MAPA DE RIESGOS'!$AF610),"")</f>
        <v/>
      </c>
      <c r="BY38" s="355" t="str">
        <f>IF(AND('MAPA DE RIESGOS'!$AP611="Muy Alta",'MAPA DE RIESGOS'!$AR611="Mayor"),CONCATENATE("R",'MAPA DE RIESGOS'!$H611,"C",'MAPA DE RIESGOS'!$AF611),"")</f>
        <v/>
      </c>
      <c r="BZ38" s="355" t="str">
        <f>IF(AND('MAPA DE RIESGOS'!$AP612="Muy Alta",'MAPA DE RIESGOS'!$AR612="Mayor"),CONCATENATE("R",'MAPA DE RIESGOS'!$H612,"C",'MAPA DE RIESGOS'!$AF612),"")</f>
        <v/>
      </c>
      <c r="CA38" s="355" t="str">
        <f>IF(AND('MAPA DE RIESGOS'!$AP613="Muy Alta",'MAPA DE RIESGOS'!$AR613="Mayor"),CONCATENATE("R",'MAPA DE RIESGOS'!$H613,"C",'MAPA DE RIESGOS'!$AF613),"")</f>
        <v/>
      </c>
      <c r="CB38" s="355" t="str">
        <f>IF(AND('MAPA DE RIESGOS'!$AP614="Muy Alta",'MAPA DE RIESGOS'!$AR614="Mayor"),CONCATENATE("R",'MAPA DE RIESGOS'!$H614,"C",'MAPA DE RIESGOS'!$AF614),"")</f>
        <v/>
      </c>
      <c r="CC38" s="356" t="str">
        <f>IF(AND('MAPA DE RIESGOS'!$AP615="Muy Alta",'MAPA DE RIESGOS'!$AR615="Mayor"),CONCATENATE("R",'MAPA DE RIESGOS'!$H615,"C",'MAPA DE RIESGOS'!$AF615),"")</f>
        <v/>
      </c>
      <c r="CD38" s="357" t="str">
        <f>IF(AND('MAPA DE RIESGOS'!$AP598="Muy Alta",'MAPA DE RIESGOS'!$AR598="Catastrófico"),CONCATENATE("R",'MAPA DE RIESGOS'!$H598,"C",'MAPA DE RIESGOS'!$AF598),"")</f>
        <v/>
      </c>
      <c r="CE38" s="357" t="str">
        <f>IF(AND('MAPA DE RIESGOS'!$AP599="Muy Alta",'MAPA DE RIESGOS'!$AR599="Catastrófico"),CONCATENATE("R",'MAPA DE RIESGOS'!$H599,"C",'MAPA DE RIESGOS'!$AF599),"")</f>
        <v/>
      </c>
      <c r="CF38" s="357" t="str">
        <f>IF(AND('MAPA DE RIESGOS'!$AP600="Muy Alta",'MAPA DE RIESGOS'!$AR600="Catastrófico"),CONCATENATE("R",'MAPA DE RIESGOS'!$H600,"C",'MAPA DE RIESGOS'!$AF600),"")</f>
        <v/>
      </c>
      <c r="CG38" s="357" t="str">
        <f>IF(AND('MAPA DE RIESGOS'!$AP601="Muy Alta",'MAPA DE RIESGOS'!$AR601="Catastrófico"),CONCATENATE("R",'MAPA DE RIESGOS'!$H601,"C",'MAPA DE RIESGOS'!$AF601),"")</f>
        <v/>
      </c>
      <c r="CH38" s="357" t="str">
        <f>IF(AND('MAPA DE RIESGOS'!$AP602="Muy Alta",'MAPA DE RIESGOS'!$AR602="Catastrófico"),CONCATENATE("R",'MAPA DE RIESGOS'!$H602,"C",'MAPA DE RIESGOS'!$AF602),"")</f>
        <v/>
      </c>
      <c r="CI38" s="357" t="str">
        <f>IF(AND('MAPA DE RIESGOS'!$AP603="Muy Alta",'MAPA DE RIESGOS'!$AR603="Catastrófico"),CONCATENATE("R",'MAPA DE RIESGOS'!$H603,"C",'MAPA DE RIESGOS'!$AF603),"")</f>
        <v/>
      </c>
      <c r="CJ38" s="357" t="str">
        <f>IF(AND('MAPA DE RIESGOS'!$AP604="Muy Alta",'MAPA DE RIESGOS'!$AR604="Catastrófico"),CONCATENATE("R",'MAPA DE RIESGOS'!$H604,"C",'MAPA DE RIESGOS'!$AF604),"")</f>
        <v/>
      </c>
      <c r="CK38" s="357" t="str">
        <f>IF(AND('MAPA DE RIESGOS'!$AP605="Muy Alta",'MAPA DE RIESGOS'!$AR605="Catastrófico"),CONCATENATE("R",'MAPA DE RIESGOS'!$H605,"C",'MAPA DE RIESGOS'!$AF605),"")</f>
        <v/>
      </c>
      <c r="CL38" s="357" t="str">
        <f>IF(AND('MAPA DE RIESGOS'!$AP606="Muy Alta",'MAPA DE RIESGOS'!$AR606="Catastrófico"),CONCATENATE("R",'MAPA DE RIESGOS'!$H606,"C",'MAPA DE RIESGOS'!$AF606),"")</f>
        <v/>
      </c>
      <c r="CM38" s="357" t="str">
        <f>IF(AND('MAPA DE RIESGOS'!$AP607="Muy Alta",'MAPA DE RIESGOS'!$AR607="Catastrófico"),CONCATENATE("R",'MAPA DE RIESGOS'!$H607,"C",'MAPA DE RIESGOS'!$AF607),"")</f>
        <v/>
      </c>
      <c r="CN38" s="357" t="str">
        <f>IF(AND('MAPA DE RIESGOS'!$AP608="Muy Alta",'MAPA DE RIESGOS'!$AR608="Catastrófico"),CONCATENATE("R",'MAPA DE RIESGOS'!$H608,"C",'MAPA DE RIESGOS'!$AF608),"")</f>
        <v/>
      </c>
      <c r="CO38" s="357" t="str">
        <f>IF(AND('MAPA DE RIESGOS'!$AP609="Muy Alta",'MAPA DE RIESGOS'!$AR609="Catastrófico"),CONCATENATE("R",'MAPA DE RIESGOS'!$H609,"C",'MAPA DE RIESGOS'!$AF609),"")</f>
        <v/>
      </c>
      <c r="CP38" s="357" t="str">
        <f>IF(AND('MAPA DE RIESGOS'!$AP610="Muy Alta",'MAPA DE RIESGOS'!$AR610="Catastrófico"),CONCATENATE("R",'MAPA DE RIESGOS'!$H610,"C",'MAPA DE RIESGOS'!$AF610),"")</f>
        <v/>
      </c>
      <c r="CQ38" s="357" t="str">
        <f>IF(AND('MAPA DE RIESGOS'!$AP611="Muy Alta",'MAPA DE RIESGOS'!$AR611="Catastrófico"),CONCATENATE("R",'MAPA DE RIESGOS'!$H611,"C",'MAPA DE RIESGOS'!$AF611),"")</f>
        <v/>
      </c>
      <c r="CR38" s="357" t="str">
        <f>IF(AND('MAPA DE RIESGOS'!$AP612="Muy Alta",'MAPA DE RIESGOS'!$AR612="Catastrófico"),CONCATENATE("R",'MAPA DE RIESGOS'!$H612,"C",'MAPA DE RIESGOS'!$AF612),"")</f>
        <v/>
      </c>
      <c r="CS38" s="357" t="str">
        <f>IF(AND('MAPA DE RIESGOS'!$AP613="Muy Alta",'MAPA DE RIESGOS'!$AR613="Catastrófico"),CONCATENATE("R",'MAPA DE RIESGOS'!$H613,"C",'MAPA DE RIESGOS'!$AF613),"")</f>
        <v/>
      </c>
      <c r="CT38" s="357" t="str">
        <f>IF(AND('MAPA DE RIESGOS'!$AP614="Muy Alta",'MAPA DE RIESGOS'!$AR614="Catastrófico"),CONCATENATE("R",'MAPA DE RIESGOS'!$H614,"C",'MAPA DE RIESGOS'!$AF614),"")</f>
        <v/>
      </c>
      <c r="CU38" s="358" t="str">
        <f>IF(AND('MAPA DE RIESGOS'!$AP615="Muy Alta",'MAPA DE RIESGOS'!$AR615="Catastrófico"),CONCATENATE("R",'MAPA DE RIESGOS'!$H615,"C",'MAPA DE RIESGOS'!$AF615),"")</f>
        <v/>
      </c>
      <c r="CV38" s="67"/>
      <c r="CW38" s="900"/>
      <c r="CX38" s="901"/>
      <c r="CY38" s="901"/>
      <c r="CZ38" s="901"/>
      <c r="DA38" s="901"/>
      <c r="DB38" s="902"/>
    </row>
    <row r="39" spans="2:106" ht="32.5" customHeight="1" thickBot="1">
      <c r="B39" s="893"/>
      <c r="C39" s="893"/>
      <c r="D39" s="894"/>
      <c r="E39" s="885"/>
      <c r="F39" s="886"/>
      <c r="G39" s="886"/>
      <c r="H39" s="886"/>
      <c r="I39" s="887"/>
      <c r="J39" s="354" t="str">
        <f>IF(AND('MAPA DE RIESGOS'!$AP616="Muy Alta",'MAPA DE RIESGOS'!$AR616="Leve"),CONCATENATE("R",'MAPA DE RIESGOS'!$H616,"C",'MAPA DE RIESGOS'!$AF616),"")</f>
        <v/>
      </c>
      <c r="K39" s="355" t="str">
        <f>IF(AND('MAPA DE RIESGOS'!$AP617="Muy Alta",'MAPA DE RIESGOS'!$AR617="Leve"),CONCATENATE("R",'MAPA DE RIESGOS'!$H617,"C",'MAPA DE RIESGOS'!$AF617),"")</f>
        <v/>
      </c>
      <c r="L39" s="355" t="str">
        <f>IF(AND('MAPA DE RIESGOS'!$AP618="Muy Alta",'MAPA DE RIESGOS'!$AR618="Leve"),CONCATENATE("R",'MAPA DE RIESGOS'!$H618,"C",'MAPA DE RIESGOS'!$AF618),"")</f>
        <v/>
      </c>
      <c r="M39" s="355" t="str">
        <f>IF(AND('MAPA DE RIESGOS'!$AP619="Muy Alta",'MAPA DE RIESGOS'!$AR619="Leve"),CONCATENATE("R",'MAPA DE RIESGOS'!$H619,"C",'MAPA DE RIESGOS'!$AF619),"")</f>
        <v/>
      </c>
      <c r="N39" s="355" t="str">
        <f>IF(AND('MAPA DE RIESGOS'!$AP620="Muy Alta",'MAPA DE RIESGOS'!$AR620="Leve"),CONCATENATE("R",'MAPA DE RIESGOS'!$H620,"C",'MAPA DE RIESGOS'!$AF620),"")</f>
        <v/>
      </c>
      <c r="O39" s="355" t="str">
        <f>IF(AND('MAPA DE RIESGOS'!$AP621="Muy Alta",'MAPA DE RIESGOS'!$AR621="Leve"),CONCATENATE("R",'MAPA DE RIESGOS'!$H621,"C",'MAPA DE RIESGOS'!$AF621),"")</f>
        <v/>
      </c>
      <c r="P39" s="355"/>
      <c r="Q39" s="355"/>
      <c r="R39" s="355"/>
      <c r="S39" s="355"/>
      <c r="T39" s="355"/>
      <c r="U39" s="355"/>
      <c r="V39" s="355"/>
      <c r="W39" s="355"/>
      <c r="X39" s="355"/>
      <c r="Y39" s="355"/>
      <c r="Z39" s="355"/>
      <c r="AA39" s="356"/>
      <c r="AB39" s="359" t="str">
        <f>IF(AND('MAPA DE RIESGOS'!$AP616="Muy Alta",'MAPA DE RIESGOS'!$AR616="Menor"),CONCATENATE("R",'MAPA DE RIESGOS'!$H616,"C",'MAPA DE RIESGOS'!$AF616),"")</f>
        <v/>
      </c>
      <c r="AC39" s="360" t="str">
        <f>IF(AND('MAPA DE RIESGOS'!$AP617="Muy Alta",'MAPA DE RIESGOS'!$AR617="Menor"),CONCATENATE("R",'MAPA DE RIESGOS'!$H617,"C",'MAPA DE RIESGOS'!$AF617),"")</f>
        <v/>
      </c>
      <c r="AD39" s="360" t="str">
        <f>IF(AND('MAPA DE RIESGOS'!$AP618="Muy Alta",'MAPA DE RIESGOS'!$AR618="Menor"),CONCATENATE("R",'MAPA DE RIESGOS'!$H618,"C",'MAPA DE RIESGOS'!$AF618),"")</f>
        <v/>
      </c>
      <c r="AE39" s="360" t="str">
        <f>IF(AND('MAPA DE RIESGOS'!$AP619="Muy Alta",'MAPA DE RIESGOS'!$AR619="Menor"),CONCATENATE("R",'MAPA DE RIESGOS'!$H619,"C",'MAPA DE RIESGOS'!$AF619),"")</f>
        <v/>
      </c>
      <c r="AF39" s="360" t="str">
        <f>IF(AND('MAPA DE RIESGOS'!$AP620="Muy Alta",'MAPA DE RIESGOS'!$AR620="Menor"),CONCATENATE("R",'MAPA DE RIESGOS'!$H620,"C",'MAPA DE RIESGOS'!$AF620),"")</f>
        <v/>
      </c>
      <c r="AG39" s="360" t="str">
        <f>IF(AND('MAPA DE RIESGOS'!$AP621="Muy Alta",'MAPA DE RIESGOS'!$AR621="Menor"),CONCATENATE("R",'MAPA DE RIESGOS'!$H621,"C",'MAPA DE RIESGOS'!$AF621),"")</f>
        <v/>
      </c>
      <c r="AH39" s="360"/>
      <c r="AI39" s="360"/>
      <c r="AJ39" s="360"/>
      <c r="AK39" s="360"/>
      <c r="AL39" s="360"/>
      <c r="AM39" s="360"/>
      <c r="AN39" s="360"/>
      <c r="AO39" s="360"/>
      <c r="AP39" s="360"/>
      <c r="AQ39" s="360"/>
      <c r="AR39" s="360"/>
      <c r="AS39" s="361"/>
      <c r="AT39" s="359" t="str">
        <f>IF(AND('MAPA DE RIESGOS'!$AP616="Muy Alta",'MAPA DE RIESGOS'!$AR616="Moderado"),CONCATENATE("R",'MAPA DE RIESGOS'!$H616,"C",'MAPA DE RIESGOS'!$AF616),"")</f>
        <v/>
      </c>
      <c r="AU39" s="360" t="str">
        <f>IF(AND('MAPA DE RIESGOS'!$AP617="Muy Alta",'MAPA DE RIESGOS'!$AR617="Moderado"),CONCATENATE("R",'MAPA DE RIESGOS'!$H617,"C",'MAPA DE RIESGOS'!$AF617),"")</f>
        <v/>
      </c>
      <c r="AV39" s="360" t="str">
        <f>IF(AND('MAPA DE RIESGOS'!$AP618="Muy Alta",'MAPA DE RIESGOS'!$AR618="Moderado"),CONCATENATE("R",'MAPA DE RIESGOS'!$H618,"C",'MAPA DE RIESGOS'!$AF618),"")</f>
        <v/>
      </c>
      <c r="AW39" s="360" t="str">
        <f>IF(AND('MAPA DE RIESGOS'!$AP619="Muy Alta",'MAPA DE RIESGOS'!$AR619="Moderado"),CONCATENATE("R",'MAPA DE RIESGOS'!$H619,"C",'MAPA DE RIESGOS'!$AF619),"")</f>
        <v/>
      </c>
      <c r="AX39" s="360" t="str">
        <f>IF(AND('MAPA DE RIESGOS'!$AP620="Muy Alta",'MAPA DE RIESGOS'!$AR620="Moderado"),CONCATENATE("R",'MAPA DE RIESGOS'!$H620,"C",'MAPA DE RIESGOS'!$AF620),"")</f>
        <v/>
      </c>
      <c r="AY39" s="360" t="str">
        <f>IF(AND('MAPA DE RIESGOS'!$AP621="Muy Alta",'MAPA DE RIESGOS'!$AR621="Moderado"),CONCATENATE("R",'MAPA DE RIESGOS'!$H621,"C",'MAPA DE RIESGOS'!$AF621),"")</f>
        <v/>
      </c>
      <c r="AZ39" s="360"/>
      <c r="BA39" s="360"/>
      <c r="BB39" s="360"/>
      <c r="BC39" s="360"/>
      <c r="BD39" s="360"/>
      <c r="BE39" s="360"/>
      <c r="BF39" s="360"/>
      <c r="BG39" s="360"/>
      <c r="BH39" s="360"/>
      <c r="BI39" s="360"/>
      <c r="BJ39" s="360"/>
      <c r="BK39" s="361"/>
      <c r="BL39" s="359" t="str">
        <f>IF(AND('MAPA DE RIESGOS'!$AP616="Muy Alta",'MAPA DE RIESGOS'!$AR616="Mayor"),CONCATENATE("R",'MAPA DE RIESGOS'!$H616,"C",'MAPA DE RIESGOS'!$AF616),"")</f>
        <v/>
      </c>
      <c r="BM39" s="360" t="str">
        <f>IF(AND('MAPA DE RIESGOS'!$AP617="Muy Alta",'MAPA DE RIESGOS'!$AR617="Mayor"),CONCATENATE("R",'MAPA DE RIESGOS'!$H617,"C",'MAPA DE RIESGOS'!$AF617),"")</f>
        <v/>
      </c>
      <c r="BN39" s="360" t="str">
        <f>IF(AND('MAPA DE RIESGOS'!$AP618="Muy Alta",'MAPA DE RIESGOS'!$AR618="Mayor"),CONCATENATE("R",'MAPA DE RIESGOS'!$H618,"C",'MAPA DE RIESGOS'!$AF618),"")</f>
        <v/>
      </c>
      <c r="BO39" s="360" t="str">
        <f>IF(AND('MAPA DE RIESGOS'!$AP619="Muy Alta",'MAPA DE RIESGOS'!$AR619="Mayor"),CONCATENATE("R",'MAPA DE RIESGOS'!$H619,"C",'MAPA DE RIESGOS'!$AF619),"")</f>
        <v/>
      </c>
      <c r="BP39" s="360" t="str">
        <f>IF(AND('MAPA DE RIESGOS'!$AP620="Muy Alta",'MAPA DE RIESGOS'!$AR620="Mayor"),CONCATENATE("R",'MAPA DE RIESGOS'!$H620,"C",'MAPA DE RIESGOS'!$AF620),"")</f>
        <v/>
      </c>
      <c r="BQ39" s="360" t="str">
        <f>IF(AND('MAPA DE RIESGOS'!$AP621="Muy Alta",'MAPA DE RIESGOS'!$AR621="Mayor"),CONCATENATE("R",'MAPA DE RIESGOS'!$H621,"C",'MAPA DE RIESGOS'!$AF621),"")</f>
        <v/>
      </c>
      <c r="BR39" s="360"/>
      <c r="BS39" s="360"/>
      <c r="BT39" s="360"/>
      <c r="BU39" s="360"/>
      <c r="BV39" s="360"/>
      <c r="BW39" s="360"/>
      <c r="BX39" s="360"/>
      <c r="BY39" s="360"/>
      <c r="BZ39" s="360"/>
      <c r="CA39" s="360"/>
      <c r="CB39" s="360"/>
      <c r="CC39" s="361"/>
      <c r="CD39" s="362" t="str">
        <f>IF(AND('MAPA DE RIESGOS'!$AP616="Muy Alta",'MAPA DE RIESGOS'!$AR616="Catastrófico"),CONCATENATE("R",'MAPA DE RIESGOS'!$H616,"C",'MAPA DE RIESGOS'!$AF616),"")</f>
        <v/>
      </c>
      <c r="CE39" s="362" t="str">
        <f>IF(AND('MAPA DE RIESGOS'!$AP617="Muy Alta",'MAPA DE RIESGOS'!$AR617="Catastrófico"),CONCATENATE("R",'MAPA DE RIESGOS'!$H617,"C",'MAPA DE RIESGOS'!$AF617),"")</f>
        <v/>
      </c>
      <c r="CF39" s="362" t="str">
        <f>IF(AND('MAPA DE RIESGOS'!$AP618="Muy Alta",'MAPA DE RIESGOS'!$AR618="Catastrófico"),CONCATENATE("R",'MAPA DE RIESGOS'!$H618,"C",'MAPA DE RIESGOS'!$AF618),"")</f>
        <v/>
      </c>
      <c r="CG39" s="362" t="str">
        <f>IF(AND('MAPA DE RIESGOS'!$AP619="Muy Alta",'MAPA DE RIESGOS'!$AR619="Catastrófico"),CONCATENATE("R",'MAPA DE RIESGOS'!$H619,"C",'MAPA DE RIESGOS'!$AF619),"")</f>
        <v/>
      </c>
      <c r="CH39" s="362" t="str">
        <f>IF(AND('MAPA DE RIESGOS'!$AP620="Muy Alta",'MAPA DE RIESGOS'!$AR620="Catastrófico"),CONCATENATE("R",'MAPA DE RIESGOS'!$H620,"C",'MAPA DE RIESGOS'!$AF620),"")</f>
        <v/>
      </c>
      <c r="CI39" s="362" t="str">
        <f>IF(AND('MAPA DE RIESGOS'!$AP621="Muy Alta",'MAPA DE RIESGOS'!$AR621="Catastrófico"),CONCATENATE("R",'MAPA DE RIESGOS'!$H621,"C",'MAPA DE RIESGOS'!$AF621),"")</f>
        <v/>
      </c>
      <c r="CJ39" s="362"/>
      <c r="CK39" s="362"/>
      <c r="CL39" s="362"/>
      <c r="CM39" s="362"/>
      <c r="CN39" s="362"/>
      <c r="CO39" s="362"/>
      <c r="CP39" s="362"/>
      <c r="CQ39" s="362"/>
      <c r="CR39" s="362"/>
      <c r="CS39" s="362"/>
      <c r="CT39" s="362"/>
      <c r="CU39" s="363"/>
      <c r="CV39" s="67"/>
      <c r="CW39" s="903"/>
      <c r="CX39" s="904"/>
      <c r="CY39" s="904"/>
      <c r="CZ39" s="904"/>
      <c r="DA39" s="904"/>
      <c r="DB39" s="905"/>
    </row>
    <row r="40" spans="2:106" ht="32.5" customHeight="1">
      <c r="B40" s="893"/>
      <c r="C40" s="893"/>
      <c r="D40" s="894"/>
      <c r="E40" s="888" t="s">
        <v>278</v>
      </c>
      <c r="F40" s="889"/>
      <c r="G40" s="889"/>
      <c r="H40" s="889"/>
      <c r="I40" s="889"/>
      <c r="J40" s="364" t="str">
        <f>IF(AND('MAPA DE RIESGOS'!$AP44="Alta",'MAPA DE RIESGOS'!$AR44="Leve"),CONCATENATE("R",'MAPA DE RIESGOS'!$H44,"C",'MAPA DE RIESGOS'!$AF44),"")</f>
        <v/>
      </c>
      <c r="K40" s="365" t="str">
        <f>IF(AND('MAPA DE RIESGOS'!$AP45="Alta",'MAPA DE RIESGOS'!$AR45="Leve"),CONCATENATE("R",'MAPA DE RIESGOS'!$H45,"C",'MAPA DE RIESGOS'!$AF45),"")</f>
        <v/>
      </c>
      <c r="L40" s="365" t="str">
        <f>IF(AND('MAPA DE RIESGOS'!$AP46="Alta",'MAPA DE RIESGOS'!$AR46="Leve"),CONCATENATE("R",'MAPA DE RIESGOS'!$H46,"C",'MAPA DE RIESGOS'!$AF46),"")</f>
        <v/>
      </c>
      <c r="M40" s="365" t="str">
        <f>IF(AND('MAPA DE RIESGOS'!$AP47="Alta",'MAPA DE RIESGOS'!$AR47="Leve"),CONCATENATE("R",'MAPA DE RIESGOS'!$H47,"C",'MAPA DE RIESGOS'!$AF47),"")</f>
        <v/>
      </c>
      <c r="N40" s="365" t="str">
        <f>IF(AND('MAPA DE RIESGOS'!$AP48="Alta",'MAPA DE RIESGOS'!$AR48="Leve"),CONCATENATE("R",'MAPA DE RIESGOS'!$H48,"C",'MAPA DE RIESGOS'!$AF48),"")</f>
        <v/>
      </c>
      <c r="O40" s="365" t="str">
        <f>IF(AND('MAPA DE RIESGOS'!$AP49="Alta",'MAPA DE RIESGOS'!$AR49="Leve"),CONCATENATE("R",'MAPA DE RIESGOS'!$H49,"C",'MAPA DE RIESGOS'!$AF49),"")</f>
        <v/>
      </c>
      <c r="P40" s="365" t="str">
        <f>IF(AND('MAPA DE RIESGOS'!$AP50="Alta",'MAPA DE RIESGOS'!$AR50="Leve"),CONCATENATE("R",'MAPA DE RIESGOS'!$H50,"C",'MAPA DE RIESGOS'!$AF50),"")</f>
        <v/>
      </c>
      <c r="Q40" s="365" t="str">
        <f>IF(AND('MAPA DE RIESGOS'!$AP51="Alta",'MAPA DE RIESGOS'!$AR51="Leve"),CONCATENATE("R",'MAPA DE RIESGOS'!$H51,"C",'MAPA DE RIESGOS'!$AF51),"")</f>
        <v/>
      </c>
      <c r="R40" s="365" t="str">
        <f>IF(AND('MAPA DE RIESGOS'!$AP52="Alta",'MAPA DE RIESGOS'!$AR52="Leve"),CONCATENATE("R",'MAPA DE RIESGOS'!$H52,"C",'MAPA DE RIESGOS'!$AF52),"")</f>
        <v/>
      </c>
      <c r="S40" s="365" t="str">
        <f>IF(AND('MAPA DE RIESGOS'!$AP53="Alta",'MAPA DE RIESGOS'!$AR53="Leve"),CONCATENATE("R",'MAPA DE RIESGOS'!$H53,"C",'MAPA DE RIESGOS'!$AF53),"")</f>
        <v/>
      </c>
      <c r="T40" s="365" t="str">
        <f>IF(AND('MAPA DE RIESGOS'!$AP54="Alta",'MAPA DE RIESGOS'!$AR54="Leve"),CONCATENATE("R",'MAPA DE RIESGOS'!$H54,"C",'MAPA DE RIESGOS'!$AF54),"")</f>
        <v/>
      </c>
      <c r="U40" s="365" t="str">
        <f>IF(AND('MAPA DE RIESGOS'!$AP55="Alta",'MAPA DE RIESGOS'!$AR55="Leve"),CONCATENATE("R",'MAPA DE RIESGOS'!$H55,"C",'MAPA DE RIESGOS'!$AF55),"")</f>
        <v/>
      </c>
      <c r="V40" s="365" t="str">
        <f>IF(AND('MAPA DE RIESGOS'!$AP56="Alta",'MAPA DE RIESGOS'!$AR56="Leve"),CONCATENATE("R",'MAPA DE RIESGOS'!$H56,"C",'MAPA DE RIESGOS'!$AF56),"")</f>
        <v/>
      </c>
      <c r="W40" s="365" t="str">
        <f>IF(AND('MAPA DE RIESGOS'!$AP57="Alta",'MAPA DE RIESGOS'!$AR57="Leve"),CONCATENATE("R",'MAPA DE RIESGOS'!$H57,"C",'MAPA DE RIESGOS'!$AF57),"")</f>
        <v/>
      </c>
      <c r="X40" s="365" t="str">
        <f>IF(AND('MAPA DE RIESGOS'!$AP58="Alta",'MAPA DE RIESGOS'!$AR58="Leve"),CONCATENATE("R",'MAPA DE RIESGOS'!$H58,"C",'MAPA DE RIESGOS'!$AF58),"")</f>
        <v/>
      </c>
      <c r="Y40" s="365" t="str">
        <f>IF(AND('MAPA DE RIESGOS'!$AP59="Alta",'MAPA DE RIESGOS'!$AR59="Leve"),CONCATENATE("R",'MAPA DE RIESGOS'!$H59,"C",'MAPA DE RIESGOS'!$AF59),"")</f>
        <v/>
      </c>
      <c r="Z40" s="365" t="str">
        <f>IF(AND('MAPA DE RIESGOS'!$AP60="Alta",'MAPA DE RIESGOS'!$AR60="Leve"),CONCATENATE("R",'MAPA DE RIESGOS'!$H60,"C",'MAPA DE RIESGOS'!$AF60),"")</f>
        <v/>
      </c>
      <c r="AA40" s="365" t="str">
        <f>IF(AND('MAPA DE RIESGOS'!$AP61="Alta",'MAPA DE RIESGOS'!$AR61="Leve"),CONCATENATE("R",'MAPA DE RIESGOS'!$H61,"C",'MAPA DE RIESGOS'!$AF61),"")</f>
        <v/>
      </c>
      <c r="AB40" s="364" t="str">
        <f>IF(AND('MAPA DE RIESGOS'!$AP44="Alta",'MAPA DE RIESGOS'!$AR44="Menor"),CONCATENATE("R",'MAPA DE RIESGOS'!$H44,"C",'MAPA DE RIESGOS'!$AF44),"")</f>
        <v/>
      </c>
      <c r="AC40" s="365" t="str">
        <f>IF(AND('MAPA DE RIESGOS'!$AP45="Alta",'MAPA DE RIESGOS'!$AR45="Menor"),CONCATENATE("R",'MAPA DE RIESGOS'!$H45,"C",'MAPA DE RIESGOS'!$AF45),"")</f>
        <v/>
      </c>
      <c r="AD40" s="365" t="str">
        <f>IF(AND('MAPA DE RIESGOS'!$AP46="Alta",'MAPA DE RIESGOS'!$AR46="Menor"),CONCATENATE("R",'MAPA DE RIESGOS'!$H46,"C",'MAPA DE RIESGOS'!$AF46),"")</f>
        <v/>
      </c>
      <c r="AE40" s="365" t="str">
        <f>IF(AND('MAPA DE RIESGOS'!$AP47="Alta",'MAPA DE RIESGOS'!$AR47="Menor"),CONCATENATE("R",'MAPA DE RIESGOS'!$H47,"C",'MAPA DE RIESGOS'!$AF47),"")</f>
        <v/>
      </c>
      <c r="AF40" s="365" t="str">
        <f>IF(AND('MAPA DE RIESGOS'!$AP48="Alta",'MAPA DE RIESGOS'!$AR48="Menor"),CONCATENATE("R",'MAPA DE RIESGOS'!$H48,"C",'MAPA DE RIESGOS'!$AF48),"")</f>
        <v/>
      </c>
      <c r="AG40" s="365" t="str">
        <f>IF(AND('MAPA DE RIESGOS'!$AP49="Alta",'MAPA DE RIESGOS'!$AR49="Menor"),CONCATENATE("R",'MAPA DE RIESGOS'!$H49,"C",'MAPA DE RIESGOS'!$AF49),"")</f>
        <v/>
      </c>
      <c r="AH40" s="365" t="str">
        <f>IF(AND('MAPA DE RIESGOS'!$AP50="Alta",'MAPA DE RIESGOS'!$AR50="Menor"),CONCATENATE("R",'MAPA DE RIESGOS'!$H50,"C",'MAPA DE RIESGOS'!$AF50),"")</f>
        <v/>
      </c>
      <c r="AI40" s="365" t="str">
        <f>IF(AND('MAPA DE RIESGOS'!$AP51="Alta",'MAPA DE RIESGOS'!$AR51="Menor"),CONCATENATE("R",'MAPA DE RIESGOS'!$H51,"C",'MAPA DE RIESGOS'!$AF51),"")</f>
        <v/>
      </c>
      <c r="AJ40" s="365" t="str">
        <f>IF(AND('MAPA DE RIESGOS'!$AP52="Alta",'MAPA DE RIESGOS'!$AR52="Menor"),CONCATENATE("R",'MAPA DE RIESGOS'!$H52,"C",'MAPA DE RIESGOS'!$AF52),"")</f>
        <v/>
      </c>
      <c r="AK40" s="365" t="str">
        <f>IF(AND('MAPA DE RIESGOS'!$AP53="Alta",'MAPA DE RIESGOS'!$AR53="Menor"),CONCATENATE("R",'MAPA DE RIESGOS'!$H53,"C",'MAPA DE RIESGOS'!$AF53),"")</f>
        <v/>
      </c>
      <c r="AL40" s="365" t="str">
        <f>IF(AND('MAPA DE RIESGOS'!$AP54="Alta",'MAPA DE RIESGOS'!$AR54="Menor"),CONCATENATE("R",'MAPA DE RIESGOS'!$H54,"C",'MAPA DE RIESGOS'!$AF54),"")</f>
        <v/>
      </c>
      <c r="AM40" s="365" t="str">
        <f>IF(AND('MAPA DE RIESGOS'!$AP55="Alta",'MAPA DE RIESGOS'!$AR55="Menor"),CONCATENATE("R",'MAPA DE RIESGOS'!$H55,"C",'MAPA DE RIESGOS'!$AF55),"")</f>
        <v/>
      </c>
      <c r="AN40" s="365" t="str">
        <f>IF(AND('MAPA DE RIESGOS'!$AP56="Alta",'MAPA DE RIESGOS'!$AR56="Menor"),CONCATENATE("R",'MAPA DE RIESGOS'!$H56,"C",'MAPA DE RIESGOS'!$AF56),"")</f>
        <v/>
      </c>
      <c r="AO40" s="365" t="str">
        <f>IF(AND('MAPA DE RIESGOS'!$AP57="Alta",'MAPA DE RIESGOS'!$AR57="Menor"),CONCATENATE("R",'MAPA DE RIESGOS'!$H57,"C",'MAPA DE RIESGOS'!$AF57),"")</f>
        <v/>
      </c>
      <c r="AP40" s="365" t="str">
        <f>IF(AND('MAPA DE RIESGOS'!$AP58="Alta",'MAPA DE RIESGOS'!$AR58="Menor"),CONCATENATE("R",'MAPA DE RIESGOS'!$H58,"C",'MAPA DE RIESGOS'!$AF58),"")</f>
        <v/>
      </c>
      <c r="AQ40" s="365" t="str">
        <f>IF(AND('MAPA DE RIESGOS'!$AP59="Alta",'MAPA DE RIESGOS'!$AR59="Menor"),CONCATENATE("R",'MAPA DE RIESGOS'!$H59,"C",'MAPA DE RIESGOS'!$AF59),"")</f>
        <v/>
      </c>
      <c r="AR40" s="365" t="str">
        <f>IF(AND('MAPA DE RIESGOS'!$AP60="Alta",'MAPA DE RIESGOS'!$AR60="Menor"),CONCATENATE("R",'MAPA DE RIESGOS'!$H60,"C",'MAPA DE RIESGOS'!$AF60),"")</f>
        <v/>
      </c>
      <c r="AS40" s="366" t="str">
        <f>IF(AND('MAPA DE RIESGOS'!$AP61="Alta",'MAPA DE RIESGOS'!$AR61="Menor"),CONCATENATE("R",'MAPA DE RIESGOS'!$H61,"C",'MAPA DE RIESGOS'!$AF61),"")</f>
        <v/>
      </c>
      <c r="AT40" s="350" t="str">
        <f>IF(AND('MAPA DE RIESGOS'!$AP44="Alta",'MAPA DE RIESGOS'!$AR44="Moderado"),CONCATENATE("R",'MAPA DE RIESGOS'!$H44,"C",'MAPA DE RIESGOS'!$AF44),"")</f>
        <v/>
      </c>
      <c r="AU40" s="350" t="str">
        <f>IF(AND('MAPA DE RIESGOS'!$AP45="Alta",'MAPA DE RIESGOS'!$AR45="Moderado"),CONCATENATE("R",'MAPA DE RIESGOS'!$H45,"C",'MAPA DE RIESGOS'!$AF45),"")</f>
        <v/>
      </c>
      <c r="AV40" s="350" t="str">
        <f>IF(AND('MAPA DE RIESGOS'!$AP46="Alta",'MAPA DE RIESGOS'!$AR46="Moderado"),CONCATENATE("R",'MAPA DE RIESGOS'!$H46,"C",'MAPA DE RIESGOS'!$AF46),"")</f>
        <v/>
      </c>
      <c r="AW40" s="350" t="str">
        <f>IF(AND('MAPA DE RIESGOS'!$AP47="Alta",'MAPA DE RIESGOS'!$AR47="Moderado"),CONCATENATE("R",'MAPA DE RIESGOS'!$H47,"C",'MAPA DE RIESGOS'!$AF47),"")</f>
        <v/>
      </c>
      <c r="AX40" s="350" t="str">
        <f>IF(AND('MAPA DE RIESGOS'!$AP48="Alta",'MAPA DE RIESGOS'!$AR48="Moderado"),CONCATENATE("R",'MAPA DE RIESGOS'!$H48,"C",'MAPA DE RIESGOS'!$AF48),"")</f>
        <v/>
      </c>
      <c r="AY40" s="350" t="str">
        <f>IF(AND('MAPA DE RIESGOS'!$AP49="Alta",'MAPA DE RIESGOS'!$AR49="Moderado"),CONCATENATE("R",'MAPA DE RIESGOS'!$H49,"C",'MAPA DE RIESGOS'!$AF49),"")</f>
        <v/>
      </c>
      <c r="AZ40" s="350" t="str">
        <f>IF(AND('MAPA DE RIESGOS'!$AP50="Alta",'MAPA DE RIESGOS'!$AR50="Moderado"),CONCATENATE("R",'MAPA DE RIESGOS'!$H50,"C",'MAPA DE RIESGOS'!$AF50),"")</f>
        <v/>
      </c>
      <c r="BA40" s="350" t="str">
        <f>IF(AND('MAPA DE RIESGOS'!$AP51="Alta",'MAPA DE RIESGOS'!$AR51="Moderado"),CONCATENATE("R",'MAPA DE RIESGOS'!$H51,"C",'MAPA DE RIESGOS'!$AF51),"")</f>
        <v/>
      </c>
      <c r="BB40" s="350" t="str">
        <f>IF(AND('MAPA DE RIESGOS'!$AP52="Alta",'MAPA DE RIESGOS'!$AR52="Moderado"),CONCATENATE("R",'MAPA DE RIESGOS'!$H52,"C",'MAPA DE RIESGOS'!$AF52),"")</f>
        <v/>
      </c>
      <c r="BC40" s="350" t="str">
        <f>IF(AND('MAPA DE RIESGOS'!$AP53="Alta",'MAPA DE RIESGOS'!$AR53="Moderado"),CONCATENATE("R",'MAPA DE RIESGOS'!$H53,"C",'MAPA DE RIESGOS'!$AF53),"")</f>
        <v/>
      </c>
      <c r="BD40" s="350" t="str">
        <f>IF(AND('MAPA DE RIESGOS'!$AP54="Alta",'MAPA DE RIESGOS'!$AR54="Moderado"),CONCATENATE("R",'MAPA DE RIESGOS'!$H54,"C",'MAPA DE RIESGOS'!$AF54),"")</f>
        <v/>
      </c>
      <c r="BE40" s="350" t="str">
        <f>IF(AND('MAPA DE RIESGOS'!$AP55="Alta",'MAPA DE RIESGOS'!$AR55="Moderado"),CONCATENATE("R",'MAPA DE RIESGOS'!$H55,"C",'MAPA DE RIESGOS'!$AF55),"")</f>
        <v/>
      </c>
      <c r="BF40" s="350" t="str">
        <f>IF(AND('MAPA DE RIESGOS'!$AP56="Alta",'MAPA DE RIESGOS'!$AR56="Moderado"),CONCATENATE("R",'MAPA DE RIESGOS'!$H56,"C",'MAPA DE RIESGOS'!$AF56),"")</f>
        <v/>
      </c>
      <c r="BG40" s="350" t="str">
        <f>IF(AND('MAPA DE RIESGOS'!$AP57="Alta",'MAPA DE RIESGOS'!$AR57="Moderado"),CONCATENATE("R",'MAPA DE RIESGOS'!$H57,"C",'MAPA DE RIESGOS'!$AF57),"")</f>
        <v/>
      </c>
      <c r="BH40" s="350" t="str">
        <f>IF(AND('MAPA DE RIESGOS'!$AP58="Alta",'MAPA DE RIESGOS'!$AR58="Moderado"),CONCATENATE("R",'MAPA DE RIESGOS'!$H58,"C",'MAPA DE RIESGOS'!$AF58),"")</f>
        <v/>
      </c>
      <c r="BI40" s="350" t="str">
        <f>IF(AND('MAPA DE RIESGOS'!$AP59="Alta",'MAPA DE RIESGOS'!$AR59="Moderado"),CONCATENATE("R",'MAPA DE RIESGOS'!$H59,"C",'MAPA DE RIESGOS'!$AF59),"")</f>
        <v/>
      </c>
      <c r="BJ40" s="350" t="str">
        <f>IF(AND('MAPA DE RIESGOS'!$AP60="Alta",'MAPA DE RIESGOS'!$AR60="Moderado"),CONCATENATE("R",'MAPA DE RIESGOS'!$H60,"C",'MAPA DE RIESGOS'!$AF60),"")</f>
        <v/>
      </c>
      <c r="BK40" s="351" t="str">
        <f>IF(AND('MAPA DE RIESGOS'!$AP61="Alta",'MAPA DE RIESGOS'!$AR61="Moderado"),CONCATENATE("R",'MAPA DE RIESGOS'!$H61,"C",'MAPA DE RIESGOS'!$AF61),"")</f>
        <v/>
      </c>
      <c r="BL40" s="350" t="str">
        <f>IF(AND('MAPA DE RIESGOS'!$AP44="Alta",'MAPA DE RIESGOS'!$AR44="Mayor"),CONCATENATE("R",'MAPA DE RIESGOS'!$H44,"C",'MAPA DE RIESGOS'!$AF44),"")</f>
        <v/>
      </c>
      <c r="BM40" s="350" t="str">
        <f>IF(AND('MAPA DE RIESGOS'!$AP45="Alta",'MAPA DE RIESGOS'!$AR45="Mayor"),CONCATENATE("R",'MAPA DE RIESGOS'!$H45,"C",'MAPA DE RIESGOS'!$AF45),"")</f>
        <v/>
      </c>
      <c r="BN40" s="350" t="str">
        <f>IF(AND('MAPA DE RIESGOS'!$AP46="Alta",'MAPA DE RIESGOS'!$AR46="Mayor"),CONCATENATE("R",'MAPA DE RIESGOS'!$H46,"C",'MAPA DE RIESGOS'!$AF46),"")</f>
        <v/>
      </c>
      <c r="BO40" s="350" t="str">
        <f>IF(AND('MAPA DE RIESGOS'!$AP47="Alta",'MAPA DE RIESGOS'!$AR47="Mayor"),CONCATENATE("R",'MAPA DE RIESGOS'!$H47,"C",'MAPA DE RIESGOS'!$AF47),"")</f>
        <v/>
      </c>
      <c r="BP40" s="350" t="str">
        <f>IF(AND('MAPA DE RIESGOS'!$AP48="Alta",'MAPA DE RIESGOS'!$AR48="Mayor"),CONCATENATE("R",'MAPA DE RIESGOS'!$H48,"C",'MAPA DE RIESGOS'!$AF48),"")</f>
        <v/>
      </c>
      <c r="BQ40" s="350" t="str">
        <f>IF(AND('MAPA DE RIESGOS'!$AP49="Alta",'MAPA DE RIESGOS'!$AR49="Mayor"),CONCATENATE("R",'MAPA DE RIESGOS'!$H49,"C",'MAPA DE RIESGOS'!$AF49),"")</f>
        <v/>
      </c>
      <c r="BR40" s="350" t="str">
        <f>IF(AND('MAPA DE RIESGOS'!$AP50="Alta",'MAPA DE RIESGOS'!$AR50="Mayor"),CONCATENATE("R",'MAPA DE RIESGOS'!$H50,"C",'MAPA DE RIESGOS'!$AF50),"")</f>
        <v/>
      </c>
      <c r="BS40" s="350" t="str">
        <f>IF(AND('MAPA DE RIESGOS'!$AP51="Alta",'MAPA DE RIESGOS'!$AR51="Mayor"),CONCATENATE("R",'MAPA DE RIESGOS'!$H51,"C",'MAPA DE RIESGOS'!$AF51),"")</f>
        <v/>
      </c>
      <c r="BT40" s="350" t="str">
        <f>IF(AND('MAPA DE RIESGOS'!$AP52="Alta",'MAPA DE RIESGOS'!$AR52="Mayor"),CONCATENATE("R",'MAPA DE RIESGOS'!$H52,"C",'MAPA DE RIESGOS'!$AF52),"")</f>
        <v/>
      </c>
      <c r="BU40" s="350" t="str">
        <f>IF(AND('MAPA DE RIESGOS'!$AP53="Alta",'MAPA DE RIESGOS'!$AR53="Mayor"),CONCATENATE("R",'MAPA DE RIESGOS'!$H53,"C",'MAPA DE RIESGOS'!$AF53),"")</f>
        <v/>
      </c>
      <c r="BV40" s="350" t="str">
        <f>IF(AND('MAPA DE RIESGOS'!$AP54="Alta",'MAPA DE RIESGOS'!$AR54="Mayor"),CONCATENATE("R",'MAPA DE RIESGOS'!$H54,"C",'MAPA DE RIESGOS'!$AF54),"")</f>
        <v/>
      </c>
      <c r="BW40" s="350" t="str">
        <f>IF(AND('MAPA DE RIESGOS'!$AP55="Alta",'MAPA DE RIESGOS'!$AR55="Mayor"),CONCATENATE("R",'MAPA DE RIESGOS'!$H55,"C",'MAPA DE RIESGOS'!$AF55),"")</f>
        <v/>
      </c>
      <c r="BX40" s="350" t="str">
        <f>IF(AND('MAPA DE RIESGOS'!$AP56="Alta",'MAPA DE RIESGOS'!$AR56="Mayor"),CONCATENATE("R",'MAPA DE RIESGOS'!$H56,"C",'MAPA DE RIESGOS'!$AF56),"")</f>
        <v/>
      </c>
      <c r="BY40" s="350" t="str">
        <f>IF(AND('MAPA DE RIESGOS'!$AP57="Alta",'MAPA DE RIESGOS'!$AR57="Mayor"),CONCATENATE("R",'MAPA DE RIESGOS'!$H57,"C",'MAPA DE RIESGOS'!$AF57),"")</f>
        <v/>
      </c>
      <c r="BZ40" s="350" t="str">
        <f>IF(AND('MAPA DE RIESGOS'!$AP58="Alta",'MAPA DE RIESGOS'!$AR58="Mayor"),CONCATENATE("R",'MAPA DE RIESGOS'!$H58,"C",'MAPA DE RIESGOS'!$AF58),"")</f>
        <v/>
      </c>
      <c r="CA40" s="350" t="str">
        <f>IF(AND('MAPA DE RIESGOS'!$AP59="Alta",'MAPA DE RIESGOS'!$AR59="Mayor"),CONCATENATE("R",'MAPA DE RIESGOS'!$H59,"C",'MAPA DE RIESGOS'!$AF59),"")</f>
        <v/>
      </c>
      <c r="CB40" s="350" t="str">
        <f>IF(AND('MAPA DE RIESGOS'!$AP60="Alta",'MAPA DE RIESGOS'!$AR60="Mayor"),CONCATENATE("R",'MAPA DE RIESGOS'!$H60,"C",'MAPA DE RIESGOS'!$AF60),"")</f>
        <v/>
      </c>
      <c r="CC40" s="351" t="str">
        <f>IF(AND('MAPA DE RIESGOS'!$AP61="Alta",'MAPA DE RIESGOS'!$AR61="Mayor"),CONCATENATE("R",'MAPA DE RIESGOS'!$H61,"C",'MAPA DE RIESGOS'!$AF61),"")</f>
        <v/>
      </c>
      <c r="CD40" s="352" t="str">
        <f>IF(AND('MAPA DE RIESGOS'!$AP44="Alta",'MAPA DE RIESGOS'!$AR44="Catastrófico"),CONCATENATE("R",'MAPA DE RIESGOS'!$H44,"C",'MAPA DE RIESGOS'!$AF44),"")</f>
        <v/>
      </c>
      <c r="CE40" s="352" t="str">
        <f>IF(AND('MAPA DE RIESGOS'!$AP45="Alta",'MAPA DE RIESGOS'!$AR45="Catastrófico"),CONCATENATE("R",'MAPA DE RIESGOS'!$H45,"C",'MAPA DE RIESGOS'!$AF45),"")</f>
        <v/>
      </c>
      <c r="CF40" s="352" t="str">
        <f>IF(AND('MAPA DE RIESGOS'!$AP46="Alta",'MAPA DE RIESGOS'!$AR46="Catastrófico"),CONCATENATE("R",'MAPA DE RIESGOS'!$H46,"C",'MAPA DE RIESGOS'!$AF46),"")</f>
        <v/>
      </c>
      <c r="CG40" s="352" t="str">
        <f>IF(AND('MAPA DE RIESGOS'!$AP47="Alta",'MAPA DE RIESGOS'!$AR47="Catastrófico"),CONCATENATE("R",'MAPA DE RIESGOS'!$H47,"C",'MAPA DE RIESGOS'!$AF47),"")</f>
        <v/>
      </c>
      <c r="CH40" s="352" t="str">
        <f>IF(AND('MAPA DE RIESGOS'!$AP48="Alta",'MAPA DE RIESGOS'!$AR48="Catastrófico"),CONCATENATE("R",'MAPA DE RIESGOS'!$H48,"C",'MAPA DE RIESGOS'!$AF48),"")</f>
        <v/>
      </c>
      <c r="CI40" s="352" t="str">
        <f>IF(AND('MAPA DE RIESGOS'!$AP49="Alta",'MAPA DE RIESGOS'!$AR49="Catastrófico"),CONCATENATE("R",'MAPA DE RIESGOS'!$H49,"C",'MAPA DE RIESGOS'!$AF49),"")</f>
        <v/>
      </c>
      <c r="CJ40" s="352" t="str">
        <f>IF(AND('MAPA DE RIESGOS'!$AP50="Alta",'MAPA DE RIESGOS'!$AR50="Catastrófico"),CONCATENATE("R",'MAPA DE RIESGOS'!$H50,"C",'MAPA DE RIESGOS'!$AF50),"")</f>
        <v/>
      </c>
      <c r="CK40" s="352" t="str">
        <f>IF(AND('MAPA DE RIESGOS'!$AP51="Alta",'MAPA DE RIESGOS'!$AR51="Catastrófico"),CONCATENATE("R",'MAPA DE RIESGOS'!$H51,"C",'MAPA DE RIESGOS'!$AF51),"")</f>
        <v/>
      </c>
      <c r="CL40" s="352" t="str">
        <f>IF(AND('MAPA DE RIESGOS'!$AP52="Alta",'MAPA DE RIESGOS'!$AR52="Catastrófico"),CONCATENATE("R",'MAPA DE RIESGOS'!$H52,"C",'MAPA DE RIESGOS'!$AF52),"")</f>
        <v/>
      </c>
      <c r="CM40" s="352" t="str">
        <f>IF(AND('MAPA DE RIESGOS'!$AP53="Alta",'MAPA DE RIESGOS'!$AR53="Catastrófico"),CONCATENATE("R",'MAPA DE RIESGOS'!$H53,"C",'MAPA DE RIESGOS'!$AF53),"")</f>
        <v/>
      </c>
      <c r="CN40" s="352" t="str">
        <f>IF(AND('MAPA DE RIESGOS'!$AP54="Alta",'MAPA DE RIESGOS'!$AR54="Catastrófico"),CONCATENATE("R",'MAPA DE RIESGOS'!$H54,"C",'MAPA DE RIESGOS'!$AF54),"")</f>
        <v/>
      </c>
      <c r="CO40" s="352" t="str">
        <f>IF(AND('MAPA DE RIESGOS'!$AP55="Alta",'MAPA DE RIESGOS'!$AR55="Catastrófico"),CONCATENATE("R",'MAPA DE RIESGOS'!$H55,"C",'MAPA DE RIESGOS'!$AF55),"")</f>
        <v/>
      </c>
      <c r="CP40" s="352" t="str">
        <f>IF(AND('MAPA DE RIESGOS'!$AP56="Alta",'MAPA DE RIESGOS'!$AR56="Catastrófico"),CONCATENATE("R",'MAPA DE RIESGOS'!$H56,"C",'MAPA DE RIESGOS'!$AF56),"")</f>
        <v/>
      </c>
      <c r="CQ40" s="352" t="str">
        <f>IF(AND('MAPA DE RIESGOS'!$AP57="Alta",'MAPA DE RIESGOS'!$AR57="Catastrófico"),CONCATENATE("R",'MAPA DE RIESGOS'!$H57,"C",'MAPA DE RIESGOS'!$AF57),"")</f>
        <v/>
      </c>
      <c r="CR40" s="352" t="str">
        <f>IF(AND('MAPA DE RIESGOS'!$AP58="Alta",'MAPA DE RIESGOS'!$AR58="Catastrófico"),CONCATENATE("R",'MAPA DE RIESGOS'!$H58,"C",'MAPA DE RIESGOS'!$AF58),"")</f>
        <v/>
      </c>
      <c r="CS40" s="352" t="str">
        <f>IF(AND('MAPA DE RIESGOS'!$AP59="Alta",'MAPA DE RIESGOS'!$AR59="Catastrófico"),CONCATENATE("R",'MAPA DE RIESGOS'!$H59,"C",'MAPA DE RIESGOS'!$AF59),"")</f>
        <v/>
      </c>
      <c r="CT40" s="352" t="str">
        <f>IF(AND('MAPA DE RIESGOS'!$AP60="Alta",'MAPA DE RIESGOS'!$AR60="Catastrófico"),CONCATENATE("R",'MAPA DE RIESGOS'!$H60,"C",'MAPA DE RIESGOS'!$AF60),"")</f>
        <v/>
      </c>
      <c r="CU40" s="353" t="str">
        <f>IF(AND('MAPA DE RIESGOS'!$AP61="Alta",'MAPA DE RIESGOS'!$AR61="Catastrófico"),CONCATENATE("R",'MAPA DE RIESGOS'!$H61,"C",'MAPA DE RIESGOS'!$AF61),"")</f>
        <v/>
      </c>
      <c r="CV40" s="67"/>
      <c r="CW40" s="912" t="s">
        <v>279</v>
      </c>
      <c r="CX40" s="913"/>
      <c r="CY40" s="913"/>
      <c r="CZ40" s="913"/>
      <c r="DA40" s="913"/>
      <c r="DB40" s="914"/>
    </row>
    <row r="41" spans="2:106" ht="32.5" customHeight="1">
      <c r="B41" s="893"/>
      <c r="C41" s="893"/>
      <c r="D41" s="894"/>
      <c r="E41" s="882"/>
      <c r="F41" s="883"/>
      <c r="G41" s="883"/>
      <c r="H41" s="883"/>
      <c r="I41" s="883"/>
      <c r="J41" s="367" t="str">
        <f>IF(AND('MAPA DE RIESGOS'!$AP62="Alta",'MAPA DE RIESGOS'!$AR62="Leve"),CONCATENATE("R",'MAPA DE RIESGOS'!$H62,"C",'MAPA DE RIESGOS'!$AF62),"")</f>
        <v/>
      </c>
      <c r="K41" s="368" t="str">
        <f>IF(AND('MAPA DE RIESGOS'!$AP63="Alta",'MAPA DE RIESGOS'!$AR63="Leve"),CONCATENATE("R",'MAPA DE RIESGOS'!$H63,"C",'MAPA DE RIESGOS'!$AF63),"")</f>
        <v/>
      </c>
      <c r="L41" s="368" t="str">
        <f>IF(AND('MAPA DE RIESGOS'!$AP64="Alta",'MAPA DE RIESGOS'!$AR64="Leve"),CONCATENATE("R",'MAPA DE RIESGOS'!$H64,"C",'MAPA DE RIESGOS'!$AF64),"")</f>
        <v/>
      </c>
      <c r="M41" s="368" t="str">
        <f>IF(AND('MAPA DE RIESGOS'!$AP65="Alta",'MAPA DE RIESGOS'!$AR65="Leve"),CONCATENATE("R",'MAPA DE RIESGOS'!$H65,"C",'MAPA DE RIESGOS'!$AF65),"")</f>
        <v/>
      </c>
      <c r="N41" s="368" t="str">
        <f>IF(AND('MAPA DE RIESGOS'!$AP66="Alta",'MAPA DE RIESGOS'!$AR66="Leve"),CONCATENATE("R",'MAPA DE RIESGOS'!$H66,"C",'MAPA DE RIESGOS'!$AF66),"")</f>
        <v/>
      </c>
      <c r="O41" s="368" t="str">
        <f>IF(AND('MAPA DE RIESGOS'!$AP67="Alta",'MAPA DE RIESGOS'!$AR67="Leve"),CONCATENATE("R",'MAPA DE RIESGOS'!$H67,"C",'MAPA DE RIESGOS'!$AF67),"")</f>
        <v/>
      </c>
      <c r="P41" s="368" t="str">
        <f>IF(AND('MAPA DE RIESGOS'!$AP68="Alta",'MAPA DE RIESGOS'!$AR68="Leve"),CONCATENATE("R",'MAPA DE RIESGOS'!$H68,"C",'MAPA DE RIESGOS'!$AF68),"")</f>
        <v/>
      </c>
      <c r="Q41" s="368" t="str">
        <f>IF(AND('MAPA DE RIESGOS'!$AP69="Alta",'MAPA DE RIESGOS'!$AR69="Leve"),CONCATENATE("R",'MAPA DE RIESGOS'!$H69,"C",'MAPA DE RIESGOS'!$AF69),"")</f>
        <v/>
      </c>
      <c r="R41" s="368" t="str">
        <f>IF(AND('MAPA DE RIESGOS'!$AP70="Alta",'MAPA DE RIESGOS'!$AR70="Leve"),CONCATENATE("R",'MAPA DE RIESGOS'!$H70,"C",'MAPA DE RIESGOS'!$AF70),"")</f>
        <v/>
      </c>
      <c r="S41" s="368" t="str">
        <f>IF(AND('MAPA DE RIESGOS'!$AP71="Alta",'MAPA DE RIESGOS'!$AR71="Leve"),CONCATENATE("R",'MAPA DE RIESGOS'!$H71,"C",'MAPA DE RIESGOS'!$AF71),"")</f>
        <v/>
      </c>
      <c r="T41" s="368" t="str">
        <f>IF(AND('MAPA DE RIESGOS'!$AP72="Alta",'MAPA DE RIESGOS'!$AR72="Leve"),CONCATENATE("R",'MAPA DE RIESGOS'!$H72,"C",'MAPA DE RIESGOS'!$AF72),"")</f>
        <v/>
      </c>
      <c r="U41" s="368" t="str">
        <f>IF(AND('MAPA DE RIESGOS'!$AP73="Alta",'MAPA DE RIESGOS'!$AR73="Leve"),CONCATENATE("R",'MAPA DE RIESGOS'!$H73,"C",'MAPA DE RIESGOS'!$AF73),"")</f>
        <v/>
      </c>
      <c r="V41" s="368" t="str">
        <f>IF(AND('MAPA DE RIESGOS'!$AP74="Alta",'MAPA DE RIESGOS'!$AR74="Leve"),CONCATENATE("R",'MAPA DE RIESGOS'!$H74,"C",'MAPA DE RIESGOS'!$AF74),"")</f>
        <v/>
      </c>
      <c r="W41" s="368" t="str">
        <f>IF(AND('MAPA DE RIESGOS'!$AP75="Alta",'MAPA DE RIESGOS'!$AR75="Leve"),CONCATENATE("R",'MAPA DE RIESGOS'!$H75,"C",'MAPA DE RIESGOS'!$AF75),"")</f>
        <v/>
      </c>
      <c r="X41" s="368" t="str">
        <f>IF(AND('MAPA DE RIESGOS'!$AP76="Alta",'MAPA DE RIESGOS'!$AR76="Leve"),CONCATENATE("R",'MAPA DE RIESGOS'!$H76,"C",'MAPA DE RIESGOS'!$AF76),"")</f>
        <v/>
      </c>
      <c r="Y41" s="368" t="str">
        <f>IF(AND('MAPA DE RIESGOS'!$AP77="Alta",'MAPA DE RIESGOS'!$AR77="Leve"),CONCATENATE("R",'MAPA DE RIESGOS'!$H77,"C",'MAPA DE RIESGOS'!$AF77),"")</f>
        <v/>
      </c>
      <c r="Z41" s="368" t="str">
        <f>IF(AND('MAPA DE RIESGOS'!$AP78="Alta",'MAPA DE RIESGOS'!$AR78="Leve"),CONCATENATE("R",'MAPA DE RIESGOS'!$H78,"C",'MAPA DE RIESGOS'!$AF78),"")</f>
        <v/>
      </c>
      <c r="AA41" s="368" t="str">
        <f>IF(AND('MAPA DE RIESGOS'!$AP79="Alta",'MAPA DE RIESGOS'!$AR79="Leve"),CONCATENATE("R",'MAPA DE RIESGOS'!$H79,"C",'MAPA DE RIESGOS'!$AF79),"")</f>
        <v/>
      </c>
      <c r="AB41" s="367" t="str">
        <f>IF(AND('MAPA DE RIESGOS'!$AP62="Alta",'MAPA DE RIESGOS'!$AR62="Menor"),CONCATENATE("R",'MAPA DE RIESGOS'!$H62,"C",'MAPA DE RIESGOS'!$AF62),"")</f>
        <v/>
      </c>
      <c r="AC41" s="368" t="str">
        <f>IF(AND('MAPA DE RIESGOS'!$AP63="Alta",'MAPA DE RIESGOS'!$AR63="Menor"),CONCATENATE("R",'MAPA DE RIESGOS'!$H63,"C",'MAPA DE RIESGOS'!$AF63),"")</f>
        <v/>
      </c>
      <c r="AD41" s="368" t="str">
        <f>IF(AND('MAPA DE RIESGOS'!$AP64="Alta",'MAPA DE RIESGOS'!$AR64="Menor"),CONCATENATE("R",'MAPA DE RIESGOS'!$H64,"C",'MAPA DE RIESGOS'!$AF64),"")</f>
        <v/>
      </c>
      <c r="AE41" s="368" t="str">
        <f>IF(AND('MAPA DE RIESGOS'!$AP65="Alta",'MAPA DE RIESGOS'!$AR65="Menor"),CONCATENATE("R",'MAPA DE RIESGOS'!$H65,"C",'MAPA DE RIESGOS'!$AF65),"")</f>
        <v/>
      </c>
      <c r="AF41" s="368" t="str">
        <f>IF(AND('MAPA DE RIESGOS'!$AP66="Alta",'MAPA DE RIESGOS'!$AR66="Menor"),CONCATENATE("R",'MAPA DE RIESGOS'!$H66,"C",'MAPA DE RIESGOS'!$AF66),"")</f>
        <v/>
      </c>
      <c r="AG41" s="368" t="str">
        <f>IF(AND('MAPA DE RIESGOS'!$AP67="Alta",'MAPA DE RIESGOS'!$AR67="Menor"),CONCATENATE("R",'MAPA DE RIESGOS'!$H67,"C",'MAPA DE RIESGOS'!$AF67),"")</f>
        <v/>
      </c>
      <c r="AH41" s="368" t="str">
        <f>IF(AND('MAPA DE RIESGOS'!$AP68="Alta",'MAPA DE RIESGOS'!$AR68="Menor"),CONCATENATE("R",'MAPA DE RIESGOS'!$H68,"C",'MAPA DE RIESGOS'!$AF68),"")</f>
        <v/>
      </c>
      <c r="AI41" s="368" t="str">
        <f>IF(AND('MAPA DE RIESGOS'!$AP69="Alta",'MAPA DE RIESGOS'!$AR69="Menor"),CONCATENATE("R",'MAPA DE RIESGOS'!$H69,"C",'MAPA DE RIESGOS'!$AF69),"")</f>
        <v/>
      </c>
      <c r="AJ41" s="368" t="str">
        <f>IF(AND('MAPA DE RIESGOS'!$AP70="Alta",'MAPA DE RIESGOS'!$AR70="Menor"),CONCATENATE("R",'MAPA DE RIESGOS'!$H70,"C",'MAPA DE RIESGOS'!$AF70),"")</f>
        <v/>
      </c>
      <c r="AK41" s="368" t="str">
        <f>IF(AND('MAPA DE RIESGOS'!$AP71="Alta",'MAPA DE RIESGOS'!$AR71="Menor"),CONCATENATE("R",'MAPA DE RIESGOS'!$H71,"C",'MAPA DE RIESGOS'!$AF71),"")</f>
        <v/>
      </c>
      <c r="AL41" s="368" t="str">
        <f>IF(AND('MAPA DE RIESGOS'!$AP72="Alta",'MAPA DE RIESGOS'!$AR72="Menor"),CONCATENATE("R",'MAPA DE RIESGOS'!$H72,"C",'MAPA DE RIESGOS'!$AF72),"")</f>
        <v/>
      </c>
      <c r="AM41" s="368" t="str">
        <f>IF(AND('MAPA DE RIESGOS'!$AP73="Alta",'MAPA DE RIESGOS'!$AR73="Menor"),CONCATENATE("R",'MAPA DE RIESGOS'!$H73,"C",'MAPA DE RIESGOS'!$AF73),"")</f>
        <v/>
      </c>
      <c r="AN41" s="368" t="str">
        <f>IF(AND('MAPA DE RIESGOS'!$AP74="Alta",'MAPA DE RIESGOS'!$AR74="Menor"),CONCATENATE("R",'MAPA DE RIESGOS'!$H74,"C",'MAPA DE RIESGOS'!$AF74),"")</f>
        <v/>
      </c>
      <c r="AO41" s="368" t="str">
        <f>IF(AND('MAPA DE RIESGOS'!$AP75="Alta",'MAPA DE RIESGOS'!$AR75="Menor"),CONCATENATE("R",'MAPA DE RIESGOS'!$H75,"C",'MAPA DE RIESGOS'!$AF75),"")</f>
        <v/>
      </c>
      <c r="AP41" s="368" t="str">
        <f>IF(AND('MAPA DE RIESGOS'!$AP76="Alta",'MAPA DE RIESGOS'!$AR76="Menor"),CONCATENATE("R",'MAPA DE RIESGOS'!$H76,"C",'MAPA DE RIESGOS'!$AF76),"")</f>
        <v/>
      </c>
      <c r="AQ41" s="368" t="str">
        <f>IF(AND('MAPA DE RIESGOS'!$AP77="Alta",'MAPA DE RIESGOS'!$AR77="Menor"),CONCATENATE("R",'MAPA DE RIESGOS'!$H77,"C",'MAPA DE RIESGOS'!$AF77),"")</f>
        <v/>
      </c>
      <c r="AR41" s="368" t="str">
        <f>IF(AND('MAPA DE RIESGOS'!$AP78="Alta",'MAPA DE RIESGOS'!$AR78="Menor"),CONCATENATE("R",'MAPA DE RIESGOS'!$H78,"C",'MAPA DE RIESGOS'!$AF78),"")</f>
        <v/>
      </c>
      <c r="AS41" s="369" t="str">
        <f>IF(AND('MAPA DE RIESGOS'!$AP79="Alta",'MAPA DE RIESGOS'!$AR79="Menor"),CONCATENATE("R",'MAPA DE RIESGOS'!$H79,"C",'MAPA DE RIESGOS'!$AF79),"")</f>
        <v/>
      </c>
      <c r="AT41" s="355" t="str">
        <f>IF(AND('MAPA DE RIESGOS'!$AP62="Alta",'MAPA DE RIESGOS'!$AR62="Moderado"),CONCATENATE("R",'MAPA DE RIESGOS'!$H62,"C",'MAPA DE RIESGOS'!$AF62),"")</f>
        <v/>
      </c>
      <c r="AU41" s="355" t="str">
        <f>IF(AND('MAPA DE RIESGOS'!$AP63="Alta",'MAPA DE RIESGOS'!$AR63="Moderado"),CONCATENATE("R",'MAPA DE RIESGOS'!$H63,"C",'MAPA DE RIESGOS'!$AF63),"")</f>
        <v/>
      </c>
      <c r="AV41" s="355" t="str">
        <f>IF(AND('MAPA DE RIESGOS'!$AP64="Alta",'MAPA DE RIESGOS'!$AR64="Moderado"),CONCATENATE("R",'MAPA DE RIESGOS'!$H64,"C",'MAPA DE RIESGOS'!$AF64),"")</f>
        <v/>
      </c>
      <c r="AW41" s="355" t="str">
        <f>IF(AND('MAPA DE RIESGOS'!$AP65="Alta",'MAPA DE RIESGOS'!$AR65="Moderado"),CONCATENATE("R",'MAPA DE RIESGOS'!$H65,"C",'MAPA DE RIESGOS'!$AF65),"")</f>
        <v/>
      </c>
      <c r="AX41" s="355" t="str">
        <f>IF(AND('MAPA DE RIESGOS'!$AP66="Alta",'MAPA DE RIESGOS'!$AR66="Moderado"),CONCATENATE("R",'MAPA DE RIESGOS'!$H66,"C",'MAPA DE RIESGOS'!$AF66),"")</f>
        <v/>
      </c>
      <c r="AY41" s="355" t="str">
        <f>IF(AND('MAPA DE RIESGOS'!$AP67="Alta",'MAPA DE RIESGOS'!$AR67="Moderado"),CONCATENATE("R",'MAPA DE RIESGOS'!$H67,"C",'MAPA DE RIESGOS'!$AF67),"")</f>
        <v/>
      </c>
      <c r="AZ41" s="355" t="str">
        <f>IF(AND('MAPA DE RIESGOS'!$AP68="Alta",'MAPA DE RIESGOS'!$AR68="Moderado"),CONCATENATE("R",'MAPA DE RIESGOS'!$H68,"C",'MAPA DE RIESGOS'!$AF68),"")</f>
        <v/>
      </c>
      <c r="BA41" s="355" t="str">
        <f>IF(AND('MAPA DE RIESGOS'!$AP69="Alta",'MAPA DE RIESGOS'!$AR69="Moderado"),CONCATENATE("R",'MAPA DE RIESGOS'!$H69,"C",'MAPA DE RIESGOS'!$AF69),"")</f>
        <v/>
      </c>
      <c r="BB41" s="355" t="str">
        <f>IF(AND('MAPA DE RIESGOS'!$AP70="Alta",'MAPA DE RIESGOS'!$AR70="Moderado"),CONCATENATE("R",'MAPA DE RIESGOS'!$H70,"C",'MAPA DE RIESGOS'!$AF70),"")</f>
        <v/>
      </c>
      <c r="BC41" s="355" t="str">
        <f>IF(AND('MAPA DE RIESGOS'!$AP71="Alta",'MAPA DE RIESGOS'!$AR71="Moderado"),CONCATENATE("R",'MAPA DE RIESGOS'!$H71,"C",'MAPA DE RIESGOS'!$AF71),"")</f>
        <v/>
      </c>
      <c r="BD41" s="355" t="str">
        <f>IF(AND('MAPA DE RIESGOS'!$AP72="Alta",'MAPA DE RIESGOS'!$AR72="Moderado"),CONCATENATE("R",'MAPA DE RIESGOS'!$H72,"C",'MAPA DE RIESGOS'!$AF72),"")</f>
        <v/>
      </c>
      <c r="BE41" s="355" t="str">
        <f>IF(AND('MAPA DE RIESGOS'!$AP73="Alta",'MAPA DE RIESGOS'!$AR73="Moderado"),CONCATENATE("R",'MAPA DE RIESGOS'!$H73,"C",'MAPA DE RIESGOS'!$AF73),"")</f>
        <v/>
      </c>
      <c r="BF41" s="355" t="str">
        <f>IF(AND('MAPA DE RIESGOS'!$AP74="Alta",'MAPA DE RIESGOS'!$AR74="Moderado"),CONCATENATE("R",'MAPA DE RIESGOS'!$H74,"C",'MAPA DE RIESGOS'!$AF74),"")</f>
        <v/>
      </c>
      <c r="BG41" s="355" t="str">
        <f>IF(AND('MAPA DE RIESGOS'!$AP75="Alta",'MAPA DE RIESGOS'!$AR75="Moderado"),CONCATENATE("R",'MAPA DE RIESGOS'!$H75,"C",'MAPA DE RIESGOS'!$AF75),"")</f>
        <v/>
      </c>
      <c r="BH41" s="355" t="str">
        <f>IF(AND('MAPA DE RIESGOS'!$AP76="Alta",'MAPA DE RIESGOS'!$AR76="Moderado"),CONCATENATE("R",'MAPA DE RIESGOS'!$H76,"C",'MAPA DE RIESGOS'!$AF76),"")</f>
        <v/>
      </c>
      <c r="BI41" s="355" t="str">
        <f>IF(AND('MAPA DE RIESGOS'!$AP77="Alta",'MAPA DE RIESGOS'!$AR77="Moderado"),CONCATENATE("R",'MAPA DE RIESGOS'!$H77,"C",'MAPA DE RIESGOS'!$AF77),"")</f>
        <v/>
      </c>
      <c r="BJ41" s="355" t="str">
        <f>IF(AND('MAPA DE RIESGOS'!$AP78="Alta",'MAPA DE RIESGOS'!$AR78="Moderado"),CONCATENATE("R",'MAPA DE RIESGOS'!$H78,"C",'MAPA DE RIESGOS'!$AF78),"")</f>
        <v/>
      </c>
      <c r="BK41" s="356" t="str">
        <f>IF(AND('MAPA DE RIESGOS'!$AP79="Alta",'MAPA DE RIESGOS'!$AR79="Moderado"),CONCATENATE("R",'MAPA DE RIESGOS'!$H79,"C",'MAPA DE RIESGOS'!$AF79),"")</f>
        <v/>
      </c>
      <c r="BL41" s="355" t="str">
        <f>IF(AND('MAPA DE RIESGOS'!$AP62="Alta",'MAPA DE RIESGOS'!$AR62="Mayor"),CONCATENATE("R",'MAPA DE RIESGOS'!$H62,"C",'MAPA DE RIESGOS'!$AF62),"")</f>
        <v/>
      </c>
      <c r="BM41" s="355" t="str">
        <f>IF(AND('MAPA DE RIESGOS'!$AP63="Alta",'MAPA DE RIESGOS'!$AR63="Mayor"),CONCATENATE("R",'MAPA DE RIESGOS'!$H63,"C",'MAPA DE RIESGOS'!$AF63),"")</f>
        <v/>
      </c>
      <c r="BN41" s="355" t="str">
        <f>IF(AND('MAPA DE RIESGOS'!$AP64="Alta",'MAPA DE RIESGOS'!$AR64="Mayor"),CONCATENATE("R",'MAPA DE RIESGOS'!$H64,"C",'MAPA DE RIESGOS'!$AF64),"")</f>
        <v/>
      </c>
      <c r="BO41" s="355" t="str">
        <f>IF(AND('MAPA DE RIESGOS'!$AP65="Alta",'MAPA DE RIESGOS'!$AR65="Mayor"),CONCATENATE("R",'MAPA DE RIESGOS'!$H65,"C",'MAPA DE RIESGOS'!$AF65),"")</f>
        <v/>
      </c>
      <c r="BP41" s="355" t="str">
        <f>IF(AND('MAPA DE RIESGOS'!$AP66="Alta",'MAPA DE RIESGOS'!$AR66="Mayor"),CONCATENATE("R",'MAPA DE RIESGOS'!$H66,"C",'MAPA DE RIESGOS'!$AF66),"")</f>
        <v/>
      </c>
      <c r="BQ41" s="355" t="str">
        <f>IF(AND('MAPA DE RIESGOS'!$AP67="Alta",'MAPA DE RIESGOS'!$AR67="Mayor"),CONCATENATE("R",'MAPA DE RIESGOS'!$H67,"C",'MAPA DE RIESGOS'!$AF67),"")</f>
        <v/>
      </c>
      <c r="BR41" s="355" t="str">
        <f>IF(AND('MAPA DE RIESGOS'!$AP68="Alta",'MAPA DE RIESGOS'!$AR68="Mayor"),CONCATENATE("R",'MAPA DE RIESGOS'!$H68,"C",'MAPA DE RIESGOS'!$AF68),"")</f>
        <v/>
      </c>
      <c r="BS41" s="355" t="str">
        <f>IF(AND('MAPA DE RIESGOS'!$AP69="Alta",'MAPA DE RIESGOS'!$AR69="Mayor"),CONCATENATE("R",'MAPA DE RIESGOS'!$H69,"C",'MAPA DE RIESGOS'!$AF69),"")</f>
        <v/>
      </c>
      <c r="BT41" s="355" t="str">
        <f>IF(AND('MAPA DE RIESGOS'!$AP70="Alta",'MAPA DE RIESGOS'!$AR70="Mayor"),CONCATENATE("R",'MAPA DE RIESGOS'!$H70,"C",'MAPA DE RIESGOS'!$AF70),"")</f>
        <v/>
      </c>
      <c r="BU41" s="355" t="str">
        <f>IF(AND('MAPA DE RIESGOS'!$AP71="Alta",'MAPA DE RIESGOS'!$AR71="Mayor"),CONCATENATE("R",'MAPA DE RIESGOS'!$H71,"C",'MAPA DE RIESGOS'!$AF71),"")</f>
        <v/>
      </c>
      <c r="BV41" s="355" t="str">
        <f>IF(AND('MAPA DE RIESGOS'!$AP72="Alta",'MAPA DE RIESGOS'!$AR72="Mayor"),CONCATENATE("R",'MAPA DE RIESGOS'!$H72,"C",'MAPA DE RIESGOS'!$AF72),"")</f>
        <v/>
      </c>
      <c r="BW41" s="355" t="str">
        <f>IF(AND('MAPA DE RIESGOS'!$AP73="Alta",'MAPA DE RIESGOS'!$AR73="Mayor"),CONCATENATE("R",'MAPA DE RIESGOS'!$H73,"C",'MAPA DE RIESGOS'!$AF73),"")</f>
        <v/>
      </c>
      <c r="BX41" s="355" t="str">
        <f>IF(AND('MAPA DE RIESGOS'!$AP74="Alta",'MAPA DE RIESGOS'!$AR74="Mayor"),CONCATENATE("R",'MAPA DE RIESGOS'!$H74,"C",'MAPA DE RIESGOS'!$AF74),"")</f>
        <v/>
      </c>
      <c r="BY41" s="355" t="str">
        <f>IF(AND('MAPA DE RIESGOS'!$AP75="Alta",'MAPA DE RIESGOS'!$AR75="Mayor"),CONCATENATE("R",'MAPA DE RIESGOS'!$H75,"C",'MAPA DE RIESGOS'!$AF75),"")</f>
        <v/>
      </c>
      <c r="BZ41" s="355" t="str">
        <f>IF(AND('MAPA DE RIESGOS'!$AP76="Alta",'MAPA DE RIESGOS'!$AR76="Mayor"),CONCATENATE("R",'MAPA DE RIESGOS'!$H76,"C",'MAPA DE RIESGOS'!$AF76),"")</f>
        <v/>
      </c>
      <c r="CA41" s="355" t="str">
        <f>IF(AND('MAPA DE RIESGOS'!$AP77="Alta",'MAPA DE RIESGOS'!$AR77="Mayor"),CONCATENATE("R",'MAPA DE RIESGOS'!$H77,"C",'MAPA DE RIESGOS'!$AF77),"")</f>
        <v/>
      </c>
      <c r="CB41" s="355" t="str">
        <f>IF(AND('MAPA DE RIESGOS'!$AP78="Alta",'MAPA DE RIESGOS'!$AR78="Mayor"),CONCATENATE("R",'MAPA DE RIESGOS'!$H78,"C",'MAPA DE RIESGOS'!$AF78),"")</f>
        <v/>
      </c>
      <c r="CC41" s="356" t="str">
        <f>IF(AND('MAPA DE RIESGOS'!$AP79="Alta",'MAPA DE RIESGOS'!$AR79="Mayor"),CONCATENATE("R",'MAPA DE RIESGOS'!$H79,"C",'MAPA DE RIESGOS'!$AF79),"")</f>
        <v/>
      </c>
      <c r="CD41" s="357" t="str">
        <f>IF(AND('MAPA DE RIESGOS'!$AP62="Alta",'MAPA DE RIESGOS'!$AR62="Catastrófico"),CONCATENATE("R",'MAPA DE RIESGOS'!$H62,"C",'MAPA DE RIESGOS'!$AF62),"")</f>
        <v/>
      </c>
      <c r="CE41" s="357" t="str">
        <f>IF(AND('MAPA DE RIESGOS'!$AP63="Alta",'MAPA DE RIESGOS'!$AR63="Catastrófico"),CONCATENATE("R",'MAPA DE RIESGOS'!$H63,"C",'MAPA DE RIESGOS'!$AF63),"")</f>
        <v/>
      </c>
      <c r="CF41" s="357" t="str">
        <f>IF(AND('MAPA DE RIESGOS'!$AP64="Alta",'MAPA DE RIESGOS'!$AR64="Catastrófico"),CONCATENATE("R",'MAPA DE RIESGOS'!$H64,"C",'MAPA DE RIESGOS'!$AF64),"")</f>
        <v/>
      </c>
      <c r="CG41" s="357" t="str">
        <f>IF(AND('MAPA DE RIESGOS'!$AP65="Alta",'MAPA DE RIESGOS'!$AR65="Catastrófico"),CONCATENATE("R",'MAPA DE RIESGOS'!$H65,"C",'MAPA DE RIESGOS'!$AF65),"")</f>
        <v/>
      </c>
      <c r="CH41" s="357" t="str">
        <f>IF(AND('MAPA DE RIESGOS'!$AP66="Alta",'MAPA DE RIESGOS'!$AR66="Catastrófico"),CONCATENATE("R",'MAPA DE RIESGOS'!$H66,"C",'MAPA DE RIESGOS'!$AF66),"")</f>
        <v/>
      </c>
      <c r="CI41" s="357" t="str">
        <f>IF(AND('MAPA DE RIESGOS'!$AP67="Alta",'MAPA DE RIESGOS'!$AR67="Catastrófico"),CONCATENATE("R",'MAPA DE RIESGOS'!$H67,"C",'MAPA DE RIESGOS'!$AF67),"")</f>
        <v/>
      </c>
      <c r="CJ41" s="357" t="str">
        <f>IF(AND('MAPA DE RIESGOS'!$AP68="Alta",'MAPA DE RIESGOS'!$AR68="Catastrófico"),CONCATENATE("R",'MAPA DE RIESGOS'!$H68,"C",'MAPA DE RIESGOS'!$AF68),"")</f>
        <v/>
      </c>
      <c r="CK41" s="357" t="str">
        <f>IF(AND('MAPA DE RIESGOS'!$AP69="Alta",'MAPA DE RIESGOS'!$AR69="Catastrófico"),CONCATENATE("R",'MAPA DE RIESGOS'!$H69,"C",'MAPA DE RIESGOS'!$AF69),"")</f>
        <v/>
      </c>
      <c r="CL41" s="357" t="str">
        <f>IF(AND('MAPA DE RIESGOS'!$AP70="Alta",'MAPA DE RIESGOS'!$AR70="Catastrófico"),CONCATENATE("R",'MAPA DE RIESGOS'!$H70,"C",'MAPA DE RIESGOS'!$AF70),"")</f>
        <v/>
      </c>
      <c r="CM41" s="357" t="str">
        <f>IF(AND('MAPA DE RIESGOS'!$AP71="Alta",'MAPA DE RIESGOS'!$AR71="Catastrófico"),CONCATENATE("R",'MAPA DE RIESGOS'!$H71,"C",'MAPA DE RIESGOS'!$AF71),"")</f>
        <v/>
      </c>
      <c r="CN41" s="357" t="str">
        <f>IF(AND('MAPA DE RIESGOS'!$AP72="Alta",'MAPA DE RIESGOS'!$AR72="Catastrófico"),CONCATENATE("R",'MAPA DE RIESGOS'!$H72,"C",'MAPA DE RIESGOS'!$AF72),"")</f>
        <v/>
      </c>
      <c r="CO41" s="357" t="str">
        <f>IF(AND('MAPA DE RIESGOS'!$AP73="Alta",'MAPA DE RIESGOS'!$AR73="Catastrófico"),CONCATENATE("R",'MAPA DE RIESGOS'!$H73,"C",'MAPA DE RIESGOS'!$AF73),"")</f>
        <v/>
      </c>
      <c r="CP41" s="357" t="str">
        <f>IF(AND('MAPA DE RIESGOS'!$AP74="Alta",'MAPA DE RIESGOS'!$AR74="Catastrófico"),CONCATENATE("R",'MAPA DE RIESGOS'!$H74,"C",'MAPA DE RIESGOS'!$AF74),"")</f>
        <v/>
      </c>
      <c r="CQ41" s="357" t="str">
        <f>IF(AND('MAPA DE RIESGOS'!$AP75="Alta",'MAPA DE RIESGOS'!$AR75="Catastrófico"),CONCATENATE("R",'MAPA DE RIESGOS'!$H75,"C",'MAPA DE RIESGOS'!$AF75),"")</f>
        <v/>
      </c>
      <c r="CR41" s="357" t="str">
        <f>IF(AND('MAPA DE RIESGOS'!$AP76="Alta",'MAPA DE RIESGOS'!$AR76="Catastrófico"),CONCATENATE("R",'MAPA DE RIESGOS'!$H76,"C",'MAPA DE RIESGOS'!$AF76),"")</f>
        <v/>
      </c>
      <c r="CS41" s="357" t="str">
        <f>IF(AND('MAPA DE RIESGOS'!$AP77="Alta",'MAPA DE RIESGOS'!$AR77="Catastrófico"),CONCATENATE("R",'MAPA DE RIESGOS'!$H77,"C",'MAPA DE RIESGOS'!$AF77),"")</f>
        <v/>
      </c>
      <c r="CT41" s="357" t="str">
        <f>IF(AND('MAPA DE RIESGOS'!$AP78="Alta",'MAPA DE RIESGOS'!$AR78="Catastrófico"),CONCATENATE("R",'MAPA DE RIESGOS'!$H78,"C",'MAPA DE RIESGOS'!$AF78),"")</f>
        <v/>
      </c>
      <c r="CU41" s="358" t="str">
        <f>IF(AND('MAPA DE RIESGOS'!$AP79="Alta",'MAPA DE RIESGOS'!$AR79="Catastrófico"),CONCATENATE("R",'MAPA DE RIESGOS'!$H79,"C",'MAPA DE RIESGOS'!$AF79),"")</f>
        <v/>
      </c>
      <c r="CV41" s="67"/>
      <c r="CW41" s="915"/>
      <c r="CX41" s="916"/>
      <c r="CY41" s="916"/>
      <c r="CZ41" s="916"/>
      <c r="DA41" s="916"/>
      <c r="DB41" s="917"/>
    </row>
    <row r="42" spans="2:106" ht="32.5" customHeight="1">
      <c r="B42" s="893"/>
      <c r="C42" s="893"/>
      <c r="D42" s="894"/>
      <c r="E42" s="882"/>
      <c r="F42" s="883"/>
      <c r="G42" s="883"/>
      <c r="H42" s="883"/>
      <c r="I42" s="883"/>
      <c r="J42" s="367" t="str">
        <f>IF(AND('MAPA DE RIESGOS'!$AP80="Alta",'MAPA DE RIESGOS'!$AR80="Leve"),CONCATENATE("R",'MAPA DE RIESGOS'!$H80,"C",'MAPA DE RIESGOS'!$AF80),"")</f>
        <v/>
      </c>
      <c r="K42" s="368" t="str">
        <f>IF(AND('MAPA DE RIESGOS'!$AP81="Alta",'MAPA DE RIESGOS'!$AR81="Leve"),CONCATENATE("R",'MAPA DE RIESGOS'!$H81,"C",'MAPA DE RIESGOS'!$AF81),"")</f>
        <v/>
      </c>
      <c r="L42" s="368" t="str">
        <f>IF(AND('MAPA DE RIESGOS'!$AP82="Alta",'MAPA DE RIESGOS'!$AR82="Leve"),CONCATENATE("R",'MAPA DE RIESGOS'!$H82,"C",'MAPA DE RIESGOS'!$AF82),"")</f>
        <v/>
      </c>
      <c r="M42" s="368" t="str">
        <f>IF(AND('MAPA DE RIESGOS'!$AP83="Alta",'MAPA DE RIESGOS'!$AR83="Leve"),CONCATENATE("R",'MAPA DE RIESGOS'!$H83,"C",'MAPA DE RIESGOS'!$AF83),"")</f>
        <v/>
      </c>
      <c r="N42" s="368" t="str">
        <f>IF(AND('MAPA DE RIESGOS'!$AP84="Alta",'MAPA DE RIESGOS'!$AR84="Leve"),CONCATENATE("R",'MAPA DE RIESGOS'!$H84,"C",'MAPA DE RIESGOS'!$AF84),"")</f>
        <v/>
      </c>
      <c r="O42" s="368" t="str">
        <f>IF(AND('MAPA DE RIESGOS'!$AP85="Alta",'MAPA DE RIESGOS'!$AR85="Leve"),CONCATENATE("R",'MAPA DE RIESGOS'!$H85,"C",'MAPA DE RIESGOS'!$AF85),"")</f>
        <v/>
      </c>
      <c r="P42" s="368" t="str">
        <f>IF(AND('MAPA DE RIESGOS'!$AP86="Alta",'MAPA DE RIESGOS'!$AR86="Leve"),CONCATENATE("R",'MAPA DE RIESGOS'!$H86,"C",'MAPA DE RIESGOS'!$AF86),"")</f>
        <v/>
      </c>
      <c r="Q42" s="368" t="str">
        <f>IF(AND('MAPA DE RIESGOS'!$AP87="Alta",'MAPA DE RIESGOS'!$AR87="Leve"),CONCATENATE("R",'MAPA DE RIESGOS'!$H87,"C",'MAPA DE RIESGOS'!$AF87),"")</f>
        <v/>
      </c>
      <c r="R42" s="368" t="str">
        <f>IF(AND('MAPA DE RIESGOS'!$AP88="Alta",'MAPA DE RIESGOS'!$AR88="Leve"),CONCATENATE("R",'MAPA DE RIESGOS'!$H88,"C",'MAPA DE RIESGOS'!$AF88),"")</f>
        <v/>
      </c>
      <c r="S42" s="368" t="str">
        <f>IF(AND('MAPA DE RIESGOS'!$AP89="Alta",'MAPA DE RIESGOS'!$AR89="Leve"),CONCATENATE("R",'MAPA DE RIESGOS'!$H89,"C",'MAPA DE RIESGOS'!$AF89),"")</f>
        <v/>
      </c>
      <c r="T42" s="368" t="str">
        <f>IF(AND('MAPA DE RIESGOS'!$AP90="Alta",'MAPA DE RIESGOS'!$AR90="Leve"),CONCATENATE("R",'MAPA DE RIESGOS'!$H90,"C",'MAPA DE RIESGOS'!$AF90),"")</f>
        <v/>
      </c>
      <c r="U42" s="368" t="str">
        <f>IF(AND('MAPA DE RIESGOS'!$AP91="Alta",'MAPA DE RIESGOS'!$AR91="Leve"),CONCATENATE("R",'MAPA DE RIESGOS'!$H91,"C",'MAPA DE RIESGOS'!$AF91),"")</f>
        <v/>
      </c>
      <c r="V42" s="368" t="str">
        <f>IF(AND('MAPA DE RIESGOS'!$AP92="Alta",'MAPA DE RIESGOS'!$AR92="Leve"),CONCATENATE("R",'MAPA DE RIESGOS'!$H92,"C",'MAPA DE RIESGOS'!$AF92),"")</f>
        <v/>
      </c>
      <c r="W42" s="368" t="str">
        <f>IF(AND('MAPA DE RIESGOS'!$AP93="Alta",'MAPA DE RIESGOS'!$AR93="Leve"),CONCATENATE("R",'MAPA DE RIESGOS'!$H93,"C",'MAPA DE RIESGOS'!$AF93),"")</f>
        <v/>
      </c>
      <c r="X42" s="368" t="str">
        <f>IF(AND('MAPA DE RIESGOS'!$AP94="Alta",'MAPA DE RIESGOS'!$AR94="Leve"),CONCATENATE("R",'MAPA DE RIESGOS'!$H94,"C",'MAPA DE RIESGOS'!$AF94),"")</f>
        <v/>
      </c>
      <c r="Y42" s="368" t="str">
        <f>IF(AND('MAPA DE RIESGOS'!$AP95="Alta",'MAPA DE RIESGOS'!$AR95="Leve"),CONCATENATE("R",'MAPA DE RIESGOS'!$H95,"C",'MAPA DE RIESGOS'!$AF95),"")</f>
        <v/>
      </c>
      <c r="Z42" s="368" t="str">
        <f>IF(AND('MAPA DE RIESGOS'!$AP96="Alta",'MAPA DE RIESGOS'!$AR96="Leve"),CONCATENATE("R",'MAPA DE RIESGOS'!$H96,"C",'MAPA DE RIESGOS'!$AF96),"")</f>
        <v/>
      </c>
      <c r="AA42" s="368" t="str">
        <f>IF(AND('MAPA DE RIESGOS'!$AP97="Alta",'MAPA DE RIESGOS'!$AR97="Leve"),CONCATENATE("R",'MAPA DE RIESGOS'!$H97,"C",'MAPA DE RIESGOS'!$AF97),"")</f>
        <v/>
      </c>
      <c r="AB42" s="367" t="str">
        <f>IF(AND('MAPA DE RIESGOS'!$AP80="Alta",'MAPA DE RIESGOS'!$AR80="Menor"),CONCATENATE("R",'MAPA DE RIESGOS'!$H80,"C",'MAPA DE RIESGOS'!$AF80),"")</f>
        <v/>
      </c>
      <c r="AC42" s="368" t="str">
        <f>IF(AND('MAPA DE RIESGOS'!$AP81="Alta",'MAPA DE RIESGOS'!$AR81="Menor"),CONCATENATE("R",'MAPA DE RIESGOS'!$H81,"C",'MAPA DE RIESGOS'!$AF81),"")</f>
        <v/>
      </c>
      <c r="AD42" s="368" t="str">
        <f>IF(AND('MAPA DE RIESGOS'!$AP82="Alta",'MAPA DE RIESGOS'!$AR82="Menor"),CONCATENATE("R",'MAPA DE RIESGOS'!$H82,"C",'MAPA DE RIESGOS'!$AF82),"")</f>
        <v/>
      </c>
      <c r="AE42" s="368" t="str">
        <f>IF(AND('MAPA DE RIESGOS'!$AP83="Alta",'MAPA DE RIESGOS'!$AR83="Menor"),CONCATENATE("R",'MAPA DE RIESGOS'!$H83,"C",'MAPA DE RIESGOS'!$AF83),"")</f>
        <v/>
      </c>
      <c r="AF42" s="368" t="str">
        <f>IF(AND('MAPA DE RIESGOS'!$AP84="Alta",'MAPA DE RIESGOS'!$AR84="Menor"),CONCATENATE("R",'MAPA DE RIESGOS'!$H84,"C",'MAPA DE RIESGOS'!$AF84),"")</f>
        <v/>
      </c>
      <c r="AG42" s="368" t="str">
        <f>IF(AND('MAPA DE RIESGOS'!$AP85="Alta",'MAPA DE RIESGOS'!$AR85="Menor"),CONCATENATE("R",'MAPA DE RIESGOS'!$H85,"C",'MAPA DE RIESGOS'!$AF85),"")</f>
        <v/>
      </c>
      <c r="AH42" s="368" t="str">
        <f>IF(AND('MAPA DE RIESGOS'!$AP86="Alta",'MAPA DE RIESGOS'!$AR86="Menor"),CONCATENATE("R",'MAPA DE RIESGOS'!$H86,"C",'MAPA DE RIESGOS'!$AF86),"")</f>
        <v/>
      </c>
      <c r="AI42" s="368" t="str">
        <f>IF(AND('MAPA DE RIESGOS'!$AP87="Alta",'MAPA DE RIESGOS'!$AR87="Menor"),CONCATENATE("R",'MAPA DE RIESGOS'!$H87,"C",'MAPA DE RIESGOS'!$AF87),"")</f>
        <v/>
      </c>
      <c r="AJ42" s="368" t="str">
        <f>IF(AND('MAPA DE RIESGOS'!$AP88="Alta",'MAPA DE RIESGOS'!$AR88="Menor"),CONCATENATE("R",'MAPA DE RIESGOS'!$H88,"C",'MAPA DE RIESGOS'!$AF88),"")</f>
        <v/>
      </c>
      <c r="AK42" s="368" t="str">
        <f>IF(AND('MAPA DE RIESGOS'!$AP89="Alta",'MAPA DE RIESGOS'!$AR89="Menor"),CONCATENATE("R",'MAPA DE RIESGOS'!$H89,"C",'MAPA DE RIESGOS'!$AF89),"")</f>
        <v/>
      </c>
      <c r="AL42" s="368" t="str">
        <f>IF(AND('MAPA DE RIESGOS'!$AP90="Alta",'MAPA DE RIESGOS'!$AR90="Menor"),CONCATENATE("R",'MAPA DE RIESGOS'!$H90,"C",'MAPA DE RIESGOS'!$AF90),"")</f>
        <v/>
      </c>
      <c r="AM42" s="368" t="str">
        <f>IF(AND('MAPA DE RIESGOS'!$AP91="Alta",'MAPA DE RIESGOS'!$AR91="Menor"),CONCATENATE("R",'MAPA DE RIESGOS'!$H91,"C",'MAPA DE RIESGOS'!$AF91),"")</f>
        <v/>
      </c>
      <c r="AN42" s="368" t="str">
        <f>IF(AND('MAPA DE RIESGOS'!$AP92="Alta",'MAPA DE RIESGOS'!$AR92="Menor"),CONCATENATE("R",'MAPA DE RIESGOS'!$H92,"C",'MAPA DE RIESGOS'!$AF92),"")</f>
        <v/>
      </c>
      <c r="AO42" s="368" t="str">
        <f>IF(AND('MAPA DE RIESGOS'!$AP93="Alta",'MAPA DE RIESGOS'!$AR93="Menor"),CONCATENATE("R",'MAPA DE RIESGOS'!$H93,"C",'MAPA DE RIESGOS'!$AF93),"")</f>
        <v/>
      </c>
      <c r="AP42" s="368" t="str">
        <f>IF(AND('MAPA DE RIESGOS'!$AP94="Alta",'MAPA DE RIESGOS'!$AR94="Menor"),CONCATENATE("R",'MAPA DE RIESGOS'!$H94,"C",'MAPA DE RIESGOS'!$AF94),"")</f>
        <v/>
      </c>
      <c r="AQ42" s="368" t="str">
        <f>IF(AND('MAPA DE RIESGOS'!$AP95="Alta",'MAPA DE RIESGOS'!$AR95="Menor"),CONCATENATE("R",'MAPA DE RIESGOS'!$H95,"C",'MAPA DE RIESGOS'!$AF95),"")</f>
        <v/>
      </c>
      <c r="AR42" s="368" t="str">
        <f>IF(AND('MAPA DE RIESGOS'!$AP96="Alta",'MAPA DE RIESGOS'!$AR96="Menor"),CONCATENATE("R",'MAPA DE RIESGOS'!$H96,"C",'MAPA DE RIESGOS'!$AF96),"")</f>
        <v/>
      </c>
      <c r="AS42" s="369" t="str">
        <f>IF(AND('MAPA DE RIESGOS'!$AP97="Alta",'MAPA DE RIESGOS'!$AR97="Menor"),CONCATENATE("R",'MAPA DE RIESGOS'!$H97,"C",'MAPA DE RIESGOS'!$AF97),"")</f>
        <v/>
      </c>
      <c r="AT42" s="355" t="str">
        <f>IF(AND('MAPA DE RIESGOS'!$AP80="Alta",'MAPA DE RIESGOS'!$AR80="Moderado"),CONCATENATE("R",'MAPA DE RIESGOS'!$H80,"C",'MAPA DE RIESGOS'!$AF80),"")</f>
        <v/>
      </c>
      <c r="AU42" s="355" t="str">
        <f>IF(AND('MAPA DE RIESGOS'!$AP81="Alta",'MAPA DE RIESGOS'!$AR81="Moderado"),CONCATENATE("R",'MAPA DE RIESGOS'!$H81,"C",'MAPA DE RIESGOS'!$AF81),"")</f>
        <v/>
      </c>
      <c r="AV42" s="355" t="str">
        <f>IF(AND('MAPA DE RIESGOS'!$AP82="Alta",'MAPA DE RIESGOS'!$AR82="Moderado"),CONCATENATE("R",'MAPA DE RIESGOS'!$H82,"C",'MAPA DE RIESGOS'!$AF82),"")</f>
        <v/>
      </c>
      <c r="AW42" s="355" t="str">
        <f>IF(AND('MAPA DE RIESGOS'!$AP83="Alta",'MAPA DE RIESGOS'!$AR83="Moderado"),CONCATENATE("R",'MAPA DE RIESGOS'!$H83,"C",'MAPA DE RIESGOS'!$AF83),"")</f>
        <v/>
      </c>
      <c r="AX42" s="355" t="str">
        <f>IF(AND('MAPA DE RIESGOS'!$AP84="Alta",'MAPA DE RIESGOS'!$AR84="Moderado"),CONCATENATE("R",'MAPA DE RIESGOS'!$H84,"C",'MAPA DE RIESGOS'!$AF84),"")</f>
        <v/>
      </c>
      <c r="AY42" s="355" t="str">
        <f>IF(AND('MAPA DE RIESGOS'!$AP85="Alta",'MAPA DE RIESGOS'!$AR85="Moderado"),CONCATENATE("R",'MAPA DE RIESGOS'!$H85,"C",'MAPA DE RIESGOS'!$AF85),"")</f>
        <v/>
      </c>
      <c r="AZ42" s="355" t="str">
        <f>IF(AND('MAPA DE RIESGOS'!$AP86="Alta",'MAPA DE RIESGOS'!$AR86="Moderado"),CONCATENATE("R",'MAPA DE RIESGOS'!$H86,"C",'MAPA DE RIESGOS'!$AF86),"")</f>
        <v/>
      </c>
      <c r="BA42" s="355" t="str">
        <f>IF(AND('MAPA DE RIESGOS'!$AP87="Alta",'MAPA DE RIESGOS'!$AR87="Moderado"),CONCATENATE("R",'MAPA DE RIESGOS'!$H87,"C",'MAPA DE RIESGOS'!$AF87),"")</f>
        <v/>
      </c>
      <c r="BB42" s="355" t="str">
        <f>IF(AND('MAPA DE RIESGOS'!$AP88="Alta",'MAPA DE RIESGOS'!$AR88="Moderado"),CONCATENATE("R",'MAPA DE RIESGOS'!$H88,"C",'MAPA DE RIESGOS'!$AF88),"")</f>
        <v/>
      </c>
      <c r="BC42" s="355" t="str">
        <f>IF(AND('MAPA DE RIESGOS'!$AP89="Alta",'MAPA DE RIESGOS'!$AR89="Moderado"),CONCATENATE("R",'MAPA DE RIESGOS'!$H89,"C",'MAPA DE RIESGOS'!$AF89),"")</f>
        <v/>
      </c>
      <c r="BD42" s="355" t="str">
        <f>IF(AND('MAPA DE RIESGOS'!$AP90="Alta",'MAPA DE RIESGOS'!$AR90="Moderado"),CONCATENATE("R",'MAPA DE RIESGOS'!$H90,"C",'MAPA DE RIESGOS'!$AF90),"")</f>
        <v/>
      </c>
      <c r="BE42" s="355" t="str">
        <f>IF(AND('MAPA DE RIESGOS'!$AP91="Alta",'MAPA DE RIESGOS'!$AR91="Moderado"),CONCATENATE("R",'MAPA DE RIESGOS'!$H91,"C",'MAPA DE RIESGOS'!$AF91),"")</f>
        <v/>
      </c>
      <c r="BF42" s="355" t="str">
        <f>IF(AND('MAPA DE RIESGOS'!$AP92="Alta",'MAPA DE RIESGOS'!$AR92="Moderado"),CONCATENATE("R",'MAPA DE RIESGOS'!$H92,"C",'MAPA DE RIESGOS'!$AF92),"")</f>
        <v/>
      </c>
      <c r="BG42" s="355" t="str">
        <f>IF(AND('MAPA DE RIESGOS'!$AP93="Alta",'MAPA DE RIESGOS'!$AR93="Moderado"),CONCATENATE("R",'MAPA DE RIESGOS'!$H93,"C",'MAPA DE RIESGOS'!$AF93),"")</f>
        <v/>
      </c>
      <c r="BH42" s="355" t="str">
        <f>IF(AND('MAPA DE RIESGOS'!$AP94="Alta",'MAPA DE RIESGOS'!$AR94="Moderado"),CONCATENATE("R",'MAPA DE RIESGOS'!$H94,"C",'MAPA DE RIESGOS'!$AF94),"")</f>
        <v/>
      </c>
      <c r="BI42" s="355" t="str">
        <f>IF(AND('MAPA DE RIESGOS'!$AP95="Alta",'MAPA DE RIESGOS'!$AR95="Moderado"),CONCATENATE("R",'MAPA DE RIESGOS'!$H95,"C",'MAPA DE RIESGOS'!$AF95),"")</f>
        <v/>
      </c>
      <c r="BJ42" s="355" t="str">
        <f>IF(AND('MAPA DE RIESGOS'!$AP96="Alta",'MAPA DE RIESGOS'!$AR96="Moderado"),CONCATENATE("R",'MAPA DE RIESGOS'!$H96,"C",'MAPA DE RIESGOS'!$AF96),"")</f>
        <v/>
      </c>
      <c r="BK42" s="356" t="str">
        <f>IF(AND('MAPA DE RIESGOS'!$AP97="Alta",'MAPA DE RIESGOS'!$AR97="Moderado"),CONCATENATE("R",'MAPA DE RIESGOS'!$H97,"C",'MAPA DE RIESGOS'!$AF97),"")</f>
        <v/>
      </c>
      <c r="BL42" s="355" t="str">
        <f>IF(AND('MAPA DE RIESGOS'!$AP80="Alta",'MAPA DE RIESGOS'!$AR80="Mayor"),CONCATENATE("R",'MAPA DE RIESGOS'!$H80,"C",'MAPA DE RIESGOS'!$AF80),"")</f>
        <v/>
      </c>
      <c r="BM42" s="355" t="str">
        <f>IF(AND('MAPA DE RIESGOS'!$AP81="Alta",'MAPA DE RIESGOS'!$AR81="Mayor"),CONCATENATE("R",'MAPA DE RIESGOS'!$H81,"C",'MAPA DE RIESGOS'!$AF81),"")</f>
        <v/>
      </c>
      <c r="BN42" s="355" t="str">
        <f>IF(AND('MAPA DE RIESGOS'!$AP82="Alta",'MAPA DE RIESGOS'!$AR82="Mayor"),CONCATENATE("R",'MAPA DE RIESGOS'!$H82,"C",'MAPA DE RIESGOS'!$AF82),"")</f>
        <v/>
      </c>
      <c r="BO42" s="355" t="str">
        <f>IF(AND('MAPA DE RIESGOS'!$AP83="Alta",'MAPA DE RIESGOS'!$AR83="Mayor"),CONCATENATE("R",'MAPA DE RIESGOS'!$H83,"C",'MAPA DE RIESGOS'!$AF83),"")</f>
        <v/>
      </c>
      <c r="BP42" s="355" t="str">
        <f>IF(AND('MAPA DE RIESGOS'!$AP84="Alta",'MAPA DE RIESGOS'!$AR84="Mayor"),CONCATENATE("R",'MAPA DE RIESGOS'!$H84,"C",'MAPA DE RIESGOS'!$AF84),"")</f>
        <v/>
      </c>
      <c r="BQ42" s="355" t="str">
        <f>IF(AND('MAPA DE RIESGOS'!$AP85="Alta",'MAPA DE RIESGOS'!$AR85="Mayor"),CONCATENATE("R",'MAPA DE RIESGOS'!$H85,"C",'MAPA DE RIESGOS'!$AF85),"")</f>
        <v/>
      </c>
      <c r="BR42" s="355" t="str">
        <f>IF(AND('MAPA DE RIESGOS'!$AP86="Alta",'MAPA DE RIESGOS'!$AR86="Mayor"),CONCATENATE("R",'MAPA DE RIESGOS'!$H86,"C",'MAPA DE RIESGOS'!$AF86),"")</f>
        <v/>
      </c>
      <c r="BS42" s="355" t="str">
        <f>IF(AND('MAPA DE RIESGOS'!$AP87="Alta",'MAPA DE RIESGOS'!$AR87="Mayor"),CONCATENATE("R",'MAPA DE RIESGOS'!$H87,"C",'MAPA DE RIESGOS'!$AF87),"")</f>
        <v/>
      </c>
      <c r="BT42" s="355" t="str">
        <f>IF(AND('MAPA DE RIESGOS'!$AP88="Alta",'MAPA DE RIESGOS'!$AR88="Mayor"),CONCATENATE("R",'MAPA DE RIESGOS'!$H88,"C",'MAPA DE RIESGOS'!$AF88),"")</f>
        <v/>
      </c>
      <c r="BU42" s="355" t="str">
        <f>IF(AND('MAPA DE RIESGOS'!$AP89="Alta",'MAPA DE RIESGOS'!$AR89="Mayor"),CONCATENATE("R",'MAPA DE RIESGOS'!$H89,"C",'MAPA DE RIESGOS'!$AF89),"")</f>
        <v/>
      </c>
      <c r="BV42" s="355" t="str">
        <f>IF(AND('MAPA DE RIESGOS'!$AP90="Alta",'MAPA DE RIESGOS'!$AR90="Mayor"),CONCATENATE("R",'MAPA DE RIESGOS'!$H90,"C",'MAPA DE RIESGOS'!$AF90),"")</f>
        <v/>
      </c>
      <c r="BW42" s="355" t="str">
        <f>IF(AND('MAPA DE RIESGOS'!$AP91="Alta",'MAPA DE RIESGOS'!$AR91="Mayor"),CONCATENATE("R",'MAPA DE RIESGOS'!$H91,"C",'MAPA DE RIESGOS'!$AF91),"")</f>
        <v/>
      </c>
      <c r="BX42" s="355" t="str">
        <f>IF(AND('MAPA DE RIESGOS'!$AP92="Alta",'MAPA DE RIESGOS'!$AR92="Mayor"),CONCATENATE("R",'MAPA DE RIESGOS'!$H92,"C",'MAPA DE RIESGOS'!$AF92),"")</f>
        <v/>
      </c>
      <c r="BY42" s="355" t="str">
        <f>IF(AND('MAPA DE RIESGOS'!$AP93="Alta",'MAPA DE RIESGOS'!$AR93="Mayor"),CONCATENATE("R",'MAPA DE RIESGOS'!$H93,"C",'MAPA DE RIESGOS'!$AF93),"")</f>
        <v/>
      </c>
      <c r="BZ42" s="355" t="str">
        <f>IF(AND('MAPA DE RIESGOS'!$AP94="Alta",'MAPA DE RIESGOS'!$AR94="Mayor"),CONCATENATE("R",'MAPA DE RIESGOS'!$H94,"C",'MAPA DE RIESGOS'!$AF94),"")</f>
        <v/>
      </c>
      <c r="CA42" s="355" t="str">
        <f>IF(AND('MAPA DE RIESGOS'!$AP95="Alta",'MAPA DE RIESGOS'!$AR95="Mayor"),CONCATENATE("R",'MAPA DE RIESGOS'!$H95,"C",'MAPA DE RIESGOS'!$AF95),"")</f>
        <v/>
      </c>
      <c r="CB42" s="355" t="str">
        <f>IF(AND('MAPA DE RIESGOS'!$AP96="Alta",'MAPA DE RIESGOS'!$AR96="Mayor"),CONCATENATE("R",'MAPA DE RIESGOS'!$H96,"C",'MAPA DE RIESGOS'!$AF96),"")</f>
        <v/>
      </c>
      <c r="CC42" s="356" t="str">
        <f>IF(AND('MAPA DE RIESGOS'!$AP97="Alta",'MAPA DE RIESGOS'!$AR97="Mayor"),CONCATENATE("R",'MAPA DE RIESGOS'!$H97,"C",'MAPA DE RIESGOS'!$AF97),"")</f>
        <v/>
      </c>
      <c r="CD42" s="357" t="str">
        <f>IF(AND('MAPA DE RIESGOS'!$AP80="Alta",'MAPA DE RIESGOS'!$AR80="Catastrófico"),CONCATENATE("R",'MAPA DE RIESGOS'!$H80,"C",'MAPA DE RIESGOS'!$AF80),"")</f>
        <v/>
      </c>
      <c r="CE42" s="357" t="str">
        <f>IF(AND('MAPA DE RIESGOS'!$AP81="Alta",'MAPA DE RIESGOS'!$AR81="Catastrófico"),CONCATENATE("R",'MAPA DE RIESGOS'!$H81,"C",'MAPA DE RIESGOS'!$AF81),"")</f>
        <v/>
      </c>
      <c r="CF42" s="357" t="str">
        <f>IF(AND('MAPA DE RIESGOS'!$AP82="Alta",'MAPA DE RIESGOS'!$AR82="Catastrófico"),CONCATENATE("R",'MAPA DE RIESGOS'!$H82,"C",'MAPA DE RIESGOS'!$AF82),"")</f>
        <v/>
      </c>
      <c r="CG42" s="357" t="str">
        <f>IF(AND('MAPA DE RIESGOS'!$AP83="Alta",'MAPA DE RIESGOS'!$AR83="Catastrófico"),CONCATENATE("R",'MAPA DE RIESGOS'!$H83,"C",'MAPA DE RIESGOS'!$AF83),"")</f>
        <v/>
      </c>
      <c r="CH42" s="357" t="str">
        <f>IF(AND('MAPA DE RIESGOS'!$AP84="Alta",'MAPA DE RIESGOS'!$AR84="Catastrófico"),CONCATENATE("R",'MAPA DE RIESGOS'!$H84,"C",'MAPA DE RIESGOS'!$AF84),"")</f>
        <v/>
      </c>
      <c r="CI42" s="357" t="str">
        <f>IF(AND('MAPA DE RIESGOS'!$AP85="Alta",'MAPA DE RIESGOS'!$AR85="Catastrófico"),CONCATENATE("R",'MAPA DE RIESGOS'!$H85,"C",'MAPA DE RIESGOS'!$AF85),"")</f>
        <v/>
      </c>
      <c r="CJ42" s="357" t="str">
        <f>IF(AND('MAPA DE RIESGOS'!$AP86="Alta",'MAPA DE RIESGOS'!$AR86="Catastrófico"),CONCATENATE("R",'MAPA DE RIESGOS'!$H86,"C",'MAPA DE RIESGOS'!$AF86),"")</f>
        <v/>
      </c>
      <c r="CK42" s="357" t="str">
        <f>IF(AND('MAPA DE RIESGOS'!$AP87="Alta",'MAPA DE RIESGOS'!$AR87="Catastrófico"),CONCATENATE("R",'MAPA DE RIESGOS'!$H87,"C",'MAPA DE RIESGOS'!$AF87),"")</f>
        <v/>
      </c>
      <c r="CL42" s="357" t="str">
        <f>IF(AND('MAPA DE RIESGOS'!$AP88="Alta",'MAPA DE RIESGOS'!$AR88="Catastrófico"),CONCATENATE("R",'MAPA DE RIESGOS'!$H88,"C",'MAPA DE RIESGOS'!$AF88),"")</f>
        <v/>
      </c>
      <c r="CM42" s="357" t="str">
        <f>IF(AND('MAPA DE RIESGOS'!$AP89="Alta",'MAPA DE RIESGOS'!$AR89="Catastrófico"),CONCATENATE("R",'MAPA DE RIESGOS'!$H89,"C",'MAPA DE RIESGOS'!$AF89),"")</f>
        <v/>
      </c>
      <c r="CN42" s="357" t="str">
        <f>IF(AND('MAPA DE RIESGOS'!$AP90="Alta",'MAPA DE RIESGOS'!$AR90="Catastrófico"),CONCATENATE("R",'MAPA DE RIESGOS'!$H90,"C",'MAPA DE RIESGOS'!$AF90),"")</f>
        <v/>
      </c>
      <c r="CO42" s="357" t="str">
        <f>IF(AND('MAPA DE RIESGOS'!$AP91="Alta",'MAPA DE RIESGOS'!$AR91="Catastrófico"),CONCATENATE("R",'MAPA DE RIESGOS'!$H91,"C",'MAPA DE RIESGOS'!$AF91),"")</f>
        <v/>
      </c>
      <c r="CP42" s="357" t="str">
        <f>IF(AND('MAPA DE RIESGOS'!$AP92="Alta",'MAPA DE RIESGOS'!$AR92="Catastrófico"),CONCATENATE("R",'MAPA DE RIESGOS'!$H92,"C",'MAPA DE RIESGOS'!$AF92),"")</f>
        <v/>
      </c>
      <c r="CQ42" s="357" t="str">
        <f>IF(AND('MAPA DE RIESGOS'!$AP93="Alta",'MAPA DE RIESGOS'!$AR93="Catastrófico"),CONCATENATE("R",'MAPA DE RIESGOS'!$H93,"C",'MAPA DE RIESGOS'!$AF93),"")</f>
        <v/>
      </c>
      <c r="CR42" s="357" t="str">
        <f>IF(AND('MAPA DE RIESGOS'!$AP94="Alta",'MAPA DE RIESGOS'!$AR94="Catastrófico"),CONCATENATE("R",'MAPA DE RIESGOS'!$H94,"C",'MAPA DE RIESGOS'!$AF94),"")</f>
        <v/>
      </c>
      <c r="CS42" s="357" t="str">
        <f>IF(AND('MAPA DE RIESGOS'!$AP95="Alta",'MAPA DE RIESGOS'!$AR95="Catastrófico"),CONCATENATE("R",'MAPA DE RIESGOS'!$H95,"C",'MAPA DE RIESGOS'!$AF95),"")</f>
        <v/>
      </c>
      <c r="CT42" s="357" t="str">
        <f>IF(AND('MAPA DE RIESGOS'!$AP96="Alta",'MAPA DE RIESGOS'!$AR96="Catastrófico"),CONCATENATE("R",'MAPA DE RIESGOS'!$H96,"C",'MAPA DE RIESGOS'!$AF96),"")</f>
        <v/>
      </c>
      <c r="CU42" s="358" t="str">
        <f>IF(AND('MAPA DE RIESGOS'!$AP97="Alta",'MAPA DE RIESGOS'!$AR97="Catastrófico"),CONCATENATE("R",'MAPA DE RIESGOS'!$H97,"C",'MAPA DE RIESGOS'!$AF97),"")</f>
        <v/>
      </c>
      <c r="CV42" s="67"/>
      <c r="CW42" s="915"/>
      <c r="CX42" s="916"/>
      <c r="CY42" s="916"/>
      <c r="CZ42" s="916"/>
      <c r="DA42" s="916"/>
      <c r="DB42" s="917"/>
    </row>
    <row r="43" spans="2:106" ht="32.5" customHeight="1">
      <c r="B43" s="893"/>
      <c r="C43" s="893"/>
      <c r="D43" s="894"/>
      <c r="E43" s="882"/>
      <c r="F43" s="883"/>
      <c r="G43" s="883"/>
      <c r="H43" s="883"/>
      <c r="I43" s="883"/>
      <c r="J43" s="367" t="str">
        <f>IF(AND('MAPA DE RIESGOS'!$AP98="Alta",'MAPA DE RIESGOS'!$AR98="Leve"),CONCATENATE("R",'MAPA DE RIESGOS'!$H98,"C",'MAPA DE RIESGOS'!$AF98),"")</f>
        <v/>
      </c>
      <c r="K43" s="368" t="str">
        <f>IF(AND('MAPA DE RIESGOS'!$AP99="Alta",'MAPA DE RIESGOS'!$AR99="Leve"),CONCATENATE("R",'MAPA DE RIESGOS'!$H99,"C",'MAPA DE RIESGOS'!$AF99),"")</f>
        <v/>
      </c>
      <c r="L43" s="368" t="str">
        <f>IF(AND('MAPA DE RIESGOS'!$AP100="Alta",'MAPA DE RIESGOS'!$AR100="Leve"),CONCATENATE("R",'MAPA DE RIESGOS'!$H100,"C",'MAPA DE RIESGOS'!$AF100),"")</f>
        <v/>
      </c>
      <c r="M43" s="368" t="str">
        <f>IF(AND('MAPA DE RIESGOS'!$AP101="Alta",'MAPA DE RIESGOS'!$AR101="Leve"),CONCATENATE("R",'MAPA DE RIESGOS'!$H101,"C",'MAPA DE RIESGOS'!$AF101),"")</f>
        <v/>
      </c>
      <c r="N43" s="368" t="str">
        <f>IF(AND('MAPA DE RIESGOS'!$AP102="Alta",'MAPA DE RIESGOS'!$AR102="Leve"),CONCATENATE("R",'MAPA DE RIESGOS'!$H102,"C",'MAPA DE RIESGOS'!$AF102),"")</f>
        <v/>
      </c>
      <c r="O43" s="368" t="str">
        <f>IF(AND('MAPA DE RIESGOS'!$AP103="Alta",'MAPA DE RIESGOS'!$AR103="Leve"),CONCATENATE("R",'MAPA DE RIESGOS'!$H103,"C",'MAPA DE RIESGOS'!$AF103),"")</f>
        <v/>
      </c>
      <c r="P43" s="368" t="str">
        <f>IF(AND('MAPA DE RIESGOS'!$AP104="Alta",'MAPA DE RIESGOS'!$AR104="Leve"),CONCATENATE("R",'MAPA DE RIESGOS'!$H104,"C",'MAPA DE RIESGOS'!$AF104),"")</f>
        <v/>
      </c>
      <c r="Q43" s="368" t="str">
        <f>IF(AND('MAPA DE RIESGOS'!$AP105="Alta",'MAPA DE RIESGOS'!$AR105="Leve"),CONCATENATE("R",'MAPA DE RIESGOS'!$H105,"C",'MAPA DE RIESGOS'!$AF105),"")</f>
        <v/>
      </c>
      <c r="R43" s="368" t="str">
        <f>IF(AND('MAPA DE RIESGOS'!$AP106="Alta",'MAPA DE RIESGOS'!$AR106="Leve"),CONCATENATE("R",'MAPA DE RIESGOS'!$H106,"C",'MAPA DE RIESGOS'!$AF106),"")</f>
        <v/>
      </c>
      <c r="S43" s="368" t="str">
        <f>IF(AND('MAPA DE RIESGOS'!$AP107="Alta",'MAPA DE RIESGOS'!$AR107="Leve"),CONCATENATE("R",'MAPA DE RIESGOS'!$H107,"C",'MAPA DE RIESGOS'!$AF107),"")</f>
        <v/>
      </c>
      <c r="T43" s="368" t="str">
        <f>IF(AND('MAPA DE RIESGOS'!$AP108="Alta",'MAPA DE RIESGOS'!$AR108="Leve"),CONCATENATE("R",'MAPA DE RIESGOS'!$H108,"C",'MAPA DE RIESGOS'!$AF108),"")</f>
        <v/>
      </c>
      <c r="U43" s="368" t="str">
        <f>IF(AND('MAPA DE RIESGOS'!$AP109="Alta",'MAPA DE RIESGOS'!$AR109="Leve"),CONCATENATE("R",'MAPA DE RIESGOS'!$H109,"C",'MAPA DE RIESGOS'!$AF109),"")</f>
        <v/>
      </c>
      <c r="V43" s="368" t="str">
        <f>IF(AND('MAPA DE RIESGOS'!$AP110="Alta",'MAPA DE RIESGOS'!$AR110="Leve"),CONCATENATE("R",'MAPA DE RIESGOS'!$H110,"C",'MAPA DE RIESGOS'!$AF110),"")</f>
        <v/>
      </c>
      <c r="W43" s="368" t="str">
        <f>IF(AND('MAPA DE RIESGOS'!$AP111="Alta",'MAPA DE RIESGOS'!$AR111="Leve"),CONCATENATE("R",'MAPA DE RIESGOS'!$H111,"C",'MAPA DE RIESGOS'!$AF111),"")</f>
        <v/>
      </c>
      <c r="X43" s="368" t="str">
        <f>IF(AND('MAPA DE RIESGOS'!$AP112="Alta",'MAPA DE RIESGOS'!$AR112="Leve"),CONCATENATE("R",'MAPA DE RIESGOS'!$H112,"C",'MAPA DE RIESGOS'!$AF112),"")</f>
        <v/>
      </c>
      <c r="Y43" s="368" t="str">
        <f>IF(AND('MAPA DE RIESGOS'!$AP113="Alta",'MAPA DE RIESGOS'!$AR113="Leve"),CONCATENATE("R",'MAPA DE RIESGOS'!$H113,"C",'MAPA DE RIESGOS'!$AF113),"")</f>
        <v/>
      </c>
      <c r="Z43" s="368" t="str">
        <f>IF(AND('MAPA DE RIESGOS'!$AP114="Alta",'MAPA DE RIESGOS'!$AR114="Leve"),CONCATENATE("R",'MAPA DE RIESGOS'!$H114,"C",'MAPA DE RIESGOS'!$AF114),"")</f>
        <v/>
      </c>
      <c r="AA43" s="368" t="str">
        <f>IF(AND('MAPA DE RIESGOS'!$AP115="Alta",'MAPA DE RIESGOS'!$AR115="Leve"),CONCATENATE("R",'MAPA DE RIESGOS'!$H115,"C",'MAPA DE RIESGOS'!$AF115),"")</f>
        <v/>
      </c>
      <c r="AB43" s="367" t="str">
        <f>IF(AND('MAPA DE RIESGOS'!$AP98="Alta",'MAPA DE RIESGOS'!$AR98="Menor"),CONCATENATE("R",'MAPA DE RIESGOS'!$H98,"C",'MAPA DE RIESGOS'!$AF98),"")</f>
        <v/>
      </c>
      <c r="AC43" s="368" t="str">
        <f>IF(AND('MAPA DE RIESGOS'!$AP99="Alta",'MAPA DE RIESGOS'!$AR99="Menor"),CONCATENATE("R",'MAPA DE RIESGOS'!$H99,"C",'MAPA DE RIESGOS'!$AF99),"")</f>
        <v/>
      </c>
      <c r="AD43" s="368" t="str">
        <f>IF(AND('MAPA DE RIESGOS'!$AP100="Alta",'MAPA DE RIESGOS'!$AR100="Menor"),CONCATENATE("R",'MAPA DE RIESGOS'!$H100,"C",'MAPA DE RIESGOS'!$AF100),"")</f>
        <v/>
      </c>
      <c r="AE43" s="368" t="str">
        <f>IF(AND('MAPA DE RIESGOS'!$AP101="Alta",'MAPA DE RIESGOS'!$AR101="Menor"),CONCATENATE("R",'MAPA DE RIESGOS'!$H101,"C",'MAPA DE RIESGOS'!$AF101),"")</f>
        <v/>
      </c>
      <c r="AF43" s="368" t="str">
        <f>IF(AND('MAPA DE RIESGOS'!$AP102="Alta",'MAPA DE RIESGOS'!$AR102="Menor"),CONCATENATE("R",'MAPA DE RIESGOS'!$H102,"C",'MAPA DE RIESGOS'!$AF102),"")</f>
        <v/>
      </c>
      <c r="AG43" s="368" t="str">
        <f>IF(AND('MAPA DE RIESGOS'!$AP103="Alta",'MAPA DE RIESGOS'!$AR103="Menor"),CONCATENATE("R",'MAPA DE RIESGOS'!$H103,"C",'MAPA DE RIESGOS'!$AF103),"")</f>
        <v/>
      </c>
      <c r="AH43" s="368" t="str">
        <f>IF(AND('MAPA DE RIESGOS'!$AP104="Alta",'MAPA DE RIESGOS'!$AR104="Menor"),CONCATENATE("R",'MAPA DE RIESGOS'!$H104,"C",'MAPA DE RIESGOS'!$AF104),"")</f>
        <v/>
      </c>
      <c r="AI43" s="368" t="str">
        <f>IF(AND('MAPA DE RIESGOS'!$AP105="Alta",'MAPA DE RIESGOS'!$AR105="Menor"),CONCATENATE("R",'MAPA DE RIESGOS'!$H105,"C",'MAPA DE RIESGOS'!$AF105),"")</f>
        <v/>
      </c>
      <c r="AJ43" s="368" t="str">
        <f>IF(AND('MAPA DE RIESGOS'!$AP106="Alta",'MAPA DE RIESGOS'!$AR106="Menor"),CONCATENATE("R",'MAPA DE RIESGOS'!$H106,"C",'MAPA DE RIESGOS'!$AF106),"")</f>
        <v/>
      </c>
      <c r="AK43" s="368" t="str">
        <f>IF(AND('MAPA DE RIESGOS'!$AP107="Alta",'MAPA DE RIESGOS'!$AR107="Menor"),CONCATENATE("R",'MAPA DE RIESGOS'!$H107,"C",'MAPA DE RIESGOS'!$AF107),"")</f>
        <v/>
      </c>
      <c r="AL43" s="368" t="str">
        <f>IF(AND('MAPA DE RIESGOS'!$AP108="Alta",'MAPA DE RIESGOS'!$AR108="Menor"),CONCATENATE("R",'MAPA DE RIESGOS'!$H108,"C",'MAPA DE RIESGOS'!$AF108),"")</f>
        <v/>
      </c>
      <c r="AM43" s="368" t="str">
        <f>IF(AND('MAPA DE RIESGOS'!$AP109="Alta",'MAPA DE RIESGOS'!$AR109="Menor"),CONCATENATE("R",'MAPA DE RIESGOS'!$H109,"C",'MAPA DE RIESGOS'!$AF109),"")</f>
        <v/>
      </c>
      <c r="AN43" s="368" t="str">
        <f>IF(AND('MAPA DE RIESGOS'!$AP110="Alta",'MAPA DE RIESGOS'!$AR110="Menor"),CONCATENATE("R",'MAPA DE RIESGOS'!$H110,"C",'MAPA DE RIESGOS'!$AF110),"")</f>
        <v/>
      </c>
      <c r="AO43" s="368" t="str">
        <f>IF(AND('MAPA DE RIESGOS'!$AP111="Alta",'MAPA DE RIESGOS'!$AR111="Menor"),CONCATENATE("R",'MAPA DE RIESGOS'!$H111,"C",'MAPA DE RIESGOS'!$AF111),"")</f>
        <v/>
      </c>
      <c r="AP43" s="368" t="str">
        <f>IF(AND('MAPA DE RIESGOS'!$AP112="Alta",'MAPA DE RIESGOS'!$AR112="Menor"),CONCATENATE("R",'MAPA DE RIESGOS'!$H112,"C",'MAPA DE RIESGOS'!$AF112),"")</f>
        <v/>
      </c>
      <c r="AQ43" s="368" t="str">
        <f>IF(AND('MAPA DE RIESGOS'!$AP113="Alta",'MAPA DE RIESGOS'!$AR113="Menor"),CONCATENATE("R",'MAPA DE RIESGOS'!$H113,"C",'MAPA DE RIESGOS'!$AF113),"")</f>
        <v/>
      </c>
      <c r="AR43" s="368" t="str">
        <f>IF(AND('MAPA DE RIESGOS'!$AP114="Alta",'MAPA DE RIESGOS'!$AR114="Menor"),CONCATENATE("R",'MAPA DE RIESGOS'!$H114,"C",'MAPA DE RIESGOS'!$AF114),"")</f>
        <v/>
      </c>
      <c r="AS43" s="369" t="str">
        <f>IF(AND('MAPA DE RIESGOS'!$AP115="Alta",'MAPA DE RIESGOS'!$AR115="Menor"),CONCATENATE("R",'MAPA DE RIESGOS'!$H115,"C",'MAPA DE RIESGOS'!$AF115),"")</f>
        <v/>
      </c>
      <c r="AT43" s="355" t="str">
        <f>IF(AND('MAPA DE RIESGOS'!$AP98="Alta",'MAPA DE RIESGOS'!$AR98="Moderado"),CONCATENATE("R",'MAPA DE RIESGOS'!$H98,"C",'MAPA DE RIESGOS'!$AF98),"")</f>
        <v/>
      </c>
      <c r="AU43" s="355" t="str">
        <f>IF(AND('MAPA DE RIESGOS'!$AP99="Alta",'MAPA DE RIESGOS'!$AR99="Moderado"),CONCATENATE("R",'MAPA DE RIESGOS'!$H99,"C",'MAPA DE RIESGOS'!$AF99),"")</f>
        <v/>
      </c>
      <c r="AV43" s="355" t="str">
        <f>IF(AND('MAPA DE RIESGOS'!$AP100="Alta",'MAPA DE RIESGOS'!$AR100="Moderado"),CONCATENATE("R",'MAPA DE RIESGOS'!$H100,"C",'MAPA DE RIESGOS'!$AF100),"")</f>
        <v/>
      </c>
      <c r="AW43" s="355" t="str">
        <f>IF(AND('MAPA DE RIESGOS'!$AP101="Alta",'MAPA DE RIESGOS'!$AR101="Moderado"),CONCATENATE("R",'MAPA DE RIESGOS'!$H101,"C",'MAPA DE RIESGOS'!$AF101),"")</f>
        <v/>
      </c>
      <c r="AX43" s="355" t="str">
        <f>IF(AND('MAPA DE RIESGOS'!$AP102="Alta",'MAPA DE RIESGOS'!$AR102="Moderado"),CONCATENATE("R",'MAPA DE RIESGOS'!$H102,"C",'MAPA DE RIESGOS'!$AF102),"")</f>
        <v/>
      </c>
      <c r="AY43" s="355" t="str">
        <f>IF(AND('MAPA DE RIESGOS'!$AP103="Alta",'MAPA DE RIESGOS'!$AR103="Moderado"),CONCATENATE("R",'MAPA DE RIESGOS'!$H103,"C",'MAPA DE RIESGOS'!$AF103),"")</f>
        <v/>
      </c>
      <c r="AZ43" s="355" t="str">
        <f>IF(AND('MAPA DE RIESGOS'!$AP104="Alta",'MAPA DE RIESGOS'!$AR104="Moderado"),CONCATENATE("R",'MAPA DE RIESGOS'!$H104,"C",'MAPA DE RIESGOS'!$AF104),"")</f>
        <v/>
      </c>
      <c r="BA43" s="355" t="str">
        <f>IF(AND('MAPA DE RIESGOS'!$AP105="Alta",'MAPA DE RIESGOS'!$AR105="Moderado"),CONCATENATE("R",'MAPA DE RIESGOS'!$H105,"C",'MAPA DE RIESGOS'!$AF105),"")</f>
        <v/>
      </c>
      <c r="BB43" s="355" t="str">
        <f>IF(AND('MAPA DE RIESGOS'!$AP106="Alta",'MAPA DE RIESGOS'!$AR106="Moderado"),CONCATENATE("R",'MAPA DE RIESGOS'!$H106,"C",'MAPA DE RIESGOS'!$AF106),"")</f>
        <v/>
      </c>
      <c r="BC43" s="355" t="str">
        <f>IF(AND('MAPA DE RIESGOS'!$AP107="Alta",'MAPA DE RIESGOS'!$AR107="Moderado"),CONCATENATE("R",'MAPA DE RIESGOS'!$H107,"C",'MAPA DE RIESGOS'!$AF107),"")</f>
        <v/>
      </c>
      <c r="BD43" s="355" t="str">
        <f>IF(AND('MAPA DE RIESGOS'!$AP108="Alta",'MAPA DE RIESGOS'!$AR108="Moderado"),CONCATENATE("R",'MAPA DE RIESGOS'!$H108,"C",'MAPA DE RIESGOS'!$AF108),"")</f>
        <v/>
      </c>
      <c r="BE43" s="355" t="str">
        <f>IF(AND('MAPA DE RIESGOS'!$AP109="Alta",'MAPA DE RIESGOS'!$AR109="Moderado"),CONCATENATE("R",'MAPA DE RIESGOS'!$H109,"C",'MAPA DE RIESGOS'!$AF109),"")</f>
        <v/>
      </c>
      <c r="BF43" s="355" t="str">
        <f>IF(AND('MAPA DE RIESGOS'!$AP110="Alta",'MAPA DE RIESGOS'!$AR110="Moderado"),CONCATENATE("R",'MAPA DE RIESGOS'!$H110,"C",'MAPA DE RIESGOS'!$AF110),"")</f>
        <v/>
      </c>
      <c r="BG43" s="355" t="str">
        <f>IF(AND('MAPA DE RIESGOS'!$AP111="Alta",'MAPA DE RIESGOS'!$AR111="Moderado"),CONCATENATE("R",'MAPA DE RIESGOS'!$H111,"C",'MAPA DE RIESGOS'!$AF111),"")</f>
        <v/>
      </c>
      <c r="BH43" s="355" t="str">
        <f>IF(AND('MAPA DE RIESGOS'!$AP112="Alta",'MAPA DE RIESGOS'!$AR112="Moderado"),CONCATENATE("R",'MAPA DE RIESGOS'!$H112,"C",'MAPA DE RIESGOS'!$AF112),"")</f>
        <v/>
      </c>
      <c r="BI43" s="355" t="str">
        <f>IF(AND('MAPA DE RIESGOS'!$AP113="Alta",'MAPA DE RIESGOS'!$AR113="Moderado"),CONCATENATE("R",'MAPA DE RIESGOS'!$H113,"C",'MAPA DE RIESGOS'!$AF113),"")</f>
        <v/>
      </c>
      <c r="BJ43" s="355" t="str">
        <f>IF(AND('MAPA DE RIESGOS'!$AP114="Alta",'MAPA DE RIESGOS'!$AR114="Moderado"),CONCATENATE("R",'MAPA DE RIESGOS'!$H114,"C",'MAPA DE RIESGOS'!$AF114),"")</f>
        <v/>
      </c>
      <c r="BK43" s="356" t="str">
        <f>IF(AND('MAPA DE RIESGOS'!$AP115="Alta",'MAPA DE RIESGOS'!$AR115="Moderado"),CONCATENATE("R",'MAPA DE RIESGOS'!$H115,"C",'MAPA DE RIESGOS'!$AF115),"")</f>
        <v/>
      </c>
      <c r="BL43" s="355" t="str">
        <f>IF(AND('MAPA DE RIESGOS'!$AP98="Alta",'MAPA DE RIESGOS'!$AR98="Mayor"),CONCATENATE("R",'MAPA DE RIESGOS'!$H98,"C",'MAPA DE RIESGOS'!$AF98),"")</f>
        <v/>
      </c>
      <c r="BM43" s="355" t="str">
        <f>IF(AND('MAPA DE RIESGOS'!$AP99="Alta",'MAPA DE RIESGOS'!$AR99="Mayor"),CONCATENATE("R",'MAPA DE RIESGOS'!$H99,"C",'MAPA DE RIESGOS'!$AF99),"")</f>
        <v/>
      </c>
      <c r="BN43" s="355" t="str">
        <f>IF(AND('MAPA DE RIESGOS'!$AP100="Alta",'MAPA DE RIESGOS'!$AR100="Mayor"),CONCATENATE("R",'MAPA DE RIESGOS'!$H100,"C",'MAPA DE RIESGOS'!$AF100),"")</f>
        <v/>
      </c>
      <c r="BO43" s="355" t="str">
        <f>IF(AND('MAPA DE RIESGOS'!$AP101="Alta",'MAPA DE RIESGOS'!$AR101="Mayor"),CONCATENATE("R",'MAPA DE RIESGOS'!$H101,"C",'MAPA DE RIESGOS'!$AF101),"")</f>
        <v/>
      </c>
      <c r="BP43" s="355" t="str">
        <f>IF(AND('MAPA DE RIESGOS'!$AP102="Alta",'MAPA DE RIESGOS'!$AR102="Mayor"),CONCATENATE("R",'MAPA DE RIESGOS'!$H102,"C",'MAPA DE RIESGOS'!$AF102),"")</f>
        <v/>
      </c>
      <c r="BQ43" s="355" t="str">
        <f>IF(AND('MAPA DE RIESGOS'!$AP103="Alta",'MAPA DE RIESGOS'!$AR103="Mayor"),CONCATENATE("R",'MAPA DE RIESGOS'!$H103,"C",'MAPA DE RIESGOS'!$AF103),"")</f>
        <v/>
      </c>
      <c r="BR43" s="355" t="str">
        <f>IF(AND('MAPA DE RIESGOS'!$AP104="Alta",'MAPA DE RIESGOS'!$AR104="Mayor"),CONCATENATE("R",'MAPA DE RIESGOS'!$H104,"C",'MAPA DE RIESGOS'!$AF104),"")</f>
        <v/>
      </c>
      <c r="BS43" s="355" t="str">
        <f>IF(AND('MAPA DE RIESGOS'!$AP105="Alta",'MAPA DE RIESGOS'!$AR105="Mayor"),CONCATENATE("R",'MAPA DE RIESGOS'!$H105,"C",'MAPA DE RIESGOS'!$AF105),"")</f>
        <v/>
      </c>
      <c r="BT43" s="355" t="str">
        <f>IF(AND('MAPA DE RIESGOS'!$AP106="Alta",'MAPA DE RIESGOS'!$AR106="Mayor"),CONCATENATE("R",'MAPA DE RIESGOS'!$H106,"C",'MAPA DE RIESGOS'!$AF106),"")</f>
        <v/>
      </c>
      <c r="BU43" s="355" t="str">
        <f>IF(AND('MAPA DE RIESGOS'!$AP107="Alta",'MAPA DE RIESGOS'!$AR107="Mayor"),CONCATENATE("R",'MAPA DE RIESGOS'!$H107,"C",'MAPA DE RIESGOS'!$AF107),"")</f>
        <v/>
      </c>
      <c r="BV43" s="355" t="str">
        <f>IF(AND('MAPA DE RIESGOS'!$AP108="Alta",'MAPA DE RIESGOS'!$AR108="Mayor"),CONCATENATE("R",'MAPA DE RIESGOS'!$H108,"C",'MAPA DE RIESGOS'!$AF108),"")</f>
        <v/>
      </c>
      <c r="BW43" s="355" t="str">
        <f>IF(AND('MAPA DE RIESGOS'!$AP109="Alta",'MAPA DE RIESGOS'!$AR109="Mayor"),CONCATENATE("R",'MAPA DE RIESGOS'!$H109,"C",'MAPA DE RIESGOS'!$AF109),"")</f>
        <v/>
      </c>
      <c r="BX43" s="355" t="str">
        <f>IF(AND('MAPA DE RIESGOS'!$AP110="Alta",'MAPA DE RIESGOS'!$AR110="Mayor"),CONCATENATE("R",'MAPA DE RIESGOS'!$H110,"C",'MAPA DE RIESGOS'!$AF110),"")</f>
        <v/>
      </c>
      <c r="BY43" s="355" t="str">
        <f>IF(AND('MAPA DE RIESGOS'!$AP111="Alta",'MAPA DE RIESGOS'!$AR111="Mayor"),CONCATENATE("R",'MAPA DE RIESGOS'!$H111,"C",'MAPA DE RIESGOS'!$AF111),"")</f>
        <v/>
      </c>
      <c r="BZ43" s="355" t="str">
        <f>IF(AND('MAPA DE RIESGOS'!$AP112="Alta",'MAPA DE RIESGOS'!$AR112="Mayor"),CONCATENATE("R",'MAPA DE RIESGOS'!$H112,"C",'MAPA DE RIESGOS'!$AF112),"")</f>
        <v/>
      </c>
      <c r="CA43" s="355" t="str">
        <f>IF(AND('MAPA DE RIESGOS'!$AP113="Alta",'MAPA DE RIESGOS'!$AR113="Mayor"),CONCATENATE("R",'MAPA DE RIESGOS'!$H113,"C",'MAPA DE RIESGOS'!$AF113),"")</f>
        <v/>
      </c>
      <c r="CB43" s="355" t="str">
        <f>IF(AND('MAPA DE RIESGOS'!$AP114="Alta",'MAPA DE RIESGOS'!$AR114="Mayor"),CONCATENATE("R",'MAPA DE RIESGOS'!$H114,"C",'MAPA DE RIESGOS'!$AF114),"")</f>
        <v/>
      </c>
      <c r="CC43" s="356" t="str">
        <f>IF(AND('MAPA DE RIESGOS'!$AP115="Alta",'MAPA DE RIESGOS'!$AR115="Mayor"),CONCATENATE("R",'MAPA DE RIESGOS'!$H115,"C",'MAPA DE RIESGOS'!$AF115),"")</f>
        <v/>
      </c>
      <c r="CD43" s="357" t="str">
        <f>IF(AND('MAPA DE RIESGOS'!$AP98="Alta",'MAPA DE RIESGOS'!$AR98="Catastrófico"),CONCATENATE("R",'MAPA DE RIESGOS'!$H98,"C",'MAPA DE RIESGOS'!$AF98),"")</f>
        <v/>
      </c>
      <c r="CE43" s="357" t="str">
        <f>IF(AND('MAPA DE RIESGOS'!$AP99="Alta",'MAPA DE RIESGOS'!$AR99="Catastrófico"),CONCATENATE("R",'MAPA DE RIESGOS'!$H99,"C",'MAPA DE RIESGOS'!$AF99),"")</f>
        <v/>
      </c>
      <c r="CF43" s="357" t="str">
        <f>IF(AND('MAPA DE RIESGOS'!$AP100="Alta",'MAPA DE RIESGOS'!$AR100="Catastrófico"),CONCATENATE("R",'MAPA DE RIESGOS'!$H100,"C",'MAPA DE RIESGOS'!$AF100),"")</f>
        <v/>
      </c>
      <c r="CG43" s="357" t="str">
        <f>IF(AND('MAPA DE RIESGOS'!$AP101="Alta",'MAPA DE RIESGOS'!$AR101="Catastrófico"),CONCATENATE("R",'MAPA DE RIESGOS'!$H101,"C",'MAPA DE RIESGOS'!$AF101),"")</f>
        <v/>
      </c>
      <c r="CH43" s="357" t="str">
        <f>IF(AND('MAPA DE RIESGOS'!$AP102="Alta",'MAPA DE RIESGOS'!$AR102="Catastrófico"),CONCATENATE("R",'MAPA DE RIESGOS'!$H102,"C",'MAPA DE RIESGOS'!$AF102),"")</f>
        <v/>
      </c>
      <c r="CI43" s="357" t="str">
        <f>IF(AND('MAPA DE RIESGOS'!$AP103="Alta",'MAPA DE RIESGOS'!$AR103="Catastrófico"),CONCATENATE("R",'MAPA DE RIESGOS'!$H103,"C",'MAPA DE RIESGOS'!$AF103),"")</f>
        <v/>
      </c>
      <c r="CJ43" s="357" t="str">
        <f>IF(AND('MAPA DE RIESGOS'!$AP104="Alta",'MAPA DE RIESGOS'!$AR104="Catastrófico"),CONCATENATE("R",'MAPA DE RIESGOS'!$H104,"C",'MAPA DE RIESGOS'!$AF104),"")</f>
        <v/>
      </c>
      <c r="CK43" s="357" t="str">
        <f>IF(AND('MAPA DE RIESGOS'!$AP105="Alta",'MAPA DE RIESGOS'!$AR105="Catastrófico"),CONCATENATE("R",'MAPA DE RIESGOS'!$H105,"C",'MAPA DE RIESGOS'!$AF105),"")</f>
        <v/>
      </c>
      <c r="CL43" s="357" t="str">
        <f>IF(AND('MAPA DE RIESGOS'!$AP106="Alta",'MAPA DE RIESGOS'!$AR106="Catastrófico"),CONCATENATE("R",'MAPA DE RIESGOS'!$H106,"C",'MAPA DE RIESGOS'!$AF106),"")</f>
        <v/>
      </c>
      <c r="CM43" s="357" t="str">
        <f>IF(AND('MAPA DE RIESGOS'!$AP107="Alta",'MAPA DE RIESGOS'!$AR107="Catastrófico"),CONCATENATE("R",'MAPA DE RIESGOS'!$H107,"C",'MAPA DE RIESGOS'!$AF107),"")</f>
        <v/>
      </c>
      <c r="CN43" s="357" t="str">
        <f>IF(AND('MAPA DE RIESGOS'!$AP108="Alta",'MAPA DE RIESGOS'!$AR108="Catastrófico"),CONCATENATE("R",'MAPA DE RIESGOS'!$H108,"C",'MAPA DE RIESGOS'!$AF108),"")</f>
        <v/>
      </c>
      <c r="CO43" s="357" t="str">
        <f>IF(AND('MAPA DE RIESGOS'!$AP109="Alta",'MAPA DE RIESGOS'!$AR109="Catastrófico"),CONCATENATE("R",'MAPA DE RIESGOS'!$H109,"C",'MAPA DE RIESGOS'!$AF109),"")</f>
        <v/>
      </c>
      <c r="CP43" s="357" t="str">
        <f>IF(AND('MAPA DE RIESGOS'!$AP110="Alta",'MAPA DE RIESGOS'!$AR110="Catastrófico"),CONCATENATE("R",'MAPA DE RIESGOS'!$H110,"C",'MAPA DE RIESGOS'!$AF110),"")</f>
        <v/>
      </c>
      <c r="CQ43" s="357" t="str">
        <f>IF(AND('MAPA DE RIESGOS'!$AP111="Alta",'MAPA DE RIESGOS'!$AR111="Catastrófico"),CONCATENATE("R",'MAPA DE RIESGOS'!$H111,"C",'MAPA DE RIESGOS'!$AF111),"")</f>
        <v/>
      </c>
      <c r="CR43" s="357" t="str">
        <f>IF(AND('MAPA DE RIESGOS'!$AP112="Alta",'MAPA DE RIESGOS'!$AR112="Catastrófico"),CONCATENATE("R",'MAPA DE RIESGOS'!$H112,"C",'MAPA DE RIESGOS'!$AF112),"")</f>
        <v/>
      </c>
      <c r="CS43" s="357" t="str">
        <f>IF(AND('MAPA DE RIESGOS'!$AP113="Alta",'MAPA DE RIESGOS'!$AR113="Catastrófico"),CONCATENATE("R",'MAPA DE RIESGOS'!$H113,"C",'MAPA DE RIESGOS'!$AF113),"")</f>
        <v/>
      </c>
      <c r="CT43" s="357" t="str">
        <f>IF(AND('MAPA DE RIESGOS'!$AP114="Alta",'MAPA DE RIESGOS'!$AR114="Catastrófico"),CONCATENATE("R",'MAPA DE RIESGOS'!$H114,"C",'MAPA DE RIESGOS'!$AF114),"")</f>
        <v/>
      </c>
      <c r="CU43" s="358" t="str">
        <f>IF(AND('MAPA DE RIESGOS'!$AP115="Alta",'MAPA DE RIESGOS'!$AR115="Catastrófico"),CONCATENATE("R",'MAPA DE RIESGOS'!$H115,"C",'MAPA DE RIESGOS'!$AF115),"")</f>
        <v/>
      </c>
      <c r="CV43" s="67"/>
      <c r="CW43" s="915"/>
      <c r="CX43" s="916"/>
      <c r="CY43" s="916"/>
      <c r="CZ43" s="916"/>
      <c r="DA43" s="916"/>
      <c r="DB43" s="917"/>
    </row>
    <row r="44" spans="2:106" ht="32.5" customHeight="1">
      <c r="B44" s="893"/>
      <c r="C44" s="893"/>
      <c r="D44" s="894"/>
      <c r="E44" s="882"/>
      <c r="F44" s="883"/>
      <c r="G44" s="883"/>
      <c r="H44" s="883"/>
      <c r="I44" s="883"/>
      <c r="J44" s="367" t="str">
        <f>IF(AND('MAPA DE RIESGOS'!$AP116="Alta",'MAPA DE RIESGOS'!$AR116="Leve"),CONCATENATE("R",'MAPA DE RIESGOS'!$H116,"C",'MAPA DE RIESGOS'!$AF116),"")</f>
        <v/>
      </c>
      <c r="K44" s="368" t="str">
        <f>IF(AND('MAPA DE RIESGOS'!$AP117="Alta",'MAPA DE RIESGOS'!$AR117="Leve"),CONCATENATE("R",'MAPA DE RIESGOS'!$H117,"C",'MAPA DE RIESGOS'!$AF117),"")</f>
        <v/>
      </c>
      <c r="L44" s="368" t="str">
        <f>IF(AND('MAPA DE RIESGOS'!$AP118="Alta",'MAPA DE RIESGOS'!$AR118="Leve"),CONCATENATE("R",'MAPA DE RIESGOS'!$H118,"C",'MAPA DE RIESGOS'!$AF118),"")</f>
        <v/>
      </c>
      <c r="M44" s="368" t="str">
        <f>IF(AND('MAPA DE RIESGOS'!$AP119="Alta",'MAPA DE RIESGOS'!$AR119="Leve"),CONCATENATE("R",'MAPA DE RIESGOS'!$H119,"C",'MAPA DE RIESGOS'!$AF119),"")</f>
        <v/>
      </c>
      <c r="N44" s="368" t="str">
        <f>IF(AND('MAPA DE RIESGOS'!$AP120="Alta",'MAPA DE RIESGOS'!$AR120="Leve"),CONCATENATE("R",'MAPA DE RIESGOS'!$H120,"C",'MAPA DE RIESGOS'!$AF120),"")</f>
        <v/>
      </c>
      <c r="O44" s="368" t="str">
        <f>IF(AND('MAPA DE RIESGOS'!$AP121="Alta",'MAPA DE RIESGOS'!$AR121="Leve"),CONCATENATE("R",'MAPA DE RIESGOS'!$H121,"C",'MAPA DE RIESGOS'!$AF121),"")</f>
        <v/>
      </c>
      <c r="P44" s="368" t="str">
        <f>IF(AND('MAPA DE RIESGOS'!$AP122="Alta",'MAPA DE RIESGOS'!$AR122="Leve"),CONCATENATE("R",'MAPA DE RIESGOS'!$H122,"C",'MAPA DE RIESGOS'!$AF122),"")</f>
        <v/>
      </c>
      <c r="Q44" s="368" t="str">
        <f>IF(AND('MAPA DE RIESGOS'!$AP123="Alta",'MAPA DE RIESGOS'!$AR123="Leve"),CONCATENATE("R",'MAPA DE RIESGOS'!$H123,"C",'MAPA DE RIESGOS'!$AF123),"")</f>
        <v/>
      </c>
      <c r="R44" s="368" t="str">
        <f>IF(AND('MAPA DE RIESGOS'!$AP124="Alta",'MAPA DE RIESGOS'!$AR124="Leve"),CONCATENATE("R",'MAPA DE RIESGOS'!$H124,"C",'MAPA DE RIESGOS'!$AF124),"")</f>
        <v/>
      </c>
      <c r="S44" s="368" t="str">
        <f>IF(AND('MAPA DE RIESGOS'!$AP125="Alta",'MAPA DE RIESGOS'!$AR125="Leve"),CONCATENATE("R",'MAPA DE RIESGOS'!$H125,"C",'MAPA DE RIESGOS'!$AF125),"")</f>
        <v/>
      </c>
      <c r="T44" s="368" t="str">
        <f>IF(AND('MAPA DE RIESGOS'!$AP126="Alta",'MAPA DE RIESGOS'!$AR126="Leve"),CONCATENATE("R",'MAPA DE RIESGOS'!$H126,"C",'MAPA DE RIESGOS'!$AF126),"")</f>
        <v/>
      </c>
      <c r="U44" s="368" t="str">
        <f>IF(AND('MAPA DE RIESGOS'!$AP127="Alta",'MAPA DE RIESGOS'!$AR127="Leve"),CONCATENATE("R",'MAPA DE RIESGOS'!$H127,"C",'MAPA DE RIESGOS'!$AF127),"")</f>
        <v/>
      </c>
      <c r="V44" s="368" t="str">
        <f>IF(AND('MAPA DE RIESGOS'!$AP128="Alta",'MAPA DE RIESGOS'!$AR128="Leve"),CONCATENATE("R",'MAPA DE RIESGOS'!$H128,"C",'MAPA DE RIESGOS'!$AF128),"")</f>
        <v/>
      </c>
      <c r="W44" s="368" t="str">
        <f>IF(AND('MAPA DE RIESGOS'!$AP129="Alta",'MAPA DE RIESGOS'!$AR129="Leve"),CONCATENATE("R",'MAPA DE RIESGOS'!$H129,"C",'MAPA DE RIESGOS'!$AF129),"")</f>
        <v/>
      </c>
      <c r="X44" s="368" t="str">
        <f>IF(AND('MAPA DE RIESGOS'!$AP136="Alta",'MAPA DE RIESGOS'!$AR136="Leve"),CONCATENATE("R",'MAPA DE RIESGOS'!$H136,"C",'MAPA DE RIESGOS'!$AF136),"")</f>
        <v/>
      </c>
      <c r="Y44" s="368" t="str">
        <f>IF(AND('MAPA DE RIESGOS'!$AP137="Alta",'MAPA DE RIESGOS'!$AR137="Leve"),CONCATENATE("R",'MAPA DE RIESGOS'!$H137,"C",'MAPA DE RIESGOS'!$AF137),"")</f>
        <v/>
      </c>
      <c r="Z44" s="368" t="str">
        <f>IF(AND('MAPA DE RIESGOS'!$AP138="Alta",'MAPA DE RIESGOS'!$AR138="Leve"),CONCATENATE("R",'MAPA DE RIESGOS'!$H138,"C",'MAPA DE RIESGOS'!$AF138),"")</f>
        <v/>
      </c>
      <c r="AA44" s="368" t="str">
        <f>IF(AND('MAPA DE RIESGOS'!$AP139="Alta",'MAPA DE RIESGOS'!$AR139="Leve"),CONCATENATE("R",'MAPA DE RIESGOS'!$H139,"C",'MAPA DE RIESGOS'!$AF139),"")</f>
        <v/>
      </c>
      <c r="AB44" s="367" t="str">
        <f>IF(AND('MAPA DE RIESGOS'!$AP116="Alta",'MAPA DE RIESGOS'!$AR116="Menor"),CONCATENATE("R",'MAPA DE RIESGOS'!$H116,"C",'MAPA DE RIESGOS'!$AF116),"")</f>
        <v/>
      </c>
      <c r="AC44" s="368" t="str">
        <f>IF(AND('MAPA DE RIESGOS'!$AP117="Alta",'MAPA DE RIESGOS'!$AR117="Menor"),CONCATENATE("R",'MAPA DE RIESGOS'!$H117,"C",'MAPA DE RIESGOS'!$AF117),"")</f>
        <v/>
      </c>
      <c r="AD44" s="368" t="str">
        <f>IF(AND('MAPA DE RIESGOS'!$AP118="Alta",'MAPA DE RIESGOS'!$AR118="Menor"),CONCATENATE("R",'MAPA DE RIESGOS'!$H118,"C",'MAPA DE RIESGOS'!$AF118),"")</f>
        <v/>
      </c>
      <c r="AE44" s="368" t="str">
        <f>IF(AND('MAPA DE RIESGOS'!$AP119="Alta",'MAPA DE RIESGOS'!$AR119="Menor"),CONCATENATE("R",'MAPA DE RIESGOS'!$H119,"C",'MAPA DE RIESGOS'!$AF119),"")</f>
        <v/>
      </c>
      <c r="AF44" s="368" t="str">
        <f>IF(AND('MAPA DE RIESGOS'!$AP120="Alta",'MAPA DE RIESGOS'!$AR120="Menor"),CONCATENATE("R",'MAPA DE RIESGOS'!$H120,"C",'MAPA DE RIESGOS'!$AF120),"")</f>
        <v/>
      </c>
      <c r="AG44" s="368" t="str">
        <f>IF(AND('MAPA DE RIESGOS'!$AP121="Alta",'MAPA DE RIESGOS'!$AR121="Menor"),CONCATENATE("R",'MAPA DE RIESGOS'!$H121,"C",'MAPA DE RIESGOS'!$AF121),"")</f>
        <v/>
      </c>
      <c r="AH44" s="368" t="str">
        <f>IF(AND('MAPA DE RIESGOS'!$AP122="Alta",'MAPA DE RIESGOS'!$AR122="Menor"),CONCATENATE("R",'MAPA DE RIESGOS'!$H122,"C",'MAPA DE RIESGOS'!$AF122),"")</f>
        <v/>
      </c>
      <c r="AI44" s="368" t="str">
        <f>IF(AND('MAPA DE RIESGOS'!$AP123="Alta",'MAPA DE RIESGOS'!$AR123="Menor"),CONCATENATE("R",'MAPA DE RIESGOS'!$H123,"C",'MAPA DE RIESGOS'!$AF123),"")</f>
        <v/>
      </c>
      <c r="AJ44" s="368" t="str">
        <f>IF(AND('MAPA DE RIESGOS'!$AP124="Alta",'MAPA DE RIESGOS'!$AR124="Menor"),CONCATENATE("R",'MAPA DE RIESGOS'!$H124,"C",'MAPA DE RIESGOS'!$AF124),"")</f>
        <v/>
      </c>
      <c r="AK44" s="368" t="str">
        <f>IF(AND('MAPA DE RIESGOS'!$AP125="Alta",'MAPA DE RIESGOS'!$AR125="Menor"),CONCATENATE("R",'MAPA DE RIESGOS'!$H125,"C",'MAPA DE RIESGOS'!$AF125),"")</f>
        <v/>
      </c>
      <c r="AL44" s="368" t="str">
        <f>IF(AND('MAPA DE RIESGOS'!$AP126="Alta",'MAPA DE RIESGOS'!$AR126="Menor"),CONCATENATE("R",'MAPA DE RIESGOS'!$H126,"C",'MAPA DE RIESGOS'!$AF126),"")</f>
        <v/>
      </c>
      <c r="AM44" s="368" t="str">
        <f>IF(AND('MAPA DE RIESGOS'!$AP127="Alta",'MAPA DE RIESGOS'!$AR127="Menor"),CONCATENATE("R",'MAPA DE RIESGOS'!$H127,"C",'MAPA DE RIESGOS'!$AF127),"")</f>
        <v/>
      </c>
      <c r="AN44" s="368" t="str">
        <f>IF(AND('MAPA DE RIESGOS'!$AP128="Alta",'MAPA DE RIESGOS'!$AR128="Menor"),CONCATENATE("R",'MAPA DE RIESGOS'!$H128,"C",'MAPA DE RIESGOS'!$AF128),"")</f>
        <v/>
      </c>
      <c r="AO44" s="368" t="str">
        <f>IF(AND('MAPA DE RIESGOS'!$AP129="Alta",'MAPA DE RIESGOS'!$AR129="Menor"),CONCATENATE("R",'MAPA DE RIESGOS'!$H129,"C",'MAPA DE RIESGOS'!$AF129),"")</f>
        <v/>
      </c>
      <c r="AP44" s="368" t="str">
        <f>IF(AND('MAPA DE RIESGOS'!$AP136="Alta",'MAPA DE RIESGOS'!$AR136="Menor"),CONCATENATE("R",'MAPA DE RIESGOS'!$H136,"C",'MAPA DE RIESGOS'!$AF136),"")</f>
        <v/>
      </c>
      <c r="AQ44" s="368" t="str">
        <f>IF(AND('MAPA DE RIESGOS'!$AP137="Alta",'MAPA DE RIESGOS'!$AR137="Menor"),CONCATENATE("R",'MAPA DE RIESGOS'!$H137,"C",'MAPA DE RIESGOS'!$AF137),"")</f>
        <v/>
      </c>
      <c r="AR44" s="368" t="str">
        <f>IF(AND('MAPA DE RIESGOS'!$AP138="Alta",'MAPA DE RIESGOS'!$AR138="Menor"),CONCATENATE("R",'MAPA DE RIESGOS'!$H138,"C",'MAPA DE RIESGOS'!$AF138),"")</f>
        <v/>
      </c>
      <c r="AS44" s="369" t="str">
        <f>IF(AND('MAPA DE RIESGOS'!$AP139="Alta",'MAPA DE RIESGOS'!$AR139="Menor"),CONCATENATE("R",'MAPA DE RIESGOS'!$H139,"C",'MAPA DE RIESGOS'!$AF139),"")</f>
        <v/>
      </c>
      <c r="AT44" s="355" t="str">
        <f>IF(AND('MAPA DE RIESGOS'!$AP116="Alta",'MAPA DE RIESGOS'!$AR116="Moderado"),CONCATENATE("R",'MAPA DE RIESGOS'!$H116,"C",'MAPA DE RIESGOS'!$AF116),"")</f>
        <v/>
      </c>
      <c r="AU44" s="355" t="str">
        <f>IF(AND('MAPA DE RIESGOS'!$AP117="Alta",'MAPA DE RIESGOS'!$AR117="Moderado"),CONCATENATE("R",'MAPA DE RIESGOS'!$H117,"C",'MAPA DE RIESGOS'!$AF117),"")</f>
        <v/>
      </c>
      <c r="AV44" s="355" t="str">
        <f>IF(AND('MAPA DE RIESGOS'!$AP118="Alta",'MAPA DE RIESGOS'!$AR118="Moderado"),CONCATENATE("R",'MAPA DE RIESGOS'!$H118,"C",'MAPA DE RIESGOS'!$AF118),"")</f>
        <v/>
      </c>
      <c r="AW44" s="355" t="str">
        <f>IF(AND('MAPA DE RIESGOS'!$AP119="Alta",'MAPA DE RIESGOS'!$AR119="Moderado"),CONCATENATE("R",'MAPA DE RIESGOS'!$H119,"C",'MAPA DE RIESGOS'!$AF119),"")</f>
        <v/>
      </c>
      <c r="AX44" s="355" t="str">
        <f>IF(AND('MAPA DE RIESGOS'!$AP120="Alta",'MAPA DE RIESGOS'!$AR120="Moderado"),CONCATENATE("R",'MAPA DE RIESGOS'!$H120,"C",'MAPA DE RIESGOS'!$AF120),"")</f>
        <v/>
      </c>
      <c r="AY44" s="355" t="str">
        <f>IF(AND('MAPA DE RIESGOS'!$AP121="Alta",'MAPA DE RIESGOS'!$AR121="Moderado"),CONCATENATE("R",'MAPA DE RIESGOS'!$H121,"C",'MAPA DE RIESGOS'!$AF121),"")</f>
        <v/>
      </c>
      <c r="AZ44" s="355" t="str">
        <f>IF(AND('MAPA DE RIESGOS'!$AP122="Alta",'MAPA DE RIESGOS'!$AR122="Moderado"),CONCATENATE("R",'MAPA DE RIESGOS'!$H122,"C",'MAPA DE RIESGOS'!$AF122),"")</f>
        <v/>
      </c>
      <c r="BA44" s="355" t="str">
        <f>IF(AND('MAPA DE RIESGOS'!$AP123="Alta",'MAPA DE RIESGOS'!$AR123="Moderado"),CONCATENATE("R",'MAPA DE RIESGOS'!$H123,"C",'MAPA DE RIESGOS'!$AF123),"")</f>
        <v/>
      </c>
      <c r="BB44" s="355" t="str">
        <f>IF(AND('MAPA DE RIESGOS'!$AP124="Alta",'MAPA DE RIESGOS'!$AR124="Moderado"),CONCATENATE("R",'MAPA DE RIESGOS'!$H124,"C",'MAPA DE RIESGOS'!$AF124),"")</f>
        <v/>
      </c>
      <c r="BC44" s="355" t="str">
        <f>IF(AND('MAPA DE RIESGOS'!$AP125="Alta",'MAPA DE RIESGOS'!$AR125="Moderado"),CONCATENATE("R",'MAPA DE RIESGOS'!$H125,"C",'MAPA DE RIESGOS'!$AF125),"")</f>
        <v/>
      </c>
      <c r="BD44" s="355" t="str">
        <f>IF(AND('MAPA DE RIESGOS'!$AP126="Alta",'MAPA DE RIESGOS'!$AR126="Moderado"),CONCATENATE("R",'MAPA DE RIESGOS'!$H126,"C",'MAPA DE RIESGOS'!$AF126),"")</f>
        <v/>
      </c>
      <c r="BE44" s="355" t="str">
        <f>IF(AND('MAPA DE RIESGOS'!$AP127="Alta",'MAPA DE RIESGOS'!$AR127="Moderado"),CONCATENATE("R",'MAPA DE RIESGOS'!$H127,"C",'MAPA DE RIESGOS'!$AF127),"")</f>
        <v/>
      </c>
      <c r="BF44" s="355" t="str">
        <f>IF(AND('MAPA DE RIESGOS'!$AP128="Alta",'MAPA DE RIESGOS'!$AR128="Moderado"),CONCATENATE("R",'MAPA DE RIESGOS'!$H128,"C",'MAPA DE RIESGOS'!$AF128),"")</f>
        <v/>
      </c>
      <c r="BG44" s="355" t="str">
        <f>IF(AND('MAPA DE RIESGOS'!$AP129="Alta",'MAPA DE RIESGOS'!$AR129="Moderado"),CONCATENATE("R",'MAPA DE RIESGOS'!$H129,"C",'MAPA DE RIESGOS'!$AF129),"")</f>
        <v/>
      </c>
      <c r="BH44" s="355" t="str">
        <f>IF(AND('MAPA DE RIESGOS'!$AP136="Alta",'MAPA DE RIESGOS'!$AR136="Moderado"),CONCATENATE("R",'MAPA DE RIESGOS'!$H136,"C",'MAPA DE RIESGOS'!$AF136),"")</f>
        <v/>
      </c>
      <c r="BI44" s="355" t="str">
        <f>IF(AND('MAPA DE RIESGOS'!$AP137="Alta",'MAPA DE RIESGOS'!$AR137="Moderado"),CONCATENATE("R",'MAPA DE RIESGOS'!$H137,"C",'MAPA DE RIESGOS'!$AF137),"")</f>
        <v/>
      </c>
      <c r="BJ44" s="355" t="str">
        <f>IF(AND('MAPA DE RIESGOS'!$AP138="Alta",'MAPA DE RIESGOS'!$AR138="Moderado"),CONCATENATE("R",'MAPA DE RIESGOS'!$H138,"C",'MAPA DE RIESGOS'!$AF138),"")</f>
        <v/>
      </c>
      <c r="BK44" s="356" t="str">
        <f>IF(AND('MAPA DE RIESGOS'!$AP139="Alta",'MAPA DE RIESGOS'!$AR139="Moderado"),CONCATENATE("R",'MAPA DE RIESGOS'!$H139,"C",'MAPA DE RIESGOS'!$AF139),"")</f>
        <v/>
      </c>
      <c r="BL44" s="355" t="str">
        <f>IF(AND('MAPA DE RIESGOS'!$AP116="Alta",'MAPA DE RIESGOS'!$AR116="Mayor"),CONCATENATE("R",'MAPA DE RIESGOS'!$H116,"C",'MAPA DE RIESGOS'!$AF116),"")</f>
        <v/>
      </c>
      <c r="BM44" s="355" t="str">
        <f>IF(AND('MAPA DE RIESGOS'!$AP117="Alta",'MAPA DE RIESGOS'!$AR117="Mayor"),CONCATENATE("R",'MAPA DE RIESGOS'!$H117,"C",'MAPA DE RIESGOS'!$AF117),"")</f>
        <v/>
      </c>
      <c r="BN44" s="355" t="str">
        <f>IF(AND('MAPA DE RIESGOS'!$AP118="Alta",'MAPA DE RIESGOS'!$AR118="Mayor"),CONCATENATE("R",'MAPA DE RIESGOS'!$H118,"C",'MAPA DE RIESGOS'!$AF118),"")</f>
        <v/>
      </c>
      <c r="BO44" s="355" t="str">
        <f>IF(AND('MAPA DE RIESGOS'!$AP119="Alta",'MAPA DE RIESGOS'!$AR119="Mayor"),CONCATENATE("R",'MAPA DE RIESGOS'!$H119,"C",'MAPA DE RIESGOS'!$AF119),"")</f>
        <v/>
      </c>
      <c r="BP44" s="355" t="str">
        <f>IF(AND('MAPA DE RIESGOS'!$AP120="Alta",'MAPA DE RIESGOS'!$AR120="Mayor"),CONCATENATE("R",'MAPA DE RIESGOS'!$H120,"C",'MAPA DE RIESGOS'!$AF120),"")</f>
        <v/>
      </c>
      <c r="BQ44" s="355" t="str">
        <f>IF(AND('MAPA DE RIESGOS'!$AP121="Alta",'MAPA DE RIESGOS'!$AR121="Mayor"),CONCATENATE("R",'MAPA DE RIESGOS'!$H121,"C",'MAPA DE RIESGOS'!$AF121),"")</f>
        <v/>
      </c>
      <c r="BR44" s="355" t="str">
        <f>IF(AND('MAPA DE RIESGOS'!$AP122="Alta",'MAPA DE RIESGOS'!$AR122="Mayor"),CONCATENATE("R",'MAPA DE RIESGOS'!$H122,"C",'MAPA DE RIESGOS'!$AF122),"")</f>
        <v/>
      </c>
      <c r="BS44" s="355" t="str">
        <f>IF(AND('MAPA DE RIESGOS'!$AP123="Alta",'MAPA DE RIESGOS'!$AR123="Mayor"),CONCATENATE("R",'MAPA DE RIESGOS'!$H123,"C",'MAPA DE RIESGOS'!$AF123),"")</f>
        <v/>
      </c>
      <c r="BT44" s="355" t="str">
        <f>IF(AND('MAPA DE RIESGOS'!$AP124="Alta",'MAPA DE RIESGOS'!$AR124="Mayor"),CONCATENATE("R",'MAPA DE RIESGOS'!$H124,"C",'MAPA DE RIESGOS'!$AF124),"")</f>
        <v/>
      </c>
      <c r="BU44" s="355" t="str">
        <f>IF(AND('MAPA DE RIESGOS'!$AP125="Alta",'MAPA DE RIESGOS'!$AR125="Mayor"),CONCATENATE("R",'MAPA DE RIESGOS'!$H125,"C",'MAPA DE RIESGOS'!$AF125),"")</f>
        <v/>
      </c>
      <c r="BV44" s="355" t="str">
        <f>IF(AND('MAPA DE RIESGOS'!$AP126="Alta",'MAPA DE RIESGOS'!$AR126="Mayor"),CONCATENATE("R",'MAPA DE RIESGOS'!$H126,"C",'MAPA DE RIESGOS'!$AF126),"")</f>
        <v/>
      </c>
      <c r="BW44" s="355" t="str">
        <f>IF(AND('MAPA DE RIESGOS'!$AP127="Alta",'MAPA DE RIESGOS'!$AR127="Mayor"),CONCATENATE("R",'MAPA DE RIESGOS'!$H127,"C",'MAPA DE RIESGOS'!$AF127),"")</f>
        <v/>
      </c>
      <c r="BX44" s="355" t="str">
        <f>IF(AND('MAPA DE RIESGOS'!$AP128="Alta",'MAPA DE RIESGOS'!$AR128="Mayor"),CONCATENATE("R",'MAPA DE RIESGOS'!$H128,"C",'MAPA DE RIESGOS'!$AF128),"")</f>
        <v/>
      </c>
      <c r="BY44" s="355" t="str">
        <f>IF(AND('MAPA DE RIESGOS'!$AP129="Alta",'MAPA DE RIESGOS'!$AR129="Mayor"),CONCATENATE("R",'MAPA DE RIESGOS'!$H129,"C",'MAPA DE RIESGOS'!$AF129),"")</f>
        <v/>
      </c>
      <c r="BZ44" s="355" t="str">
        <f>IF(AND('MAPA DE RIESGOS'!$AP136="Alta",'MAPA DE RIESGOS'!$AR136="Mayor"),CONCATENATE("R",'MAPA DE RIESGOS'!$H136,"C",'MAPA DE RIESGOS'!$AF136),"")</f>
        <v/>
      </c>
      <c r="CA44" s="355" t="str">
        <f>IF(AND('MAPA DE RIESGOS'!$AP137="Alta",'MAPA DE RIESGOS'!$AR137="Mayor"),CONCATENATE("R",'MAPA DE RIESGOS'!$H137,"C",'MAPA DE RIESGOS'!$AF137),"")</f>
        <v/>
      </c>
      <c r="CB44" s="355" t="str">
        <f>IF(AND('MAPA DE RIESGOS'!$AP138="Alta",'MAPA DE RIESGOS'!$AR138="Mayor"),CONCATENATE("R",'MAPA DE RIESGOS'!$H138,"C",'MAPA DE RIESGOS'!$AF138),"")</f>
        <v/>
      </c>
      <c r="CC44" s="356" t="str">
        <f>IF(AND('MAPA DE RIESGOS'!$AP139="Alta",'MAPA DE RIESGOS'!$AR139="Mayor"),CONCATENATE("R",'MAPA DE RIESGOS'!$H139,"C",'MAPA DE RIESGOS'!$AF139),"")</f>
        <v/>
      </c>
      <c r="CD44" s="357" t="str">
        <f>IF(AND('MAPA DE RIESGOS'!$AP116="Alta",'MAPA DE RIESGOS'!$AR116="Catastrófico"),CONCATENATE("R",'MAPA DE RIESGOS'!$H116,"C",'MAPA DE RIESGOS'!$AF116),"")</f>
        <v/>
      </c>
      <c r="CE44" s="357" t="str">
        <f>IF(AND('MAPA DE RIESGOS'!$AP117="Alta",'MAPA DE RIESGOS'!$AR117="Catastrófico"),CONCATENATE("R",'MAPA DE RIESGOS'!$H117,"C",'MAPA DE RIESGOS'!$AF117),"")</f>
        <v/>
      </c>
      <c r="CF44" s="357" t="str">
        <f>IF(AND('MAPA DE RIESGOS'!$AP118="Alta",'MAPA DE RIESGOS'!$AR118="Catastrófico"),CONCATENATE("R",'MAPA DE RIESGOS'!$H118,"C",'MAPA DE RIESGOS'!$AF118),"")</f>
        <v/>
      </c>
      <c r="CG44" s="357" t="str">
        <f>IF(AND('MAPA DE RIESGOS'!$AP119="Alta",'MAPA DE RIESGOS'!$AR119="Catastrófico"),CONCATENATE("R",'MAPA DE RIESGOS'!$H119,"C",'MAPA DE RIESGOS'!$AF119),"")</f>
        <v/>
      </c>
      <c r="CH44" s="357" t="str">
        <f>IF(AND('MAPA DE RIESGOS'!$AP120="Alta",'MAPA DE RIESGOS'!$AR120="Catastrófico"),CONCATENATE("R",'MAPA DE RIESGOS'!$H120,"C",'MAPA DE RIESGOS'!$AF120),"")</f>
        <v/>
      </c>
      <c r="CI44" s="357" t="str">
        <f>IF(AND('MAPA DE RIESGOS'!$AP121="Alta",'MAPA DE RIESGOS'!$AR121="Catastrófico"),CONCATENATE("R",'MAPA DE RIESGOS'!$H121,"C",'MAPA DE RIESGOS'!$AF121),"")</f>
        <v/>
      </c>
      <c r="CJ44" s="357" t="str">
        <f>IF(AND('MAPA DE RIESGOS'!$AP122="Alta",'MAPA DE RIESGOS'!$AR122="Catastrófico"),CONCATENATE("R",'MAPA DE RIESGOS'!$H122,"C",'MAPA DE RIESGOS'!$AF122),"")</f>
        <v/>
      </c>
      <c r="CK44" s="357" t="str">
        <f>IF(AND('MAPA DE RIESGOS'!$AP123="Alta",'MAPA DE RIESGOS'!$AR123="Catastrófico"),CONCATENATE("R",'MAPA DE RIESGOS'!$H123,"C",'MAPA DE RIESGOS'!$AF123),"")</f>
        <v/>
      </c>
      <c r="CL44" s="357" t="str">
        <f>IF(AND('MAPA DE RIESGOS'!$AP124="Alta",'MAPA DE RIESGOS'!$AR124="Catastrófico"),CONCATENATE("R",'MAPA DE RIESGOS'!$H124,"C",'MAPA DE RIESGOS'!$AF124),"")</f>
        <v/>
      </c>
      <c r="CM44" s="357" t="str">
        <f>IF(AND('MAPA DE RIESGOS'!$AP125="Alta",'MAPA DE RIESGOS'!$AR125="Catastrófico"),CONCATENATE("R",'MAPA DE RIESGOS'!$H125,"C",'MAPA DE RIESGOS'!$AF125),"")</f>
        <v/>
      </c>
      <c r="CN44" s="357" t="str">
        <f>IF(AND('MAPA DE RIESGOS'!$AP126="Alta",'MAPA DE RIESGOS'!$AR126="Catastrófico"),CONCATENATE("R",'MAPA DE RIESGOS'!$H126,"C",'MAPA DE RIESGOS'!$AF126),"")</f>
        <v/>
      </c>
      <c r="CO44" s="357" t="str">
        <f>IF(AND('MAPA DE RIESGOS'!$AP127="Alta",'MAPA DE RIESGOS'!$AR127="Catastrófico"),CONCATENATE("R",'MAPA DE RIESGOS'!$H127,"C",'MAPA DE RIESGOS'!$AF127),"")</f>
        <v/>
      </c>
      <c r="CP44" s="357" t="str">
        <f>IF(AND('MAPA DE RIESGOS'!$AP128="Alta",'MAPA DE RIESGOS'!$AR128="Catastrófico"),CONCATENATE("R",'MAPA DE RIESGOS'!$H128,"C",'MAPA DE RIESGOS'!$AF128),"")</f>
        <v/>
      </c>
      <c r="CQ44" s="357" t="str">
        <f>IF(AND('MAPA DE RIESGOS'!$AP129="Alta",'MAPA DE RIESGOS'!$AR129="Catastrófico"),CONCATENATE("R",'MAPA DE RIESGOS'!$H129,"C",'MAPA DE RIESGOS'!$AF129),"")</f>
        <v/>
      </c>
      <c r="CR44" s="357" t="str">
        <f>IF(AND('MAPA DE RIESGOS'!$AP136="Alta",'MAPA DE RIESGOS'!$AR136="Catastrófico"),CONCATENATE("R",'MAPA DE RIESGOS'!$H136,"C",'MAPA DE RIESGOS'!$AF136),"")</f>
        <v/>
      </c>
      <c r="CS44" s="357" t="str">
        <f>IF(AND('MAPA DE RIESGOS'!$AP137="Alta",'MAPA DE RIESGOS'!$AR137="Catastrófico"),CONCATENATE("R",'MAPA DE RIESGOS'!$H137,"C",'MAPA DE RIESGOS'!$AF137),"")</f>
        <v/>
      </c>
      <c r="CT44" s="357" t="str">
        <f>IF(AND('MAPA DE RIESGOS'!$AP138="Alta",'MAPA DE RIESGOS'!$AR138="Catastrófico"),CONCATENATE("R",'MAPA DE RIESGOS'!$H138,"C",'MAPA DE RIESGOS'!$AF138),"")</f>
        <v/>
      </c>
      <c r="CU44" s="358" t="str">
        <f>IF(AND('MAPA DE RIESGOS'!$AP139="Alta",'MAPA DE RIESGOS'!$AR139="Catastrófico"),CONCATENATE("R",'MAPA DE RIESGOS'!$H139,"C",'MAPA DE RIESGOS'!$AF139),"")</f>
        <v/>
      </c>
      <c r="CV44" s="67"/>
      <c r="CW44" s="915"/>
      <c r="CX44" s="916"/>
      <c r="CY44" s="916"/>
      <c r="CZ44" s="916"/>
      <c r="DA44" s="916"/>
      <c r="DB44" s="917"/>
    </row>
    <row r="45" spans="2:106" ht="32.5" customHeight="1">
      <c r="B45" s="893"/>
      <c r="C45" s="893"/>
      <c r="D45" s="894"/>
      <c r="E45" s="882"/>
      <c r="F45" s="883"/>
      <c r="G45" s="883"/>
      <c r="H45" s="883"/>
      <c r="I45" s="883"/>
      <c r="J45" s="367" t="str">
        <f>IF(AND('MAPA DE RIESGOS'!$AP140="Alta",'MAPA DE RIESGOS'!$AR140="Leve"),CONCATENATE("R",'MAPA DE RIESGOS'!$H140,"C",'MAPA DE RIESGOS'!$AF140),"")</f>
        <v/>
      </c>
      <c r="K45" s="368" t="str">
        <f>IF(AND('MAPA DE RIESGOS'!$AP141="Alta",'MAPA DE RIESGOS'!$AR141="Leve"),CONCATENATE("R",'MAPA DE RIESGOS'!$H141,"C",'MAPA DE RIESGOS'!$AF141),"")</f>
        <v/>
      </c>
      <c r="L45" s="368" t="str">
        <f>IF(AND('MAPA DE RIESGOS'!$AP142="Alta",'MAPA DE RIESGOS'!$AR142="Leve"),CONCATENATE("R",'MAPA DE RIESGOS'!$H142,"C",'MAPA DE RIESGOS'!$AF142),"")</f>
        <v/>
      </c>
      <c r="M45" s="368" t="str">
        <f>IF(AND('MAPA DE RIESGOS'!$AP143="Alta",'MAPA DE RIESGOS'!$AR143="Leve"),CONCATENATE("R",'MAPA DE RIESGOS'!$H143,"C",'MAPA DE RIESGOS'!$AF143),"")</f>
        <v/>
      </c>
      <c r="N45" s="368" t="str">
        <f>IF(AND('MAPA DE RIESGOS'!$AP144="Alta",'MAPA DE RIESGOS'!$AR144="Leve"),CONCATENATE("R",'MAPA DE RIESGOS'!$H144,"C",'MAPA DE RIESGOS'!$AF144),"")</f>
        <v/>
      </c>
      <c r="O45" s="368" t="str">
        <f>IF(AND('MAPA DE RIESGOS'!$AP145="Alta",'MAPA DE RIESGOS'!$AR145="Leve"),CONCATENATE("R",'MAPA DE RIESGOS'!$H145,"C",'MAPA DE RIESGOS'!$AF145),"")</f>
        <v/>
      </c>
      <c r="P45" s="368" t="str">
        <f>IF(AND('MAPA DE RIESGOS'!$AP146="Alta",'MAPA DE RIESGOS'!$AR146="Leve"),CONCATENATE("R",'MAPA DE RIESGOS'!$H146,"C",'MAPA DE RIESGOS'!$AF146),"")</f>
        <v/>
      </c>
      <c r="Q45" s="368" t="str">
        <f>IF(AND('MAPA DE RIESGOS'!$AP147="Alta",'MAPA DE RIESGOS'!$AR147="Leve"),CONCATENATE("R",'MAPA DE RIESGOS'!$H147,"C",'MAPA DE RIESGOS'!$AF147),"")</f>
        <v/>
      </c>
      <c r="R45" s="368" t="str">
        <f>IF(AND('MAPA DE RIESGOS'!$AP148="Alta",'MAPA DE RIESGOS'!$AR148="Leve"),CONCATENATE("R",'MAPA DE RIESGOS'!$H148,"C",'MAPA DE RIESGOS'!$AF148),"")</f>
        <v/>
      </c>
      <c r="S45" s="368" t="str">
        <f>IF(AND('MAPA DE RIESGOS'!$AP149="Alta",'MAPA DE RIESGOS'!$AR149="Leve"),CONCATENATE("R",'MAPA DE RIESGOS'!$H149,"C",'MAPA DE RIESGOS'!$AF149),"")</f>
        <v/>
      </c>
      <c r="T45" s="368" t="str">
        <f>IF(AND('MAPA DE RIESGOS'!$AP150="Alta",'MAPA DE RIESGOS'!$AR150="Leve"),CONCATENATE("R",'MAPA DE RIESGOS'!$H150,"C",'MAPA DE RIESGOS'!$AF150),"")</f>
        <v/>
      </c>
      <c r="U45" s="368" t="str">
        <f>IF(AND('MAPA DE RIESGOS'!$AP151="Alta",'MAPA DE RIESGOS'!$AR151="Leve"),CONCATENATE("R",'MAPA DE RIESGOS'!$H151,"C",'MAPA DE RIESGOS'!$AF151),"")</f>
        <v/>
      </c>
      <c r="V45" s="368" t="str">
        <f>IF(AND('MAPA DE RIESGOS'!$AP152="Alta",'MAPA DE RIESGOS'!$AR152="Leve"),CONCATENATE("R",'MAPA DE RIESGOS'!$H152,"C",'MAPA DE RIESGOS'!$AF152),"")</f>
        <v/>
      </c>
      <c r="W45" s="368" t="str">
        <f>IF(AND('MAPA DE RIESGOS'!$AP153="Alta",'MAPA DE RIESGOS'!$AR153="Leve"),CONCATENATE("R",'MAPA DE RIESGOS'!$H153,"C",'MAPA DE RIESGOS'!$AF153),"")</f>
        <v/>
      </c>
      <c r="X45" s="368" t="str">
        <f>IF(AND('MAPA DE RIESGOS'!$AP154="Alta",'MAPA DE RIESGOS'!$AR154="Leve"),CONCATENATE("R",'MAPA DE RIESGOS'!$H154,"C",'MAPA DE RIESGOS'!$AF154),"")</f>
        <v/>
      </c>
      <c r="Y45" s="368" t="str">
        <f>IF(AND('MAPA DE RIESGOS'!$AP155="Alta",'MAPA DE RIESGOS'!$AR155="Leve"),CONCATENATE("R",'MAPA DE RIESGOS'!$H155,"C",'MAPA DE RIESGOS'!$AF155),"")</f>
        <v/>
      </c>
      <c r="Z45" s="368" t="str">
        <f>IF(AND('MAPA DE RIESGOS'!$AP156="Alta",'MAPA DE RIESGOS'!$AR156="Leve"),CONCATENATE("R",'MAPA DE RIESGOS'!$H156,"C",'MAPA DE RIESGOS'!$AF156),"")</f>
        <v/>
      </c>
      <c r="AA45" s="368" t="str">
        <f>IF(AND('MAPA DE RIESGOS'!$AP157="Alta",'MAPA DE RIESGOS'!$AR157="Leve"),CONCATENATE("R",'MAPA DE RIESGOS'!$H157,"C",'MAPA DE RIESGOS'!$AF157),"")</f>
        <v/>
      </c>
      <c r="AB45" s="367" t="str">
        <f>IF(AND('MAPA DE RIESGOS'!$AP140="Alta",'MAPA DE RIESGOS'!$AR140="Menor"),CONCATENATE("R",'MAPA DE RIESGOS'!$H140,"C",'MAPA DE RIESGOS'!$AF140),"")</f>
        <v/>
      </c>
      <c r="AC45" s="368" t="str">
        <f>IF(AND('MAPA DE RIESGOS'!$AP141="Alta",'MAPA DE RIESGOS'!$AR141="Menor"),CONCATENATE("R",'MAPA DE RIESGOS'!$H141,"C",'MAPA DE RIESGOS'!$AF141),"")</f>
        <v/>
      </c>
      <c r="AD45" s="368" t="str">
        <f>IF(AND('MAPA DE RIESGOS'!$AP142="Alta",'MAPA DE RIESGOS'!$AR142="Menor"),CONCATENATE("R",'MAPA DE RIESGOS'!$H142,"C",'MAPA DE RIESGOS'!$AF142),"")</f>
        <v/>
      </c>
      <c r="AE45" s="368" t="str">
        <f>IF(AND('MAPA DE RIESGOS'!$AP143="Alta",'MAPA DE RIESGOS'!$AR143="Menor"),CONCATENATE("R",'MAPA DE RIESGOS'!$H143,"C",'MAPA DE RIESGOS'!$AF143),"")</f>
        <v/>
      </c>
      <c r="AF45" s="368" t="str">
        <f>IF(AND('MAPA DE RIESGOS'!$AP144="Alta",'MAPA DE RIESGOS'!$AR144="Menor"),CONCATENATE("R",'MAPA DE RIESGOS'!$H144,"C",'MAPA DE RIESGOS'!$AF144),"")</f>
        <v/>
      </c>
      <c r="AG45" s="368" t="str">
        <f>IF(AND('MAPA DE RIESGOS'!$AP145="Alta",'MAPA DE RIESGOS'!$AR145="Menor"),CONCATENATE("R",'MAPA DE RIESGOS'!$H145,"C",'MAPA DE RIESGOS'!$AF145),"")</f>
        <v/>
      </c>
      <c r="AH45" s="368" t="str">
        <f>IF(AND('MAPA DE RIESGOS'!$AP146="Alta",'MAPA DE RIESGOS'!$AR146="Menor"),CONCATENATE("R",'MAPA DE RIESGOS'!$H146,"C",'MAPA DE RIESGOS'!$AF146),"")</f>
        <v/>
      </c>
      <c r="AI45" s="368" t="str">
        <f>IF(AND('MAPA DE RIESGOS'!$AP147="Alta",'MAPA DE RIESGOS'!$AR147="Menor"),CONCATENATE("R",'MAPA DE RIESGOS'!$H147,"C",'MAPA DE RIESGOS'!$AF147),"")</f>
        <v/>
      </c>
      <c r="AJ45" s="368" t="str">
        <f>IF(AND('MAPA DE RIESGOS'!$AP148="Alta",'MAPA DE RIESGOS'!$AR148="Menor"),CONCATENATE("R",'MAPA DE RIESGOS'!$H148,"C",'MAPA DE RIESGOS'!$AF148),"")</f>
        <v/>
      </c>
      <c r="AK45" s="368" t="str">
        <f>IF(AND('MAPA DE RIESGOS'!$AP149="Alta",'MAPA DE RIESGOS'!$AR149="Menor"),CONCATENATE("R",'MAPA DE RIESGOS'!$H149,"C",'MAPA DE RIESGOS'!$AF149),"")</f>
        <v/>
      </c>
      <c r="AL45" s="368" t="str">
        <f>IF(AND('MAPA DE RIESGOS'!$AP150="Alta",'MAPA DE RIESGOS'!$AR150="Menor"),CONCATENATE("R",'MAPA DE RIESGOS'!$H150,"C",'MAPA DE RIESGOS'!$AF150),"")</f>
        <v/>
      </c>
      <c r="AM45" s="368" t="str">
        <f>IF(AND('MAPA DE RIESGOS'!$AP151="Alta",'MAPA DE RIESGOS'!$AR151="Menor"),CONCATENATE("R",'MAPA DE RIESGOS'!$H151,"C",'MAPA DE RIESGOS'!$AF151),"")</f>
        <v/>
      </c>
      <c r="AN45" s="368" t="str">
        <f>IF(AND('MAPA DE RIESGOS'!$AP152="Alta",'MAPA DE RIESGOS'!$AR152="Menor"),CONCATENATE("R",'MAPA DE RIESGOS'!$H152,"C",'MAPA DE RIESGOS'!$AF152),"")</f>
        <v/>
      </c>
      <c r="AO45" s="368" t="str">
        <f>IF(AND('MAPA DE RIESGOS'!$AP153="Alta",'MAPA DE RIESGOS'!$AR153="Menor"),CONCATENATE("R",'MAPA DE RIESGOS'!$H153,"C",'MAPA DE RIESGOS'!$AF153),"")</f>
        <v/>
      </c>
      <c r="AP45" s="368" t="str">
        <f>IF(AND('MAPA DE RIESGOS'!$AP154="Alta",'MAPA DE RIESGOS'!$AR154="Menor"),CONCATENATE("R",'MAPA DE RIESGOS'!$H154,"C",'MAPA DE RIESGOS'!$AF154),"")</f>
        <v/>
      </c>
      <c r="AQ45" s="368" t="str">
        <f>IF(AND('MAPA DE RIESGOS'!$AP155="Alta",'MAPA DE RIESGOS'!$AR155="Menor"),CONCATENATE("R",'MAPA DE RIESGOS'!$H155,"C",'MAPA DE RIESGOS'!$AF155),"")</f>
        <v/>
      </c>
      <c r="AR45" s="368" t="str">
        <f>IF(AND('MAPA DE RIESGOS'!$AP156="Alta",'MAPA DE RIESGOS'!$AR156="Menor"),CONCATENATE("R",'MAPA DE RIESGOS'!$H156,"C",'MAPA DE RIESGOS'!$AF156),"")</f>
        <v/>
      </c>
      <c r="AS45" s="369" t="str">
        <f>IF(AND('MAPA DE RIESGOS'!$AP157="Alta",'MAPA DE RIESGOS'!$AR157="Menor"),CONCATENATE("R",'MAPA DE RIESGOS'!$H157,"C",'MAPA DE RIESGOS'!$AF157),"")</f>
        <v/>
      </c>
      <c r="AT45" s="355" t="str">
        <f>IF(AND('MAPA DE RIESGOS'!$AP140="Alta",'MAPA DE RIESGOS'!$AR140="Moderado"),CONCATENATE("R",'MAPA DE RIESGOS'!$H140,"C",'MAPA DE RIESGOS'!$AF140),"")</f>
        <v/>
      </c>
      <c r="AU45" s="355" t="str">
        <f>IF(AND('MAPA DE RIESGOS'!$AP141="Alta",'MAPA DE RIESGOS'!$AR141="Moderado"),CONCATENATE("R",'MAPA DE RIESGOS'!$H141,"C",'MAPA DE RIESGOS'!$AF141),"")</f>
        <v/>
      </c>
      <c r="AV45" s="355" t="str">
        <f>IF(AND('MAPA DE RIESGOS'!$AP142="Alta",'MAPA DE RIESGOS'!$AR142="Moderado"),CONCATENATE("R",'MAPA DE RIESGOS'!$H142,"C",'MAPA DE RIESGOS'!$AF142),"")</f>
        <v/>
      </c>
      <c r="AW45" s="355" t="str">
        <f>IF(AND('MAPA DE RIESGOS'!$AP143="Alta",'MAPA DE RIESGOS'!$AR143="Moderado"),CONCATENATE("R",'MAPA DE RIESGOS'!$H143,"C",'MAPA DE RIESGOS'!$AF143),"")</f>
        <v/>
      </c>
      <c r="AX45" s="355" t="str">
        <f>IF(AND('MAPA DE RIESGOS'!$AP144="Alta",'MAPA DE RIESGOS'!$AR144="Moderado"),CONCATENATE("R",'MAPA DE RIESGOS'!$H144,"C",'MAPA DE RIESGOS'!$AF144),"")</f>
        <v/>
      </c>
      <c r="AY45" s="355" t="str">
        <f>IF(AND('MAPA DE RIESGOS'!$AP145="Alta",'MAPA DE RIESGOS'!$AR145="Moderado"),CONCATENATE("R",'MAPA DE RIESGOS'!$H145,"C",'MAPA DE RIESGOS'!$AF145),"")</f>
        <v/>
      </c>
      <c r="AZ45" s="355" t="str">
        <f>IF(AND('MAPA DE RIESGOS'!$AP146="Alta",'MAPA DE RIESGOS'!$AR146="Moderado"),CONCATENATE("R",'MAPA DE RIESGOS'!$H146,"C",'MAPA DE RIESGOS'!$AF146),"")</f>
        <v/>
      </c>
      <c r="BA45" s="355" t="str">
        <f>IF(AND('MAPA DE RIESGOS'!$AP147="Alta",'MAPA DE RIESGOS'!$AR147="Moderado"),CONCATENATE("R",'MAPA DE RIESGOS'!$H147,"C",'MAPA DE RIESGOS'!$AF147),"")</f>
        <v/>
      </c>
      <c r="BB45" s="355" t="str">
        <f>IF(AND('MAPA DE RIESGOS'!$AP148="Alta",'MAPA DE RIESGOS'!$AR148="Moderado"),CONCATENATE("R",'MAPA DE RIESGOS'!$H148,"C",'MAPA DE RIESGOS'!$AF148),"")</f>
        <v/>
      </c>
      <c r="BC45" s="355" t="str">
        <f>IF(AND('MAPA DE RIESGOS'!$AP149="Alta",'MAPA DE RIESGOS'!$AR149="Moderado"),CONCATENATE("R",'MAPA DE RIESGOS'!$H149,"C",'MAPA DE RIESGOS'!$AF149),"")</f>
        <v/>
      </c>
      <c r="BD45" s="355" t="str">
        <f>IF(AND('MAPA DE RIESGOS'!$AP150="Alta",'MAPA DE RIESGOS'!$AR150="Moderado"),CONCATENATE("R",'MAPA DE RIESGOS'!$H150,"C",'MAPA DE RIESGOS'!$AF150),"")</f>
        <v/>
      </c>
      <c r="BE45" s="355" t="str">
        <f>IF(AND('MAPA DE RIESGOS'!$AP151="Alta",'MAPA DE RIESGOS'!$AR151="Moderado"),CONCATENATE("R",'MAPA DE RIESGOS'!$H151,"C",'MAPA DE RIESGOS'!$AF151),"")</f>
        <v/>
      </c>
      <c r="BF45" s="355" t="str">
        <f>IF(AND('MAPA DE RIESGOS'!$AP152="Alta",'MAPA DE RIESGOS'!$AR152="Moderado"),CONCATENATE("R",'MAPA DE RIESGOS'!$H152,"C",'MAPA DE RIESGOS'!$AF152),"")</f>
        <v/>
      </c>
      <c r="BG45" s="355" t="str">
        <f>IF(AND('MAPA DE RIESGOS'!$AP153="Alta",'MAPA DE RIESGOS'!$AR153="Moderado"),CONCATENATE("R",'MAPA DE RIESGOS'!$H153,"C",'MAPA DE RIESGOS'!$AF153),"")</f>
        <v/>
      </c>
      <c r="BH45" s="355" t="str">
        <f>IF(AND('MAPA DE RIESGOS'!$AP154="Alta",'MAPA DE RIESGOS'!$AR154="Moderado"),CONCATENATE("R",'MAPA DE RIESGOS'!$H154,"C",'MAPA DE RIESGOS'!$AF154),"")</f>
        <v/>
      </c>
      <c r="BI45" s="355" t="str">
        <f>IF(AND('MAPA DE RIESGOS'!$AP155="Alta",'MAPA DE RIESGOS'!$AR155="Moderado"),CONCATENATE("R",'MAPA DE RIESGOS'!$H155,"C",'MAPA DE RIESGOS'!$AF155),"")</f>
        <v/>
      </c>
      <c r="BJ45" s="355" t="str">
        <f>IF(AND('MAPA DE RIESGOS'!$AP156="Alta",'MAPA DE RIESGOS'!$AR156="Moderado"),CONCATENATE("R",'MAPA DE RIESGOS'!$H156,"C",'MAPA DE RIESGOS'!$AF156),"")</f>
        <v/>
      </c>
      <c r="BK45" s="356" t="str">
        <f>IF(AND('MAPA DE RIESGOS'!$AP157="Alta",'MAPA DE RIESGOS'!$AR157="Moderado"),CONCATENATE("R",'MAPA DE RIESGOS'!$H157,"C",'MAPA DE RIESGOS'!$AF157),"")</f>
        <v/>
      </c>
      <c r="BL45" s="355" t="str">
        <f>IF(AND('MAPA DE RIESGOS'!$AP140="Alta",'MAPA DE RIESGOS'!$AR140="Mayor"),CONCATENATE("R",'MAPA DE RIESGOS'!$H140,"C",'MAPA DE RIESGOS'!$AF140),"")</f>
        <v/>
      </c>
      <c r="BM45" s="355" t="str">
        <f>IF(AND('MAPA DE RIESGOS'!$AP141="Alta",'MAPA DE RIESGOS'!$AR141="Mayor"),CONCATENATE("R",'MAPA DE RIESGOS'!$H141,"C",'MAPA DE RIESGOS'!$AF141),"")</f>
        <v/>
      </c>
      <c r="BN45" s="355" t="str">
        <f>IF(AND('MAPA DE RIESGOS'!$AP142="Alta",'MAPA DE RIESGOS'!$AR142="Mayor"),CONCATENATE("R",'MAPA DE RIESGOS'!$H142,"C",'MAPA DE RIESGOS'!$AF142),"")</f>
        <v/>
      </c>
      <c r="BO45" s="355" t="str">
        <f>IF(AND('MAPA DE RIESGOS'!$AP143="Alta",'MAPA DE RIESGOS'!$AR143="Mayor"),CONCATENATE("R",'MAPA DE RIESGOS'!$H143,"C",'MAPA DE RIESGOS'!$AF143),"")</f>
        <v/>
      </c>
      <c r="BP45" s="355" t="str">
        <f>IF(AND('MAPA DE RIESGOS'!$AP144="Alta",'MAPA DE RIESGOS'!$AR144="Mayor"),CONCATENATE("R",'MAPA DE RIESGOS'!$H144,"C",'MAPA DE RIESGOS'!$AF144),"")</f>
        <v/>
      </c>
      <c r="BQ45" s="355" t="str">
        <f>IF(AND('MAPA DE RIESGOS'!$AP145="Alta",'MAPA DE RIESGOS'!$AR145="Mayor"),CONCATENATE("R",'MAPA DE RIESGOS'!$H145,"C",'MAPA DE RIESGOS'!$AF145),"")</f>
        <v/>
      </c>
      <c r="BR45" s="355" t="str">
        <f>IF(AND('MAPA DE RIESGOS'!$AP146="Alta",'MAPA DE RIESGOS'!$AR146="Mayor"),CONCATENATE("R",'MAPA DE RIESGOS'!$H146,"C",'MAPA DE RIESGOS'!$AF146),"")</f>
        <v/>
      </c>
      <c r="BS45" s="355" t="str">
        <f>IF(AND('MAPA DE RIESGOS'!$AP147="Alta",'MAPA DE RIESGOS'!$AR147="Mayor"),CONCATENATE("R",'MAPA DE RIESGOS'!$H147,"C",'MAPA DE RIESGOS'!$AF147),"")</f>
        <v/>
      </c>
      <c r="BT45" s="355" t="str">
        <f>IF(AND('MAPA DE RIESGOS'!$AP148="Alta",'MAPA DE RIESGOS'!$AR148="Mayor"),CONCATENATE("R",'MAPA DE RIESGOS'!$H148,"C",'MAPA DE RIESGOS'!$AF148),"")</f>
        <v/>
      </c>
      <c r="BU45" s="355" t="str">
        <f>IF(AND('MAPA DE RIESGOS'!$AP149="Alta",'MAPA DE RIESGOS'!$AR149="Mayor"),CONCATENATE("R",'MAPA DE RIESGOS'!$H149,"C",'MAPA DE RIESGOS'!$AF149),"")</f>
        <v/>
      </c>
      <c r="BV45" s="355" t="str">
        <f>IF(AND('MAPA DE RIESGOS'!$AP150="Alta",'MAPA DE RIESGOS'!$AR150="Mayor"),CONCATENATE("R",'MAPA DE RIESGOS'!$H150,"C",'MAPA DE RIESGOS'!$AF150),"")</f>
        <v/>
      </c>
      <c r="BW45" s="355" t="str">
        <f>IF(AND('MAPA DE RIESGOS'!$AP151="Alta",'MAPA DE RIESGOS'!$AR151="Mayor"),CONCATENATE("R",'MAPA DE RIESGOS'!$H151,"C",'MAPA DE RIESGOS'!$AF151),"")</f>
        <v/>
      </c>
      <c r="BX45" s="355" t="str">
        <f>IF(AND('MAPA DE RIESGOS'!$AP152="Alta",'MAPA DE RIESGOS'!$AR152="Mayor"),CONCATENATE("R",'MAPA DE RIESGOS'!$H152,"C",'MAPA DE RIESGOS'!$AF152),"")</f>
        <v/>
      </c>
      <c r="BY45" s="355" t="str">
        <f>IF(AND('MAPA DE RIESGOS'!$AP153="Alta",'MAPA DE RIESGOS'!$AR153="Mayor"),CONCATENATE("R",'MAPA DE RIESGOS'!$H153,"C",'MAPA DE RIESGOS'!$AF153),"")</f>
        <v/>
      </c>
      <c r="BZ45" s="355" t="str">
        <f>IF(AND('MAPA DE RIESGOS'!$AP154="Alta",'MAPA DE RIESGOS'!$AR154="Mayor"),CONCATENATE("R",'MAPA DE RIESGOS'!$H154,"C",'MAPA DE RIESGOS'!$AF154),"")</f>
        <v/>
      </c>
      <c r="CA45" s="355" t="str">
        <f>IF(AND('MAPA DE RIESGOS'!$AP155="Alta",'MAPA DE RIESGOS'!$AR155="Mayor"),CONCATENATE("R",'MAPA DE RIESGOS'!$H155,"C",'MAPA DE RIESGOS'!$AF155),"")</f>
        <v/>
      </c>
      <c r="CB45" s="355" t="str">
        <f>IF(AND('MAPA DE RIESGOS'!$AP156="Alta",'MAPA DE RIESGOS'!$AR156="Mayor"),CONCATENATE("R",'MAPA DE RIESGOS'!$H156,"C",'MAPA DE RIESGOS'!$AF156),"")</f>
        <v/>
      </c>
      <c r="CC45" s="356" t="str">
        <f>IF(AND('MAPA DE RIESGOS'!$AP157="Alta",'MAPA DE RIESGOS'!$AR157="Mayor"),CONCATENATE("R",'MAPA DE RIESGOS'!$H157,"C",'MAPA DE RIESGOS'!$AF157),"")</f>
        <v/>
      </c>
      <c r="CD45" s="357" t="str">
        <f>IF(AND('MAPA DE RIESGOS'!$AP140="Alta",'MAPA DE RIESGOS'!$AR140="Catastrófico"),CONCATENATE("R",'MAPA DE RIESGOS'!$H140,"C",'MAPA DE RIESGOS'!$AF140),"")</f>
        <v/>
      </c>
      <c r="CE45" s="357" t="str">
        <f>IF(AND('MAPA DE RIESGOS'!$AP141="Alta",'MAPA DE RIESGOS'!$AR141="Catastrófico"),CONCATENATE("R",'MAPA DE RIESGOS'!$H141,"C",'MAPA DE RIESGOS'!$AF141),"")</f>
        <v/>
      </c>
      <c r="CF45" s="357" t="str">
        <f>IF(AND('MAPA DE RIESGOS'!$AP142="Alta",'MAPA DE RIESGOS'!$AR142="Catastrófico"),CONCATENATE("R",'MAPA DE RIESGOS'!$H142,"C",'MAPA DE RIESGOS'!$AF142),"")</f>
        <v/>
      </c>
      <c r="CG45" s="357" t="str">
        <f>IF(AND('MAPA DE RIESGOS'!$AP143="Alta",'MAPA DE RIESGOS'!$AR143="Catastrófico"),CONCATENATE("R",'MAPA DE RIESGOS'!$H143,"C",'MAPA DE RIESGOS'!$AF143),"")</f>
        <v/>
      </c>
      <c r="CH45" s="357" t="str">
        <f>IF(AND('MAPA DE RIESGOS'!$AP144="Alta",'MAPA DE RIESGOS'!$AR144="Catastrófico"),CONCATENATE("R",'MAPA DE RIESGOS'!$H144,"C",'MAPA DE RIESGOS'!$AF144),"")</f>
        <v/>
      </c>
      <c r="CI45" s="357" t="str">
        <f>IF(AND('MAPA DE RIESGOS'!$AP145="Alta",'MAPA DE RIESGOS'!$AR145="Catastrófico"),CONCATENATE("R",'MAPA DE RIESGOS'!$H145,"C",'MAPA DE RIESGOS'!$AF145),"")</f>
        <v/>
      </c>
      <c r="CJ45" s="357" t="str">
        <f>IF(AND('MAPA DE RIESGOS'!$AP146="Alta",'MAPA DE RIESGOS'!$AR146="Catastrófico"),CONCATENATE("R",'MAPA DE RIESGOS'!$H146,"C",'MAPA DE RIESGOS'!$AF146),"")</f>
        <v/>
      </c>
      <c r="CK45" s="357" t="str">
        <f>IF(AND('MAPA DE RIESGOS'!$AP147="Alta",'MAPA DE RIESGOS'!$AR147="Catastrófico"),CONCATENATE("R",'MAPA DE RIESGOS'!$H147,"C",'MAPA DE RIESGOS'!$AF147),"")</f>
        <v/>
      </c>
      <c r="CL45" s="357" t="str">
        <f>IF(AND('MAPA DE RIESGOS'!$AP148="Alta",'MAPA DE RIESGOS'!$AR148="Catastrófico"),CONCATENATE("R",'MAPA DE RIESGOS'!$H148,"C",'MAPA DE RIESGOS'!$AF148),"")</f>
        <v/>
      </c>
      <c r="CM45" s="357" t="str">
        <f>IF(AND('MAPA DE RIESGOS'!$AP149="Alta",'MAPA DE RIESGOS'!$AR149="Catastrófico"),CONCATENATE("R",'MAPA DE RIESGOS'!$H149,"C",'MAPA DE RIESGOS'!$AF149),"")</f>
        <v/>
      </c>
      <c r="CN45" s="357" t="str">
        <f>IF(AND('MAPA DE RIESGOS'!$AP150="Alta",'MAPA DE RIESGOS'!$AR150="Catastrófico"),CONCATENATE("R",'MAPA DE RIESGOS'!$H150,"C",'MAPA DE RIESGOS'!$AF150),"")</f>
        <v/>
      </c>
      <c r="CO45" s="357" t="str">
        <f>IF(AND('MAPA DE RIESGOS'!$AP151="Alta",'MAPA DE RIESGOS'!$AR151="Catastrófico"),CONCATENATE("R",'MAPA DE RIESGOS'!$H151,"C",'MAPA DE RIESGOS'!$AF151),"")</f>
        <v/>
      </c>
      <c r="CP45" s="357" t="str">
        <f>IF(AND('MAPA DE RIESGOS'!$AP152="Alta",'MAPA DE RIESGOS'!$AR152="Catastrófico"),CONCATENATE("R",'MAPA DE RIESGOS'!$H152,"C",'MAPA DE RIESGOS'!$AF152),"")</f>
        <v/>
      </c>
      <c r="CQ45" s="357" t="str">
        <f>IF(AND('MAPA DE RIESGOS'!$AP153="Alta",'MAPA DE RIESGOS'!$AR153="Catastrófico"),CONCATENATE("R",'MAPA DE RIESGOS'!$H153,"C",'MAPA DE RIESGOS'!$AF153),"")</f>
        <v/>
      </c>
      <c r="CR45" s="357" t="str">
        <f>IF(AND('MAPA DE RIESGOS'!$AP154="Alta",'MAPA DE RIESGOS'!$AR154="Catastrófico"),CONCATENATE("R",'MAPA DE RIESGOS'!$H154,"C",'MAPA DE RIESGOS'!$AF154),"")</f>
        <v/>
      </c>
      <c r="CS45" s="357" t="str">
        <f>IF(AND('MAPA DE RIESGOS'!$AP155="Alta",'MAPA DE RIESGOS'!$AR155="Catastrófico"),CONCATENATE("R",'MAPA DE RIESGOS'!$H155,"C",'MAPA DE RIESGOS'!$AF155),"")</f>
        <v/>
      </c>
      <c r="CT45" s="357" t="str">
        <f>IF(AND('MAPA DE RIESGOS'!$AP156="Alta",'MAPA DE RIESGOS'!$AR156="Catastrófico"),CONCATENATE("R",'MAPA DE RIESGOS'!$H156,"C",'MAPA DE RIESGOS'!$AF156),"")</f>
        <v/>
      </c>
      <c r="CU45" s="358" t="str">
        <f>IF(AND('MAPA DE RIESGOS'!$AP157="Alta",'MAPA DE RIESGOS'!$AR157="Catastrófico"),CONCATENATE("R",'MAPA DE RIESGOS'!$H157,"C",'MAPA DE RIESGOS'!$AF157),"")</f>
        <v/>
      </c>
      <c r="CV45" s="67"/>
      <c r="CW45" s="915"/>
      <c r="CX45" s="916"/>
      <c r="CY45" s="916"/>
      <c r="CZ45" s="916"/>
      <c r="DA45" s="916"/>
      <c r="DB45" s="917"/>
    </row>
    <row r="46" spans="2:106" ht="32.5" customHeight="1">
      <c r="B46" s="893"/>
      <c r="C46" s="893"/>
      <c r="D46" s="894"/>
      <c r="E46" s="882"/>
      <c r="F46" s="883"/>
      <c r="G46" s="883"/>
      <c r="H46" s="883"/>
      <c r="I46" s="883"/>
      <c r="J46" s="367" t="str">
        <f>IF(AND('MAPA DE RIESGOS'!$AP158="Alta",'MAPA DE RIESGOS'!$AR158="Leve"),CONCATENATE("R",'MAPA DE RIESGOS'!$H158,"C",'MAPA DE RIESGOS'!$AF158),"")</f>
        <v/>
      </c>
      <c r="K46" s="368" t="str">
        <f>IF(AND('MAPA DE RIESGOS'!$AP159="Alta",'MAPA DE RIESGOS'!$AR159="Leve"),CONCATENATE("R",'MAPA DE RIESGOS'!$H159,"C",'MAPA DE RIESGOS'!$AF159),"")</f>
        <v/>
      </c>
      <c r="L46" s="368" t="str">
        <f>IF(AND('MAPA DE RIESGOS'!$AP160="Alta",'MAPA DE RIESGOS'!$AR160="Leve"),CONCATENATE("R",'MAPA DE RIESGOS'!$H160,"C",'MAPA DE RIESGOS'!$AF160),"")</f>
        <v/>
      </c>
      <c r="M46" s="368" t="str">
        <f>IF(AND('MAPA DE RIESGOS'!$AP161="Alta",'MAPA DE RIESGOS'!$AR161="Leve"),CONCATENATE("R",'MAPA DE RIESGOS'!$H161,"C",'MAPA DE RIESGOS'!$AF161),"")</f>
        <v/>
      </c>
      <c r="N46" s="368" t="str">
        <f>IF(AND('MAPA DE RIESGOS'!$AP162="Alta",'MAPA DE RIESGOS'!$AR162="Leve"),CONCATENATE("R",'MAPA DE RIESGOS'!$H162,"C",'MAPA DE RIESGOS'!$AF162),"")</f>
        <v/>
      </c>
      <c r="O46" s="368" t="str">
        <f>IF(AND('MAPA DE RIESGOS'!$AP163="Alta",'MAPA DE RIESGOS'!$AR163="Leve"),CONCATENATE("R",'MAPA DE RIESGOS'!$H163,"C",'MAPA DE RIESGOS'!$AF163),"")</f>
        <v/>
      </c>
      <c r="P46" s="368" t="str">
        <f>IF(AND('MAPA DE RIESGOS'!$AP164="Alta",'MAPA DE RIESGOS'!$AR164="Leve"),CONCATENATE("R",'MAPA DE RIESGOS'!$H164,"C",'MAPA DE RIESGOS'!$AF164),"")</f>
        <v/>
      </c>
      <c r="Q46" s="368" t="str">
        <f>IF(AND('MAPA DE RIESGOS'!$AP165="Alta",'MAPA DE RIESGOS'!$AR165="Leve"),CONCATENATE("R",'MAPA DE RIESGOS'!$H165,"C",'MAPA DE RIESGOS'!$AF165),"")</f>
        <v/>
      </c>
      <c r="R46" s="368" t="str">
        <f>IF(AND('MAPA DE RIESGOS'!$AP166="Alta",'MAPA DE RIESGOS'!$AR166="Leve"),CONCATENATE("R",'MAPA DE RIESGOS'!$H166,"C",'MAPA DE RIESGOS'!$AF166),"")</f>
        <v/>
      </c>
      <c r="S46" s="368" t="str">
        <f>IF(AND('MAPA DE RIESGOS'!$AP167="Alta",'MAPA DE RIESGOS'!$AR167="Leve"),CONCATENATE("R",'MAPA DE RIESGOS'!$H167,"C",'MAPA DE RIESGOS'!$AF167),"")</f>
        <v/>
      </c>
      <c r="T46" s="368" t="str">
        <f>IF(AND('MAPA DE RIESGOS'!$AP168="Alta",'MAPA DE RIESGOS'!$AR168="Leve"),CONCATENATE("R",'MAPA DE RIESGOS'!$H168,"C",'MAPA DE RIESGOS'!$AF168),"")</f>
        <v/>
      </c>
      <c r="U46" s="368" t="str">
        <f>IF(AND('MAPA DE RIESGOS'!$AP169="Alta",'MAPA DE RIESGOS'!$AR169="Leve"),CONCATENATE("R",'MAPA DE RIESGOS'!$H169,"C",'MAPA DE RIESGOS'!$AF169),"")</f>
        <v/>
      </c>
      <c r="V46" s="368" t="str">
        <f>IF(AND('MAPA DE RIESGOS'!$AP170="Alta",'MAPA DE RIESGOS'!$AR170="Leve"),CONCATENATE("R",'MAPA DE RIESGOS'!$H170,"C",'MAPA DE RIESGOS'!$AF170),"")</f>
        <v/>
      </c>
      <c r="W46" s="368" t="str">
        <f>IF(AND('MAPA DE RIESGOS'!$AP171="Alta",'MAPA DE RIESGOS'!$AR171="Leve"),CONCATENATE("R",'MAPA DE RIESGOS'!$H171,"C",'MAPA DE RIESGOS'!$AF171),"")</f>
        <v/>
      </c>
      <c r="X46" s="368" t="str">
        <f>IF(AND('MAPA DE RIESGOS'!$AP172="Alta",'MAPA DE RIESGOS'!$AR172="Leve"),CONCATENATE("R",'MAPA DE RIESGOS'!$H172,"C",'MAPA DE RIESGOS'!$AF172),"")</f>
        <v/>
      </c>
      <c r="Y46" s="368" t="str">
        <f>IF(AND('MAPA DE RIESGOS'!$AP173="Alta",'MAPA DE RIESGOS'!$AR173="Leve"),CONCATENATE("R",'MAPA DE RIESGOS'!$H173,"C",'MAPA DE RIESGOS'!$AF173),"")</f>
        <v/>
      </c>
      <c r="Z46" s="368" t="str">
        <f>IF(AND('MAPA DE RIESGOS'!$AP174="Alta",'MAPA DE RIESGOS'!$AR174="Leve"),CONCATENATE("R",'MAPA DE RIESGOS'!$H174,"C",'MAPA DE RIESGOS'!$AF174),"")</f>
        <v/>
      </c>
      <c r="AA46" s="368" t="str">
        <f>IF(AND('MAPA DE RIESGOS'!$AP175="Alta",'MAPA DE RIESGOS'!$AR175="Leve"),CONCATENATE("R",'MAPA DE RIESGOS'!$H175,"C",'MAPA DE RIESGOS'!$AF175),"")</f>
        <v/>
      </c>
      <c r="AB46" s="367" t="str">
        <f>IF(AND('MAPA DE RIESGOS'!$AP158="Alta",'MAPA DE RIESGOS'!$AR158="Menor"),CONCATENATE("R",'MAPA DE RIESGOS'!$H158,"C",'MAPA DE RIESGOS'!$AF158),"")</f>
        <v/>
      </c>
      <c r="AC46" s="368" t="str">
        <f>IF(AND('MAPA DE RIESGOS'!$AP159="Alta",'MAPA DE RIESGOS'!$AR159="Menor"),CONCATENATE("R",'MAPA DE RIESGOS'!$H159,"C",'MAPA DE RIESGOS'!$AF159),"")</f>
        <v/>
      </c>
      <c r="AD46" s="368" t="str">
        <f>IF(AND('MAPA DE RIESGOS'!$AP160="Alta",'MAPA DE RIESGOS'!$AR160="Menor"),CONCATENATE("R",'MAPA DE RIESGOS'!$H160,"C",'MAPA DE RIESGOS'!$AF160),"")</f>
        <v/>
      </c>
      <c r="AE46" s="368" t="str">
        <f>IF(AND('MAPA DE RIESGOS'!$AP161="Alta",'MAPA DE RIESGOS'!$AR161="Menor"),CONCATENATE("R",'MAPA DE RIESGOS'!$H161,"C",'MAPA DE RIESGOS'!$AF161),"")</f>
        <v/>
      </c>
      <c r="AF46" s="368" t="str">
        <f>IF(AND('MAPA DE RIESGOS'!$AP162="Alta",'MAPA DE RIESGOS'!$AR162="Menor"),CONCATENATE("R",'MAPA DE RIESGOS'!$H162,"C",'MAPA DE RIESGOS'!$AF162),"")</f>
        <v/>
      </c>
      <c r="AG46" s="368" t="str">
        <f>IF(AND('MAPA DE RIESGOS'!$AP163="Alta",'MAPA DE RIESGOS'!$AR163="Menor"),CONCATENATE("R",'MAPA DE RIESGOS'!$H163,"C",'MAPA DE RIESGOS'!$AF163),"")</f>
        <v/>
      </c>
      <c r="AH46" s="368" t="str">
        <f>IF(AND('MAPA DE RIESGOS'!$AP164="Alta",'MAPA DE RIESGOS'!$AR164="Menor"),CONCATENATE("R",'MAPA DE RIESGOS'!$H164,"C",'MAPA DE RIESGOS'!$AF164),"")</f>
        <v/>
      </c>
      <c r="AI46" s="368" t="str">
        <f>IF(AND('MAPA DE RIESGOS'!$AP165="Alta",'MAPA DE RIESGOS'!$AR165="Menor"),CONCATENATE("R",'MAPA DE RIESGOS'!$H165,"C",'MAPA DE RIESGOS'!$AF165),"")</f>
        <v/>
      </c>
      <c r="AJ46" s="368" t="str">
        <f>IF(AND('MAPA DE RIESGOS'!$AP166="Alta",'MAPA DE RIESGOS'!$AR166="Menor"),CONCATENATE("R",'MAPA DE RIESGOS'!$H166,"C",'MAPA DE RIESGOS'!$AF166),"")</f>
        <v/>
      </c>
      <c r="AK46" s="368" t="str">
        <f>IF(AND('MAPA DE RIESGOS'!$AP167="Alta",'MAPA DE RIESGOS'!$AR167="Menor"),CONCATENATE("R",'MAPA DE RIESGOS'!$H167,"C",'MAPA DE RIESGOS'!$AF167),"")</f>
        <v/>
      </c>
      <c r="AL46" s="368" t="str">
        <f>IF(AND('MAPA DE RIESGOS'!$AP168="Alta",'MAPA DE RIESGOS'!$AR168="Menor"),CONCATENATE("R",'MAPA DE RIESGOS'!$H168,"C",'MAPA DE RIESGOS'!$AF168),"")</f>
        <v/>
      </c>
      <c r="AM46" s="368" t="str">
        <f>IF(AND('MAPA DE RIESGOS'!$AP169="Alta",'MAPA DE RIESGOS'!$AR169="Menor"),CONCATENATE("R",'MAPA DE RIESGOS'!$H169,"C",'MAPA DE RIESGOS'!$AF169),"")</f>
        <v/>
      </c>
      <c r="AN46" s="368" t="str">
        <f>IF(AND('MAPA DE RIESGOS'!$AP170="Alta",'MAPA DE RIESGOS'!$AR170="Menor"),CONCATENATE("R",'MAPA DE RIESGOS'!$H170,"C",'MAPA DE RIESGOS'!$AF170),"")</f>
        <v/>
      </c>
      <c r="AO46" s="368" t="str">
        <f>IF(AND('MAPA DE RIESGOS'!$AP171="Alta",'MAPA DE RIESGOS'!$AR171="Menor"),CONCATENATE("R",'MAPA DE RIESGOS'!$H171,"C",'MAPA DE RIESGOS'!$AF171),"")</f>
        <v/>
      </c>
      <c r="AP46" s="368" t="str">
        <f>IF(AND('MAPA DE RIESGOS'!$AP172="Alta",'MAPA DE RIESGOS'!$AR172="Menor"),CONCATENATE("R",'MAPA DE RIESGOS'!$H172,"C",'MAPA DE RIESGOS'!$AF172),"")</f>
        <v/>
      </c>
      <c r="AQ46" s="368" t="str">
        <f>IF(AND('MAPA DE RIESGOS'!$AP173="Alta",'MAPA DE RIESGOS'!$AR173="Menor"),CONCATENATE("R",'MAPA DE RIESGOS'!$H173,"C",'MAPA DE RIESGOS'!$AF173),"")</f>
        <v/>
      </c>
      <c r="AR46" s="368" t="str">
        <f>IF(AND('MAPA DE RIESGOS'!$AP174="Alta",'MAPA DE RIESGOS'!$AR174="Menor"),CONCATENATE("R",'MAPA DE RIESGOS'!$H174,"C",'MAPA DE RIESGOS'!$AF174),"")</f>
        <v/>
      </c>
      <c r="AS46" s="369" t="str">
        <f>IF(AND('MAPA DE RIESGOS'!$AP175="Alta",'MAPA DE RIESGOS'!$AR175="Menor"),CONCATENATE("R",'MAPA DE RIESGOS'!$H175,"C",'MAPA DE RIESGOS'!$AF175),"")</f>
        <v/>
      </c>
      <c r="AT46" s="355" t="str">
        <f>IF(AND('MAPA DE RIESGOS'!$AP158="Alta",'MAPA DE RIESGOS'!$AR158="Moderado"),CONCATENATE("R",'MAPA DE RIESGOS'!$H158,"C",'MAPA DE RIESGOS'!$AF158),"")</f>
        <v/>
      </c>
      <c r="AU46" s="355" t="str">
        <f>IF(AND('MAPA DE RIESGOS'!$AP159="Alta",'MAPA DE RIESGOS'!$AR159="Moderado"),CONCATENATE("R",'MAPA DE RIESGOS'!$H159,"C",'MAPA DE RIESGOS'!$AF159),"")</f>
        <v/>
      </c>
      <c r="AV46" s="355" t="str">
        <f>IF(AND('MAPA DE RIESGOS'!$AP160="Alta",'MAPA DE RIESGOS'!$AR160="Moderado"),CONCATENATE("R",'MAPA DE RIESGOS'!$H160,"C",'MAPA DE RIESGOS'!$AF160),"")</f>
        <v/>
      </c>
      <c r="AW46" s="355" t="str">
        <f>IF(AND('MAPA DE RIESGOS'!$AP161="Alta",'MAPA DE RIESGOS'!$AR161="Moderado"),CONCATENATE("R",'MAPA DE RIESGOS'!$H161,"C",'MAPA DE RIESGOS'!$AF161),"")</f>
        <v/>
      </c>
      <c r="AX46" s="355" t="str">
        <f>IF(AND('MAPA DE RIESGOS'!$AP162="Alta",'MAPA DE RIESGOS'!$AR162="Moderado"),CONCATENATE("R",'MAPA DE RIESGOS'!$H162,"C",'MAPA DE RIESGOS'!$AF162),"")</f>
        <v/>
      </c>
      <c r="AY46" s="355" t="str">
        <f>IF(AND('MAPA DE RIESGOS'!$AP163="Alta",'MAPA DE RIESGOS'!$AR163="Moderado"),CONCATENATE("R",'MAPA DE RIESGOS'!$H163,"C",'MAPA DE RIESGOS'!$AF163),"")</f>
        <v/>
      </c>
      <c r="AZ46" s="355" t="str">
        <f>IF(AND('MAPA DE RIESGOS'!$AP164="Alta",'MAPA DE RIESGOS'!$AR164="Moderado"),CONCATENATE("R",'MAPA DE RIESGOS'!$H164,"C",'MAPA DE RIESGOS'!$AF164),"")</f>
        <v/>
      </c>
      <c r="BA46" s="355" t="str">
        <f>IF(AND('MAPA DE RIESGOS'!$AP165="Alta",'MAPA DE RIESGOS'!$AR165="Moderado"),CONCATENATE("R",'MAPA DE RIESGOS'!$H165,"C",'MAPA DE RIESGOS'!$AF165),"")</f>
        <v/>
      </c>
      <c r="BB46" s="355" t="str">
        <f>IF(AND('MAPA DE RIESGOS'!$AP166="Alta",'MAPA DE RIESGOS'!$AR166="Moderado"),CONCATENATE("R",'MAPA DE RIESGOS'!$H166,"C",'MAPA DE RIESGOS'!$AF166),"")</f>
        <v/>
      </c>
      <c r="BC46" s="355" t="str">
        <f>IF(AND('MAPA DE RIESGOS'!$AP167="Alta",'MAPA DE RIESGOS'!$AR167="Moderado"),CONCATENATE("R",'MAPA DE RIESGOS'!$H167,"C",'MAPA DE RIESGOS'!$AF167),"")</f>
        <v/>
      </c>
      <c r="BD46" s="355" t="str">
        <f>IF(AND('MAPA DE RIESGOS'!$AP168="Alta",'MAPA DE RIESGOS'!$AR168="Moderado"),CONCATENATE("R",'MAPA DE RIESGOS'!$H168,"C",'MAPA DE RIESGOS'!$AF168),"")</f>
        <v/>
      </c>
      <c r="BE46" s="355" t="str">
        <f>IF(AND('MAPA DE RIESGOS'!$AP169="Alta",'MAPA DE RIESGOS'!$AR169="Moderado"),CONCATENATE("R",'MAPA DE RIESGOS'!$H169,"C",'MAPA DE RIESGOS'!$AF169),"")</f>
        <v/>
      </c>
      <c r="BF46" s="355" t="str">
        <f>IF(AND('MAPA DE RIESGOS'!$AP170="Alta",'MAPA DE RIESGOS'!$AR170="Moderado"),CONCATENATE("R",'MAPA DE RIESGOS'!$H170,"C",'MAPA DE RIESGOS'!$AF170),"")</f>
        <v/>
      </c>
      <c r="BG46" s="355" t="str">
        <f>IF(AND('MAPA DE RIESGOS'!$AP171="Alta",'MAPA DE RIESGOS'!$AR171="Moderado"),CONCATENATE("R",'MAPA DE RIESGOS'!$H171,"C",'MAPA DE RIESGOS'!$AF171),"")</f>
        <v/>
      </c>
      <c r="BH46" s="355" t="str">
        <f>IF(AND('MAPA DE RIESGOS'!$AP172="Alta",'MAPA DE RIESGOS'!$AR172="Moderado"),CONCATENATE("R",'MAPA DE RIESGOS'!$H172,"C",'MAPA DE RIESGOS'!$AF172),"")</f>
        <v/>
      </c>
      <c r="BI46" s="355" t="str">
        <f>IF(AND('MAPA DE RIESGOS'!$AP173="Alta",'MAPA DE RIESGOS'!$AR173="Moderado"),CONCATENATE("R",'MAPA DE RIESGOS'!$H173,"C",'MAPA DE RIESGOS'!$AF173),"")</f>
        <v/>
      </c>
      <c r="BJ46" s="355" t="str">
        <f>IF(AND('MAPA DE RIESGOS'!$AP174="Alta",'MAPA DE RIESGOS'!$AR174="Moderado"),CONCATENATE("R",'MAPA DE RIESGOS'!$H174,"C",'MAPA DE RIESGOS'!$AF174),"")</f>
        <v/>
      </c>
      <c r="BK46" s="356" t="str">
        <f>IF(AND('MAPA DE RIESGOS'!$AP175="Alta",'MAPA DE RIESGOS'!$AR175="Moderado"),CONCATENATE("R",'MAPA DE RIESGOS'!$H175,"C",'MAPA DE RIESGOS'!$AF175),"")</f>
        <v/>
      </c>
      <c r="BL46" s="355" t="str">
        <f>IF(AND('MAPA DE RIESGOS'!$AP158="Alta",'MAPA DE RIESGOS'!$AR158="Mayor"),CONCATENATE("R",'MAPA DE RIESGOS'!$H158,"C",'MAPA DE RIESGOS'!$AF158),"")</f>
        <v/>
      </c>
      <c r="BM46" s="355" t="str">
        <f>IF(AND('MAPA DE RIESGOS'!$AP159="Alta",'MAPA DE RIESGOS'!$AR159="Mayor"),CONCATENATE("R",'MAPA DE RIESGOS'!$H159,"C",'MAPA DE RIESGOS'!$AF159),"")</f>
        <v/>
      </c>
      <c r="BN46" s="355" t="str">
        <f>IF(AND('MAPA DE RIESGOS'!$AP160="Alta",'MAPA DE RIESGOS'!$AR160="Mayor"),CONCATENATE("R",'MAPA DE RIESGOS'!$H160,"C",'MAPA DE RIESGOS'!$AF160),"")</f>
        <v/>
      </c>
      <c r="BO46" s="355" t="str">
        <f>IF(AND('MAPA DE RIESGOS'!$AP161="Alta",'MAPA DE RIESGOS'!$AR161="Mayor"),CONCATENATE("R",'MAPA DE RIESGOS'!$H161,"C",'MAPA DE RIESGOS'!$AF161),"")</f>
        <v/>
      </c>
      <c r="BP46" s="355" t="str">
        <f>IF(AND('MAPA DE RIESGOS'!$AP162="Alta",'MAPA DE RIESGOS'!$AR162="Mayor"),CONCATENATE("R",'MAPA DE RIESGOS'!$H162,"C",'MAPA DE RIESGOS'!$AF162),"")</f>
        <v/>
      </c>
      <c r="BQ46" s="355" t="str">
        <f>IF(AND('MAPA DE RIESGOS'!$AP163="Alta",'MAPA DE RIESGOS'!$AR163="Mayor"),CONCATENATE("R",'MAPA DE RIESGOS'!$H163,"C",'MAPA DE RIESGOS'!$AF163),"")</f>
        <v/>
      </c>
      <c r="BR46" s="355" t="str">
        <f>IF(AND('MAPA DE RIESGOS'!$AP164="Alta",'MAPA DE RIESGOS'!$AR164="Mayor"),CONCATENATE("R",'MAPA DE RIESGOS'!$H164,"C",'MAPA DE RIESGOS'!$AF164),"")</f>
        <v/>
      </c>
      <c r="BS46" s="355" t="str">
        <f>IF(AND('MAPA DE RIESGOS'!$AP165="Alta",'MAPA DE RIESGOS'!$AR165="Mayor"),CONCATENATE("R",'MAPA DE RIESGOS'!$H165,"C",'MAPA DE RIESGOS'!$AF165),"")</f>
        <v/>
      </c>
      <c r="BT46" s="355" t="str">
        <f>IF(AND('MAPA DE RIESGOS'!$AP166="Alta",'MAPA DE RIESGOS'!$AR166="Mayor"),CONCATENATE("R",'MAPA DE RIESGOS'!$H166,"C",'MAPA DE RIESGOS'!$AF166),"")</f>
        <v/>
      </c>
      <c r="BU46" s="355" t="str">
        <f>IF(AND('MAPA DE RIESGOS'!$AP167="Alta",'MAPA DE RIESGOS'!$AR167="Mayor"),CONCATENATE("R",'MAPA DE RIESGOS'!$H167,"C",'MAPA DE RIESGOS'!$AF167),"")</f>
        <v/>
      </c>
      <c r="BV46" s="355" t="str">
        <f>IF(AND('MAPA DE RIESGOS'!$AP168="Alta",'MAPA DE RIESGOS'!$AR168="Mayor"),CONCATENATE("R",'MAPA DE RIESGOS'!$H168,"C",'MAPA DE RIESGOS'!$AF168),"")</f>
        <v/>
      </c>
      <c r="BW46" s="355" t="str">
        <f>IF(AND('MAPA DE RIESGOS'!$AP169="Alta",'MAPA DE RIESGOS'!$AR169="Mayor"),CONCATENATE("R",'MAPA DE RIESGOS'!$H169,"C",'MAPA DE RIESGOS'!$AF169),"")</f>
        <v/>
      </c>
      <c r="BX46" s="355" t="str">
        <f>IF(AND('MAPA DE RIESGOS'!$AP170="Alta",'MAPA DE RIESGOS'!$AR170="Mayor"),CONCATENATE("R",'MAPA DE RIESGOS'!$H170,"C",'MAPA DE RIESGOS'!$AF170),"")</f>
        <v/>
      </c>
      <c r="BY46" s="355" t="str">
        <f>IF(AND('MAPA DE RIESGOS'!$AP171="Alta",'MAPA DE RIESGOS'!$AR171="Mayor"),CONCATENATE("R",'MAPA DE RIESGOS'!$H171,"C",'MAPA DE RIESGOS'!$AF171),"")</f>
        <v/>
      </c>
      <c r="BZ46" s="355" t="str">
        <f>IF(AND('MAPA DE RIESGOS'!$AP172="Alta",'MAPA DE RIESGOS'!$AR172="Mayor"),CONCATENATE("R",'MAPA DE RIESGOS'!$H172,"C",'MAPA DE RIESGOS'!$AF172),"")</f>
        <v/>
      </c>
      <c r="CA46" s="355" t="str">
        <f>IF(AND('MAPA DE RIESGOS'!$AP173="Alta",'MAPA DE RIESGOS'!$AR173="Mayor"),CONCATENATE("R",'MAPA DE RIESGOS'!$H173,"C",'MAPA DE RIESGOS'!$AF173),"")</f>
        <v/>
      </c>
      <c r="CB46" s="355" t="str">
        <f>IF(AND('MAPA DE RIESGOS'!$AP174="Alta",'MAPA DE RIESGOS'!$AR174="Mayor"),CONCATENATE("R",'MAPA DE RIESGOS'!$H174,"C",'MAPA DE RIESGOS'!$AF174),"")</f>
        <v/>
      </c>
      <c r="CC46" s="356" t="str">
        <f>IF(AND('MAPA DE RIESGOS'!$AP175="Alta",'MAPA DE RIESGOS'!$AR175="Mayor"),CONCATENATE("R",'MAPA DE RIESGOS'!$H175,"C",'MAPA DE RIESGOS'!$AF175),"")</f>
        <v/>
      </c>
      <c r="CD46" s="357" t="str">
        <f>IF(AND('MAPA DE RIESGOS'!$AP158="Alta",'MAPA DE RIESGOS'!$AR158="Catastrófico"),CONCATENATE("R",'MAPA DE RIESGOS'!$H158,"C",'MAPA DE RIESGOS'!$AF158),"")</f>
        <v/>
      </c>
      <c r="CE46" s="357" t="str">
        <f>IF(AND('MAPA DE RIESGOS'!$AP159="Alta",'MAPA DE RIESGOS'!$AR159="Catastrófico"),CONCATENATE("R",'MAPA DE RIESGOS'!$H159,"C",'MAPA DE RIESGOS'!$AF159),"")</f>
        <v/>
      </c>
      <c r="CF46" s="357" t="str">
        <f>IF(AND('MAPA DE RIESGOS'!$AP160="Alta",'MAPA DE RIESGOS'!$AR160="Catastrófico"),CONCATENATE("R",'MAPA DE RIESGOS'!$H160,"C",'MAPA DE RIESGOS'!$AF160),"")</f>
        <v/>
      </c>
      <c r="CG46" s="357" t="str">
        <f>IF(AND('MAPA DE RIESGOS'!$AP161="Alta",'MAPA DE RIESGOS'!$AR161="Catastrófico"),CONCATENATE("R",'MAPA DE RIESGOS'!$H161,"C",'MAPA DE RIESGOS'!$AF161),"")</f>
        <v/>
      </c>
      <c r="CH46" s="357" t="str">
        <f>IF(AND('MAPA DE RIESGOS'!$AP162="Alta",'MAPA DE RIESGOS'!$AR162="Catastrófico"),CONCATENATE("R",'MAPA DE RIESGOS'!$H162,"C",'MAPA DE RIESGOS'!$AF162),"")</f>
        <v/>
      </c>
      <c r="CI46" s="357" t="str">
        <f>IF(AND('MAPA DE RIESGOS'!$AP163="Alta",'MAPA DE RIESGOS'!$AR163="Catastrófico"),CONCATENATE("R",'MAPA DE RIESGOS'!$H163,"C",'MAPA DE RIESGOS'!$AF163),"")</f>
        <v/>
      </c>
      <c r="CJ46" s="357" t="str">
        <f>IF(AND('MAPA DE RIESGOS'!$AP164="Alta",'MAPA DE RIESGOS'!$AR164="Catastrófico"),CONCATENATE("R",'MAPA DE RIESGOS'!$H164,"C",'MAPA DE RIESGOS'!$AF164),"")</f>
        <v/>
      </c>
      <c r="CK46" s="357" t="str">
        <f>IF(AND('MAPA DE RIESGOS'!$AP165="Alta",'MAPA DE RIESGOS'!$AR165="Catastrófico"),CONCATENATE("R",'MAPA DE RIESGOS'!$H165,"C",'MAPA DE RIESGOS'!$AF165),"")</f>
        <v/>
      </c>
      <c r="CL46" s="357" t="str">
        <f>IF(AND('MAPA DE RIESGOS'!$AP166="Alta",'MAPA DE RIESGOS'!$AR166="Catastrófico"),CONCATENATE("R",'MAPA DE RIESGOS'!$H166,"C",'MAPA DE RIESGOS'!$AF166),"")</f>
        <v/>
      </c>
      <c r="CM46" s="357" t="str">
        <f>IF(AND('MAPA DE RIESGOS'!$AP167="Alta",'MAPA DE RIESGOS'!$AR167="Catastrófico"),CONCATENATE("R",'MAPA DE RIESGOS'!$H167,"C",'MAPA DE RIESGOS'!$AF167),"")</f>
        <v/>
      </c>
      <c r="CN46" s="357" t="str">
        <f>IF(AND('MAPA DE RIESGOS'!$AP168="Alta",'MAPA DE RIESGOS'!$AR168="Catastrófico"),CONCATENATE("R",'MAPA DE RIESGOS'!$H168,"C",'MAPA DE RIESGOS'!$AF168),"")</f>
        <v/>
      </c>
      <c r="CO46" s="357" t="str">
        <f>IF(AND('MAPA DE RIESGOS'!$AP169="Alta",'MAPA DE RIESGOS'!$AR169="Catastrófico"),CONCATENATE("R",'MAPA DE RIESGOS'!$H169,"C",'MAPA DE RIESGOS'!$AF169),"")</f>
        <v/>
      </c>
      <c r="CP46" s="357" t="str">
        <f>IF(AND('MAPA DE RIESGOS'!$AP170="Alta",'MAPA DE RIESGOS'!$AR170="Catastrófico"),CONCATENATE("R",'MAPA DE RIESGOS'!$H170,"C",'MAPA DE RIESGOS'!$AF170),"")</f>
        <v/>
      </c>
      <c r="CQ46" s="357" t="str">
        <f>IF(AND('MAPA DE RIESGOS'!$AP171="Alta",'MAPA DE RIESGOS'!$AR171="Catastrófico"),CONCATENATE("R",'MAPA DE RIESGOS'!$H171,"C",'MAPA DE RIESGOS'!$AF171),"")</f>
        <v/>
      </c>
      <c r="CR46" s="357" t="str">
        <f>IF(AND('MAPA DE RIESGOS'!$AP172="Alta",'MAPA DE RIESGOS'!$AR172="Catastrófico"),CONCATENATE("R",'MAPA DE RIESGOS'!$H172,"C",'MAPA DE RIESGOS'!$AF172),"")</f>
        <v/>
      </c>
      <c r="CS46" s="357" t="str">
        <f>IF(AND('MAPA DE RIESGOS'!$AP173="Alta",'MAPA DE RIESGOS'!$AR173="Catastrófico"),CONCATENATE("R",'MAPA DE RIESGOS'!$H173,"C",'MAPA DE RIESGOS'!$AF173),"")</f>
        <v/>
      </c>
      <c r="CT46" s="357" t="str">
        <f>IF(AND('MAPA DE RIESGOS'!$AP174="Alta",'MAPA DE RIESGOS'!$AR174="Catastrófico"),CONCATENATE("R",'MAPA DE RIESGOS'!$H174,"C",'MAPA DE RIESGOS'!$AF174),"")</f>
        <v/>
      </c>
      <c r="CU46" s="358" t="str">
        <f>IF(AND('MAPA DE RIESGOS'!$AP175="Alta",'MAPA DE RIESGOS'!$AR175="Catastrófico"),CONCATENATE("R",'MAPA DE RIESGOS'!$H175,"C",'MAPA DE RIESGOS'!$AF175),"")</f>
        <v/>
      </c>
      <c r="CV46" s="67"/>
      <c r="CW46" s="915"/>
      <c r="CX46" s="916"/>
      <c r="CY46" s="916"/>
      <c r="CZ46" s="916"/>
      <c r="DA46" s="916"/>
      <c r="DB46" s="917"/>
    </row>
    <row r="47" spans="2:106" ht="32.5" customHeight="1">
      <c r="B47" s="893"/>
      <c r="C47" s="893"/>
      <c r="D47" s="894"/>
      <c r="E47" s="882"/>
      <c r="F47" s="883"/>
      <c r="G47" s="883"/>
      <c r="H47" s="883"/>
      <c r="I47" s="883"/>
      <c r="J47" s="367" t="str">
        <f>IF(AND('MAPA DE RIESGOS'!$AP176="Alta",'MAPA DE RIESGOS'!$AR176="Leve"),CONCATENATE("R",'MAPA DE RIESGOS'!$H176,"C",'MAPA DE RIESGOS'!$AF176),"")</f>
        <v/>
      </c>
      <c r="K47" s="368" t="str">
        <f>IF(AND('MAPA DE RIESGOS'!$AP177="Alta",'MAPA DE RIESGOS'!$AR177="Leve"),CONCATENATE("R",'MAPA DE RIESGOS'!$H177,"C",'MAPA DE RIESGOS'!$AF177),"")</f>
        <v/>
      </c>
      <c r="L47" s="368" t="str">
        <f>IF(AND('MAPA DE RIESGOS'!$AP178="Alta",'MAPA DE RIESGOS'!$AR178="Leve"),CONCATENATE("R",'MAPA DE RIESGOS'!$H178,"C",'MAPA DE RIESGOS'!$AF178),"")</f>
        <v/>
      </c>
      <c r="M47" s="368" t="str">
        <f>IF(AND('MAPA DE RIESGOS'!$AP179="Alta",'MAPA DE RIESGOS'!$AR179="Leve"),CONCATENATE("R",'MAPA DE RIESGOS'!$H179,"C",'MAPA DE RIESGOS'!$AF179),"")</f>
        <v/>
      </c>
      <c r="N47" s="368" t="str">
        <f>IF(AND('MAPA DE RIESGOS'!$AP180="Alta",'MAPA DE RIESGOS'!$AR180="Leve"),CONCATENATE("R",'MAPA DE RIESGOS'!$H180,"C",'MAPA DE RIESGOS'!$AF180),"")</f>
        <v/>
      </c>
      <c r="O47" s="368" t="str">
        <f>IF(AND('MAPA DE RIESGOS'!$AP181="Alta",'MAPA DE RIESGOS'!$AR181="Leve"),CONCATENATE("R",'MAPA DE RIESGOS'!$H181,"C",'MAPA DE RIESGOS'!$AF181),"")</f>
        <v/>
      </c>
      <c r="P47" s="368" t="str">
        <f>IF(AND('MAPA DE RIESGOS'!$AP182="Alta",'MAPA DE RIESGOS'!$AR182="Leve"),CONCATENATE("R",'MAPA DE RIESGOS'!$H182,"C",'MAPA DE RIESGOS'!$AF182),"")</f>
        <v/>
      </c>
      <c r="Q47" s="368" t="str">
        <f>IF(AND('MAPA DE RIESGOS'!$AP183="Alta",'MAPA DE RIESGOS'!$AR183="Leve"),CONCATENATE("R",'MAPA DE RIESGOS'!$H183,"C",'MAPA DE RIESGOS'!$AF183),"")</f>
        <v/>
      </c>
      <c r="R47" s="368" t="str">
        <f>IF(AND('MAPA DE RIESGOS'!$AP184="Alta",'MAPA DE RIESGOS'!$AR184="Leve"),CONCATENATE("R",'MAPA DE RIESGOS'!$H184,"C",'MAPA DE RIESGOS'!$AF184),"")</f>
        <v/>
      </c>
      <c r="S47" s="368" t="str">
        <f>IF(AND('MAPA DE RIESGOS'!$AP185="Alta",'MAPA DE RIESGOS'!$AR185="Leve"),CONCATENATE("R",'MAPA DE RIESGOS'!$H185,"C",'MAPA DE RIESGOS'!$AF185),"")</f>
        <v/>
      </c>
      <c r="T47" s="368" t="str">
        <f>IF(AND('MAPA DE RIESGOS'!$AP186="Alta",'MAPA DE RIESGOS'!$AR186="Leve"),CONCATENATE("R",'MAPA DE RIESGOS'!$H186,"C",'MAPA DE RIESGOS'!$AF186),"")</f>
        <v/>
      </c>
      <c r="U47" s="368" t="str">
        <f>IF(AND('MAPA DE RIESGOS'!$AP187="Alta",'MAPA DE RIESGOS'!$AR187="Leve"),CONCATENATE("R",'MAPA DE RIESGOS'!$H187,"C",'MAPA DE RIESGOS'!$AF187),"")</f>
        <v/>
      </c>
      <c r="V47" s="368" t="str">
        <f>IF(AND('MAPA DE RIESGOS'!$AP188="Alta",'MAPA DE RIESGOS'!$AR188="Leve"),CONCATENATE("R",'MAPA DE RIESGOS'!$H188,"C",'MAPA DE RIESGOS'!$AF188),"")</f>
        <v/>
      </c>
      <c r="W47" s="368" t="str">
        <f>IF(AND('MAPA DE RIESGOS'!$AP189="Alta",'MAPA DE RIESGOS'!$AR189="Leve"),CONCATENATE("R",'MAPA DE RIESGOS'!$H189,"C",'MAPA DE RIESGOS'!$AF189),"")</f>
        <v/>
      </c>
      <c r="X47" s="368" t="str">
        <f>IF(AND('MAPA DE RIESGOS'!$AP190="Alta",'MAPA DE RIESGOS'!$AR190="Leve"),CONCATENATE("R",'MAPA DE RIESGOS'!$H190,"C",'MAPA DE RIESGOS'!$AF190),"")</f>
        <v/>
      </c>
      <c r="Y47" s="368" t="str">
        <f>IF(AND('MAPA DE RIESGOS'!$AP191="Alta",'MAPA DE RIESGOS'!$AR191="Leve"),CONCATENATE("R",'MAPA DE RIESGOS'!$H191,"C",'MAPA DE RIESGOS'!$AF191),"")</f>
        <v/>
      </c>
      <c r="Z47" s="368" t="str">
        <f>IF(AND('MAPA DE RIESGOS'!$AP192="Alta",'MAPA DE RIESGOS'!$AR192="Leve"),CONCATENATE("R",'MAPA DE RIESGOS'!$H192,"C",'MAPA DE RIESGOS'!$AF192),"")</f>
        <v/>
      </c>
      <c r="AA47" s="368" t="str">
        <f>IF(AND('MAPA DE RIESGOS'!$AP193="Alta",'MAPA DE RIESGOS'!$AR193="Leve"),CONCATENATE("R",'MAPA DE RIESGOS'!$H193,"C",'MAPA DE RIESGOS'!$AF193),"")</f>
        <v/>
      </c>
      <c r="AB47" s="367" t="str">
        <f>IF(AND('MAPA DE RIESGOS'!$AP176="Alta",'MAPA DE RIESGOS'!$AR176="Menor"),CONCATENATE("R",'MAPA DE RIESGOS'!$H176,"C",'MAPA DE RIESGOS'!$AF176),"")</f>
        <v/>
      </c>
      <c r="AC47" s="368" t="str">
        <f>IF(AND('MAPA DE RIESGOS'!$AP177="Alta",'MAPA DE RIESGOS'!$AR177="Menor"),CONCATENATE("R",'MAPA DE RIESGOS'!$H177,"C",'MAPA DE RIESGOS'!$AF177),"")</f>
        <v/>
      </c>
      <c r="AD47" s="368" t="str">
        <f>IF(AND('MAPA DE RIESGOS'!$AP178="Alta",'MAPA DE RIESGOS'!$AR178="Menor"),CONCATENATE("R",'MAPA DE RIESGOS'!$H178,"C",'MAPA DE RIESGOS'!$AF178),"")</f>
        <v/>
      </c>
      <c r="AE47" s="368" t="str">
        <f>IF(AND('MAPA DE RIESGOS'!$AP179="Alta",'MAPA DE RIESGOS'!$AR179="Menor"),CONCATENATE("R",'MAPA DE RIESGOS'!$H179,"C",'MAPA DE RIESGOS'!$AF179),"")</f>
        <v/>
      </c>
      <c r="AF47" s="368" t="str">
        <f>IF(AND('MAPA DE RIESGOS'!$AP180="Alta",'MAPA DE RIESGOS'!$AR180="Menor"),CONCATENATE("R",'MAPA DE RIESGOS'!$H180,"C",'MAPA DE RIESGOS'!$AF180),"")</f>
        <v/>
      </c>
      <c r="AG47" s="368" t="str">
        <f>IF(AND('MAPA DE RIESGOS'!$AP181="Alta",'MAPA DE RIESGOS'!$AR181="Menor"),CONCATENATE("R",'MAPA DE RIESGOS'!$H181,"C",'MAPA DE RIESGOS'!$AF181),"")</f>
        <v/>
      </c>
      <c r="AH47" s="368" t="str">
        <f>IF(AND('MAPA DE RIESGOS'!$AP182="Alta",'MAPA DE RIESGOS'!$AR182="Menor"),CONCATENATE("R",'MAPA DE RIESGOS'!$H182,"C",'MAPA DE RIESGOS'!$AF182),"")</f>
        <v/>
      </c>
      <c r="AI47" s="368" t="str">
        <f>IF(AND('MAPA DE RIESGOS'!$AP183="Alta",'MAPA DE RIESGOS'!$AR183="Menor"),CONCATENATE("R",'MAPA DE RIESGOS'!$H183,"C",'MAPA DE RIESGOS'!$AF183),"")</f>
        <v/>
      </c>
      <c r="AJ47" s="368" t="str">
        <f>IF(AND('MAPA DE RIESGOS'!$AP184="Alta",'MAPA DE RIESGOS'!$AR184="Menor"),CONCATENATE("R",'MAPA DE RIESGOS'!$H184,"C",'MAPA DE RIESGOS'!$AF184),"")</f>
        <v/>
      </c>
      <c r="AK47" s="368" t="str">
        <f>IF(AND('MAPA DE RIESGOS'!$AP185="Alta",'MAPA DE RIESGOS'!$AR185="Menor"),CONCATENATE("R",'MAPA DE RIESGOS'!$H185,"C",'MAPA DE RIESGOS'!$AF185),"")</f>
        <v/>
      </c>
      <c r="AL47" s="368" t="str">
        <f>IF(AND('MAPA DE RIESGOS'!$AP186="Alta",'MAPA DE RIESGOS'!$AR186="Menor"),CONCATENATE("R",'MAPA DE RIESGOS'!$H186,"C",'MAPA DE RIESGOS'!$AF186),"")</f>
        <v/>
      </c>
      <c r="AM47" s="368" t="str">
        <f>IF(AND('MAPA DE RIESGOS'!$AP187="Alta",'MAPA DE RIESGOS'!$AR187="Menor"),CONCATENATE("R",'MAPA DE RIESGOS'!$H187,"C",'MAPA DE RIESGOS'!$AF187),"")</f>
        <v/>
      </c>
      <c r="AN47" s="368" t="str">
        <f>IF(AND('MAPA DE RIESGOS'!$AP188="Alta",'MAPA DE RIESGOS'!$AR188="Menor"),CONCATENATE("R",'MAPA DE RIESGOS'!$H188,"C",'MAPA DE RIESGOS'!$AF188),"")</f>
        <v/>
      </c>
      <c r="AO47" s="368" t="str">
        <f>IF(AND('MAPA DE RIESGOS'!$AP189="Alta",'MAPA DE RIESGOS'!$AR189="Menor"),CONCATENATE("R",'MAPA DE RIESGOS'!$H189,"C",'MAPA DE RIESGOS'!$AF189),"")</f>
        <v/>
      </c>
      <c r="AP47" s="368" t="str">
        <f>IF(AND('MAPA DE RIESGOS'!$AP190="Alta",'MAPA DE RIESGOS'!$AR190="Menor"),CONCATENATE("R",'MAPA DE RIESGOS'!$H190,"C",'MAPA DE RIESGOS'!$AF190),"")</f>
        <v/>
      </c>
      <c r="AQ47" s="368" t="str">
        <f>IF(AND('MAPA DE RIESGOS'!$AP191="Alta",'MAPA DE RIESGOS'!$AR191="Menor"),CONCATENATE("R",'MAPA DE RIESGOS'!$H191,"C",'MAPA DE RIESGOS'!$AF191),"")</f>
        <v/>
      </c>
      <c r="AR47" s="368" t="str">
        <f>IF(AND('MAPA DE RIESGOS'!$AP192="Alta",'MAPA DE RIESGOS'!$AR192="Menor"),CONCATENATE("R",'MAPA DE RIESGOS'!$H192,"C",'MAPA DE RIESGOS'!$AF192),"")</f>
        <v/>
      </c>
      <c r="AS47" s="369" t="str">
        <f>IF(AND('MAPA DE RIESGOS'!$AP193="Alta",'MAPA DE RIESGOS'!$AR193="Menor"),CONCATENATE("R",'MAPA DE RIESGOS'!$H193,"C",'MAPA DE RIESGOS'!$AF193),"")</f>
        <v/>
      </c>
      <c r="AT47" s="355" t="str">
        <f>IF(AND('MAPA DE RIESGOS'!$AP176="Alta",'MAPA DE RIESGOS'!$AR176="Moderado"),CONCATENATE("R",'MAPA DE RIESGOS'!$H176,"C",'MAPA DE RIESGOS'!$AF176),"")</f>
        <v/>
      </c>
      <c r="AU47" s="355" t="str">
        <f>IF(AND('MAPA DE RIESGOS'!$AP177="Alta",'MAPA DE RIESGOS'!$AR177="Moderado"),CONCATENATE("R",'MAPA DE RIESGOS'!$H177,"C",'MAPA DE RIESGOS'!$AF177),"")</f>
        <v/>
      </c>
      <c r="AV47" s="355" t="str">
        <f>IF(AND('MAPA DE RIESGOS'!$AP178="Alta",'MAPA DE RIESGOS'!$AR178="Moderado"),CONCATENATE("R",'MAPA DE RIESGOS'!$H178,"C",'MAPA DE RIESGOS'!$AF178),"")</f>
        <v/>
      </c>
      <c r="AW47" s="355" t="str">
        <f>IF(AND('MAPA DE RIESGOS'!$AP179="Alta",'MAPA DE RIESGOS'!$AR179="Moderado"),CONCATENATE("R",'MAPA DE RIESGOS'!$H179,"C",'MAPA DE RIESGOS'!$AF179),"")</f>
        <v/>
      </c>
      <c r="AX47" s="355" t="str">
        <f>IF(AND('MAPA DE RIESGOS'!$AP180="Alta",'MAPA DE RIESGOS'!$AR180="Moderado"),CONCATENATE("R",'MAPA DE RIESGOS'!$H180,"C",'MAPA DE RIESGOS'!$AF180),"")</f>
        <v/>
      </c>
      <c r="AY47" s="355" t="str">
        <f>IF(AND('MAPA DE RIESGOS'!$AP181="Alta",'MAPA DE RIESGOS'!$AR181="Moderado"),CONCATENATE("R",'MAPA DE RIESGOS'!$H181,"C",'MAPA DE RIESGOS'!$AF181),"")</f>
        <v/>
      </c>
      <c r="AZ47" s="355" t="str">
        <f>IF(AND('MAPA DE RIESGOS'!$AP182="Alta",'MAPA DE RIESGOS'!$AR182="Moderado"),CONCATENATE("R",'MAPA DE RIESGOS'!$H182,"C",'MAPA DE RIESGOS'!$AF182),"")</f>
        <v/>
      </c>
      <c r="BA47" s="355" t="str">
        <f>IF(AND('MAPA DE RIESGOS'!$AP183="Alta",'MAPA DE RIESGOS'!$AR183="Moderado"),CONCATENATE("R",'MAPA DE RIESGOS'!$H183,"C",'MAPA DE RIESGOS'!$AF183),"")</f>
        <v/>
      </c>
      <c r="BB47" s="355" t="str">
        <f>IF(AND('MAPA DE RIESGOS'!$AP184="Alta",'MAPA DE RIESGOS'!$AR184="Moderado"),CONCATENATE("R",'MAPA DE RIESGOS'!$H184,"C",'MAPA DE RIESGOS'!$AF184),"")</f>
        <v/>
      </c>
      <c r="BC47" s="355" t="str">
        <f>IF(AND('MAPA DE RIESGOS'!$AP185="Alta",'MAPA DE RIESGOS'!$AR185="Moderado"),CONCATENATE("R",'MAPA DE RIESGOS'!$H185,"C",'MAPA DE RIESGOS'!$AF185),"")</f>
        <v/>
      </c>
      <c r="BD47" s="355" t="str">
        <f>IF(AND('MAPA DE RIESGOS'!$AP186="Alta",'MAPA DE RIESGOS'!$AR186="Moderado"),CONCATENATE("R",'MAPA DE RIESGOS'!$H186,"C",'MAPA DE RIESGOS'!$AF186),"")</f>
        <v/>
      </c>
      <c r="BE47" s="355" t="str">
        <f>IF(AND('MAPA DE RIESGOS'!$AP187="Alta",'MAPA DE RIESGOS'!$AR187="Moderado"),CONCATENATE("R",'MAPA DE RIESGOS'!$H187,"C",'MAPA DE RIESGOS'!$AF187),"")</f>
        <v/>
      </c>
      <c r="BF47" s="355" t="str">
        <f>IF(AND('MAPA DE RIESGOS'!$AP188="Alta",'MAPA DE RIESGOS'!$AR188="Moderado"),CONCATENATE("R",'MAPA DE RIESGOS'!$H188,"C",'MAPA DE RIESGOS'!$AF188),"")</f>
        <v/>
      </c>
      <c r="BG47" s="355" t="str">
        <f>IF(AND('MAPA DE RIESGOS'!$AP189="Alta",'MAPA DE RIESGOS'!$AR189="Moderado"),CONCATENATE("R",'MAPA DE RIESGOS'!$H189,"C",'MAPA DE RIESGOS'!$AF189),"")</f>
        <v/>
      </c>
      <c r="BH47" s="355" t="str">
        <f>IF(AND('MAPA DE RIESGOS'!$AP190="Alta",'MAPA DE RIESGOS'!$AR190="Moderado"),CONCATENATE("R",'MAPA DE RIESGOS'!$H190,"C",'MAPA DE RIESGOS'!$AF190),"")</f>
        <v/>
      </c>
      <c r="BI47" s="355" t="str">
        <f>IF(AND('MAPA DE RIESGOS'!$AP191="Alta",'MAPA DE RIESGOS'!$AR191="Moderado"),CONCATENATE("R",'MAPA DE RIESGOS'!$H191,"C",'MAPA DE RIESGOS'!$AF191),"")</f>
        <v/>
      </c>
      <c r="BJ47" s="355" t="str">
        <f>IF(AND('MAPA DE RIESGOS'!$AP192="Alta",'MAPA DE RIESGOS'!$AR192="Moderado"),CONCATENATE("R",'MAPA DE RIESGOS'!$H192,"C",'MAPA DE RIESGOS'!$AF192),"")</f>
        <v/>
      </c>
      <c r="BK47" s="356" t="str">
        <f>IF(AND('MAPA DE RIESGOS'!$AP193="Alta",'MAPA DE RIESGOS'!$AR193="Moderado"),CONCATENATE("R",'MAPA DE RIESGOS'!$H193,"C",'MAPA DE RIESGOS'!$AF193),"")</f>
        <v/>
      </c>
      <c r="BL47" s="355" t="str">
        <f>IF(AND('MAPA DE RIESGOS'!$AP176="Alta",'MAPA DE RIESGOS'!$AR176="Mayor"),CONCATENATE("R",'MAPA DE RIESGOS'!$H176,"C",'MAPA DE RIESGOS'!$AF176),"")</f>
        <v/>
      </c>
      <c r="BM47" s="355" t="str">
        <f>IF(AND('MAPA DE RIESGOS'!$AP177="Alta",'MAPA DE RIESGOS'!$AR177="Mayor"),CONCATENATE("R",'MAPA DE RIESGOS'!$H177,"C",'MAPA DE RIESGOS'!$AF177),"")</f>
        <v/>
      </c>
      <c r="BN47" s="355" t="str">
        <f>IF(AND('MAPA DE RIESGOS'!$AP178="Alta",'MAPA DE RIESGOS'!$AR178="Mayor"),CONCATENATE("R",'MAPA DE RIESGOS'!$H178,"C",'MAPA DE RIESGOS'!$AF178),"")</f>
        <v/>
      </c>
      <c r="BO47" s="355" t="str">
        <f>IF(AND('MAPA DE RIESGOS'!$AP179="Alta",'MAPA DE RIESGOS'!$AR179="Mayor"),CONCATENATE("R",'MAPA DE RIESGOS'!$H179,"C",'MAPA DE RIESGOS'!$AF179),"")</f>
        <v/>
      </c>
      <c r="BP47" s="355" t="str">
        <f>IF(AND('MAPA DE RIESGOS'!$AP180="Alta",'MAPA DE RIESGOS'!$AR180="Mayor"),CONCATENATE("R",'MAPA DE RIESGOS'!$H180,"C",'MAPA DE RIESGOS'!$AF180),"")</f>
        <v/>
      </c>
      <c r="BQ47" s="355" t="str">
        <f>IF(AND('MAPA DE RIESGOS'!$AP181="Alta",'MAPA DE RIESGOS'!$AR181="Mayor"),CONCATENATE("R",'MAPA DE RIESGOS'!$H181,"C",'MAPA DE RIESGOS'!$AF181),"")</f>
        <v/>
      </c>
      <c r="BR47" s="355" t="str">
        <f>IF(AND('MAPA DE RIESGOS'!$AP182="Alta",'MAPA DE RIESGOS'!$AR182="Mayor"),CONCATENATE("R",'MAPA DE RIESGOS'!$H182,"C",'MAPA DE RIESGOS'!$AF182),"")</f>
        <v/>
      </c>
      <c r="BS47" s="355" t="str">
        <f>IF(AND('MAPA DE RIESGOS'!$AP183="Alta",'MAPA DE RIESGOS'!$AR183="Mayor"),CONCATENATE("R",'MAPA DE RIESGOS'!$H183,"C",'MAPA DE RIESGOS'!$AF183),"")</f>
        <v/>
      </c>
      <c r="BT47" s="355" t="str">
        <f>IF(AND('MAPA DE RIESGOS'!$AP184="Alta",'MAPA DE RIESGOS'!$AR184="Mayor"),CONCATENATE("R",'MAPA DE RIESGOS'!$H184,"C",'MAPA DE RIESGOS'!$AF184),"")</f>
        <v/>
      </c>
      <c r="BU47" s="355" t="str">
        <f>IF(AND('MAPA DE RIESGOS'!$AP185="Alta",'MAPA DE RIESGOS'!$AR185="Mayor"),CONCATENATE("R",'MAPA DE RIESGOS'!$H185,"C",'MAPA DE RIESGOS'!$AF185),"")</f>
        <v/>
      </c>
      <c r="BV47" s="355" t="str">
        <f>IF(AND('MAPA DE RIESGOS'!$AP186="Alta",'MAPA DE RIESGOS'!$AR186="Mayor"),CONCATENATE("R",'MAPA DE RIESGOS'!$H186,"C",'MAPA DE RIESGOS'!$AF186),"")</f>
        <v/>
      </c>
      <c r="BW47" s="355" t="str">
        <f>IF(AND('MAPA DE RIESGOS'!$AP187="Alta",'MAPA DE RIESGOS'!$AR187="Mayor"),CONCATENATE("R",'MAPA DE RIESGOS'!$H187,"C",'MAPA DE RIESGOS'!$AF187),"")</f>
        <v/>
      </c>
      <c r="BX47" s="355" t="str">
        <f>IF(AND('MAPA DE RIESGOS'!$AP188="Alta",'MAPA DE RIESGOS'!$AR188="Mayor"),CONCATENATE("R",'MAPA DE RIESGOS'!$H188,"C",'MAPA DE RIESGOS'!$AF188),"")</f>
        <v/>
      </c>
      <c r="BY47" s="355" t="str">
        <f>IF(AND('MAPA DE RIESGOS'!$AP189="Alta",'MAPA DE RIESGOS'!$AR189="Mayor"),CONCATENATE("R",'MAPA DE RIESGOS'!$H189,"C",'MAPA DE RIESGOS'!$AF189),"")</f>
        <v/>
      </c>
      <c r="BZ47" s="355" t="str">
        <f>IF(AND('MAPA DE RIESGOS'!$AP190="Alta",'MAPA DE RIESGOS'!$AR190="Mayor"),CONCATENATE("R",'MAPA DE RIESGOS'!$H190,"C",'MAPA DE RIESGOS'!$AF190),"")</f>
        <v/>
      </c>
      <c r="CA47" s="355" t="str">
        <f>IF(AND('MAPA DE RIESGOS'!$AP191="Alta",'MAPA DE RIESGOS'!$AR191="Mayor"),CONCATENATE("R",'MAPA DE RIESGOS'!$H191,"C",'MAPA DE RIESGOS'!$AF191),"")</f>
        <v/>
      </c>
      <c r="CB47" s="355" t="str">
        <f>IF(AND('MAPA DE RIESGOS'!$AP192="Alta",'MAPA DE RIESGOS'!$AR192="Mayor"),CONCATENATE("R",'MAPA DE RIESGOS'!$H192,"C",'MAPA DE RIESGOS'!$AF192),"")</f>
        <v/>
      </c>
      <c r="CC47" s="356" t="str">
        <f>IF(AND('MAPA DE RIESGOS'!$AP193="Alta",'MAPA DE RIESGOS'!$AR193="Mayor"),CONCATENATE("R",'MAPA DE RIESGOS'!$H193,"C",'MAPA DE RIESGOS'!$AF193),"")</f>
        <v/>
      </c>
      <c r="CD47" s="357" t="str">
        <f>IF(AND('MAPA DE RIESGOS'!$AP176="Alta",'MAPA DE RIESGOS'!$AR176="Catastrófico"),CONCATENATE("R",'MAPA DE RIESGOS'!$H176,"C",'MAPA DE RIESGOS'!$AF176),"")</f>
        <v/>
      </c>
      <c r="CE47" s="357" t="str">
        <f>IF(AND('MAPA DE RIESGOS'!$AP177="Alta",'MAPA DE RIESGOS'!$AR177="Catastrófico"),CONCATENATE("R",'MAPA DE RIESGOS'!$H177,"C",'MAPA DE RIESGOS'!$AF177),"")</f>
        <v/>
      </c>
      <c r="CF47" s="357" t="str">
        <f>IF(AND('MAPA DE RIESGOS'!$AP178="Alta",'MAPA DE RIESGOS'!$AR178="Catastrófico"),CONCATENATE("R",'MAPA DE RIESGOS'!$H178,"C",'MAPA DE RIESGOS'!$AF178),"")</f>
        <v/>
      </c>
      <c r="CG47" s="357" t="str">
        <f>IF(AND('MAPA DE RIESGOS'!$AP179="Alta",'MAPA DE RIESGOS'!$AR179="Catastrófico"),CONCATENATE("R",'MAPA DE RIESGOS'!$H179,"C",'MAPA DE RIESGOS'!$AF179),"")</f>
        <v/>
      </c>
      <c r="CH47" s="357" t="str">
        <f>IF(AND('MAPA DE RIESGOS'!$AP180="Alta",'MAPA DE RIESGOS'!$AR180="Catastrófico"),CONCATENATE("R",'MAPA DE RIESGOS'!$H180,"C",'MAPA DE RIESGOS'!$AF180),"")</f>
        <v/>
      </c>
      <c r="CI47" s="357" t="str">
        <f>IF(AND('MAPA DE RIESGOS'!$AP181="Alta",'MAPA DE RIESGOS'!$AR181="Catastrófico"),CONCATENATE("R",'MAPA DE RIESGOS'!$H181,"C",'MAPA DE RIESGOS'!$AF181),"")</f>
        <v/>
      </c>
      <c r="CJ47" s="357" t="str">
        <f>IF(AND('MAPA DE RIESGOS'!$AP182="Alta",'MAPA DE RIESGOS'!$AR182="Catastrófico"),CONCATENATE("R",'MAPA DE RIESGOS'!$H182,"C",'MAPA DE RIESGOS'!$AF182),"")</f>
        <v/>
      </c>
      <c r="CK47" s="357" t="str">
        <f>IF(AND('MAPA DE RIESGOS'!$AP183="Alta",'MAPA DE RIESGOS'!$AR183="Catastrófico"),CONCATENATE("R",'MAPA DE RIESGOS'!$H183,"C",'MAPA DE RIESGOS'!$AF183),"")</f>
        <v/>
      </c>
      <c r="CL47" s="357" t="str">
        <f>IF(AND('MAPA DE RIESGOS'!$AP184="Alta",'MAPA DE RIESGOS'!$AR184="Catastrófico"),CONCATENATE("R",'MAPA DE RIESGOS'!$H184,"C",'MAPA DE RIESGOS'!$AF184),"")</f>
        <v/>
      </c>
      <c r="CM47" s="357" t="str">
        <f>IF(AND('MAPA DE RIESGOS'!$AP185="Alta",'MAPA DE RIESGOS'!$AR185="Catastrófico"),CONCATENATE("R",'MAPA DE RIESGOS'!$H185,"C",'MAPA DE RIESGOS'!$AF185),"")</f>
        <v/>
      </c>
      <c r="CN47" s="357" t="str">
        <f>IF(AND('MAPA DE RIESGOS'!$AP186="Alta",'MAPA DE RIESGOS'!$AR186="Catastrófico"),CONCATENATE("R",'MAPA DE RIESGOS'!$H186,"C",'MAPA DE RIESGOS'!$AF186),"")</f>
        <v/>
      </c>
      <c r="CO47" s="357" t="str">
        <f>IF(AND('MAPA DE RIESGOS'!$AP187="Alta",'MAPA DE RIESGOS'!$AR187="Catastrófico"),CONCATENATE("R",'MAPA DE RIESGOS'!$H187,"C",'MAPA DE RIESGOS'!$AF187),"")</f>
        <v/>
      </c>
      <c r="CP47" s="357" t="str">
        <f>IF(AND('MAPA DE RIESGOS'!$AP188="Alta",'MAPA DE RIESGOS'!$AR188="Catastrófico"),CONCATENATE("R",'MAPA DE RIESGOS'!$H188,"C",'MAPA DE RIESGOS'!$AF188),"")</f>
        <v/>
      </c>
      <c r="CQ47" s="357" t="str">
        <f>IF(AND('MAPA DE RIESGOS'!$AP189="Alta",'MAPA DE RIESGOS'!$AR189="Catastrófico"),CONCATENATE("R",'MAPA DE RIESGOS'!$H189,"C",'MAPA DE RIESGOS'!$AF189),"")</f>
        <v/>
      </c>
      <c r="CR47" s="357" t="str">
        <f>IF(AND('MAPA DE RIESGOS'!$AP190="Alta",'MAPA DE RIESGOS'!$AR190="Catastrófico"),CONCATENATE("R",'MAPA DE RIESGOS'!$H190,"C",'MAPA DE RIESGOS'!$AF190),"")</f>
        <v/>
      </c>
      <c r="CS47" s="357" t="str">
        <f>IF(AND('MAPA DE RIESGOS'!$AP191="Alta",'MAPA DE RIESGOS'!$AR191="Catastrófico"),CONCATENATE("R",'MAPA DE RIESGOS'!$H191,"C",'MAPA DE RIESGOS'!$AF191),"")</f>
        <v/>
      </c>
      <c r="CT47" s="357" t="str">
        <f>IF(AND('MAPA DE RIESGOS'!$AP192="Alta",'MAPA DE RIESGOS'!$AR192="Catastrófico"),CONCATENATE("R",'MAPA DE RIESGOS'!$H192,"C",'MAPA DE RIESGOS'!$AF192),"")</f>
        <v/>
      </c>
      <c r="CU47" s="358" t="str">
        <f>IF(AND('MAPA DE RIESGOS'!$AP193="Alta",'MAPA DE RIESGOS'!$AR193="Catastrófico"),CONCATENATE("R",'MAPA DE RIESGOS'!$H193,"C",'MAPA DE RIESGOS'!$AF193),"")</f>
        <v/>
      </c>
      <c r="CV47" s="67"/>
      <c r="CW47" s="915"/>
      <c r="CX47" s="916"/>
      <c r="CY47" s="916"/>
      <c r="CZ47" s="916"/>
      <c r="DA47" s="916"/>
      <c r="DB47" s="917"/>
    </row>
    <row r="48" spans="2:106" ht="32.5" customHeight="1">
      <c r="B48" s="893"/>
      <c r="C48" s="893"/>
      <c r="D48" s="894"/>
      <c r="E48" s="882"/>
      <c r="F48" s="883"/>
      <c r="G48" s="883"/>
      <c r="H48" s="883"/>
      <c r="I48" s="883"/>
      <c r="J48" s="367" t="str">
        <f>IF(AND('MAPA DE RIESGOS'!$AP194="Alta",'MAPA DE RIESGOS'!$AR194="Leve"),CONCATENATE("R",'MAPA DE RIESGOS'!$H194,"C",'MAPA DE RIESGOS'!$AF194),"")</f>
        <v/>
      </c>
      <c r="K48" s="368" t="str">
        <f>IF(AND('MAPA DE RIESGOS'!$AP195="Alta",'MAPA DE RIESGOS'!$AR195="Leve"),CONCATENATE("R",'MAPA DE RIESGOS'!$H195,"C",'MAPA DE RIESGOS'!$AF195),"")</f>
        <v/>
      </c>
      <c r="L48" s="368" t="str">
        <f>IF(AND('MAPA DE RIESGOS'!$AP196="Alta",'MAPA DE RIESGOS'!$AR196="Leve"),CONCATENATE("R",'MAPA DE RIESGOS'!$H196,"C",'MAPA DE RIESGOS'!$AF196),"")</f>
        <v/>
      </c>
      <c r="M48" s="368" t="str">
        <f>IF(AND('MAPA DE RIESGOS'!$AP197="Alta",'MAPA DE RIESGOS'!$AR197="Leve"),CONCATENATE("R",'MAPA DE RIESGOS'!$H197,"C",'MAPA DE RIESGOS'!$AF197),"")</f>
        <v/>
      </c>
      <c r="N48" s="368" t="str">
        <f>IF(AND('MAPA DE RIESGOS'!$AP198="Alta",'MAPA DE RIESGOS'!$AR198="Leve"),CONCATENATE("R",'MAPA DE RIESGOS'!$H198,"C",'MAPA DE RIESGOS'!$AF198),"")</f>
        <v/>
      </c>
      <c r="O48" s="368" t="str">
        <f>IF(AND('MAPA DE RIESGOS'!$AP199="Alta",'MAPA DE RIESGOS'!$AR199="Leve"),CONCATENATE("R",'MAPA DE RIESGOS'!$H199,"C",'MAPA DE RIESGOS'!$AF199),"")</f>
        <v/>
      </c>
      <c r="P48" s="368" t="str">
        <f>IF(AND('MAPA DE RIESGOS'!$AP200="Alta",'MAPA DE RIESGOS'!$AR200="Leve"),CONCATENATE("R",'MAPA DE RIESGOS'!$H200,"C",'MAPA DE RIESGOS'!$AF200),"")</f>
        <v/>
      </c>
      <c r="Q48" s="368" t="str">
        <f>IF(AND('MAPA DE RIESGOS'!$AP201="Alta",'MAPA DE RIESGOS'!$AR201="Leve"),CONCATENATE("R",'MAPA DE RIESGOS'!$H201,"C",'MAPA DE RIESGOS'!$AF201),"")</f>
        <v/>
      </c>
      <c r="R48" s="368" t="str">
        <f>IF(AND('MAPA DE RIESGOS'!$AP202="Alta",'MAPA DE RIESGOS'!$AR202="Leve"),CONCATENATE("R",'MAPA DE RIESGOS'!$H202,"C",'MAPA DE RIESGOS'!$AF202),"")</f>
        <v/>
      </c>
      <c r="S48" s="368" t="str">
        <f>IF(AND('MAPA DE RIESGOS'!$AP203="Alta",'MAPA DE RIESGOS'!$AR203="Leve"),CONCATENATE("R",'MAPA DE RIESGOS'!$H203,"C",'MAPA DE RIESGOS'!$AF203),"")</f>
        <v/>
      </c>
      <c r="T48" s="368" t="str">
        <f>IF(AND('MAPA DE RIESGOS'!$AP204="Alta",'MAPA DE RIESGOS'!$AR204="Leve"),CONCATENATE("R",'MAPA DE RIESGOS'!$H204,"C",'MAPA DE RIESGOS'!$AF204),"")</f>
        <v/>
      </c>
      <c r="U48" s="368" t="str">
        <f>IF(AND('MAPA DE RIESGOS'!$AP205="Alta",'MAPA DE RIESGOS'!$AR205="Leve"),CONCATENATE("R",'MAPA DE RIESGOS'!$H205,"C",'MAPA DE RIESGOS'!$AF205),"")</f>
        <v/>
      </c>
      <c r="V48" s="368" t="str">
        <f>IF(AND('MAPA DE RIESGOS'!$AP206="Alta",'MAPA DE RIESGOS'!$AR206="Leve"),CONCATENATE("R",'MAPA DE RIESGOS'!$H206,"C",'MAPA DE RIESGOS'!$AF206),"")</f>
        <v/>
      </c>
      <c r="W48" s="368" t="str">
        <f>IF(AND('MAPA DE RIESGOS'!$AP207="Alta",'MAPA DE RIESGOS'!$AR207="Leve"),CONCATENATE("R",'MAPA DE RIESGOS'!$H207,"C",'MAPA DE RIESGOS'!$AF207),"")</f>
        <v/>
      </c>
      <c r="X48" s="368" t="str">
        <f>IF(AND('MAPA DE RIESGOS'!$AP208="Alta",'MAPA DE RIESGOS'!$AR208="Leve"),CONCATENATE("R",'MAPA DE RIESGOS'!$H208,"C",'MAPA DE RIESGOS'!$AF208),"")</f>
        <v/>
      </c>
      <c r="Y48" s="368" t="str">
        <f>IF(AND('MAPA DE RIESGOS'!$AP209="Alta",'MAPA DE RIESGOS'!$AR209="Leve"),CONCATENATE("R",'MAPA DE RIESGOS'!$H209,"C",'MAPA DE RIESGOS'!$AF209),"")</f>
        <v/>
      </c>
      <c r="Z48" s="368" t="str">
        <f>IF(AND('MAPA DE RIESGOS'!$AP210="Alta",'MAPA DE RIESGOS'!$AR210="Leve"),CONCATENATE("R",'MAPA DE RIESGOS'!$H210,"C",'MAPA DE RIESGOS'!$AF210),"")</f>
        <v/>
      </c>
      <c r="AA48" s="368" t="str">
        <f>IF(AND('MAPA DE RIESGOS'!$AP211="Alta",'MAPA DE RIESGOS'!$AR211="Leve"),CONCATENATE("R",'MAPA DE RIESGOS'!$H211,"C",'MAPA DE RIESGOS'!$AF211),"")</f>
        <v/>
      </c>
      <c r="AB48" s="367" t="str">
        <f>IF(AND('MAPA DE RIESGOS'!$AP194="Alta",'MAPA DE RIESGOS'!$AR194="Menor"),CONCATENATE("R",'MAPA DE RIESGOS'!$H194,"C",'MAPA DE RIESGOS'!$AF194),"")</f>
        <v/>
      </c>
      <c r="AC48" s="368" t="str">
        <f>IF(AND('MAPA DE RIESGOS'!$AP195="Alta",'MAPA DE RIESGOS'!$AR195="Menor"),CONCATENATE("R",'MAPA DE RIESGOS'!$H195,"C",'MAPA DE RIESGOS'!$AF195),"")</f>
        <v/>
      </c>
      <c r="AD48" s="368" t="str">
        <f>IF(AND('MAPA DE RIESGOS'!$AP196="Alta",'MAPA DE RIESGOS'!$AR196="Menor"),CONCATENATE("R",'MAPA DE RIESGOS'!$H196,"C",'MAPA DE RIESGOS'!$AF196),"")</f>
        <v/>
      </c>
      <c r="AE48" s="368" t="str">
        <f>IF(AND('MAPA DE RIESGOS'!$AP197="Alta",'MAPA DE RIESGOS'!$AR197="Menor"),CONCATENATE("R",'MAPA DE RIESGOS'!$H197,"C",'MAPA DE RIESGOS'!$AF197),"")</f>
        <v/>
      </c>
      <c r="AF48" s="368" t="str">
        <f>IF(AND('MAPA DE RIESGOS'!$AP198="Alta",'MAPA DE RIESGOS'!$AR198="Menor"),CONCATENATE("R",'MAPA DE RIESGOS'!$H198,"C",'MAPA DE RIESGOS'!$AF198),"")</f>
        <v/>
      </c>
      <c r="AG48" s="368" t="str">
        <f>IF(AND('MAPA DE RIESGOS'!$AP199="Alta",'MAPA DE RIESGOS'!$AR199="Menor"),CONCATENATE("R",'MAPA DE RIESGOS'!$H199,"C",'MAPA DE RIESGOS'!$AF199),"")</f>
        <v/>
      </c>
      <c r="AH48" s="368" t="str">
        <f>IF(AND('MAPA DE RIESGOS'!$AP200="Alta",'MAPA DE RIESGOS'!$AR200="Menor"),CONCATENATE("R",'MAPA DE RIESGOS'!$H200,"C",'MAPA DE RIESGOS'!$AF200),"")</f>
        <v/>
      </c>
      <c r="AI48" s="368" t="str">
        <f>IF(AND('MAPA DE RIESGOS'!$AP201="Alta",'MAPA DE RIESGOS'!$AR201="Menor"),CONCATENATE("R",'MAPA DE RIESGOS'!$H201,"C",'MAPA DE RIESGOS'!$AF201),"")</f>
        <v/>
      </c>
      <c r="AJ48" s="368" t="str">
        <f>IF(AND('MAPA DE RIESGOS'!$AP202="Alta",'MAPA DE RIESGOS'!$AR202="Menor"),CONCATENATE("R",'MAPA DE RIESGOS'!$H202,"C",'MAPA DE RIESGOS'!$AF202),"")</f>
        <v/>
      </c>
      <c r="AK48" s="368" t="str">
        <f>IF(AND('MAPA DE RIESGOS'!$AP203="Alta",'MAPA DE RIESGOS'!$AR203="Menor"),CONCATENATE("R",'MAPA DE RIESGOS'!$H203,"C",'MAPA DE RIESGOS'!$AF203),"")</f>
        <v/>
      </c>
      <c r="AL48" s="368" t="str">
        <f>IF(AND('MAPA DE RIESGOS'!$AP204="Alta",'MAPA DE RIESGOS'!$AR204="Menor"),CONCATENATE("R",'MAPA DE RIESGOS'!$H204,"C",'MAPA DE RIESGOS'!$AF204),"")</f>
        <v/>
      </c>
      <c r="AM48" s="368" t="str">
        <f>IF(AND('MAPA DE RIESGOS'!$AP205="Alta",'MAPA DE RIESGOS'!$AR205="Menor"),CONCATENATE("R",'MAPA DE RIESGOS'!$H205,"C",'MAPA DE RIESGOS'!$AF205),"")</f>
        <v/>
      </c>
      <c r="AN48" s="368" t="str">
        <f>IF(AND('MAPA DE RIESGOS'!$AP206="Alta",'MAPA DE RIESGOS'!$AR206="Menor"),CONCATENATE("R",'MAPA DE RIESGOS'!$H206,"C",'MAPA DE RIESGOS'!$AF206),"")</f>
        <v/>
      </c>
      <c r="AO48" s="368" t="str">
        <f>IF(AND('MAPA DE RIESGOS'!$AP207="Alta",'MAPA DE RIESGOS'!$AR207="Menor"),CONCATENATE("R",'MAPA DE RIESGOS'!$H207,"C",'MAPA DE RIESGOS'!$AF207),"")</f>
        <v/>
      </c>
      <c r="AP48" s="368" t="str">
        <f>IF(AND('MAPA DE RIESGOS'!$AP208="Alta",'MAPA DE RIESGOS'!$AR208="Menor"),CONCATENATE("R",'MAPA DE RIESGOS'!$H208,"C",'MAPA DE RIESGOS'!$AF208),"")</f>
        <v/>
      </c>
      <c r="AQ48" s="368" t="str">
        <f>IF(AND('MAPA DE RIESGOS'!$AP209="Alta",'MAPA DE RIESGOS'!$AR209="Menor"),CONCATENATE("R",'MAPA DE RIESGOS'!$H209,"C",'MAPA DE RIESGOS'!$AF209),"")</f>
        <v/>
      </c>
      <c r="AR48" s="368" t="str">
        <f>IF(AND('MAPA DE RIESGOS'!$AP210="Alta",'MAPA DE RIESGOS'!$AR210="Menor"),CONCATENATE("R",'MAPA DE RIESGOS'!$H210,"C",'MAPA DE RIESGOS'!$AF210),"")</f>
        <v/>
      </c>
      <c r="AS48" s="369" t="str">
        <f>IF(AND('MAPA DE RIESGOS'!$AP211="Alta",'MAPA DE RIESGOS'!$AR211="Menor"),CONCATENATE("R",'MAPA DE RIESGOS'!$H211,"C",'MAPA DE RIESGOS'!$AF211),"")</f>
        <v/>
      </c>
      <c r="AT48" s="355" t="str">
        <f>IF(AND('MAPA DE RIESGOS'!$AP194="Alta",'MAPA DE RIESGOS'!$AR194="Moderado"),CONCATENATE("R",'MAPA DE RIESGOS'!$H194,"C",'MAPA DE RIESGOS'!$AF194),"")</f>
        <v/>
      </c>
      <c r="AU48" s="355" t="str">
        <f>IF(AND('MAPA DE RIESGOS'!$AP195="Alta",'MAPA DE RIESGOS'!$AR195="Moderado"),CONCATENATE("R",'MAPA DE RIESGOS'!$H195,"C",'MAPA DE RIESGOS'!$AF195),"")</f>
        <v/>
      </c>
      <c r="AV48" s="355" t="str">
        <f>IF(AND('MAPA DE RIESGOS'!$AP196="Alta",'MAPA DE RIESGOS'!$AR196="Moderado"),CONCATENATE("R",'MAPA DE RIESGOS'!$H196,"C",'MAPA DE RIESGOS'!$AF196),"")</f>
        <v/>
      </c>
      <c r="AW48" s="355" t="str">
        <f>IF(AND('MAPA DE RIESGOS'!$AP197="Alta",'MAPA DE RIESGOS'!$AR197="Moderado"),CONCATENATE("R",'MAPA DE RIESGOS'!$H197,"C",'MAPA DE RIESGOS'!$AF197),"")</f>
        <v/>
      </c>
      <c r="AX48" s="355" t="str">
        <f>IF(AND('MAPA DE RIESGOS'!$AP198="Alta",'MAPA DE RIESGOS'!$AR198="Moderado"),CONCATENATE("R",'MAPA DE RIESGOS'!$H198,"C",'MAPA DE RIESGOS'!$AF198),"")</f>
        <v/>
      </c>
      <c r="AY48" s="355" t="str">
        <f>IF(AND('MAPA DE RIESGOS'!$AP199="Alta",'MAPA DE RIESGOS'!$AR199="Moderado"),CONCATENATE("R",'MAPA DE RIESGOS'!$H199,"C",'MAPA DE RIESGOS'!$AF199),"")</f>
        <v/>
      </c>
      <c r="AZ48" s="355" t="str">
        <f>IF(AND('MAPA DE RIESGOS'!$AP200="Alta",'MAPA DE RIESGOS'!$AR200="Moderado"),CONCATENATE("R",'MAPA DE RIESGOS'!$H200,"C",'MAPA DE RIESGOS'!$AF200),"")</f>
        <v/>
      </c>
      <c r="BA48" s="355" t="str">
        <f>IF(AND('MAPA DE RIESGOS'!$AP201="Alta",'MAPA DE RIESGOS'!$AR201="Moderado"),CONCATENATE("R",'MAPA DE RIESGOS'!$H201,"C",'MAPA DE RIESGOS'!$AF201),"")</f>
        <v/>
      </c>
      <c r="BB48" s="355" t="str">
        <f>IF(AND('MAPA DE RIESGOS'!$AP202="Alta",'MAPA DE RIESGOS'!$AR202="Moderado"),CONCATENATE("R",'MAPA DE RIESGOS'!$H202,"C",'MAPA DE RIESGOS'!$AF202),"")</f>
        <v/>
      </c>
      <c r="BC48" s="355" t="str">
        <f>IF(AND('MAPA DE RIESGOS'!$AP203="Alta",'MAPA DE RIESGOS'!$AR203="Moderado"),CONCATENATE("R",'MAPA DE RIESGOS'!$H203,"C",'MAPA DE RIESGOS'!$AF203),"")</f>
        <v/>
      </c>
      <c r="BD48" s="355" t="str">
        <f>IF(AND('MAPA DE RIESGOS'!$AP204="Alta",'MAPA DE RIESGOS'!$AR204="Moderado"),CONCATENATE("R",'MAPA DE RIESGOS'!$H204,"C",'MAPA DE RIESGOS'!$AF204),"")</f>
        <v/>
      </c>
      <c r="BE48" s="355" t="str">
        <f>IF(AND('MAPA DE RIESGOS'!$AP205="Alta",'MAPA DE RIESGOS'!$AR205="Moderado"),CONCATENATE("R",'MAPA DE RIESGOS'!$H205,"C",'MAPA DE RIESGOS'!$AF205),"")</f>
        <v/>
      </c>
      <c r="BF48" s="355" t="str">
        <f>IF(AND('MAPA DE RIESGOS'!$AP206="Alta",'MAPA DE RIESGOS'!$AR206="Moderado"),CONCATENATE("R",'MAPA DE RIESGOS'!$H206,"C",'MAPA DE RIESGOS'!$AF206),"")</f>
        <v/>
      </c>
      <c r="BG48" s="355" t="str">
        <f>IF(AND('MAPA DE RIESGOS'!$AP207="Alta",'MAPA DE RIESGOS'!$AR207="Moderado"),CONCATENATE("R",'MAPA DE RIESGOS'!$H207,"C",'MAPA DE RIESGOS'!$AF207),"")</f>
        <v/>
      </c>
      <c r="BH48" s="355" t="str">
        <f>IF(AND('MAPA DE RIESGOS'!$AP208="Alta",'MAPA DE RIESGOS'!$AR208="Moderado"),CONCATENATE("R",'MAPA DE RIESGOS'!$H208,"C",'MAPA DE RIESGOS'!$AF208),"")</f>
        <v/>
      </c>
      <c r="BI48" s="355" t="str">
        <f>IF(AND('MAPA DE RIESGOS'!$AP209="Alta",'MAPA DE RIESGOS'!$AR209="Moderado"),CONCATENATE("R",'MAPA DE RIESGOS'!$H209,"C",'MAPA DE RIESGOS'!$AF209),"")</f>
        <v/>
      </c>
      <c r="BJ48" s="355" t="str">
        <f>IF(AND('MAPA DE RIESGOS'!$AP210="Alta",'MAPA DE RIESGOS'!$AR210="Moderado"),CONCATENATE("R",'MAPA DE RIESGOS'!$H210,"C",'MAPA DE RIESGOS'!$AF210),"")</f>
        <v/>
      </c>
      <c r="BK48" s="356" t="str">
        <f>IF(AND('MAPA DE RIESGOS'!$AP211="Alta",'MAPA DE RIESGOS'!$AR211="Moderado"),CONCATENATE("R",'MAPA DE RIESGOS'!$H211,"C",'MAPA DE RIESGOS'!$AF211),"")</f>
        <v/>
      </c>
      <c r="BL48" s="355" t="str">
        <f>IF(AND('MAPA DE RIESGOS'!$AP194="Alta",'MAPA DE RIESGOS'!$AR194="Mayor"),CONCATENATE("R",'MAPA DE RIESGOS'!$H194,"C",'MAPA DE RIESGOS'!$AF194),"")</f>
        <v/>
      </c>
      <c r="BM48" s="355" t="str">
        <f>IF(AND('MAPA DE RIESGOS'!$AP195="Alta",'MAPA DE RIESGOS'!$AR195="Mayor"),CONCATENATE("R",'MAPA DE RIESGOS'!$H195,"C",'MAPA DE RIESGOS'!$AF195),"")</f>
        <v/>
      </c>
      <c r="BN48" s="355" t="str">
        <f>IF(AND('MAPA DE RIESGOS'!$AP196="Alta",'MAPA DE RIESGOS'!$AR196="Mayor"),CONCATENATE("R",'MAPA DE RIESGOS'!$H196,"C",'MAPA DE RIESGOS'!$AF196),"")</f>
        <v/>
      </c>
      <c r="BO48" s="355" t="str">
        <f>IF(AND('MAPA DE RIESGOS'!$AP197="Alta",'MAPA DE RIESGOS'!$AR197="Mayor"),CONCATENATE("R",'MAPA DE RIESGOS'!$H197,"C",'MAPA DE RIESGOS'!$AF197),"")</f>
        <v/>
      </c>
      <c r="BP48" s="355" t="str">
        <f>IF(AND('MAPA DE RIESGOS'!$AP198="Alta",'MAPA DE RIESGOS'!$AR198="Mayor"),CONCATENATE("R",'MAPA DE RIESGOS'!$H198,"C",'MAPA DE RIESGOS'!$AF198),"")</f>
        <v/>
      </c>
      <c r="BQ48" s="355" t="str">
        <f>IF(AND('MAPA DE RIESGOS'!$AP199="Alta",'MAPA DE RIESGOS'!$AR199="Mayor"),CONCATENATE("R",'MAPA DE RIESGOS'!$H199,"C",'MAPA DE RIESGOS'!$AF199),"")</f>
        <v/>
      </c>
      <c r="BR48" s="355" t="str">
        <f>IF(AND('MAPA DE RIESGOS'!$AP200="Alta",'MAPA DE RIESGOS'!$AR200="Mayor"),CONCATENATE("R",'MAPA DE RIESGOS'!$H200,"C",'MAPA DE RIESGOS'!$AF200),"")</f>
        <v/>
      </c>
      <c r="BS48" s="355" t="str">
        <f>IF(AND('MAPA DE RIESGOS'!$AP201="Alta",'MAPA DE RIESGOS'!$AR201="Mayor"),CONCATENATE("R",'MAPA DE RIESGOS'!$H201,"C",'MAPA DE RIESGOS'!$AF201),"")</f>
        <v/>
      </c>
      <c r="BT48" s="355" t="str">
        <f>IF(AND('MAPA DE RIESGOS'!$AP202="Alta",'MAPA DE RIESGOS'!$AR202="Mayor"),CONCATENATE("R",'MAPA DE RIESGOS'!$H202,"C",'MAPA DE RIESGOS'!$AF202),"")</f>
        <v/>
      </c>
      <c r="BU48" s="355" t="str">
        <f>IF(AND('MAPA DE RIESGOS'!$AP203="Alta",'MAPA DE RIESGOS'!$AR203="Mayor"),CONCATENATE("R",'MAPA DE RIESGOS'!$H203,"C",'MAPA DE RIESGOS'!$AF203),"")</f>
        <v/>
      </c>
      <c r="BV48" s="355" t="str">
        <f>IF(AND('MAPA DE RIESGOS'!$AP204="Alta",'MAPA DE RIESGOS'!$AR204="Mayor"),CONCATENATE("R",'MAPA DE RIESGOS'!$H204,"C",'MAPA DE RIESGOS'!$AF204),"")</f>
        <v/>
      </c>
      <c r="BW48" s="355" t="str">
        <f>IF(AND('MAPA DE RIESGOS'!$AP205="Alta",'MAPA DE RIESGOS'!$AR205="Mayor"),CONCATENATE("R",'MAPA DE RIESGOS'!$H205,"C",'MAPA DE RIESGOS'!$AF205),"")</f>
        <v/>
      </c>
      <c r="BX48" s="355" t="str">
        <f>IF(AND('MAPA DE RIESGOS'!$AP206="Alta",'MAPA DE RIESGOS'!$AR206="Mayor"),CONCATENATE("R",'MAPA DE RIESGOS'!$H206,"C",'MAPA DE RIESGOS'!$AF206),"")</f>
        <v/>
      </c>
      <c r="BY48" s="355" t="str">
        <f>IF(AND('MAPA DE RIESGOS'!$AP207="Alta",'MAPA DE RIESGOS'!$AR207="Mayor"),CONCATENATE("R",'MAPA DE RIESGOS'!$H207,"C",'MAPA DE RIESGOS'!$AF207),"")</f>
        <v/>
      </c>
      <c r="BZ48" s="355" t="str">
        <f>IF(AND('MAPA DE RIESGOS'!$AP208="Alta",'MAPA DE RIESGOS'!$AR208="Mayor"),CONCATENATE("R",'MAPA DE RIESGOS'!$H208,"C",'MAPA DE RIESGOS'!$AF208),"")</f>
        <v/>
      </c>
      <c r="CA48" s="355" t="str">
        <f>IF(AND('MAPA DE RIESGOS'!$AP209="Alta",'MAPA DE RIESGOS'!$AR209="Mayor"),CONCATENATE("R",'MAPA DE RIESGOS'!$H209,"C",'MAPA DE RIESGOS'!$AF209),"")</f>
        <v/>
      </c>
      <c r="CB48" s="355" t="str">
        <f>IF(AND('MAPA DE RIESGOS'!$AP210="Alta",'MAPA DE RIESGOS'!$AR210="Mayor"),CONCATENATE("R",'MAPA DE RIESGOS'!$H210,"C",'MAPA DE RIESGOS'!$AF210),"")</f>
        <v/>
      </c>
      <c r="CC48" s="356" t="str">
        <f>IF(AND('MAPA DE RIESGOS'!$AP211="Alta",'MAPA DE RIESGOS'!$AR211="Mayor"),CONCATENATE("R",'MAPA DE RIESGOS'!$H211,"C",'MAPA DE RIESGOS'!$AF211),"")</f>
        <v/>
      </c>
      <c r="CD48" s="357" t="str">
        <f>IF(AND('MAPA DE RIESGOS'!$AP194="Alta",'MAPA DE RIESGOS'!$AR194="Catastrófico"),CONCATENATE("R",'MAPA DE RIESGOS'!$H194,"C",'MAPA DE RIESGOS'!$AF194),"")</f>
        <v/>
      </c>
      <c r="CE48" s="357" t="str">
        <f>IF(AND('MAPA DE RIESGOS'!$AP195="Alta",'MAPA DE RIESGOS'!$AR195="Catastrófico"),CONCATENATE("R",'MAPA DE RIESGOS'!$H195,"C",'MAPA DE RIESGOS'!$AF195),"")</f>
        <v/>
      </c>
      <c r="CF48" s="357" t="str">
        <f>IF(AND('MAPA DE RIESGOS'!$AP196="Alta",'MAPA DE RIESGOS'!$AR196="Catastrófico"),CONCATENATE("R",'MAPA DE RIESGOS'!$H196,"C",'MAPA DE RIESGOS'!$AF196),"")</f>
        <v/>
      </c>
      <c r="CG48" s="357" t="str">
        <f>IF(AND('MAPA DE RIESGOS'!$AP197="Alta",'MAPA DE RIESGOS'!$AR197="Catastrófico"),CONCATENATE("R",'MAPA DE RIESGOS'!$H197,"C",'MAPA DE RIESGOS'!$AF197),"")</f>
        <v/>
      </c>
      <c r="CH48" s="357" t="str">
        <f>IF(AND('MAPA DE RIESGOS'!$AP198="Alta",'MAPA DE RIESGOS'!$AR198="Catastrófico"),CONCATENATE("R",'MAPA DE RIESGOS'!$H198,"C",'MAPA DE RIESGOS'!$AF198),"")</f>
        <v/>
      </c>
      <c r="CI48" s="357" t="str">
        <f>IF(AND('MAPA DE RIESGOS'!$AP199="Alta",'MAPA DE RIESGOS'!$AR199="Catastrófico"),CONCATENATE("R",'MAPA DE RIESGOS'!$H199,"C",'MAPA DE RIESGOS'!$AF199),"")</f>
        <v/>
      </c>
      <c r="CJ48" s="357" t="str">
        <f>IF(AND('MAPA DE RIESGOS'!$AP200="Alta",'MAPA DE RIESGOS'!$AR200="Catastrófico"),CONCATENATE("R",'MAPA DE RIESGOS'!$H200,"C",'MAPA DE RIESGOS'!$AF200),"")</f>
        <v/>
      </c>
      <c r="CK48" s="357" t="str">
        <f>IF(AND('MAPA DE RIESGOS'!$AP201="Alta",'MAPA DE RIESGOS'!$AR201="Catastrófico"),CONCATENATE("R",'MAPA DE RIESGOS'!$H201,"C",'MAPA DE RIESGOS'!$AF201),"")</f>
        <v/>
      </c>
      <c r="CL48" s="357" t="str">
        <f>IF(AND('MAPA DE RIESGOS'!$AP202="Alta",'MAPA DE RIESGOS'!$AR202="Catastrófico"),CONCATENATE("R",'MAPA DE RIESGOS'!$H202,"C",'MAPA DE RIESGOS'!$AF202),"")</f>
        <v/>
      </c>
      <c r="CM48" s="357" t="str">
        <f>IF(AND('MAPA DE RIESGOS'!$AP203="Alta",'MAPA DE RIESGOS'!$AR203="Catastrófico"),CONCATENATE("R",'MAPA DE RIESGOS'!$H203,"C",'MAPA DE RIESGOS'!$AF203),"")</f>
        <v/>
      </c>
      <c r="CN48" s="357" t="str">
        <f>IF(AND('MAPA DE RIESGOS'!$AP204="Alta",'MAPA DE RIESGOS'!$AR204="Catastrófico"),CONCATENATE("R",'MAPA DE RIESGOS'!$H204,"C",'MAPA DE RIESGOS'!$AF204),"")</f>
        <v/>
      </c>
      <c r="CO48" s="357" t="str">
        <f>IF(AND('MAPA DE RIESGOS'!$AP205="Alta",'MAPA DE RIESGOS'!$AR205="Catastrófico"),CONCATENATE("R",'MAPA DE RIESGOS'!$H205,"C",'MAPA DE RIESGOS'!$AF205),"")</f>
        <v/>
      </c>
      <c r="CP48" s="357" t="str">
        <f>IF(AND('MAPA DE RIESGOS'!$AP206="Alta",'MAPA DE RIESGOS'!$AR206="Catastrófico"),CONCATENATE("R",'MAPA DE RIESGOS'!$H206,"C",'MAPA DE RIESGOS'!$AF206),"")</f>
        <v/>
      </c>
      <c r="CQ48" s="357" t="str">
        <f>IF(AND('MAPA DE RIESGOS'!$AP207="Alta",'MAPA DE RIESGOS'!$AR207="Catastrófico"),CONCATENATE("R",'MAPA DE RIESGOS'!$H207,"C",'MAPA DE RIESGOS'!$AF207),"")</f>
        <v/>
      </c>
      <c r="CR48" s="357" t="str">
        <f>IF(AND('MAPA DE RIESGOS'!$AP208="Alta",'MAPA DE RIESGOS'!$AR208="Catastrófico"),CONCATENATE("R",'MAPA DE RIESGOS'!$H208,"C",'MAPA DE RIESGOS'!$AF208),"")</f>
        <v/>
      </c>
      <c r="CS48" s="357" t="str">
        <f>IF(AND('MAPA DE RIESGOS'!$AP209="Alta",'MAPA DE RIESGOS'!$AR209="Catastrófico"),CONCATENATE("R",'MAPA DE RIESGOS'!$H209,"C",'MAPA DE RIESGOS'!$AF209),"")</f>
        <v/>
      </c>
      <c r="CT48" s="357" t="str">
        <f>IF(AND('MAPA DE RIESGOS'!$AP210="Alta",'MAPA DE RIESGOS'!$AR210="Catastrófico"),CONCATENATE("R",'MAPA DE RIESGOS'!$H210,"C",'MAPA DE RIESGOS'!$AF210),"")</f>
        <v/>
      </c>
      <c r="CU48" s="358" t="str">
        <f>IF(AND('MAPA DE RIESGOS'!$AP211="Alta",'MAPA DE RIESGOS'!$AR211="Catastrófico"),CONCATENATE("R",'MAPA DE RIESGOS'!$H211,"C",'MAPA DE RIESGOS'!$AF211),"")</f>
        <v/>
      </c>
      <c r="CV48" s="67"/>
      <c r="CW48" s="915"/>
      <c r="CX48" s="916"/>
      <c r="CY48" s="916"/>
      <c r="CZ48" s="916"/>
      <c r="DA48" s="916"/>
      <c r="DB48" s="917"/>
    </row>
    <row r="49" spans="2:106" ht="32.5" customHeight="1">
      <c r="B49" s="893"/>
      <c r="C49" s="893"/>
      <c r="D49" s="894"/>
      <c r="E49" s="882"/>
      <c r="F49" s="883"/>
      <c r="G49" s="883"/>
      <c r="H49" s="883"/>
      <c r="I49" s="883"/>
      <c r="J49" s="367" t="str">
        <f>IF(AND('MAPA DE RIESGOS'!$AP212="Alta",'MAPA DE RIESGOS'!$AR212="Leve"),CONCATENATE("R",'MAPA DE RIESGOS'!$H212,"C",'MAPA DE RIESGOS'!$AF212),"")</f>
        <v/>
      </c>
      <c r="K49" s="368" t="str">
        <f>IF(AND('MAPA DE RIESGOS'!$AP213="Alta",'MAPA DE RIESGOS'!$AR213="Leve"),CONCATENATE("R",'MAPA DE RIESGOS'!$H213,"C",'MAPA DE RIESGOS'!$AF213),"")</f>
        <v/>
      </c>
      <c r="L49" s="368" t="str">
        <f>IF(AND('MAPA DE RIESGOS'!$AP214="Alta",'MAPA DE RIESGOS'!$AR214="Leve"),CONCATENATE("R",'MAPA DE RIESGOS'!$H214,"C",'MAPA DE RIESGOS'!$AF214),"")</f>
        <v/>
      </c>
      <c r="M49" s="368" t="str">
        <f>IF(AND('MAPA DE RIESGOS'!$AP215="Alta",'MAPA DE RIESGOS'!$AR215="Leve"),CONCATENATE("R",'MAPA DE RIESGOS'!$H215,"C",'MAPA DE RIESGOS'!$AF215),"")</f>
        <v/>
      </c>
      <c r="N49" s="368" t="str">
        <f>IF(AND('MAPA DE RIESGOS'!$AP216="Alta",'MAPA DE RIESGOS'!$AR216="Leve"),CONCATENATE("R",'MAPA DE RIESGOS'!$H216,"C",'MAPA DE RIESGOS'!$AF216),"")</f>
        <v/>
      </c>
      <c r="O49" s="368" t="str">
        <f>IF(AND('MAPA DE RIESGOS'!$AP217="Alta",'MAPA DE RIESGOS'!$AR217="Leve"),CONCATENATE("R",'MAPA DE RIESGOS'!$H217,"C",'MAPA DE RIESGOS'!$AF217),"")</f>
        <v/>
      </c>
      <c r="P49" s="368" t="str">
        <f>IF(AND('MAPA DE RIESGOS'!$AP218="Alta",'MAPA DE RIESGOS'!$AR218="Leve"),CONCATENATE("R",'MAPA DE RIESGOS'!$H218,"C",'MAPA DE RIESGOS'!$AF218),"")</f>
        <v/>
      </c>
      <c r="Q49" s="368" t="str">
        <f>IF(AND('MAPA DE RIESGOS'!$AP219="Alta",'MAPA DE RIESGOS'!$AR219="Leve"),CONCATENATE("R",'MAPA DE RIESGOS'!$H219,"C",'MAPA DE RIESGOS'!$AF219),"")</f>
        <v/>
      </c>
      <c r="R49" s="368" t="str">
        <f>IF(AND('MAPA DE RIESGOS'!$AP220="Alta",'MAPA DE RIESGOS'!$AR220="Leve"),CONCATENATE("R",'MAPA DE RIESGOS'!$H220,"C",'MAPA DE RIESGOS'!$AF220),"")</f>
        <v/>
      </c>
      <c r="S49" s="368" t="str">
        <f>IF(AND('MAPA DE RIESGOS'!$AP221="Alta",'MAPA DE RIESGOS'!$AR221="Leve"),CONCATENATE("R",'MAPA DE RIESGOS'!$H221,"C",'MAPA DE RIESGOS'!$AF221),"")</f>
        <v/>
      </c>
      <c r="T49" s="368" t="str">
        <f>IF(AND('MAPA DE RIESGOS'!$AP222="Alta",'MAPA DE RIESGOS'!$AR222="Leve"),CONCATENATE("R",'MAPA DE RIESGOS'!$H222,"C",'MAPA DE RIESGOS'!$AF222),"")</f>
        <v/>
      </c>
      <c r="U49" s="368" t="str">
        <f>IF(AND('MAPA DE RIESGOS'!$AP223="Alta",'MAPA DE RIESGOS'!$AR223="Leve"),CONCATENATE("R",'MAPA DE RIESGOS'!$H223,"C",'MAPA DE RIESGOS'!$AF223),"")</f>
        <v/>
      </c>
      <c r="V49" s="368" t="str">
        <f>IF(AND('MAPA DE RIESGOS'!$AP224="Alta",'MAPA DE RIESGOS'!$AR224="Leve"),CONCATENATE("R",'MAPA DE RIESGOS'!$H224,"C",'MAPA DE RIESGOS'!$AF224),"")</f>
        <v/>
      </c>
      <c r="W49" s="368" t="str">
        <f>IF(AND('MAPA DE RIESGOS'!$AP225="Alta",'MAPA DE RIESGOS'!$AR225="Leve"),CONCATENATE("R",'MAPA DE RIESGOS'!$H225,"C",'MAPA DE RIESGOS'!$AF225),"")</f>
        <v/>
      </c>
      <c r="X49" s="368" t="str">
        <f>IF(AND('MAPA DE RIESGOS'!$AP232="Alta",'MAPA DE RIESGOS'!$AR232="Leve"),CONCATENATE("R",'MAPA DE RIESGOS'!$H232,"C",'MAPA DE RIESGOS'!$AF232),"")</f>
        <v/>
      </c>
      <c r="Y49" s="368" t="str">
        <f>IF(AND('MAPA DE RIESGOS'!$AP233="Alta",'MAPA DE RIESGOS'!$AR233="Leve"),CONCATENATE("R",'MAPA DE RIESGOS'!$H233,"C",'MAPA DE RIESGOS'!$AF233),"")</f>
        <v/>
      </c>
      <c r="Z49" s="368" t="str">
        <f>IF(AND('MAPA DE RIESGOS'!$AP234="Alta",'MAPA DE RIESGOS'!$AR234="Leve"),CONCATENATE("R",'MAPA DE RIESGOS'!$H234,"C",'MAPA DE RIESGOS'!$AF234),"")</f>
        <v/>
      </c>
      <c r="AA49" s="368" t="str">
        <f>IF(AND('MAPA DE RIESGOS'!$AP235="Alta",'MAPA DE RIESGOS'!$AR235="Leve"),CONCATENATE("R",'MAPA DE RIESGOS'!$H235,"C",'MAPA DE RIESGOS'!$AF235),"")</f>
        <v/>
      </c>
      <c r="AB49" s="367" t="str">
        <f>IF(AND('MAPA DE RIESGOS'!$AP212="Alta",'MAPA DE RIESGOS'!$AR212="Menor"),CONCATENATE("R",'MAPA DE RIESGOS'!$H212,"C",'MAPA DE RIESGOS'!$AF212),"")</f>
        <v/>
      </c>
      <c r="AC49" s="368" t="str">
        <f>IF(AND('MAPA DE RIESGOS'!$AP213="Alta",'MAPA DE RIESGOS'!$AR213="Menor"),CONCATENATE("R",'MAPA DE RIESGOS'!$H213,"C",'MAPA DE RIESGOS'!$AF213),"")</f>
        <v/>
      </c>
      <c r="AD49" s="368" t="str">
        <f>IF(AND('MAPA DE RIESGOS'!$AP214="Alta",'MAPA DE RIESGOS'!$AR214="Menor"),CONCATENATE("R",'MAPA DE RIESGOS'!$H214,"C",'MAPA DE RIESGOS'!$AF214),"")</f>
        <v/>
      </c>
      <c r="AE49" s="368" t="str">
        <f>IF(AND('MAPA DE RIESGOS'!$AP215="Alta",'MAPA DE RIESGOS'!$AR215="Menor"),CONCATENATE("R",'MAPA DE RIESGOS'!$H215,"C",'MAPA DE RIESGOS'!$AF215),"")</f>
        <v/>
      </c>
      <c r="AF49" s="368" t="str">
        <f>IF(AND('MAPA DE RIESGOS'!$AP216="Alta",'MAPA DE RIESGOS'!$AR216="Menor"),CONCATENATE("R",'MAPA DE RIESGOS'!$H216,"C",'MAPA DE RIESGOS'!$AF216),"")</f>
        <v/>
      </c>
      <c r="AG49" s="368" t="str">
        <f>IF(AND('MAPA DE RIESGOS'!$AP217="Alta",'MAPA DE RIESGOS'!$AR217="Menor"),CONCATENATE("R",'MAPA DE RIESGOS'!$H217,"C",'MAPA DE RIESGOS'!$AF217),"")</f>
        <v/>
      </c>
      <c r="AH49" s="368" t="str">
        <f>IF(AND('MAPA DE RIESGOS'!$AP218="Alta",'MAPA DE RIESGOS'!$AR218="Menor"),CONCATENATE("R",'MAPA DE RIESGOS'!$H218,"C",'MAPA DE RIESGOS'!$AF218),"")</f>
        <v/>
      </c>
      <c r="AI49" s="368" t="str">
        <f>IF(AND('MAPA DE RIESGOS'!$AP219="Alta",'MAPA DE RIESGOS'!$AR219="Menor"),CONCATENATE("R",'MAPA DE RIESGOS'!$H219,"C",'MAPA DE RIESGOS'!$AF219),"")</f>
        <v/>
      </c>
      <c r="AJ49" s="368" t="str">
        <f>IF(AND('MAPA DE RIESGOS'!$AP220="Alta",'MAPA DE RIESGOS'!$AR220="Menor"),CONCATENATE("R",'MAPA DE RIESGOS'!$H220,"C",'MAPA DE RIESGOS'!$AF220),"")</f>
        <v/>
      </c>
      <c r="AK49" s="368" t="str">
        <f>IF(AND('MAPA DE RIESGOS'!$AP221="Alta",'MAPA DE RIESGOS'!$AR221="Menor"),CONCATENATE("R",'MAPA DE RIESGOS'!$H221,"C",'MAPA DE RIESGOS'!$AF221),"")</f>
        <v/>
      </c>
      <c r="AL49" s="368" t="str">
        <f>IF(AND('MAPA DE RIESGOS'!$AP222="Alta",'MAPA DE RIESGOS'!$AR222="Menor"),CONCATENATE("R",'MAPA DE RIESGOS'!$H222,"C",'MAPA DE RIESGOS'!$AF222),"")</f>
        <v/>
      </c>
      <c r="AM49" s="368" t="str">
        <f>IF(AND('MAPA DE RIESGOS'!$AP223="Alta",'MAPA DE RIESGOS'!$AR223="Menor"),CONCATENATE("R",'MAPA DE RIESGOS'!$H223,"C",'MAPA DE RIESGOS'!$AF223),"")</f>
        <v/>
      </c>
      <c r="AN49" s="368" t="str">
        <f>IF(AND('MAPA DE RIESGOS'!$AP224="Alta",'MAPA DE RIESGOS'!$AR224="Menor"),CONCATENATE("R",'MAPA DE RIESGOS'!$H224,"C",'MAPA DE RIESGOS'!$AF224),"")</f>
        <v/>
      </c>
      <c r="AO49" s="368" t="str">
        <f>IF(AND('MAPA DE RIESGOS'!$AP225="Alta",'MAPA DE RIESGOS'!$AR225="Menor"),CONCATENATE("R",'MAPA DE RIESGOS'!$H225,"C",'MAPA DE RIESGOS'!$AF225),"")</f>
        <v/>
      </c>
      <c r="AP49" s="368" t="str">
        <f>IF(AND('MAPA DE RIESGOS'!$AP232="Alta",'MAPA DE RIESGOS'!$AR232="Menor"),CONCATENATE("R",'MAPA DE RIESGOS'!$H232,"C",'MAPA DE RIESGOS'!$AF232),"")</f>
        <v/>
      </c>
      <c r="AQ49" s="368" t="str">
        <f>IF(AND('MAPA DE RIESGOS'!$AP233="Alta",'MAPA DE RIESGOS'!$AR233="Menor"),CONCATENATE("R",'MAPA DE RIESGOS'!$H233,"C",'MAPA DE RIESGOS'!$AF233),"")</f>
        <v/>
      </c>
      <c r="AR49" s="368" t="str">
        <f>IF(AND('MAPA DE RIESGOS'!$AP234="Alta",'MAPA DE RIESGOS'!$AR234="Menor"),CONCATENATE("R",'MAPA DE RIESGOS'!$H234,"C",'MAPA DE RIESGOS'!$AF234),"")</f>
        <v/>
      </c>
      <c r="AS49" s="369" t="str">
        <f>IF(AND('MAPA DE RIESGOS'!$AP235="Alta",'MAPA DE RIESGOS'!$AR235="Menor"),CONCATENATE("R",'MAPA DE RIESGOS'!$H235,"C",'MAPA DE RIESGOS'!$AF235),"")</f>
        <v/>
      </c>
      <c r="AT49" s="355" t="str">
        <f>IF(AND('MAPA DE RIESGOS'!$AP212="Alta",'MAPA DE RIESGOS'!$AR212="Moderado"),CONCATENATE("R",'MAPA DE RIESGOS'!$H212,"C",'MAPA DE RIESGOS'!$AF212),"")</f>
        <v/>
      </c>
      <c r="AU49" s="355" t="str">
        <f>IF(AND('MAPA DE RIESGOS'!$AP213="Alta",'MAPA DE RIESGOS'!$AR213="Moderado"),CONCATENATE("R",'MAPA DE RIESGOS'!$H213,"C",'MAPA DE RIESGOS'!$AF213),"")</f>
        <v/>
      </c>
      <c r="AV49" s="355" t="str">
        <f>IF(AND('MAPA DE RIESGOS'!$AP214="Alta",'MAPA DE RIESGOS'!$AR214="Moderado"),CONCATENATE("R",'MAPA DE RIESGOS'!$H214,"C",'MAPA DE RIESGOS'!$AF214),"")</f>
        <v/>
      </c>
      <c r="AW49" s="355" t="str">
        <f>IF(AND('MAPA DE RIESGOS'!$AP215="Alta",'MAPA DE RIESGOS'!$AR215="Moderado"),CONCATENATE("R",'MAPA DE RIESGOS'!$H215,"C",'MAPA DE RIESGOS'!$AF215),"")</f>
        <v/>
      </c>
      <c r="AX49" s="355" t="str">
        <f>IF(AND('MAPA DE RIESGOS'!$AP216="Alta",'MAPA DE RIESGOS'!$AR216="Moderado"),CONCATENATE("R",'MAPA DE RIESGOS'!$H216,"C",'MAPA DE RIESGOS'!$AF216),"")</f>
        <v/>
      </c>
      <c r="AY49" s="355" t="str">
        <f>IF(AND('MAPA DE RIESGOS'!$AP217="Alta",'MAPA DE RIESGOS'!$AR217="Moderado"),CONCATENATE("R",'MAPA DE RIESGOS'!$H217,"C",'MAPA DE RIESGOS'!$AF217),"")</f>
        <v/>
      </c>
      <c r="AZ49" s="355" t="str">
        <f>IF(AND('MAPA DE RIESGOS'!$AP218="Alta",'MAPA DE RIESGOS'!$AR218="Moderado"),CONCATENATE("R",'MAPA DE RIESGOS'!$H218,"C",'MAPA DE RIESGOS'!$AF218),"")</f>
        <v/>
      </c>
      <c r="BA49" s="355" t="str">
        <f>IF(AND('MAPA DE RIESGOS'!$AP219="Alta",'MAPA DE RIESGOS'!$AR219="Moderado"),CONCATENATE("R",'MAPA DE RIESGOS'!$H219,"C",'MAPA DE RIESGOS'!$AF219),"")</f>
        <v/>
      </c>
      <c r="BB49" s="355" t="str">
        <f>IF(AND('MAPA DE RIESGOS'!$AP220="Alta",'MAPA DE RIESGOS'!$AR220="Moderado"),CONCATENATE("R",'MAPA DE RIESGOS'!$H220,"C",'MAPA DE RIESGOS'!$AF220),"")</f>
        <v/>
      </c>
      <c r="BC49" s="355" t="str">
        <f>IF(AND('MAPA DE RIESGOS'!$AP221="Alta",'MAPA DE RIESGOS'!$AR221="Moderado"),CONCATENATE("R",'MAPA DE RIESGOS'!$H221,"C",'MAPA DE RIESGOS'!$AF221),"")</f>
        <v/>
      </c>
      <c r="BD49" s="355" t="str">
        <f>IF(AND('MAPA DE RIESGOS'!$AP222="Alta",'MAPA DE RIESGOS'!$AR222="Moderado"),CONCATENATE("R",'MAPA DE RIESGOS'!$H222,"C",'MAPA DE RIESGOS'!$AF222),"")</f>
        <v/>
      </c>
      <c r="BE49" s="355" t="str">
        <f>IF(AND('MAPA DE RIESGOS'!$AP223="Alta",'MAPA DE RIESGOS'!$AR223="Moderado"),CONCATENATE("R",'MAPA DE RIESGOS'!$H223,"C",'MAPA DE RIESGOS'!$AF223),"")</f>
        <v/>
      </c>
      <c r="BF49" s="355" t="str">
        <f>IF(AND('MAPA DE RIESGOS'!$AP224="Alta",'MAPA DE RIESGOS'!$AR224="Moderado"),CONCATENATE("R",'MAPA DE RIESGOS'!$H224,"C",'MAPA DE RIESGOS'!$AF224),"")</f>
        <v/>
      </c>
      <c r="BG49" s="355" t="str">
        <f>IF(AND('MAPA DE RIESGOS'!$AP225="Alta",'MAPA DE RIESGOS'!$AR225="Moderado"),CONCATENATE("R",'MAPA DE RIESGOS'!$H225,"C",'MAPA DE RIESGOS'!$AF225),"")</f>
        <v/>
      </c>
      <c r="BH49" s="355" t="str">
        <f>IF(AND('MAPA DE RIESGOS'!$AP232="Alta",'MAPA DE RIESGOS'!$AR232="Moderado"),CONCATENATE("R",'MAPA DE RIESGOS'!$H232,"C",'MAPA DE RIESGOS'!$AF232),"")</f>
        <v/>
      </c>
      <c r="BI49" s="355" t="str">
        <f>IF(AND('MAPA DE RIESGOS'!$AP233="Alta",'MAPA DE RIESGOS'!$AR233="Moderado"),CONCATENATE("R",'MAPA DE RIESGOS'!$H233,"C",'MAPA DE RIESGOS'!$AF233),"")</f>
        <v/>
      </c>
      <c r="BJ49" s="355" t="str">
        <f>IF(AND('MAPA DE RIESGOS'!$AP234="Alta",'MAPA DE RIESGOS'!$AR234="Moderado"),CONCATENATE("R",'MAPA DE RIESGOS'!$H234,"C",'MAPA DE RIESGOS'!$AF234),"")</f>
        <v/>
      </c>
      <c r="BK49" s="356" t="str">
        <f>IF(AND('MAPA DE RIESGOS'!$AP235="Alta",'MAPA DE RIESGOS'!$AR235="Moderado"),CONCATENATE("R",'MAPA DE RIESGOS'!$H235,"C",'MAPA DE RIESGOS'!$AF235),"")</f>
        <v/>
      </c>
      <c r="BL49" s="355" t="str">
        <f>IF(AND('MAPA DE RIESGOS'!$AP212="Alta",'MAPA DE RIESGOS'!$AR212="Mayor"),CONCATENATE("R",'MAPA DE RIESGOS'!$H212,"C",'MAPA DE RIESGOS'!$AF212),"")</f>
        <v/>
      </c>
      <c r="BM49" s="355" t="str">
        <f>IF(AND('MAPA DE RIESGOS'!$AP213="Alta",'MAPA DE RIESGOS'!$AR213="Mayor"),CONCATENATE("R",'MAPA DE RIESGOS'!$H213,"C",'MAPA DE RIESGOS'!$AF213),"")</f>
        <v/>
      </c>
      <c r="BN49" s="355" t="str">
        <f>IF(AND('MAPA DE RIESGOS'!$AP214="Alta",'MAPA DE RIESGOS'!$AR214="Mayor"),CONCATENATE("R",'MAPA DE RIESGOS'!$H214,"C",'MAPA DE RIESGOS'!$AF214),"")</f>
        <v/>
      </c>
      <c r="BO49" s="355" t="str">
        <f>IF(AND('MAPA DE RIESGOS'!$AP215="Alta",'MAPA DE RIESGOS'!$AR215="Mayor"),CONCATENATE("R",'MAPA DE RIESGOS'!$H215,"C",'MAPA DE RIESGOS'!$AF215),"")</f>
        <v/>
      </c>
      <c r="BP49" s="355" t="str">
        <f>IF(AND('MAPA DE RIESGOS'!$AP216="Alta",'MAPA DE RIESGOS'!$AR216="Mayor"),CONCATENATE("R",'MAPA DE RIESGOS'!$H216,"C",'MAPA DE RIESGOS'!$AF216),"")</f>
        <v/>
      </c>
      <c r="BQ49" s="355" t="str">
        <f>IF(AND('MAPA DE RIESGOS'!$AP217="Alta",'MAPA DE RIESGOS'!$AR217="Mayor"),CONCATENATE("R",'MAPA DE RIESGOS'!$H217,"C",'MAPA DE RIESGOS'!$AF217),"")</f>
        <v/>
      </c>
      <c r="BR49" s="355" t="str">
        <f>IF(AND('MAPA DE RIESGOS'!$AP218="Alta",'MAPA DE RIESGOS'!$AR218="Mayor"),CONCATENATE("R",'MAPA DE RIESGOS'!$H218,"C",'MAPA DE RIESGOS'!$AF218),"")</f>
        <v/>
      </c>
      <c r="BS49" s="355" t="str">
        <f>IF(AND('MAPA DE RIESGOS'!$AP219="Alta",'MAPA DE RIESGOS'!$AR219="Mayor"),CONCATENATE("R",'MAPA DE RIESGOS'!$H219,"C",'MAPA DE RIESGOS'!$AF219),"")</f>
        <v/>
      </c>
      <c r="BT49" s="355" t="str">
        <f>IF(AND('MAPA DE RIESGOS'!$AP220="Alta",'MAPA DE RIESGOS'!$AR220="Mayor"),CONCATENATE("R",'MAPA DE RIESGOS'!$H220,"C",'MAPA DE RIESGOS'!$AF220),"")</f>
        <v/>
      </c>
      <c r="BU49" s="355" t="str">
        <f>IF(AND('MAPA DE RIESGOS'!$AP221="Alta",'MAPA DE RIESGOS'!$AR221="Mayor"),CONCATENATE("R",'MAPA DE RIESGOS'!$H221,"C",'MAPA DE RIESGOS'!$AF221),"")</f>
        <v/>
      </c>
      <c r="BV49" s="355" t="str">
        <f>IF(AND('MAPA DE RIESGOS'!$AP222="Alta",'MAPA DE RIESGOS'!$AR222="Mayor"),CONCATENATE("R",'MAPA DE RIESGOS'!$H222,"C",'MAPA DE RIESGOS'!$AF222),"")</f>
        <v/>
      </c>
      <c r="BW49" s="355" t="str">
        <f>IF(AND('MAPA DE RIESGOS'!$AP223="Alta",'MAPA DE RIESGOS'!$AR223="Mayor"),CONCATENATE("R",'MAPA DE RIESGOS'!$H223,"C",'MAPA DE RIESGOS'!$AF223),"")</f>
        <v/>
      </c>
      <c r="BX49" s="355" t="str">
        <f>IF(AND('MAPA DE RIESGOS'!$AP224="Alta",'MAPA DE RIESGOS'!$AR224="Mayor"),CONCATENATE("R",'MAPA DE RIESGOS'!$H224,"C",'MAPA DE RIESGOS'!$AF224),"")</f>
        <v/>
      </c>
      <c r="BY49" s="355" t="str">
        <f>IF(AND('MAPA DE RIESGOS'!$AP225="Alta",'MAPA DE RIESGOS'!$AR225="Mayor"),CONCATENATE("R",'MAPA DE RIESGOS'!$H225,"C",'MAPA DE RIESGOS'!$AF225),"")</f>
        <v/>
      </c>
      <c r="BZ49" s="355" t="str">
        <f>IF(AND('MAPA DE RIESGOS'!$AP232="Alta",'MAPA DE RIESGOS'!$AR232="Mayor"),CONCATENATE("R",'MAPA DE RIESGOS'!$H232,"C",'MAPA DE RIESGOS'!$AF232),"")</f>
        <v/>
      </c>
      <c r="CA49" s="355" t="str">
        <f>IF(AND('MAPA DE RIESGOS'!$AP233="Alta",'MAPA DE RIESGOS'!$AR233="Mayor"),CONCATENATE("R",'MAPA DE RIESGOS'!$H233,"C",'MAPA DE RIESGOS'!$AF233),"")</f>
        <v/>
      </c>
      <c r="CB49" s="355" t="str">
        <f>IF(AND('MAPA DE RIESGOS'!$AP234="Alta",'MAPA DE RIESGOS'!$AR234="Mayor"),CONCATENATE("R",'MAPA DE RIESGOS'!$H234,"C",'MAPA DE RIESGOS'!$AF234),"")</f>
        <v/>
      </c>
      <c r="CC49" s="356" t="str">
        <f>IF(AND('MAPA DE RIESGOS'!$AP235="Alta",'MAPA DE RIESGOS'!$AR235="Mayor"),CONCATENATE("R",'MAPA DE RIESGOS'!$H235,"C",'MAPA DE RIESGOS'!$AF235),"")</f>
        <v/>
      </c>
      <c r="CD49" s="357" t="str">
        <f>IF(AND('MAPA DE RIESGOS'!$AP212="Alta",'MAPA DE RIESGOS'!$AR212="Catastrófico"),CONCATENATE("R",'MAPA DE RIESGOS'!$H212,"C",'MAPA DE RIESGOS'!$AF212),"")</f>
        <v/>
      </c>
      <c r="CE49" s="357" t="str">
        <f>IF(AND('MAPA DE RIESGOS'!$AP213="Alta",'MAPA DE RIESGOS'!$AR213="Catastrófico"),CONCATENATE("R",'MAPA DE RIESGOS'!$H213,"C",'MAPA DE RIESGOS'!$AF213),"")</f>
        <v/>
      </c>
      <c r="CF49" s="357" t="str">
        <f>IF(AND('MAPA DE RIESGOS'!$AP214="Alta",'MAPA DE RIESGOS'!$AR214="Catastrófico"),CONCATENATE("R",'MAPA DE RIESGOS'!$H214,"C",'MAPA DE RIESGOS'!$AF214),"")</f>
        <v/>
      </c>
      <c r="CG49" s="357" t="str">
        <f>IF(AND('MAPA DE RIESGOS'!$AP215="Alta",'MAPA DE RIESGOS'!$AR215="Catastrófico"),CONCATENATE("R",'MAPA DE RIESGOS'!$H215,"C",'MAPA DE RIESGOS'!$AF215),"")</f>
        <v/>
      </c>
      <c r="CH49" s="357" t="str">
        <f>IF(AND('MAPA DE RIESGOS'!$AP216="Alta",'MAPA DE RIESGOS'!$AR216="Catastrófico"),CONCATENATE("R",'MAPA DE RIESGOS'!$H216,"C",'MAPA DE RIESGOS'!$AF216),"")</f>
        <v/>
      </c>
      <c r="CI49" s="357" t="str">
        <f>IF(AND('MAPA DE RIESGOS'!$AP217="Alta",'MAPA DE RIESGOS'!$AR217="Catastrófico"),CONCATENATE("R",'MAPA DE RIESGOS'!$H217,"C",'MAPA DE RIESGOS'!$AF217),"")</f>
        <v/>
      </c>
      <c r="CJ49" s="357" t="str">
        <f>IF(AND('MAPA DE RIESGOS'!$AP218="Alta",'MAPA DE RIESGOS'!$AR218="Catastrófico"),CONCATENATE("R",'MAPA DE RIESGOS'!$H218,"C",'MAPA DE RIESGOS'!$AF218),"")</f>
        <v/>
      </c>
      <c r="CK49" s="357" t="str">
        <f>IF(AND('MAPA DE RIESGOS'!$AP219="Alta",'MAPA DE RIESGOS'!$AR219="Catastrófico"),CONCATENATE("R",'MAPA DE RIESGOS'!$H219,"C",'MAPA DE RIESGOS'!$AF219),"")</f>
        <v/>
      </c>
      <c r="CL49" s="357" t="str">
        <f>IF(AND('MAPA DE RIESGOS'!$AP220="Alta",'MAPA DE RIESGOS'!$AR220="Catastrófico"),CONCATENATE("R",'MAPA DE RIESGOS'!$H220,"C",'MAPA DE RIESGOS'!$AF220),"")</f>
        <v/>
      </c>
      <c r="CM49" s="357" t="str">
        <f>IF(AND('MAPA DE RIESGOS'!$AP221="Alta",'MAPA DE RIESGOS'!$AR221="Catastrófico"),CONCATENATE("R",'MAPA DE RIESGOS'!$H221,"C",'MAPA DE RIESGOS'!$AF221),"")</f>
        <v/>
      </c>
      <c r="CN49" s="357" t="str">
        <f>IF(AND('MAPA DE RIESGOS'!$AP222="Alta",'MAPA DE RIESGOS'!$AR222="Catastrófico"),CONCATENATE("R",'MAPA DE RIESGOS'!$H222,"C",'MAPA DE RIESGOS'!$AF222),"")</f>
        <v/>
      </c>
      <c r="CO49" s="357" t="str">
        <f>IF(AND('MAPA DE RIESGOS'!$AP223="Alta",'MAPA DE RIESGOS'!$AR223="Catastrófico"),CONCATENATE("R",'MAPA DE RIESGOS'!$H223,"C",'MAPA DE RIESGOS'!$AF223),"")</f>
        <v/>
      </c>
      <c r="CP49" s="357" t="str">
        <f>IF(AND('MAPA DE RIESGOS'!$AP224="Alta",'MAPA DE RIESGOS'!$AR224="Catastrófico"),CONCATENATE("R",'MAPA DE RIESGOS'!$H224,"C",'MAPA DE RIESGOS'!$AF224),"")</f>
        <v/>
      </c>
      <c r="CQ49" s="357" t="str">
        <f>IF(AND('MAPA DE RIESGOS'!$AP225="Alta",'MAPA DE RIESGOS'!$AR225="Catastrófico"),CONCATENATE("R",'MAPA DE RIESGOS'!$H225,"C",'MAPA DE RIESGOS'!$AF225),"")</f>
        <v/>
      </c>
      <c r="CR49" s="357" t="str">
        <f>IF(AND('MAPA DE RIESGOS'!$AP232="Alta",'MAPA DE RIESGOS'!$AR232="Catastrófico"),CONCATENATE("R",'MAPA DE RIESGOS'!$H232,"C",'MAPA DE RIESGOS'!$AF232),"")</f>
        <v/>
      </c>
      <c r="CS49" s="357" t="str">
        <f>IF(AND('MAPA DE RIESGOS'!$AP233="Alta",'MAPA DE RIESGOS'!$AR233="Catastrófico"),CONCATENATE("R",'MAPA DE RIESGOS'!$H233,"C",'MAPA DE RIESGOS'!$AF233),"")</f>
        <v/>
      </c>
      <c r="CT49" s="357" t="str">
        <f>IF(AND('MAPA DE RIESGOS'!$AP234="Alta",'MAPA DE RIESGOS'!$AR234="Catastrófico"),CONCATENATE("R",'MAPA DE RIESGOS'!$H234,"C",'MAPA DE RIESGOS'!$AF234),"")</f>
        <v/>
      </c>
      <c r="CU49" s="358" t="str">
        <f>IF(AND('MAPA DE RIESGOS'!$AP235="Alta",'MAPA DE RIESGOS'!$AR235="Catastrófico"),CONCATENATE("R",'MAPA DE RIESGOS'!$H235,"C",'MAPA DE RIESGOS'!$AF235),"")</f>
        <v/>
      </c>
      <c r="CV49" s="67"/>
      <c r="CW49" s="915"/>
      <c r="CX49" s="916"/>
      <c r="CY49" s="916"/>
      <c r="CZ49" s="916"/>
      <c r="DA49" s="916"/>
      <c r="DB49" s="917"/>
    </row>
    <row r="50" spans="2:106" ht="32.5" customHeight="1">
      <c r="B50" s="893"/>
      <c r="C50" s="893"/>
      <c r="D50" s="894"/>
      <c r="E50" s="882"/>
      <c r="F50" s="883"/>
      <c r="G50" s="883"/>
      <c r="H50" s="883"/>
      <c r="I50" s="883"/>
      <c r="J50" s="367" t="str">
        <f>IF(AND('MAPA DE RIESGOS'!$AP236="Alta",'MAPA DE RIESGOS'!$AR236="Leve"),CONCATENATE("R",'MAPA DE RIESGOS'!$H236,"C",'MAPA DE RIESGOS'!$AF236),"")</f>
        <v/>
      </c>
      <c r="K50" s="368" t="str">
        <f>IF(AND('MAPA DE RIESGOS'!$AP237="Alta",'MAPA DE RIESGOS'!$AR237="Leve"),CONCATENATE("R",'MAPA DE RIESGOS'!$H237,"C",'MAPA DE RIESGOS'!$AF237),"")</f>
        <v/>
      </c>
      <c r="L50" s="368" t="str">
        <f>IF(AND('MAPA DE RIESGOS'!$AP238="Alta",'MAPA DE RIESGOS'!$AR238="Leve"),CONCATENATE("R",'MAPA DE RIESGOS'!$H238,"C",'MAPA DE RIESGOS'!$AF238),"")</f>
        <v/>
      </c>
      <c r="M50" s="368" t="str">
        <f>IF(AND('MAPA DE RIESGOS'!$AP239="Alta",'MAPA DE RIESGOS'!$AR239="Leve"),CONCATENATE("R",'MAPA DE RIESGOS'!$H239,"C",'MAPA DE RIESGOS'!$AF239),"")</f>
        <v/>
      </c>
      <c r="N50" s="368" t="str">
        <f>IF(AND('MAPA DE RIESGOS'!$AP240="Alta",'MAPA DE RIESGOS'!$AR240="Leve"),CONCATENATE("R",'MAPA DE RIESGOS'!$H240,"C",'MAPA DE RIESGOS'!$AF240),"")</f>
        <v/>
      </c>
      <c r="O50" s="368" t="str">
        <f>IF(AND('MAPA DE RIESGOS'!$AP241="Alta",'MAPA DE RIESGOS'!$AR241="Leve"),CONCATENATE("R",'MAPA DE RIESGOS'!$H241,"C",'MAPA DE RIESGOS'!$AF241),"")</f>
        <v/>
      </c>
      <c r="P50" s="368" t="str">
        <f>IF(AND('MAPA DE RIESGOS'!$AP242="Alta",'MAPA DE RIESGOS'!$AR242="Leve"),CONCATENATE("R",'MAPA DE RIESGOS'!$H242,"C",'MAPA DE RIESGOS'!$AF242),"")</f>
        <v/>
      </c>
      <c r="Q50" s="368" t="str">
        <f>IF(AND('MAPA DE RIESGOS'!$AP243="Alta",'MAPA DE RIESGOS'!$AR243="Leve"),CONCATENATE("R",'MAPA DE RIESGOS'!$H243,"C",'MAPA DE RIESGOS'!$AF243),"")</f>
        <v/>
      </c>
      <c r="R50" s="368" t="str">
        <f>IF(AND('MAPA DE RIESGOS'!$AP244="Alta",'MAPA DE RIESGOS'!$AR244="Leve"),CONCATENATE("R",'MAPA DE RIESGOS'!$H244,"C",'MAPA DE RIESGOS'!$AF244),"")</f>
        <v/>
      </c>
      <c r="S50" s="368" t="str">
        <f>IF(AND('MAPA DE RIESGOS'!$AP245="Alta",'MAPA DE RIESGOS'!$AR245="Leve"),CONCATENATE("R",'MAPA DE RIESGOS'!$H245,"C",'MAPA DE RIESGOS'!$AF245),"")</f>
        <v/>
      </c>
      <c r="T50" s="368" t="str">
        <f>IF(AND('MAPA DE RIESGOS'!$AP246="Alta",'MAPA DE RIESGOS'!$AR246="Leve"),CONCATENATE("R",'MAPA DE RIESGOS'!$H246,"C",'MAPA DE RIESGOS'!$AF246),"")</f>
        <v/>
      </c>
      <c r="U50" s="368" t="str">
        <f>IF(AND('MAPA DE RIESGOS'!$AP247="Alta",'MAPA DE RIESGOS'!$AR247="Leve"),CONCATENATE("R",'MAPA DE RIESGOS'!$H247,"C",'MAPA DE RIESGOS'!$AF247),"")</f>
        <v/>
      </c>
      <c r="V50" s="368" t="str">
        <f>IF(AND('MAPA DE RIESGOS'!$AP248="Alta",'MAPA DE RIESGOS'!$AR248="Leve"),CONCATENATE("R",'MAPA DE RIESGOS'!$H248,"C",'MAPA DE RIESGOS'!$AF248),"")</f>
        <v/>
      </c>
      <c r="W50" s="368" t="str">
        <f>IF(AND('MAPA DE RIESGOS'!$AP249="Alta",'MAPA DE RIESGOS'!$AR249="Leve"),CONCATENATE("R",'MAPA DE RIESGOS'!$H249,"C",'MAPA DE RIESGOS'!$AF249),"")</f>
        <v/>
      </c>
      <c r="X50" s="368" t="str">
        <f>IF(AND('MAPA DE RIESGOS'!$AP250="Alta",'MAPA DE RIESGOS'!$AR250="Leve"),CONCATENATE("R",'MAPA DE RIESGOS'!$H250,"C",'MAPA DE RIESGOS'!$AF250),"")</f>
        <v/>
      </c>
      <c r="Y50" s="368" t="str">
        <f>IF(AND('MAPA DE RIESGOS'!$AP251="Alta",'MAPA DE RIESGOS'!$AR251="Leve"),CONCATENATE("R",'MAPA DE RIESGOS'!$H251,"C",'MAPA DE RIESGOS'!$AF251),"")</f>
        <v/>
      </c>
      <c r="Z50" s="368" t="str">
        <f>IF(AND('MAPA DE RIESGOS'!$AP252="Alta",'MAPA DE RIESGOS'!$AR252="Leve"),CONCATENATE("R",'MAPA DE RIESGOS'!$H252,"C",'MAPA DE RIESGOS'!$AF252),"")</f>
        <v/>
      </c>
      <c r="AA50" s="368" t="str">
        <f>IF(AND('MAPA DE RIESGOS'!$AP253="Alta",'MAPA DE RIESGOS'!$AR253="Leve"),CONCATENATE("R",'MAPA DE RIESGOS'!$H253,"C",'MAPA DE RIESGOS'!$AF253),"")</f>
        <v/>
      </c>
      <c r="AB50" s="367" t="str">
        <f>IF(AND('MAPA DE RIESGOS'!$AP236="Alta",'MAPA DE RIESGOS'!$AR236="Menor"),CONCATENATE("R",'MAPA DE RIESGOS'!$H236,"C",'MAPA DE RIESGOS'!$AF236),"")</f>
        <v/>
      </c>
      <c r="AC50" s="368" t="str">
        <f>IF(AND('MAPA DE RIESGOS'!$AP237="Alta",'MAPA DE RIESGOS'!$AR237="Menor"),CONCATENATE("R",'MAPA DE RIESGOS'!$H237,"C",'MAPA DE RIESGOS'!$AF237),"")</f>
        <v/>
      </c>
      <c r="AD50" s="368" t="str">
        <f>IF(AND('MAPA DE RIESGOS'!$AP238="Alta",'MAPA DE RIESGOS'!$AR238="Menor"),CONCATENATE("R",'MAPA DE RIESGOS'!$H238,"C",'MAPA DE RIESGOS'!$AF238),"")</f>
        <v/>
      </c>
      <c r="AE50" s="368" t="str">
        <f>IF(AND('MAPA DE RIESGOS'!$AP239="Alta",'MAPA DE RIESGOS'!$AR239="Menor"),CONCATENATE("R",'MAPA DE RIESGOS'!$H239,"C",'MAPA DE RIESGOS'!$AF239),"")</f>
        <v/>
      </c>
      <c r="AF50" s="368" t="str">
        <f>IF(AND('MAPA DE RIESGOS'!$AP240="Alta",'MAPA DE RIESGOS'!$AR240="Menor"),CONCATENATE("R",'MAPA DE RIESGOS'!$H240,"C",'MAPA DE RIESGOS'!$AF240),"")</f>
        <v/>
      </c>
      <c r="AG50" s="368" t="str">
        <f>IF(AND('MAPA DE RIESGOS'!$AP241="Alta",'MAPA DE RIESGOS'!$AR241="Menor"),CONCATENATE("R",'MAPA DE RIESGOS'!$H241,"C",'MAPA DE RIESGOS'!$AF241),"")</f>
        <v/>
      </c>
      <c r="AH50" s="368" t="str">
        <f>IF(AND('MAPA DE RIESGOS'!$AP242="Alta",'MAPA DE RIESGOS'!$AR242="Menor"),CONCATENATE("R",'MAPA DE RIESGOS'!$H242,"C",'MAPA DE RIESGOS'!$AF242),"")</f>
        <v/>
      </c>
      <c r="AI50" s="368" t="str">
        <f>IF(AND('MAPA DE RIESGOS'!$AP243="Alta",'MAPA DE RIESGOS'!$AR243="Menor"),CONCATENATE("R",'MAPA DE RIESGOS'!$H243,"C",'MAPA DE RIESGOS'!$AF243),"")</f>
        <v/>
      </c>
      <c r="AJ50" s="368" t="str">
        <f>IF(AND('MAPA DE RIESGOS'!$AP244="Alta",'MAPA DE RIESGOS'!$AR244="Menor"),CONCATENATE("R",'MAPA DE RIESGOS'!$H244,"C",'MAPA DE RIESGOS'!$AF244),"")</f>
        <v/>
      </c>
      <c r="AK50" s="368" t="str">
        <f>IF(AND('MAPA DE RIESGOS'!$AP245="Alta",'MAPA DE RIESGOS'!$AR245="Menor"),CONCATENATE("R",'MAPA DE RIESGOS'!$H245,"C",'MAPA DE RIESGOS'!$AF245),"")</f>
        <v/>
      </c>
      <c r="AL50" s="368" t="str">
        <f>IF(AND('MAPA DE RIESGOS'!$AP246="Alta",'MAPA DE RIESGOS'!$AR246="Menor"),CONCATENATE("R",'MAPA DE RIESGOS'!$H246,"C",'MAPA DE RIESGOS'!$AF246),"")</f>
        <v/>
      </c>
      <c r="AM50" s="368" t="str">
        <f>IF(AND('MAPA DE RIESGOS'!$AP247="Alta",'MAPA DE RIESGOS'!$AR247="Menor"),CONCATENATE("R",'MAPA DE RIESGOS'!$H247,"C",'MAPA DE RIESGOS'!$AF247),"")</f>
        <v/>
      </c>
      <c r="AN50" s="368" t="str">
        <f>IF(AND('MAPA DE RIESGOS'!$AP248="Alta",'MAPA DE RIESGOS'!$AR248="Menor"),CONCATENATE("R",'MAPA DE RIESGOS'!$H248,"C",'MAPA DE RIESGOS'!$AF248),"")</f>
        <v/>
      </c>
      <c r="AO50" s="368" t="str">
        <f>IF(AND('MAPA DE RIESGOS'!$AP249="Alta",'MAPA DE RIESGOS'!$AR249="Menor"),CONCATENATE("R",'MAPA DE RIESGOS'!$H249,"C",'MAPA DE RIESGOS'!$AF249),"")</f>
        <v/>
      </c>
      <c r="AP50" s="368" t="str">
        <f>IF(AND('MAPA DE RIESGOS'!$AP250="Alta",'MAPA DE RIESGOS'!$AR250="Menor"),CONCATENATE("R",'MAPA DE RIESGOS'!$H250,"C",'MAPA DE RIESGOS'!$AF250),"")</f>
        <v/>
      </c>
      <c r="AQ50" s="368" t="str">
        <f>IF(AND('MAPA DE RIESGOS'!$AP251="Alta",'MAPA DE RIESGOS'!$AR251="Menor"),CONCATENATE("R",'MAPA DE RIESGOS'!$H251,"C",'MAPA DE RIESGOS'!$AF251),"")</f>
        <v/>
      </c>
      <c r="AR50" s="368" t="str">
        <f>IF(AND('MAPA DE RIESGOS'!$AP252="Alta",'MAPA DE RIESGOS'!$AR252="Menor"),CONCATENATE("R",'MAPA DE RIESGOS'!$H252,"C",'MAPA DE RIESGOS'!$AF252),"")</f>
        <v/>
      </c>
      <c r="AS50" s="369" t="str">
        <f>IF(AND('MAPA DE RIESGOS'!$AP253="Alta",'MAPA DE RIESGOS'!$AR253="Menor"),CONCATENATE("R",'MAPA DE RIESGOS'!$H253,"C",'MAPA DE RIESGOS'!$AF253),"")</f>
        <v/>
      </c>
      <c r="AT50" s="355" t="str">
        <f>IF(AND('MAPA DE RIESGOS'!$AP236="Alta",'MAPA DE RIESGOS'!$AR236="Moderado"),CONCATENATE("R",'MAPA DE RIESGOS'!$H236,"C",'MAPA DE RIESGOS'!$AF236),"")</f>
        <v/>
      </c>
      <c r="AU50" s="355" t="str">
        <f>IF(AND('MAPA DE RIESGOS'!$AP237="Alta",'MAPA DE RIESGOS'!$AR237="Moderado"),CONCATENATE("R",'MAPA DE RIESGOS'!$H237,"C",'MAPA DE RIESGOS'!$AF237),"")</f>
        <v/>
      </c>
      <c r="AV50" s="355" t="str">
        <f>IF(AND('MAPA DE RIESGOS'!$AP238="Alta",'MAPA DE RIESGOS'!$AR238="Moderado"),CONCATENATE("R",'MAPA DE RIESGOS'!$H238,"C",'MAPA DE RIESGOS'!$AF238),"")</f>
        <v/>
      </c>
      <c r="AW50" s="355" t="str">
        <f>IF(AND('MAPA DE RIESGOS'!$AP239="Alta",'MAPA DE RIESGOS'!$AR239="Moderado"),CONCATENATE("R",'MAPA DE RIESGOS'!$H239,"C",'MAPA DE RIESGOS'!$AF239),"")</f>
        <v/>
      </c>
      <c r="AX50" s="355" t="str">
        <f>IF(AND('MAPA DE RIESGOS'!$AP240="Alta",'MAPA DE RIESGOS'!$AR240="Moderado"),CONCATENATE("R",'MAPA DE RIESGOS'!$H240,"C",'MAPA DE RIESGOS'!$AF240),"")</f>
        <v/>
      </c>
      <c r="AY50" s="355" t="str">
        <f>IF(AND('MAPA DE RIESGOS'!$AP241="Alta",'MAPA DE RIESGOS'!$AR241="Moderado"),CONCATENATE("R",'MAPA DE RIESGOS'!$H241,"C",'MAPA DE RIESGOS'!$AF241),"")</f>
        <v/>
      </c>
      <c r="AZ50" s="355" t="str">
        <f>IF(AND('MAPA DE RIESGOS'!$AP242="Alta",'MAPA DE RIESGOS'!$AR242="Moderado"),CONCATENATE("R",'MAPA DE RIESGOS'!$H242,"C",'MAPA DE RIESGOS'!$AF242),"")</f>
        <v/>
      </c>
      <c r="BA50" s="355" t="str">
        <f>IF(AND('MAPA DE RIESGOS'!$AP243="Alta",'MAPA DE RIESGOS'!$AR243="Moderado"),CONCATENATE("R",'MAPA DE RIESGOS'!$H243,"C",'MAPA DE RIESGOS'!$AF243),"")</f>
        <v/>
      </c>
      <c r="BB50" s="355" t="str">
        <f>IF(AND('MAPA DE RIESGOS'!$AP244="Alta",'MAPA DE RIESGOS'!$AR244="Moderado"),CONCATENATE("R",'MAPA DE RIESGOS'!$H244,"C",'MAPA DE RIESGOS'!$AF244),"")</f>
        <v/>
      </c>
      <c r="BC50" s="355" t="str">
        <f>IF(AND('MAPA DE RIESGOS'!$AP245="Alta",'MAPA DE RIESGOS'!$AR245="Moderado"),CONCATENATE("R",'MAPA DE RIESGOS'!$H245,"C",'MAPA DE RIESGOS'!$AF245),"")</f>
        <v/>
      </c>
      <c r="BD50" s="355" t="str">
        <f>IF(AND('MAPA DE RIESGOS'!$AP246="Alta",'MAPA DE RIESGOS'!$AR246="Moderado"),CONCATENATE("R",'MAPA DE RIESGOS'!$H246,"C",'MAPA DE RIESGOS'!$AF246),"")</f>
        <v/>
      </c>
      <c r="BE50" s="355" t="str">
        <f>IF(AND('MAPA DE RIESGOS'!$AP247="Alta",'MAPA DE RIESGOS'!$AR247="Moderado"),CONCATENATE("R",'MAPA DE RIESGOS'!$H247,"C",'MAPA DE RIESGOS'!$AF247),"")</f>
        <v/>
      </c>
      <c r="BF50" s="355" t="str">
        <f>IF(AND('MAPA DE RIESGOS'!$AP248="Alta",'MAPA DE RIESGOS'!$AR248="Moderado"),CONCATENATE("R",'MAPA DE RIESGOS'!$H248,"C",'MAPA DE RIESGOS'!$AF248),"")</f>
        <v/>
      </c>
      <c r="BG50" s="355" t="str">
        <f>IF(AND('MAPA DE RIESGOS'!$AP249="Alta",'MAPA DE RIESGOS'!$AR249="Moderado"),CONCATENATE("R",'MAPA DE RIESGOS'!$H249,"C",'MAPA DE RIESGOS'!$AF249),"")</f>
        <v/>
      </c>
      <c r="BH50" s="355" t="str">
        <f>IF(AND('MAPA DE RIESGOS'!$AP250="Alta",'MAPA DE RIESGOS'!$AR250="Moderado"),CONCATENATE("R",'MAPA DE RIESGOS'!$H250,"C",'MAPA DE RIESGOS'!$AF250),"")</f>
        <v/>
      </c>
      <c r="BI50" s="355" t="str">
        <f>IF(AND('MAPA DE RIESGOS'!$AP251="Alta",'MAPA DE RIESGOS'!$AR251="Moderado"),CONCATENATE("R",'MAPA DE RIESGOS'!$H251,"C",'MAPA DE RIESGOS'!$AF251),"")</f>
        <v/>
      </c>
      <c r="BJ50" s="355" t="str">
        <f>IF(AND('MAPA DE RIESGOS'!$AP252="Alta",'MAPA DE RIESGOS'!$AR252="Moderado"),CONCATENATE("R",'MAPA DE RIESGOS'!$H252,"C",'MAPA DE RIESGOS'!$AF252),"")</f>
        <v/>
      </c>
      <c r="BK50" s="356" t="str">
        <f>IF(AND('MAPA DE RIESGOS'!$AP253="Alta",'MAPA DE RIESGOS'!$AR253="Moderado"),CONCATENATE("R",'MAPA DE RIESGOS'!$H253,"C",'MAPA DE RIESGOS'!$AF253),"")</f>
        <v/>
      </c>
      <c r="BL50" s="355" t="str">
        <f>IF(AND('MAPA DE RIESGOS'!$AP236="Alta",'MAPA DE RIESGOS'!$AR236="Mayor"),CONCATENATE("R",'MAPA DE RIESGOS'!$H236,"C",'MAPA DE RIESGOS'!$AF236),"")</f>
        <v/>
      </c>
      <c r="BM50" s="355" t="str">
        <f>IF(AND('MAPA DE RIESGOS'!$AP237="Alta",'MAPA DE RIESGOS'!$AR237="Mayor"),CONCATENATE("R",'MAPA DE RIESGOS'!$H237,"C",'MAPA DE RIESGOS'!$AF237),"")</f>
        <v/>
      </c>
      <c r="BN50" s="355" t="str">
        <f>IF(AND('MAPA DE RIESGOS'!$AP238="Alta",'MAPA DE RIESGOS'!$AR238="Mayor"),CONCATENATE("R",'MAPA DE RIESGOS'!$H238,"C",'MAPA DE RIESGOS'!$AF238),"")</f>
        <v/>
      </c>
      <c r="BO50" s="355" t="str">
        <f>IF(AND('MAPA DE RIESGOS'!$AP239="Alta",'MAPA DE RIESGOS'!$AR239="Mayor"),CONCATENATE("R",'MAPA DE RIESGOS'!$H239,"C",'MAPA DE RIESGOS'!$AF239),"")</f>
        <v/>
      </c>
      <c r="BP50" s="355" t="str">
        <f>IF(AND('MAPA DE RIESGOS'!$AP240="Alta",'MAPA DE RIESGOS'!$AR240="Mayor"),CONCATENATE("R",'MAPA DE RIESGOS'!$H240,"C",'MAPA DE RIESGOS'!$AF240),"")</f>
        <v/>
      </c>
      <c r="BQ50" s="355" t="str">
        <f>IF(AND('MAPA DE RIESGOS'!$AP241="Alta",'MAPA DE RIESGOS'!$AR241="Mayor"),CONCATENATE("R",'MAPA DE RIESGOS'!$H241,"C",'MAPA DE RIESGOS'!$AF241),"")</f>
        <v/>
      </c>
      <c r="BR50" s="355" t="str">
        <f>IF(AND('MAPA DE RIESGOS'!$AP242="Alta",'MAPA DE RIESGOS'!$AR242="Mayor"),CONCATENATE("R",'MAPA DE RIESGOS'!$H242,"C",'MAPA DE RIESGOS'!$AF242),"")</f>
        <v/>
      </c>
      <c r="BS50" s="355" t="str">
        <f>IF(AND('MAPA DE RIESGOS'!$AP243="Alta",'MAPA DE RIESGOS'!$AR243="Mayor"),CONCATENATE("R",'MAPA DE RIESGOS'!$H243,"C",'MAPA DE RIESGOS'!$AF243),"")</f>
        <v/>
      </c>
      <c r="BT50" s="355" t="str">
        <f>IF(AND('MAPA DE RIESGOS'!$AP244="Alta",'MAPA DE RIESGOS'!$AR244="Mayor"),CONCATENATE("R",'MAPA DE RIESGOS'!$H244,"C",'MAPA DE RIESGOS'!$AF244),"")</f>
        <v/>
      </c>
      <c r="BU50" s="355" t="str">
        <f>IF(AND('MAPA DE RIESGOS'!$AP245="Alta",'MAPA DE RIESGOS'!$AR245="Mayor"),CONCATENATE("R",'MAPA DE RIESGOS'!$H245,"C",'MAPA DE RIESGOS'!$AF245),"")</f>
        <v/>
      </c>
      <c r="BV50" s="355" t="str">
        <f>IF(AND('MAPA DE RIESGOS'!$AP246="Alta",'MAPA DE RIESGOS'!$AR246="Mayor"),CONCATENATE("R",'MAPA DE RIESGOS'!$H246,"C",'MAPA DE RIESGOS'!$AF246),"")</f>
        <v/>
      </c>
      <c r="BW50" s="355" t="str">
        <f>IF(AND('MAPA DE RIESGOS'!$AP247="Alta",'MAPA DE RIESGOS'!$AR247="Mayor"),CONCATENATE("R",'MAPA DE RIESGOS'!$H247,"C",'MAPA DE RIESGOS'!$AF247),"")</f>
        <v/>
      </c>
      <c r="BX50" s="355" t="str">
        <f>IF(AND('MAPA DE RIESGOS'!$AP248="Alta",'MAPA DE RIESGOS'!$AR248="Mayor"),CONCATENATE("R",'MAPA DE RIESGOS'!$H248,"C",'MAPA DE RIESGOS'!$AF248),"")</f>
        <v/>
      </c>
      <c r="BY50" s="355" t="str">
        <f>IF(AND('MAPA DE RIESGOS'!$AP249="Alta",'MAPA DE RIESGOS'!$AR249="Mayor"),CONCATENATE("R",'MAPA DE RIESGOS'!$H249,"C",'MAPA DE RIESGOS'!$AF249),"")</f>
        <v/>
      </c>
      <c r="BZ50" s="355" t="str">
        <f>IF(AND('MAPA DE RIESGOS'!$AP250="Alta",'MAPA DE RIESGOS'!$AR250="Mayor"),CONCATENATE("R",'MAPA DE RIESGOS'!$H250,"C",'MAPA DE RIESGOS'!$AF250),"")</f>
        <v/>
      </c>
      <c r="CA50" s="355" t="str">
        <f>IF(AND('MAPA DE RIESGOS'!$AP251="Alta",'MAPA DE RIESGOS'!$AR251="Mayor"),CONCATENATE("R",'MAPA DE RIESGOS'!$H251,"C",'MAPA DE RIESGOS'!$AF251),"")</f>
        <v/>
      </c>
      <c r="CB50" s="355" t="str">
        <f>IF(AND('MAPA DE RIESGOS'!$AP252="Alta",'MAPA DE RIESGOS'!$AR252="Mayor"),CONCATENATE("R",'MAPA DE RIESGOS'!$H252,"C",'MAPA DE RIESGOS'!$AF252),"")</f>
        <v/>
      </c>
      <c r="CC50" s="356" t="str">
        <f>IF(AND('MAPA DE RIESGOS'!$AP253="Alta",'MAPA DE RIESGOS'!$AR253="Mayor"),CONCATENATE("R",'MAPA DE RIESGOS'!$H253,"C",'MAPA DE RIESGOS'!$AF253),"")</f>
        <v/>
      </c>
      <c r="CD50" s="357" t="str">
        <f>IF(AND('MAPA DE RIESGOS'!$AP236="Alta",'MAPA DE RIESGOS'!$AR236="Catastrófico"),CONCATENATE("R",'MAPA DE RIESGOS'!$H236,"C",'MAPA DE RIESGOS'!$AF236),"")</f>
        <v/>
      </c>
      <c r="CE50" s="357" t="str">
        <f>IF(AND('MAPA DE RIESGOS'!$AP237="Alta",'MAPA DE RIESGOS'!$AR237="Catastrófico"),CONCATENATE("R",'MAPA DE RIESGOS'!$H237,"C",'MAPA DE RIESGOS'!$AF237),"")</f>
        <v/>
      </c>
      <c r="CF50" s="357" t="str">
        <f>IF(AND('MAPA DE RIESGOS'!$AP238="Alta",'MAPA DE RIESGOS'!$AR238="Catastrófico"),CONCATENATE("R",'MAPA DE RIESGOS'!$H238,"C",'MAPA DE RIESGOS'!$AF238),"")</f>
        <v/>
      </c>
      <c r="CG50" s="357" t="str">
        <f>IF(AND('MAPA DE RIESGOS'!$AP239="Alta",'MAPA DE RIESGOS'!$AR239="Catastrófico"),CONCATENATE("R",'MAPA DE RIESGOS'!$H239,"C",'MAPA DE RIESGOS'!$AF239),"")</f>
        <v/>
      </c>
      <c r="CH50" s="357" t="str">
        <f>IF(AND('MAPA DE RIESGOS'!$AP240="Alta",'MAPA DE RIESGOS'!$AR240="Catastrófico"),CONCATENATE("R",'MAPA DE RIESGOS'!$H240,"C",'MAPA DE RIESGOS'!$AF240),"")</f>
        <v/>
      </c>
      <c r="CI50" s="357" t="str">
        <f>IF(AND('MAPA DE RIESGOS'!$AP241="Alta",'MAPA DE RIESGOS'!$AR241="Catastrófico"),CONCATENATE("R",'MAPA DE RIESGOS'!$H241,"C",'MAPA DE RIESGOS'!$AF241),"")</f>
        <v/>
      </c>
      <c r="CJ50" s="357" t="str">
        <f>IF(AND('MAPA DE RIESGOS'!$AP242="Alta",'MAPA DE RIESGOS'!$AR242="Catastrófico"),CONCATENATE("R",'MAPA DE RIESGOS'!$H242,"C",'MAPA DE RIESGOS'!$AF242),"")</f>
        <v/>
      </c>
      <c r="CK50" s="357" t="str">
        <f>IF(AND('MAPA DE RIESGOS'!$AP243="Alta",'MAPA DE RIESGOS'!$AR243="Catastrófico"),CONCATENATE("R",'MAPA DE RIESGOS'!$H243,"C",'MAPA DE RIESGOS'!$AF243),"")</f>
        <v/>
      </c>
      <c r="CL50" s="357" t="str">
        <f>IF(AND('MAPA DE RIESGOS'!$AP244="Alta",'MAPA DE RIESGOS'!$AR244="Catastrófico"),CONCATENATE("R",'MAPA DE RIESGOS'!$H244,"C",'MAPA DE RIESGOS'!$AF244),"")</f>
        <v/>
      </c>
      <c r="CM50" s="357" t="str">
        <f>IF(AND('MAPA DE RIESGOS'!$AP245="Alta",'MAPA DE RIESGOS'!$AR245="Catastrófico"),CONCATENATE("R",'MAPA DE RIESGOS'!$H245,"C",'MAPA DE RIESGOS'!$AF245),"")</f>
        <v/>
      </c>
      <c r="CN50" s="357" t="str">
        <f>IF(AND('MAPA DE RIESGOS'!$AP246="Alta",'MAPA DE RIESGOS'!$AR246="Catastrófico"),CONCATENATE("R",'MAPA DE RIESGOS'!$H246,"C",'MAPA DE RIESGOS'!$AF246),"")</f>
        <v/>
      </c>
      <c r="CO50" s="357" t="str">
        <f>IF(AND('MAPA DE RIESGOS'!$AP247="Alta",'MAPA DE RIESGOS'!$AR247="Catastrófico"),CONCATENATE("R",'MAPA DE RIESGOS'!$H247,"C",'MAPA DE RIESGOS'!$AF247),"")</f>
        <v/>
      </c>
      <c r="CP50" s="357" t="str">
        <f>IF(AND('MAPA DE RIESGOS'!$AP248="Alta",'MAPA DE RIESGOS'!$AR248="Catastrófico"),CONCATENATE("R",'MAPA DE RIESGOS'!$H248,"C",'MAPA DE RIESGOS'!$AF248),"")</f>
        <v/>
      </c>
      <c r="CQ50" s="357" t="str">
        <f>IF(AND('MAPA DE RIESGOS'!$AP249="Alta",'MAPA DE RIESGOS'!$AR249="Catastrófico"),CONCATENATE("R",'MAPA DE RIESGOS'!$H249,"C",'MAPA DE RIESGOS'!$AF249),"")</f>
        <v/>
      </c>
      <c r="CR50" s="357" t="str">
        <f>IF(AND('MAPA DE RIESGOS'!$AP250="Alta",'MAPA DE RIESGOS'!$AR250="Catastrófico"),CONCATENATE("R",'MAPA DE RIESGOS'!$H250,"C",'MAPA DE RIESGOS'!$AF250),"")</f>
        <v/>
      </c>
      <c r="CS50" s="357" t="str">
        <f>IF(AND('MAPA DE RIESGOS'!$AP251="Alta",'MAPA DE RIESGOS'!$AR251="Catastrófico"),CONCATENATE("R",'MAPA DE RIESGOS'!$H251,"C",'MAPA DE RIESGOS'!$AF251),"")</f>
        <v/>
      </c>
      <c r="CT50" s="357" t="str">
        <f>IF(AND('MAPA DE RIESGOS'!$AP252="Alta",'MAPA DE RIESGOS'!$AR252="Catastrófico"),CONCATENATE("R",'MAPA DE RIESGOS'!$H252,"C",'MAPA DE RIESGOS'!$AF252),"")</f>
        <v/>
      </c>
      <c r="CU50" s="358" t="str">
        <f>IF(AND('MAPA DE RIESGOS'!$AP253="Alta",'MAPA DE RIESGOS'!$AR253="Catastrófico"),CONCATENATE("R",'MAPA DE RIESGOS'!$H253,"C",'MAPA DE RIESGOS'!$AF253),"")</f>
        <v/>
      </c>
      <c r="CV50" s="67"/>
      <c r="CW50" s="915"/>
      <c r="CX50" s="916"/>
      <c r="CY50" s="916"/>
      <c r="CZ50" s="916"/>
      <c r="DA50" s="916"/>
      <c r="DB50" s="917"/>
    </row>
    <row r="51" spans="2:106" ht="32.5" customHeight="1">
      <c r="B51" s="893"/>
      <c r="C51" s="893"/>
      <c r="D51" s="894"/>
      <c r="E51" s="882"/>
      <c r="F51" s="883"/>
      <c r="G51" s="883"/>
      <c r="H51" s="883"/>
      <c r="I51" s="883"/>
      <c r="J51" s="367" t="str">
        <f>IF(AND('MAPA DE RIESGOS'!$AP254="Alta",'MAPA DE RIESGOS'!$AR254="Leve"),CONCATENATE("R",'MAPA DE RIESGOS'!$H254,"C",'MAPA DE RIESGOS'!$AF254),"")</f>
        <v/>
      </c>
      <c r="K51" s="368" t="str">
        <f>IF(AND('MAPA DE RIESGOS'!$AP255="Alta",'MAPA DE RIESGOS'!$AR255="Leve"),CONCATENATE("R",'MAPA DE RIESGOS'!$H255,"C",'MAPA DE RIESGOS'!$AF255),"")</f>
        <v/>
      </c>
      <c r="L51" s="368" t="str">
        <f>IF(AND('MAPA DE RIESGOS'!$AP256="Alta",'MAPA DE RIESGOS'!$AR256="Leve"),CONCATENATE("R",'MAPA DE RIESGOS'!$H256,"C",'MAPA DE RIESGOS'!$AF256),"")</f>
        <v/>
      </c>
      <c r="M51" s="368" t="str">
        <f>IF(AND('MAPA DE RIESGOS'!$AP257="Alta",'MAPA DE RIESGOS'!$AR257="Leve"),CONCATENATE("R",'MAPA DE RIESGOS'!$H257,"C",'MAPA DE RIESGOS'!$AF257),"")</f>
        <v/>
      </c>
      <c r="N51" s="368" t="str">
        <f>IF(AND('MAPA DE RIESGOS'!$AP258="Alta",'MAPA DE RIESGOS'!$AR258="Leve"),CONCATENATE("R",'MAPA DE RIESGOS'!$H258,"C",'MAPA DE RIESGOS'!$AF258),"")</f>
        <v/>
      </c>
      <c r="O51" s="368" t="str">
        <f>IF(AND('MAPA DE RIESGOS'!$AP259="Alta",'MAPA DE RIESGOS'!$AR259="Leve"),CONCATENATE("R",'MAPA DE RIESGOS'!$H259,"C",'MAPA DE RIESGOS'!$AF259),"")</f>
        <v/>
      </c>
      <c r="P51" s="368" t="str">
        <f>IF(AND('MAPA DE RIESGOS'!$AP260="Alta",'MAPA DE RIESGOS'!$AR260="Leve"),CONCATENATE("R",'MAPA DE RIESGOS'!$H260,"C",'MAPA DE RIESGOS'!$AF260),"")</f>
        <v/>
      </c>
      <c r="Q51" s="368" t="str">
        <f>IF(AND('MAPA DE RIESGOS'!$AP261="Alta",'MAPA DE RIESGOS'!$AR261="Leve"),CONCATENATE("R",'MAPA DE RIESGOS'!$H261,"C",'MAPA DE RIESGOS'!$AF261),"")</f>
        <v/>
      </c>
      <c r="R51" s="368" t="str">
        <f>IF(AND('MAPA DE RIESGOS'!$AP262="Alta",'MAPA DE RIESGOS'!$AR262="Leve"),CONCATENATE("R",'MAPA DE RIESGOS'!$H262,"C",'MAPA DE RIESGOS'!$AF262),"")</f>
        <v/>
      </c>
      <c r="S51" s="368" t="str">
        <f>IF(AND('MAPA DE RIESGOS'!$AP263="Alta",'MAPA DE RIESGOS'!$AR263="Leve"),CONCATENATE("R",'MAPA DE RIESGOS'!$H263,"C",'MAPA DE RIESGOS'!$AF263),"")</f>
        <v/>
      </c>
      <c r="T51" s="368" t="str">
        <f>IF(AND('MAPA DE RIESGOS'!$AP264="Alta",'MAPA DE RIESGOS'!$AR264="Leve"),CONCATENATE("R",'MAPA DE RIESGOS'!$H264,"C",'MAPA DE RIESGOS'!$AF264),"")</f>
        <v/>
      </c>
      <c r="U51" s="368" t="str">
        <f>IF(AND('MAPA DE RIESGOS'!$AP265="Alta",'MAPA DE RIESGOS'!$AR265="Leve"),CONCATENATE("R",'MAPA DE RIESGOS'!$H265,"C",'MAPA DE RIESGOS'!$AF265),"")</f>
        <v/>
      </c>
      <c r="V51" s="368" t="str">
        <f>IF(AND('MAPA DE RIESGOS'!$AP266="Alta",'MAPA DE RIESGOS'!$AR266="Leve"),CONCATENATE("R",'MAPA DE RIESGOS'!$H266,"C",'MAPA DE RIESGOS'!$AF266),"")</f>
        <v/>
      </c>
      <c r="W51" s="368" t="str">
        <f>IF(AND('MAPA DE RIESGOS'!$AP267="Alta",'MAPA DE RIESGOS'!$AR267="Leve"),CONCATENATE("R",'MAPA DE RIESGOS'!$H267,"C",'MAPA DE RIESGOS'!$AF267),"")</f>
        <v/>
      </c>
      <c r="X51" s="368" t="str">
        <f>IF(AND('MAPA DE RIESGOS'!$AP268="Alta",'MAPA DE RIESGOS'!$AR268="Leve"),CONCATENATE("R",'MAPA DE RIESGOS'!$H268,"C",'MAPA DE RIESGOS'!$AF268),"")</f>
        <v/>
      </c>
      <c r="Y51" s="368" t="str">
        <f>IF(AND('MAPA DE RIESGOS'!$AP269="Alta",'MAPA DE RIESGOS'!$AR269="Leve"),CONCATENATE("R",'MAPA DE RIESGOS'!$H269,"C",'MAPA DE RIESGOS'!$AF269),"")</f>
        <v/>
      </c>
      <c r="Z51" s="368" t="str">
        <f>IF(AND('MAPA DE RIESGOS'!$AP270="Alta",'MAPA DE RIESGOS'!$AR270="Leve"),CONCATENATE("R",'MAPA DE RIESGOS'!$H270,"C",'MAPA DE RIESGOS'!$AF270),"")</f>
        <v/>
      </c>
      <c r="AA51" s="368" t="str">
        <f>IF(AND('MAPA DE RIESGOS'!$AP271="Alta",'MAPA DE RIESGOS'!$AR271="Leve"),CONCATENATE("R",'MAPA DE RIESGOS'!$H271,"C",'MAPA DE RIESGOS'!$AF271),"")</f>
        <v/>
      </c>
      <c r="AB51" s="367" t="str">
        <f>IF(AND('MAPA DE RIESGOS'!$AP254="Alta",'MAPA DE RIESGOS'!$AR254="Menor"),CONCATENATE("R",'MAPA DE RIESGOS'!$H254,"C",'MAPA DE RIESGOS'!$AF254),"")</f>
        <v/>
      </c>
      <c r="AC51" s="368" t="str">
        <f>IF(AND('MAPA DE RIESGOS'!$AP255="Alta",'MAPA DE RIESGOS'!$AR255="Menor"),CONCATENATE("R",'MAPA DE RIESGOS'!$H255,"C",'MAPA DE RIESGOS'!$AF255),"")</f>
        <v/>
      </c>
      <c r="AD51" s="368" t="str">
        <f>IF(AND('MAPA DE RIESGOS'!$AP256="Alta",'MAPA DE RIESGOS'!$AR256="Menor"),CONCATENATE("R",'MAPA DE RIESGOS'!$H256,"C",'MAPA DE RIESGOS'!$AF256),"")</f>
        <v/>
      </c>
      <c r="AE51" s="368" t="str">
        <f>IF(AND('MAPA DE RIESGOS'!$AP257="Alta",'MAPA DE RIESGOS'!$AR257="Menor"),CONCATENATE("R",'MAPA DE RIESGOS'!$H257,"C",'MAPA DE RIESGOS'!$AF257),"")</f>
        <v/>
      </c>
      <c r="AF51" s="368" t="str">
        <f>IF(AND('MAPA DE RIESGOS'!$AP258="Alta",'MAPA DE RIESGOS'!$AR258="Menor"),CONCATENATE("R",'MAPA DE RIESGOS'!$H258,"C",'MAPA DE RIESGOS'!$AF258),"")</f>
        <v/>
      </c>
      <c r="AG51" s="368" t="str">
        <f>IF(AND('MAPA DE RIESGOS'!$AP259="Alta",'MAPA DE RIESGOS'!$AR259="Menor"),CONCATENATE("R",'MAPA DE RIESGOS'!$H259,"C",'MAPA DE RIESGOS'!$AF259),"")</f>
        <v/>
      </c>
      <c r="AH51" s="368" t="str">
        <f>IF(AND('MAPA DE RIESGOS'!$AP260="Alta",'MAPA DE RIESGOS'!$AR260="Menor"),CONCATENATE("R",'MAPA DE RIESGOS'!$H260,"C",'MAPA DE RIESGOS'!$AF260),"")</f>
        <v/>
      </c>
      <c r="AI51" s="368" t="str">
        <f>IF(AND('MAPA DE RIESGOS'!$AP261="Alta",'MAPA DE RIESGOS'!$AR261="Menor"),CONCATENATE("R",'MAPA DE RIESGOS'!$H261,"C",'MAPA DE RIESGOS'!$AF261),"")</f>
        <v/>
      </c>
      <c r="AJ51" s="368" t="str">
        <f>IF(AND('MAPA DE RIESGOS'!$AP262="Alta",'MAPA DE RIESGOS'!$AR262="Menor"),CONCATENATE("R",'MAPA DE RIESGOS'!$H262,"C",'MAPA DE RIESGOS'!$AF262),"")</f>
        <v/>
      </c>
      <c r="AK51" s="368" t="str">
        <f>IF(AND('MAPA DE RIESGOS'!$AP263="Alta",'MAPA DE RIESGOS'!$AR263="Menor"),CONCATENATE("R",'MAPA DE RIESGOS'!$H263,"C",'MAPA DE RIESGOS'!$AF263),"")</f>
        <v/>
      </c>
      <c r="AL51" s="368" t="str">
        <f>IF(AND('MAPA DE RIESGOS'!$AP264="Alta",'MAPA DE RIESGOS'!$AR264="Menor"),CONCATENATE("R",'MAPA DE RIESGOS'!$H264,"C",'MAPA DE RIESGOS'!$AF264),"")</f>
        <v/>
      </c>
      <c r="AM51" s="368" t="str">
        <f>IF(AND('MAPA DE RIESGOS'!$AP265="Alta",'MAPA DE RIESGOS'!$AR265="Menor"),CONCATENATE("R",'MAPA DE RIESGOS'!$H265,"C",'MAPA DE RIESGOS'!$AF265),"")</f>
        <v/>
      </c>
      <c r="AN51" s="368" t="str">
        <f>IF(AND('MAPA DE RIESGOS'!$AP266="Alta",'MAPA DE RIESGOS'!$AR266="Menor"),CONCATENATE("R",'MAPA DE RIESGOS'!$H266,"C",'MAPA DE RIESGOS'!$AF266),"")</f>
        <v/>
      </c>
      <c r="AO51" s="368" t="str">
        <f>IF(AND('MAPA DE RIESGOS'!$AP267="Alta",'MAPA DE RIESGOS'!$AR267="Menor"),CONCATENATE("R",'MAPA DE RIESGOS'!$H267,"C",'MAPA DE RIESGOS'!$AF267),"")</f>
        <v/>
      </c>
      <c r="AP51" s="368" t="str">
        <f>IF(AND('MAPA DE RIESGOS'!$AP268="Alta",'MAPA DE RIESGOS'!$AR268="Menor"),CONCATENATE("R",'MAPA DE RIESGOS'!$H268,"C",'MAPA DE RIESGOS'!$AF268),"")</f>
        <v/>
      </c>
      <c r="AQ51" s="368" t="str">
        <f>IF(AND('MAPA DE RIESGOS'!$AP269="Alta",'MAPA DE RIESGOS'!$AR269="Menor"),CONCATENATE("R",'MAPA DE RIESGOS'!$H269,"C",'MAPA DE RIESGOS'!$AF269),"")</f>
        <v/>
      </c>
      <c r="AR51" s="368" t="str">
        <f>IF(AND('MAPA DE RIESGOS'!$AP270="Alta",'MAPA DE RIESGOS'!$AR270="Menor"),CONCATENATE("R",'MAPA DE RIESGOS'!$H270,"C",'MAPA DE RIESGOS'!$AF270),"")</f>
        <v/>
      </c>
      <c r="AS51" s="369" t="str">
        <f>IF(AND('MAPA DE RIESGOS'!$AP271="Alta",'MAPA DE RIESGOS'!$AR271="Menor"),CONCATENATE("R",'MAPA DE RIESGOS'!$H271,"C",'MAPA DE RIESGOS'!$AF271),"")</f>
        <v/>
      </c>
      <c r="AT51" s="355" t="str">
        <f>IF(AND('MAPA DE RIESGOS'!$AP254="Alta",'MAPA DE RIESGOS'!$AR254="Moderado"),CONCATENATE("R",'MAPA DE RIESGOS'!$H254,"C",'MAPA DE RIESGOS'!$AF254),"")</f>
        <v/>
      </c>
      <c r="AU51" s="355" t="str">
        <f>IF(AND('MAPA DE RIESGOS'!$AP255="Alta",'MAPA DE RIESGOS'!$AR255="Moderado"),CONCATENATE("R",'MAPA DE RIESGOS'!$H255,"C",'MAPA DE RIESGOS'!$AF255),"")</f>
        <v/>
      </c>
      <c r="AV51" s="355" t="str">
        <f>IF(AND('MAPA DE RIESGOS'!$AP256="Alta",'MAPA DE RIESGOS'!$AR256="Moderado"),CONCATENATE("R",'MAPA DE RIESGOS'!$H256,"C",'MAPA DE RIESGOS'!$AF256),"")</f>
        <v/>
      </c>
      <c r="AW51" s="355" t="str">
        <f>IF(AND('MAPA DE RIESGOS'!$AP257="Alta",'MAPA DE RIESGOS'!$AR257="Moderado"),CONCATENATE("R",'MAPA DE RIESGOS'!$H257,"C",'MAPA DE RIESGOS'!$AF257),"")</f>
        <v/>
      </c>
      <c r="AX51" s="355" t="str">
        <f>IF(AND('MAPA DE RIESGOS'!$AP258="Alta",'MAPA DE RIESGOS'!$AR258="Moderado"),CONCATENATE("R",'MAPA DE RIESGOS'!$H258,"C",'MAPA DE RIESGOS'!$AF258),"")</f>
        <v/>
      </c>
      <c r="AY51" s="355" t="str">
        <f>IF(AND('MAPA DE RIESGOS'!$AP259="Alta",'MAPA DE RIESGOS'!$AR259="Moderado"),CONCATENATE("R",'MAPA DE RIESGOS'!$H259,"C",'MAPA DE RIESGOS'!$AF259),"")</f>
        <v/>
      </c>
      <c r="AZ51" s="355" t="str">
        <f>IF(AND('MAPA DE RIESGOS'!$AP260="Alta",'MAPA DE RIESGOS'!$AR260="Moderado"),CONCATENATE("R",'MAPA DE RIESGOS'!$H260,"C",'MAPA DE RIESGOS'!$AF260),"")</f>
        <v/>
      </c>
      <c r="BA51" s="355" t="str">
        <f>IF(AND('MAPA DE RIESGOS'!$AP261="Alta",'MAPA DE RIESGOS'!$AR261="Moderado"),CONCATENATE("R",'MAPA DE RIESGOS'!$H261,"C",'MAPA DE RIESGOS'!$AF261),"")</f>
        <v/>
      </c>
      <c r="BB51" s="355" t="str">
        <f>IF(AND('MAPA DE RIESGOS'!$AP262="Alta",'MAPA DE RIESGOS'!$AR262="Moderado"),CONCATENATE("R",'MAPA DE RIESGOS'!$H262,"C",'MAPA DE RIESGOS'!$AF262),"")</f>
        <v/>
      </c>
      <c r="BC51" s="355" t="str">
        <f>IF(AND('MAPA DE RIESGOS'!$AP263="Alta",'MAPA DE RIESGOS'!$AR263="Moderado"),CONCATENATE("R",'MAPA DE RIESGOS'!$H263,"C",'MAPA DE RIESGOS'!$AF263),"")</f>
        <v/>
      </c>
      <c r="BD51" s="355" t="str">
        <f>IF(AND('MAPA DE RIESGOS'!$AP264="Alta",'MAPA DE RIESGOS'!$AR264="Moderado"),CONCATENATE("R",'MAPA DE RIESGOS'!$H264,"C",'MAPA DE RIESGOS'!$AF264),"")</f>
        <v/>
      </c>
      <c r="BE51" s="355" t="str">
        <f>IF(AND('MAPA DE RIESGOS'!$AP265="Alta",'MAPA DE RIESGOS'!$AR265="Moderado"),CONCATENATE("R",'MAPA DE RIESGOS'!$H265,"C",'MAPA DE RIESGOS'!$AF265),"")</f>
        <v/>
      </c>
      <c r="BF51" s="355" t="str">
        <f>IF(AND('MAPA DE RIESGOS'!$AP266="Alta",'MAPA DE RIESGOS'!$AR266="Moderado"),CONCATENATE("R",'MAPA DE RIESGOS'!$H266,"C",'MAPA DE RIESGOS'!$AF266),"")</f>
        <v/>
      </c>
      <c r="BG51" s="355" t="str">
        <f>IF(AND('MAPA DE RIESGOS'!$AP267="Alta",'MAPA DE RIESGOS'!$AR267="Moderado"),CONCATENATE("R",'MAPA DE RIESGOS'!$H267,"C",'MAPA DE RIESGOS'!$AF267),"")</f>
        <v/>
      </c>
      <c r="BH51" s="355" t="str">
        <f>IF(AND('MAPA DE RIESGOS'!$AP268="Alta",'MAPA DE RIESGOS'!$AR268="Moderado"),CONCATENATE("R",'MAPA DE RIESGOS'!$H268,"C",'MAPA DE RIESGOS'!$AF268),"")</f>
        <v/>
      </c>
      <c r="BI51" s="355" t="str">
        <f>IF(AND('MAPA DE RIESGOS'!$AP269="Alta",'MAPA DE RIESGOS'!$AR269="Moderado"),CONCATENATE("R",'MAPA DE RIESGOS'!$H269,"C",'MAPA DE RIESGOS'!$AF269),"")</f>
        <v/>
      </c>
      <c r="BJ51" s="355" t="str">
        <f>IF(AND('MAPA DE RIESGOS'!$AP270="Alta",'MAPA DE RIESGOS'!$AR270="Moderado"),CONCATENATE("R",'MAPA DE RIESGOS'!$H270,"C",'MAPA DE RIESGOS'!$AF270),"")</f>
        <v/>
      </c>
      <c r="BK51" s="356" t="str">
        <f>IF(AND('MAPA DE RIESGOS'!$AP271="Alta",'MAPA DE RIESGOS'!$AR271="Moderado"),CONCATENATE("R",'MAPA DE RIESGOS'!$H271,"C",'MAPA DE RIESGOS'!$AF271),"")</f>
        <v/>
      </c>
      <c r="BL51" s="355" t="str">
        <f>IF(AND('MAPA DE RIESGOS'!$AP254="Alta",'MAPA DE RIESGOS'!$AR254="Mayor"),CONCATENATE("R",'MAPA DE RIESGOS'!$H254,"C",'MAPA DE RIESGOS'!$AF254),"")</f>
        <v/>
      </c>
      <c r="BM51" s="355" t="str">
        <f>IF(AND('MAPA DE RIESGOS'!$AP255="Alta",'MAPA DE RIESGOS'!$AR255="Mayor"),CONCATENATE("R",'MAPA DE RIESGOS'!$H255,"C",'MAPA DE RIESGOS'!$AF255),"")</f>
        <v/>
      </c>
      <c r="BN51" s="355" t="str">
        <f>IF(AND('MAPA DE RIESGOS'!$AP256="Alta",'MAPA DE RIESGOS'!$AR256="Mayor"),CONCATENATE("R",'MAPA DE RIESGOS'!$H256,"C",'MAPA DE RIESGOS'!$AF256),"")</f>
        <v/>
      </c>
      <c r="BO51" s="355" t="str">
        <f>IF(AND('MAPA DE RIESGOS'!$AP257="Alta",'MAPA DE RIESGOS'!$AR257="Mayor"),CONCATENATE("R",'MAPA DE RIESGOS'!$H257,"C",'MAPA DE RIESGOS'!$AF257),"")</f>
        <v/>
      </c>
      <c r="BP51" s="355" t="str">
        <f>IF(AND('MAPA DE RIESGOS'!$AP258="Alta",'MAPA DE RIESGOS'!$AR258="Mayor"),CONCATENATE("R",'MAPA DE RIESGOS'!$H258,"C",'MAPA DE RIESGOS'!$AF258),"")</f>
        <v/>
      </c>
      <c r="BQ51" s="355" t="str">
        <f>IF(AND('MAPA DE RIESGOS'!$AP259="Alta",'MAPA DE RIESGOS'!$AR259="Mayor"),CONCATENATE("R",'MAPA DE RIESGOS'!$H259,"C",'MAPA DE RIESGOS'!$AF259),"")</f>
        <v/>
      </c>
      <c r="BR51" s="355" t="str">
        <f>IF(AND('MAPA DE RIESGOS'!$AP260="Alta",'MAPA DE RIESGOS'!$AR260="Mayor"),CONCATENATE("R",'MAPA DE RIESGOS'!$H260,"C",'MAPA DE RIESGOS'!$AF260),"")</f>
        <v/>
      </c>
      <c r="BS51" s="355" t="str">
        <f>IF(AND('MAPA DE RIESGOS'!$AP261="Alta",'MAPA DE RIESGOS'!$AR261="Mayor"),CONCATENATE("R",'MAPA DE RIESGOS'!$H261,"C",'MAPA DE RIESGOS'!$AF261),"")</f>
        <v/>
      </c>
      <c r="BT51" s="355" t="str">
        <f>IF(AND('MAPA DE RIESGOS'!$AP262="Alta",'MAPA DE RIESGOS'!$AR262="Mayor"),CONCATENATE("R",'MAPA DE RIESGOS'!$H262,"C",'MAPA DE RIESGOS'!$AF262),"")</f>
        <v/>
      </c>
      <c r="BU51" s="355" t="str">
        <f>IF(AND('MAPA DE RIESGOS'!$AP263="Alta",'MAPA DE RIESGOS'!$AR263="Mayor"),CONCATENATE("R",'MAPA DE RIESGOS'!$H263,"C",'MAPA DE RIESGOS'!$AF263),"")</f>
        <v/>
      </c>
      <c r="BV51" s="355" t="str">
        <f>IF(AND('MAPA DE RIESGOS'!$AP264="Alta",'MAPA DE RIESGOS'!$AR264="Mayor"),CONCATENATE("R",'MAPA DE RIESGOS'!$H264,"C",'MAPA DE RIESGOS'!$AF264),"")</f>
        <v/>
      </c>
      <c r="BW51" s="355" t="str">
        <f>IF(AND('MAPA DE RIESGOS'!$AP265="Alta",'MAPA DE RIESGOS'!$AR265="Mayor"),CONCATENATE("R",'MAPA DE RIESGOS'!$H265,"C",'MAPA DE RIESGOS'!$AF265),"")</f>
        <v/>
      </c>
      <c r="BX51" s="355" t="str">
        <f>IF(AND('MAPA DE RIESGOS'!$AP266="Alta",'MAPA DE RIESGOS'!$AR266="Mayor"),CONCATENATE("R",'MAPA DE RIESGOS'!$H266,"C",'MAPA DE RIESGOS'!$AF266),"")</f>
        <v/>
      </c>
      <c r="BY51" s="355" t="str">
        <f>IF(AND('MAPA DE RIESGOS'!$AP267="Alta",'MAPA DE RIESGOS'!$AR267="Mayor"),CONCATENATE("R",'MAPA DE RIESGOS'!$H267,"C",'MAPA DE RIESGOS'!$AF267),"")</f>
        <v/>
      </c>
      <c r="BZ51" s="355" t="str">
        <f>IF(AND('MAPA DE RIESGOS'!$AP268="Alta",'MAPA DE RIESGOS'!$AR268="Mayor"),CONCATENATE("R",'MAPA DE RIESGOS'!$H268,"C",'MAPA DE RIESGOS'!$AF268),"")</f>
        <v/>
      </c>
      <c r="CA51" s="355" t="str">
        <f>IF(AND('MAPA DE RIESGOS'!$AP269="Alta",'MAPA DE RIESGOS'!$AR269="Mayor"),CONCATENATE("R",'MAPA DE RIESGOS'!$H269,"C",'MAPA DE RIESGOS'!$AF269),"")</f>
        <v/>
      </c>
      <c r="CB51" s="355" t="str">
        <f>IF(AND('MAPA DE RIESGOS'!$AP270="Alta",'MAPA DE RIESGOS'!$AR270="Mayor"),CONCATENATE("R",'MAPA DE RIESGOS'!$H270,"C",'MAPA DE RIESGOS'!$AF270),"")</f>
        <v/>
      </c>
      <c r="CC51" s="356" t="str">
        <f>IF(AND('MAPA DE RIESGOS'!$AP271="Alta",'MAPA DE RIESGOS'!$AR271="Mayor"),CONCATENATE("R",'MAPA DE RIESGOS'!$H271,"C",'MAPA DE RIESGOS'!$AF271),"")</f>
        <v/>
      </c>
      <c r="CD51" s="357" t="str">
        <f>IF(AND('MAPA DE RIESGOS'!$AP254="Alta",'MAPA DE RIESGOS'!$AR254="Catastrófico"),CONCATENATE("R",'MAPA DE RIESGOS'!$H254,"C",'MAPA DE RIESGOS'!$AF254),"")</f>
        <v/>
      </c>
      <c r="CE51" s="357" t="str">
        <f>IF(AND('MAPA DE RIESGOS'!$AP255="Alta",'MAPA DE RIESGOS'!$AR255="Catastrófico"),CONCATENATE("R",'MAPA DE RIESGOS'!$H255,"C",'MAPA DE RIESGOS'!$AF255),"")</f>
        <v/>
      </c>
      <c r="CF51" s="357" t="str">
        <f>IF(AND('MAPA DE RIESGOS'!$AP256="Alta",'MAPA DE RIESGOS'!$AR256="Catastrófico"),CONCATENATE("R",'MAPA DE RIESGOS'!$H256,"C",'MAPA DE RIESGOS'!$AF256),"")</f>
        <v/>
      </c>
      <c r="CG51" s="357" t="str">
        <f>IF(AND('MAPA DE RIESGOS'!$AP257="Alta",'MAPA DE RIESGOS'!$AR257="Catastrófico"),CONCATENATE("R",'MAPA DE RIESGOS'!$H257,"C",'MAPA DE RIESGOS'!$AF257),"")</f>
        <v/>
      </c>
      <c r="CH51" s="357" t="str">
        <f>IF(AND('MAPA DE RIESGOS'!$AP258="Alta",'MAPA DE RIESGOS'!$AR258="Catastrófico"),CONCATENATE("R",'MAPA DE RIESGOS'!$H258,"C",'MAPA DE RIESGOS'!$AF258),"")</f>
        <v/>
      </c>
      <c r="CI51" s="357" t="str">
        <f>IF(AND('MAPA DE RIESGOS'!$AP259="Alta",'MAPA DE RIESGOS'!$AR259="Catastrófico"),CONCATENATE("R",'MAPA DE RIESGOS'!$H259,"C",'MAPA DE RIESGOS'!$AF259),"")</f>
        <v/>
      </c>
      <c r="CJ51" s="357" t="str">
        <f>IF(AND('MAPA DE RIESGOS'!$AP260="Alta",'MAPA DE RIESGOS'!$AR260="Catastrófico"),CONCATENATE("R",'MAPA DE RIESGOS'!$H260,"C",'MAPA DE RIESGOS'!$AF260),"")</f>
        <v/>
      </c>
      <c r="CK51" s="357" t="str">
        <f>IF(AND('MAPA DE RIESGOS'!$AP261="Alta",'MAPA DE RIESGOS'!$AR261="Catastrófico"),CONCATENATE("R",'MAPA DE RIESGOS'!$H261,"C",'MAPA DE RIESGOS'!$AF261),"")</f>
        <v/>
      </c>
      <c r="CL51" s="357" t="str">
        <f>IF(AND('MAPA DE RIESGOS'!$AP262="Alta",'MAPA DE RIESGOS'!$AR262="Catastrófico"),CONCATENATE("R",'MAPA DE RIESGOS'!$H262,"C",'MAPA DE RIESGOS'!$AF262),"")</f>
        <v/>
      </c>
      <c r="CM51" s="357" t="str">
        <f>IF(AND('MAPA DE RIESGOS'!$AP263="Alta",'MAPA DE RIESGOS'!$AR263="Catastrófico"),CONCATENATE("R",'MAPA DE RIESGOS'!$H263,"C",'MAPA DE RIESGOS'!$AF263),"")</f>
        <v/>
      </c>
      <c r="CN51" s="357" t="str">
        <f>IF(AND('MAPA DE RIESGOS'!$AP264="Alta",'MAPA DE RIESGOS'!$AR264="Catastrófico"),CONCATENATE("R",'MAPA DE RIESGOS'!$H264,"C",'MAPA DE RIESGOS'!$AF264),"")</f>
        <v/>
      </c>
      <c r="CO51" s="357" t="str">
        <f>IF(AND('MAPA DE RIESGOS'!$AP265="Alta",'MAPA DE RIESGOS'!$AR265="Catastrófico"),CONCATENATE("R",'MAPA DE RIESGOS'!$H265,"C",'MAPA DE RIESGOS'!$AF265),"")</f>
        <v/>
      </c>
      <c r="CP51" s="357" t="str">
        <f>IF(AND('MAPA DE RIESGOS'!$AP266="Alta",'MAPA DE RIESGOS'!$AR266="Catastrófico"),CONCATENATE("R",'MAPA DE RIESGOS'!$H266,"C",'MAPA DE RIESGOS'!$AF266),"")</f>
        <v/>
      </c>
      <c r="CQ51" s="357" t="str">
        <f>IF(AND('MAPA DE RIESGOS'!$AP267="Alta",'MAPA DE RIESGOS'!$AR267="Catastrófico"),CONCATENATE("R",'MAPA DE RIESGOS'!$H267,"C",'MAPA DE RIESGOS'!$AF267),"")</f>
        <v/>
      </c>
      <c r="CR51" s="357" t="str">
        <f>IF(AND('MAPA DE RIESGOS'!$AP268="Alta",'MAPA DE RIESGOS'!$AR268="Catastrófico"),CONCATENATE("R",'MAPA DE RIESGOS'!$H268,"C",'MAPA DE RIESGOS'!$AF268),"")</f>
        <v/>
      </c>
      <c r="CS51" s="357" t="str">
        <f>IF(AND('MAPA DE RIESGOS'!$AP269="Alta",'MAPA DE RIESGOS'!$AR269="Catastrófico"),CONCATENATE("R",'MAPA DE RIESGOS'!$H269,"C",'MAPA DE RIESGOS'!$AF269),"")</f>
        <v/>
      </c>
      <c r="CT51" s="357" t="str">
        <f>IF(AND('MAPA DE RIESGOS'!$AP270="Alta",'MAPA DE RIESGOS'!$AR270="Catastrófico"),CONCATENATE("R",'MAPA DE RIESGOS'!$H270,"C",'MAPA DE RIESGOS'!$AF270),"")</f>
        <v/>
      </c>
      <c r="CU51" s="358" t="str">
        <f>IF(AND('MAPA DE RIESGOS'!$AP271="Alta",'MAPA DE RIESGOS'!$AR271="Catastrófico"),CONCATENATE("R",'MAPA DE RIESGOS'!$H271,"C",'MAPA DE RIESGOS'!$AF271),"")</f>
        <v/>
      </c>
      <c r="CV51" s="67"/>
      <c r="CW51" s="915"/>
      <c r="CX51" s="916"/>
      <c r="CY51" s="916"/>
      <c r="CZ51" s="916"/>
      <c r="DA51" s="916"/>
      <c r="DB51" s="917"/>
    </row>
    <row r="52" spans="2:106" ht="32.5" customHeight="1">
      <c r="B52" s="893"/>
      <c r="C52" s="893"/>
      <c r="D52" s="894"/>
      <c r="E52" s="882"/>
      <c r="F52" s="883"/>
      <c r="G52" s="883"/>
      <c r="H52" s="883"/>
      <c r="I52" s="883"/>
      <c r="J52" s="367" t="str">
        <f>IF(AND('MAPA DE RIESGOS'!$AP272="Alta",'MAPA DE RIESGOS'!$AR272="Leve"),CONCATENATE("R",'MAPA DE RIESGOS'!$H272,"C",'MAPA DE RIESGOS'!$AF272),"")</f>
        <v/>
      </c>
      <c r="K52" s="368" t="str">
        <f>IF(AND('MAPA DE RIESGOS'!$AP273="Alta",'MAPA DE RIESGOS'!$AR273="Leve"),CONCATENATE("R",'MAPA DE RIESGOS'!$H273,"C",'MAPA DE RIESGOS'!$AF273),"")</f>
        <v/>
      </c>
      <c r="L52" s="368" t="str">
        <f>IF(AND('MAPA DE RIESGOS'!$AP274="Alta",'MAPA DE RIESGOS'!$AR274="Leve"),CONCATENATE("R",'MAPA DE RIESGOS'!$H274,"C",'MAPA DE RIESGOS'!$AF274),"")</f>
        <v/>
      </c>
      <c r="M52" s="368" t="str">
        <f>IF(AND('MAPA DE RIESGOS'!$AP275="Alta",'MAPA DE RIESGOS'!$AR275="Leve"),CONCATENATE("R",'MAPA DE RIESGOS'!$H275,"C",'MAPA DE RIESGOS'!$AF275),"")</f>
        <v/>
      </c>
      <c r="N52" s="368" t="str">
        <f>IF(AND('MAPA DE RIESGOS'!$AP276="Alta",'MAPA DE RIESGOS'!$AR276="Leve"),CONCATENATE("R",'MAPA DE RIESGOS'!$H276,"C",'MAPA DE RIESGOS'!$AF276),"")</f>
        <v/>
      </c>
      <c r="O52" s="368" t="str">
        <f>IF(AND('MAPA DE RIESGOS'!$AP277="Alta",'MAPA DE RIESGOS'!$AR277="Leve"),CONCATENATE("R",'MAPA DE RIESGOS'!$H277,"C",'MAPA DE RIESGOS'!$AF277),"")</f>
        <v/>
      </c>
      <c r="P52" s="368" t="str">
        <f>IF(AND('MAPA DE RIESGOS'!$AP278="Alta",'MAPA DE RIESGOS'!$AR278="Leve"),CONCATENATE("R",'MAPA DE RIESGOS'!$H278,"C",'MAPA DE RIESGOS'!$AF278),"")</f>
        <v/>
      </c>
      <c r="Q52" s="368" t="str">
        <f>IF(AND('MAPA DE RIESGOS'!$AP279="Alta",'MAPA DE RIESGOS'!$AR279="Leve"),CONCATENATE("R",'MAPA DE RIESGOS'!$H279,"C",'MAPA DE RIESGOS'!$AF279),"")</f>
        <v/>
      </c>
      <c r="R52" s="368" t="str">
        <f>IF(AND('MAPA DE RIESGOS'!$AP280="Alta",'MAPA DE RIESGOS'!$AR280="Leve"),CONCATENATE("R",'MAPA DE RIESGOS'!$H280,"C",'MAPA DE RIESGOS'!$AF280),"")</f>
        <v/>
      </c>
      <c r="S52" s="368" t="str">
        <f>IF(AND('MAPA DE RIESGOS'!$AP281="Alta",'MAPA DE RIESGOS'!$AR281="Leve"),CONCATENATE("R",'MAPA DE RIESGOS'!$H281,"C",'MAPA DE RIESGOS'!$AF281),"")</f>
        <v/>
      </c>
      <c r="T52" s="368" t="str">
        <f>IF(AND('MAPA DE RIESGOS'!$AP282="Alta",'MAPA DE RIESGOS'!$AR282="Leve"),CONCATENATE("R",'MAPA DE RIESGOS'!$H282,"C",'MAPA DE RIESGOS'!$AF282),"")</f>
        <v/>
      </c>
      <c r="U52" s="368" t="str">
        <f>IF(AND('MAPA DE RIESGOS'!$AP283="Alta",'MAPA DE RIESGOS'!$AR283="Leve"),CONCATENATE("R",'MAPA DE RIESGOS'!$H283,"C",'MAPA DE RIESGOS'!$AF283),"")</f>
        <v/>
      </c>
      <c r="V52" s="368" t="str">
        <f>IF(AND('MAPA DE RIESGOS'!$AP284="Alta",'MAPA DE RIESGOS'!$AR284="Leve"),CONCATENATE("R",'MAPA DE RIESGOS'!$H284,"C",'MAPA DE RIESGOS'!$AF284),"")</f>
        <v/>
      </c>
      <c r="W52" s="368" t="str">
        <f>IF(AND('MAPA DE RIESGOS'!$AP285="Alta",'MAPA DE RIESGOS'!$AR285="Leve"),CONCATENATE("R",'MAPA DE RIESGOS'!$H285,"C",'MAPA DE RIESGOS'!$AF285),"")</f>
        <v/>
      </c>
      <c r="X52" s="368" t="str">
        <f>IF(AND('MAPA DE RIESGOS'!$AP286="Alta",'MAPA DE RIESGOS'!$AR286="Leve"),CONCATENATE("R",'MAPA DE RIESGOS'!$H286,"C",'MAPA DE RIESGOS'!$AF286),"")</f>
        <v/>
      </c>
      <c r="Y52" s="368" t="str">
        <f>IF(AND('MAPA DE RIESGOS'!$AP287="Alta",'MAPA DE RIESGOS'!$AR287="Leve"),CONCATENATE("R",'MAPA DE RIESGOS'!$H287,"C",'MAPA DE RIESGOS'!$AF287),"")</f>
        <v/>
      </c>
      <c r="Z52" s="368" t="str">
        <f>IF(AND('MAPA DE RIESGOS'!$AP288="Alta",'MAPA DE RIESGOS'!$AR288="Leve"),CONCATENATE("R",'MAPA DE RIESGOS'!$H288,"C",'MAPA DE RIESGOS'!$AF288),"")</f>
        <v/>
      </c>
      <c r="AA52" s="368" t="str">
        <f>IF(AND('MAPA DE RIESGOS'!$AP289="Alta",'MAPA DE RIESGOS'!$AR289="Leve"),CONCATENATE("R",'MAPA DE RIESGOS'!$H289,"C",'MAPA DE RIESGOS'!$AF289),"")</f>
        <v/>
      </c>
      <c r="AB52" s="367" t="str">
        <f>IF(AND('MAPA DE RIESGOS'!$AP272="Alta",'MAPA DE RIESGOS'!$AR272="Menor"),CONCATENATE("R",'MAPA DE RIESGOS'!$H272,"C",'MAPA DE RIESGOS'!$AF272),"")</f>
        <v/>
      </c>
      <c r="AC52" s="368" t="str">
        <f>IF(AND('MAPA DE RIESGOS'!$AP273="Alta",'MAPA DE RIESGOS'!$AR273="Menor"),CONCATENATE("R",'MAPA DE RIESGOS'!$H273,"C",'MAPA DE RIESGOS'!$AF273),"")</f>
        <v/>
      </c>
      <c r="AD52" s="368" t="str">
        <f>IF(AND('MAPA DE RIESGOS'!$AP274="Alta",'MAPA DE RIESGOS'!$AR274="Menor"),CONCATENATE("R",'MAPA DE RIESGOS'!$H274,"C",'MAPA DE RIESGOS'!$AF274),"")</f>
        <v/>
      </c>
      <c r="AE52" s="368" t="str">
        <f>IF(AND('MAPA DE RIESGOS'!$AP275="Alta",'MAPA DE RIESGOS'!$AR275="Menor"),CONCATENATE("R",'MAPA DE RIESGOS'!$H275,"C",'MAPA DE RIESGOS'!$AF275),"")</f>
        <v/>
      </c>
      <c r="AF52" s="368" t="str">
        <f>IF(AND('MAPA DE RIESGOS'!$AP276="Alta",'MAPA DE RIESGOS'!$AR276="Menor"),CONCATENATE("R",'MAPA DE RIESGOS'!$H276,"C",'MAPA DE RIESGOS'!$AF276),"")</f>
        <v/>
      </c>
      <c r="AG52" s="368" t="str">
        <f>IF(AND('MAPA DE RIESGOS'!$AP277="Alta",'MAPA DE RIESGOS'!$AR277="Menor"),CONCATENATE("R",'MAPA DE RIESGOS'!$H277,"C",'MAPA DE RIESGOS'!$AF277),"")</f>
        <v/>
      </c>
      <c r="AH52" s="368" t="str">
        <f>IF(AND('MAPA DE RIESGOS'!$AP278="Alta",'MAPA DE RIESGOS'!$AR278="Menor"),CONCATENATE("R",'MAPA DE RIESGOS'!$H278,"C",'MAPA DE RIESGOS'!$AF278),"")</f>
        <v/>
      </c>
      <c r="AI52" s="368" t="str">
        <f>IF(AND('MAPA DE RIESGOS'!$AP279="Alta",'MAPA DE RIESGOS'!$AR279="Menor"),CONCATENATE("R",'MAPA DE RIESGOS'!$H279,"C",'MAPA DE RIESGOS'!$AF279),"")</f>
        <v/>
      </c>
      <c r="AJ52" s="368" t="str">
        <f>IF(AND('MAPA DE RIESGOS'!$AP280="Alta",'MAPA DE RIESGOS'!$AR280="Menor"),CONCATENATE("R",'MAPA DE RIESGOS'!$H280,"C",'MAPA DE RIESGOS'!$AF280),"")</f>
        <v/>
      </c>
      <c r="AK52" s="368" t="str">
        <f>IF(AND('MAPA DE RIESGOS'!$AP281="Alta",'MAPA DE RIESGOS'!$AR281="Menor"),CONCATENATE("R",'MAPA DE RIESGOS'!$H281,"C",'MAPA DE RIESGOS'!$AF281),"")</f>
        <v/>
      </c>
      <c r="AL52" s="368" t="str">
        <f>IF(AND('MAPA DE RIESGOS'!$AP282="Alta",'MAPA DE RIESGOS'!$AR282="Menor"),CONCATENATE("R",'MAPA DE RIESGOS'!$H282,"C",'MAPA DE RIESGOS'!$AF282),"")</f>
        <v/>
      </c>
      <c r="AM52" s="368" t="str">
        <f>IF(AND('MAPA DE RIESGOS'!$AP283="Alta",'MAPA DE RIESGOS'!$AR283="Menor"),CONCATENATE("R",'MAPA DE RIESGOS'!$H283,"C",'MAPA DE RIESGOS'!$AF283),"")</f>
        <v/>
      </c>
      <c r="AN52" s="368" t="str">
        <f>IF(AND('MAPA DE RIESGOS'!$AP284="Alta",'MAPA DE RIESGOS'!$AR284="Menor"),CONCATENATE("R",'MAPA DE RIESGOS'!$H284,"C",'MAPA DE RIESGOS'!$AF284),"")</f>
        <v/>
      </c>
      <c r="AO52" s="368" t="str">
        <f>IF(AND('MAPA DE RIESGOS'!$AP285="Alta",'MAPA DE RIESGOS'!$AR285="Menor"),CONCATENATE("R",'MAPA DE RIESGOS'!$H285,"C",'MAPA DE RIESGOS'!$AF285),"")</f>
        <v/>
      </c>
      <c r="AP52" s="368" t="str">
        <f>IF(AND('MAPA DE RIESGOS'!$AP286="Alta",'MAPA DE RIESGOS'!$AR286="Menor"),CONCATENATE("R",'MAPA DE RIESGOS'!$H286,"C",'MAPA DE RIESGOS'!$AF286),"")</f>
        <v/>
      </c>
      <c r="AQ52" s="368" t="str">
        <f>IF(AND('MAPA DE RIESGOS'!$AP287="Alta",'MAPA DE RIESGOS'!$AR287="Menor"),CONCATENATE("R",'MAPA DE RIESGOS'!$H287,"C",'MAPA DE RIESGOS'!$AF287),"")</f>
        <v/>
      </c>
      <c r="AR52" s="368" t="str">
        <f>IF(AND('MAPA DE RIESGOS'!$AP288="Alta",'MAPA DE RIESGOS'!$AR288="Menor"),CONCATENATE("R",'MAPA DE RIESGOS'!$H288,"C",'MAPA DE RIESGOS'!$AF288),"")</f>
        <v/>
      </c>
      <c r="AS52" s="369" t="str">
        <f>IF(AND('MAPA DE RIESGOS'!$AP289="Alta",'MAPA DE RIESGOS'!$AR289="Menor"),CONCATENATE("R",'MAPA DE RIESGOS'!$H289,"C",'MAPA DE RIESGOS'!$AF289),"")</f>
        <v/>
      </c>
      <c r="AT52" s="355" t="str">
        <f>IF(AND('MAPA DE RIESGOS'!$AP272="Alta",'MAPA DE RIESGOS'!$AR272="Moderado"),CONCATENATE("R",'MAPA DE RIESGOS'!$H272,"C",'MAPA DE RIESGOS'!$AF272),"")</f>
        <v/>
      </c>
      <c r="AU52" s="355" t="str">
        <f>IF(AND('MAPA DE RIESGOS'!$AP273="Alta",'MAPA DE RIESGOS'!$AR273="Moderado"),CONCATENATE("R",'MAPA DE RIESGOS'!$H273,"C",'MAPA DE RIESGOS'!$AF273),"")</f>
        <v/>
      </c>
      <c r="AV52" s="355" t="str">
        <f>IF(AND('MAPA DE RIESGOS'!$AP274="Alta",'MAPA DE RIESGOS'!$AR274="Moderado"),CONCATENATE("R",'MAPA DE RIESGOS'!$H274,"C",'MAPA DE RIESGOS'!$AF274),"")</f>
        <v/>
      </c>
      <c r="AW52" s="355" t="str">
        <f>IF(AND('MAPA DE RIESGOS'!$AP275="Alta",'MAPA DE RIESGOS'!$AR275="Moderado"),CONCATENATE("R",'MAPA DE RIESGOS'!$H275,"C",'MAPA DE RIESGOS'!$AF275),"")</f>
        <v/>
      </c>
      <c r="AX52" s="355" t="str">
        <f>IF(AND('MAPA DE RIESGOS'!$AP276="Alta",'MAPA DE RIESGOS'!$AR276="Moderado"),CONCATENATE("R",'MAPA DE RIESGOS'!$H276,"C",'MAPA DE RIESGOS'!$AF276),"")</f>
        <v/>
      </c>
      <c r="AY52" s="355" t="str">
        <f>IF(AND('MAPA DE RIESGOS'!$AP277="Alta",'MAPA DE RIESGOS'!$AR277="Moderado"),CONCATENATE("R",'MAPA DE RIESGOS'!$H277,"C",'MAPA DE RIESGOS'!$AF277),"")</f>
        <v/>
      </c>
      <c r="AZ52" s="355" t="str">
        <f>IF(AND('MAPA DE RIESGOS'!$AP278="Alta",'MAPA DE RIESGOS'!$AR278="Moderado"),CONCATENATE("R",'MAPA DE RIESGOS'!$H278,"C",'MAPA DE RIESGOS'!$AF278),"")</f>
        <v/>
      </c>
      <c r="BA52" s="355" t="str">
        <f>IF(AND('MAPA DE RIESGOS'!$AP279="Alta",'MAPA DE RIESGOS'!$AR279="Moderado"),CONCATENATE("R",'MAPA DE RIESGOS'!$H279,"C",'MAPA DE RIESGOS'!$AF279),"")</f>
        <v/>
      </c>
      <c r="BB52" s="355" t="str">
        <f>IF(AND('MAPA DE RIESGOS'!$AP280="Alta",'MAPA DE RIESGOS'!$AR280="Moderado"),CONCATENATE("R",'MAPA DE RIESGOS'!$H280,"C",'MAPA DE RIESGOS'!$AF280),"")</f>
        <v/>
      </c>
      <c r="BC52" s="355" t="str">
        <f>IF(AND('MAPA DE RIESGOS'!$AP281="Alta",'MAPA DE RIESGOS'!$AR281="Moderado"),CONCATENATE("R",'MAPA DE RIESGOS'!$H281,"C",'MAPA DE RIESGOS'!$AF281),"")</f>
        <v/>
      </c>
      <c r="BD52" s="355" t="str">
        <f>IF(AND('MAPA DE RIESGOS'!$AP282="Alta",'MAPA DE RIESGOS'!$AR282="Moderado"),CONCATENATE("R",'MAPA DE RIESGOS'!$H282,"C",'MAPA DE RIESGOS'!$AF282),"")</f>
        <v/>
      </c>
      <c r="BE52" s="355" t="str">
        <f>IF(AND('MAPA DE RIESGOS'!$AP283="Alta",'MAPA DE RIESGOS'!$AR283="Moderado"),CONCATENATE("R",'MAPA DE RIESGOS'!$H283,"C",'MAPA DE RIESGOS'!$AF283),"")</f>
        <v/>
      </c>
      <c r="BF52" s="355" t="str">
        <f>IF(AND('MAPA DE RIESGOS'!$AP284="Alta",'MAPA DE RIESGOS'!$AR284="Moderado"),CONCATENATE("R",'MAPA DE RIESGOS'!$H284,"C",'MAPA DE RIESGOS'!$AF284),"")</f>
        <v/>
      </c>
      <c r="BG52" s="355" t="str">
        <f>IF(AND('MAPA DE RIESGOS'!$AP285="Alta",'MAPA DE RIESGOS'!$AR285="Moderado"),CONCATENATE("R",'MAPA DE RIESGOS'!$H285,"C",'MAPA DE RIESGOS'!$AF285),"")</f>
        <v/>
      </c>
      <c r="BH52" s="355" t="str">
        <f>IF(AND('MAPA DE RIESGOS'!$AP286="Alta",'MAPA DE RIESGOS'!$AR286="Moderado"),CONCATENATE("R",'MAPA DE RIESGOS'!$H286,"C",'MAPA DE RIESGOS'!$AF286),"")</f>
        <v/>
      </c>
      <c r="BI52" s="355" t="str">
        <f>IF(AND('MAPA DE RIESGOS'!$AP287="Alta",'MAPA DE RIESGOS'!$AR287="Moderado"),CONCATENATE("R",'MAPA DE RIESGOS'!$H287,"C",'MAPA DE RIESGOS'!$AF287),"")</f>
        <v/>
      </c>
      <c r="BJ52" s="355" t="str">
        <f>IF(AND('MAPA DE RIESGOS'!$AP288="Alta",'MAPA DE RIESGOS'!$AR288="Moderado"),CONCATENATE("R",'MAPA DE RIESGOS'!$H288,"C",'MAPA DE RIESGOS'!$AF288),"")</f>
        <v/>
      </c>
      <c r="BK52" s="356" t="str">
        <f>IF(AND('MAPA DE RIESGOS'!$AP289="Alta",'MAPA DE RIESGOS'!$AR289="Moderado"),CONCATENATE("R",'MAPA DE RIESGOS'!$H289,"C",'MAPA DE RIESGOS'!$AF289),"")</f>
        <v/>
      </c>
      <c r="BL52" s="355" t="str">
        <f>IF(AND('MAPA DE RIESGOS'!$AP272="Alta",'MAPA DE RIESGOS'!$AR272="Mayor"),CONCATENATE("R",'MAPA DE RIESGOS'!$H272,"C",'MAPA DE RIESGOS'!$AF272),"")</f>
        <v/>
      </c>
      <c r="BM52" s="355" t="str">
        <f>IF(AND('MAPA DE RIESGOS'!$AP273="Alta",'MAPA DE RIESGOS'!$AR273="Mayor"),CONCATENATE("R",'MAPA DE RIESGOS'!$H273,"C",'MAPA DE RIESGOS'!$AF273),"")</f>
        <v/>
      </c>
      <c r="BN52" s="355" t="str">
        <f>IF(AND('MAPA DE RIESGOS'!$AP274="Alta",'MAPA DE RIESGOS'!$AR274="Mayor"),CONCATENATE("R",'MAPA DE RIESGOS'!$H274,"C",'MAPA DE RIESGOS'!$AF274),"")</f>
        <v/>
      </c>
      <c r="BO52" s="355" t="str">
        <f>IF(AND('MAPA DE RIESGOS'!$AP275="Alta",'MAPA DE RIESGOS'!$AR275="Mayor"),CONCATENATE("R",'MAPA DE RIESGOS'!$H275,"C",'MAPA DE RIESGOS'!$AF275),"")</f>
        <v/>
      </c>
      <c r="BP52" s="355" t="str">
        <f>IF(AND('MAPA DE RIESGOS'!$AP276="Alta",'MAPA DE RIESGOS'!$AR276="Mayor"),CONCATENATE("R",'MAPA DE RIESGOS'!$H276,"C",'MAPA DE RIESGOS'!$AF276),"")</f>
        <v/>
      </c>
      <c r="BQ52" s="355" t="str">
        <f>IF(AND('MAPA DE RIESGOS'!$AP277="Alta",'MAPA DE RIESGOS'!$AR277="Mayor"),CONCATENATE("R",'MAPA DE RIESGOS'!$H277,"C",'MAPA DE RIESGOS'!$AF277),"")</f>
        <v/>
      </c>
      <c r="BR52" s="355" t="str">
        <f>IF(AND('MAPA DE RIESGOS'!$AP278="Alta",'MAPA DE RIESGOS'!$AR278="Mayor"),CONCATENATE("R",'MAPA DE RIESGOS'!$H278,"C",'MAPA DE RIESGOS'!$AF278),"")</f>
        <v/>
      </c>
      <c r="BS52" s="355" t="str">
        <f>IF(AND('MAPA DE RIESGOS'!$AP279="Alta",'MAPA DE RIESGOS'!$AR279="Mayor"),CONCATENATE("R",'MAPA DE RIESGOS'!$H279,"C",'MAPA DE RIESGOS'!$AF279),"")</f>
        <v/>
      </c>
      <c r="BT52" s="355" t="str">
        <f>IF(AND('MAPA DE RIESGOS'!$AP280="Alta",'MAPA DE RIESGOS'!$AR280="Mayor"),CONCATENATE("R",'MAPA DE RIESGOS'!$H280,"C",'MAPA DE RIESGOS'!$AF280),"")</f>
        <v/>
      </c>
      <c r="BU52" s="355" t="str">
        <f>IF(AND('MAPA DE RIESGOS'!$AP281="Alta",'MAPA DE RIESGOS'!$AR281="Mayor"),CONCATENATE("R",'MAPA DE RIESGOS'!$H281,"C",'MAPA DE RIESGOS'!$AF281),"")</f>
        <v/>
      </c>
      <c r="BV52" s="355" t="str">
        <f>IF(AND('MAPA DE RIESGOS'!$AP282="Alta",'MAPA DE RIESGOS'!$AR282="Mayor"),CONCATENATE("R",'MAPA DE RIESGOS'!$H282,"C",'MAPA DE RIESGOS'!$AF282),"")</f>
        <v/>
      </c>
      <c r="BW52" s="355" t="str">
        <f>IF(AND('MAPA DE RIESGOS'!$AP283="Alta",'MAPA DE RIESGOS'!$AR283="Mayor"),CONCATENATE("R",'MAPA DE RIESGOS'!$H283,"C",'MAPA DE RIESGOS'!$AF283),"")</f>
        <v/>
      </c>
      <c r="BX52" s="355" t="str">
        <f>IF(AND('MAPA DE RIESGOS'!$AP284="Alta",'MAPA DE RIESGOS'!$AR284="Mayor"),CONCATENATE("R",'MAPA DE RIESGOS'!$H284,"C",'MAPA DE RIESGOS'!$AF284),"")</f>
        <v/>
      </c>
      <c r="BY52" s="355" t="str">
        <f>IF(AND('MAPA DE RIESGOS'!$AP285="Alta",'MAPA DE RIESGOS'!$AR285="Mayor"),CONCATENATE("R",'MAPA DE RIESGOS'!$H285,"C",'MAPA DE RIESGOS'!$AF285),"")</f>
        <v/>
      </c>
      <c r="BZ52" s="355" t="str">
        <f>IF(AND('MAPA DE RIESGOS'!$AP286="Alta",'MAPA DE RIESGOS'!$AR286="Mayor"),CONCATENATE("R",'MAPA DE RIESGOS'!$H286,"C",'MAPA DE RIESGOS'!$AF286),"")</f>
        <v/>
      </c>
      <c r="CA52" s="355" t="str">
        <f>IF(AND('MAPA DE RIESGOS'!$AP287="Alta",'MAPA DE RIESGOS'!$AR287="Mayor"),CONCATENATE("R",'MAPA DE RIESGOS'!$H287,"C",'MAPA DE RIESGOS'!$AF287),"")</f>
        <v/>
      </c>
      <c r="CB52" s="355" t="str">
        <f>IF(AND('MAPA DE RIESGOS'!$AP288="Alta",'MAPA DE RIESGOS'!$AR288="Mayor"),CONCATENATE("R",'MAPA DE RIESGOS'!$H288,"C",'MAPA DE RIESGOS'!$AF288),"")</f>
        <v/>
      </c>
      <c r="CC52" s="356" t="str">
        <f>IF(AND('MAPA DE RIESGOS'!$AP289="Alta",'MAPA DE RIESGOS'!$AR289="Mayor"),CONCATENATE("R",'MAPA DE RIESGOS'!$H289,"C",'MAPA DE RIESGOS'!$AF289),"")</f>
        <v/>
      </c>
      <c r="CD52" s="357" t="str">
        <f>IF(AND('MAPA DE RIESGOS'!$AP272="Alta",'MAPA DE RIESGOS'!$AR272="Catastrófico"),CONCATENATE("R",'MAPA DE RIESGOS'!$H272,"C",'MAPA DE RIESGOS'!$AF272),"")</f>
        <v/>
      </c>
      <c r="CE52" s="357" t="str">
        <f>IF(AND('MAPA DE RIESGOS'!$AP273="Alta",'MAPA DE RIESGOS'!$AR273="Catastrófico"),CONCATENATE("R",'MAPA DE RIESGOS'!$H273,"C",'MAPA DE RIESGOS'!$AF273),"")</f>
        <v/>
      </c>
      <c r="CF52" s="357" t="str">
        <f>IF(AND('MAPA DE RIESGOS'!$AP274="Alta",'MAPA DE RIESGOS'!$AR274="Catastrófico"),CONCATENATE("R",'MAPA DE RIESGOS'!$H274,"C",'MAPA DE RIESGOS'!$AF274),"")</f>
        <v/>
      </c>
      <c r="CG52" s="357" t="str">
        <f>IF(AND('MAPA DE RIESGOS'!$AP275="Alta",'MAPA DE RIESGOS'!$AR275="Catastrófico"),CONCATENATE("R",'MAPA DE RIESGOS'!$H275,"C",'MAPA DE RIESGOS'!$AF275),"")</f>
        <v/>
      </c>
      <c r="CH52" s="357" t="str">
        <f>IF(AND('MAPA DE RIESGOS'!$AP276="Alta",'MAPA DE RIESGOS'!$AR276="Catastrófico"),CONCATENATE("R",'MAPA DE RIESGOS'!$H276,"C",'MAPA DE RIESGOS'!$AF276),"")</f>
        <v/>
      </c>
      <c r="CI52" s="357" t="str">
        <f>IF(AND('MAPA DE RIESGOS'!$AP277="Alta",'MAPA DE RIESGOS'!$AR277="Catastrófico"),CONCATENATE("R",'MAPA DE RIESGOS'!$H277,"C",'MAPA DE RIESGOS'!$AF277),"")</f>
        <v/>
      </c>
      <c r="CJ52" s="357" t="str">
        <f>IF(AND('MAPA DE RIESGOS'!$AP278="Alta",'MAPA DE RIESGOS'!$AR278="Catastrófico"),CONCATENATE("R",'MAPA DE RIESGOS'!$H278,"C",'MAPA DE RIESGOS'!$AF278),"")</f>
        <v/>
      </c>
      <c r="CK52" s="357" t="str">
        <f>IF(AND('MAPA DE RIESGOS'!$AP279="Alta",'MAPA DE RIESGOS'!$AR279="Catastrófico"),CONCATENATE("R",'MAPA DE RIESGOS'!$H279,"C",'MAPA DE RIESGOS'!$AF279),"")</f>
        <v/>
      </c>
      <c r="CL52" s="357" t="str">
        <f>IF(AND('MAPA DE RIESGOS'!$AP280="Alta",'MAPA DE RIESGOS'!$AR280="Catastrófico"),CONCATENATE("R",'MAPA DE RIESGOS'!$H280,"C",'MAPA DE RIESGOS'!$AF280),"")</f>
        <v/>
      </c>
      <c r="CM52" s="357" t="str">
        <f>IF(AND('MAPA DE RIESGOS'!$AP281="Alta",'MAPA DE RIESGOS'!$AR281="Catastrófico"),CONCATENATE("R",'MAPA DE RIESGOS'!$H281,"C",'MAPA DE RIESGOS'!$AF281),"")</f>
        <v/>
      </c>
      <c r="CN52" s="357" t="str">
        <f>IF(AND('MAPA DE RIESGOS'!$AP282="Alta",'MAPA DE RIESGOS'!$AR282="Catastrófico"),CONCATENATE("R",'MAPA DE RIESGOS'!$H282,"C",'MAPA DE RIESGOS'!$AF282),"")</f>
        <v/>
      </c>
      <c r="CO52" s="357" t="str">
        <f>IF(AND('MAPA DE RIESGOS'!$AP283="Alta",'MAPA DE RIESGOS'!$AR283="Catastrófico"),CONCATENATE("R",'MAPA DE RIESGOS'!$H283,"C",'MAPA DE RIESGOS'!$AF283),"")</f>
        <v/>
      </c>
      <c r="CP52" s="357" t="str">
        <f>IF(AND('MAPA DE RIESGOS'!$AP284="Alta",'MAPA DE RIESGOS'!$AR284="Catastrófico"),CONCATENATE("R",'MAPA DE RIESGOS'!$H284,"C",'MAPA DE RIESGOS'!$AF284),"")</f>
        <v/>
      </c>
      <c r="CQ52" s="357" t="str">
        <f>IF(AND('MAPA DE RIESGOS'!$AP285="Alta",'MAPA DE RIESGOS'!$AR285="Catastrófico"),CONCATENATE("R",'MAPA DE RIESGOS'!$H285,"C",'MAPA DE RIESGOS'!$AF285),"")</f>
        <v/>
      </c>
      <c r="CR52" s="357" t="str">
        <f>IF(AND('MAPA DE RIESGOS'!$AP286="Alta",'MAPA DE RIESGOS'!$AR286="Catastrófico"),CONCATENATE("R",'MAPA DE RIESGOS'!$H286,"C",'MAPA DE RIESGOS'!$AF286),"")</f>
        <v/>
      </c>
      <c r="CS52" s="357" t="str">
        <f>IF(AND('MAPA DE RIESGOS'!$AP287="Alta",'MAPA DE RIESGOS'!$AR287="Catastrófico"),CONCATENATE("R",'MAPA DE RIESGOS'!$H287,"C",'MAPA DE RIESGOS'!$AF287),"")</f>
        <v/>
      </c>
      <c r="CT52" s="357" t="str">
        <f>IF(AND('MAPA DE RIESGOS'!$AP288="Alta",'MAPA DE RIESGOS'!$AR288="Catastrófico"),CONCATENATE("R",'MAPA DE RIESGOS'!$H288,"C",'MAPA DE RIESGOS'!$AF288),"")</f>
        <v/>
      </c>
      <c r="CU52" s="358" t="str">
        <f>IF(AND('MAPA DE RIESGOS'!$AP289="Alta",'MAPA DE RIESGOS'!$AR289="Catastrófico"),CONCATENATE("R",'MAPA DE RIESGOS'!$H289,"C",'MAPA DE RIESGOS'!$AF289),"")</f>
        <v/>
      </c>
      <c r="CV52" s="67"/>
      <c r="CW52" s="915"/>
      <c r="CX52" s="916"/>
      <c r="CY52" s="916"/>
      <c r="CZ52" s="916"/>
      <c r="DA52" s="916"/>
      <c r="DB52" s="917"/>
    </row>
    <row r="53" spans="2:106" ht="32.5" customHeight="1">
      <c r="B53" s="893"/>
      <c r="C53" s="893"/>
      <c r="D53" s="894"/>
      <c r="E53" s="882"/>
      <c r="F53" s="883"/>
      <c r="G53" s="883"/>
      <c r="H53" s="883"/>
      <c r="I53" s="883"/>
      <c r="J53" s="367" t="str">
        <f>IF(AND('MAPA DE RIESGOS'!$AP290="Alta",'MAPA DE RIESGOS'!$AR290="Leve"),CONCATENATE("R",'MAPA DE RIESGOS'!$H290,"C",'MAPA DE RIESGOS'!$AF290),"")</f>
        <v/>
      </c>
      <c r="K53" s="368" t="str">
        <f>IF(AND('MAPA DE RIESGOS'!$AP291="Alta",'MAPA DE RIESGOS'!$AR291="Leve"),CONCATENATE("R",'MAPA DE RIESGOS'!$H291,"C",'MAPA DE RIESGOS'!$AF291),"")</f>
        <v/>
      </c>
      <c r="L53" s="368" t="str">
        <f>IF(AND('MAPA DE RIESGOS'!$AP292="Alta",'MAPA DE RIESGOS'!$AR292="Leve"),CONCATENATE("R",'MAPA DE RIESGOS'!$H292,"C",'MAPA DE RIESGOS'!$AF292),"")</f>
        <v/>
      </c>
      <c r="M53" s="368" t="str">
        <f>IF(AND('MAPA DE RIESGOS'!$AP293="Alta",'MAPA DE RIESGOS'!$AR293="Leve"),CONCATENATE("R",'MAPA DE RIESGOS'!$H293,"C",'MAPA DE RIESGOS'!$AF293),"")</f>
        <v/>
      </c>
      <c r="N53" s="368" t="str">
        <f>IF(AND('MAPA DE RIESGOS'!$AP294="Alta",'MAPA DE RIESGOS'!$AR294="Leve"),CONCATENATE("R",'MAPA DE RIESGOS'!$H294,"C",'MAPA DE RIESGOS'!$AF294),"")</f>
        <v/>
      </c>
      <c r="O53" s="368" t="str">
        <f>IF(AND('MAPA DE RIESGOS'!$AP295="Alta",'MAPA DE RIESGOS'!$AR295="Leve"),CONCATENATE("R",'MAPA DE RIESGOS'!$H295,"C",'MAPA DE RIESGOS'!$AF295),"")</f>
        <v/>
      </c>
      <c r="P53" s="368" t="str">
        <f>IF(AND('MAPA DE RIESGOS'!$AP296="Alta",'MAPA DE RIESGOS'!$AR296="Leve"),CONCATENATE("R",'MAPA DE RIESGOS'!$H296,"C",'MAPA DE RIESGOS'!$AF296),"")</f>
        <v/>
      </c>
      <c r="Q53" s="368" t="str">
        <f>IF(AND('MAPA DE RIESGOS'!$AP297="Alta",'MAPA DE RIESGOS'!$AR297="Leve"),CONCATENATE("R",'MAPA DE RIESGOS'!$H297,"C",'MAPA DE RIESGOS'!$AF297),"")</f>
        <v/>
      </c>
      <c r="R53" s="368" t="str">
        <f>IF(AND('MAPA DE RIESGOS'!$AP298="Alta",'MAPA DE RIESGOS'!$AR298="Leve"),CONCATENATE("R",'MAPA DE RIESGOS'!$H298,"C",'MAPA DE RIESGOS'!$AF298),"")</f>
        <v/>
      </c>
      <c r="S53" s="368" t="str">
        <f>IF(AND('MAPA DE RIESGOS'!$AP299="Alta",'MAPA DE RIESGOS'!$AR299="Leve"),CONCATENATE("R",'MAPA DE RIESGOS'!$H299,"C",'MAPA DE RIESGOS'!$AF299),"")</f>
        <v/>
      </c>
      <c r="T53" s="368" t="str">
        <f>IF(AND('MAPA DE RIESGOS'!$AP300="Alta",'MAPA DE RIESGOS'!$AR300="Leve"),CONCATENATE("R",'MAPA DE RIESGOS'!$H300,"C",'MAPA DE RIESGOS'!$AF300),"")</f>
        <v/>
      </c>
      <c r="U53" s="368" t="str">
        <f>IF(AND('MAPA DE RIESGOS'!$AP301="Alta",'MAPA DE RIESGOS'!$AR301="Leve"),CONCATENATE("R",'MAPA DE RIESGOS'!$H301,"C",'MAPA DE RIESGOS'!$AF301),"")</f>
        <v/>
      </c>
      <c r="V53" s="368" t="str">
        <f>IF(AND('MAPA DE RIESGOS'!$AP302="Alta",'MAPA DE RIESGOS'!$AR302="Leve"),CONCATENATE("R",'MAPA DE RIESGOS'!$H302,"C",'MAPA DE RIESGOS'!$AF302),"")</f>
        <v/>
      </c>
      <c r="W53" s="368" t="str">
        <f>IF(AND('MAPA DE RIESGOS'!$AP303="Alta",'MAPA DE RIESGOS'!$AR303="Leve"),CONCATENATE("R",'MAPA DE RIESGOS'!$H303,"C",'MAPA DE RIESGOS'!$AF303),"")</f>
        <v/>
      </c>
      <c r="X53" s="368" t="str">
        <f>IF(AND('MAPA DE RIESGOS'!$AP304="Alta",'MAPA DE RIESGOS'!$AR304="Leve"),CONCATENATE("R",'MAPA DE RIESGOS'!$H304,"C",'MAPA DE RIESGOS'!$AF304),"")</f>
        <v/>
      </c>
      <c r="Y53" s="368" t="str">
        <f>IF(AND('MAPA DE RIESGOS'!$AP305="Alta",'MAPA DE RIESGOS'!$AR305="Leve"),CONCATENATE("R",'MAPA DE RIESGOS'!$H305,"C",'MAPA DE RIESGOS'!$AF305),"")</f>
        <v/>
      </c>
      <c r="Z53" s="368" t="str">
        <f>IF(AND('MAPA DE RIESGOS'!$AP306="Alta",'MAPA DE RIESGOS'!$AR306="Leve"),CONCATENATE("R",'MAPA DE RIESGOS'!$H306,"C",'MAPA DE RIESGOS'!$AF306),"")</f>
        <v/>
      </c>
      <c r="AA53" s="368" t="str">
        <f>IF(AND('MAPA DE RIESGOS'!$AP307="Alta",'MAPA DE RIESGOS'!$AR307="Leve"),CONCATENATE("R",'MAPA DE RIESGOS'!$H307,"C",'MAPA DE RIESGOS'!$AF307),"")</f>
        <v/>
      </c>
      <c r="AB53" s="367" t="str">
        <f>IF(AND('MAPA DE RIESGOS'!$AP290="Alta",'MAPA DE RIESGOS'!$AR290="Menor"),CONCATENATE("R",'MAPA DE RIESGOS'!$H290,"C",'MAPA DE RIESGOS'!$AF290),"")</f>
        <v/>
      </c>
      <c r="AC53" s="368" t="str">
        <f>IF(AND('MAPA DE RIESGOS'!$AP291="Alta",'MAPA DE RIESGOS'!$AR291="Menor"),CONCATENATE("R",'MAPA DE RIESGOS'!$H291,"C",'MAPA DE RIESGOS'!$AF291),"")</f>
        <v/>
      </c>
      <c r="AD53" s="368" t="str">
        <f>IF(AND('MAPA DE RIESGOS'!$AP292="Alta",'MAPA DE RIESGOS'!$AR292="Menor"),CONCATENATE("R",'MAPA DE RIESGOS'!$H292,"C",'MAPA DE RIESGOS'!$AF292),"")</f>
        <v/>
      </c>
      <c r="AE53" s="368" t="str">
        <f>IF(AND('MAPA DE RIESGOS'!$AP293="Alta",'MAPA DE RIESGOS'!$AR293="Menor"),CONCATENATE("R",'MAPA DE RIESGOS'!$H293,"C",'MAPA DE RIESGOS'!$AF293),"")</f>
        <v/>
      </c>
      <c r="AF53" s="368" t="str">
        <f>IF(AND('MAPA DE RIESGOS'!$AP294="Alta",'MAPA DE RIESGOS'!$AR294="Menor"),CONCATENATE("R",'MAPA DE RIESGOS'!$H294,"C",'MAPA DE RIESGOS'!$AF294),"")</f>
        <v/>
      </c>
      <c r="AG53" s="368" t="str">
        <f>IF(AND('MAPA DE RIESGOS'!$AP295="Alta",'MAPA DE RIESGOS'!$AR295="Menor"),CONCATENATE("R",'MAPA DE RIESGOS'!$H295,"C",'MAPA DE RIESGOS'!$AF295),"")</f>
        <v/>
      </c>
      <c r="AH53" s="368" t="str">
        <f>IF(AND('MAPA DE RIESGOS'!$AP296="Alta",'MAPA DE RIESGOS'!$AR296="Menor"),CONCATENATE("R",'MAPA DE RIESGOS'!$H296,"C",'MAPA DE RIESGOS'!$AF296),"")</f>
        <v/>
      </c>
      <c r="AI53" s="368" t="str">
        <f>IF(AND('MAPA DE RIESGOS'!$AP297="Alta",'MAPA DE RIESGOS'!$AR297="Menor"),CONCATENATE("R",'MAPA DE RIESGOS'!$H297,"C",'MAPA DE RIESGOS'!$AF297),"")</f>
        <v/>
      </c>
      <c r="AJ53" s="368" t="str">
        <f>IF(AND('MAPA DE RIESGOS'!$AP298="Alta",'MAPA DE RIESGOS'!$AR298="Menor"),CONCATENATE("R",'MAPA DE RIESGOS'!$H298,"C",'MAPA DE RIESGOS'!$AF298),"")</f>
        <v/>
      </c>
      <c r="AK53" s="368" t="str">
        <f>IF(AND('MAPA DE RIESGOS'!$AP299="Alta",'MAPA DE RIESGOS'!$AR299="Menor"),CONCATENATE("R",'MAPA DE RIESGOS'!$H299,"C",'MAPA DE RIESGOS'!$AF299),"")</f>
        <v/>
      </c>
      <c r="AL53" s="368" t="str">
        <f>IF(AND('MAPA DE RIESGOS'!$AP300="Alta",'MAPA DE RIESGOS'!$AR300="Menor"),CONCATENATE("R",'MAPA DE RIESGOS'!$H300,"C",'MAPA DE RIESGOS'!$AF300),"")</f>
        <v/>
      </c>
      <c r="AM53" s="368" t="str">
        <f>IF(AND('MAPA DE RIESGOS'!$AP301="Alta",'MAPA DE RIESGOS'!$AR301="Menor"),CONCATENATE("R",'MAPA DE RIESGOS'!$H301,"C",'MAPA DE RIESGOS'!$AF301),"")</f>
        <v/>
      </c>
      <c r="AN53" s="368" t="str">
        <f>IF(AND('MAPA DE RIESGOS'!$AP302="Alta",'MAPA DE RIESGOS'!$AR302="Menor"),CONCATENATE("R",'MAPA DE RIESGOS'!$H302,"C",'MAPA DE RIESGOS'!$AF302),"")</f>
        <v/>
      </c>
      <c r="AO53" s="368" t="str">
        <f>IF(AND('MAPA DE RIESGOS'!$AP303="Alta",'MAPA DE RIESGOS'!$AR303="Menor"),CONCATENATE("R",'MAPA DE RIESGOS'!$H303,"C",'MAPA DE RIESGOS'!$AF303),"")</f>
        <v/>
      </c>
      <c r="AP53" s="368" t="str">
        <f>IF(AND('MAPA DE RIESGOS'!$AP304="Alta",'MAPA DE RIESGOS'!$AR304="Menor"),CONCATENATE("R",'MAPA DE RIESGOS'!$H304,"C",'MAPA DE RIESGOS'!$AF304),"")</f>
        <v/>
      </c>
      <c r="AQ53" s="368" t="str">
        <f>IF(AND('MAPA DE RIESGOS'!$AP305="Alta",'MAPA DE RIESGOS'!$AR305="Menor"),CONCATENATE("R",'MAPA DE RIESGOS'!$H305,"C",'MAPA DE RIESGOS'!$AF305),"")</f>
        <v/>
      </c>
      <c r="AR53" s="368" t="str">
        <f>IF(AND('MAPA DE RIESGOS'!$AP306="Alta",'MAPA DE RIESGOS'!$AR306="Menor"),CONCATENATE("R",'MAPA DE RIESGOS'!$H306,"C",'MAPA DE RIESGOS'!$AF306),"")</f>
        <v/>
      </c>
      <c r="AS53" s="369" t="str">
        <f>IF(AND('MAPA DE RIESGOS'!$AP307="Alta",'MAPA DE RIESGOS'!$AR307="Menor"),CONCATENATE("R",'MAPA DE RIESGOS'!$H307,"C",'MAPA DE RIESGOS'!$AF307),"")</f>
        <v/>
      </c>
      <c r="AT53" s="355" t="str">
        <f>IF(AND('MAPA DE RIESGOS'!$AP290="Alta",'MAPA DE RIESGOS'!$AR290="Moderado"),CONCATENATE("R",'MAPA DE RIESGOS'!$H290,"C",'MAPA DE RIESGOS'!$AF290),"")</f>
        <v/>
      </c>
      <c r="AU53" s="355" t="str">
        <f>IF(AND('MAPA DE RIESGOS'!$AP291="Alta",'MAPA DE RIESGOS'!$AR291="Moderado"),CONCATENATE("R",'MAPA DE RIESGOS'!$H291,"C",'MAPA DE RIESGOS'!$AF291),"")</f>
        <v/>
      </c>
      <c r="AV53" s="355" t="str">
        <f>IF(AND('MAPA DE RIESGOS'!$AP292="Alta",'MAPA DE RIESGOS'!$AR292="Moderado"),CONCATENATE("R",'MAPA DE RIESGOS'!$H292,"C",'MAPA DE RIESGOS'!$AF292),"")</f>
        <v/>
      </c>
      <c r="AW53" s="355" t="str">
        <f>IF(AND('MAPA DE RIESGOS'!$AP293="Alta",'MAPA DE RIESGOS'!$AR293="Moderado"),CONCATENATE("R",'MAPA DE RIESGOS'!$H293,"C",'MAPA DE RIESGOS'!$AF293),"")</f>
        <v/>
      </c>
      <c r="AX53" s="355" t="str">
        <f>IF(AND('MAPA DE RIESGOS'!$AP294="Alta",'MAPA DE RIESGOS'!$AR294="Moderado"),CONCATENATE("R",'MAPA DE RIESGOS'!$H294,"C",'MAPA DE RIESGOS'!$AF294),"")</f>
        <v/>
      </c>
      <c r="AY53" s="355" t="str">
        <f>IF(AND('MAPA DE RIESGOS'!$AP295="Alta",'MAPA DE RIESGOS'!$AR295="Moderado"),CONCATENATE("R",'MAPA DE RIESGOS'!$H295,"C",'MAPA DE RIESGOS'!$AF295),"")</f>
        <v/>
      </c>
      <c r="AZ53" s="355" t="str">
        <f>IF(AND('MAPA DE RIESGOS'!$AP296="Alta",'MAPA DE RIESGOS'!$AR296="Moderado"),CONCATENATE("R",'MAPA DE RIESGOS'!$H296,"C",'MAPA DE RIESGOS'!$AF296),"")</f>
        <v/>
      </c>
      <c r="BA53" s="355" t="str">
        <f>IF(AND('MAPA DE RIESGOS'!$AP297="Alta",'MAPA DE RIESGOS'!$AR297="Moderado"),CONCATENATE("R",'MAPA DE RIESGOS'!$H297,"C",'MAPA DE RIESGOS'!$AF297),"")</f>
        <v/>
      </c>
      <c r="BB53" s="355" t="str">
        <f>IF(AND('MAPA DE RIESGOS'!$AP298="Alta",'MAPA DE RIESGOS'!$AR298="Moderado"),CONCATENATE("R",'MAPA DE RIESGOS'!$H298,"C",'MAPA DE RIESGOS'!$AF298),"")</f>
        <v/>
      </c>
      <c r="BC53" s="355" t="str">
        <f>IF(AND('MAPA DE RIESGOS'!$AP299="Alta",'MAPA DE RIESGOS'!$AR299="Moderado"),CONCATENATE("R",'MAPA DE RIESGOS'!$H299,"C",'MAPA DE RIESGOS'!$AF299),"")</f>
        <v/>
      </c>
      <c r="BD53" s="355" t="str">
        <f>IF(AND('MAPA DE RIESGOS'!$AP300="Alta",'MAPA DE RIESGOS'!$AR300="Moderado"),CONCATENATE("R",'MAPA DE RIESGOS'!$H300,"C",'MAPA DE RIESGOS'!$AF300),"")</f>
        <v/>
      </c>
      <c r="BE53" s="355" t="str">
        <f>IF(AND('MAPA DE RIESGOS'!$AP301="Alta",'MAPA DE RIESGOS'!$AR301="Moderado"),CONCATENATE("R",'MAPA DE RIESGOS'!$H301,"C",'MAPA DE RIESGOS'!$AF301),"")</f>
        <v/>
      </c>
      <c r="BF53" s="355" t="str">
        <f>IF(AND('MAPA DE RIESGOS'!$AP302="Alta",'MAPA DE RIESGOS'!$AR302="Moderado"),CONCATENATE("R",'MAPA DE RIESGOS'!$H302,"C",'MAPA DE RIESGOS'!$AF302),"")</f>
        <v/>
      </c>
      <c r="BG53" s="355" t="str">
        <f>IF(AND('MAPA DE RIESGOS'!$AP303="Alta",'MAPA DE RIESGOS'!$AR303="Moderado"),CONCATENATE("R",'MAPA DE RIESGOS'!$H303,"C",'MAPA DE RIESGOS'!$AF303),"")</f>
        <v/>
      </c>
      <c r="BH53" s="355" t="str">
        <f>IF(AND('MAPA DE RIESGOS'!$AP304="Alta",'MAPA DE RIESGOS'!$AR304="Moderado"),CONCATENATE("R",'MAPA DE RIESGOS'!$H304,"C",'MAPA DE RIESGOS'!$AF304),"")</f>
        <v/>
      </c>
      <c r="BI53" s="355" t="str">
        <f>IF(AND('MAPA DE RIESGOS'!$AP305="Alta",'MAPA DE RIESGOS'!$AR305="Moderado"),CONCATENATE("R",'MAPA DE RIESGOS'!$H305,"C",'MAPA DE RIESGOS'!$AF305),"")</f>
        <v/>
      </c>
      <c r="BJ53" s="355" t="str">
        <f>IF(AND('MAPA DE RIESGOS'!$AP306="Alta",'MAPA DE RIESGOS'!$AR306="Moderado"),CONCATENATE("R",'MAPA DE RIESGOS'!$H306,"C",'MAPA DE RIESGOS'!$AF306),"")</f>
        <v/>
      </c>
      <c r="BK53" s="356" t="str">
        <f>IF(AND('MAPA DE RIESGOS'!$AP307="Alta",'MAPA DE RIESGOS'!$AR307="Moderado"),CONCATENATE("R",'MAPA DE RIESGOS'!$H307,"C",'MAPA DE RIESGOS'!$AF307),"")</f>
        <v/>
      </c>
      <c r="BL53" s="355" t="str">
        <f>IF(AND('MAPA DE RIESGOS'!$AP290="Alta",'MAPA DE RIESGOS'!$AR290="Mayor"),CONCATENATE("R",'MAPA DE RIESGOS'!$H290,"C",'MAPA DE RIESGOS'!$AF290),"")</f>
        <v/>
      </c>
      <c r="BM53" s="355" t="str">
        <f>IF(AND('MAPA DE RIESGOS'!$AP291="Alta",'MAPA DE RIESGOS'!$AR291="Mayor"),CONCATENATE("R",'MAPA DE RIESGOS'!$H291,"C",'MAPA DE RIESGOS'!$AF291),"")</f>
        <v/>
      </c>
      <c r="BN53" s="355" t="str">
        <f>IF(AND('MAPA DE RIESGOS'!$AP292="Alta",'MAPA DE RIESGOS'!$AR292="Mayor"),CONCATENATE("R",'MAPA DE RIESGOS'!$H292,"C",'MAPA DE RIESGOS'!$AF292),"")</f>
        <v/>
      </c>
      <c r="BO53" s="355" t="str">
        <f>IF(AND('MAPA DE RIESGOS'!$AP293="Alta",'MAPA DE RIESGOS'!$AR293="Mayor"),CONCATENATE("R",'MAPA DE RIESGOS'!$H293,"C",'MAPA DE RIESGOS'!$AF293),"")</f>
        <v/>
      </c>
      <c r="BP53" s="355" t="str">
        <f>IF(AND('MAPA DE RIESGOS'!$AP294="Alta",'MAPA DE RIESGOS'!$AR294="Mayor"),CONCATENATE("R",'MAPA DE RIESGOS'!$H294,"C",'MAPA DE RIESGOS'!$AF294),"")</f>
        <v/>
      </c>
      <c r="BQ53" s="355" t="str">
        <f>IF(AND('MAPA DE RIESGOS'!$AP295="Alta",'MAPA DE RIESGOS'!$AR295="Mayor"),CONCATENATE("R",'MAPA DE RIESGOS'!$H295,"C",'MAPA DE RIESGOS'!$AF295),"")</f>
        <v/>
      </c>
      <c r="BR53" s="355" t="str">
        <f>IF(AND('MAPA DE RIESGOS'!$AP296="Alta",'MAPA DE RIESGOS'!$AR296="Mayor"),CONCATENATE("R",'MAPA DE RIESGOS'!$H296,"C",'MAPA DE RIESGOS'!$AF296),"")</f>
        <v/>
      </c>
      <c r="BS53" s="355" t="str">
        <f>IF(AND('MAPA DE RIESGOS'!$AP297="Alta",'MAPA DE RIESGOS'!$AR297="Mayor"),CONCATENATE("R",'MAPA DE RIESGOS'!$H297,"C",'MAPA DE RIESGOS'!$AF297),"")</f>
        <v/>
      </c>
      <c r="BT53" s="355" t="str">
        <f>IF(AND('MAPA DE RIESGOS'!$AP298="Alta",'MAPA DE RIESGOS'!$AR298="Mayor"),CONCATENATE("R",'MAPA DE RIESGOS'!$H298,"C",'MAPA DE RIESGOS'!$AF298),"")</f>
        <v/>
      </c>
      <c r="BU53" s="355" t="str">
        <f>IF(AND('MAPA DE RIESGOS'!$AP299="Alta",'MAPA DE RIESGOS'!$AR299="Mayor"),CONCATENATE("R",'MAPA DE RIESGOS'!$H299,"C",'MAPA DE RIESGOS'!$AF299),"")</f>
        <v/>
      </c>
      <c r="BV53" s="355" t="str">
        <f>IF(AND('MAPA DE RIESGOS'!$AP300="Alta",'MAPA DE RIESGOS'!$AR300="Mayor"),CONCATENATE("R",'MAPA DE RIESGOS'!$H300,"C",'MAPA DE RIESGOS'!$AF300),"")</f>
        <v/>
      </c>
      <c r="BW53" s="355" t="str">
        <f>IF(AND('MAPA DE RIESGOS'!$AP301="Alta",'MAPA DE RIESGOS'!$AR301="Mayor"),CONCATENATE("R",'MAPA DE RIESGOS'!$H301,"C",'MAPA DE RIESGOS'!$AF301),"")</f>
        <v/>
      </c>
      <c r="BX53" s="355" t="str">
        <f>IF(AND('MAPA DE RIESGOS'!$AP302="Alta",'MAPA DE RIESGOS'!$AR302="Mayor"),CONCATENATE("R",'MAPA DE RIESGOS'!$H302,"C",'MAPA DE RIESGOS'!$AF302),"")</f>
        <v/>
      </c>
      <c r="BY53" s="355" t="str">
        <f>IF(AND('MAPA DE RIESGOS'!$AP303="Alta",'MAPA DE RIESGOS'!$AR303="Mayor"),CONCATENATE("R",'MAPA DE RIESGOS'!$H303,"C",'MAPA DE RIESGOS'!$AF303),"")</f>
        <v/>
      </c>
      <c r="BZ53" s="355" t="str">
        <f>IF(AND('MAPA DE RIESGOS'!$AP304="Alta",'MAPA DE RIESGOS'!$AR304="Mayor"),CONCATENATE("R",'MAPA DE RIESGOS'!$H304,"C",'MAPA DE RIESGOS'!$AF304),"")</f>
        <v/>
      </c>
      <c r="CA53" s="355" t="str">
        <f>IF(AND('MAPA DE RIESGOS'!$AP305="Alta",'MAPA DE RIESGOS'!$AR305="Mayor"),CONCATENATE("R",'MAPA DE RIESGOS'!$H305,"C",'MAPA DE RIESGOS'!$AF305),"")</f>
        <v/>
      </c>
      <c r="CB53" s="355" t="str">
        <f>IF(AND('MAPA DE RIESGOS'!$AP306="Alta",'MAPA DE RIESGOS'!$AR306="Mayor"),CONCATENATE("R",'MAPA DE RIESGOS'!$H306,"C",'MAPA DE RIESGOS'!$AF306),"")</f>
        <v/>
      </c>
      <c r="CC53" s="356" t="str">
        <f>IF(AND('MAPA DE RIESGOS'!$AP307="Alta",'MAPA DE RIESGOS'!$AR307="Mayor"),CONCATENATE("R",'MAPA DE RIESGOS'!$H307,"C",'MAPA DE RIESGOS'!$AF307),"")</f>
        <v/>
      </c>
      <c r="CD53" s="357" t="str">
        <f>IF(AND('MAPA DE RIESGOS'!$AP290="Alta",'MAPA DE RIESGOS'!$AR290="Catastrófico"),CONCATENATE("R",'MAPA DE RIESGOS'!$H290,"C",'MAPA DE RIESGOS'!$AF290),"")</f>
        <v/>
      </c>
      <c r="CE53" s="357" t="str">
        <f>IF(AND('MAPA DE RIESGOS'!$AP291="Alta",'MAPA DE RIESGOS'!$AR291="Catastrófico"),CONCATENATE("R",'MAPA DE RIESGOS'!$H291,"C",'MAPA DE RIESGOS'!$AF291),"")</f>
        <v/>
      </c>
      <c r="CF53" s="357" t="str">
        <f>IF(AND('MAPA DE RIESGOS'!$AP292="Alta",'MAPA DE RIESGOS'!$AR292="Catastrófico"),CONCATENATE("R",'MAPA DE RIESGOS'!$H292,"C",'MAPA DE RIESGOS'!$AF292),"")</f>
        <v/>
      </c>
      <c r="CG53" s="357" t="str">
        <f>IF(AND('MAPA DE RIESGOS'!$AP293="Alta",'MAPA DE RIESGOS'!$AR293="Catastrófico"),CONCATENATE("R",'MAPA DE RIESGOS'!$H293,"C",'MAPA DE RIESGOS'!$AF293),"")</f>
        <v/>
      </c>
      <c r="CH53" s="357" t="str">
        <f>IF(AND('MAPA DE RIESGOS'!$AP294="Alta",'MAPA DE RIESGOS'!$AR294="Catastrófico"),CONCATENATE("R",'MAPA DE RIESGOS'!$H294,"C",'MAPA DE RIESGOS'!$AF294),"")</f>
        <v/>
      </c>
      <c r="CI53" s="357" t="str">
        <f>IF(AND('MAPA DE RIESGOS'!$AP295="Alta",'MAPA DE RIESGOS'!$AR295="Catastrófico"),CONCATENATE("R",'MAPA DE RIESGOS'!$H295,"C",'MAPA DE RIESGOS'!$AF295),"")</f>
        <v/>
      </c>
      <c r="CJ53" s="357" t="str">
        <f>IF(AND('MAPA DE RIESGOS'!$AP296="Alta",'MAPA DE RIESGOS'!$AR296="Catastrófico"),CONCATENATE("R",'MAPA DE RIESGOS'!$H296,"C",'MAPA DE RIESGOS'!$AF296),"")</f>
        <v/>
      </c>
      <c r="CK53" s="357" t="str">
        <f>IF(AND('MAPA DE RIESGOS'!$AP297="Alta",'MAPA DE RIESGOS'!$AR297="Catastrófico"),CONCATENATE("R",'MAPA DE RIESGOS'!$H297,"C",'MAPA DE RIESGOS'!$AF297),"")</f>
        <v/>
      </c>
      <c r="CL53" s="357" t="str">
        <f>IF(AND('MAPA DE RIESGOS'!$AP298="Alta",'MAPA DE RIESGOS'!$AR298="Catastrófico"),CONCATENATE("R",'MAPA DE RIESGOS'!$H298,"C",'MAPA DE RIESGOS'!$AF298),"")</f>
        <v/>
      </c>
      <c r="CM53" s="357" t="str">
        <f>IF(AND('MAPA DE RIESGOS'!$AP299="Alta",'MAPA DE RIESGOS'!$AR299="Catastrófico"),CONCATENATE("R",'MAPA DE RIESGOS'!$H299,"C",'MAPA DE RIESGOS'!$AF299),"")</f>
        <v/>
      </c>
      <c r="CN53" s="357" t="str">
        <f>IF(AND('MAPA DE RIESGOS'!$AP300="Alta",'MAPA DE RIESGOS'!$AR300="Catastrófico"),CONCATENATE("R",'MAPA DE RIESGOS'!$H300,"C",'MAPA DE RIESGOS'!$AF300),"")</f>
        <v/>
      </c>
      <c r="CO53" s="357" t="str">
        <f>IF(AND('MAPA DE RIESGOS'!$AP301="Alta",'MAPA DE RIESGOS'!$AR301="Catastrófico"),CONCATENATE("R",'MAPA DE RIESGOS'!$H301,"C",'MAPA DE RIESGOS'!$AF301),"")</f>
        <v/>
      </c>
      <c r="CP53" s="357" t="str">
        <f>IF(AND('MAPA DE RIESGOS'!$AP302="Alta",'MAPA DE RIESGOS'!$AR302="Catastrófico"),CONCATENATE("R",'MAPA DE RIESGOS'!$H302,"C",'MAPA DE RIESGOS'!$AF302),"")</f>
        <v/>
      </c>
      <c r="CQ53" s="357" t="str">
        <f>IF(AND('MAPA DE RIESGOS'!$AP303="Alta",'MAPA DE RIESGOS'!$AR303="Catastrófico"),CONCATENATE("R",'MAPA DE RIESGOS'!$H303,"C",'MAPA DE RIESGOS'!$AF303),"")</f>
        <v/>
      </c>
      <c r="CR53" s="357" t="str">
        <f>IF(AND('MAPA DE RIESGOS'!$AP304="Alta",'MAPA DE RIESGOS'!$AR304="Catastrófico"),CONCATENATE("R",'MAPA DE RIESGOS'!$H304,"C",'MAPA DE RIESGOS'!$AF304),"")</f>
        <v/>
      </c>
      <c r="CS53" s="357" t="str">
        <f>IF(AND('MAPA DE RIESGOS'!$AP305="Alta",'MAPA DE RIESGOS'!$AR305="Catastrófico"),CONCATENATE("R",'MAPA DE RIESGOS'!$H305,"C",'MAPA DE RIESGOS'!$AF305),"")</f>
        <v/>
      </c>
      <c r="CT53" s="357" t="str">
        <f>IF(AND('MAPA DE RIESGOS'!$AP306="Alta",'MAPA DE RIESGOS'!$AR306="Catastrófico"),CONCATENATE("R",'MAPA DE RIESGOS'!$H306,"C",'MAPA DE RIESGOS'!$AF306),"")</f>
        <v/>
      </c>
      <c r="CU53" s="358" t="str">
        <f>IF(AND('MAPA DE RIESGOS'!$AP307="Alta",'MAPA DE RIESGOS'!$AR307="Catastrófico"),CONCATENATE("R",'MAPA DE RIESGOS'!$H307,"C",'MAPA DE RIESGOS'!$AF307),"")</f>
        <v/>
      </c>
      <c r="CV53" s="67"/>
      <c r="CW53" s="915"/>
      <c r="CX53" s="916"/>
      <c r="CY53" s="916"/>
      <c r="CZ53" s="916"/>
      <c r="DA53" s="916"/>
      <c r="DB53" s="917"/>
    </row>
    <row r="54" spans="2:106" ht="32.5" customHeight="1">
      <c r="B54" s="893"/>
      <c r="C54" s="893"/>
      <c r="D54" s="894"/>
      <c r="E54" s="882"/>
      <c r="F54" s="883"/>
      <c r="G54" s="883"/>
      <c r="H54" s="883"/>
      <c r="I54" s="883"/>
      <c r="J54" s="367" t="str">
        <f>IF(AND('MAPA DE RIESGOS'!$AP308="Alta",'MAPA DE RIESGOS'!$AR308="Leve"),CONCATENATE("R",'MAPA DE RIESGOS'!$H308,"C",'MAPA DE RIESGOS'!$AF308),"")</f>
        <v/>
      </c>
      <c r="K54" s="368" t="str">
        <f>IF(AND('MAPA DE RIESGOS'!$AP309="Alta",'MAPA DE RIESGOS'!$AR309="Leve"),CONCATENATE("R",'MAPA DE RIESGOS'!$H309,"C",'MAPA DE RIESGOS'!$AF309),"")</f>
        <v/>
      </c>
      <c r="L54" s="368" t="str">
        <f>IF(AND('MAPA DE RIESGOS'!$AP310="Alta",'MAPA DE RIESGOS'!$AR310="Leve"),CONCATENATE("R",'MAPA DE RIESGOS'!$H310,"C",'MAPA DE RIESGOS'!$AF310),"")</f>
        <v/>
      </c>
      <c r="M54" s="368" t="str">
        <f>IF(AND('MAPA DE RIESGOS'!$AP311="Alta",'MAPA DE RIESGOS'!$AR311="Leve"),CONCATENATE("R",'MAPA DE RIESGOS'!$H311,"C",'MAPA DE RIESGOS'!$AF311),"")</f>
        <v/>
      </c>
      <c r="N54" s="368" t="str">
        <f>IF(AND('MAPA DE RIESGOS'!$AP312="Alta",'MAPA DE RIESGOS'!$AR312="Leve"),CONCATENATE("R",'MAPA DE RIESGOS'!$H312,"C",'MAPA DE RIESGOS'!$AF312),"")</f>
        <v/>
      </c>
      <c r="O54" s="368" t="str">
        <f>IF(AND('MAPA DE RIESGOS'!$AP313="Alta",'MAPA DE RIESGOS'!$AR313="Leve"),CONCATENATE("R",'MAPA DE RIESGOS'!$H313,"C",'MAPA DE RIESGOS'!$AF313),"")</f>
        <v/>
      </c>
      <c r="P54" s="368" t="str">
        <f>IF(AND('MAPA DE RIESGOS'!$AP314="Alta",'MAPA DE RIESGOS'!$AR314="Leve"),CONCATENATE("R",'MAPA DE RIESGOS'!$H314,"C",'MAPA DE RIESGOS'!$AF314),"")</f>
        <v/>
      </c>
      <c r="Q54" s="368" t="str">
        <f>IF(AND('MAPA DE RIESGOS'!$AP315="Alta",'MAPA DE RIESGOS'!$AR315="Leve"),CONCATENATE("R",'MAPA DE RIESGOS'!$H315,"C",'MAPA DE RIESGOS'!$AF315),"")</f>
        <v/>
      </c>
      <c r="R54" s="368" t="str">
        <f>IF(AND('MAPA DE RIESGOS'!$AP316="Alta",'MAPA DE RIESGOS'!$AR316="Leve"),CONCATENATE("R",'MAPA DE RIESGOS'!$H316,"C",'MAPA DE RIESGOS'!$AF316),"")</f>
        <v/>
      </c>
      <c r="S54" s="368" t="str">
        <f>IF(AND('MAPA DE RIESGOS'!$AP317="Alta",'MAPA DE RIESGOS'!$AR317="Leve"),CONCATENATE("R",'MAPA DE RIESGOS'!$H317,"C",'MAPA DE RIESGOS'!$AF317),"")</f>
        <v/>
      </c>
      <c r="T54" s="368" t="str">
        <f>IF(AND('MAPA DE RIESGOS'!$AP318="Alta",'MAPA DE RIESGOS'!$AR318="Leve"),CONCATENATE("R",'MAPA DE RIESGOS'!$H318,"C",'MAPA DE RIESGOS'!$AF318),"")</f>
        <v/>
      </c>
      <c r="U54" s="368" t="str">
        <f>IF(AND('MAPA DE RIESGOS'!$AP319="Alta",'MAPA DE RIESGOS'!$AR319="Leve"),CONCATENATE("R",'MAPA DE RIESGOS'!$H319,"C",'MAPA DE RIESGOS'!$AF319),"")</f>
        <v/>
      </c>
      <c r="V54" s="368" t="str">
        <f>IF(AND('MAPA DE RIESGOS'!$AP320="Alta",'MAPA DE RIESGOS'!$AR320="Leve"),CONCATENATE("R",'MAPA DE RIESGOS'!$H320,"C",'MAPA DE RIESGOS'!$AF320),"")</f>
        <v/>
      </c>
      <c r="W54" s="368" t="str">
        <f>IF(AND('MAPA DE RIESGOS'!$AP321="Alta",'MAPA DE RIESGOS'!$AR321="Leve"),CONCATENATE("R",'MAPA DE RIESGOS'!$H321,"C",'MAPA DE RIESGOS'!$AF321),"")</f>
        <v/>
      </c>
      <c r="X54" s="368" t="str">
        <f>IF(AND('MAPA DE RIESGOS'!$AP322="Alta",'MAPA DE RIESGOS'!$AR322="Leve"),CONCATENATE("R",'MAPA DE RIESGOS'!$H322,"C",'MAPA DE RIESGOS'!$AF322),"")</f>
        <v/>
      </c>
      <c r="Y54" s="368" t="str">
        <f>IF(AND('MAPA DE RIESGOS'!$AP323="Alta",'MAPA DE RIESGOS'!$AR323="Leve"),CONCATENATE("R",'MAPA DE RIESGOS'!$H323,"C",'MAPA DE RIESGOS'!$AF323),"")</f>
        <v/>
      </c>
      <c r="Z54" s="368" t="str">
        <f>IF(AND('MAPA DE RIESGOS'!$AP324="Alta",'MAPA DE RIESGOS'!$AR324="Leve"),CONCATENATE("R",'MAPA DE RIESGOS'!$H324,"C",'MAPA DE RIESGOS'!$AF324),"")</f>
        <v/>
      </c>
      <c r="AA54" s="368" t="str">
        <f>IF(AND('MAPA DE RIESGOS'!$AP325="Alta",'MAPA DE RIESGOS'!$AR325="Leve"),CONCATENATE("R",'MAPA DE RIESGOS'!$H325,"C",'MAPA DE RIESGOS'!$AF325),"")</f>
        <v/>
      </c>
      <c r="AB54" s="367" t="str">
        <f>IF(AND('MAPA DE RIESGOS'!$AP308="Alta",'MAPA DE RIESGOS'!$AR308="Menor"),CONCATENATE("R",'MAPA DE RIESGOS'!$H308,"C",'MAPA DE RIESGOS'!$AF308),"")</f>
        <v/>
      </c>
      <c r="AC54" s="368" t="str">
        <f>IF(AND('MAPA DE RIESGOS'!$AP309="Alta",'MAPA DE RIESGOS'!$AR309="Menor"),CONCATENATE("R",'MAPA DE RIESGOS'!$H309,"C",'MAPA DE RIESGOS'!$AF309),"")</f>
        <v/>
      </c>
      <c r="AD54" s="368" t="str">
        <f>IF(AND('MAPA DE RIESGOS'!$AP310="Alta",'MAPA DE RIESGOS'!$AR310="Menor"),CONCATENATE("R",'MAPA DE RIESGOS'!$H310,"C",'MAPA DE RIESGOS'!$AF310),"")</f>
        <v/>
      </c>
      <c r="AE54" s="368" t="str">
        <f>IF(AND('MAPA DE RIESGOS'!$AP311="Alta",'MAPA DE RIESGOS'!$AR311="Menor"),CONCATENATE("R",'MAPA DE RIESGOS'!$H311,"C",'MAPA DE RIESGOS'!$AF311),"")</f>
        <v/>
      </c>
      <c r="AF54" s="368" t="str">
        <f>IF(AND('MAPA DE RIESGOS'!$AP312="Alta",'MAPA DE RIESGOS'!$AR312="Menor"),CONCATENATE("R",'MAPA DE RIESGOS'!$H312,"C",'MAPA DE RIESGOS'!$AF312),"")</f>
        <v/>
      </c>
      <c r="AG54" s="368" t="str">
        <f>IF(AND('MAPA DE RIESGOS'!$AP313="Alta",'MAPA DE RIESGOS'!$AR313="Menor"),CONCATENATE("R",'MAPA DE RIESGOS'!$H313,"C",'MAPA DE RIESGOS'!$AF313),"")</f>
        <v/>
      </c>
      <c r="AH54" s="368" t="str">
        <f>IF(AND('MAPA DE RIESGOS'!$AP314="Alta",'MAPA DE RIESGOS'!$AR314="Menor"),CONCATENATE("R",'MAPA DE RIESGOS'!$H314,"C",'MAPA DE RIESGOS'!$AF314),"")</f>
        <v/>
      </c>
      <c r="AI54" s="368" t="str">
        <f>IF(AND('MAPA DE RIESGOS'!$AP315="Alta",'MAPA DE RIESGOS'!$AR315="Menor"),CONCATENATE("R",'MAPA DE RIESGOS'!$H315,"C",'MAPA DE RIESGOS'!$AF315),"")</f>
        <v/>
      </c>
      <c r="AJ54" s="368" t="str">
        <f>IF(AND('MAPA DE RIESGOS'!$AP316="Alta",'MAPA DE RIESGOS'!$AR316="Menor"),CONCATENATE("R",'MAPA DE RIESGOS'!$H316,"C",'MAPA DE RIESGOS'!$AF316),"")</f>
        <v/>
      </c>
      <c r="AK54" s="368" t="str">
        <f>IF(AND('MAPA DE RIESGOS'!$AP317="Alta",'MAPA DE RIESGOS'!$AR317="Menor"),CONCATENATE("R",'MAPA DE RIESGOS'!$H317,"C",'MAPA DE RIESGOS'!$AF317),"")</f>
        <v/>
      </c>
      <c r="AL54" s="368" t="str">
        <f>IF(AND('MAPA DE RIESGOS'!$AP318="Alta",'MAPA DE RIESGOS'!$AR318="Menor"),CONCATENATE("R",'MAPA DE RIESGOS'!$H318,"C",'MAPA DE RIESGOS'!$AF318),"")</f>
        <v/>
      </c>
      <c r="AM54" s="368" t="str">
        <f>IF(AND('MAPA DE RIESGOS'!$AP319="Alta",'MAPA DE RIESGOS'!$AR319="Menor"),CONCATENATE("R",'MAPA DE RIESGOS'!$H319,"C",'MAPA DE RIESGOS'!$AF319),"")</f>
        <v/>
      </c>
      <c r="AN54" s="368" t="str">
        <f>IF(AND('MAPA DE RIESGOS'!$AP320="Alta",'MAPA DE RIESGOS'!$AR320="Menor"),CONCATENATE("R",'MAPA DE RIESGOS'!$H320,"C",'MAPA DE RIESGOS'!$AF320),"")</f>
        <v/>
      </c>
      <c r="AO54" s="368" t="str">
        <f>IF(AND('MAPA DE RIESGOS'!$AP321="Alta",'MAPA DE RIESGOS'!$AR321="Menor"),CONCATENATE("R",'MAPA DE RIESGOS'!$H321,"C",'MAPA DE RIESGOS'!$AF321),"")</f>
        <v/>
      </c>
      <c r="AP54" s="368" t="str">
        <f>IF(AND('MAPA DE RIESGOS'!$AP322="Alta",'MAPA DE RIESGOS'!$AR322="Menor"),CONCATENATE("R",'MAPA DE RIESGOS'!$H322,"C",'MAPA DE RIESGOS'!$AF322),"")</f>
        <v/>
      </c>
      <c r="AQ54" s="368" t="str">
        <f>IF(AND('MAPA DE RIESGOS'!$AP323="Alta",'MAPA DE RIESGOS'!$AR323="Menor"),CONCATENATE("R",'MAPA DE RIESGOS'!$H323,"C",'MAPA DE RIESGOS'!$AF323),"")</f>
        <v/>
      </c>
      <c r="AR54" s="368" t="str">
        <f>IF(AND('MAPA DE RIESGOS'!$AP324="Alta",'MAPA DE RIESGOS'!$AR324="Menor"),CONCATENATE("R",'MAPA DE RIESGOS'!$H324,"C",'MAPA DE RIESGOS'!$AF324),"")</f>
        <v/>
      </c>
      <c r="AS54" s="369" t="str">
        <f>IF(AND('MAPA DE RIESGOS'!$AP325="Alta",'MAPA DE RIESGOS'!$AR325="Menor"),CONCATENATE("R",'MAPA DE RIESGOS'!$H325,"C",'MAPA DE RIESGOS'!$AF325),"")</f>
        <v/>
      </c>
      <c r="AT54" s="355" t="str">
        <f>IF(AND('MAPA DE RIESGOS'!$AP308="Alta",'MAPA DE RIESGOS'!$AR308="Moderado"),CONCATENATE("R",'MAPA DE RIESGOS'!$H308,"C",'MAPA DE RIESGOS'!$AF308),"")</f>
        <v/>
      </c>
      <c r="AU54" s="355" t="str">
        <f>IF(AND('MAPA DE RIESGOS'!$AP309="Alta",'MAPA DE RIESGOS'!$AR309="Moderado"),CONCATENATE("R",'MAPA DE RIESGOS'!$H309,"C",'MAPA DE RIESGOS'!$AF309),"")</f>
        <v/>
      </c>
      <c r="AV54" s="355" t="str">
        <f>IF(AND('MAPA DE RIESGOS'!$AP310="Alta",'MAPA DE RIESGOS'!$AR310="Moderado"),CONCATENATE("R",'MAPA DE RIESGOS'!$H310,"C",'MAPA DE RIESGOS'!$AF310),"")</f>
        <v/>
      </c>
      <c r="AW54" s="355" t="str">
        <f>IF(AND('MAPA DE RIESGOS'!$AP311="Alta",'MAPA DE RIESGOS'!$AR311="Moderado"),CONCATENATE("R",'MAPA DE RIESGOS'!$H311,"C",'MAPA DE RIESGOS'!$AF311),"")</f>
        <v/>
      </c>
      <c r="AX54" s="355" t="str">
        <f>IF(AND('MAPA DE RIESGOS'!$AP312="Alta",'MAPA DE RIESGOS'!$AR312="Moderado"),CONCATENATE("R",'MAPA DE RIESGOS'!$H312,"C",'MAPA DE RIESGOS'!$AF312),"")</f>
        <v/>
      </c>
      <c r="AY54" s="355" t="str">
        <f>IF(AND('MAPA DE RIESGOS'!$AP313="Alta",'MAPA DE RIESGOS'!$AR313="Moderado"),CONCATENATE("R",'MAPA DE RIESGOS'!$H313,"C",'MAPA DE RIESGOS'!$AF313),"")</f>
        <v/>
      </c>
      <c r="AZ54" s="355" t="str">
        <f>IF(AND('MAPA DE RIESGOS'!$AP314="Alta",'MAPA DE RIESGOS'!$AR314="Moderado"),CONCATENATE("R",'MAPA DE RIESGOS'!$H314,"C",'MAPA DE RIESGOS'!$AF314),"")</f>
        <v/>
      </c>
      <c r="BA54" s="355" t="str">
        <f>IF(AND('MAPA DE RIESGOS'!$AP315="Alta",'MAPA DE RIESGOS'!$AR315="Moderado"),CONCATENATE("R",'MAPA DE RIESGOS'!$H315,"C",'MAPA DE RIESGOS'!$AF315),"")</f>
        <v/>
      </c>
      <c r="BB54" s="355" t="str">
        <f>IF(AND('MAPA DE RIESGOS'!$AP316="Alta",'MAPA DE RIESGOS'!$AR316="Moderado"),CONCATENATE("R",'MAPA DE RIESGOS'!$H316,"C",'MAPA DE RIESGOS'!$AF316),"")</f>
        <v/>
      </c>
      <c r="BC54" s="355" t="str">
        <f>IF(AND('MAPA DE RIESGOS'!$AP317="Alta",'MAPA DE RIESGOS'!$AR317="Moderado"),CONCATENATE("R",'MAPA DE RIESGOS'!$H317,"C",'MAPA DE RIESGOS'!$AF317),"")</f>
        <v/>
      </c>
      <c r="BD54" s="355" t="str">
        <f>IF(AND('MAPA DE RIESGOS'!$AP318="Alta",'MAPA DE RIESGOS'!$AR318="Moderado"),CONCATENATE("R",'MAPA DE RIESGOS'!$H318,"C",'MAPA DE RIESGOS'!$AF318),"")</f>
        <v/>
      </c>
      <c r="BE54" s="355" t="str">
        <f>IF(AND('MAPA DE RIESGOS'!$AP319="Alta",'MAPA DE RIESGOS'!$AR319="Moderado"),CONCATENATE("R",'MAPA DE RIESGOS'!$H319,"C",'MAPA DE RIESGOS'!$AF319),"")</f>
        <v/>
      </c>
      <c r="BF54" s="355" t="str">
        <f>IF(AND('MAPA DE RIESGOS'!$AP320="Alta",'MAPA DE RIESGOS'!$AR320="Moderado"),CONCATENATE("R",'MAPA DE RIESGOS'!$H320,"C",'MAPA DE RIESGOS'!$AF320),"")</f>
        <v/>
      </c>
      <c r="BG54" s="355" t="str">
        <f>IF(AND('MAPA DE RIESGOS'!$AP321="Alta",'MAPA DE RIESGOS'!$AR321="Moderado"),CONCATENATE("R",'MAPA DE RIESGOS'!$H321,"C",'MAPA DE RIESGOS'!$AF321),"")</f>
        <v/>
      </c>
      <c r="BH54" s="355" t="str">
        <f>IF(AND('MAPA DE RIESGOS'!$AP322="Alta",'MAPA DE RIESGOS'!$AR322="Moderado"),CONCATENATE("R",'MAPA DE RIESGOS'!$H322,"C",'MAPA DE RIESGOS'!$AF322),"")</f>
        <v/>
      </c>
      <c r="BI54" s="355" t="str">
        <f>IF(AND('MAPA DE RIESGOS'!$AP323="Alta",'MAPA DE RIESGOS'!$AR323="Moderado"),CONCATENATE("R",'MAPA DE RIESGOS'!$H323,"C",'MAPA DE RIESGOS'!$AF323),"")</f>
        <v/>
      </c>
      <c r="BJ54" s="355" t="str">
        <f>IF(AND('MAPA DE RIESGOS'!$AP324="Alta",'MAPA DE RIESGOS'!$AR324="Moderado"),CONCATENATE("R",'MAPA DE RIESGOS'!$H324,"C",'MAPA DE RIESGOS'!$AF324),"")</f>
        <v/>
      </c>
      <c r="BK54" s="356" t="str">
        <f>IF(AND('MAPA DE RIESGOS'!$AP325="Alta",'MAPA DE RIESGOS'!$AR325="Moderado"),CONCATENATE("R",'MAPA DE RIESGOS'!$H325,"C",'MAPA DE RIESGOS'!$AF325),"")</f>
        <v/>
      </c>
      <c r="BL54" s="355" t="str">
        <f>IF(AND('MAPA DE RIESGOS'!$AP308="Alta",'MAPA DE RIESGOS'!$AR308="Mayor"),CONCATENATE("R",'MAPA DE RIESGOS'!$H308,"C",'MAPA DE RIESGOS'!$AF308),"")</f>
        <v/>
      </c>
      <c r="BM54" s="355" t="str">
        <f>IF(AND('MAPA DE RIESGOS'!$AP309="Alta",'MAPA DE RIESGOS'!$AR309="Mayor"),CONCATENATE("R",'MAPA DE RIESGOS'!$H309,"C",'MAPA DE RIESGOS'!$AF309),"")</f>
        <v/>
      </c>
      <c r="BN54" s="355" t="str">
        <f>IF(AND('MAPA DE RIESGOS'!$AP310="Alta",'MAPA DE RIESGOS'!$AR310="Mayor"),CONCATENATE("R",'MAPA DE RIESGOS'!$H310,"C",'MAPA DE RIESGOS'!$AF310),"")</f>
        <v/>
      </c>
      <c r="BO54" s="355" t="str">
        <f>IF(AND('MAPA DE RIESGOS'!$AP311="Alta",'MAPA DE RIESGOS'!$AR311="Mayor"),CONCATENATE("R",'MAPA DE RIESGOS'!$H311,"C",'MAPA DE RIESGOS'!$AF311),"")</f>
        <v/>
      </c>
      <c r="BP54" s="355" t="str">
        <f>IF(AND('MAPA DE RIESGOS'!$AP312="Alta",'MAPA DE RIESGOS'!$AR312="Mayor"),CONCATENATE("R",'MAPA DE RIESGOS'!$H312,"C",'MAPA DE RIESGOS'!$AF312),"")</f>
        <v/>
      </c>
      <c r="BQ54" s="355" t="str">
        <f>IF(AND('MAPA DE RIESGOS'!$AP313="Alta",'MAPA DE RIESGOS'!$AR313="Mayor"),CONCATENATE("R",'MAPA DE RIESGOS'!$H313,"C",'MAPA DE RIESGOS'!$AF313),"")</f>
        <v/>
      </c>
      <c r="BR54" s="355" t="str">
        <f>IF(AND('MAPA DE RIESGOS'!$AP314="Alta",'MAPA DE RIESGOS'!$AR314="Mayor"),CONCATENATE("R",'MAPA DE RIESGOS'!$H314,"C",'MAPA DE RIESGOS'!$AF314),"")</f>
        <v/>
      </c>
      <c r="BS54" s="355" t="str">
        <f>IF(AND('MAPA DE RIESGOS'!$AP315="Alta",'MAPA DE RIESGOS'!$AR315="Mayor"),CONCATENATE("R",'MAPA DE RIESGOS'!$H315,"C",'MAPA DE RIESGOS'!$AF315),"")</f>
        <v/>
      </c>
      <c r="BT54" s="355" t="str">
        <f>IF(AND('MAPA DE RIESGOS'!$AP316="Alta",'MAPA DE RIESGOS'!$AR316="Mayor"),CONCATENATE("R",'MAPA DE RIESGOS'!$H316,"C",'MAPA DE RIESGOS'!$AF316),"")</f>
        <v/>
      </c>
      <c r="BU54" s="355" t="str">
        <f>IF(AND('MAPA DE RIESGOS'!$AP317="Alta",'MAPA DE RIESGOS'!$AR317="Mayor"),CONCATENATE("R",'MAPA DE RIESGOS'!$H317,"C",'MAPA DE RIESGOS'!$AF317),"")</f>
        <v/>
      </c>
      <c r="BV54" s="355" t="str">
        <f>IF(AND('MAPA DE RIESGOS'!$AP318="Alta",'MAPA DE RIESGOS'!$AR318="Mayor"),CONCATENATE("R",'MAPA DE RIESGOS'!$H318,"C",'MAPA DE RIESGOS'!$AF318),"")</f>
        <v/>
      </c>
      <c r="BW54" s="355" t="str">
        <f>IF(AND('MAPA DE RIESGOS'!$AP319="Alta",'MAPA DE RIESGOS'!$AR319="Mayor"),CONCATENATE("R",'MAPA DE RIESGOS'!$H319,"C",'MAPA DE RIESGOS'!$AF319),"")</f>
        <v/>
      </c>
      <c r="BX54" s="355" t="str">
        <f>IF(AND('MAPA DE RIESGOS'!$AP320="Alta",'MAPA DE RIESGOS'!$AR320="Mayor"),CONCATENATE("R",'MAPA DE RIESGOS'!$H320,"C",'MAPA DE RIESGOS'!$AF320),"")</f>
        <v/>
      </c>
      <c r="BY54" s="355" t="str">
        <f>IF(AND('MAPA DE RIESGOS'!$AP321="Alta",'MAPA DE RIESGOS'!$AR321="Mayor"),CONCATENATE("R",'MAPA DE RIESGOS'!$H321,"C",'MAPA DE RIESGOS'!$AF321),"")</f>
        <v/>
      </c>
      <c r="BZ54" s="355" t="str">
        <f>IF(AND('MAPA DE RIESGOS'!$AP322="Alta",'MAPA DE RIESGOS'!$AR322="Mayor"),CONCATENATE("R",'MAPA DE RIESGOS'!$H322,"C",'MAPA DE RIESGOS'!$AF322),"")</f>
        <v/>
      </c>
      <c r="CA54" s="355" t="str">
        <f>IF(AND('MAPA DE RIESGOS'!$AP323="Alta",'MAPA DE RIESGOS'!$AR323="Mayor"),CONCATENATE("R",'MAPA DE RIESGOS'!$H323,"C",'MAPA DE RIESGOS'!$AF323),"")</f>
        <v/>
      </c>
      <c r="CB54" s="355" t="str">
        <f>IF(AND('MAPA DE RIESGOS'!$AP324="Alta",'MAPA DE RIESGOS'!$AR324="Mayor"),CONCATENATE("R",'MAPA DE RIESGOS'!$H324,"C",'MAPA DE RIESGOS'!$AF324),"")</f>
        <v/>
      </c>
      <c r="CC54" s="356" t="str">
        <f>IF(AND('MAPA DE RIESGOS'!$AP325="Alta",'MAPA DE RIESGOS'!$AR325="Mayor"),CONCATENATE("R",'MAPA DE RIESGOS'!$H325,"C",'MAPA DE RIESGOS'!$AF325),"")</f>
        <v/>
      </c>
      <c r="CD54" s="357" t="str">
        <f>IF(AND('MAPA DE RIESGOS'!$AP308="Alta",'MAPA DE RIESGOS'!$AR308="Catastrófico"),CONCATENATE("R",'MAPA DE RIESGOS'!$H308,"C",'MAPA DE RIESGOS'!$AF308),"")</f>
        <v/>
      </c>
      <c r="CE54" s="357" t="str">
        <f>IF(AND('MAPA DE RIESGOS'!$AP309="Alta",'MAPA DE RIESGOS'!$AR309="Catastrófico"),CONCATENATE("R",'MAPA DE RIESGOS'!$H309,"C",'MAPA DE RIESGOS'!$AF309),"")</f>
        <v/>
      </c>
      <c r="CF54" s="357" t="str">
        <f>IF(AND('MAPA DE RIESGOS'!$AP310="Alta",'MAPA DE RIESGOS'!$AR310="Catastrófico"),CONCATENATE("R",'MAPA DE RIESGOS'!$H310,"C",'MAPA DE RIESGOS'!$AF310),"")</f>
        <v/>
      </c>
      <c r="CG54" s="357" t="str">
        <f>IF(AND('MAPA DE RIESGOS'!$AP311="Alta",'MAPA DE RIESGOS'!$AR311="Catastrófico"),CONCATENATE("R",'MAPA DE RIESGOS'!$H311,"C",'MAPA DE RIESGOS'!$AF311),"")</f>
        <v/>
      </c>
      <c r="CH54" s="357" t="str">
        <f>IF(AND('MAPA DE RIESGOS'!$AP312="Alta",'MAPA DE RIESGOS'!$AR312="Catastrófico"),CONCATENATE("R",'MAPA DE RIESGOS'!$H312,"C",'MAPA DE RIESGOS'!$AF312),"")</f>
        <v/>
      </c>
      <c r="CI54" s="357" t="str">
        <f>IF(AND('MAPA DE RIESGOS'!$AP313="Alta",'MAPA DE RIESGOS'!$AR313="Catastrófico"),CONCATENATE("R",'MAPA DE RIESGOS'!$H313,"C",'MAPA DE RIESGOS'!$AF313),"")</f>
        <v/>
      </c>
      <c r="CJ54" s="357" t="str">
        <f>IF(AND('MAPA DE RIESGOS'!$AP314="Alta",'MAPA DE RIESGOS'!$AR314="Catastrófico"),CONCATENATE("R",'MAPA DE RIESGOS'!$H314,"C",'MAPA DE RIESGOS'!$AF314),"")</f>
        <v/>
      </c>
      <c r="CK54" s="357" t="str">
        <f>IF(AND('MAPA DE RIESGOS'!$AP315="Alta",'MAPA DE RIESGOS'!$AR315="Catastrófico"),CONCATENATE("R",'MAPA DE RIESGOS'!$H315,"C",'MAPA DE RIESGOS'!$AF315),"")</f>
        <v/>
      </c>
      <c r="CL54" s="357" t="str">
        <f>IF(AND('MAPA DE RIESGOS'!$AP316="Alta",'MAPA DE RIESGOS'!$AR316="Catastrófico"),CONCATENATE("R",'MAPA DE RIESGOS'!$H316,"C",'MAPA DE RIESGOS'!$AF316),"")</f>
        <v/>
      </c>
      <c r="CM54" s="357" t="str">
        <f>IF(AND('MAPA DE RIESGOS'!$AP317="Alta",'MAPA DE RIESGOS'!$AR317="Catastrófico"),CONCATENATE("R",'MAPA DE RIESGOS'!$H317,"C",'MAPA DE RIESGOS'!$AF317),"")</f>
        <v/>
      </c>
      <c r="CN54" s="357" t="str">
        <f>IF(AND('MAPA DE RIESGOS'!$AP318="Alta",'MAPA DE RIESGOS'!$AR318="Catastrófico"),CONCATENATE("R",'MAPA DE RIESGOS'!$H318,"C",'MAPA DE RIESGOS'!$AF318),"")</f>
        <v/>
      </c>
      <c r="CO54" s="357" t="str">
        <f>IF(AND('MAPA DE RIESGOS'!$AP319="Alta",'MAPA DE RIESGOS'!$AR319="Catastrófico"),CONCATENATE("R",'MAPA DE RIESGOS'!$H319,"C",'MAPA DE RIESGOS'!$AF319),"")</f>
        <v/>
      </c>
      <c r="CP54" s="357" t="str">
        <f>IF(AND('MAPA DE RIESGOS'!$AP320="Alta",'MAPA DE RIESGOS'!$AR320="Catastrófico"),CONCATENATE("R",'MAPA DE RIESGOS'!$H320,"C",'MAPA DE RIESGOS'!$AF320),"")</f>
        <v/>
      </c>
      <c r="CQ54" s="357" t="str">
        <f>IF(AND('MAPA DE RIESGOS'!$AP321="Alta",'MAPA DE RIESGOS'!$AR321="Catastrófico"),CONCATENATE("R",'MAPA DE RIESGOS'!$H321,"C",'MAPA DE RIESGOS'!$AF321),"")</f>
        <v/>
      </c>
      <c r="CR54" s="357" t="str">
        <f>IF(AND('MAPA DE RIESGOS'!$AP322="Alta",'MAPA DE RIESGOS'!$AR322="Catastrófico"),CONCATENATE("R",'MAPA DE RIESGOS'!$H322,"C",'MAPA DE RIESGOS'!$AF322),"")</f>
        <v/>
      </c>
      <c r="CS54" s="357" t="str">
        <f>IF(AND('MAPA DE RIESGOS'!$AP323="Alta",'MAPA DE RIESGOS'!$AR323="Catastrófico"),CONCATENATE("R",'MAPA DE RIESGOS'!$H323,"C",'MAPA DE RIESGOS'!$AF323),"")</f>
        <v/>
      </c>
      <c r="CT54" s="357" t="str">
        <f>IF(AND('MAPA DE RIESGOS'!$AP324="Alta",'MAPA DE RIESGOS'!$AR324="Catastrófico"),CONCATENATE("R",'MAPA DE RIESGOS'!$H324,"C",'MAPA DE RIESGOS'!$AF324),"")</f>
        <v/>
      </c>
      <c r="CU54" s="358" t="str">
        <f>IF(AND('MAPA DE RIESGOS'!$AP325="Alta",'MAPA DE RIESGOS'!$AR325="Catastrófico"),CONCATENATE("R",'MAPA DE RIESGOS'!$H325,"C",'MAPA DE RIESGOS'!$AF325),"")</f>
        <v/>
      </c>
      <c r="CV54" s="67"/>
      <c r="CW54" s="915"/>
      <c r="CX54" s="916"/>
      <c r="CY54" s="916"/>
      <c r="CZ54" s="916"/>
      <c r="DA54" s="916"/>
      <c r="DB54" s="917"/>
    </row>
    <row r="55" spans="2:106" ht="32.5" customHeight="1">
      <c r="B55" s="893"/>
      <c r="C55" s="893"/>
      <c r="D55" s="894"/>
      <c r="E55" s="882"/>
      <c r="F55" s="883"/>
      <c r="G55" s="883"/>
      <c r="H55" s="883"/>
      <c r="I55" s="883"/>
      <c r="J55" s="367" t="str">
        <f>IF(AND('MAPA DE RIESGOS'!$AP326="Alta",'MAPA DE RIESGOS'!$AR326="Leve"),CONCATENATE("R",'MAPA DE RIESGOS'!$H326,"C",'MAPA DE RIESGOS'!$AF326),"")</f>
        <v/>
      </c>
      <c r="K55" s="368" t="str">
        <f>IF(AND('MAPA DE RIESGOS'!$AP327="Alta",'MAPA DE RIESGOS'!$AR327="Leve"),CONCATENATE("R",'MAPA DE RIESGOS'!$H327,"C",'MAPA DE RIESGOS'!$AF327),"")</f>
        <v/>
      </c>
      <c r="L55" s="368" t="str">
        <f>IF(AND('MAPA DE RIESGOS'!$AP328="Alta",'MAPA DE RIESGOS'!$AR328="Leve"),CONCATENATE("R",'MAPA DE RIESGOS'!$H328,"C",'MAPA DE RIESGOS'!$AF328),"")</f>
        <v/>
      </c>
      <c r="M55" s="368" t="str">
        <f>IF(AND('MAPA DE RIESGOS'!$AP329="Alta",'MAPA DE RIESGOS'!$AR329="Leve"),CONCATENATE("R",'MAPA DE RIESGOS'!$H329,"C",'MAPA DE RIESGOS'!$AF329),"")</f>
        <v/>
      </c>
      <c r="N55" s="368" t="str">
        <f>IF(AND('MAPA DE RIESGOS'!$AP330="Alta",'MAPA DE RIESGOS'!$AR330="Leve"),CONCATENATE("R",'MAPA DE RIESGOS'!$H330,"C",'MAPA DE RIESGOS'!$AF330),"")</f>
        <v/>
      </c>
      <c r="O55" s="368" t="str">
        <f>IF(AND('MAPA DE RIESGOS'!$AP331="Alta",'MAPA DE RIESGOS'!$AR331="Leve"),CONCATENATE("R",'MAPA DE RIESGOS'!$H331,"C",'MAPA DE RIESGOS'!$AF331),"")</f>
        <v/>
      </c>
      <c r="P55" s="368" t="str">
        <f>IF(AND('MAPA DE RIESGOS'!$AP332="Alta",'MAPA DE RIESGOS'!$AR332="Leve"),CONCATENATE("R",'MAPA DE RIESGOS'!$H332,"C",'MAPA DE RIESGOS'!$AF332),"")</f>
        <v/>
      </c>
      <c r="Q55" s="368" t="str">
        <f>IF(AND('MAPA DE RIESGOS'!$AP333="Alta",'MAPA DE RIESGOS'!$AR333="Leve"),CONCATENATE("R",'MAPA DE RIESGOS'!$H333,"C",'MAPA DE RIESGOS'!$AF333),"")</f>
        <v/>
      </c>
      <c r="R55" s="368" t="str">
        <f>IF(AND('MAPA DE RIESGOS'!$AP334="Alta",'MAPA DE RIESGOS'!$AR334="Leve"),CONCATENATE("R",'MAPA DE RIESGOS'!$H334,"C",'MAPA DE RIESGOS'!$AF334),"")</f>
        <v/>
      </c>
      <c r="S55" s="368" t="str">
        <f>IF(AND('MAPA DE RIESGOS'!$AP335="Alta",'MAPA DE RIESGOS'!$AR335="Leve"),CONCATENATE("R",'MAPA DE RIESGOS'!$H335,"C",'MAPA DE RIESGOS'!$AF335),"")</f>
        <v/>
      </c>
      <c r="T55" s="368" t="str">
        <f>IF(AND('MAPA DE RIESGOS'!$AP336="Alta",'MAPA DE RIESGOS'!$AR336="Leve"),CONCATENATE("R",'MAPA DE RIESGOS'!$H336,"C",'MAPA DE RIESGOS'!$AF336),"")</f>
        <v/>
      </c>
      <c r="U55" s="368" t="str">
        <f>IF(AND('MAPA DE RIESGOS'!$AP337="Alta",'MAPA DE RIESGOS'!$AR337="Leve"),CONCATENATE("R",'MAPA DE RIESGOS'!$H337,"C",'MAPA DE RIESGOS'!$AF337),"")</f>
        <v/>
      </c>
      <c r="V55" s="368" t="str">
        <f>IF(AND('MAPA DE RIESGOS'!$AP338="Alta",'MAPA DE RIESGOS'!$AR338="Leve"),CONCATENATE("R",'MAPA DE RIESGOS'!$H338,"C",'MAPA DE RIESGOS'!$AF338),"")</f>
        <v/>
      </c>
      <c r="W55" s="368" t="str">
        <f>IF(AND('MAPA DE RIESGOS'!$AP339="Alta",'MAPA DE RIESGOS'!$AR339="Leve"),CONCATENATE("R",'MAPA DE RIESGOS'!$H339,"C",'MAPA DE RIESGOS'!$AF339),"")</f>
        <v/>
      </c>
      <c r="X55" s="368" t="str">
        <f>IF(AND('MAPA DE RIESGOS'!$AP340="Alta",'MAPA DE RIESGOS'!$AR340="Leve"),CONCATENATE("R",'MAPA DE RIESGOS'!$H340,"C",'MAPA DE RIESGOS'!$AF340),"")</f>
        <v/>
      </c>
      <c r="Y55" s="368" t="str">
        <f>IF(AND('MAPA DE RIESGOS'!$AP341="Alta",'MAPA DE RIESGOS'!$AR341="Leve"),CONCATENATE("R",'MAPA DE RIESGOS'!$H341,"C",'MAPA DE RIESGOS'!$AF341),"")</f>
        <v/>
      </c>
      <c r="Z55" s="368" t="str">
        <f>IF(AND('MAPA DE RIESGOS'!$AP342="Alta",'MAPA DE RIESGOS'!$AR342="Leve"),CONCATENATE("R",'MAPA DE RIESGOS'!$H342,"C",'MAPA DE RIESGOS'!$AF342),"")</f>
        <v/>
      </c>
      <c r="AA55" s="368" t="str">
        <f>IF(AND('MAPA DE RIESGOS'!$AP343="Alta",'MAPA DE RIESGOS'!$AR343="Leve"),CONCATENATE("R",'MAPA DE RIESGOS'!$H343,"C",'MAPA DE RIESGOS'!$AF343),"")</f>
        <v/>
      </c>
      <c r="AB55" s="367" t="str">
        <f>IF(AND('MAPA DE RIESGOS'!$AP326="Alta",'MAPA DE RIESGOS'!$AR326="Menor"),CONCATENATE("R",'MAPA DE RIESGOS'!$H326,"C",'MAPA DE RIESGOS'!$AF326),"")</f>
        <v/>
      </c>
      <c r="AC55" s="368" t="str">
        <f>IF(AND('MAPA DE RIESGOS'!$AP327="Alta",'MAPA DE RIESGOS'!$AR327="Menor"),CONCATENATE("R",'MAPA DE RIESGOS'!$H327,"C",'MAPA DE RIESGOS'!$AF327),"")</f>
        <v/>
      </c>
      <c r="AD55" s="368" t="str">
        <f>IF(AND('MAPA DE RIESGOS'!$AP328="Alta",'MAPA DE RIESGOS'!$AR328="Menor"),CONCATENATE("R",'MAPA DE RIESGOS'!$H328,"C",'MAPA DE RIESGOS'!$AF328),"")</f>
        <v/>
      </c>
      <c r="AE55" s="368" t="str">
        <f>IF(AND('MAPA DE RIESGOS'!$AP329="Alta",'MAPA DE RIESGOS'!$AR329="Menor"),CONCATENATE("R",'MAPA DE RIESGOS'!$H329,"C",'MAPA DE RIESGOS'!$AF329),"")</f>
        <v/>
      </c>
      <c r="AF55" s="368" t="str">
        <f>IF(AND('MAPA DE RIESGOS'!$AP330="Alta",'MAPA DE RIESGOS'!$AR330="Menor"),CONCATENATE("R",'MAPA DE RIESGOS'!$H330,"C",'MAPA DE RIESGOS'!$AF330),"")</f>
        <v/>
      </c>
      <c r="AG55" s="368" t="str">
        <f>IF(AND('MAPA DE RIESGOS'!$AP331="Alta",'MAPA DE RIESGOS'!$AR331="Menor"),CONCATENATE("R",'MAPA DE RIESGOS'!$H331,"C",'MAPA DE RIESGOS'!$AF331),"")</f>
        <v/>
      </c>
      <c r="AH55" s="368" t="str">
        <f>IF(AND('MAPA DE RIESGOS'!$AP332="Alta",'MAPA DE RIESGOS'!$AR332="Menor"),CONCATENATE("R",'MAPA DE RIESGOS'!$H332,"C",'MAPA DE RIESGOS'!$AF332),"")</f>
        <v/>
      </c>
      <c r="AI55" s="368" t="str">
        <f>IF(AND('MAPA DE RIESGOS'!$AP333="Alta",'MAPA DE RIESGOS'!$AR333="Menor"),CONCATENATE("R",'MAPA DE RIESGOS'!$H333,"C",'MAPA DE RIESGOS'!$AF333),"")</f>
        <v/>
      </c>
      <c r="AJ55" s="368" t="str">
        <f>IF(AND('MAPA DE RIESGOS'!$AP334="Alta",'MAPA DE RIESGOS'!$AR334="Menor"),CONCATENATE("R",'MAPA DE RIESGOS'!$H334,"C",'MAPA DE RIESGOS'!$AF334),"")</f>
        <v/>
      </c>
      <c r="AK55" s="368" t="str">
        <f>IF(AND('MAPA DE RIESGOS'!$AP335="Alta",'MAPA DE RIESGOS'!$AR335="Menor"),CONCATENATE("R",'MAPA DE RIESGOS'!$H335,"C",'MAPA DE RIESGOS'!$AF335),"")</f>
        <v/>
      </c>
      <c r="AL55" s="368" t="str">
        <f>IF(AND('MAPA DE RIESGOS'!$AP336="Alta",'MAPA DE RIESGOS'!$AR336="Menor"),CONCATENATE("R",'MAPA DE RIESGOS'!$H336,"C",'MAPA DE RIESGOS'!$AF336),"")</f>
        <v/>
      </c>
      <c r="AM55" s="368" t="str">
        <f>IF(AND('MAPA DE RIESGOS'!$AP337="Alta",'MAPA DE RIESGOS'!$AR337="Menor"),CONCATENATE("R",'MAPA DE RIESGOS'!$H337,"C",'MAPA DE RIESGOS'!$AF337),"")</f>
        <v/>
      </c>
      <c r="AN55" s="368" t="str">
        <f>IF(AND('MAPA DE RIESGOS'!$AP338="Alta",'MAPA DE RIESGOS'!$AR338="Menor"),CONCATENATE("R",'MAPA DE RIESGOS'!$H338,"C",'MAPA DE RIESGOS'!$AF338),"")</f>
        <v/>
      </c>
      <c r="AO55" s="368" t="str">
        <f>IF(AND('MAPA DE RIESGOS'!$AP339="Alta",'MAPA DE RIESGOS'!$AR339="Menor"),CONCATENATE("R",'MAPA DE RIESGOS'!$H339,"C",'MAPA DE RIESGOS'!$AF339),"")</f>
        <v/>
      </c>
      <c r="AP55" s="368" t="str">
        <f>IF(AND('MAPA DE RIESGOS'!$AP340="Alta",'MAPA DE RIESGOS'!$AR340="Menor"),CONCATENATE("R",'MAPA DE RIESGOS'!$H340,"C",'MAPA DE RIESGOS'!$AF340),"")</f>
        <v/>
      </c>
      <c r="AQ55" s="368" t="str">
        <f>IF(AND('MAPA DE RIESGOS'!$AP341="Alta",'MAPA DE RIESGOS'!$AR341="Menor"),CONCATENATE("R",'MAPA DE RIESGOS'!$H341,"C",'MAPA DE RIESGOS'!$AF341),"")</f>
        <v/>
      </c>
      <c r="AR55" s="368" t="str">
        <f>IF(AND('MAPA DE RIESGOS'!$AP342="Alta",'MAPA DE RIESGOS'!$AR342="Menor"),CONCATENATE("R",'MAPA DE RIESGOS'!$H342,"C",'MAPA DE RIESGOS'!$AF342),"")</f>
        <v/>
      </c>
      <c r="AS55" s="369" t="str">
        <f>IF(AND('MAPA DE RIESGOS'!$AP343="Alta",'MAPA DE RIESGOS'!$AR343="Menor"),CONCATENATE("R",'MAPA DE RIESGOS'!$H343,"C",'MAPA DE RIESGOS'!$AF343),"")</f>
        <v/>
      </c>
      <c r="AT55" s="355" t="str">
        <f>IF(AND('MAPA DE RIESGOS'!$AP326="Alta",'MAPA DE RIESGOS'!$AR326="Moderado"),CONCATENATE("R",'MAPA DE RIESGOS'!$H326,"C",'MAPA DE RIESGOS'!$AF326),"")</f>
        <v/>
      </c>
      <c r="AU55" s="355" t="str">
        <f>IF(AND('MAPA DE RIESGOS'!$AP327="Alta",'MAPA DE RIESGOS'!$AR327="Moderado"),CONCATENATE("R",'MAPA DE RIESGOS'!$H327,"C",'MAPA DE RIESGOS'!$AF327),"")</f>
        <v/>
      </c>
      <c r="AV55" s="355" t="str">
        <f>IF(AND('MAPA DE RIESGOS'!$AP328="Alta",'MAPA DE RIESGOS'!$AR328="Moderado"),CONCATENATE("R",'MAPA DE RIESGOS'!$H328,"C",'MAPA DE RIESGOS'!$AF328),"")</f>
        <v/>
      </c>
      <c r="AW55" s="355" t="str">
        <f>IF(AND('MAPA DE RIESGOS'!$AP329="Alta",'MAPA DE RIESGOS'!$AR329="Moderado"),CONCATENATE("R",'MAPA DE RIESGOS'!$H329,"C",'MAPA DE RIESGOS'!$AF329),"")</f>
        <v/>
      </c>
      <c r="AX55" s="355" t="str">
        <f>IF(AND('MAPA DE RIESGOS'!$AP330="Alta",'MAPA DE RIESGOS'!$AR330="Moderado"),CONCATENATE("R",'MAPA DE RIESGOS'!$H330,"C",'MAPA DE RIESGOS'!$AF330),"")</f>
        <v/>
      </c>
      <c r="AY55" s="355" t="str">
        <f>IF(AND('MAPA DE RIESGOS'!$AP331="Alta",'MAPA DE RIESGOS'!$AR331="Moderado"),CONCATENATE("R",'MAPA DE RIESGOS'!$H331,"C",'MAPA DE RIESGOS'!$AF331),"")</f>
        <v/>
      </c>
      <c r="AZ55" s="355" t="str">
        <f>IF(AND('MAPA DE RIESGOS'!$AP332="Alta",'MAPA DE RIESGOS'!$AR332="Moderado"),CONCATENATE("R",'MAPA DE RIESGOS'!$H332,"C",'MAPA DE RIESGOS'!$AF332),"")</f>
        <v/>
      </c>
      <c r="BA55" s="355" t="str">
        <f>IF(AND('MAPA DE RIESGOS'!$AP333="Alta",'MAPA DE RIESGOS'!$AR333="Moderado"),CONCATENATE("R",'MAPA DE RIESGOS'!$H333,"C",'MAPA DE RIESGOS'!$AF333),"")</f>
        <v/>
      </c>
      <c r="BB55" s="355" t="str">
        <f>IF(AND('MAPA DE RIESGOS'!$AP334="Alta",'MAPA DE RIESGOS'!$AR334="Moderado"),CONCATENATE("R",'MAPA DE RIESGOS'!$H334,"C",'MAPA DE RIESGOS'!$AF334),"")</f>
        <v/>
      </c>
      <c r="BC55" s="355" t="str">
        <f>IF(AND('MAPA DE RIESGOS'!$AP335="Alta",'MAPA DE RIESGOS'!$AR335="Moderado"),CONCATENATE("R",'MAPA DE RIESGOS'!$H335,"C",'MAPA DE RIESGOS'!$AF335),"")</f>
        <v/>
      </c>
      <c r="BD55" s="355" t="str">
        <f>IF(AND('MAPA DE RIESGOS'!$AP336="Alta",'MAPA DE RIESGOS'!$AR336="Moderado"),CONCATENATE("R",'MAPA DE RIESGOS'!$H336,"C",'MAPA DE RIESGOS'!$AF336),"")</f>
        <v/>
      </c>
      <c r="BE55" s="355" t="str">
        <f>IF(AND('MAPA DE RIESGOS'!$AP337="Alta",'MAPA DE RIESGOS'!$AR337="Moderado"),CONCATENATE("R",'MAPA DE RIESGOS'!$H337,"C",'MAPA DE RIESGOS'!$AF337),"")</f>
        <v/>
      </c>
      <c r="BF55" s="355" t="str">
        <f>IF(AND('MAPA DE RIESGOS'!$AP338="Alta",'MAPA DE RIESGOS'!$AR338="Moderado"),CONCATENATE("R",'MAPA DE RIESGOS'!$H338,"C",'MAPA DE RIESGOS'!$AF338),"")</f>
        <v/>
      </c>
      <c r="BG55" s="355" t="str">
        <f>IF(AND('MAPA DE RIESGOS'!$AP339="Alta",'MAPA DE RIESGOS'!$AR339="Moderado"),CONCATENATE("R",'MAPA DE RIESGOS'!$H339,"C",'MAPA DE RIESGOS'!$AF339),"")</f>
        <v/>
      </c>
      <c r="BH55" s="355" t="str">
        <f>IF(AND('MAPA DE RIESGOS'!$AP340="Alta",'MAPA DE RIESGOS'!$AR340="Moderado"),CONCATENATE("R",'MAPA DE RIESGOS'!$H340,"C",'MAPA DE RIESGOS'!$AF340),"")</f>
        <v/>
      </c>
      <c r="BI55" s="355" t="str">
        <f>IF(AND('MAPA DE RIESGOS'!$AP341="Alta",'MAPA DE RIESGOS'!$AR341="Moderado"),CONCATENATE("R",'MAPA DE RIESGOS'!$H341,"C",'MAPA DE RIESGOS'!$AF341),"")</f>
        <v/>
      </c>
      <c r="BJ55" s="355" t="str">
        <f>IF(AND('MAPA DE RIESGOS'!$AP342="Alta",'MAPA DE RIESGOS'!$AR342="Moderado"),CONCATENATE("R",'MAPA DE RIESGOS'!$H342,"C",'MAPA DE RIESGOS'!$AF342),"")</f>
        <v/>
      </c>
      <c r="BK55" s="356" t="str">
        <f>IF(AND('MAPA DE RIESGOS'!$AP343="Alta",'MAPA DE RIESGOS'!$AR343="Moderado"),CONCATENATE("R",'MAPA DE RIESGOS'!$H343,"C",'MAPA DE RIESGOS'!$AF343),"")</f>
        <v/>
      </c>
      <c r="BL55" s="355" t="str">
        <f>IF(AND('MAPA DE RIESGOS'!$AP326="Alta",'MAPA DE RIESGOS'!$AR326="Mayor"),CONCATENATE("R",'MAPA DE RIESGOS'!$H326,"C",'MAPA DE RIESGOS'!$AF326),"")</f>
        <v/>
      </c>
      <c r="BM55" s="355" t="str">
        <f>IF(AND('MAPA DE RIESGOS'!$AP327="Alta",'MAPA DE RIESGOS'!$AR327="Mayor"),CONCATENATE("R",'MAPA DE RIESGOS'!$H327,"C",'MAPA DE RIESGOS'!$AF327),"")</f>
        <v/>
      </c>
      <c r="BN55" s="355" t="str">
        <f>IF(AND('MAPA DE RIESGOS'!$AP328="Alta",'MAPA DE RIESGOS'!$AR328="Mayor"),CONCATENATE("R",'MAPA DE RIESGOS'!$H328,"C",'MAPA DE RIESGOS'!$AF328),"")</f>
        <v/>
      </c>
      <c r="BO55" s="355" t="str">
        <f>IF(AND('MAPA DE RIESGOS'!$AP329="Alta",'MAPA DE RIESGOS'!$AR329="Mayor"),CONCATENATE("R",'MAPA DE RIESGOS'!$H329,"C",'MAPA DE RIESGOS'!$AF329),"")</f>
        <v/>
      </c>
      <c r="BP55" s="355" t="str">
        <f>IF(AND('MAPA DE RIESGOS'!$AP330="Alta",'MAPA DE RIESGOS'!$AR330="Mayor"),CONCATENATE("R",'MAPA DE RIESGOS'!$H330,"C",'MAPA DE RIESGOS'!$AF330),"")</f>
        <v/>
      </c>
      <c r="BQ55" s="355" t="str">
        <f>IF(AND('MAPA DE RIESGOS'!$AP331="Alta",'MAPA DE RIESGOS'!$AR331="Mayor"),CONCATENATE("R",'MAPA DE RIESGOS'!$H331,"C",'MAPA DE RIESGOS'!$AF331),"")</f>
        <v/>
      </c>
      <c r="BR55" s="355" t="str">
        <f>IF(AND('MAPA DE RIESGOS'!$AP332="Alta",'MAPA DE RIESGOS'!$AR332="Mayor"),CONCATENATE("R",'MAPA DE RIESGOS'!$H332,"C",'MAPA DE RIESGOS'!$AF332),"")</f>
        <v/>
      </c>
      <c r="BS55" s="355" t="str">
        <f>IF(AND('MAPA DE RIESGOS'!$AP333="Alta",'MAPA DE RIESGOS'!$AR333="Mayor"),CONCATENATE("R",'MAPA DE RIESGOS'!$H333,"C",'MAPA DE RIESGOS'!$AF333),"")</f>
        <v/>
      </c>
      <c r="BT55" s="355" t="str">
        <f>IF(AND('MAPA DE RIESGOS'!$AP334="Alta",'MAPA DE RIESGOS'!$AR334="Mayor"),CONCATENATE("R",'MAPA DE RIESGOS'!$H334,"C",'MAPA DE RIESGOS'!$AF334),"")</f>
        <v/>
      </c>
      <c r="BU55" s="355" t="str">
        <f>IF(AND('MAPA DE RIESGOS'!$AP335="Alta",'MAPA DE RIESGOS'!$AR335="Mayor"),CONCATENATE("R",'MAPA DE RIESGOS'!$H335,"C",'MAPA DE RIESGOS'!$AF335),"")</f>
        <v/>
      </c>
      <c r="BV55" s="355" t="str">
        <f>IF(AND('MAPA DE RIESGOS'!$AP336="Alta",'MAPA DE RIESGOS'!$AR336="Mayor"),CONCATENATE("R",'MAPA DE RIESGOS'!$H336,"C",'MAPA DE RIESGOS'!$AF336),"")</f>
        <v/>
      </c>
      <c r="BW55" s="355" t="str">
        <f>IF(AND('MAPA DE RIESGOS'!$AP337="Alta",'MAPA DE RIESGOS'!$AR337="Mayor"),CONCATENATE("R",'MAPA DE RIESGOS'!$H337,"C",'MAPA DE RIESGOS'!$AF337),"")</f>
        <v/>
      </c>
      <c r="BX55" s="355" t="str">
        <f>IF(AND('MAPA DE RIESGOS'!$AP338="Alta",'MAPA DE RIESGOS'!$AR338="Mayor"),CONCATENATE("R",'MAPA DE RIESGOS'!$H338,"C",'MAPA DE RIESGOS'!$AF338),"")</f>
        <v/>
      </c>
      <c r="BY55" s="355" t="str">
        <f>IF(AND('MAPA DE RIESGOS'!$AP339="Alta",'MAPA DE RIESGOS'!$AR339="Mayor"),CONCATENATE("R",'MAPA DE RIESGOS'!$H339,"C",'MAPA DE RIESGOS'!$AF339),"")</f>
        <v/>
      </c>
      <c r="BZ55" s="355" t="str">
        <f>IF(AND('MAPA DE RIESGOS'!$AP340="Alta",'MAPA DE RIESGOS'!$AR340="Mayor"),CONCATENATE("R",'MAPA DE RIESGOS'!$H340,"C",'MAPA DE RIESGOS'!$AF340),"")</f>
        <v/>
      </c>
      <c r="CA55" s="355" t="str">
        <f>IF(AND('MAPA DE RIESGOS'!$AP341="Alta",'MAPA DE RIESGOS'!$AR341="Mayor"),CONCATENATE("R",'MAPA DE RIESGOS'!$H341,"C",'MAPA DE RIESGOS'!$AF341),"")</f>
        <v/>
      </c>
      <c r="CB55" s="355" t="str">
        <f>IF(AND('MAPA DE RIESGOS'!$AP342="Alta",'MAPA DE RIESGOS'!$AR342="Mayor"),CONCATENATE("R",'MAPA DE RIESGOS'!$H342,"C",'MAPA DE RIESGOS'!$AF342),"")</f>
        <v/>
      </c>
      <c r="CC55" s="356" t="str">
        <f>IF(AND('MAPA DE RIESGOS'!$AP343="Alta",'MAPA DE RIESGOS'!$AR343="Mayor"),CONCATENATE("R",'MAPA DE RIESGOS'!$H343,"C",'MAPA DE RIESGOS'!$AF343),"")</f>
        <v/>
      </c>
      <c r="CD55" s="357" t="str">
        <f>IF(AND('MAPA DE RIESGOS'!$AP326="Alta",'MAPA DE RIESGOS'!$AR326="Catastrófico"),CONCATENATE("R",'MAPA DE RIESGOS'!$H326,"C",'MAPA DE RIESGOS'!$AF326),"")</f>
        <v/>
      </c>
      <c r="CE55" s="357" t="str">
        <f>IF(AND('MAPA DE RIESGOS'!$AP327="Alta",'MAPA DE RIESGOS'!$AR327="Catastrófico"),CONCATENATE("R",'MAPA DE RIESGOS'!$H327,"C",'MAPA DE RIESGOS'!$AF327),"")</f>
        <v/>
      </c>
      <c r="CF55" s="357" t="str">
        <f>IF(AND('MAPA DE RIESGOS'!$AP328="Alta",'MAPA DE RIESGOS'!$AR328="Catastrófico"),CONCATENATE("R",'MAPA DE RIESGOS'!$H328,"C",'MAPA DE RIESGOS'!$AF328),"")</f>
        <v/>
      </c>
      <c r="CG55" s="357" t="str">
        <f>IF(AND('MAPA DE RIESGOS'!$AP329="Alta",'MAPA DE RIESGOS'!$AR329="Catastrófico"),CONCATENATE("R",'MAPA DE RIESGOS'!$H329,"C",'MAPA DE RIESGOS'!$AF329),"")</f>
        <v/>
      </c>
      <c r="CH55" s="357" t="str">
        <f>IF(AND('MAPA DE RIESGOS'!$AP330="Alta",'MAPA DE RIESGOS'!$AR330="Catastrófico"),CONCATENATE("R",'MAPA DE RIESGOS'!$H330,"C",'MAPA DE RIESGOS'!$AF330),"")</f>
        <v/>
      </c>
      <c r="CI55" s="357" t="str">
        <f>IF(AND('MAPA DE RIESGOS'!$AP331="Alta",'MAPA DE RIESGOS'!$AR331="Catastrófico"),CONCATENATE("R",'MAPA DE RIESGOS'!$H331,"C",'MAPA DE RIESGOS'!$AF331),"")</f>
        <v/>
      </c>
      <c r="CJ55" s="357" t="str">
        <f>IF(AND('MAPA DE RIESGOS'!$AP332="Alta",'MAPA DE RIESGOS'!$AR332="Catastrófico"),CONCATENATE("R",'MAPA DE RIESGOS'!$H332,"C",'MAPA DE RIESGOS'!$AF332),"")</f>
        <v/>
      </c>
      <c r="CK55" s="357" t="str">
        <f>IF(AND('MAPA DE RIESGOS'!$AP333="Alta",'MAPA DE RIESGOS'!$AR333="Catastrófico"),CONCATENATE("R",'MAPA DE RIESGOS'!$H333,"C",'MAPA DE RIESGOS'!$AF333),"")</f>
        <v/>
      </c>
      <c r="CL55" s="357" t="str">
        <f>IF(AND('MAPA DE RIESGOS'!$AP334="Alta",'MAPA DE RIESGOS'!$AR334="Catastrófico"),CONCATENATE("R",'MAPA DE RIESGOS'!$H334,"C",'MAPA DE RIESGOS'!$AF334),"")</f>
        <v/>
      </c>
      <c r="CM55" s="357" t="str">
        <f>IF(AND('MAPA DE RIESGOS'!$AP335="Alta",'MAPA DE RIESGOS'!$AR335="Catastrófico"),CONCATENATE("R",'MAPA DE RIESGOS'!$H335,"C",'MAPA DE RIESGOS'!$AF335),"")</f>
        <v/>
      </c>
      <c r="CN55" s="357" t="str">
        <f>IF(AND('MAPA DE RIESGOS'!$AP336="Alta",'MAPA DE RIESGOS'!$AR336="Catastrófico"),CONCATENATE("R",'MAPA DE RIESGOS'!$H336,"C",'MAPA DE RIESGOS'!$AF336),"")</f>
        <v/>
      </c>
      <c r="CO55" s="357" t="str">
        <f>IF(AND('MAPA DE RIESGOS'!$AP337="Alta",'MAPA DE RIESGOS'!$AR337="Catastrófico"),CONCATENATE("R",'MAPA DE RIESGOS'!$H337,"C",'MAPA DE RIESGOS'!$AF337),"")</f>
        <v/>
      </c>
      <c r="CP55" s="357" t="str">
        <f>IF(AND('MAPA DE RIESGOS'!$AP338="Alta",'MAPA DE RIESGOS'!$AR338="Catastrófico"),CONCATENATE("R",'MAPA DE RIESGOS'!$H338,"C",'MAPA DE RIESGOS'!$AF338),"")</f>
        <v/>
      </c>
      <c r="CQ55" s="357" t="str">
        <f>IF(AND('MAPA DE RIESGOS'!$AP339="Alta",'MAPA DE RIESGOS'!$AR339="Catastrófico"),CONCATENATE("R",'MAPA DE RIESGOS'!$H339,"C",'MAPA DE RIESGOS'!$AF339),"")</f>
        <v/>
      </c>
      <c r="CR55" s="357" t="str">
        <f>IF(AND('MAPA DE RIESGOS'!$AP340="Alta",'MAPA DE RIESGOS'!$AR340="Catastrófico"),CONCATENATE("R",'MAPA DE RIESGOS'!$H340,"C",'MAPA DE RIESGOS'!$AF340),"")</f>
        <v/>
      </c>
      <c r="CS55" s="357" t="str">
        <f>IF(AND('MAPA DE RIESGOS'!$AP341="Alta",'MAPA DE RIESGOS'!$AR341="Catastrófico"),CONCATENATE("R",'MAPA DE RIESGOS'!$H341,"C",'MAPA DE RIESGOS'!$AF341),"")</f>
        <v/>
      </c>
      <c r="CT55" s="357" t="str">
        <f>IF(AND('MAPA DE RIESGOS'!$AP342="Alta",'MAPA DE RIESGOS'!$AR342="Catastrófico"),CONCATENATE("R",'MAPA DE RIESGOS'!$H342,"C",'MAPA DE RIESGOS'!$AF342),"")</f>
        <v/>
      </c>
      <c r="CU55" s="358" t="str">
        <f>IF(AND('MAPA DE RIESGOS'!$AP343="Alta",'MAPA DE RIESGOS'!$AR343="Catastrófico"),CONCATENATE("R",'MAPA DE RIESGOS'!$H343,"C",'MAPA DE RIESGOS'!$AF343),"")</f>
        <v/>
      </c>
      <c r="CV55" s="67"/>
      <c r="CW55" s="915"/>
      <c r="CX55" s="916"/>
      <c r="CY55" s="916"/>
      <c r="CZ55" s="916"/>
      <c r="DA55" s="916"/>
      <c r="DB55" s="917"/>
    </row>
    <row r="56" spans="2:106" ht="32.5" customHeight="1">
      <c r="B56" s="893"/>
      <c r="C56" s="893"/>
      <c r="D56" s="894"/>
      <c r="E56" s="882"/>
      <c r="F56" s="883"/>
      <c r="G56" s="883"/>
      <c r="H56" s="883"/>
      <c r="I56" s="883"/>
      <c r="J56" s="367" t="str">
        <f>IF(AND('MAPA DE RIESGOS'!$AP344="Alta",'MAPA DE RIESGOS'!$AR344="Leve"),CONCATENATE("R",'MAPA DE RIESGOS'!$H344,"C",'MAPA DE RIESGOS'!$AF344),"")</f>
        <v/>
      </c>
      <c r="K56" s="368" t="str">
        <f>IF(AND('MAPA DE RIESGOS'!$AP345="Alta",'MAPA DE RIESGOS'!$AR345="Leve"),CONCATENATE("R",'MAPA DE RIESGOS'!$H345,"C",'MAPA DE RIESGOS'!$AF345),"")</f>
        <v/>
      </c>
      <c r="L56" s="368" t="str">
        <f>IF(AND('MAPA DE RIESGOS'!$AP346="Alta",'MAPA DE RIESGOS'!$AR346="Leve"),CONCATENATE("R",'MAPA DE RIESGOS'!$H346,"C",'MAPA DE RIESGOS'!$AF346),"")</f>
        <v/>
      </c>
      <c r="M56" s="368" t="str">
        <f>IF(AND('MAPA DE RIESGOS'!$AP347="Alta",'MAPA DE RIESGOS'!$AR347="Leve"),CONCATENATE("R",'MAPA DE RIESGOS'!$H347,"C",'MAPA DE RIESGOS'!$AF347),"")</f>
        <v/>
      </c>
      <c r="N56" s="368" t="str">
        <f>IF(AND('MAPA DE RIESGOS'!$AP348="Alta",'MAPA DE RIESGOS'!$AR348="Leve"),CONCATENATE("R",'MAPA DE RIESGOS'!$H348,"C",'MAPA DE RIESGOS'!$AF348),"")</f>
        <v/>
      </c>
      <c r="O56" s="368" t="str">
        <f>IF(AND('MAPA DE RIESGOS'!$AP349="Alta",'MAPA DE RIESGOS'!$AR349="Leve"),CONCATENATE("R",'MAPA DE RIESGOS'!$H349,"C",'MAPA DE RIESGOS'!$AF349),"")</f>
        <v/>
      </c>
      <c r="P56" s="368" t="str">
        <f>IF(AND('MAPA DE RIESGOS'!$AP350="Alta",'MAPA DE RIESGOS'!$AR350="Leve"),CONCATENATE("R",'MAPA DE RIESGOS'!$H350,"C",'MAPA DE RIESGOS'!$AF350),"")</f>
        <v/>
      </c>
      <c r="Q56" s="368" t="str">
        <f>IF(AND('MAPA DE RIESGOS'!$AP351="Alta",'MAPA DE RIESGOS'!$AR351="Leve"),CONCATENATE("R",'MAPA DE RIESGOS'!$H351,"C",'MAPA DE RIESGOS'!$AF351),"")</f>
        <v/>
      </c>
      <c r="R56" s="368" t="str">
        <f>IF(AND('MAPA DE RIESGOS'!$AP352="Alta",'MAPA DE RIESGOS'!$AR352="Leve"),CONCATENATE("R",'MAPA DE RIESGOS'!$H352,"C",'MAPA DE RIESGOS'!$AF352),"")</f>
        <v/>
      </c>
      <c r="S56" s="368" t="str">
        <f>IF(AND('MAPA DE RIESGOS'!$AP353="Alta",'MAPA DE RIESGOS'!$AR353="Leve"),CONCATENATE("R",'MAPA DE RIESGOS'!$H353,"C",'MAPA DE RIESGOS'!$AF353),"")</f>
        <v/>
      </c>
      <c r="T56" s="368" t="str">
        <f>IF(AND('MAPA DE RIESGOS'!$AP354="Alta",'MAPA DE RIESGOS'!$AR354="Leve"),CONCATENATE("R",'MAPA DE RIESGOS'!$H354,"C",'MAPA DE RIESGOS'!$AF354),"")</f>
        <v/>
      </c>
      <c r="U56" s="368" t="str">
        <f>IF(AND('MAPA DE RIESGOS'!$AP355="Alta",'MAPA DE RIESGOS'!$AR355="Leve"),CONCATENATE("R",'MAPA DE RIESGOS'!$H355,"C",'MAPA DE RIESGOS'!$AF355),"")</f>
        <v/>
      </c>
      <c r="V56" s="368" t="str">
        <f>IF(AND('MAPA DE RIESGOS'!$AP356="Alta",'MAPA DE RIESGOS'!$AR356="Leve"),CONCATENATE("R",'MAPA DE RIESGOS'!$H356,"C",'MAPA DE RIESGOS'!$AF356),"")</f>
        <v/>
      </c>
      <c r="W56" s="368" t="str">
        <f>IF(AND('MAPA DE RIESGOS'!$AP357="Alta",'MAPA DE RIESGOS'!$AR357="Leve"),CONCATENATE("R",'MAPA DE RIESGOS'!$H357,"C",'MAPA DE RIESGOS'!$AF357),"")</f>
        <v/>
      </c>
      <c r="X56" s="368" t="str">
        <f>IF(AND('MAPA DE RIESGOS'!$AP358="Alta",'MAPA DE RIESGOS'!$AR358="Leve"),CONCATENATE("R",'MAPA DE RIESGOS'!$H358,"C",'MAPA DE RIESGOS'!$AF358),"")</f>
        <v/>
      </c>
      <c r="Y56" s="368" t="str">
        <f>IF(AND('MAPA DE RIESGOS'!$AP359="Alta",'MAPA DE RIESGOS'!$AR359="Leve"),CONCATENATE("R",'MAPA DE RIESGOS'!$H359,"C",'MAPA DE RIESGOS'!$AF359),"")</f>
        <v/>
      </c>
      <c r="Z56" s="368" t="str">
        <f>IF(AND('MAPA DE RIESGOS'!$AP360="Alta",'MAPA DE RIESGOS'!$AR360="Leve"),CONCATENATE("R",'MAPA DE RIESGOS'!$H360,"C",'MAPA DE RIESGOS'!$AF360),"")</f>
        <v/>
      </c>
      <c r="AA56" s="368" t="str">
        <f>IF(AND('MAPA DE RIESGOS'!$AP361="Alta",'MAPA DE RIESGOS'!$AR361="Leve"),CONCATENATE("R",'MAPA DE RIESGOS'!$H361,"C",'MAPA DE RIESGOS'!$AF361),"")</f>
        <v/>
      </c>
      <c r="AB56" s="367" t="str">
        <f>IF(AND('MAPA DE RIESGOS'!$AP344="Alta",'MAPA DE RIESGOS'!$AR344="Menor"),CONCATENATE("R",'MAPA DE RIESGOS'!$H344,"C",'MAPA DE RIESGOS'!$AF344),"")</f>
        <v/>
      </c>
      <c r="AC56" s="368" t="str">
        <f>IF(AND('MAPA DE RIESGOS'!$AP345="Alta",'MAPA DE RIESGOS'!$AR345="Menor"),CONCATENATE("R",'MAPA DE RIESGOS'!$H345,"C",'MAPA DE RIESGOS'!$AF345),"")</f>
        <v/>
      </c>
      <c r="AD56" s="368" t="str">
        <f>IF(AND('MAPA DE RIESGOS'!$AP346="Alta",'MAPA DE RIESGOS'!$AR346="Menor"),CONCATENATE("R",'MAPA DE RIESGOS'!$H346,"C",'MAPA DE RIESGOS'!$AF346),"")</f>
        <v/>
      </c>
      <c r="AE56" s="368" t="str">
        <f>IF(AND('MAPA DE RIESGOS'!$AP347="Alta",'MAPA DE RIESGOS'!$AR347="Menor"),CONCATENATE("R",'MAPA DE RIESGOS'!$H347,"C",'MAPA DE RIESGOS'!$AF347),"")</f>
        <v/>
      </c>
      <c r="AF56" s="368" t="str">
        <f>IF(AND('MAPA DE RIESGOS'!$AP348="Alta",'MAPA DE RIESGOS'!$AR348="Menor"),CONCATENATE("R",'MAPA DE RIESGOS'!$H348,"C",'MAPA DE RIESGOS'!$AF348),"")</f>
        <v/>
      </c>
      <c r="AG56" s="368" t="str">
        <f>IF(AND('MAPA DE RIESGOS'!$AP349="Alta",'MAPA DE RIESGOS'!$AR349="Menor"),CONCATENATE("R",'MAPA DE RIESGOS'!$H349,"C",'MAPA DE RIESGOS'!$AF349),"")</f>
        <v/>
      </c>
      <c r="AH56" s="368" t="str">
        <f>IF(AND('MAPA DE RIESGOS'!$AP350="Alta",'MAPA DE RIESGOS'!$AR350="Menor"),CONCATENATE("R",'MAPA DE RIESGOS'!$H350,"C",'MAPA DE RIESGOS'!$AF350),"")</f>
        <v/>
      </c>
      <c r="AI56" s="368" t="str">
        <f>IF(AND('MAPA DE RIESGOS'!$AP351="Alta",'MAPA DE RIESGOS'!$AR351="Menor"),CONCATENATE("R",'MAPA DE RIESGOS'!$H351,"C",'MAPA DE RIESGOS'!$AF351),"")</f>
        <v/>
      </c>
      <c r="AJ56" s="368" t="str">
        <f>IF(AND('MAPA DE RIESGOS'!$AP352="Alta",'MAPA DE RIESGOS'!$AR352="Menor"),CONCATENATE("R",'MAPA DE RIESGOS'!$H352,"C",'MAPA DE RIESGOS'!$AF352),"")</f>
        <v/>
      </c>
      <c r="AK56" s="368" t="str">
        <f>IF(AND('MAPA DE RIESGOS'!$AP353="Alta",'MAPA DE RIESGOS'!$AR353="Menor"),CONCATENATE("R",'MAPA DE RIESGOS'!$H353,"C",'MAPA DE RIESGOS'!$AF353),"")</f>
        <v/>
      </c>
      <c r="AL56" s="368" t="str">
        <f>IF(AND('MAPA DE RIESGOS'!$AP354="Alta",'MAPA DE RIESGOS'!$AR354="Menor"),CONCATENATE("R",'MAPA DE RIESGOS'!$H354,"C",'MAPA DE RIESGOS'!$AF354),"")</f>
        <v/>
      </c>
      <c r="AM56" s="368" t="str">
        <f>IF(AND('MAPA DE RIESGOS'!$AP355="Alta",'MAPA DE RIESGOS'!$AR355="Menor"),CONCATENATE("R",'MAPA DE RIESGOS'!$H355,"C",'MAPA DE RIESGOS'!$AF355),"")</f>
        <v/>
      </c>
      <c r="AN56" s="368" t="str">
        <f>IF(AND('MAPA DE RIESGOS'!$AP356="Alta",'MAPA DE RIESGOS'!$AR356="Menor"),CONCATENATE("R",'MAPA DE RIESGOS'!$H356,"C",'MAPA DE RIESGOS'!$AF356),"")</f>
        <v/>
      </c>
      <c r="AO56" s="368" t="str">
        <f>IF(AND('MAPA DE RIESGOS'!$AP357="Alta",'MAPA DE RIESGOS'!$AR357="Menor"),CONCATENATE("R",'MAPA DE RIESGOS'!$H357,"C",'MAPA DE RIESGOS'!$AF357),"")</f>
        <v/>
      </c>
      <c r="AP56" s="368" t="str">
        <f>IF(AND('MAPA DE RIESGOS'!$AP358="Alta",'MAPA DE RIESGOS'!$AR358="Menor"),CONCATENATE("R",'MAPA DE RIESGOS'!$H358,"C",'MAPA DE RIESGOS'!$AF358),"")</f>
        <v/>
      </c>
      <c r="AQ56" s="368" t="str">
        <f>IF(AND('MAPA DE RIESGOS'!$AP359="Alta",'MAPA DE RIESGOS'!$AR359="Menor"),CONCATENATE("R",'MAPA DE RIESGOS'!$H359,"C",'MAPA DE RIESGOS'!$AF359),"")</f>
        <v/>
      </c>
      <c r="AR56" s="368" t="str">
        <f>IF(AND('MAPA DE RIESGOS'!$AP360="Alta",'MAPA DE RIESGOS'!$AR360="Menor"),CONCATENATE("R",'MAPA DE RIESGOS'!$H360,"C",'MAPA DE RIESGOS'!$AF360),"")</f>
        <v/>
      </c>
      <c r="AS56" s="369" t="str">
        <f>IF(AND('MAPA DE RIESGOS'!$AP361="Alta",'MAPA DE RIESGOS'!$AR361="Menor"),CONCATENATE("R",'MAPA DE RIESGOS'!$H361,"C",'MAPA DE RIESGOS'!$AF361),"")</f>
        <v/>
      </c>
      <c r="AT56" s="355" t="str">
        <f>IF(AND('MAPA DE RIESGOS'!$AP344="Alta",'MAPA DE RIESGOS'!$AR344="Moderado"),CONCATENATE("R",'MAPA DE RIESGOS'!$H344,"C",'MAPA DE RIESGOS'!$AF344),"")</f>
        <v/>
      </c>
      <c r="AU56" s="355" t="str">
        <f>IF(AND('MAPA DE RIESGOS'!$AP345="Alta",'MAPA DE RIESGOS'!$AR345="Moderado"),CONCATENATE("R",'MAPA DE RIESGOS'!$H345,"C",'MAPA DE RIESGOS'!$AF345),"")</f>
        <v/>
      </c>
      <c r="AV56" s="355" t="str">
        <f>IF(AND('MAPA DE RIESGOS'!$AP346="Alta",'MAPA DE RIESGOS'!$AR346="Moderado"),CONCATENATE("R",'MAPA DE RIESGOS'!$H346,"C",'MAPA DE RIESGOS'!$AF346),"")</f>
        <v/>
      </c>
      <c r="AW56" s="355" t="str">
        <f>IF(AND('MAPA DE RIESGOS'!$AP347="Alta",'MAPA DE RIESGOS'!$AR347="Moderado"),CONCATENATE("R",'MAPA DE RIESGOS'!$H347,"C",'MAPA DE RIESGOS'!$AF347),"")</f>
        <v/>
      </c>
      <c r="AX56" s="355" t="str">
        <f>IF(AND('MAPA DE RIESGOS'!$AP348="Alta",'MAPA DE RIESGOS'!$AR348="Moderado"),CONCATENATE("R",'MAPA DE RIESGOS'!$H348,"C",'MAPA DE RIESGOS'!$AF348),"")</f>
        <v/>
      </c>
      <c r="AY56" s="355" t="str">
        <f>IF(AND('MAPA DE RIESGOS'!$AP349="Alta",'MAPA DE RIESGOS'!$AR349="Moderado"),CONCATENATE("R",'MAPA DE RIESGOS'!$H349,"C",'MAPA DE RIESGOS'!$AF349),"")</f>
        <v/>
      </c>
      <c r="AZ56" s="355" t="str">
        <f>IF(AND('MAPA DE RIESGOS'!$AP350="Alta",'MAPA DE RIESGOS'!$AR350="Moderado"),CONCATENATE("R",'MAPA DE RIESGOS'!$H350,"C",'MAPA DE RIESGOS'!$AF350),"")</f>
        <v/>
      </c>
      <c r="BA56" s="355" t="str">
        <f>IF(AND('MAPA DE RIESGOS'!$AP351="Alta",'MAPA DE RIESGOS'!$AR351="Moderado"),CONCATENATE("R",'MAPA DE RIESGOS'!$H351,"C",'MAPA DE RIESGOS'!$AF351),"")</f>
        <v/>
      </c>
      <c r="BB56" s="355" t="str">
        <f>IF(AND('MAPA DE RIESGOS'!$AP352="Alta",'MAPA DE RIESGOS'!$AR352="Moderado"),CONCATENATE("R",'MAPA DE RIESGOS'!$H352,"C",'MAPA DE RIESGOS'!$AF352),"")</f>
        <v/>
      </c>
      <c r="BC56" s="355" t="str">
        <f>IF(AND('MAPA DE RIESGOS'!$AP353="Alta",'MAPA DE RIESGOS'!$AR353="Moderado"),CONCATENATE("R",'MAPA DE RIESGOS'!$H353,"C",'MAPA DE RIESGOS'!$AF353),"")</f>
        <v/>
      </c>
      <c r="BD56" s="355" t="str">
        <f>IF(AND('MAPA DE RIESGOS'!$AP354="Alta",'MAPA DE RIESGOS'!$AR354="Moderado"),CONCATENATE("R",'MAPA DE RIESGOS'!$H354,"C",'MAPA DE RIESGOS'!$AF354),"")</f>
        <v/>
      </c>
      <c r="BE56" s="355" t="str">
        <f>IF(AND('MAPA DE RIESGOS'!$AP355="Alta",'MAPA DE RIESGOS'!$AR355="Moderado"),CONCATENATE("R",'MAPA DE RIESGOS'!$H355,"C",'MAPA DE RIESGOS'!$AF355),"")</f>
        <v/>
      </c>
      <c r="BF56" s="355" t="str">
        <f>IF(AND('MAPA DE RIESGOS'!$AP356="Alta",'MAPA DE RIESGOS'!$AR356="Moderado"),CONCATENATE("R",'MAPA DE RIESGOS'!$H356,"C",'MAPA DE RIESGOS'!$AF356),"")</f>
        <v/>
      </c>
      <c r="BG56" s="355" t="str">
        <f>IF(AND('MAPA DE RIESGOS'!$AP357="Alta",'MAPA DE RIESGOS'!$AR357="Moderado"),CONCATENATE("R",'MAPA DE RIESGOS'!$H357,"C",'MAPA DE RIESGOS'!$AF357),"")</f>
        <v/>
      </c>
      <c r="BH56" s="355" t="str">
        <f>IF(AND('MAPA DE RIESGOS'!$AP358="Alta",'MAPA DE RIESGOS'!$AR358="Moderado"),CONCATENATE("R",'MAPA DE RIESGOS'!$H358,"C",'MAPA DE RIESGOS'!$AF358),"")</f>
        <v/>
      </c>
      <c r="BI56" s="355" t="str">
        <f>IF(AND('MAPA DE RIESGOS'!$AP359="Alta",'MAPA DE RIESGOS'!$AR359="Moderado"),CONCATENATE("R",'MAPA DE RIESGOS'!$H359,"C",'MAPA DE RIESGOS'!$AF359),"")</f>
        <v/>
      </c>
      <c r="BJ56" s="355" t="str">
        <f>IF(AND('MAPA DE RIESGOS'!$AP360="Alta",'MAPA DE RIESGOS'!$AR360="Moderado"),CONCATENATE("R",'MAPA DE RIESGOS'!$H360,"C",'MAPA DE RIESGOS'!$AF360),"")</f>
        <v/>
      </c>
      <c r="BK56" s="356" t="str">
        <f>IF(AND('MAPA DE RIESGOS'!$AP361="Alta",'MAPA DE RIESGOS'!$AR361="Moderado"),CONCATENATE("R",'MAPA DE RIESGOS'!$H361,"C",'MAPA DE RIESGOS'!$AF361),"")</f>
        <v/>
      </c>
      <c r="BL56" s="355" t="str">
        <f>IF(AND('MAPA DE RIESGOS'!$AP344="Alta",'MAPA DE RIESGOS'!$AR344="Mayor"),CONCATENATE("R",'MAPA DE RIESGOS'!$H344,"C",'MAPA DE RIESGOS'!$AF344),"")</f>
        <v/>
      </c>
      <c r="BM56" s="355" t="str">
        <f>IF(AND('MAPA DE RIESGOS'!$AP345="Alta",'MAPA DE RIESGOS'!$AR345="Mayor"),CONCATENATE("R",'MAPA DE RIESGOS'!$H345,"C",'MAPA DE RIESGOS'!$AF345),"")</f>
        <v/>
      </c>
      <c r="BN56" s="355" t="str">
        <f>IF(AND('MAPA DE RIESGOS'!$AP346="Alta",'MAPA DE RIESGOS'!$AR346="Mayor"),CONCATENATE("R",'MAPA DE RIESGOS'!$H346,"C",'MAPA DE RIESGOS'!$AF346),"")</f>
        <v/>
      </c>
      <c r="BO56" s="355" t="str">
        <f>IF(AND('MAPA DE RIESGOS'!$AP347="Alta",'MAPA DE RIESGOS'!$AR347="Mayor"),CONCATENATE("R",'MAPA DE RIESGOS'!$H347,"C",'MAPA DE RIESGOS'!$AF347),"")</f>
        <v/>
      </c>
      <c r="BP56" s="355" t="str">
        <f>IF(AND('MAPA DE RIESGOS'!$AP348="Alta",'MAPA DE RIESGOS'!$AR348="Mayor"),CONCATENATE("R",'MAPA DE RIESGOS'!$H348,"C",'MAPA DE RIESGOS'!$AF348),"")</f>
        <v/>
      </c>
      <c r="BQ56" s="355" t="str">
        <f>IF(AND('MAPA DE RIESGOS'!$AP349="Alta",'MAPA DE RIESGOS'!$AR349="Mayor"),CONCATENATE("R",'MAPA DE RIESGOS'!$H349,"C",'MAPA DE RIESGOS'!$AF349),"")</f>
        <v/>
      </c>
      <c r="BR56" s="355" t="str">
        <f>IF(AND('MAPA DE RIESGOS'!$AP350="Alta",'MAPA DE RIESGOS'!$AR350="Mayor"),CONCATENATE("R",'MAPA DE RIESGOS'!$H350,"C",'MAPA DE RIESGOS'!$AF350),"")</f>
        <v/>
      </c>
      <c r="BS56" s="355" t="str">
        <f>IF(AND('MAPA DE RIESGOS'!$AP351="Alta",'MAPA DE RIESGOS'!$AR351="Mayor"),CONCATENATE("R",'MAPA DE RIESGOS'!$H351,"C",'MAPA DE RIESGOS'!$AF351),"")</f>
        <v/>
      </c>
      <c r="BT56" s="355" t="str">
        <f>IF(AND('MAPA DE RIESGOS'!$AP352="Alta",'MAPA DE RIESGOS'!$AR352="Mayor"),CONCATENATE("R",'MAPA DE RIESGOS'!$H352,"C",'MAPA DE RIESGOS'!$AF352),"")</f>
        <v/>
      </c>
      <c r="BU56" s="355" t="str">
        <f>IF(AND('MAPA DE RIESGOS'!$AP353="Alta",'MAPA DE RIESGOS'!$AR353="Mayor"),CONCATENATE("R",'MAPA DE RIESGOS'!$H353,"C",'MAPA DE RIESGOS'!$AF353),"")</f>
        <v/>
      </c>
      <c r="BV56" s="355" t="str">
        <f>IF(AND('MAPA DE RIESGOS'!$AP354="Alta",'MAPA DE RIESGOS'!$AR354="Mayor"),CONCATENATE("R",'MAPA DE RIESGOS'!$H354,"C",'MAPA DE RIESGOS'!$AF354),"")</f>
        <v/>
      </c>
      <c r="BW56" s="355" t="str">
        <f>IF(AND('MAPA DE RIESGOS'!$AP355="Alta",'MAPA DE RIESGOS'!$AR355="Mayor"),CONCATENATE("R",'MAPA DE RIESGOS'!$H355,"C",'MAPA DE RIESGOS'!$AF355),"")</f>
        <v/>
      </c>
      <c r="BX56" s="355" t="str">
        <f>IF(AND('MAPA DE RIESGOS'!$AP356="Alta",'MAPA DE RIESGOS'!$AR356="Mayor"),CONCATENATE("R",'MAPA DE RIESGOS'!$H356,"C",'MAPA DE RIESGOS'!$AF356),"")</f>
        <v/>
      </c>
      <c r="BY56" s="355" t="str">
        <f>IF(AND('MAPA DE RIESGOS'!$AP357="Alta",'MAPA DE RIESGOS'!$AR357="Mayor"),CONCATENATE("R",'MAPA DE RIESGOS'!$H357,"C",'MAPA DE RIESGOS'!$AF357),"")</f>
        <v/>
      </c>
      <c r="BZ56" s="355" t="str">
        <f>IF(AND('MAPA DE RIESGOS'!$AP358="Alta",'MAPA DE RIESGOS'!$AR358="Mayor"),CONCATENATE("R",'MAPA DE RIESGOS'!$H358,"C",'MAPA DE RIESGOS'!$AF358),"")</f>
        <v/>
      </c>
      <c r="CA56" s="355" t="str">
        <f>IF(AND('MAPA DE RIESGOS'!$AP359="Alta",'MAPA DE RIESGOS'!$AR359="Mayor"),CONCATENATE("R",'MAPA DE RIESGOS'!$H359,"C",'MAPA DE RIESGOS'!$AF359),"")</f>
        <v/>
      </c>
      <c r="CB56" s="355" t="str">
        <f>IF(AND('MAPA DE RIESGOS'!$AP360="Alta",'MAPA DE RIESGOS'!$AR360="Mayor"),CONCATENATE("R",'MAPA DE RIESGOS'!$H360,"C",'MAPA DE RIESGOS'!$AF360),"")</f>
        <v/>
      </c>
      <c r="CC56" s="356" t="str">
        <f>IF(AND('MAPA DE RIESGOS'!$AP361="Alta",'MAPA DE RIESGOS'!$AR361="Mayor"),CONCATENATE("R",'MAPA DE RIESGOS'!$H361,"C",'MAPA DE RIESGOS'!$AF361),"")</f>
        <v/>
      </c>
      <c r="CD56" s="357" t="str">
        <f>IF(AND('MAPA DE RIESGOS'!$AP344="Alta",'MAPA DE RIESGOS'!$AR344="Catastrófico"),CONCATENATE("R",'MAPA DE RIESGOS'!$H344,"C",'MAPA DE RIESGOS'!$AF344),"")</f>
        <v/>
      </c>
      <c r="CE56" s="357" t="str">
        <f>IF(AND('MAPA DE RIESGOS'!$AP345="Alta",'MAPA DE RIESGOS'!$AR345="Catastrófico"),CONCATENATE("R",'MAPA DE RIESGOS'!$H345,"C",'MAPA DE RIESGOS'!$AF345),"")</f>
        <v/>
      </c>
      <c r="CF56" s="357" t="str">
        <f>IF(AND('MAPA DE RIESGOS'!$AP346="Alta",'MAPA DE RIESGOS'!$AR346="Catastrófico"),CONCATENATE("R",'MAPA DE RIESGOS'!$H346,"C",'MAPA DE RIESGOS'!$AF346),"")</f>
        <v/>
      </c>
      <c r="CG56" s="357" t="str">
        <f>IF(AND('MAPA DE RIESGOS'!$AP347="Alta",'MAPA DE RIESGOS'!$AR347="Catastrófico"),CONCATENATE("R",'MAPA DE RIESGOS'!$H347,"C",'MAPA DE RIESGOS'!$AF347),"")</f>
        <v/>
      </c>
      <c r="CH56" s="357" t="str">
        <f>IF(AND('MAPA DE RIESGOS'!$AP348="Alta",'MAPA DE RIESGOS'!$AR348="Catastrófico"),CONCATENATE("R",'MAPA DE RIESGOS'!$H348,"C",'MAPA DE RIESGOS'!$AF348),"")</f>
        <v/>
      </c>
      <c r="CI56" s="357" t="str">
        <f>IF(AND('MAPA DE RIESGOS'!$AP349="Alta",'MAPA DE RIESGOS'!$AR349="Catastrófico"),CONCATENATE("R",'MAPA DE RIESGOS'!$H349,"C",'MAPA DE RIESGOS'!$AF349),"")</f>
        <v/>
      </c>
      <c r="CJ56" s="357" t="str">
        <f>IF(AND('MAPA DE RIESGOS'!$AP350="Alta",'MAPA DE RIESGOS'!$AR350="Catastrófico"),CONCATENATE("R",'MAPA DE RIESGOS'!$H350,"C",'MAPA DE RIESGOS'!$AF350),"")</f>
        <v/>
      </c>
      <c r="CK56" s="357" t="str">
        <f>IF(AND('MAPA DE RIESGOS'!$AP351="Alta",'MAPA DE RIESGOS'!$AR351="Catastrófico"),CONCATENATE("R",'MAPA DE RIESGOS'!$H351,"C",'MAPA DE RIESGOS'!$AF351),"")</f>
        <v/>
      </c>
      <c r="CL56" s="357" t="str">
        <f>IF(AND('MAPA DE RIESGOS'!$AP352="Alta",'MAPA DE RIESGOS'!$AR352="Catastrófico"),CONCATENATE("R",'MAPA DE RIESGOS'!$H352,"C",'MAPA DE RIESGOS'!$AF352),"")</f>
        <v/>
      </c>
      <c r="CM56" s="357" t="str">
        <f>IF(AND('MAPA DE RIESGOS'!$AP353="Alta",'MAPA DE RIESGOS'!$AR353="Catastrófico"),CONCATENATE("R",'MAPA DE RIESGOS'!$H353,"C",'MAPA DE RIESGOS'!$AF353),"")</f>
        <v/>
      </c>
      <c r="CN56" s="357" t="str">
        <f>IF(AND('MAPA DE RIESGOS'!$AP354="Alta",'MAPA DE RIESGOS'!$AR354="Catastrófico"),CONCATENATE("R",'MAPA DE RIESGOS'!$H354,"C",'MAPA DE RIESGOS'!$AF354),"")</f>
        <v/>
      </c>
      <c r="CO56" s="357" t="str">
        <f>IF(AND('MAPA DE RIESGOS'!$AP355="Alta",'MAPA DE RIESGOS'!$AR355="Catastrófico"),CONCATENATE("R",'MAPA DE RIESGOS'!$H355,"C",'MAPA DE RIESGOS'!$AF355),"")</f>
        <v/>
      </c>
      <c r="CP56" s="357" t="str">
        <f>IF(AND('MAPA DE RIESGOS'!$AP356="Alta",'MAPA DE RIESGOS'!$AR356="Catastrófico"),CONCATENATE("R",'MAPA DE RIESGOS'!$H356,"C",'MAPA DE RIESGOS'!$AF356),"")</f>
        <v/>
      </c>
      <c r="CQ56" s="357" t="str">
        <f>IF(AND('MAPA DE RIESGOS'!$AP357="Alta",'MAPA DE RIESGOS'!$AR357="Catastrófico"),CONCATENATE("R",'MAPA DE RIESGOS'!$H357,"C",'MAPA DE RIESGOS'!$AF357),"")</f>
        <v/>
      </c>
      <c r="CR56" s="357" t="str">
        <f>IF(AND('MAPA DE RIESGOS'!$AP358="Alta",'MAPA DE RIESGOS'!$AR358="Catastrófico"),CONCATENATE("R",'MAPA DE RIESGOS'!$H358,"C",'MAPA DE RIESGOS'!$AF358),"")</f>
        <v/>
      </c>
      <c r="CS56" s="357" t="str">
        <f>IF(AND('MAPA DE RIESGOS'!$AP359="Alta",'MAPA DE RIESGOS'!$AR359="Catastrófico"),CONCATENATE("R",'MAPA DE RIESGOS'!$H359,"C",'MAPA DE RIESGOS'!$AF359),"")</f>
        <v/>
      </c>
      <c r="CT56" s="357" t="str">
        <f>IF(AND('MAPA DE RIESGOS'!$AP360="Alta",'MAPA DE RIESGOS'!$AR360="Catastrófico"),CONCATENATE("R",'MAPA DE RIESGOS'!$H360,"C",'MAPA DE RIESGOS'!$AF360),"")</f>
        <v/>
      </c>
      <c r="CU56" s="358" t="str">
        <f>IF(AND('MAPA DE RIESGOS'!$AP361="Alta",'MAPA DE RIESGOS'!$AR361="Catastrófico"),CONCATENATE("R",'MAPA DE RIESGOS'!$H361,"C",'MAPA DE RIESGOS'!$AF361),"")</f>
        <v/>
      </c>
      <c r="CV56" s="67"/>
      <c r="CW56" s="915"/>
      <c r="CX56" s="916"/>
      <c r="CY56" s="916"/>
      <c r="CZ56" s="916"/>
      <c r="DA56" s="916"/>
      <c r="DB56" s="917"/>
    </row>
    <row r="57" spans="2:106" ht="32.5" customHeight="1">
      <c r="B57" s="893"/>
      <c r="C57" s="893"/>
      <c r="D57" s="894"/>
      <c r="E57" s="882"/>
      <c r="F57" s="883"/>
      <c r="G57" s="883"/>
      <c r="H57" s="883"/>
      <c r="I57" s="883"/>
      <c r="J57" s="367" t="str">
        <f>IF(AND('MAPA DE RIESGOS'!$AP362="Alta",'MAPA DE RIESGOS'!$AR362="Leve"),CONCATENATE("R",'MAPA DE RIESGOS'!$H362,"C",'MAPA DE RIESGOS'!$AF362),"")</f>
        <v/>
      </c>
      <c r="K57" s="368" t="str">
        <f>IF(AND('MAPA DE RIESGOS'!$AP363="Alta",'MAPA DE RIESGOS'!$AR363="Leve"),CONCATENATE("R",'MAPA DE RIESGOS'!$H363,"C",'MAPA DE RIESGOS'!$AF363),"")</f>
        <v/>
      </c>
      <c r="L57" s="368" t="str">
        <f>IF(AND('MAPA DE RIESGOS'!$AP364="Alta",'MAPA DE RIESGOS'!$AR364="Leve"),CONCATENATE("R",'MAPA DE RIESGOS'!$H364,"C",'MAPA DE RIESGOS'!$AF364),"")</f>
        <v/>
      </c>
      <c r="M57" s="368" t="str">
        <f>IF(AND('MAPA DE RIESGOS'!$AP365="Alta",'MAPA DE RIESGOS'!$AR365="Leve"),CONCATENATE("R",'MAPA DE RIESGOS'!$H365,"C",'MAPA DE RIESGOS'!$AF365),"")</f>
        <v/>
      </c>
      <c r="N57" s="368" t="str">
        <f>IF(AND('MAPA DE RIESGOS'!$AP366="Alta",'MAPA DE RIESGOS'!$AR366="Leve"),CONCATENATE("R",'MAPA DE RIESGOS'!$H366,"C",'MAPA DE RIESGOS'!$AF366),"")</f>
        <v/>
      </c>
      <c r="O57" s="368" t="str">
        <f>IF(AND('MAPA DE RIESGOS'!$AP367="Alta",'MAPA DE RIESGOS'!$AR367="Leve"),CONCATENATE("R",'MAPA DE RIESGOS'!$H367,"C",'MAPA DE RIESGOS'!$AF367),"")</f>
        <v/>
      </c>
      <c r="P57" s="368" t="str">
        <f>IF(AND('MAPA DE RIESGOS'!$AP368="Alta",'MAPA DE RIESGOS'!$AR368="Leve"),CONCATENATE("R",'MAPA DE RIESGOS'!$H368,"C",'MAPA DE RIESGOS'!$AF368),"")</f>
        <v/>
      </c>
      <c r="Q57" s="368" t="str">
        <f>IF(AND('MAPA DE RIESGOS'!$AP369="Alta",'MAPA DE RIESGOS'!$AR369="Leve"),CONCATENATE("R",'MAPA DE RIESGOS'!$H369,"C",'MAPA DE RIESGOS'!$AF369),"")</f>
        <v/>
      </c>
      <c r="R57" s="368" t="str">
        <f>IF(AND('MAPA DE RIESGOS'!$AP370="Alta",'MAPA DE RIESGOS'!$AR370="Leve"),CONCATENATE("R",'MAPA DE RIESGOS'!$H370,"C",'MAPA DE RIESGOS'!$AF370),"")</f>
        <v/>
      </c>
      <c r="S57" s="368" t="str">
        <f>IF(AND('MAPA DE RIESGOS'!$AP371="Alta",'MAPA DE RIESGOS'!$AR371="Leve"),CONCATENATE("R",'MAPA DE RIESGOS'!$H371,"C",'MAPA DE RIESGOS'!$AF371),"")</f>
        <v/>
      </c>
      <c r="T57" s="368" t="str">
        <f>IF(AND('MAPA DE RIESGOS'!$AP372="Alta",'MAPA DE RIESGOS'!$AR372="Leve"),CONCATENATE("R",'MAPA DE RIESGOS'!$H372,"C",'MAPA DE RIESGOS'!$AF372),"")</f>
        <v/>
      </c>
      <c r="U57" s="368" t="str">
        <f>IF(AND('MAPA DE RIESGOS'!$AP373="Alta",'MAPA DE RIESGOS'!$AR373="Leve"),CONCATENATE("R",'MAPA DE RIESGOS'!$H373,"C",'MAPA DE RIESGOS'!$AF373),"")</f>
        <v/>
      </c>
      <c r="V57" s="368" t="str">
        <f>IF(AND('MAPA DE RIESGOS'!$AP374="Alta",'MAPA DE RIESGOS'!$AR374="Leve"),CONCATENATE("R",'MAPA DE RIESGOS'!$H374,"C",'MAPA DE RIESGOS'!$AF374),"")</f>
        <v/>
      </c>
      <c r="W57" s="368" t="str">
        <f>IF(AND('MAPA DE RIESGOS'!$AP375="Alta",'MAPA DE RIESGOS'!$AR375="Leve"),CONCATENATE("R",'MAPA DE RIESGOS'!$H375,"C",'MAPA DE RIESGOS'!$AF375),"")</f>
        <v/>
      </c>
      <c r="X57" s="368" t="str">
        <f>IF(AND('MAPA DE RIESGOS'!$AP376="Alta",'MAPA DE RIESGOS'!$AR376="Leve"),CONCATENATE("R",'MAPA DE RIESGOS'!$H376,"C",'MAPA DE RIESGOS'!$AF376),"")</f>
        <v/>
      </c>
      <c r="Y57" s="368" t="str">
        <f>IF(AND('MAPA DE RIESGOS'!$AP377="Alta",'MAPA DE RIESGOS'!$AR377="Leve"),CONCATENATE("R",'MAPA DE RIESGOS'!$H377,"C",'MAPA DE RIESGOS'!$AF377),"")</f>
        <v/>
      </c>
      <c r="Z57" s="368" t="str">
        <f>IF(AND('MAPA DE RIESGOS'!$AP378="Alta",'MAPA DE RIESGOS'!$AR378="Leve"),CONCATENATE("R",'MAPA DE RIESGOS'!$H378,"C",'MAPA DE RIESGOS'!$AF378),"")</f>
        <v/>
      </c>
      <c r="AA57" s="368" t="str">
        <f>IF(AND('MAPA DE RIESGOS'!$AP379="Alta",'MAPA DE RIESGOS'!$AR379="Leve"),CONCATENATE("R",'MAPA DE RIESGOS'!$H379,"C",'MAPA DE RIESGOS'!$AF379),"")</f>
        <v/>
      </c>
      <c r="AB57" s="367" t="str">
        <f>IF(AND('MAPA DE RIESGOS'!$AP362="Alta",'MAPA DE RIESGOS'!$AR362="Menor"),CONCATENATE("R",'MAPA DE RIESGOS'!$H362,"C",'MAPA DE RIESGOS'!$AF362),"")</f>
        <v/>
      </c>
      <c r="AC57" s="368" t="str">
        <f>IF(AND('MAPA DE RIESGOS'!$AP363="Alta",'MAPA DE RIESGOS'!$AR363="Menor"),CONCATENATE("R",'MAPA DE RIESGOS'!$H363,"C",'MAPA DE RIESGOS'!$AF363),"")</f>
        <v/>
      </c>
      <c r="AD57" s="368" t="str">
        <f>IF(AND('MAPA DE RIESGOS'!$AP364="Alta",'MAPA DE RIESGOS'!$AR364="Menor"),CONCATENATE("R",'MAPA DE RIESGOS'!$H364,"C",'MAPA DE RIESGOS'!$AF364),"")</f>
        <v/>
      </c>
      <c r="AE57" s="368" t="str">
        <f>IF(AND('MAPA DE RIESGOS'!$AP365="Alta",'MAPA DE RIESGOS'!$AR365="Menor"),CONCATENATE("R",'MAPA DE RIESGOS'!$H365,"C",'MAPA DE RIESGOS'!$AF365),"")</f>
        <v/>
      </c>
      <c r="AF57" s="368" t="str">
        <f>IF(AND('MAPA DE RIESGOS'!$AP366="Alta",'MAPA DE RIESGOS'!$AR366="Menor"),CONCATENATE("R",'MAPA DE RIESGOS'!$H366,"C",'MAPA DE RIESGOS'!$AF366),"")</f>
        <v/>
      </c>
      <c r="AG57" s="368" t="str">
        <f>IF(AND('MAPA DE RIESGOS'!$AP367="Alta",'MAPA DE RIESGOS'!$AR367="Menor"),CONCATENATE("R",'MAPA DE RIESGOS'!$H367,"C",'MAPA DE RIESGOS'!$AF367),"")</f>
        <v/>
      </c>
      <c r="AH57" s="368" t="str">
        <f>IF(AND('MAPA DE RIESGOS'!$AP368="Alta",'MAPA DE RIESGOS'!$AR368="Menor"),CONCATENATE("R",'MAPA DE RIESGOS'!$H368,"C",'MAPA DE RIESGOS'!$AF368),"")</f>
        <v/>
      </c>
      <c r="AI57" s="368" t="str">
        <f>IF(AND('MAPA DE RIESGOS'!$AP369="Alta",'MAPA DE RIESGOS'!$AR369="Menor"),CONCATENATE("R",'MAPA DE RIESGOS'!$H369,"C",'MAPA DE RIESGOS'!$AF369),"")</f>
        <v/>
      </c>
      <c r="AJ57" s="368" t="str">
        <f>IF(AND('MAPA DE RIESGOS'!$AP370="Alta",'MAPA DE RIESGOS'!$AR370="Menor"),CONCATENATE("R",'MAPA DE RIESGOS'!$H370,"C",'MAPA DE RIESGOS'!$AF370),"")</f>
        <v/>
      </c>
      <c r="AK57" s="368" t="str">
        <f>IF(AND('MAPA DE RIESGOS'!$AP371="Alta",'MAPA DE RIESGOS'!$AR371="Menor"),CONCATENATE("R",'MAPA DE RIESGOS'!$H371,"C",'MAPA DE RIESGOS'!$AF371),"")</f>
        <v/>
      </c>
      <c r="AL57" s="368" t="str">
        <f>IF(AND('MAPA DE RIESGOS'!$AP372="Alta",'MAPA DE RIESGOS'!$AR372="Menor"),CONCATENATE("R",'MAPA DE RIESGOS'!$H372,"C",'MAPA DE RIESGOS'!$AF372),"")</f>
        <v/>
      </c>
      <c r="AM57" s="368" t="str">
        <f>IF(AND('MAPA DE RIESGOS'!$AP373="Alta",'MAPA DE RIESGOS'!$AR373="Menor"),CONCATENATE("R",'MAPA DE RIESGOS'!$H373,"C",'MAPA DE RIESGOS'!$AF373),"")</f>
        <v/>
      </c>
      <c r="AN57" s="368" t="str">
        <f>IF(AND('MAPA DE RIESGOS'!$AP374="Alta",'MAPA DE RIESGOS'!$AR374="Menor"),CONCATENATE("R",'MAPA DE RIESGOS'!$H374,"C",'MAPA DE RIESGOS'!$AF374),"")</f>
        <v/>
      </c>
      <c r="AO57" s="368" t="str">
        <f>IF(AND('MAPA DE RIESGOS'!$AP375="Alta",'MAPA DE RIESGOS'!$AR375="Menor"),CONCATENATE("R",'MAPA DE RIESGOS'!$H375,"C",'MAPA DE RIESGOS'!$AF375),"")</f>
        <v/>
      </c>
      <c r="AP57" s="368" t="str">
        <f>IF(AND('MAPA DE RIESGOS'!$AP376="Alta",'MAPA DE RIESGOS'!$AR376="Menor"),CONCATENATE("R",'MAPA DE RIESGOS'!$H376,"C",'MAPA DE RIESGOS'!$AF376),"")</f>
        <v/>
      </c>
      <c r="AQ57" s="368" t="str">
        <f>IF(AND('MAPA DE RIESGOS'!$AP377="Alta",'MAPA DE RIESGOS'!$AR377="Menor"),CONCATENATE("R",'MAPA DE RIESGOS'!$H377,"C",'MAPA DE RIESGOS'!$AF377),"")</f>
        <v/>
      </c>
      <c r="AR57" s="368" t="str">
        <f>IF(AND('MAPA DE RIESGOS'!$AP378="Alta",'MAPA DE RIESGOS'!$AR378="Menor"),CONCATENATE("R",'MAPA DE RIESGOS'!$H378,"C",'MAPA DE RIESGOS'!$AF378),"")</f>
        <v/>
      </c>
      <c r="AS57" s="369" t="str">
        <f>IF(AND('MAPA DE RIESGOS'!$AP379="Alta",'MAPA DE RIESGOS'!$AR379="Menor"),CONCATENATE("R",'MAPA DE RIESGOS'!$H379,"C",'MAPA DE RIESGOS'!$AF379),"")</f>
        <v/>
      </c>
      <c r="AT57" s="355" t="str">
        <f>IF(AND('MAPA DE RIESGOS'!$AP362="Alta",'MAPA DE RIESGOS'!$AR362="Moderado"),CONCATENATE("R",'MAPA DE RIESGOS'!$H362,"C",'MAPA DE RIESGOS'!$AF362),"")</f>
        <v/>
      </c>
      <c r="AU57" s="355" t="str">
        <f>IF(AND('MAPA DE RIESGOS'!$AP363="Alta",'MAPA DE RIESGOS'!$AR363="Moderado"),CONCATENATE("R",'MAPA DE RIESGOS'!$H363,"C",'MAPA DE RIESGOS'!$AF363),"")</f>
        <v/>
      </c>
      <c r="AV57" s="355" t="str">
        <f>IF(AND('MAPA DE RIESGOS'!$AP364="Alta",'MAPA DE RIESGOS'!$AR364="Moderado"),CONCATENATE("R",'MAPA DE RIESGOS'!$H364,"C",'MAPA DE RIESGOS'!$AF364),"")</f>
        <v/>
      </c>
      <c r="AW57" s="355" t="str">
        <f>IF(AND('MAPA DE RIESGOS'!$AP365="Alta",'MAPA DE RIESGOS'!$AR365="Moderado"),CONCATENATE("R",'MAPA DE RIESGOS'!$H365,"C",'MAPA DE RIESGOS'!$AF365),"")</f>
        <v/>
      </c>
      <c r="AX57" s="355" t="str">
        <f>IF(AND('MAPA DE RIESGOS'!$AP366="Alta",'MAPA DE RIESGOS'!$AR366="Moderado"),CONCATENATE("R",'MAPA DE RIESGOS'!$H366,"C",'MAPA DE RIESGOS'!$AF366),"")</f>
        <v/>
      </c>
      <c r="AY57" s="355" t="str">
        <f>IF(AND('MAPA DE RIESGOS'!$AP367="Alta",'MAPA DE RIESGOS'!$AR367="Moderado"),CONCATENATE("R",'MAPA DE RIESGOS'!$H367,"C",'MAPA DE RIESGOS'!$AF367),"")</f>
        <v/>
      </c>
      <c r="AZ57" s="355" t="str">
        <f>IF(AND('MAPA DE RIESGOS'!$AP368="Alta",'MAPA DE RIESGOS'!$AR368="Moderado"),CONCATENATE("R",'MAPA DE RIESGOS'!$H368,"C",'MAPA DE RIESGOS'!$AF368),"")</f>
        <v/>
      </c>
      <c r="BA57" s="355" t="str">
        <f>IF(AND('MAPA DE RIESGOS'!$AP369="Alta",'MAPA DE RIESGOS'!$AR369="Moderado"),CONCATENATE("R",'MAPA DE RIESGOS'!$H369,"C",'MAPA DE RIESGOS'!$AF369),"")</f>
        <v/>
      </c>
      <c r="BB57" s="355" t="str">
        <f>IF(AND('MAPA DE RIESGOS'!$AP370="Alta",'MAPA DE RIESGOS'!$AR370="Moderado"),CONCATENATE("R",'MAPA DE RIESGOS'!$H370,"C",'MAPA DE RIESGOS'!$AF370),"")</f>
        <v/>
      </c>
      <c r="BC57" s="355" t="str">
        <f>IF(AND('MAPA DE RIESGOS'!$AP371="Alta",'MAPA DE RIESGOS'!$AR371="Moderado"),CONCATENATE("R",'MAPA DE RIESGOS'!$H371,"C",'MAPA DE RIESGOS'!$AF371),"")</f>
        <v/>
      </c>
      <c r="BD57" s="355" t="str">
        <f>IF(AND('MAPA DE RIESGOS'!$AP372="Alta",'MAPA DE RIESGOS'!$AR372="Moderado"),CONCATENATE("R",'MAPA DE RIESGOS'!$H372,"C",'MAPA DE RIESGOS'!$AF372),"")</f>
        <v/>
      </c>
      <c r="BE57" s="355" t="str">
        <f>IF(AND('MAPA DE RIESGOS'!$AP373="Alta",'MAPA DE RIESGOS'!$AR373="Moderado"),CONCATENATE("R",'MAPA DE RIESGOS'!$H373,"C",'MAPA DE RIESGOS'!$AF373),"")</f>
        <v/>
      </c>
      <c r="BF57" s="355" t="str">
        <f>IF(AND('MAPA DE RIESGOS'!$AP374="Alta",'MAPA DE RIESGOS'!$AR374="Moderado"),CONCATENATE("R",'MAPA DE RIESGOS'!$H374,"C",'MAPA DE RIESGOS'!$AF374),"")</f>
        <v/>
      </c>
      <c r="BG57" s="355" t="str">
        <f>IF(AND('MAPA DE RIESGOS'!$AP375="Alta",'MAPA DE RIESGOS'!$AR375="Moderado"),CONCATENATE("R",'MAPA DE RIESGOS'!$H375,"C",'MAPA DE RIESGOS'!$AF375),"")</f>
        <v/>
      </c>
      <c r="BH57" s="355" t="str">
        <f>IF(AND('MAPA DE RIESGOS'!$AP376="Alta",'MAPA DE RIESGOS'!$AR376="Moderado"),CONCATENATE("R",'MAPA DE RIESGOS'!$H376,"C",'MAPA DE RIESGOS'!$AF376),"")</f>
        <v/>
      </c>
      <c r="BI57" s="355" t="str">
        <f>IF(AND('MAPA DE RIESGOS'!$AP377="Alta",'MAPA DE RIESGOS'!$AR377="Moderado"),CONCATENATE("R",'MAPA DE RIESGOS'!$H377,"C",'MAPA DE RIESGOS'!$AF377),"")</f>
        <v/>
      </c>
      <c r="BJ57" s="355" t="str">
        <f>IF(AND('MAPA DE RIESGOS'!$AP378="Alta",'MAPA DE RIESGOS'!$AR378="Moderado"),CONCATENATE("R",'MAPA DE RIESGOS'!$H378,"C",'MAPA DE RIESGOS'!$AF378),"")</f>
        <v/>
      </c>
      <c r="BK57" s="356" t="str">
        <f>IF(AND('MAPA DE RIESGOS'!$AP379="Alta",'MAPA DE RIESGOS'!$AR379="Moderado"),CONCATENATE("R",'MAPA DE RIESGOS'!$H379,"C",'MAPA DE RIESGOS'!$AF379),"")</f>
        <v/>
      </c>
      <c r="BL57" s="355" t="str">
        <f>IF(AND('MAPA DE RIESGOS'!$AP362="Alta",'MAPA DE RIESGOS'!$AR362="Mayor"),CONCATENATE("R",'MAPA DE RIESGOS'!$H362,"C",'MAPA DE RIESGOS'!$AF362),"")</f>
        <v/>
      </c>
      <c r="BM57" s="355" t="str">
        <f>IF(AND('MAPA DE RIESGOS'!$AP363="Alta",'MAPA DE RIESGOS'!$AR363="Mayor"),CONCATENATE("R",'MAPA DE RIESGOS'!$H363,"C",'MAPA DE RIESGOS'!$AF363),"")</f>
        <v/>
      </c>
      <c r="BN57" s="355" t="str">
        <f>IF(AND('MAPA DE RIESGOS'!$AP364="Alta",'MAPA DE RIESGOS'!$AR364="Mayor"),CONCATENATE("R",'MAPA DE RIESGOS'!$H364,"C",'MAPA DE RIESGOS'!$AF364),"")</f>
        <v/>
      </c>
      <c r="BO57" s="355" t="str">
        <f>IF(AND('MAPA DE RIESGOS'!$AP365="Alta",'MAPA DE RIESGOS'!$AR365="Mayor"),CONCATENATE("R",'MAPA DE RIESGOS'!$H365,"C",'MAPA DE RIESGOS'!$AF365),"")</f>
        <v/>
      </c>
      <c r="BP57" s="355" t="str">
        <f>IF(AND('MAPA DE RIESGOS'!$AP366="Alta",'MAPA DE RIESGOS'!$AR366="Mayor"),CONCATENATE("R",'MAPA DE RIESGOS'!$H366,"C",'MAPA DE RIESGOS'!$AF366),"")</f>
        <v/>
      </c>
      <c r="BQ57" s="355" t="str">
        <f>IF(AND('MAPA DE RIESGOS'!$AP367="Alta",'MAPA DE RIESGOS'!$AR367="Mayor"),CONCATENATE("R",'MAPA DE RIESGOS'!$H367,"C",'MAPA DE RIESGOS'!$AF367),"")</f>
        <v/>
      </c>
      <c r="BR57" s="355" t="str">
        <f>IF(AND('MAPA DE RIESGOS'!$AP368="Alta",'MAPA DE RIESGOS'!$AR368="Mayor"),CONCATENATE("R",'MAPA DE RIESGOS'!$H368,"C",'MAPA DE RIESGOS'!$AF368),"")</f>
        <v/>
      </c>
      <c r="BS57" s="355" t="str">
        <f>IF(AND('MAPA DE RIESGOS'!$AP369="Alta",'MAPA DE RIESGOS'!$AR369="Mayor"),CONCATENATE("R",'MAPA DE RIESGOS'!$H369,"C",'MAPA DE RIESGOS'!$AF369),"")</f>
        <v/>
      </c>
      <c r="BT57" s="355" t="str">
        <f>IF(AND('MAPA DE RIESGOS'!$AP370="Alta",'MAPA DE RIESGOS'!$AR370="Mayor"),CONCATENATE("R",'MAPA DE RIESGOS'!$H370,"C",'MAPA DE RIESGOS'!$AF370),"")</f>
        <v/>
      </c>
      <c r="BU57" s="355" t="str">
        <f>IF(AND('MAPA DE RIESGOS'!$AP371="Alta",'MAPA DE RIESGOS'!$AR371="Mayor"),CONCATENATE("R",'MAPA DE RIESGOS'!$H371,"C",'MAPA DE RIESGOS'!$AF371),"")</f>
        <v/>
      </c>
      <c r="BV57" s="355" t="str">
        <f>IF(AND('MAPA DE RIESGOS'!$AP372="Alta",'MAPA DE RIESGOS'!$AR372="Mayor"),CONCATENATE("R",'MAPA DE RIESGOS'!$H372,"C",'MAPA DE RIESGOS'!$AF372),"")</f>
        <v/>
      </c>
      <c r="BW57" s="355" t="str">
        <f>IF(AND('MAPA DE RIESGOS'!$AP373="Alta",'MAPA DE RIESGOS'!$AR373="Mayor"),CONCATENATE("R",'MAPA DE RIESGOS'!$H373,"C",'MAPA DE RIESGOS'!$AF373),"")</f>
        <v/>
      </c>
      <c r="BX57" s="355" t="str">
        <f>IF(AND('MAPA DE RIESGOS'!$AP374="Alta",'MAPA DE RIESGOS'!$AR374="Mayor"),CONCATENATE("R",'MAPA DE RIESGOS'!$H374,"C",'MAPA DE RIESGOS'!$AF374),"")</f>
        <v/>
      </c>
      <c r="BY57" s="355" t="str">
        <f>IF(AND('MAPA DE RIESGOS'!$AP375="Alta",'MAPA DE RIESGOS'!$AR375="Mayor"),CONCATENATE("R",'MAPA DE RIESGOS'!$H375,"C",'MAPA DE RIESGOS'!$AF375),"")</f>
        <v/>
      </c>
      <c r="BZ57" s="355" t="str">
        <f>IF(AND('MAPA DE RIESGOS'!$AP376="Alta",'MAPA DE RIESGOS'!$AR376="Mayor"),CONCATENATE("R",'MAPA DE RIESGOS'!$H376,"C",'MAPA DE RIESGOS'!$AF376),"")</f>
        <v/>
      </c>
      <c r="CA57" s="355" t="str">
        <f>IF(AND('MAPA DE RIESGOS'!$AP377="Alta",'MAPA DE RIESGOS'!$AR377="Mayor"),CONCATENATE("R",'MAPA DE RIESGOS'!$H377,"C",'MAPA DE RIESGOS'!$AF377),"")</f>
        <v/>
      </c>
      <c r="CB57" s="355" t="str">
        <f>IF(AND('MAPA DE RIESGOS'!$AP378="Alta",'MAPA DE RIESGOS'!$AR378="Mayor"),CONCATENATE("R",'MAPA DE RIESGOS'!$H378,"C",'MAPA DE RIESGOS'!$AF378),"")</f>
        <v/>
      </c>
      <c r="CC57" s="356" t="str">
        <f>IF(AND('MAPA DE RIESGOS'!$AP379="Alta",'MAPA DE RIESGOS'!$AR379="Mayor"),CONCATENATE("R",'MAPA DE RIESGOS'!$H379,"C",'MAPA DE RIESGOS'!$AF379),"")</f>
        <v/>
      </c>
      <c r="CD57" s="357" t="str">
        <f>IF(AND('MAPA DE RIESGOS'!$AP362="Alta",'MAPA DE RIESGOS'!$AR362="Catastrófico"),CONCATENATE("R",'MAPA DE RIESGOS'!$H362,"C",'MAPA DE RIESGOS'!$AF362),"")</f>
        <v/>
      </c>
      <c r="CE57" s="357" t="str">
        <f>IF(AND('MAPA DE RIESGOS'!$AP363="Alta",'MAPA DE RIESGOS'!$AR363="Catastrófico"),CONCATENATE("R",'MAPA DE RIESGOS'!$H363,"C",'MAPA DE RIESGOS'!$AF363),"")</f>
        <v/>
      </c>
      <c r="CF57" s="357" t="str">
        <f>IF(AND('MAPA DE RIESGOS'!$AP364="Alta",'MAPA DE RIESGOS'!$AR364="Catastrófico"),CONCATENATE("R",'MAPA DE RIESGOS'!$H364,"C",'MAPA DE RIESGOS'!$AF364),"")</f>
        <v/>
      </c>
      <c r="CG57" s="357" t="str">
        <f>IF(AND('MAPA DE RIESGOS'!$AP365="Alta",'MAPA DE RIESGOS'!$AR365="Catastrófico"),CONCATENATE("R",'MAPA DE RIESGOS'!$H365,"C",'MAPA DE RIESGOS'!$AF365),"")</f>
        <v/>
      </c>
      <c r="CH57" s="357" t="str">
        <f>IF(AND('MAPA DE RIESGOS'!$AP366="Alta",'MAPA DE RIESGOS'!$AR366="Catastrófico"),CONCATENATE("R",'MAPA DE RIESGOS'!$H366,"C",'MAPA DE RIESGOS'!$AF366),"")</f>
        <v/>
      </c>
      <c r="CI57" s="357" t="str">
        <f>IF(AND('MAPA DE RIESGOS'!$AP367="Alta",'MAPA DE RIESGOS'!$AR367="Catastrófico"),CONCATENATE("R",'MAPA DE RIESGOS'!$H367,"C",'MAPA DE RIESGOS'!$AF367),"")</f>
        <v/>
      </c>
      <c r="CJ57" s="357" t="str">
        <f>IF(AND('MAPA DE RIESGOS'!$AP368="Alta",'MAPA DE RIESGOS'!$AR368="Catastrófico"),CONCATENATE("R",'MAPA DE RIESGOS'!$H368,"C",'MAPA DE RIESGOS'!$AF368),"")</f>
        <v/>
      </c>
      <c r="CK57" s="357" t="str">
        <f>IF(AND('MAPA DE RIESGOS'!$AP369="Alta",'MAPA DE RIESGOS'!$AR369="Catastrófico"),CONCATENATE("R",'MAPA DE RIESGOS'!$H369,"C",'MAPA DE RIESGOS'!$AF369),"")</f>
        <v/>
      </c>
      <c r="CL57" s="357" t="str">
        <f>IF(AND('MAPA DE RIESGOS'!$AP370="Alta",'MAPA DE RIESGOS'!$AR370="Catastrófico"),CONCATENATE("R",'MAPA DE RIESGOS'!$H370,"C",'MAPA DE RIESGOS'!$AF370),"")</f>
        <v/>
      </c>
      <c r="CM57" s="357" t="str">
        <f>IF(AND('MAPA DE RIESGOS'!$AP371="Alta",'MAPA DE RIESGOS'!$AR371="Catastrófico"),CONCATENATE("R",'MAPA DE RIESGOS'!$H371,"C",'MAPA DE RIESGOS'!$AF371),"")</f>
        <v/>
      </c>
      <c r="CN57" s="357" t="str">
        <f>IF(AND('MAPA DE RIESGOS'!$AP372="Alta",'MAPA DE RIESGOS'!$AR372="Catastrófico"),CONCATENATE("R",'MAPA DE RIESGOS'!$H372,"C",'MAPA DE RIESGOS'!$AF372),"")</f>
        <v/>
      </c>
      <c r="CO57" s="357" t="str">
        <f>IF(AND('MAPA DE RIESGOS'!$AP373="Alta",'MAPA DE RIESGOS'!$AR373="Catastrófico"),CONCATENATE("R",'MAPA DE RIESGOS'!$H373,"C",'MAPA DE RIESGOS'!$AF373),"")</f>
        <v/>
      </c>
      <c r="CP57" s="357" t="str">
        <f>IF(AND('MAPA DE RIESGOS'!$AP374="Alta",'MAPA DE RIESGOS'!$AR374="Catastrófico"),CONCATENATE("R",'MAPA DE RIESGOS'!$H374,"C",'MAPA DE RIESGOS'!$AF374),"")</f>
        <v/>
      </c>
      <c r="CQ57" s="357" t="str">
        <f>IF(AND('MAPA DE RIESGOS'!$AP375="Alta",'MAPA DE RIESGOS'!$AR375="Catastrófico"),CONCATENATE("R",'MAPA DE RIESGOS'!$H375,"C",'MAPA DE RIESGOS'!$AF375),"")</f>
        <v/>
      </c>
      <c r="CR57" s="357" t="str">
        <f>IF(AND('MAPA DE RIESGOS'!$AP376="Alta",'MAPA DE RIESGOS'!$AR376="Catastrófico"),CONCATENATE("R",'MAPA DE RIESGOS'!$H376,"C",'MAPA DE RIESGOS'!$AF376),"")</f>
        <v/>
      </c>
      <c r="CS57" s="357" t="str">
        <f>IF(AND('MAPA DE RIESGOS'!$AP377="Alta",'MAPA DE RIESGOS'!$AR377="Catastrófico"),CONCATENATE("R",'MAPA DE RIESGOS'!$H377,"C",'MAPA DE RIESGOS'!$AF377),"")</f>
        <v/>
      </c>
      <c r="CT57" s="357" t="str">
        <f>IF(AND('MAPA DE RIESGOS'!$AP378="Alta",'MAPA DE RIESGOS'!$AR378="Catastrófico"),CONCATENATE("R",'MAPA DE RIESGOS'!$H378,"C",'MAPA DE RIESGOS'!$AF378),"")</f>
        <v/>
      </c>
      <c r="CU57" s="358" t="str">
        <f>IF(AND('MAPA DE RIESGOS'!$AP379="Alta",'MAPA DE RIESGOS'!$AR379="Catastrófico"),CONCATENATE("R",'MAPA DE RIESGOS'!$H379,"C",'MAPA DE RIESGOS'!$AF379),"")</f>
        <v/>
      </c>
      <c r="CV57" s="67"/>
      <c r="CW57" s="915"/>
      <c r="CX57" s="916"/>
      <c r="CY57" s="916"/>
      <c r="CZ57" s="916"/>
      <c r="DA57" s="916"/>
      <c r="DB57" s="917"/>
    </row>
    <row r="58" spans="2:106" ht="32.5" customHeight="1">
      <c r="B58" s="893"/>
      <c r="C58" s="893"/>
      <c r="D58" s="894"/>
      <c r="E58" s="882"/>
      <c r="F58" s="883"/>
      <c r="G58" s="883"/>
      <c r="H58" s="883"/>
      <c r="I58" s="883"/>
      <c r="J58" s="367" t="str">
        <f>IF(AND('MAPA DE RIESGOS'!$AP380="Alta",'MAPA DE RIESGOS'!$AR380="Leve"),CONCATENATE("R",'MAPA DE RIESGOS'!$H380,"C",'MAPA DE RIESGOS'!$AF380),"")</f>
        <v/>
      </c>
      <c r="K58" s="368" t="str">
        <f>IF(AND('MAPA DE RIESGOS'!$AP381="Alta",'MAPA DE RIESGOS'!$AR381="Leve"),CONCATENATE("R",'MAPA DE RIESGOS'!$H381,"C",'MAPA DE RIESGOS'!$AF381),"")</f>
        <v/>
      </c>
      <c r="L58" s="368" t="str">
        <f>IF(AND('MAPA DE RIESGOS'!$AP382="Alta",'MAPA DE RIESGOS'!$AR382="Leve"),CONCATENATE("R",'MAPA DE RIESGOS'!$H382,"C",'MAPA DE RIESGOS'!$AF382),"")</f>
        <v/>
      </c>
      <c r="M58" s="368" t="str">
        <f>IF(AND('MAPA DE RIESGOS'!$AP383="Alta",'MAPA DE RIESGOS'!$AR383="Leve"),CONCATENATE("R",'MAPA DE RIESGOS'!$H383,"C",'MAPA DE RIESGOS'!$AF383),"")</f>
        <v/>
      </c>
      <c r="N58" s="368" t="str">
        <f>IF(AND('MAPA DE RIESGOS'!$AP384="Alta",'MAPA DE RIESGOS'!$AR384="Leve"),CONCATENATE("R",'MAPA DE RIESGOS'!$H384,"C",'MAPA DE RIESGOS'!$AF384),"")</f>
        <v/>
      </c>
      <c r="O58" s="368" t="str">
        <f>IF(AND('MAPA DE RIESGOS'!$AP385="Alta",'MAPA DE RIESGOS'!$AR385="Leve"),CONCATENATE("R",'MAPA DE RIESGOS'!$H385,"C",'MAPA DE RIESGOS'!$AF385),"")</f>
        <v/>
      </c>
      <c r="P58" s="368" t="str">
        <f>IF(AND('MAPA DE RIESGOS'!$AP386="Alta",'MAPA DE RIESGOS'!$AR386="Leve"),CONCATENATE("R",'MAPA DE RIESGOS'!$H386,"C",'MAPA DE RIESGOS'!$AF386),"")</f>
        <v/>
      </c>
      <c r="Q58" s="368" t="str">
        <f>IF(AND('MAPA DE RIESGOS'!$AP387="Alta",'MAPA DE RIESGOS'!$AR387="Leve"),CONCATENATE("R",'MAPA DE RIESGOS'!$H387,"C",'MAPA DE RIESGOS'!$AF387),"")</f>
        <v/>
      </c>
      <c r="R58" s="368" t="str">
        <f>IF(AND('MAPA DE RIESGOS'!$AP388="Alta",'MAPA DE RIESGOS'!$AR388="Leve"),CONCATENATE("R",'MAPA DE RIESGOS'!$H388,"C",'MAPA DE RIESGOS'!$AF388),"")</f>
        <v/>
      </c>
      <c r="S58" s="368" t="str">
        <f>IF(AND('MAPA DE RIESGOS'!$AP389="Alta",'MAPA DE RIESGOS'!$AR389="Leve"),CONCATENATE("R",'MAPA DE RIESGOS'!$H389,"C",'MAPA DE RIESGOS'!$AF389),"")</f>
        <v/>
      </c>
      <c r="T58" s="368" t="str">
        <f>IF(AND('MAPA DE RIESGOS'!$AP390="Alta",'MAPA DE RIESGOS'!$AR390="Leve"),CONCATENATE("R",'MAPA DE RIESGOS'!$H390,"C",'MAPA DE RIESGOS'!$AF390),"")</f>
        <v/>
      </c>
      <c r="U58" s="368" t="str">
        <f>IF(AND('MAPA DE RIESGOS'!$AP391="Alta",'MAPA DE RIESGOS'!$AR391="Leve"),CONCATENATE("R",'MAPA DE RIESGOS'!$H391,"C",'MAPA DE RIESGOS'!$AF391),"")</f>
        <v/>
      </c>
      <c r="V58" s="368" t="str">
        <f>IF(AND('MAPA DE RIESGOS'!$AP392="Alta",'MAPA DE RIESGOS'!$AR392="Leve"),CONCATENATE("R",'MAPA DE RIESGOS'!$H392,"C",'MAPA DE RIESGOS'!$AF392),"")</f>
        <v/>
      </c>
      <c r="W58" s="368" t="str">
        <f>IF(AND('MAPA DE RIESGOS'!$AP393="Alta",'MAPA DE RIESGOS'!$AR393="Leve"),CONCATENATE("R",'MAPA DE RIESGOS'!$H393,"C",'MAPA DE RIESGOS'!$AF393),"")</f>
        <v/>
      </c>
      <c r="X58" s="368" t="str">
        <f>IF(AND('MAPA DE RIESGOS'!$AP394="Alta",'MAPA DE RIESGOS'!$AR394="Leve"),CONCATENATE("R",'MAPA DE RIESGOS'!$H394,"C",'MAPA DE RIESGOS'!$AF394),"")</f>
        <v/>
      </c>
      <c r="Y58" s="368" t="str">
        <f>IF(AND('MAPA DE RIESGOS'!$AP395="Alta",'MAPA DE RIESGOS'!$AR395="Leve"),CONCATENATE("R",'MAPA DE RIESGOS'!$H395,"C",'MAPA DE RIESGOS'!$AF395),"")</f>
        <v/>
      </c>
      <c r="Z58" s="368" t="str">
        <f>IF(AND('MAPA DE RIESGOS'!$AP396="Alta",'MAPA DE RIESGOS'!$AR396="Leve"),CONCATENATE("R",'MAPA DE RIESGOS'!$H396,"C",'MAPA DE RIESGOS'!$AF396),"")</f>
        <v/>
      </c>
      <c r="AA58" s="368" t="str">
        <f>IF(AND('MAPA DE RIESGOS'!$AP397="Alta",'MAPA DE RIESGOS'!$AR397="Leve"),CONCATENATE("R",'MAPA DE RIESGOS'!$H397,"C",'MAPA DE RIESGOS'!$AF397),"")</f>
        <v/>
      </c>
      <c r="AB58" s="367" t="str">
        <f>IF(AND('MAPA DE RIESGOS'!$AP380="Alta",'MAPA DE RIESGOS'!$AR380="Menor"),CONCATENATE("R",'MAPA DE RIESGOS'!$H380,"C",'MAPA DE RIESGOS'!$AF380),"")</f>
        <v/>
      </c>
      <c r="AC58" s="368" t="str">
        <f>IF(AND('MAPA DE RIESGOS'!$AP381="Alta",'MAPA DE RIESGOS'!$AR381="Menor"),CONCATENATE("R",'MAPA DE RIESGOS'!$H381,"C",'MAPA DE RIESGOS'!$AF381),"")</f>
        <v/>
      </c>
      <c r="AD58" s="368" t="str">
        <f>IF(AND('MAPA DE RIESGOS'!$AP382="Alta",'MAPA DE RIESGOS'!$AR382="Menor"),CONCATENATE("R",'MAPA DE RIESGOS'!$H382,"C",'MAPA DE RIESGOS'!$AF382),"")</f>
        <v/>
      </c>
      <c r="AE58" s="368" t="str">
        <f>IF(AND('MAPA DE RIESGOS'!$AP383="Alta",'MAPA DE RIESGOS'!$AR383="Menor"),CONCATENATE("R",'MAPA DE RIESGOS'!$H383,"C",'MAPA DE RIESGOS'!$AF383),"")</f>
        <v/>
      </c>
      <c r="AF58" s="368" t="str">
        <f>IF(AND('MAPA DE RIESGOS'!$AP384="Alta",'MAPA DE RIESGOS'!$AR384="Menor"),CONCATENATE("R",'MAPA DE RIESGOS'!$H384,"C",'MAPA DE RIESGOS'!$AF384),"")</f>
        <v/>
      </c>
      <c r="AG58" s="368" t="str">
        <f>IF(AND('MAPA DE RIESGOS'!$AP385="Alta",'MAPA DE RIESGOS'!$AR385="Menor"),CONCATENATE("R",'MAPA DE RIESGOS'!$H385,"C",'MAPA DE RIESGOS'!$AF385),"")</f>
        <v/>
      </c>
      <c r="AH58" s="368" t="str">
        <f>IF(AND('MAPA DE RIESGOS'!$AP386="Alta",'MAPA DE RIESGOS'!$AR386="Menor"),CONCATENATE("R",'MAPA DE RIESGOS'!$H386,"C",'MAPA DE RIESGOS'!$AF386),"")</f>
        <v/>
      </c>
      <c r="AI58" s="368" t="str">
        <f>IF(AND('MAPA DE RIESGOS'!$AP387="Alta",'MAPA DE RIESGOS'!$AR387="Menor"),CONCATENATE("R",'MAPA DE RIESGOS'!$H387,"C",'MAPA DE RIESGOS'!$AF387),"")</f>
        <v/>
      </c>
      <c r="AJ58" s="368" t="str">
        <f>IF(AND('MAPA DE RIESGOS'!$AP388="Alta",'MAPA DE RIESGOS'!$AR388="Menor"),CONCATENATE("R",'MAPA DE RIESGOS'!$H388,"C",'MAPA DE RIESGOS'!$AF388),"")</f>
        <v/>
      </c>
      <c r="AK58" s="368" t="str">
        <f>IF(AND('MAPA DE RIESGOS'!$AP389="Alta",'MAPA DE RIESGOS'!$AR389="Menor"),CONCATENATE("R",'MAPA DE RIESGOS'!$H389,"C",'MAPA DE RIESGOS'!$AF389),"")</f>
        <v/>
      </c>
      <c r="AL58" s="368" t="str">
        <f>IF(AND('MAPA DE RIESGOS'!$AP390="Alta",'MAPA DE RIESGOS'!$AR390="Menor"),CONCATENATE("R",'MAPA DE RIESGOS'!$H390,"C",'MAPA DE RIESGOS'!$AF390),"")</f>
        <v/>
      </c>
      <c r="AM58" s="368" t="str">
        <f>IF(AND('MAPA DE RIESGOS'!$AP391="Alta",'MAPA DE RIESGOS'!$AR391="Menor"),CONCATENATE("R",'MAPA DE RIESGOS'!$H391,"C",'MAPA DE RIESGOS'!$AF391),"")</f>
        <v/>
      </c>
      <c r="AN58" s="368" t="str">
        <f>IF(AND('MAPA DE RIESGOS'!$AP392="Alta",'MAPA DE RIESGOS'!$AR392="Menor"),CONCATENATE("R",'MAPA DE RIESGOS'!$H392,"C",'MAPA DE RIESGOS'!$AF392),"")</f>
        <v/>
      </c>
      <c r="AO58" s="368" t="str">
        <f>IF(AND('MAPA DE RIESGOS'!$AP393="Alta",'MAPA DE RIESGOS'!$AR393="Menor"),CONCATENATE("R",'MAPA DE RIESGOS'!$H393,"C",'MAPA DE RIESGOS'!$AF393),"")</f>
        <v/>
      </c>
      <c r="AP58" s="368" t="str">
        <f>IF(AND('MAPA DE RIESGOS'!$AP394="Alta",'MAPA DE RIESGOS'!$AR394="Menor"),CONCATENATE("R",'MAPA DE RIESGOS'!$H394,"C",'MAPA DE RIESGOS'!$AF394),"")</f>
        <v/>
      </c>
      <c r="AQ58" s="368" t="str">
        <f>IF(AND('MAPA DE RIESGOS'!$AP395="Alta",'MAPA DE RIESGOS'!$AR395="Menor"),CONCATENATE("R",'MAPA DE RIESGOS'!$H395,"C",'MAPA DE RIESGOS'!$AF395),"")</f>
        <v/>
      </c>
      <c r="AR58" s="368" t="str">
        <f>IF(AND('MAPA DE RIESGOS'!$AP396="Alta",'MAPA DE RIESGOS'!$AR396="Menor"),CONCATENATE("R",'MAPA DE RIESGOS'!$H396,"C",'MAPA DE RIESGOS'!$AF396),"")</f>
        <v/>
      </c>
      <c r="AS58" s="369" t="str">
        <f>IF(AND('MAPA DE RIESGOS'!$AP397="Alta",'MAPA DE RIESGOS'!$AR397="Menor"),CONCATENATE("R",'MAPA DE RIESGOS'!$H397,"C",'MAPA DE RIESGOS'!$AF397),"")</f>
        <v/>
      </c>
      <c r="AT58" s="355" t="str">
        <f>IF(AND('MAPA DE RIESGOS'!$AP380="Alta",'MAPA DE RIESGOS'!$AR380="Moderado"),CONCATENATE("R",'MAPA DE RIESGOS'!$H380,"C",'MAPA DE RIESGOS'!$AF380),"")</f>
        <v/>
      </c>
      <c r="AU58" s="355" t="str">
        <f>IF(AND('MAPA DE RIESGOS'!$AP381="Alta",'MAPA DE RIESGOS'!$AR381="Moderado"),CONCATENATE("R",'MAPA DE RIESGOS'!$H381,"C",'MAPA DE RIESGOS'!$AF381),"")</f>
        <v/>
      </c>
      <c r="AV58" s="355" t="str">
        <f>IF(AND('MAPA DE RIESGOS'!$AP382="Alta",'MAPA DE RIESGOS'!$AR382="Moderado"),CONCATENATE("R",'MAPA DE RIESGOS'!$H382,"C",'MAPA DE RIESGOS'!$AF382),"")</f>
        <v/>
      </c>
      <c r="AW58" s="355" t="str">
        <f>IF(AND('MAPA DE RIESGOS'!$AP383="Alta",'MAPA DE RIESGOS'!$AR383="Moderado"),CONCATENATE("R",'MAPA DE RIESGOS'!$H383,"C",'MAPA DE RIESGOS'!$AF383),"")</f>
        <v/>
      </c>
      <c r="AX58" s="355" t="str">
        <f>IF(AND('MAPA DE RIESGOS'!$AP384="Alta",'MAPA DE RIESGOS'!$AR384="Moderado"),CONCATENATE("R",'MAPA DE RIESGOS'!$H384,"C",'MAPA DE RIESGOS'!$AF384),"")</f>
        <v/>
      </c>
      <c r="AY58" s="355" t="str">
        <f>IF(AND('MAPA DE RIESGOS'!$AP385="Alta",'MAPA DE RIESGOS'!$AR385="Moderado"),CONCATENATE("R",'MAPA DE RIESGOS'!$H385,"C",'MAPA DE RIESGOS'!$AF385),"")</f>
        <v/>
      </c>
      <c r="AZ58" s="355" t="str">
        <f>IF(AND('MAPA DE RIESGOS'!$AP386="Alta",'MAPA DE RIESGOS'!$AR386="Moderado"),CONCATENATE("R",'MAPA DE RIESGOS'!$H386,"C",'MAPA DE RIESGOS'!$AF386),"")</f>
        <v/>
      </c>
      <c r="BA58" s="355" t="str">
        <f>IF(AND('MAPA DE RIESGOS'!$AP387="Alta",'MAPA DE RIESGOS'!$AR387="Moderado"),CONCATENATE("R",'MAPA DE RIESGOS'!$H387,"C",'MAPA DE RIESGOS'!$AF387),"")</f>
        <v/>
      </c>
      <c r="BB58" s="355" t="str">
        <f>IF(AND('MAPA DE RIESGOS'!$AP388="Alta",'MAPA DE RIESGOS'!$AR388="Moderado"),CONCATENATE("R",'MAPA DE RIESGOS'!$H388,"C",'MAPA DE RIESGOS'!$AF388),"")</f>
        <v/>
      </c>
      <c r="BC58" s="355" t="str">
        <f>IF(AND('MAPA DE RIESGOS'!$AP389="Alta",'MAPA DE RIESGOS'!$AR389="Moderado"),CONCATENATE("R",'MAPA DE RIESGOS'!$H389,"C",'MAPA DE RIESGOS'!$AF389),"")</f>
        <v/>
      </c>
      <c r="BD58" s="355" t="str">
        <f>IF(AND('MAPA DE RIESGOS'!$AP390="Alta",'MAPA DE RIESGOS'!$AR390="Moderado"),CONCATENATE("R",'MAPA DE RIESGOS'!$H390,"C",'MAPA DE RIESGOS'!$AF390),"")</f>
        <v/>
      </c>
      <c r="BE58" s="355" t="str">
        <f>IF(AND('MAPA DE RIESGOS'!$AP391="Alta",'MAPA DE RIESGOS'!$AR391="Moderado"),CONCATENATE("R",'MAPA DE RIESGOS'!$H391,"C",'MAPA DE RIESGOS'!$AF391),"")</f>
        <v/>
      </c>
      <c r="BF58" s="355" t="str">
        <f>IF(AND('MAPA DE RIESGOS'!$AP392="Alta",'MAPA DE RIESGOS'!$AR392="Moderado"),CONCATENATE("R",'MAPA DE RIESGOS'!$H392,"C",'MAPA DE RIESGOS'!$AF392),"")</f>
        <v/>
      </c>
      <c r="BG58" s="355" t="str">
        <f>IF(AND('MAPA DE RIESGOS'!$AP393="Alta",'MAPA DE RIESGOS'!$AR393="Moderado"),CONCATENATE("R",'MAPA DE RIESGOS'!$H393,"C",'MAPA DE RIESGOS'!$AF393),"")</f>
        <v/>
      </c>
      <c r="BH58" s="355" t="str">
        <f>IF(AND('MAPA DE RIESGOS'!$AP394="Alta",'MAPA DE RIESGOS'!$AR394="Moderado"),CONCATENATE("R",'MAPA DE RIESGOS'!$H394,"C",'MAPA DE RIESGOS'!$AF394),"")</f>
        <v/>
      </c>
      <c r="BI58" s="355" t="str">
        <f>IF(AND('MAPA DE RIESGOS'!$AP395="Alta",'MAPA DE RIESGOS'!$AR395="Moderado"),CONCATENATE("R",'MAPA DE RIESGOS'!$H395,"C",'MAPA DE RIESGOS'!$AF395),"")</f>
        <v/>
      </c>
      <c r="BJ58" s="355" t="str">
        <f>IF(AND('MAPA DE RIESGOS'!$AP396="Alta",'MAPA DE RIESGOS'!$AR396="Moderado"),CONCATENATE("R",'MAPA DE RIESGOS'!$H396,"C",'MAPA DE RIESGOS'!$AF396),"")</f>
        <v/>
      </c>
      <c r="BK58" s="356" t="str">
        <f>IF(AND('MAPA DE RIESGOS'!$AP397="Alta",'MAPA DE RIESGOS'!$AR397="Moderado"),CONCATENATE("R",'MAPA DE RIESGOS'!$H397,"C",'MAPA DE RIESGOS'!$AF397),"")</f>
        <v/>
      </c>
      <c r="BL58" s="355" t="str">
        <f>IF(AND('MAPA DE RIESGOS'!$AP380="Alta",'MAPA DE RIESGOS'!$AR380="Mayor"),CONCATENATE("R",'MAPA DE RIESGOS'!$H380,"C",'MAPA DE RIESGOS'!$AF380),"")</f>
        <v/>
      </c>
      <c r="BM58" s="355" t="str">
        <f>IF(AND('MAPA DE RIESGOS'!$AP381="Alta",'MAPA DE RIESGOS'!$AR381="Mayor"),CONCATENATE("R",'MAPA DE RIESGOS'!$H381,"C",'MAPA DE RIESGOS'!$AF381),"")</f>
        <v/>
      </c>
      <c r="BN58" s="355" t="str">
        <f>IF(AND('MAPA DE RIESGOS'!$AP382="Alta",'MAPA DE RIESGOS'!$AR382="Mayor"),CONCATENATE("R",'MAPA DE RIESGOS'!$H382,"C",'MAPA DE RIESGOS'!$AF382),"")</f>
        <v/>
      </c>
      <c r="BO58" s="355" t="str">
        <f>IF(AND('MAPA DE RIESGOS'!$AP383="Alta",'MAPA DE RIESGOS'!$AR383="Mayor"),CONCATENATE("R",'MAPA DE RIESGOS'!$H383,"C",'MAPA DE RIESGOS'!$AF383),"")</f>
        <v/>
      </c>
      <c r="BP58" s="355" t="str">
        <f>IF(AND('MAPA DE RIESGOS'!$AP384="Alta",'MAPA DE RIESGOS'!$AR384="Mayor"),CONCATENATE("R",'MAPA DE RIESGOS'!$H384,"C",'MAPA DE RIESGOS'!$AF384),"")</f>
        <v/>
      </c>
      <c r="BQ58" s="355" t="str">
        <f>IF(AND('MAPA DE RIESGOS'!$AP385="Alta",'MAPA DE RIESGOS'!$AR385="Mayor"),CONCATENATE("R",'MAPA DE RIESGOS'!$H385,"C",'MAPA DE RIESGOS'!$AF385),"")</f>
        <v/>
      </c>
      <c r="BR58" s="355" t="str">
        <f>IF(AND('MAPA DE RIESGOS'!$AP386="Alta",'MAPA DE RIESGOS'!$AR386="Mayor"),CONCATENATE("R",'MAPA DE RIESGOS'!$H386,"C",'MAPA DE RIESGOS'!$AF386),"")</f>
        <v/>
      </c>
      <c r="BS58" s="355" t="str">
        <f>IF(AND('MAPA DE RIESGOS'!$AP387="Alta",'MAPA DE RIESGOS'!$AR387="Mayor"),CONCATENATE("R",'MAPA DE RIESGOS'!$H387,"C",'MAPA DE RIESGOS'!$AF387),"")</f>
        <v/>
      </c>
      <c r="BT58" s="355" t="str">
        <f>IF(AND('MAPA DE RIESGOS'!$AP388="Alta",'MAPA DE RIESGOS'!$AR388="Mayor"),CONCATENATE("R",'MAPA DE RIESGOS'!$H388,"C",'MAPA DE RIESGOS'!$AF388),"")</f>
        <v/>
      </c>
      <c r="BU58" s="355" t="str">
        <f>IF(AND('MAPA DE RIESGOS'!$AP389="Alta",'MAPA DE RIESGOS'!$AR389="Mayor"),CONCATENATE("R",'MAPA DE RIESGOS'!$H389,"C",'MAPA DE RIESGOS'!$AF389),"")</f>
        <v/>
      </c>
      <c r="BV58" s="355" t="str">
        <f>IF(AND('MAPA DE RIESGOS'!$AP390="Alta",'MAPA DE RIESGOS'!$AR390="Mayor"),CONCATENATE("R",'MAPA DE RIESGOS'!$H390,"C",'MAPA DE RIESGOS'!$AF390),"")</f>
        <v/>
      </c>
      <c r="BW58" s="355" t="str">
        <f>IF(AND('MAPA DE RIESGOS'!$AP391="Alta",'MAPA DE RIESGOS'!$AR391="Mayor"),CONCATENATE("R",'MAPA DE RIESGOS'!$H391,"C",'MAPA DE RIESGOS'!$AF391),"")</f>
        <v/>
      </c>
      <c r="BX58" s="355" t="str">
        <f>IF(AND('MAPA DE RIESGOS'!$AP392="Alta",'MAPA DE RIESGOS'!$AR392="Mayor"),CONCATENATE("R",'MAPA DE RIESGOS'!$H392,"C",'MAPA DE RIESGOS'!$AF392),"")</f>
        <v/>
      </c>
      <c r="BY58" s="355" t="str">
        <f>IF(AND('MAPA DE RIESGOS'!$AP393="Alta",'MAPA DE RIESGOS'!$AR393="Mayor"),CONCATENATE("R",'MAPA DE RIESGOS'!$H393,"C",'MAPA DE RIESGOS'!$AF393),"")</f>
        <v/>
      </c>
      <c r="BZ58" s="355" t="str">
        <f>IF(AND('MAPA DE RIESGOS'!$AP394="Alta",'MAPA DE RIESGOS'!$AR394="Mayor"),CONCATENATE("R",'MAPA DE RIESGOS'!$H394,"C",'MAPA DE RIESGOS'!$AF394),"")</f>
        <v/>
      </c>
      <c r="CA58" s="355" t="str">
        <f>IF(AND('MAPA DE RIESGOS'!$AP395="Alta",'MAPA DE RIESGOS'!$AR395="Mayor"),CONCATENATE("R",'MAPA DE RIESGOS'!$H395,"C",'MAPA DE RIESGOS'!$AF395),"")</f>
        <v/>
      </c>
      <c r="CB58" s="355" t="str">
        <f>IF(AND('MAPA DE RIESGOS'!$AP396="Alta",'MAPA DE RIESGOS'!$AR396="Mayor"),CONCATENATE("R",'MAPA DE RIESGOS'!$H396,"C",'MAPA DE RIESGOS'!$AF396),"")</f>
        <v/>
      </c>
      <c r="CC58" s="356" t="str">
        <f>IF(AND('MAPA DE RIESGOS'!$AP397="Alta",'MAPA DE RIESGOS'!$AR397="Mayor"),CONCATENATE("R",'MAPA DE RIESGOS'!$H397,"C",'MAPA DE RIESGOS'!$AF397),"")</f>
        <v/>
      </c>
      <c r="CD58" s="357" t="str">
        <f>IF(AND('MAPA DE RIESGOS'!$AP380="Alta",'MAPA DE RIESGOS'!$AR380="Catastrófico"),CONCATENATE("R",'MAPA DE RIESGOS'!$H380,"C",'MAPA DE RIESGOS'!$AF380),"")</f>
        <v/>
      </c>
      <c r="CE58" s="357" t="str">
        <f>IF(AND('MAPA DE RIESGOS'!$AP381="Alta",'MAPA DE RIESGOS'!$AR381="Catastrófico"),CONCATENATE("R",'MAPA DE RIESGOS'!$H381,"C",'MAPA DE RIESGOS'!$AF381),"")</f>
        <v/>
      </c>
      <c r="CF58" s="357" t="str">
        <f>IF(AND('MAPA DE RIESGOS'!$AP382="Alta",'MAPA DE RIESGOS'!$AR382="Catastrófico"),CONCATENATE("R",'MAPA DE RIESGOS'!$H382,"C",'MAPA DE RIESGOS'!$AF382),"")</f>
        <v/>
      </c>
      <c r="CG58" s="357" t="str">
        <f>IF(AND('MAPA DE RIESGOS'!$AP383="Alta",'MAPA DE RIESGOS'!$AR383="Catastrófico"),CONCATENATE("R",'MAPA DE RIESGOS'!$H383,"C",'MAPA DE RIESGOS'!$AF383),"")</f>
        <v/>
      </c>
      <c r="CH58" s="357" t="str">
        <f>IF(AND('MAPA DE RIESGOS'!$AP384="Alta",'MAPA DE RIESGOS'!$AR384="Catastrófico"),CONCATENATE("R",'MAPA DE RIESGOS'!$H384,"C",'MAPA DE RIESGOS'!$AF384),"")</f>
        <v/>
      </c>
      <c r="CI58" s="357" t="str">
        <f>IF(AND('MAPA DE RIESGOS'!$AP385="Alta",'MAPA DE RIESGOS'!$AR385="Catastrófico"),CONCATENATE("R",'MAPA DE RIESGOS'!$H385,"C",'MAPA DE RIESGOS'!$AF385),"")</f>
        <v/>
      </c>
      <c r="CJ58" s="357" t="str">
        <f>IF(AND('MAPA DE RIESGOS'!$AP386="Alta",'MAPA DE RIESGOS'!$AR386="Catastrófico"),CONCATENATE("R",'MAPA DE RIESGOS'!$H386,"C",'MAPA DE RIESGOS'!$AF386),"")</f>
        <v/>
      </c>
      <c r="CK58" s="357" t="str">
        <f>IF(AND('MAPA DE RIESGOS'!$AP387="Alta",'MAPA DE RIESGOS'!$AR387="Catastrófico"),CONCATENATE("R",'MAPA DE RIESGOS'!$H387,"C",'MAPA DE RIESGOS'!$AF387),"")</f>
        <v/>
      </c>
      <c r="CL58" s="357" t="str">
        <f>IF(AND('MAPA DE RIESGOS'!$AP388="Alta",'MAPA DE RIESGOS'!$AR388="Catastrófico"),CONCATENATE("R",'MAPA DE RIESGOS'!$H388,"C",'MAPA DE RIESGOS'!$AF388),"")</f>
        <v/>
      </c>
      <c r="CM58" s="357" t="str">
        <f>IF(AND('MAPA DE RIESGOS'!$AP389="Alta",'MAPA DE RIESGOS'!$AR389="Catastrófico"),CONCATENATE("R",'MAPA DE RIESGOS'!$H389,"C",'MAPA DE RIESGOS'!$AF389),"")</f>
        <v/>
      </c>
      <c r="CN58" s="357" t="str">
        <f>IF(AND('MAPA DE RIESGOS'!$AP390="Alta",'MAPA DE RIESGOS'!$AR390="Catastrófico"),CONCATENATE("R",'MAPA DE RIESGOS'!$H390,"C",'MAPA DE RIESGOS'!$AF390),"")</f>
        <v/>
      </c>
      <c r="CO58" s="357" t="str">
        <f>IF(AND('MAPA DE RIESGOS'!$AP391="Alta",'MAPA DE RIESGOS'!$AR391="Catastrófico"),CONCATENATE("R",'MAPA DE RIESGOS'!$H391,"C",'MAPA DE RIESGOS'!$AF391),"")</f>
        <v/>
      </c>
      <c r="CP58" s="357" t="str">
        <f>IF(AND('MAPA DE RIESGOS'!$AP392="Alta",'MAPA DE RIESGOS'!$AR392="Catastrófico"),CONCATENATE("R",'MAPA DE RIESGOS'!$H392,"C",'MAPA DE RIESGOS'!$AF392),"")</f>
        <v/>
      </c>
      <c r="CQ58" s="357" t="str">
        <f>IF(AND('MAPA DE RIESGOS'!$AP393="Alta",'MAPA DE RIESGOS'!$AR393="Catastrófico"),CONCATENATE("R",'MAPA DE RIESGOS'!$H393,"C",'MAPA DE RIESGOS'!$AF393),"")</f>
        <v/>
      </c>
      <c r="CR58" s="357" t="str">
        <f>IF(AND('MAPA DE RIESGOS'!$AP394="Alta",'MAPA DE RIESGOS'!$AR394="Catastrófico"),CONCATENATE("R",'MAPA DE RIESGOS'!$H394,"C",'MAPA DE RIESGOS'!$AF394),"")</f>
        <v/>
      </c>
      <c r="CS58" s="357" t="str">
        <f>IF(AND('MAPA DE RIESGOS'!$AP395="Alta",'MAPA DE RIESGOS'!$AR395="Catastrófico"),CONCATENATE("R",'MAPA DE RIESGOS'!$H395,"C",'MAPA DE RIESGOS'!$AF395),"")</f>
        <v/>
      </c>
      <c r="CT58" s="357" t="str">
        <f>IF(AND('MAPA DE RIESGOS'!$AP396="Alta",'MAPA DE RIESGOS'!$AR396="Catastrófico"),CONCATENATE("R",'MAPA DE RIESGOS'!$H396,"C",'MAPA DE RIESGOS'!$AF396),"")</f>
        <v/>
      </c>
      <c r="CU58" s="358" t="str">
        <f>IF(AND('MAPA DE RIESGOS'!$AP397="Alta",'MAPA DE RIESGOS'!$AR397="Catastrófico"),CONCATENATE("R",'MAPA DE RIESGOS'!$H397,"C",'MAPA DE RIESGOS'!$AF397),"")</f>
        <v/>
      </c>
      <c r="CV58" s="67"/>
      <c r="CW58" s="915"/>
      <c r="CX58" s="916"/>
      <c r="CY58" s="916"/>
      <c r="CZ58" s="916"/>
      <c r="DA58" s="916"/>
      <c r="DB58" s="917"/>
    </row>
    <row r="59" spans="2:106" ht="32.5" customHeight="1">
      <c r="B59" s="893"/>
      <c r="C59" s="893"/>
      <c r="D59" s="894"/>
      <c r="E59" s="882"/>
      <c r="F59" s="883"/>
      <c r="G59" s="883"/>
      <c r="H59" s="883"/>
      <c r="I59" s="883"/>
      <c r="J59" s="367" t="str">
        <f>IF(AND('MAPA DE RIESGOS'!$AP398="Alta",'MAPA DE RIESGOS'!$AR398="Leve"),CONCATENATE("R",'MAPA DE RIESGOS'!$H398,"C",'MAPA DE RIESGOS'!$AF398),"")</f>
        <v/>
      </c>
      <c r="K59" s="368" t="str">
        <f>IF(AND('MAPA DE RIESGOS'!$AP399="Alta",'MAPA DE RIESGOS'!$AR399="Leve"),CONCATENATE("R",'MAPA DE RIESGOS'!$H399,"C",'MAPA DE RIESGOS'!$AF399),"")</f>
        <v/>
      </c>
      <c r="L59" s="368" t="str">
        <f>IF(AND('MAPA DE RIESGOS'!$AP400="Alta",'MAPA DE RIESGOS'!$AR400="Leve"),CONCATENATE("R",'MAPA DE RIESGOS'!$H400,"C",'MAPA DE RIESGOS'!$AF400),"")</f>
        <v/>
      </c>
      <c r="M59" s="368" t="str">
        <f>IF(AND('MAPA DE RIESGOS'!$AP401="Alta",'MAPA DE RIESGOS'!$AR401="Leve"),CONCATENATE("R",'MAPA DE RIESGOS'!$H401,"C",'MAPA DE RIESGOS'!$AF401),"")</f>
        <v/>
      </c>
      <c r="N59" s="368" t="str">
        <f>IF(AND('MAPA DE RIESGOS'!$AP402="Alta",'MAPA DE RIESGOS'!$AR402="Leve"),CONCATENATE("R",'MAPA DE RIESGOS'!$H402,"C",'MAPA DE RIESGOS'!$AF402),"")</f>
        <v/>
      </c>
      <c r="O59" s="368" t="str">
        <f>IF(AND('MAPA DE RIESGOS'!$AP403="Alta",'MAPA DE RIESGOS'!$AR403="Leve"),CONCATENATE("R",'MAPA DE RIESGOS'!$H403,"C",'MAPA DE RIESGOS'!$AF403),"")</f>
        <v/>
      </c>
      <c r="P59" s="368" t="str">
        <f>IF(AND('MAPA DE RIESGOS'!$AP404="Alta",'MAPA DE RIESGOS'!$AR404="Leve"),CONCATENATE("R",'MAPA DE RIESGOS'!$H404,"C",'MAPA DE RIESGOS'!$AF404),"")</f>
        <v/>
      </c>
      <c r="Q59" s="368" t="str">
        <f>IF(AND('MAPA DE RIESGOS'!$AP405="Alta",'MAPA DE RIESGOS'!$AR405="Leve"),CONCATENATE("R",'MAPA DE RIESGOS'!$H405,"C",'MAPA DE RIESGOS'!$AF405),"")</f>
        <v/>
      </c>
      <c r="R59" s="368" t="str">
        <f>IF(AND('MAPA DE RIESGOS'!$AP406="Alta",'MAPA DE RIESGOS'!$AR406="Leve"),CONCATENATE("R",'MAPA DE RIESGOS'!$H406,"C",'MAPA DE RIESGOS'!$AF406),"")</f>
        <v/>
      </c>
      <c r="S59" s="368" t="str">
        <f>IF(AND('MAPA DE RIESGOS'!$AP407="Alta",'MAPA DE RIESGOS'!$AR407="Leve"),CONCATENATE("R",'MAPA DE RIESGOS'!$H407,"C",'MAPA DE RIESGOS'!$AF407),"")</f>
        <v/>
      </c>
      <c r="T59" s="368" t="str">
        <f>IF(AND('MAPA DE RIESGOS'!$AP408="Alta",'MAPA DE RIESGOS'!$AR408="Leve"),CONCATENATE("R",'MAPA DE RIESGOS'!$H408,"C",'MAPA DE RIESGOS'!$AF408),"")</f>
        <v/>
      </c>
      <c r="U59" s="368" t="str">
        <f>IF(AND('MAPA DE RIESGOS'!$AP409="Alta",'MAPA DE RIESGOS'!$AR409="Leve"),CONCATENATE("R",'MAPA DE RIESGOS'!$H409,"C",'MAPA DE RIESGOS'!$AF409),"")</f>
        <v/>
      </c>
      <c r="V59" s="368" t="str">
        <f>IF(AND('MAPA DE RIESGOS'!$AP410="Alta",'MAPA DE RIESGOS'!$AR410="Leve"),CONCATENATE("R",'MAPA DE RIESGOS'!$H410,"C",'MAPA DE RIESGOS'!$AF410),"")</f>
        <v/>
      </c>
      <c r="W59" s="368" t="str">
        <f>IF(AND('MAPA DE RIESGOS'!$AP411="Alta",'MAPA DE RIESGOS'!$AR411="Leve"),CONCATENATE("R",'MAPA DE RIESGOS'!$H411,"C",'MAPA DE RIESGOS'!$AF411),"")</f>
        <v/>
      </c>
      <c r="X59" s="368" t="str">
        <f>IF(AND('MAPA DE RIESGOS'!$AP412="Alta",'MAPA DE RIESGOS'!$AR412="Leve"),CONCATENATE("R",'MAPA DE RIESGOS'!$H412,"C",'MAPA DE RIESGOS'!$AF412),"")</f>
        <v/>
      </c>
      <c r="Y59" s="368" t="str">
        <f>IF(AND('MAPA DE RIESGOS'!$AP413="Alta",'MAPA DE RIESGOS'!$AR413="Leve"),CONCATENATE("R",'MAPA DE RIESGOS'!$H413,"C",'MAPA DE RIESGOS'!$AF413),"")</f>
        <v/>
      </c>
      <c r="Z59" s="368" t="str">
        <f>IF(AND('MAPA DE RIESGOS'!$AP414="Alta",'MAPA DE RIESGOS'!$AR414="Leve"),CONCATENATE("R",'MAPA DE RIESGOS'!$H414,"C",'MAPA DE RIESGOS'!$AF414),"")</f>
        <v/>
      </c>
      <c r="AA59" s="368" t="str">
        <f>IF(AND('MAPA DE RIESGOS'!$AP415="Alta",'MAPA DE RIESGOS'!$AR415="Leve"),CONCATENATE("R",'MAPA DE RIESGOS'!$H415,"C",'MAPA DE RIESGOS'!$AF415),"")</f>
        <v/>
      </c>
      <c r="AB59" s="367" t="str">
        <f>IF(AND('MAPA DE RIESGOS'!$AP398="Alta",'MAPA DE RIESGOS'!$AR398="Menor"),CONCATENATE("R",'MAPA DE RIESGOS'!$H398,"C",'MAPA DE RIESGOS'!$AF398),"")</f>
        <v/>
      </c>
      <c r="AC59" s="368" t="str">
        <f>IF(AND('MAPA DE RIESGOS'!$AP399="Alta",'MAPA DE RIESGOS'!$AR399="Menor"),CONCATENATE("R",'MAPA DE RIESGOS'!$H399,"C",'MAPA DE RIESGOS'!$AF399),"")</f>
        <v/>
      </c>
      <c r="AD59" s="368" t="str">
        <f>IF(AND('MAPA DE RIESGOS'!$AP400="Alta",'MAPA DE RIESGOS'!$AR400="Menor"),CONCATENATE("R",'MAPA DE RIESGOS'!$H400,"C",'MAPA DE RIESGOS'!$AF400),"")</f>
        <v/>
      </c>
      <c r="AE59" s="368" t="str">
        <f>IF(AND('MAPA DE RIESGOS'!$AP401="Alta",'MAPA DE RIESGOS'!$AR401="Menor"),CONCATENATE("R",'MAPA DE RIESGOS'!$H401,"C",'MAPA DE RIESGOS'!$AF401),"")</f>
        <v/>
      </c>
      <c r="AF59" s="368" t="str">
        <f>IF(AND('MAPA DE RIESGOS'!$AP402="Alta",'MAPA DE RIESGOS'!$AR402="Menor"),CONCATENATE("R",'MAPA DE RIESGOS'!$H402,"C",'MAPA DE RIESGOS'!$AF402),"")</f>
        <v/>
      </c>
      <c r="AG59" s="368" t="str">
        <f>IF(AND('MAPA DE RIESGOS'!$AP403="Alta",'MAPA DE RIESGOS'!$AR403="Menor"),CONCATENATE("R",'MAPA DE RIESGOS'!$H403,"C",'MAPA DE RIESGOS'!$AF403),"")</f>
        <v/>
      </c>
      <c r="AH59" s="368" t="str">
        <f>IF(AND('MAPA DE RIESGOS'!$AP404="Alta",'MAPA DE RIESGOS'!$AR404="Menor"),CONCATENATE("R",'MAPA DE RIESGOS'!$H404,"C",'MAPA DE RIESGOS'!$AF404),"")</f>
        <v/>
      </c>
      <c r="AI59" s="368" t="str">
        <f>IF(AND('MAPA DE RIESGOS'!$AP405="Alta",'MAPA DE RIESGOS'!$AR405="Menor"),CONCATENATE("R",'MAPA DE RIESGOS'!$H405,"C",'MAPA DE RIESGOS'!$AF405),"")</f>
        <v/>
      </c>
      <c r="AJ59" s="368" t="str">
        <f>IF(AND('MAPA DE RIESGOS'!$AP406="Alta",'MAPA DE RIESGOS'!$AR406="Menor"),CONCATENATE("R",'MAPA DE RIESGOS'!$H406,"C",'MAPA DE RIESGOS'!$AF406),"")</f>
        <v/>
      </c>
      <c r="AK59" s="368" t="str">
        <f>IF(AND('MAPA DE RIESGOS'!$AP407="Alta",'MAPA DE RIESGOS'!$AR407="Menor"),CONCATENATE("R",'MAPA DE RIESGOS'!$H407,"C",'MAPA DE RIESGOS'!$AF407),"")</f>
        <v/>
      </c>
      <c r="AL59" s="368" t="str">
        <f>IF(AND('MAPA DE RIESGOS'!$AP408="Alta",'MAPA DE RIESGOS'!$AR408="Menor"),CONCATENATE("R",'MAPA DE RIESGOS'!$H408,"C",'MAPA DE RIESGOS'!$AF408),"")</f>
        <v/>
      </c>
      <c r="AM59" s="368" t="str">
        <f>IF(AND('MAPA DE RIESGOS'!$AP409="Alta",'MAPA DE RIESGOS'!$AR409="Menor"),CONCATENATE("R",'MAPA DE RIESGOS'!$H409,"C",'MAPA DE RIESGOS'!$AF409),"")</f>
        <v/>
      </c>
      <c r="AN59" s="368" t="str">
        <f>IF(AND('MAPA DE RIESGOS'!$AP410="Alta",'MAPA DE RIESGOS'!$AR410="Menor"),CONCATENATE("R",'MAPA DE RIESGOS'!$H410,"C",'MAPA DE RIESGOS'!$AF410),"")</f>
        <v/>
      </c>
      <c r="AO59" s="368" t="str">
        <f>IF(AND('MAPA DE RIESGOS'!$AP411="Alta",'MAPA DE RIESGOS'!$AR411="Menor"),CONCATENATE("R",'MAPA DE RIESGOS'!$H411,"C",'MAPA DE RIESGOS'!$AF411),"")</f>
        <v/>
      </c>
      <c r="AP59" s="368" t="str">
        <f>IF(AND('MAPA DE RIESGOS'!$AP412="Alta",'MAPA DE RIESGOS'!$AR412="Menor"),CONCATENATE("R",'MAPA DE RIESGOS'!$H412,"C",'MAPA DE RIESGOS'!$AF412),"")</f>
        <v/>
      </c>
      <c r="AQ59" s="368" t="str">
        <f>IF(AND('MAPA DE RIESGOS'!$AP413="Alta",'MAPA DE RIESGOS'!$AR413="Menor"),CONCATENATE("R",'MAPA DE RIESGOS'!$H413,"C",'MAPA DE RIESGOS'!$AF413),"")</f>
        <v/>
      </c>
      <c r="AR59" s="368" t="str">
        <f>IF(AND('MAPA DE RIESGOS'!$AP414="Alta",'MAPA DE RIESGOS'!$AR414="Menor"),CONCATENATE("R",'MAPA DE RIESGOS'!$H414,"C",'MAPA DE RIESGOS'!$AF414),"")</f>
        <v/>
      </c>
      <c r="AS59" s="369" t="str">
        <f>IF(AND('MAPA DE RIESGOS'!$AP415="Alta",'MAPA DE RIESGOS'!$AR415="Menor"),CONCATENATE("R",'MAPA DE RIESGOS'!$H415,"C",'MAPA DE RIESGOS'!$AF415),"")</f>
        <v/>
      </c>
      <c r="AT59" s="355" t="str">
        <f>IF(AND('MAPA DE RIESGOS'!$AP398="Alta",'MAPA DE RIESGOS'!$AR398="Moderado"),CONCATENATE("R",'MAPA DE RIESGOS'!$H398,"C",'MAPA DE RIESGOS'!$AF398),"")</f>
        <v/>
      </c>
      <c r="AU59" s="355" t="str">
        <f>IF(AND('MAPA DE RIESGOS'!$AP399="Alta",'MAPA DE RIESGOS'!$AR399="Moderado"),CONCATENATE("R",'MAPA DE RIESGOS'!$H399,"C",'MAPA DE RIESGOS'!$AF399),"")</f>
        <v/>
      </c>
      <c r="AV59" s="355" t="str">
        <f>IF(AND('MAPA DE RIESGOS'!$AP400="Alta",'MAPA DE RIESGOS'!$AR400="Moderado"),CONCATENATE("R",'MAPA DE RIESGOS'!$H400,"C",'MAPA DE RIESGOS'!$AF400),"")</f>
        <v/>
      </c>
      <c r="AW59" s="355" t="str">
        <f>IF(AND('MAPA DE RIESGOS'!$AP401="Alta",'MAPA DE RIESGOS'!$AR401="Moderado"),CONCATENATE("R",'MAPA DE RIESGOS'!$H401,"C",'MAPA DE RIESGOS'!$AF401),"")</f>
        <v/>
      </c>
      <c r="AX59" s="355" t="str">
        <f>IF(AND('MAPA DE RIESGOS'!$AP402="Alta",'MAPA DE RIESGOS'!$AR402="Moderado"),CONCATENATE("R",'MAPA DE RIESGOS'!$H402,"C",'MAPA DE RIESGOS'!$AF402),"")</f>
        <v/>
      </c>
      <c r="AY59" s="355" t="str">
        <f>IF(AND('MAPA DE RIESGOS'!$AP403="Alta",'MAPA DE RIESGOS'!$AR403="Moderado"),CONCATENATE("R",'MAPA DE RIESGOS'!$H403,"C",'MAPA DE RIESGOS'!$AF403),"")</f>
        <v/>
      </c>
      <c r="AZ59" s="355" t="str">
        <f>IF(AND('MAPA DE RIESGOS'!$AP404="Alta",'MAPA DE RIESGOS'!$AR404="Moderado"),CONCATENATE("R",'MAPA DE RIESGOS'!$H404,"C",'MAPA DE RIESGOS'!$AF404),"")</f>
        <v/>
      </c>
      <c r="BA59" s="355" t="str">
        <f>IF(AND('MAPA DE RIESGOS'!$AP405="Alta",'MAPA DE RIESGOS'!$AR405="Moderado"),CONCATENATE("R",'MAPA DE RIESGOS'!$H405,"C",'MAPA DE RIESGOS'!$AF405),"")</f>
        <v/>
      </c>
      <c r="BB59" s="355" t="str">
        <f>IF(AND('MAPA DE RIESGOS'!$AP406="Alta",'MAPA DE RIESGOS'!$AR406="Moderado"),CONCATENATE("R",'MAPA DE RIESGOS'!$H406,"C",'MAPA DE RIESGOS'!$AF406),"")</f>
        <v/>
      </c>
      <c r="BC59" s="355" t="str">
        <f>IF(AND('MAPA DE RIESGOS'!$AP407="Alta",'MAPA DE RIESGOS'!$AR407="Moderado"),CONCATENATE("R",'MAPA DE RIESGOS'!$H407,"C",'MAPA DE RIESGOS'!$AF407),"")</f>
        <v/>
      </c>
      <c r="BD59" s="355" t="str">
        <f>IF(AND('MAPA DE RIESGOS'!$AP408="Alta",'MAPA DE RIESGOS'!$AR408="Moderado"),CONCATENATE("R",'MAPA DE RIESGOS'!$H408,"C",'MAPA DE RIESGOS'!$AF408),"")</f>
        <v/>
      </c>
      <c r="BE59" s="355" t="str">
        <f>IF(AND('MAPA DE RIESGOS'!$AP409="Alta",'MAPA DE RIESGOS'!$AR409="Moderado"),CONCATENATE("R",'MAPA DE RIESGOS'!$H409,"C",'MAPA DE RIESGOS'!$AF409),"")</f>
        <v/>
      </c>
      <c r="BF59" s="355" t="str">
        <f>IF(AND('MAPA DE RIESGOS'!$AP410="Alta",'MAPA DE RIESGOS'!$AR410="Moderado"),CONCATENATE("R",'MAPA DE RIESGOS'!$H410,"C",'MAPA DE RIESGOS'!$AF410),"")</f>
        <v/>
      </c>
      <c r="BG59" s="355" t="str">
        <f>IF(AND('MAPA DE RIESGOS'!$AP411="Alta",'MAPA DE RIESGOS'!$AR411="Moderado"),CONCATENATE("R",'MAPA DE RIESGOS'!$H411,"C",'MAPA DE RIESGOS'!$AF411),"")</f>
        <v/>
      </c>
      <c r="BH59" s="355" t="str">
        <f>IF(AND('MAPA DE RIESGOS'!$AP412="Alta",'MAPA DE RIESGOS'!$AR412="Moderado"),CONCATENATE("R",'MAPA DE RIESGOS'!$H412,"C",'MAPA DE RIESGOS'!$AF412),"")</f>
        <v/>
      </c>
      <c r="BI59" s="355" t="str">
        <f>IF(AND('MAPA DE RIESGOS'!$AP413="Alta",'MAPA DE RIESGOS'!$AR413="Moderado"),CONCATENATE("R",'MAPA DE RIESGOS'!$H413,"C",'MAPA DE RIESGOS'!$AF413),"")</f>
        <v/>
      </c>
      <c r="BJ59" s="355" t="str">
        <f>IF(AND('MAPA DE RIESGOS'!$AP414="Alta",'MAPA DE RIESGOS'!$AR414="Moderado"),CONCATENATE("R",'MAPA DE RIESGOS'!$H414,"C",'MAPA DE RIESGOS'!$AF414),"")</f>
        <v/>
      </c>
      <c r="BK59" s="356" t="str">
        <f>IF(AND('MAPA DE RIESGOS'!$AP415="Alta",'MAPA DE RIESGOS'!$AR415="Moderado"),CONCATENATE("R",'MAPA DE RIESGOS'!$H415,"C",'MAPA DE RIESGOS'!$AF415),"")</f>
        <v/>
      </c>
      <c r="BL59" s="355" t="str">
        <f>IF(AND('MAPA DE RIESGOS'!$AP398="Alta",'MAPA DE RIESGOS'!$AR398="Mayor"),CONCATENATE("R",'MAPA DE RIESGOS'!$H398,"C",'MAPA DE RIESGOS'!$AF398),"")</f>
        <v/>
      </c>
      <c r="BM59" s="355" t="str">
        <f>IF(AND('MAPA DE RIESGOS'!$AP399="Alta",'MAPA DE RIESGOS'!$AR399="Mayor"),CONCATENATE("R",'MAPA DE RIESGOS'!$H399,"C",'MAPA DE RIESGOS'!$AF399),"")</f>
        <v/>
      </c>
      <c r="BN59" s="355" t="str">
        <f>IF(AND('MAPA DE RIESGOS'!$AP400="Alta",'MAPA DE RIESGOS'!$AR400="Mayor"),CONCATENATE("R",'MAPA DE RIESGOS'!$H400,"C",'MAPA DE RIESGOS'!$AF400),"")</f>
        <v/>
      </c>
      <c r="BO59" s="355" t="str">
        <f>IF(AND('MAPA DE RIESGOS'!$AP401="Alta",'MAPA DE RIESGOS'!$AR401="Mayor"),CONCATENATE("R",'MAPA DE RIESGOS'!$H401,"C",'MAPA DE RIESGOS'!$AF401),"")</f>
        <v/>
      </c>
      <c r="BP59" s="355" t="str">
        <f>IF(AND('MAPA DE RIESGOS'!$AP402="Alta",'MAPA DE RIESGOS'!$AR402="Mayor"),CONCATENATE("R",'MAPA DE RIESGOS'!$H402,"C",'MAPA DE RIESGOS'!$AF402),"")</f>
        <v/>
      </c>
      <c r="BQ59" s="355" t="str">
        <f>IF(AND('MAPA DE RIESGOS'!$AP403="Alta",'MAPA DE RIESGOS'!$AR403="Mayor"),CONCATENATE("R",'MAPA DE RIESGOS'!$H403,"C",'MAPA DE RIESGOS'!$AF403),"")</f>
        <v/>
      </c>
      <c r="BR59" s="355" t="str">
        <f>IF(AND('MAPA DE RIESGOS'!$AP404="Alta",'MAPA DE RIESGOS'!$AR404="Mayor"),CONCATENATE("R",'MAPA DE RIESGOS'!$H404,"C",'MAPA DE RIESGOS'!$AF404),"")</f>
        <v/>
      </c>
      <c r="BS59" s="355" t="str">
        <f>IF(AND('MAPA DE RIESGOS'!$AP405="Alta",'MAPA DE RIESGOS'!$AR405="Mayor"),CONCATENATE("R",'MAPA DE RIESGOS'!$H405,"C",'MAPA DE RIESGOS'!$AF405),"")</f>
        <v/>
      </c>
      <c r="BT59" s="355" t="str">
        <f>IF(AND('MAPA DE RIESGOS'!$AP406="Alta",'MAPA DE RIESGOS'!$AR406="Mayor"),CONCATENATE("R",'MAPA DE RIESGOS'!$H406,"C",'MAPA DE RIESGOS'!$AF406),"")</f>
        <v/>
      </c>
      <c r="BU59" s="355" t="str">
        <f>IF(AND('MAPA DE RIESGOS'!$AP407="Alta",'MAPA DE RIESGOS'!$AR407="Mayor"),CONCATENATE("R",'MAPA DE RIESGOS'!$H407,"C",'MAPA DE RIESGOS'!$AF407),"")</f>
        <v/>
      </c>
      <c r="BV59" s="355" t="str">
        <f>IF(AND('MAPA DE RIESGOS'!$AP408="Alta",'MAPA DE RIESGOS'!$AR408="Mayor"),CONCATENATE("R",'MAPA DE RIESGOS'!$H408,"C",'MAPA DE RIESGOS'!$AF408),"")</f>
        <v/>
      </c>
      <c r="BW59" s="355" t="str">
        <f>IF(AND('MAPA DE RIESGOS'!$AP409="Alta",'MAPA DE RIESGOS'!$AR409="Mayor"),CONCATENATE("R",'MAPA DE RIESGOS'!$H409,"C",'MAPA DE RIESGOS'!$AF409),"")</f>
        <v/>
      </c>
      <c r="BX59" s="355" t="str">
        <f>IF(AND('MAPA DE RIESGOS'!$AP410="Alta",'MAPA DE RIESGOS'!$AR410="Mayor"),CONCATENATE("R",'MAPA DE RIESGOS'!$H410,"C",'MAPA DE RIESGOS'!$AF410),"")</f>
        <v/>
      </c>
      <c r="BY59" s="355" t="str">
        <f>IF(AND('MAPA DE RIESGOS'!$AP411="Alta",'MAPA DE RIESGOS'!$AR411="Mayor"),CONCATENATE("R",'MAPA DE RIESGOS'!$H411,"C",'MAPA DE RIESGOS'!$AF411),"")</f>
        <v/>
      </c>
      <c r="BZ59" s="355" t="str">
        <f>IF(AND('MAPA DE RIESGOS'!$AP412="Alta",'MAPA DE RIESGOS'!$AR412="Mayor"),CONCATENATE("R",'MAPA DE RIESGOS'!$H412,"C",'MAPA DE RIESGOS'!$AF412),"")</f>
        <v/>
      </c>
      <c r="CA59" s="355" t="str">
        <f>IF(AND('MAPA DE RIESGOS'!$AP413="Alta",'MAPA DE RIESGOS'!$AR413="Mayor"),CONCATENATE("R",'MAPA DE RIESGOS'!$H413,"C",'MAPA DE RIESGOS'!$AF413),"")</f>
        <v/>
      </c>
      <c r="CB59" s="355" t="str">
        <f>IF(AND('MAPA DE RIESGOS'!$AP414="Alta",'MAPA DE RIESGOS'!$AR414="Mayor"),CONCATENATE("R",'MAPA DE RIESGOS'!$H414,"C",'MAPA DE RIESGOS'!$AF414),"")</f>
        <v/>
      </c>
      <c r="CC59" s="356" t="str">
        <f>IF(AND('MAPA DE RIESGOS'!$AP415="Alta",'MAPA DE RIESGOS'!$AR415="Mayor"),CONCATENATE("R",'MAPA DE RIESGOS'!$H415,"C",'MAPA DE RIESGOS'!$AF415),"")</f>
        <v/>
      </c>
      <c r="CD59" s="357" t="str">
        <f>IF(AND('MAPA DE RIESGOS'!$AP398="Alta",'MAPA DE RIESGOS'!$AR398="Catastrófico"),CONCATENATE("R",'MAPA DE RIESGOS'!$H398,"C",'MAPA DE RIESGOS'!$AF398),"")</f>
        <v/>
      </c>
      <c r="CE59" s="357" t="str">
        <f>IF(AND('MAPA DE RIESGOS'!$AP399="Alta",'MAPA DE RIESGOS'!$AR399="Catastrófico"),CONCATENATE("R",'MAPA DE RIESGOS'!$H399,"C",'MAPA DE RIESGOS'!$AF399),"")</f>
        <v/>
      </c>
      <c r="CF59" s="357" t="str">
        <f>IF(AND('MAPA DE RIESGOS'!$AP400="Alta",'MAPA DE RIESGOS'!$AR400="Catastrófico"),CONCATENATE("R",'MAPA DE RIESGOS'!$H400,"C",'MAPA DE RIESGOS'!$AF400),"")</f>
        <v/>
      </c>
      <c r="CG59" s="357" t="str">
        <f>IF(AND('MAPA DE RIESGOS'!$AP401="Alta",'MAPA DE RIESGOS'!$AR401="Catastrófico"),CONCATENATE("R",'MAPA DE RIESGOS'!$H401,"C",'MAPA DE RIESGOS'!$AF401),"")</f>
        <v/>
      </c>
      <c r="CH59" s="357" t="str">
        <f>IF(AND('MAPA DE RIESGOS'!$AP402="Alta",'MAPA DE RIESGOS'!$AR402="Catastrófico"),CONCATENATE("R",'MAPA DE RIESGOS'!$H402,"C",'MAPA DE RIESGOS'!$AF402),"")</f>
        <v/>
      </c>
      <c r="CI59" s="357" t="str">
        <f>IF(AND('MAPA DE RIESGOS'!$AP403="Alta",'MAPA DE RIESGOS'!$AR403="Catastrófico"),CONCATENATE("R",'MAPA DE RIESGOS'!$H403,"C",'MAPA DE RIESGOS'!$AF403),"")</f>
        <v/>
      </c>
      <c r="CJ59" s="357" t="str">
        <f>IF(AND('MAPA DE RIESGOS'!$AP404="Alta",'MAPA DE RIESGOS'!$AR404="Catastrófico"),CONCATENATE("R",'MAPA DE RIESGOS'!$H404,"C",'MAPA DE RIESGOS'!$AF404),"")</f>
        <v/>
      </c>
      <c r="CK59" s="357" t="str">
        <f>IF(AND('MAPA DE RIESGOS'!$AP405="Alta",'MAPA DE RIESGOS'!$AR405="Catastrófico"),CONCATENATE("R",'MAPA DE RIESGOS'!$H405,"C",'MAPA DE RIESGOS'!$AF405),"")</f>
        <v/>
      </c>
      <c r="CL59" s="357" t="str">
        <f>IF(AND('MAPA DE RIESGOS'!$AP406="Alta",'MAPA DE RIESGOS'!$AR406="Catastrófico"),CONCATENATE("R",'MAPA DE RIESGOS'!$H406,"C",'MAPA DE RIESGOS'!$AF406),"")</f>
        <v/>
      </c>
      <c r="CM59" s="357" t="str">
        <f>IF(AND('MAPA DE RIESGOS'!$AP407="Alta",'MAPA DE RIESGOS'!$AR407="Catastrófico"),CONCATENATE("R",'MAPA DE RIESGOS'!$H407,"C",'MAPA DE RIESGOS'!$AF407),"")</f>
        <v/>
      </c>
      <c r="CN59" s="357" t="str">
        <f>IF(AND('MAPA DE RIESGOS'!$AP408="Alta",'MAPA DE RIESGOS'!$AR408="Catastrófico"),CONCATENATE("R",'MAPA DE RIESGOS'!$H408,"C",'MAPA DE RIESGOS'!$AF408),"")</f>
        <v/>
      </c>
      <c r="CO59" s="357" t="str">
        <f>IF(AND('MAPA DE RIESGOS'!$AP409="Alta",'MAPA DE RIESGOS'!$AR409="Catastrófico"),CONCATENATE("R",'MAPA DE RIESGOS'!$H409,"C",'MAPA DE RIESGOS'!$AF409),"")</f>
        <v/>
      </c>
      <c r="CP59" s="357" t="str">
        <f>IF(AND('MAPA DE RIESGOS'!$AP410="Alta",'MAPA DE RIESGOS'!$AR410="Catastrófico"),CONCATENATE("R",'MAPA DE RIESGOS'!$H410,"C",'MAPA DE RIESGOS'!$AF410),"")</f>
        <v/>
      </c>
      <c r="CQ59" s="357" t="str">
        <f>IF(AND('MAPA DE RIESGOS'!$AP411="Alta",'MAPA DE RIESGOS'!$AR411="Catastrófico"),CONCATENATE("R",'MAPA DE RIESGOS'!$H411,"C",'MAPA DE RIESGOS'!$AF411),"")</f>
        <v/>
      </c>
      <c r="CR59" s="357" t="str">
        <f>IF(AND('MAPA DE RIESGOS'!$AP412="Alta",'MAPA DE RIESGOS'!$AR412="Catastrófico"),CONCATENATE("R",'MAPA DE RIESGOS'!$H412,"C",'MAPA DE RIESGOS'!$AF412),"")</f>
        <v/>
      </c>
      <c r="CS59" s="357" t="str">
        <f>IF(AND('MAPA DE RIESGOS'!$AP413="Alta",'MAPA DE RIESGOS'!$AR413="Catastrófico"),CONCATENATE("R",'MAPA DE RIESGOS'!$H413,"C",'MAPA DE RIESGOS'!$AF413),"")</f>
        <v/>
      </c>
      <c r="CT59" s="357" t="str">
        <f>IF(AND('MAPA DE RIESGOS'!$AP414="Alta",'MAPA DE RIESGOS'!$AR414="Catastrófico"),CONCATENATE("R",'MAPA DE RIESGOS'!$H414,"C",'MAPA DE RIESGOS'!$AF414),"")</f>
        <v/>
      </c>
      <c r="CU59" s="358" t="str">
        <f>IF(AND('MAPA DE RIESGOS'!$AP415="Alta",'MAPA DE RIESGOS'!$AR415="Catastrófico"),CONCATENATE("R",'MAPA DE RIESGOS'!$H415,"C",'MAPA DE RIESGOS'!$AF415),"")</f>
        <v/>
      </c>
      <c r="CV59" s="67"/>
      <c r="CW59" s="915"/>
      <c r="CX59" s="916"/>
      <c r="CY59" s="916"/>
      <c r="CZ59" s="916"/>
      <c r="DA59" s="916"/>
      <c r="DB59" s="917"/>
    </row>
    <row r="60" spans="2:106" ht="32.5" customHeight="1">
      <c r="B60" s="893"/>
      <c r="C60" s="893"/>
      <c r="D60" s="894"/>
      <c r="E60" s="882"/>
      <c r="F60" s="883"/>
      <c r="G60" s="883"/>
      <c r="H60" s="883"/>
      <c r="I60" s="883"/>
      <c r="J60" s="367" t="str">
        <f>IF(AND('MAPA DE RIESGOS'!$AP416="Alta",'MAPA DE RIESGOS'!$AR416="Leve"),CONCATENATE("R",'MAPA DE RIESGOS'!$H416,"C",'MAPA DE RIESGOS'!$AF416),"")</f>
        <v/>
      </c>
      <c r="K60" s="368" t="str">
        <f>IF(AND('MAPA DE RIESGOS'!$AP417="Alta",'MAPA DE RIESGOS'!$AR417="Leve"),CONCATENATE("R",'MAPA DE RIESGOS'!$H417,"C",'MAPA DE RIESGOS'!$AF417),"")</f>
        <v/>
      </c>
      <c r="L60" s="368" t="str">
        <f>IF(AND('MAPA DE RIESGOS'!$AP418="Alta",'MAPA DE RIESGOS'!$AR418="Leve"),CONCATENATE("R",'MAPA DE RIESGOS'!$H418,"C",'MAPA DE RIESGOS'!$AF418),"")</f>
        <v/>
      </c>
      <c r="M60" s="368" t="str">
        <f>IF(AND('MAPA DE RIESGOS'!$AP419="Alta",'MAPA DE RIESGOS'!$AR419="Leve"),CONCATENATE("R",'MAPA DE RIESGOS'!$H419,"C",'MAPA DE RIESGOS'!$AF419),"")</f>
        <v/>
      </c>
      <c r="N60" s="368" t="str">
        <f>IF(AND('MAPA DE RIESGOS'!$AP420="Alta",'MAPA DE RIESGOS'!$AR420="Leve"),CONCATENATE("R",'MAPA DE RIESGOS'!$H420,"C",'MAPA DE RIESGOS'!$AF420),"")</f>
        <v/>
      </c>
      <c r="O60" s="368" t="str">
        <f>IF(AND('MAPA DE RIESGOS'!$AP421="Alta",'MAPA DE RIESGOS'!$AR421="Leve"),CONCATENATE("R",'MAPA DE RIESGOS'!$H421,"C",'MAPA DE RIESGOS'!$AF421),"")</f>
        <v/>
      </c>
      <c r="P60" s="368" t="str">
        <f>IF(AND('MAPA DE RIESGOS'!$AP422="Alta",'MAPA DE RIESGOS'!$AR422="Leve"),CONCATENATE("R",'MAPA DE RIESGOS'!$H422,"C",'MAPA DE RIESGOS'!$AF422),"")</f>
        <v/>
      </c>
      <c r="Q60" s="368" t="str">
        <f>IF(AND('MAPA DE RIESGOS'!$AP423="Alta",'MAPA DE RIESGOS'!$AR423="Leve"),CONCATENATE("R",'MAPA DE RIESGOS'!$H423,"C",'MAPA DE RIESGOS'!$AF423),"")</f>
        <v/>
      </c>
      <c r="R60" s="368" t="str">
        <f>IF(AND('MAPA DE RIESGOS'!$AP424="Alta",'MAPA DE RIESGOS'!$AR424="Leve"),CONCATENATE("R",'MAPA DE RIESGOS'!$H424,"C",'MAPA DE RIESGOS'!$AF424),"")</f>
        <v/>
      </c>
      <c r="S60" s="368" t="str">
        <f>IF(AND('MAPA DE RIESGOS'!$AP425="Alta",'MAPA DE RIESGOS'!$AR425="Leve"),CONCATENATE("R",'MAPA DE RIESGOS'!$H425,"C",'MAPA DE RIESGOS'!$AF425),"")</f>
        <v/>
      </c>
      <c r="T60" s="368" t="str">
        <f>IF(AND('MAPA DE RIESGOS'!$AP426="Alta",'MAPA DE RIESGOS'!$AR426="Leve"),CONCATENATE("R",'MAPA DE RIESGOS'!$H426,"C",'MAPA DE RIESGOS'!$AF426),"")</f>
        <v/>
      </c>
      <c r="U60" s="368" t="str">
        <f>IF(AND('MAPA DE RIESGOS'!$AP427="Alta",'MAPA DE RIESGOS'!$AR427="Leve"),CONCATENATE("R",'MAPA DE RIESGOS'!$H427,"C",'MAPA DE RIESGOS'!$AF427),"")</f>
        <v/>
      </c>
      <c r="V60" s="368" t="str">
        <f>IF(AND('MAPA DE RIESGOS'!$AP428="Alta",'MAPA DE RIESGOS'!$AR428="Leve"),CONCATENATE("R",'MAPA DE RIESGOS'!$H428,"C",'MAPA DE RIESGOS'!$AF428),"")</f>
        <v/>
      </c>
      <c r="W60" s="368" t="str">
        <f>IF(AND('MAPA DE RIESGOS'!$AP429="Alta",'MAPA DE RIESGOS'!$AR429="Leve"),CONCATENATE("R",'MAPA DE RIESGOS'!$H429,"C",'MAPA DE RIESGOS'!$AF429),"")</f>
        <v/>
      </c>
      <c r="X60" s="368" t="str">
        <f>IF(AND('MAPA DE RIESGOS'!$AP430="Alta",'MAPA DE RIESGOS'!$AR430="Leve"),CONCATENATE("R",'MAPA DE RIESGOS'!$H430,"C",'MAPA DE RIESGOS'!$AF430),"")</f>
        <v/>
      </c>
      <c r="Y60" s="368" t="str">
        <f>IF(AND('MAPA DE RIESGOS'!$AP431="Alta",'MAPA DE RIESGOS'!$AR431="Leve"),CONCATENATE("R",'MAPA DE RIESGOS'!$H431,"C",'MAPA DE RIESGOS'!$AF431),"")</f>
        <v/>
      </c>
      <c r="Z60" s="368" t="str">
        <f>IF(AND('MAPA DE RIESGOS'!$AP432="Alta",'MAPA DE RIESGOS'!$AR432="Leve"),CONCATENATE("R",'MAPA DE RIESGOS'!$H432,"C",'MAPA DE RIESGOS'!$AF432),"")</f>
        <v/>
      </c>
      <c r="AA60" s="368" t="str">
        <f>IF(AND('MAPA DE RIESGOS'!$AP433="Alta",'MAPA DE RIESGOS'!$AR433="Leve"),CONCATENATE("R",'MAPA DE RIESGOS'!$H433,"C",'MAPA DE RIESGOS'!$AF433),"")</f>
        <v/>
      </c>
      <c r="AB60" s="367" t="str">
        <f>IF(AND('MAPA DE RIESGOS'!$AP416="Alta",'MAPA DE RIESGOS'!$AR416="Menor"),CONCATENATE("R",'MAPA DE RIESGOS'!$H416,"C",'MAPA DE RIESGOS'!$AF416),"")</f>
        <v/>
      </c>
      <c r="AC60" s="368" t="str">
        <f>IF(AND('MAPA DE RIESGOS'!$AP417="Alta",'MAPA DE RIESGOS'!$AR417="Menor"),CONCATENATE("R",'MAPA DE RIESGOS'!$H417,"C",'MAPA DE RIESGOS'!$AF417),"")</f>
        <v/>
      </c>
      <c r="AD60" s="368" t="str">
        <f>IF(AND('MAPA DE RIESGOS'!$AP418="Alta",'MAPA DE RIESGOS'!$AR418="Menor"),CONCATENATE("R",'MAPA DE RIESGOS'!$H418,"C",'MAPA DE RIESGOS'!$AF418),"")</f>
        <v/>
      </c>
      <c r="AE60" s="368" t="str">
        <f>IF(AND('MAPA DE RIESGOS'!$AP419="Alta",'MAPA DE RIESGOS'!$AR419="Menor"),CONCATENATE("R",'MAPA DE RIESGOS'!$H419,"C",'MAPA DE RIESGOS'!$AF419),"")</f>
        <v/>
      </c>
      <c r="AF60" s="368" t="str">
        <f>IF(AND('MAPA DE RIESGOS'!$AP420="Alta",'MAPA DE RIESGOS'!$AR420="Menor"),CONCATENATE("R",'MAPA DE RIESGOS'!$H420,"C",'MAPA DE RIESGOS'!$AF420),"")</f>
        <v/>
      </c>
      <c r="AG60" s="368" t="str">
        <f>IF(AND('MAPA DE RIESGOS'!$AP421="Alta",'MAPA DE RIESGOS'!$AR421="Menor"),CONCATENATE("R",'MAPA DE RIESGOS'!$H421,"C",'MAPA DE RIESGOS'!$AF421),"")</f>
        <v/>
      </c>
      <c r="AH60" s="368" t="str">
        <f>IF(AND('MAPA DE RIESGOS'!$AP422="Alta",'MAPA DE RIESGOS'!$AR422="Menor"),CONCATENATE("R",'MAPA DE RIESGOS'!$H422,"C",'MAPA DE RIESGOS'!$AF422),"")</f>
        <v/>
      </c>
      <c r="AI60" s="368" t="str">
        <f>IF(AND('MAPA DE RIESGOS'!$AP423="Alta",'MAPA DE RIESGOS'!$AR423="Menor"),CONCATENATE("R",'MAPA DE RIESGOS'!$H423,"C",'MAPA DE RIESGOS'!$AF423),"")</f>
        <v/>
      </c>
      <c r="AJ60" s="368" t="str">
        <f>IF(AND('MAPA DE RIESGOS'!$AP424="Alta",'MAPA DE RIESGOS'!$AR424="Menor"),CONCATENATE("R",'MAPA DE RIESGOS'!$H424,"C",'MAPA DE RIESGOS'!$AF424),"")</f>
        <v/>
      </c>
      <c r="AK60" s="368" t="str">
        <f>IF(AND('MAPA DE RIESGOS'!$AP425="Alta",'MAPA DE RIESGOS'!$AR425="Menor"),CONCATENATE("R",'MAPA DE RIESGOS'!$H425,"C",'MAPA DE RIESGOS'!$AF425),"")</f>
        <v/>
      </c>
      <c r="AL60" s="368" t="str">
        <f>IF(AND('MAPA DE RIESGOS'!$AP426="Alta",'MAPA DE RIESGOS'!$AR426="Menor"),CONCATENATE("R",'MAPA DE RIESGOS'!$H426,"C",'MAPA DE RIESGOS'!$AF426),"")</f>
        <v/>
      </c>
      <c r="AM60" s="368" t="str">
        <f>IF(AND('MAPA DE RIESGOS'!$AP427="Alta",'MAPA DE RIESGOS'!$AR427="Menor"),CONCATENATE("R",'MAPA DE RIESGOS'!$H427,"C",'MAPA DE RIESGOS'!$AF427),"")</f>
        <v/>
      </c>
      <c r="AN60" s="368" t="str">
        <f>IF(AND('MAPA DE RIESGOS'!$AP428="Alta",'MAPA DE RIESGOS'!$AR428="Menor"),CONCATENATE("R",'MAPA DE RIESGOS'!$H428,"C",'MAPA DE RIESGOS'!$AF428),"")</f>
        <v/>
      </c>
      <c r="AO60" s="368" t="str">
        <f>IF(AND('MAPA DE RIESGOS'!$AP429="Alta",'MAPA DE RIESGOS'!$AR429="Menor"),CONCATENATE("R",'MAPA DE RIESGOS'!$H429,"C",'MAPA DE RIESGOS'!$AF429),"")</f>
        <v/>
      </c>
      <c r="AP60" s="368" t="str">
        <f>IF(AND('MAPA DE RIESGOS'!$AP430="Alta",'MAPA DE RIESGOS'!$AR430="Menor"),CONCATENATE("R",'MAPA DE RIESGOS'!$H430,"C",'MAPA DE RIESGOS'!$AF430),"")</f>
        <v/>
      </c>
      <c r="AQ60" s="368" t="str">
        <f>IF(AND('MAPA DE RIESGOS'!$AP431="Alta",'MAPA DE RIESGOS'!$AR431="Menor"),CONCATENATE("R",'MAPA DE RIESGOS'!$H431,"C",'MAPA DE RIESGOS'!$AF431),"")</f>
        <v/>
      </c>
      <c r="AR60" s="368" t="str">
        <f>IF(AND('MAPA DE RIESGOS'!$AP432="Alta",'MAPA DE RIESGOS'!$AR432="Menor"),CONCATENATE("R",'MAPA DE RIESGOS'!$H432,"C",'MAPA DE RIESGOS'!$AF432),"")</f>
        <v/>
      </c>
      <c r="AS60" s="369" t="str">
        <f>IF(AND('MAPA DE RIESGOS'!$AP433="Alta",'MAPA DE RIESGOS'!$AR433="Menor"),CONCATENATE("R",'MAPA DE RIESGOS'!$H433,"C",'MAPA DE RIESGOS'!$AF433),"")</f>
        <v/>
      </c>
      <c r="AT60" s="355" t="str">
        <f>IF(AND('MAPA DE RIESGOS'!$AP416="Alta",'MAPA DE RIESGOS'!$AR416="Moderado"),CONCATENATE("R",'MAPA DE RIESGOS'!$H416,"C",'MAPA DE RIESGOS'!$AF416),"")</f>
        <v/>
      </c>
      <c r="AU60" s="355" t="str">
        <f>IF(AND('MAPA DE RIESGOS'!$AP417="Alta",'MAPA DE RIESGOS'!$AR417="Moderado"),CONCATENATE("R",'MAPA DE RIESGOS'!$H417,"C",'MAPA DE RIESGOS'!$AF417),"")</f>
        <v/>
      </c>
      <c r="AV60" s="355" t="str">
        <f>IF(AND('MAPA DE RIESGOS'!$AP418="Alta",'MAPA DE RIESGOS'!$AR418="Moderado"),CONCATENATE("R",'MAPA DE RIESGOS'!$H418,"C",'MAPA DE RIESGOS'!$AF418),"")</f>
        <v/>
      </c>
      <c r="AW60" s="355" t="str">
        <f>IF(AND('MAPA DE RIESGOS'!$AP419="Alta",'MAPA DE RIESGOS'!$AR419="Moderado"),CONCATENATE("R",'MAPA DE RIESGOS'!$H419,"C",'MAPA DE RIESGOS'!$AF419),"")</f>
        <v/>
      </c>
      <c r="AX60" s="355" t="str">
        <f>IF(AND('MAPA DE RIESGOS'!$AP420="Alta",'MAPA DE RIESGOS'!$AR420="Moderado"),CONCATENATE("R",'MAPA DE RIESGOS'!$H420,"C",'MAPA DE RIESGOS'!$AF420),"")</f>
        <v/>
      </c>
      <c r="AY60" s="355" t="str">
        <f>IF(AND('MAPA DE RIESGOS'!$AP421="Alta",'MAPA DE RIESGOS'!$AR421="Moderado"),CONCATENATE("R",'MAPA DE RIESGOS'!$H421,"C",'MAPA DE RIESGOS'!$AF421),"")</f>
        <v/>
      </c>
      <c r="AZ60" s="355" t="str">
        <f>IF(AND('MAPA DE RIESGOS'!$AP422="Alta",'MAPA DE RIESGOS'!$AR422="Moderado"),CONCATENATE("R",'MAPA DE RIESGOS'!$H422,"C",'MAPA DE RIESGOS'!$AF422),"")</f>
        <v/>
      </c>
      <c r="BA60" s="355" t="str">
        <f>IF(AND('MAPA DE RIESGOS'!$AP423="Alta",'MAPA DE RIESGOS'!$AR423="Moderado"),CONCATENATE("R",'MAPA DE RIESGOS'!$H423,"C",'MAPA DE RIESGOS'!$AF423),"")</f>
        <v/>
      </c>
      <c r="BB60" s="355" t="str">
        <f>IF(AND('MAPA DE RIESGOS'!$AP424="Alta",'MAPA DE RIESGOS'!$AR424="Moderado"),CONCATENATE("R",'MAPA DE RIESGOS'!$H424,"C",'MAPA DE RIESGOS'!$AF424),"")</f>
        <v/>
      </c>
      <c r="BC60" s="355" t="str">
        <f>IF(AND('MAPA DE RIESGOS'!$AP425="Alta",'MAPA DE RIESGOS'!$AR425="Moderado"),CONCATENATE("R",'MAPA DE RIESGOS'!$H425,"C",'MAPA DE RIESGOS'!$AF425),"")</f>
        <v/>
      </c>
      <c r="BD60" s="355" t="str">
        <f>IF(AND('MAPA DE RIESGOS'!$AP426="Alta",'MAPA DE RIESGOS'!$AR426="Moderado"),CONCATENATE("R",'MAPA DE RIESGOS'!$H426,"C",'MAPA DE RIESGOS'!$AF426),"")</f>
        <v/>
      </c>
      <c r="BE60" s="355" t="str">
        <f>IF(AND('MAPA DE RIESGOS'!$AP427="Alta",'MAPA DE RIESGOS'!$AR427="Moderado"),CONCATENATE("R",'MAPA DE RIESGOS'!$H427,"C",'MAPA DE RIESGOS'!$AF427),"")</f>
        <v/>
      </c>
      <c r="BF60" s="355" t="str">
        <f>IF(AND('MAPA DE RIESGOS'!$AP428="Alta",'MAPA DE RIESGOS'!$AR428="Moderado"),CONCATENATE("R",'MAPA DE RIESGOS'!$H428,"C",'MAPA DE RIESGOS'!$AF428),"")</f>
        <v/>
      </c>
      <c r="BG60" s="355" t="str">
        <f>IF(AND('MAPA DE RIESGOS'!$AP429="Alta",'MAPA DE RIESGOS'!$AR429="Moderado"),CONCATENATE("R",'MAPA DE RIESGOS'!$H429,"C",'MAPA DE RIESGOS'!$AF429),"")</f>
        <v/>
      </c>
      <c r="BH60" s="355" t="str">
        <f>IF(AND('MAPA DE RIESGOS'!$AP430="Alta",'MAPA DE RIESGOS'!$AR430="Moderado"),CONCATENATE("R",'MAPA DE RIESGOS'!$H430,"C",'MAPA DE RIESGOS'!$AF430),"")</f>
        <v/>
      </c>
      <c r="BI60" s="355" t="str">
        <f>IF(AND('MAPA DE RIESGOS'!$AP431="Alta",'MAPA DE RIESGOS'!$AR431="Moderado"),CONCATENATE("R",'MAPA DE RIESGOS'!$H431,"C",'MAPA DE RIESGOS'!$AF431),"")</f>
        <v/>
      </c>
      <c r="BJ60" s="355" t="str">
        <f>IF(AND('MAPA DE RIESGOS'!$AP432="Alta",'MAPA DE RIESGOS'!$AR432="Moderado"),CONCATENATE("R",'MAPA DE RIESGOS'!$H432,"C",'MAPA DE RIESGOS'!$AF432),"")</f>
        <v/>
      </c>
      <c r="BK60" s="356" t="str">
        <f>IF(AND('MAPA DE RIESGOS'!$AP433="Alta",'MAPA DE RIESGOS'!$AR433="Moderado"),CONCATENATE("R",'MAPA DE RIESGOS'!$H433,"C",'MAPA DE RIESGOS'!$AF433),"")</f>
        <v/>
      </c>
      <c r="BL60" s="355" t="str">
        <f>IF(AND('MAPA DE RIESGOS'!$AP416="Alta",'MAPA DE RIESGOS'!$AR416="Mayor"),CONCATENATE("R",'MAPA DE RIESGOS'!$H416,"C",'MAPA DE RIESGOS'!$AF416),"")</f>
        <v/>
      </c>
      <c r="BM60" s="355" t="str">
        <f>IF(AND('MAPA DE RIESGOS'!$AP417="Alta",'MAPA DE RIESGOS'!$AR417="Mayor"),CONCATENATE("R",'MAPA DE RIESGOS'!$H417,"C",'MAPA DE RIESGOS'!$AF417),"")</f>
        <v/>
      </c>
      <c r="BN60" s="355" t="str">
        <f>IF(AND('MAPA DE RIESGOS'!$AP418="Alta",'MAPA DE RIESGOS'!$AR418="Mayor"),CONCATENATE("R",'MAPA DE RIESGOS'!$H418,"C",'MAPA DE RIESGOS'!$AF418),"")</f>
        <v/>
      </c>
      <c r="BO60" s="355" t="str">
        <f>IF(AND('MAPA DE RIESGOS'!$AP419="Alta",'MAPA DE RIESGOS'!$AR419="Mayor"),CONCATENATE("R",'MAPA DE RIESGOS'!$H419,"C",'MAPA DE RIESGOS'!$AF419),"")</f>
        <v/>
      </c>
      <c r="BP60" s="355" t="str">
        <f>IF(AND('MAPA DE RIESGOS'!$AP420="Alta",'MAPA DE RIESGOS'!$AR420="Mayor"),CONCATENATE("R",'MAPA DE RIESGOS'!$H420,"C",'MAPA DE RIESGOS'!$AF420),"")</f>
        <v/>
      </c>
      <c r="BQ60" s="355" t="str">
        <f>IF(AND('MAPA DE RIESGOS'!$AP421="Alta",'MAPA DE RIESGOS'!$AR421="Mayor"),CONCATENATE("R",'MAPA DE RIESGOS'!$H421,"C",'MAPA DE RIESGOS'!$AF421),"")</f>
        <v/>
      </c>
      <c r="BR60" s="355" t="str">
        <f>IF(AND('MAPA DE RIESGOS'!$AP422="Alta",'MAPA DE RIESGOS'!$AR422="Mayor"),CONCATENATE("R",'MAPA DE RIESGOS'!$H422,"C",'MAPA DE RIESGOS'!$AF422),"")</f>
        <v/>
      </c>
      <c r="BS60" s="355" t="str">
        <f>IF(AND('MAPA DE RIESGOS'!$AP423="Alta",'MAPA DE RIESGOS'!$AR423="Mayor"),CONCATENATE("R",'MAPA DE RIESGOS'!$H423,"C",'MAPA DE RIESGOS'!$AF423),"")</f>
        <v/>
      </c>
      <c r="BT60" s="355" t="str">
        <f>IF(AND('MAPA DE RIESGOS'!$AP424="Alta",'MAPA DE RIESGOS'!$AR424="Mayor"),CONCATENATE("R",'MAPA DE RIESGOS'!$H424,"C",'MAPA DE RIESGOS'!$AF424),"")</f>
        <v/>
      </c>
      <c r="BU60" s="355" t="str">
        <f>IF(AND('MAPA DE RIESGOS'!$AP425="Alta",'MAPA DE RIESGOS'!$AR425="Mayor"),CONCATENATE("R",'MAPA DE RIESGOS'!$H425,"C",'MAPA DE RIESGOS'!$AF425),"")</f>
        <v/>
      </c>
      <c r="BV60" s="355" t="str">
        <f>IF(AND('MAPA DE RIESGOS'!$AP426="Alta",'MAPA DE RIESGOS'!$AR426="Mayor"),CONCATENATE("R",'MAPA DE RIESGOS'!$H426,"C",'MAPA DE RIESGOS'!$AF426),"")</f>
        <v/>
      </c>
      <c r="BW60" s="355" t="str">
        <f>IF(AND('MAPA DE RIESGOS'!$AP427="Alta",'MAPA DE RIESGOS'!$AR427="Mayor"),CONCATENATE("R",'MAPA DE RIESGOS'!$H427,"C",'MAPA DE RIESGOS'!$AF427),"")</f>
        <v/>
      </c>
      <c r="BX60" s="355" t="str">
        <f>IF(AND('MAPA DE RIESGOS'!$AP428="Alta",'MAPA DE RIESGOS'!$AR428="Mayor"),CONCATENATE("R",'MAPA DE RIESGOS'!$H428,"C",'MAPA DE RIESGOS'!$AF428),"")</f>
        <v/>
      </c>
      <c r="BY60" s="355" t="str">
        <f>IF(AND('MAPA DE RIESGOS'!$AP429="Alta",'MAPA DE RIESGOS'!$AR429="Mayor"),CONCATENATE("R",'MAPA DE RIESGOS'!$H429,"C",'MAPA DE RIESGOS'!$AF429),"")</f>
        <v/>
      </c>
      <c r="BZ60" s="355" t="str">
        <f>IF(AND('MAPA DE RIESGOS'!$AP430="Alta",'MAPA DE RIESGOS'!$AR430="Mayor"),CONCATENATE("R",'MAPA DE RIESGOS'!$H430,"C",'MAPA DE RIESGOS'!$AF430),"")</f>
        <v/>
      </c>
      <c r="CA60" s="355" t="str">
        <f>IF(AND('MAPA DE RIESGOS'!$AP431="Alta",'MAPA DE RIESGOS'!$AR431="Mayor"),CONCATENATE("R",'MAPA DE RIESGOS'!$H431,"C",'MAPA DE RIESGOS'!$AF431),"")</f>
        <v/>
      </c>
      <c r="CB60" s="355" t="str">
        <f>IF(AND('MAPA DE RIESGOS'!$AP432="Alta",'MAPA DE RIESGOS'!$AR432="Mayor"),CONCATENATE("R",'MAPA DE RIESGOS'!$H432,"C",'MAPA DE RIESGOS'!$AF432),"")</f>
        <v/>
      </c>
      <c r="CC60" s="356" t="str">
        <f>IF(AND('MAPA DE RIESGOS'!$AP433="Alta",'MAPA DE RIESGOS'!$AR433="Mayor"),CONCATENATE("R",'MAPA DE RIESGOS'!$H433,"C",'MAPA DE RIESGOS'!$AF433),"")</f>
        <v/>
      </c>
      <c r="CD60" s="357" t="str">
        <f>IF(AND('MAPA DE RIESGOS'!$AP416="Alta",'MAPA DE RIESGOS'!$AR416="Catastrófico"),CONCATENATE("R",'MAPA DE RIESGOS'!$H416,"C",'MAPA DE RIESGOS'!$AF416),"")</f>
        <v/>
      </c>
      <c r="CE60" s="357" t="str">
        <f>IF(AND('MAPA DE RIESGOS'!$AP417="Alta",'MAPA DE RIESGOS'!$AR417="Catastrófico"),CONCATENATE("R",'MAPA DE RIESGOS'!$H417,"C",'MAPA DE RIESGOS'!$AF417),"")</f>
        <v/>
      </c>
      <c r="CF60" s="357" t="str">
        <f>IF(AND('MAPA DE RIESGOS'!$AP418="Alta",'MAPA DE RIESGOS'!$AR418="Catastrófico"),CONCATENATE("R",'MAPA DE RIESGOS'!$H418,"C",'MAPA DE RIESGOS'!$AF418),"")</f>
        <v/>
      </c>
      <c r="CG60" s="357" t="str">
        <f>IF(AND('MAPA DE RIESGOS'!$AP419="Alta",'MAPA DE RIESGOS'!$AR419="Catastrófico"),CONCATENATE("R",'MAPA DE RIESGOS'!$H419,"C",'MAPA DE RIESGOS'!$AF419),"")</f>
        <v/>
      </c>
      <c r="CH60" s="357" t="str">
        <f>IF(AND('MAPA DE RIESGOS'!$AP420="Alta",'MAPA DE RIESGOS'!$AR420="Catastrófico"),CONCATENATE("R",'MAPA DE RIESGOS'!$H420,"C",'MAPA DE RIESGOS'!$AF420),"")</f>
        <v/>
      </c>
      <c r="CI60" s="357" t="str">
        <f>IF(AND('MAPA DE RIESGOS'!$AP421="Alta",'MAPA DE RIESGOS'!$AR421="Catastrófico"),CONCATENATE("R",'MAPA DE RIESGOS'!$H421,"C",'MAPA DE RIESGOS'!$AF421),"")</f>
        <v/>
      </c>
      <c r="CJ60" s="357" t="str">
        <f>IF(AND('MAPA DE RIESGOS'!$AP422="Alta",'MAPA DE RIESGOS'!$AR422="Catastrófico"),CONCATENATE("R",'MAPA DE RIESGOS'!$H422,"C",'MAPA DE RIESGOS'!$AF422),"")</f>
        <v/>
      </c>
      <c r="CK60" s="357" t="str">
        <f>IF(AND('MAPA DE RIESGOS'!$AP423="Alta",'MAPA DE RIESGOS'!$AR423="Catastrófico"),CONCATENATE("R",'MAPA DE RIESGOS'!$H423,"C",'MAPA DE RIESGOS'!$AF423),"")</f>
        <v/>
      </c>
      <c r="CL60" s="357" t="str">
        <f>IF(AND('MAPA DE RIESGOS'!$AP424="Alta",'MAPA DE RIESGOS'!$AR424="Catastrófico"),CONCATENATE("R",'MAPA DE RIESGOS'!$H424,"C",'MAPA DE RIESGOS'!$AF424),"")</f>
        <v/>
      </c>
      <c r="CM60" s="357" t="str">
        <f>IF(AND('MAPA DE RIESGOS'!$AP425="Alta",'MAPA DE RIESGOS'!$AR425="Catastrófico"),CONCATENATE("R",'MAPA DE RIESGOS'!$H425,"C",'MAPA DE RIESGOS'!$AF425),"")</f>
        <v/>
      </c>
      <c r="CN60" s="357" t="str">
        <f>IF(AND('MAPA DE RIESGOS'!$AP426="Alta",'MAPA DE RIESGOS'!$AR426="Catastrófico"),CONCATENATE("R",'MAPA DE RIESGOS'!$H426,"C",'MAPA DE RIESGOS'!$AF426),"")</f>
        <v/>
      </c>
      <c r="CO60" s="357" t="str">
        <f>IF(AND('MAPA DE RIESGOS'!$AP427="Alta",'MAPA DE RIESGOS'!$AR427="Catastrófico"),CONCATENATE("R",'MAPA DE RIESGOS'!$H427,"C",'MAPA DE RIESGOS'!$AF427),"")</f>
        <v/>
      </c>
      <c r="CP60" s="357" t="str">
        <f>IF(AND('MAPA DE RIESGOS'!$AP428="Alta",'MAPA DE RIESGOS'!$AR428="Catastrófico"),CONCATENATE("R",'MAPA DE RIESGOS'!$H428,"C",'MAPA DE RIESGOS'!$AF428),"")</f>
        <v/>
      </c>
      <c r="CQ60" s="357" t="str">
        <f>IF(AND('MAPA DE RIESGOS'!$AP429="Alta",'MAPA DE RIESGOS'!$AR429="Catastrófico"),CONCATENATE("R",'MAPA DE RIESGOS'!$H429,"C",'MAPA DE RIESGOS'!$AF429),"")</f>
        <v/>
      </c>
      <c r="CR60" s="357" t="str">
        <f>IF(AND('MAPA DE RIESGOS'!$AP430="Alta",'MAPA DE RIESGOS'!$AR430="Catastrófico"),CONCATENATE("R",'MAPA DE RIESGOS'!$H430,"C",'MAPA DE RIESGOS'!$AF430),"")</f>
        <v/>
      </c>
      <c r="CS60" s="357" t="str">
        <f>IF(AND('MAPA DE RIESGOS'!$AP431="Alta",'MAPA DE RIESGOS'!$AR431="Catastrófico"),CONCATENATE("R",'MAPA DE RIESGOS'!$H431,"C",'MAPA DE RIESGOS'!$AF431),"")</f>
        <v/>
      </c>
      <c r="CT60" s="357" t="str">
        <f>IF(AND('MAPA DE RIESGOS'!$AP432="Alta",'MAPA DE RIESGOS'!$AR432="Catastrófico"),CONCATENATE("R",'MAPA DE RIESGOS'!$H432,"C",'MAPA DE RIESGOS'!$AF432),"")</f>
        <v/>
      </c>
      <c r="CU60" s="358" t="str">
        <f>IF(AND('MAPA DE RIESGOS'!$AP433="Alta",'MAPA DE RIESGOS'!$AR433="Catastrófico"),CONCATENATE("R",'MAPA DE RIESGOS'!$H433,"C",'MAPA DE RIESGOS'!$AF433),"")</f>
        <v/>
      </c>
      <c r="CV60" s="67"/>
      <c r="CW60" s="915"/>
      <c r="CX60" s="916"/>
      <c r="CY60" s="916"/>
      <c r="CZ60" s="916"/>
      <c r="DA60" s="916"/>
      <c r="DB60" s="917"/>
    </row>
    <row r="61" spans="2:106" ht="32.5" customHeight="1">
      <c r="B61" s="893"/>
      <c r="C61" s="893"/>
      <c r="D61" s="894"/>
      <c r="E61" s="882"/>
      <c r="F61" s="883"/>
      <c r="G61" s="883"/>
      <c r="H61" s="883"/>
      <c r="I61" s="883"/>
      <c r="J61" s="367" t="str">
        <f>IF(AND('MAPA DE RIESGOS'!$AP434="Alta",'MAPA DE RIESGOS'!$AR434="Leve"),CONCATENATE("R",'MAPA DE RIESGOS'!$H434,"C",'MAPA DE RIESGOS'!$AF434),"")</f>
        <v/>
      </c>
      <c r="K61" s="368" t="str">
        <f>IF(AND('MAPA DE RIESGOS'!$AP435="Alta",'MAPA DE RIESGOS'!$AR435="Leve"),CONCATENATE("R",'MAPA DE RIESGOS'!$H435,"C",'MAPA DE RIESGOS'!$AF435),"")</f>
        <v/>
      </c>
      <c r="L61" s="368" t="str">
        <f>IF(AND('MAPA DE RIESGOS'!$AP436="Alta",'MAPA DE RIESGOS'!$AR436="Leve"),CONCATENATE("R",'MAPA DE RIESGOS'!$H436,"C",'MAPA DE RIESGOS'!$AF436),"")</f>
        <v/>
      </c>
      <c r="M61" s="368" t="str">
        <f>IF(AND('MAPA DE RIESGOS'!$AP437="Alta",'MAPA DE RIESGOS'!$AR437="Leve"),CONCATENATE("R",'MAPA DE RIESGOS'!$H437,"C",'MAPA DE RIESGOS'!$AF437),"")</f>
        <v/>
      </c>
      <c r="N61" s="368" t="str">
        <f>IF(AND('MAPA DE RIESGOS'!$AP438="Alta",'MAPA DE RIESGOS'!$AR438="Leve"),CONCATENATE("R",'MAPA DE RIESGOS'!$H438,"C",'MAPA DE RIESGOS'!$AF438),"")</f>
        <v/>
      </c>
      <c r="O61" s="368" t="str">
        <f>IF(AND('MAPA DE RIESGOS'!$AP439="Alta",'MAPA DE RIESGOS'!$AR439="Leve"),CONCATENATE("R",'MAPA DE RIESGOS'!$H439,"C",'MAPA DE RIESGOS'!$AF439),"")</f>
        <v/>
      </c>
      <c r="P61" s="368" t="str">
        <f>IF(AND('MAPA DE RIESGOS'!$AP440="Alta",'MAPA DE RIESGOS'!$AR440="Leve"),CONCATENATE("R",'MAPA DE RIESGOS'!$H440,"C",'MAPA DE RIESGOS'!$AF440),"")</f>
        <v/>
      </c>
      <c r="Q61" s="368" t="str">
        <f>IF(AND('MAPA DE RIESGOS'!$AP441="Alta",'MAPA DE RIESGOS'!$AR441="Leve"),CONCATENATE("R",'MAPA DE RIESGOS'!$H441,"C",'MAPA DE RIESGOS'!$AF441),"")</f>
        <v/>
      </c>
      <c r="R61" s="368" t="str">
        <f>IF(AND('MAPA DE RIESGOS'!$AP442="Alta",'MAPA DE RIESGOS'!$AR442="Leve"),CONCATENATE("R",'MAPA DE RIESGOS'!$H442,"C",'MAPA DE RIESGOS'!$AF442),"")</f>
        <v/>
      </c>
      <c r="S61" s="368" t="str">
        <f>IF(AND('MAPA DE RIESGOS'!$AP443="Alta",'MAPA DE RIESGOS'!$AR443="Leve"),CONCATENATE("R",'MAPA DE RIESGOS'!$H443,"C",'MAPA DE RIESGOS'!$AF443),"")</f>
        <v/>
      </c>
      <c r="T61" s="368" t="str">
        <f>IF(AND('MAPA DE RIESGOS'!$AP444="Alta",'MAPA DE RIESGOS'!$AR444="Leve"),CONCATENATE("R",'MAPA DE RIESGOS'!$H444,"C",'MAPA DE RIESGOS'!$AF444),"")</f>
        <v/>
      </c>
      <c r="U61" s="368" t="str">
        <f>IF(AND('MAPA DE RIESGOS'!$AP445="Alta",'MAPA DE RIESGOS'!$AR445="Leve"),CONCATENATE("R",'MAPA DE RIESGOS'!$H445,"C",'MAPA DE RIESGOS'!$AF445),"")</f>
        <v/>
      </c>
      <c r="V61" s="368" t="str">
        <f>IF(AND('MAPA DE RIESGOS'!$AP446="Alta",'MAPA DE RIESGOS'!$AR446="Leve"),CONCATENATE("R",'MAPA DE RIESGOS'!$H446,"C",'MAPA DE RIESGOS'!$AF446),"")</f>
        <v/>
      </c>
      <c r="W61" s="368" t="str">
        <f>IF(AND('MAPA DE RIESGOS'!$AP447="Alta",'MAPA DE RIESGOS'!$AR447="Leve"),CONCATENATE("R",'MAPA DE RIESGOS'!$H447,"C",'MAPA DE RIESGOS'!$AF447),"")</f>
        <v/>
      </c>
      <c r="X61" s="368" t="str">
        <f>IF(AND('MAPA DE RIESGOS'!$AP448="Alta",'MAPA DE RIESGOS'!$AR448="Leve"),CONCATENATE("R",'MAPA DE RIESGOS'!$H448,"C",'MAPA DE RIESGOS'!$AF448),"")</f>
        <v/>
      </c>
      <c r="Y61" s="368" t="str">
        <f>IF(AND('MAPA DE RIESGOS'!$AP449="Alta",'MAPA DE RIESGOS'!$AR449="Leve"),CONCATENATE("R",'MAPA DE RIESGOS'!$H449,"C",'MAPA DE RIESGOS'!$AF449),"")</f>
        <v/>
      </c>
      <c r="Z61" s="368" t="str">
        <f>IF(AND('MAPA DE RIESGOS'!$AP450="Alta",'MAPA DE RIESGOS'!$AR450="Leve"),CONCATENATE("R",'MAPA DE RIESGOS'!$H450,"C",'MAPA DE RIESGOS'!$AF450),"")</f>
        <v/>
      </c>
      <c r="AA61" s="368" t="str">
        <f>IF(AND('MAPA DE RIESGOS'!$AP451="Alta",'MAPA DE RIESGOS'!$AR451="Leve"),CONCATENATE("R",'MAPA DE RIESGOS'!$H451,"C",'MAPA DE RIESGOS'!$AF451),"")</f>
        <v/>
      </c>
      <c r="AB61" s="367" t="str">
        <f>IF(AND('MAPA DE RIESGOS'!$AP434="Alta",'MAPA DE RIESGOS'!$AR434="Menor"),CONCATENATE("R",'MAPA DE RIESGOS'!$H434,"C",'MAPA DE RIESGOS'!$AF434),"")</f>
        <v/>
      </c>
      <c r="AC61" s="368" t="str">
        <f>IF(AND('MAPA DE RIESGOS'!$AP435="Alta",'MAPA DE RIESGOS'!$AR435="Menor"),CONCATENATE("R",'MAPA DE RIESGOS'!$H435,"C",'MAPA DE RIESGOS'!$AF435),"")</f>
        <v/>
      </c>
      <c r="AD61" s="368" t="str">
        <f>IF(AND('MAPA DE RIESGOS'!$AP436="Alta",'MAPA DE RIESGOS'!$AR436="Menor"),CONCATENATE("R",'MAPA DE RIESGOS'!$H436,"C",'MAPA DE RIESGOS'!$AF436),"")</f>
        <v/>
      </c>
      <c r="AE61" s="368" t="str">
        <f>IF(AND('MAPA DE RIESGOS'!$AP437="Alta",'MAPA DE RIESGOS'!$AR437="Menor"),CONCATENATE("R",'MAPA DE RIESGOS'!$H437,"C",'MAPA DE RIESGOS'!$AF437),"")</f>
        <v/>
      </c>
      <c r="AF61" s="368" t="str">
        <f>IF(AND('MAPA DE RIESGOS'!$AP438="Alta",'MAPA DE RIESGOS'!$AR438="Menor"),CONCATENATE("R",'MAPA DE RIESGOS'!$H438,"C",'MAPA DE RIESGOS'!$AF438),"")</f>
        <v/>
      </c>
      <c r="AG61" s="368" t="str">
        <f>IF(AND('MAPA DE RIESGOS'!$AP439="Alta",'MAPA DE RIESGOS'!$AR439="Menor"),CONCATENATE("R",'MAPA DE RIESGOS'!$H439,"C",'MAPA DE RIESGOS'!$AF439),"")</f>
        <v/>
      </c>
      <c r="AH61" s="368" t="str">
        <f>IF(AND('MAPA DE RIESGOS'!$AP440="Alta",'MAPA DE RIESGOS'!$AR440="Menor"),CONCATENATE("R",'MAPA DE RIESGOS'!$H440,"C",'MAPA DE RIESGOS'!$AF440),"")</f>
        <v/>
      </c>
      <c r="AI61" s="368" t="str">
        <f>IF(AND('MAPA DE RIESGOS'!$AP441="Alta",'MAPA DE RIESGOS'!$AR441="Menor"),CONCATENATE("R",'MAPA DE RIESGOS'!$H441,"C",'MAPA DE RIESGOS'!$AF441),"")</f>
        <v/>
      </c>
      <c r="AJ61" s="368" t="str">
        <f>IF(AND('MAPA DE RIESGOS'!$AP442="Alta",'MAPA DE RIESGOS'!$AR442="Menor"),CONCATENATE("R",'MAPA DE RIESGOS'!$H442,"C",'MAPA DE RIESGOS'!$AF442),"")</f>
        <v/>
      </c>
      <c r="AK61" s="368" t="str">
        <f>IF(AND('MAPA DE RIESGOS'!$AP443="Alta",'MAPA DE RIESGOS'!$AR443="Menor"),CONCATENATE("R",'MAPA DE RIESGOS'!$H443,"C",'MAPA DE RIESGOS'!$AF443),"")</f>
        <v/>
      </c>
      <c r="AL61" s="368" t="str">
        <f>IF(AND('MAPA DE RIESGOS'!$AP444="Alta",'MAPA DE RIESGOS'!$AR444="Menor"),CONCATENATE("R",'MAPA DE RIESGOS'!$H444,"C",'MAPA DE RIESGOS'!$AF444),"")</f>
        <v/>
      </c>
      <c r="AM61" s="368" t="str">
        <f>IF(AND('MAPA DE RIESGOS'!$AP445="Alta",'MAPA DE RIESGOS'!$AR445="Menor"),CONCATENATE("R",'MAPA DE RIESGOS'!$H445,"C",'MAPA DE RIESGOS'!$AF445),"")</f>
        <v/>
      </c>
      <c r="AN61" s="368" t="str">
        <f>IF(AND('MAPA DE RIESGOS'!$AP446="Alta",'MAPA DE RIESGOS'!$AR446="Menor"),CONCATENATE("R",'MAPA DE RIESGOS'!$H446,"C",'MAPA DE RIESGOS'!$AF446),"")</f>
        <v/>
      </c>
      <c r="AO61" s="368" t="str">
        <f>IF(AND('MAPA DE RIESGOS'!$AP447="Alta",'MAPA DE RIESGOS'!$AR447="Menor"),CONCATENATE("R",'MAPA DE RIESGOS'!$H447,"C",'MAPA DE RIESGOS'!$AF447),"")</f>
        <v/>
      </c>
      <c r="AP61" s="368" t="str">
        <f>IF(AND('MAPA DE RIESGOS'!$AP448="Alta",'MAPA DE RIESGOS'!$AR448="Menor"),CONCATENATE("R",'MAPA DE RIESGOS'!$H448,"C",'MAPA DE RIESGOS'!$AF448),"")</f>
        <v/>
      </c>
      <c r="AQ61" s="368" t="str">
        <f>IF(AND('MAPA DE RIESGOS'!$AP449="Alta",'MAPA DE RIESGOS'!$AR449="Menor"),CONCATENATE("R",'MAPA DE RIESGOS'!$H449,"C",'MAPA DE RIESGOS'!$AF449),"")</f>
        <v/>
      </c>
      <c r="AR61" s="368" t="str">
        <f>IF(AND('MAPA DE RIESGOS'!$AP450="Alta",'MAPA DE RIESGOS'!$AR450="Menor"),CONCATENATE("R",'MAPA DE RIESGOS'!$H450,"C",'MAPA DE RIESGOS'!$AF450),"")</f>
        <v/>
      </c>
      <c r="AS61" s="369" t="str">
        <f>IF(AND('MAPA DE RIESGOS'!$AP451="Alta",'MAPA DE RIESGOS'!$AR451="Menor"),CONCATENATE("R",'MAPA DE RIESGOS'!$H451,"C",'MAPA DE RIESGOS'!$AF451),"")</f>
        <v/>
      </c>
      <c r="AT61" s="355" t="str">
        <f>IF(AND('MAPA DE RIESGOS'!$AP434="Alta",'MAPA DE RIESGOS'!$AR434="Moderado"),CONCATENATE("R",'MAPA DE RIESGOS'!$H434,"C",'MAPA DE RIESGOS'!$AF434),"")</f>
        <v/>
      </c>
      <c r="AU61" s="355" t="str">
        <f>IF(AND('MAPA DE RIESGOS'!$AP435="Alta",'MAPA DE RIESGOS'!$AR435="Moderado"),CONCATENATE("R",'MAPA DE RIESGOS'!$H435,"C",'MAPA DE RIESGOS'!$AF435),"")</f>
        <v/>
      </c>
      <c r="AV61" s="355" t="str">
        <f>IF(AND('MAPA DE RIESGOS'!$AP436="Alta",'MAPA DE RIESGOS'!$AR436="Moderado"),CONCATENATE("R",'MAPA DE RIESGOS'!$H436,"C",'MAPA DE RIESGOS'!$AF436),"")</f>
        <v/>
      </c>
      <c r="AW61" s="355" t="str">
        <f>IF(AND('MAPA DE RIESGOS'!$AP437="Alta",'MAPA DE RIESGOS'!$AR437="Moderado"),CONCATENATE("R",'MAPA DE RIESGOS'!$H437,"C",'MAPA DE RIESGOS'!$AF437),"")</f>
        <v/>
      </c>
      <c r="AX61" s="355" t="str">
        <f>IF(AND('MAPA DE RIESGOS'!$AP438="Alta",'MAPA DE RIESGOS'!$AR438="Moderado"),CONCATENATE("R",'MAPA DE RIESGOS'!$H438,"C",'MAPA DE RIESGOS'!$AF438),"")</f>
        <v/>
      </c>
      <c r="AY61" s="355" t="str">
        <f>IF(AND('MAPA DE RIESGOS'!$AP439="Alta",'MAPA DE RIESGOS'!$AR439="Moderado"),CONCATENATE("R",'MAPA DE RIESGOS'!$H439,"C",'MAPA DE RIESGOS'!$AF439),"")</f>
        <v/>
      </c>
      <c r="AZ61" s="355" t="str">
        <f>IF(AND('MAPA DE RIESGOS'!$AP440="Alta",'MAPA DE RIESGOS'!$AR440="Moderado"),CONCATENATE("R",'MAPA DE RIESGOS'!$H440,"C",'MAPA DE RIESGOS'!$AF440),"")</f>
        <v/>
      </c>
      <c r="BA61" s="355" t="str">
        <f>IF(AND('MAPA DE RIESGOS'!$AP441="Alta",'MAPA DE RIESGOS'!$AR441="Moderado"),CONCATENATE("R",'MAPA DE RIESGOS'!$H441,"C",'MAPA DE RIESGOS'!$AF441),"")</f>
        <v/>
      </c>
      <c r="BB61" s="355" t="str">
        <f>IF(AND('MAPA DE RIESGOS'!$AP442="Alta",'MAPA DE RIESGOS'!$AR442="Moderado"),CONCATENATE("R",'MAPA DE RIESGOS'!$H442,"C",'MAPA DE RIESGOS'!$AF442),"")</f>
        <v/>
      </c>
      <c r="BC61" s="355" t="str">
        <f>IF(AND('MAPA DE RIESGOS'!$AP443="Alta",'MAPA DE RIESGOS'!$AR443="Moderado"),CONCATENATE("R",'MAPA DE RIESGOS'!$H443,"C",'MAPA DE RIESGOS'!$AF443),"")</f>
        <v/>
      </c>
      <c r="BD61" s="355" t="str">
        <f>IF(AND('MAPA DE RIESGOS'!$AP444="Alta",'MAPA DE RIESGOS'!$AR444="Moderado"),CONCATENATE("R",'MAPA DE RIESGOS'!$H444,"C",'MAPA DE RIESGOS'!$AF444),"")</f>
        <v/>
      </c>
      <c r="BE61" s="355" t="str">
        <f>IF(AND('MAPA DE RIESGOS'!$AP445="Alta",'MAPA DE RIESGOS'!$AR445="Moderado"),CONCATENATE("R",'MAPA DE RIESGOS'!$H445,"C",'MAPA DE RIESGOS'!$AF445),"")</f>
        <v/>
      </c>
      <c r="BF61" s="355" t="str">
        <f>IF(AND('MAPA DE RIESGOS'!$AP446="Alta",'MAPA DE RIESGOS'!$AR446="Moderado"),CONCATENATE("R",'MAPA DE RIESGOS'!$H446,"C",'MAPA DE RIESGOS'!$AF446),"")</f>
        <v/>
      </c>
      <c r="BG61" s="355" t="str">
        <f>IF(AND('MAPA DE RIESGOS'!$AP447="Alta",'MAPA DE RIESGOS'!$AR447="Moderado"),CONCATENATE("R",'MAPA DE RIESGOS'!$H447,"C",'MAPA DE RIESGOS'!$AF447),"")</f>
        <v/>
      </c>
      <c r="BH61" s="355" t="str">
        <f>IF(AND('MAPA DE RIESGOS'!$AP448="Alta",'MAPA DE RIESGOS'!$AR448="Moderado"),CONCATENATE("R",'MAPA DE RIESGOS'!$H448,"C",'MAPA DE RIESGOS'!$AF448),"")</f>
        <v/>
      </c>
      <c r="BI61" s="355" t="str">
        <f>IF(AND('MAPA DE RIESGOS'!$AP449="Alta",'MAPA DE RIESGOS'!$AR449="Moderado"),CONCATENATE("R",'MAPA DE RIESGOS'!$H449,"C",'MAPA DE RIESGOS'!$AF449),"")</f>
        <v/>
      </c>
      <c r="BJ61" s="355" t="str">
        <f>IF(AND('MAPA DE RIESGOS'!$AP450="Alta",'MAPA DE RIESGOS'!$AR450="Moderado"),CONCATENATE("R",'MAPA DE RIESGOS'!$H450,"C",'MAPA DE RIESGOS'!$AF450),"")</f>
        <v/>
      </c>
      <c r="BK61" s="356" t="str">
        <f>IF(AND('MAPA DE RIESGOS'!$AP451="Alta",'MAPA DE RIESGOS'!$AR451="Moderado"),CONCATENATE("R",'MAPA DE RIESGOS'!$H451,"C",'MAPA DE RIESGOS'!$AF451),"")</f>
        <v/>
      </c>
      <c r="BL61" s="355" t="str">
        <f>IF(AND('MAPA DE RIESGOS'!$AP434="Alta",'MAPA DE RIESGOS'!$AR434="Mayor"),CONCATENATE("R",'MAPA DE RIESGOS'!$H434,"C",'MAPA DE RIESGOS'!$AF434),"")</f>
        <v/>
      </c>
      <c r="BM61" s="355" t="str">
        <f>IF(AND('MAPA DE RIESGOS'!$AP435="Alta",'MAPA DE RIESGOS'!$AR435="Mayor"),CONCATENATE("R",'MAPA DE RIESGOS'!$H435,"C",'MAPA DE RIESGOS'!$AF435),"")</f>
        <v/>
      </c>
      <c r="BN61" s="355" t="str">
        <f>IF(AND('MAPA DE RIESGOS'!$AP436="Alta",'MAPA DE RIESGOS'!$AR436="Mayor"),CONCATENATE("R",'MAPA DE RIESGOS'!$H436,"C",'MAPA DE RIESGOS'!$AF436),"")</f>
        <v/>
      </c>
      <c r="BO61" s="355" t="str">
        <f>IF(AND('MAPA DE RIESGOS'!$AP437="Alta",'MAPA DE RIESGOS'!$AR437="Mayor"),CONCATENATE("R",'MAPA DE RIESGOS'!$H437,"C",'MAPA DE RIESGOS'!$AF437),"")</f>
        <v/>
      </c>
      <c r="BP61" s="355" t="str">
        <f>IF(AND('MAPA DE RIESGOS'!$AP438="Alta",'MAPA DE RIESGOS'!$AR438="Mayor"),CONCATENATE("R",'MAPA DE RIESGOS'!$H438,"C",'MAPA DE RIESGOS'!$AF438),"")</f>
        <v/>
      </c>
      <c r="BQ61" s="355" t="str">
        <f>IF(AND('MAPA DE RIESGOS'!$AP439="Alta",'MAPA DE RIESGOS'!$AR439="Mayor"),CONCATENATE("R",'MAPA DE RIESGOS'!$H439,"C",'MAPA DE RIESGOS'!$AF439),"")</f>
        <v/>
      </c>
      <c r="BR61" s="355" t="str">
        <f>IF(AND('MAPA DE RIESGOS'!$AP440="Alta",'MAPA DE RIESGOS'!$AR440="Mayor"),CONCATENATE("R",'MAPA DE RIESGOS'!$H440,"C",'MAPA DE RIESGOS'!$AF440),"")</f>
        <v/>
      </c>
      <c r="BS61" s="355" t="str">
        <f>IF(AND('MAPA DE RIESGOS'!$AP441="Alta",'MAPA DE RIESGOS'!$AR441="Mayor"),CONCATENATE("R",'MAPA DE RIESGOS'!$H441,"C",'MAPA DE RIESGOS'!$AF441),"")</f>
        <v/>
      </c>
      <c r="BT61" s="355" t="str">
        <f>IF(AND('MAPA DE RIESGOS'!$AP442="Alta",'MAPA DE RIESGOS'!$AR442="Mayor"),CONCATENATE("R",'MAPA DE RIESGOS'!$H442,"C",'MAPA DE RIESGOS'!$AF442),"")</f>
        <v/>
      </c>
      <c r="BU61" s="355" t="str">
        <f>IF(AND('MAPA DE RIESGOS'!$AP443="Alta",'MAPA DE RIESGOS'!$AR443="Mayor"),CONCATENATE("R",'MAPA DE RIESGOS'!$H443,"C",'MAPA DE RIESGOS'!$AF443),"")</f>
        <v/>
      </c>
      <c r="BV61" s="355" t="str">
        <f>IF(AND('MAPA DE RIESGOS'!$AP444="Alta",'MAPA DE RIESGOS'!$AR444="Mayor"),CONCATENATE("R",'MAPA DE RIESGOS'!$H444,"C",'MAPA DE RIESGOS'!$AF444),"")</f>
        <v/>
      </c>
      <c r="BW61" s="355" t="str">
        <f>IF(AND('MAPA DE RIESGOS'!$AP445="Alta",'MAPA DE RIESGOS'!$AR445="Mayor"),CONCATENATE("R",'MAPA DE RIESGOS'!$H445,"C",'MAPA DE RIESGOS'!$AF445),"")</f>
        <v/>
      </c>
      <c r="BX61" s="355" t="str">
        <f>IF(AND('MAPA DE RIESGOS'!$AP446="Alta",'MAPA DE RIESGOS'!$AR446="Mayor"),CONCATENATE("R",'MAPA DE RIESGOS'!$H446,"C",'MAPA DE RIESGOS'!$AF446),"")</f>
        <v/>
      </c>
      <c r="BY61" s="355" t="str">
        <f>IF(AND('MAPA DE RIESGOS'!$AP447="Alta",'MAPA DE RIESGOS'!$AR447="Mayor"),CONCATENATE("R",'MAPA DE RIESGOS'!$H447,"C",'MAPA DE RIESGOS'!$AF447),"")</f>
        <v/>
      </c>
      <c r="BZ61" s="355" t="str">
        <f>IF(AND('MAPA DE RIESGOS'!$AP448="Alta",'MAPA DE RIESGOS'!$AR448="Mayor"),CONCATENATE("R",'MAPA DE RIESGOS'!$H448,"C",'MAPA DE RIESGOS'!$AF448),"")</f>
        <v/>
      </c>
      <c r="CA61" s="355" t="str">
        <f>IF(AND('MAPA DE RIESGOS'!$AP449="Alta",'MAPA DE RIESGOS'!$AR449="Mayor"),CONCATENATE("R",'MAPA DE RIESGOS'!$H449,"C",'MAPA DE RIESGOS'!$AF449),"")</f>
        <v/>
      </c>
      <c r="CB61" s="355" t="str">
        <f>IF(AND('MAPA DE RIESGOS'!$AP450="Alta",'MAPA DE RIESGOS'!$AR450="Mayor"),CONCATENATE("R",'MAPA DE RIESGOS'!$H450,"C",'MAPA DE RIESGOS'!$AF450),"")</f>
        <v/>
      </c>
      <c r="CC61" s="356" t="str">
        <f>IF(AND('MAPA DE RIESGOS'!$AP451="Alta",'MAPA DE RIESGOS'!$AR451="Mayor"),CONCATENATE("R",'MAPA DE RIESGOS'!$H451,"C",'MAPA DE RIESGOS'!$AF451),"")</f>
        <v/>
      </c>
      <c r="CD61" s="357" t="str">
        <f>IF(AND('MAPA DE RIESGOS'!$AP434="Alta",'MAPA DE RIESGOS'!$AR434="Catastrófico"),CONCATENATE("R",'MAPA DE RIESGOS'!$H434,"C",'MAPA DE RIESGOS'!$AF434),"")</f>
        <v/>
      </c>
      <c r="CE61" s="357" t="str">
        <f>IF(AND('MAPA DE RIESGOS'!$AP435="Alta",'MAPA DE RIESGOS'!$AR435="Catastrófico"),CONCATENATE("R",'MAPA DE RIESGOS'!$H435,"C",'MAPA DE RIESGOS'!$AF435),"")</f>
        <v/>
      </c>
      <c r="CF61" s="357" t="str">
        <f>IF(AND('MAPA DE RIESGOS'!$AP436="Alta",'MAPA DE RIESGOS'!$AR436="Catastrófico"),CONCATENATE("R",'MAPA DE RIESGOS'!$H436,"C",'MAPA DE RIESGOS'!$AF436),"")</f>
        <v/>
      </c>
      <c r="CG61" s="357" t="str">
        <f>IF(AND('MAPA DE RIESGOS'!$AP437="Alta",'MAPA DE RIESGOS'!$AR437="Catastrófico"),CONCATENATE("R",'MAPA DE RIESGOS'!$H437,"C",'MAPA DE RIESGOS'!$AF437),"")</f>
        <v/>
      </c>
      <c r="CH61" s="357" t="str">
        <f>IF(AND('MAPA DE RIESGOS'!$AP438="Alta",'MAPA DE RIESGOS'!$AR438="Catastrófico"),CONCATENATE("R",'MAPA DE RIESGOS'!$H438,"C",'MAPA DE RIESGOS'!$AF438),"")</f>
        <v/>
      </c>
      <c r="CI61" s="357" t="str">
        <f>IF(AND('MAPA DE RIESGOS'!$AP439="Alta",'MAPA DE RIESGOS'!$AR439="Catastrófico"),CONCATENATE("R",'MAPA DE RIESGOS'!$H439,"C",'MAPA DE RIESGOS'!$AF439),"")</f>
        <v/>
      </c>
      <c r="CJ61" s="357" t="str">
        <f>IF(AND('MAPA DE RIESGOS'!$AP440="Alta",'MAPA DE RIESGOS'!$AR440="Catastrófico"),CONCATENATE("R",'MAPA DE RIESGOS'!$H440,"C",'MAPA DE RIESGOS'!$AF440),"")</f>
        <v/>
      </c>
      <c r="CK61" s="357" t="str">
        <f>IF(AND('MAPA DE RIESGOS'!$AP441="Alta",'MAPA DE RIESGOS'!$AR441="Catastrófico"),CONCATENATE("R",'MAPA DE RIESGOS'!$H441,"C",'MAPA DE RIESGOS'!$AF441),"")</f>
        <v/>
      </c>
      <c r="CL61" s="357" t="str">
        <f>IF(AND('MAPA DE RIESGOS'!$AP442="Alta",'MAPA DE RIESGOS'!$AR442="Catastrófico"),CONCATENATE("R",'MAPA DE RIESGOS'!$H442,"C",'MAPA DE RIESGOS'!$AF442),"")</f>
        <v/>
      </c>
      <c r="CM61" s="357" t="str">
        <f>IF(AND('MAPA DE RIESGOS'!$AP443="Alta",'MAPA DE RIESGOS'!$AR443="Catastrófico"),CONCATENATE("R",'MAPA DE RIESGOS'!$H443,"C",'MAPA DE RIESGOS'!$AF443),"")</f>
        <v/>
      </c>
      <c r="CN61" s="357" t="str">
        <f>IF(AND('MAPA DE RIESGOS'!$AP444="Alta",'MAPA DE RIESGOS'!$AR444="Catastrófico"),CONCATENATE("R",'MAPA DE RIESGOS'!$H444,"C",'MAPA DE RIESGOS'!$AF444),"")</f>
        <v/>
      </c>
      <c r="CO61" s="357" t="str">
        <f>IF(AND('MAPA DE RIESGOS'!$AP445="Alta",'MAPA DE RIESGOS'!$AR445="Catastrófico"),CONCATENATE("R",'MAPA DE RIESGOS'!$H445,"C",'MAPA DE RIESGOS'!$AF445),"")</f>
        <v/>
      </c>
      <c r="CP61" s="357" t="str">
        <f>IF(AND('MAPA DE RIESGOS'!$AP446="Alta",'MAPA DE RIESGOS'!$AR446="Catastrófico"),CONCATENATE("R",'MAPA DE RIESGOS'!$H446,"C",'MAPA DE RIESGOS'!$AF446),"")</f>
        <v/>
      </c>
      <c r="CQ61" s="357" t="str">
        <f>IF(AND('MAPA DE RIESGOS'!$AP447="Alta",'MAPA DE RIESGOS'!$AR447="Catastrófico"),CONCATENATE("R",'MAPA DE RIESGOS'!$H447,"C",'MAPA DE RIESGOS'!$AF447),"")</f>
        <v/>
      </c>
      <c r="CR61" s="357" t="str">
        <f>IF(AND('MAPA DE RIESGOS'!$AP448="Alta",'MAPA DE RIESGOS'!$AR448="Catastrófico"),CONCATENATE("R",'MAPA DE RIESGOS'!$H448,"C",'MAPA DE RIESGOS'!$AF448),"")</f>
        <v/>
      </c>
      <c r="CS61" s="357" t="str">
        <f>IF(AND('MAPA DE RIESGOS'!$AP449="Alta",'MAPA DE RIESGOS'!$AR449="Catastrófico"),CONCATENATE("R",'MAPA DE RIESGOS'!$H449,"C",'MAPA DE RIESGOS'!$AF449),"")</f>
        <v/>
      </c>
      <c r="CT61" s="357" t="str">
        <f>IF(AND('MAPA DE RIESGOS'!$AP450="Alta",'MAPA DE RIESGOS'!$AR450="Catastrófico"),CONCATENATE("R",'MAPA DE RIESGOS'!$H450,"C",'MAPA DE RIESGOS'!$AF450),"")</f>
        <v/>
      </c>
      <c r="CU61" s="358" t="str">
        <f>IF(AND('MAPA DE RIESGOS'!$AP451="Alta",'MAPA DE RIESGOS'!$AR451="Catastrófico"),CONCATENATE("R",'MAPA DE RIESGOS'!$H451,"C",'MAPA DE RIESGOS'!$AF451),"")</f>
        <v/>
      </c>
      <c r="CV61" s="67"/>
      <c r="CW61" s="915"/>
      <c r="CX61" s="916"/>
      <c r="CY61" s="916"/>
      <c r="CZ61" s="916"/>
      <c r="DA61" s="916"/>
      <c r="DB61" s="917"/>
    </row>
    <row r="62" spans="2:106" ht="32.5" customHeight="1">
      <c r="B62" s="893"/>
      <c r="C62" s="893"/>
      <c r="D62" s="894"/>
      <c r="E62" s="882"/>
      <c r="F62" s="883"/>
      <c r="G62" s="883"/>
      <c r="H62" s="883"/>
      <c r="I62" s="883"/>
      <c r="J62" s="367" t="str">
        <f>IF(AND('MAPA DE RIESGOS'!$AP452="Alta",'MAPA DE RIESGOS'!$AR452="Leve"),CONCATENATE("R",'MAPA DE RIESGOS'!$H452,"C",'MAPA DE RIESGOS'!$AF452),"")</f>
        <v/>
      </c>
      <c r="K62" s="368" t="str">
        <f>IF(AND('MAPA DE RIESGOS'!$AP453="Alta",'MAPA DE RIESGOS'!$AR453="Leve"),CONCATENATE("R",'MAPA DE RIESGOS'!$H453,"C",'MAPA DE RIESGOS'!$AF453),"")</f>
        <v/>
      </c>
      <c r="L62" s="368" t="str">
        <f>IF(AND('MAPA DE RIESGOS'!$AP454="Alta",'MAPA DE RIESGOS'!$AR454="Leve"),CONCATENATE("R",'MAPA DE RIESGOS'!$H454,"C",'MAPA DE RIESGOS'!$AF454),"")</f>
        <v/>
      </c>
      <c r="M62" s="368" t="str">
        <f>IF(AND('MAPA DE RIESGOS'!$AP455="Alta",'MAPA DE RIESGOS'!$AR455="Leve"),CONCATENATE("R",'MAPA DE RIESGOS'!$H455,"C",'MAPA DE RIESGOS'!$AF455),"")</f>
        <v/>
      </c>
      <c r="N62" s="368" t="str">
        <f>IF(AND('MAPA DE RIESGOS'!$AP456="Alta",'MAPA DE RIESGOS'!$AR456="Leve"),CONCATENATE("R",'MAPA DE RIESGOS'!$H456,"C",'MAPA DE RIESGOS'!$AF456),"")</f>
        <v/>
      </c>
      <c r="O62" s="368" t="str">
        <f>IF(AND('MAPA DE RIESGOS'!$AP457="Alta",'MAPA DE RIESGOS'!$AR457="Leve"),CONCATENATE("R",'MAPA DE RIESGOS'!$H457,"C",'MAPA DE RIESGOS'!$AF457),"")</f>
        <v/>
      </c>
      <c r="P62" s="368" t="str">
        <f>IF(AND('MAPA DE RIESGOS'!$AP458="Alta",'MAPA DE RIESGOS'!$AR458="Leve"),CONCATENATE("R",'MAPA DE RIESGOS'!$H458,"C",'MAPA DE RIESGOS'!$AF458),"")</f>
        <v/>
      </c>
      <c r="Q62" s="368" t="str">
        <f>IF(AND('MAPA DE RIESGOS'!$AP459="Alta",'MAPA DE RIESGOS'!$AR459="Leve"),CONCATENATE("R",'MAPA DE RIESGOS'!$H459,"C",'MAPA DE RIESGOS'!$AF459),"")</f>
        <v/>
      </c>
      <c r="R62" s="368" t="str">
        <f>IF(AND('MAPA DE RIESGOS'!$AP460="Alta",'MAPA DE RIESGOS'!$AR460="Leve"),CONCATENATE("R",'MAPA DE RIESGOS'!$H460,"C",'MAPA DE RIESGOS'!$AF460),"")</f>
        <v/>
      </c>
      <c r="S62" s="368" t="str">
        <f>IF(AND('MAPA DE RIESGOS'!$AP461="Alta",'MAPA DE RIESGOS'!$AR461="Leve"),CONCATENATE("R",'MAPA DE RIESGOS'!$H461,"C",'MAPA DE RIESGOS'!$AF461),"")</f>
        <v/>
      </c>
      <c r="T62" s="368" t="str">
        <f>IF(AND('MAPA DE RIESGOS'!$AP462="Alta",'MAPA DE RIESGOS'!$AR462="Leve"),CONCATENATE("R",'MAPA DE RIESGOS'!$H462,"C",'MAPA DE RIESGOS'!$AF462),"")</f>
        <v/>
      </c>
      <c r="U62" s="368" t="str">
        <f>IF(AND('MAPA DE RIESGOS'!$AP463="Alta",'MAPA DE RIESGOS'!$AR463="Leve"),CONCATENATE("R",'MAPA DE RIESGOS'!$H463,"C",'MAPA DE RIESGOS'!$AF463),"")</f>
        <v/>
      </c>
      <c r="V62" s="368" t="str">
        <f>IF(AND('MAPA DE RIESGOS'!$AP464="Alta",'MAPA DE RIESGOS'!$AR464="Leve"),CONCATENATE("R",'MAPA DE RIESGOS'!$H464,"C",'MAPA DE RIESGOS'!$AF464),"")</f>
        <v/>
      </c>
      <c r="W62" s="368" t="str">
        <f>IF(AND('MAPA DE RIESGOS'!$AP465="Alta",'MAPA DE RIESGOS'!$AR465="Leve"),CONCATENATE("R",'MAPA DE RIESGOS'!$H465,"C",'MAPA DE RIESGOS'!$AF465),"")</f>
        <v/>
      </c>
      <c r="X62" s="368" t="str">
        <f>IF(AND('MAPA DE RIESGOS'!$AP466="Alta",'MAPA DE RIESGOS'!$AR466="Leve"),CONCATENATE("R",'MAPA DE RIESGOS'!$H466,"C",'MAPA DE RIESGOS'!$AF466),"")</f>
        <v/>
      </c>
      <c r="Y62" s="368" t="str">
        <f>IF(AND('MAPA DE RIESGOS'!$AP467="Alta",'MAPA DE RIESGOS'!$AR467="Leve"),CONCATENATE("R",'MAPA DE RIESGOS'!$H467,"C",'MAPA DE RIESGOS'!$AF467),"")</f>
        <v/>
      </c>
      <c r="Z62" s="368" t="str">
        <f>IF(AND('MAPA DE RIESGOS'!$AP468="Alta",'MAPA DE RIESGOS'!$AR468="Leve"),CONCATENATE("R",'MAPA DE RIESGOS'!$H468,"C",'MAPA DE RIESGOS'!$AF468),"")</f>
        <v/>
      </c>
      <c r="AA62" s="368" t="str">
        <f>IF(AND('MAPA DE RIESGOS'!$AP469="Alta",'MAPA DE RIESGOS'!$AR469="Leve"),CONCATENATE("R",'MAPA DE RIESGOS'!$H469,"C",'MAPA DE RIESGOS'!$AF469),"")</f>
        <v/>
      </c>
      <c r="AB62" s="367" t="str">
        <f>IF(AND('MAPA DE RIESGOS'!$AP452="Alta",'MAPA DE RIESGOS'!$AR452="Menor"),CONCATENATE("R",'MAPA DE RIESGOS'!$H452,"C",'MAPA DE RIESGOS'!$AF452),"")</f>
        <v/>
      </c>
      <c r="AC62" s="368" t="str">
        <f>IF(AND('MAPA DE RIESGOS'!$AP453="Alta",'MAPA DE RIESGOS'!$AR453="Menor"),CONCATENATE("R",'MAPA DE RIESGOS'!$H453,"C",'MAPA DE RIESGOS'!$AF453),"")</f>
        <v/>
      </c>
      <c r="AD62" s="368" t="str">
        <f>IF(AND('MAPA DE RIESGOS'!$AP454="Alta",'MAPA DE RIESGOS'!$AR454="Menor"),CONCATENATE("R",'MAPA DE RIESGOS'!$H454,"C",'MAPA DE RIESGOS'!$AF454),"")</f>
        <v/>
      </c>
      <c r="AE62" s="368" t="str">
        <f>IF(AND('MAPA DE RIESGOS'!$AP455="Alta",'MAPA DE RIESGOS'!$AR455="Menor"),CONCATENATE("R",'MAPA DE RIESGOS'!$H455,"C",'MAPA DE RIESGOS'!$AF455),"")</f>
        <v/>
      </c>
      <c r="AF62" s="368" t="str">
        <f>IF(AND('MAPA DE RIESGOS'!$AP456="Alta",'MAPA DE RIESGOS'!$AR456="Menor"),CONCATENATE("R",'MAPA DE RIESGOS'!$H456,"C",'MAPA DE RIESGOS'!$AF456),"")</f>
        <v/>
      </c>
      <c r="AG62" s="368" t="str">
        <f>IF(AND('MAPA DE RIESGOS'!$AP457="Alta",'MAPA DE RIESGOS'!$AR457="Menor"),CONCATENATE("R",'MAPA DE RIESGOS'!$H457,"C",'MAPA DE RIESGOS'!$AF457),"")</f>
        <v/>
      </c>
      <c r="AH62" s="368" t="str">
        <f>IF(AND('MAPA DE RIESGOS'!$AP458="Alta",'MAPA DE RIESGOS'!$AR458="Menor"),CONCATENATE("R",'MAPA DE RIESGOS'!$H458,"C",'MAPA DE RIESGOS'!$AF458),"")</f>
        <v/>
      </c>
      <c r="AI62" s="368" t="str">
        <f>IF(AND('MAPA DE RIESGOS'!$AP459="Alta",'MAPA DE RIESGOS'!$AR459="Menor"),CONCATENATE("R",'MAPA DE RIESGOS'!$H459,"C",'MAPA DE RIESGOS'!$AF459),"")</f>
        <v/>
      </c>
      <c r="AJ62" s="368" t="str">
        <f>IF(AND('MAPA DE RIESGOS'!$AP460="Alta",'MAPA DE RIESGOS'!$AR460="Menor"),CONCATENATE("R",'MAPA DE RIESGOS'!$H460,"C",'MAPA DE RIESGOS'!$AF460),"")</f>
        <v/>
      </c>
      <c r="AK62" s="368" t="str">
        <f>IF(AND('MAPA DE RIESGOS'!$AP461="Alta",'MAPA DE RIESGOS'!$AR461="Menor"),CONCATENATE("R",'MAPA DE RIESGOS'!$H461,"C",'MAPA DE RIESGOS'!$AF461),"")</f>
        <v/>
      </c>
      <c r="AL62" s="368" t="str">
        <f>IF(AND('MAPA DE RIESGOS'!$AP462="Alta",'MAPA DE RIESGOS'!$AR462="Menor"),CONCATENATE("R",'MAPA DE RIESGOS'!$H462,"C",'MAPA DE RIESGOS'!$AF462),"")</f>
        <v/>
      </c>
      <c r="AM62" s="368" t="str">
        <f>IF(AND('MAPA DE RIESGOS'!$AP463="Alta",'MAPA DE RIESGOS'!$AR463="Menor"),CONCATENATE("R",'MAPA DE RIESGOS'!$H463,"C",'MAPA DE RIESGOS'!$AF463),"")</f>
        <v/>
      </c>
      <c r="AN62" s="368" t="str">
        <f>IF(AND('MAPA DE RIESGOS'!$AP464="Alta",'MAPA DE RIESGOS'!$AR464="Menor"),CONCATENATE("R",'MAPA DE RIESGOS'!$H464,"C",'MAPA DE RIESGOS'!$AF464),"")</f>
        <v/>
      </c>
      <c r="AO62" s="368" t="str">
        <f>IF(AND('MAPA DE RIESGOS'!$AP465="Alta",'MAPA DE RIESGOS'!$AR465="Menor"),CONCATENATE("R",'MAPA DE RIESGOS'!$H465,"C",'MAPA DE RIESGOS'!$AF465),"")</f>
        <v/>
      </c>
      <c r="AP62" s="368" t="str">
        <f>IF(AND('MAPA DE RIESGOS'!$AP466="Alta",'MAPA DE RIESGOS'!$AR466="Menor"),CONCATENATE("R",'MAPA DE RIESGOS'!$H466,"C",'MAPA DE RIESGOS'!$AF466),"")</f>
        <v/>
      </c>
      <c r="AQ62" s="368" t="str">
        <f>IF(AND('MAPA DE RIESGOS'!$AP467="Alta",'MAPA DE RIESGOS'!$AR467="Menor"),CONCATENATE("R",'MAPA DE RIESGOS'!$H467,"C",'MAPA DE RIESGOS'!$AF467),"")</f>
        <v/>
      </c>
      <c r="AR62" s="368" t="str">
        <f>IF(AND('MAPA DE RIESGOS'!$AP468="Alta",'MAPA DE RIESGOS'!$AR468="Menor"),CONCATENATE("R",'MAPA DE RIESGOS'!$H468,"C",'MAPA DE RIESGOS'!$AF468),"")</f>
        <v/>
      </c>
      <c r="AS62" s="369" t="str">
        <f>IF(AND('MAPA DE RIESGOS'!$AP469="Alta",'MAPA DE RIESGOS'!$AR469="Menor"),CONCATENATE("R",'MAPA DE RIESGOS'!$H469,"C",'MAPA DE RIESGOS'!$AF469),"")</f>
        <v/>
      </c>
      <c r="AT62" s="355" t="str">
        <f>IF(AND('MAPA DE RIESGOS'!$AP452="Alta",'MAPA DE RIESGOS'!$AR452="Moderado"),CONCATENATE("R",'MAPA DE RIESGOS'!$H452,"C",'MAPA DE RIESGOS'!$AF452),"")</f>
        <v/>
      </c>
      <c r="AU62" s="355" t="str">
        <f>IF(AND('MAPA DE RIESGOS'!$AP453="Alta",'MAPA DE RIESGOS'!$AR453="Moderado"),CONCATENATE("R",'MAPA DE RIESGOS'!$H453,"C",'MAPA DE RIESGOS'!$AF453),"")</f>
        <v/>
      </c>
      <c r="AV62" s="355" t="str">
        <f>IF(AND('MAPA DE RIESGOS'!$AP454="Alta",'MAPA DE RIESGOS'!$AR454="Moderado"),CONCATENATE("R",'MAPA DE RIESGOS'!$H454,"C",'MAPA DE RIESGOS'!$AF454),"")</f>
        <v/>
      </c>
      <c r="AW62" s="355" t="str">
        <f>IF(AND('MAPA DE RIESGOS'!$AP455="Alta",'MAPA DE RIESGOS'!$AR455="Moderado"),CONCATENATE("R",'MAPA DE RIESGOS'!$H455,"C",'MAPA DE RIESGOS'!$AF455),"")</f>
        <v/>
      </c>
      <c r="AX62" s="355" t="str">
        <f>IF(AND('MAPA DE RIESGOS'!$AP456="Alta",'MAPA DE RIESGOS'!$AR456="Moderado"),CONCATENATE("R",'MAPA DE RIESGOS'!$H456,"C",'MAPA DE RIESGOS'!$AF456),"")</f>
        <v/>
      </c>
      <c r="AY62" s="355" t="str">
        <f>IF(AND('MAPA DE RIESGOS'!$AP457="Alta",'MAPA DE RIESGOS'!$AR457="Moderado"),CONCATENATE("R",'MAPA DE RIESGOS'!$H457,"C",'MAPA DE RIESGOS'!$AF457),"")</f>
        <v/>
      </c>
      <c r="AZ62" s="355" t="str">
        <f>IF(AND('MAPA DE RIESGOS'!$AP458="Alta",'MAPA DE RIESGOS'!$AR458="Moderado"),CONCATENATE("R",'MAPA DE RIESGOS'!$H458,"C",'MAPA DE RIESGOS'!$AF458),"")</f>
        <v/>
      </c>
      <c r="BA62" s="355" t="str">
        <f>IF(AND('MAPA DE RIESGOS'!$AP459="Alta",'MAPA DE RIESGOS'!$AR459="Moderado"),CONCATENATE("R",'MAPA DE RIESGOS'!$H459,"C",'MAPA DE RIESGOS'!$AF459),"")</f>
        <v/>
      </c>
      <c r="BB62" s="355" t="str">
        <f>IF(AND('MAPA DE RIESGOS'!$AP460="Alta",'MAPA DE RIESGOS'!$AR460="Moderado"),CONCATENATE("R",'MAPA DE RIESGOS'!$H460,"C",'MAPA DE RIESGOS'!$AF460),"")</f>
        <v/>
      </c>
      <c r="BC62" s="355" t="str">
        <f>IF(AND('MAPA DE RIESGOS'!$AP461="Alta",'MAPA DE RIESGOS'!$AR461="Moderado"),CONCATENATE("R",'MAPA DE RIESGOS'!$H461,"C",'MAPA DE RIESGOS'!$AF461),"")</f>
        <v/>
      </c>
      <c r="BD62" s="355" t="str">
        <f>IF(AND('MAPA DE RIESGOS'!$AP462="Alta",'MAPA DE RIESGOS'!$AR462="Moderado"),CONCATENATE("R",'MAPA DE RIESGOS'!$H462,"C",'MAPA DE RIESGOS'!$AF462),"")</f>
        <v/>
      </c>
      <c r="BE62" s="355" t="str">
        <f>IF(AND('MAPA DE RIESGOS'!$AP463="Alta",'MAPA DE RIESGOS'!$AR463="Moderado"),CONCATENATE("R",'MAPA DE RIESGOS'!$H463,"C",'MAPA DE RIESGOS'!$AF463),"")</f>
        <v/>
      </c>
      <c r="BF62" s="355" t="str">
        <f>IF(AND('MAPA DE RIESGOS'!$AP464="Alta",'MAPA DE RIESGOS'!$AR464="Moderado"),CONCATENATE("R",'MAPA DE RIESGOS'!$H464,"C",'MAPA DE RIESGOS'!$AF464),"")</f>
        <v/>
      </c>
      <c r="BG62" s="355" t="str">
        <f>IF(AND('MAPA DE RIESGOS'!$AP465="Alta",'MAPA DE RIESGOS'!$AR465="Moderado"),CONCATENATE("R",'MAPA DE RIESGOS'!$H465,"C",'MAPA DE RIESGOS'!$AF465),"")</f>
        <v/>
      </c>
      <c r="BH62" s="355" t="str">
        <f>IF(AND('MAPA DE RIESGOS'!$AP466="Alta",'MAPA DE RIESGOS'!$AR466="Moderado"),CONCATENATE("R",'MAPA DE RIESGOS'!$H466,"C",'MAPA DE RIESGOS'!$AF466),"")</f>
        <v/>
      </c>
      <c r="BI62" s="355" t="str">
        <f>IF(AND('MAPA DE RIESGOS'!$AP467="Alta",'MAPA DE RIESGOS'!$AR467="Moderado"),CONCATENATE("R",'MAPA DE RIESGOS'!$H467,"C",'MAPA DE RIESGOS'!$AF467),"")</f>
        <v/>
      </c>
      <c r="BJ62" s="355" t="str">
        <f>IF(AND('MAPA DE RIESGOS'!$AP468="Alta",'MAPA DE RIESGOS'!$AR468="Moderado"),CONCATENATE("R",'MAPA DE RIESGOS'!$H468,"C",'MAPA DE RIESGOS'!$AF468),"")</f>
        <v/>
      </c>
      <c r="BK62" s="356" t="str">
        <f>IF(AND('MAPA DE RIESGOS'!$AP469="Alta",'MAPA DE RIESGOS'!$AR469="Moderado"),CONCATENATE("R",'MAPA DE RIESGOS'!$H469,"C",'MAPA DE RIESGOS'!$AF469),"")</f>
        <v/>
      </c>
      <c r="BL62" s="355" t="str">
        <f>IF(AND('MAPA DE RIESGOS'!$AP452="Alta",'MAPA DE RIESGOS'!$AR452="Mayor"),CONCATENATE("R",'MAPA DE RIESGOS'!$H452,"C",'MAPA DE RIESGOS'!$AF452),"")</f>
        <v/>
      </c>
      <c r="BM62" s="355" t="str">
        <f>IF(AND('MAPA DE RIESGOS'!$AP453="Alta",'MAPA DE RIESGOS'!$AR453="Mayor"),CONCATENATE("R",'MAPA DE RIESGOS'!$H453,"C",'MAPA DE RIESGOS'!$AF453),"")</f>
        <v/>
      </c>
      <c r="BN62" s="355" t="str">
        <f>IF(AND('MAPA DE RIESGOS'!$AP454="Alta",'MAPA DE RIESGOS'!$AR454="Mayor"),CONCATENATE("R",'MAPA DE RIESGOS'!$H454,"C",'MAPA DE RIESGOS'!$AF454),"")</f>
        <v/>
      </c>
      <c r="BO62" s="355" t="str">
        <f>IF(AND('MAPA DE RIESGOS'!$AP455="Alta",'MAPA DE RIESGOS'!$AR455="Mayor"),CONCATENATE("R",'MAPA DE RIESGOS'!$H455,"C",'MAPA DE RIESGOS'!$AF455),"")</f>
        <v/>
      </c>
      <c r="BP62" s="355" t="str">
        <f>IF(AND('MAPA DE RIESGOS'!$AP456="Alta",'MAPA DE RIESGOS'!$AR456="Mayor"),CONCATENATE("R",'MAPA DE RIESGOS'!$H456,"C",'MAPA DE RIESGOS'!$AF456),"")</f>
        <v/>
      </c>
      <c r="BQ62" s="355" t="str">
        <f>IF(AND('MAPA DE RIESGOS'!$AP457="Alta",'MAPA DE RIESGOS'!$AR457="Mayor"),CONCATENATE("R",'MAPA DE RIESGOS'!$H457,"C",'MAPA DE RIESGOS'!$AF457),"")</f>
        <v/>
      </c>
      <c r="BR62" s="355" t="str">
        <f>IF(AND('MAPA DE RIESGOS'!$AP458="Alta",'MAPA DE RIESGOS'!$AR458="Mayor"),CONCATENATE("R",'MAPA DE RIESGOS'!$H458,"C",'MAPA DE RIESGOS'!$AF458),"")</f>
        <v/>
      </c>
      <c r="BS62" s="355" t="str">
        <f>IF(AND('MAPA DE RIESGOS'!$AP459="Alta",'MAPA DE RIESGOS'!$AR459="Mayor"),CONCATENATE("R",'MAPA DE RIESGOS'!$H459,"C",'MAPA DE RIESGOS'!$AF459),"")</f>
        <v/>
      </c>
      <c r="BT62" s="355" t="str">
        <f>IF(AND('MAPA DE RIESGOS'!$AP460="Alta",'MAPA DE RIESGOS'!$AR460="Mayor"),CONCATENATE("R",'MAPA DE RIESGOS'!$H460,"C",'MAPA DE RIESGOS'!$AF460),"")</f>
        <v/>
      </c>
      <c r="BU62" s="355" t="str">
        <f>IF(AND('MAPA DE RIESGOS'!$AP461="Alta",'MAPA DE RIESGOS'!$AR461="Mayor"),CONCATENATE("R",'MAPA DE RIESGOS'!$H461,"C",'MAPA DE RIESGOS'!$AF461),"")</f>
        <v/>
      </c>
      <c r="BV62" s="355" t="str">
        <f>IF(AND('MAPA DE RIESGOS'!$AP462="Alta",'MAPA DE RIESGOS'!$AR462="Mayor"),CONCATENATE("R",'MAPA DE RIESGOS'!$H462,"C",'MAPA DE RIESGOS'!$AF462),"")</f>
        <v/>
      </c>
      <c r="BW62" s="355" t="str">
        <f>IF(AND('MAPA DE RIESGOS'!$AP463="Alta",'MAPA DE RIESGOS'!$AR463="Mayor"),CONCATENATE("R",'MAPA DE RIESGOS'!$H463,"C",'MAPA DE RIESGOS'!$AF463),"")</f>
        <v/>
      </c>
      <c r="BX62" s="355" t="str">
        <f>IF(AND('MAPA DE RIESGOS'!$AP464="Alta",'MAPA DE RIESGOS'!$AR464="Mayor"),CONCATENATE("R",'MAPA DE RIESGOS'!$H464,"C",'MAPA DE RIESGOS'!$AF464),"")</f>
        <v/>
      </c>
      <c r="BY62" s="355" t="str">
        <f>IF(AND('MAPA DE RIESGOS'!$AP465="Alta",'MAPA DE RIESGOS'!$AR465="Mayor"),CONCATENATE("R",'MAPA DE RIESGOS'!$H465,"C",'MAPA DE RIESGOS'!$AF465),"")</f>
        <v/>
      </c>
      <c r="BZ62" s="355" t="str">
        <f>IF(AND('MAPA DE RIESGOS'!$AP466="Alta",'MAPA DE RIESGOS'!$AR466="Mayor"),CONCATENATE("R",'MAPA DE RIESGOS'!$H466,"C",'MAPA DE RIESGOS'!$AF466),"")</f>
        <v/>
      </c>
      <c r="CA62" s="355" t="str">
        <f>IF(AND('MAPA DE RIESGOS'!$AP467="Alta",'MAPA DE RIESGOS'!$AR467="Mayor"),CONCATENATE("R",'MAPA DE RIESGOS'!$H467,"C",'MAPA DE RIESGOS'!$AF467),"")</f>
        <v/>
      </c>
      <c r="CB62" s="355" t="str">
        <f>IF(AND('MAPA DE RIESGOS'!$AP468="Alta",'MAPA DE RIESGOS'!$AR468="Mayor"),CONCATENATE("R",'MAPA DE RIESGOS'!$H468,"C",'MAPA DE RIESGOS'!$AF468),"")</f>
        <v/>
      </c>
      <c r="CC62" s="356" t="str">
        <f>IF(AND('MAPA DE RIESGOS'!$AP469="Alta",'MAPA DE RIESGOS'!$AR469="Mayor"),CONCATENATE("R",'MAPA DE RIESGOS'!$H469,"C",'MAPA DE RIESGOS'!$AF469),"")</f>
        <v/>
      </c>
      <c r="CD62" s="357" t="str">
        <f>IF(AND('MAPA DE RIESGOS'!$AP452="Alta",'MAPA DE RIESGOS'!$AR452="Catastrófico"),CONCATENATE("R",'MAPA DE RIESGOS'!$H452,"C",'MAPA DE RIESGOS'!$AF452),"")</f>
        <v/>
      </c>
      <c r="CE62" s="357" t="str">
        <f>IF(AND('MAPA DE RIESGOS'!$AP453="Alta",'MAPA DE RIESGOS'!$AR453="Catastrófico"),CONCATENATE("R",'MAPA DE RIESGOS'!$H453,"C",'MAPA DE RIESGOS'!$AF453),"")</f>
        <v/>
      </c>
      <c r="CF62" s="357" t="str">
        <f>IF(AND('MAPA DE RIESGOS'!$AP454="Alta",'MAPA DE RIESGOS'!$AR454="Catastrófico"),CONCATENATE("R",'MAPA DE RIESGOS'!$H454,"C",'MAPA DE RIESGOS'!$AF454),"")</f>
        <v/>
      </c>
      <c r="CG62" s="357" t="str">
        <f>IF(AND('MAPA DE RIESGOS'!$AP455="Alta",'MAPA DE RIESGOS'!$AR455="Catastrófico"),CONCATENATE("R",'MAPA DE RIESGOS'!$H455,"C",'MAPA DE RIESGOS'!$AF455),"")</f>
        <v/>
      </c>
      <c r="CH62" s="357" t="str">
        <f>IF(AND('MAPA DE RIESGOS'!$AP456="Alta",'MAPA DE RIESGOS'!$AR456="Catastrófico"),CONCATENATE("R",'MAPA DE RIESGOS'!$H456,"C",'MAPA DE RIESGOS'!$AF456),"")</f>
        <v/>
      </c>
      <c r="CI62" s="357" t="str">
        <f>IF(AND('MAPA DE RIESGOS'!$AP457="Alta",'MAPA DE RIESGOS'!$AR457="Catastrófico"),CONCATENATE("R",'MAPA DE RIESGOS'!$H457,"C",'MAPA DE RIESGOS'!$AF457),"")</f>
        <v/>
      </c>
      <c r="CJ62" s="357" t="str">
        <f>IF(AND('MAPA DE RIESGOS'!$AP458="Alta",'MAPA DE RIESGOS'!$AR458="Catastrófico"),CONCATENATE("R",'MAPA DE RIESGOS'!$H458,"C",'MAPA DE RIESGOS'!$AF458),"")</f>
        <v/>
      </c>
      <c r="CK62" s="357" t="str">
        <f>IF(AND('MAPA DE RIESGOS'!$AP459="Alta",'MAPA DE RIESGOS'!$AR459="Catastrófico"),CONCATENATE("R",'MAPA DE RIESGOS'!$H459,"C",'MAPA DE RIESGOS'!$AF459),"")</f>
        <v/>
      </c>
      <c r="CL62" s="357" t="str">
        <f>IF(AND('MAPA DE RIESGOS'!$AP460="Alta",'MAPA DE RIESGOS'!$AR460="Catastrófico"),CONCATENATE("R",'MAPA DE RIESGOS'!$H460,"C",'MAPA DE RIESGOS'!$AF460),"")</f>
        <v/>
      </c>
      <c r="CM62" s="357" t="str">
        <f>IF(AND('MAPA DE RIESGOS'!$AP461="Alta",'MAPA DE RIESGOS'!$AR461="Catastrófico"),CONCATENATE("R",'MAPA DE RIESGOS'!$H461,"C",'MAPA DE RIESGOS'!$AF461),"")</f>
        <v/>
      </c>
      <c r="CN62" s="357" t="str">
        <f>IF(AND('MAPA DE RIESGOS'!$AP462="Alta",'MAPA DE RIESGOS'!$AR462="Catastrófico"),CONCATENATE("R",'MAPA DE RIESGOS'!$H462,"C",'MAPA DE RIESGOS'!$AF462),"")</f>
        <v/>
      </c>
      <c r="CO62" s="357" t="str">
        <f>IF(AND('MAPA DE RIESGOS'!$AP463="Alta",'MAPA DE RIESGOS'!$AR463="Catastrófico"),CONCATENATE("R",'MAPA DE RIESGOS'!$H463,"C",'MAPA DE RIESGOS'!$AF463),"")</f>
        <v/>
      </c>
      <c r="CP62" s="357" t="str">
        <f>IF(AND('MAPA DE RIESGOS'!$AP464="Alta",'MAPA DE RIESGOS'!$AR464="Catastrófico"),CONCATENATE("R",'MAPA DE RIESGOS'!$H464,"C",'MAPA DE RIESGOS'!$AF464),"")</f>
        <v/>
      </c>
      <c r="CQ62" s="357" t="str">
        <f>IF(AND('MAPA DE RIESGOS'!$AP465="Alta",'MAPA DE RIESGOS'!$AR465="Catastrófico"),CONCATENATE("R",'MAPA DE RIESGOS'!$H465,"C",'MAPA DE RIESGOS'!$AF465),"")</f>
        <v/>
      </c>
      <c r="CR62" s="357" t="str">
        <f>IF(AND('MAPA DE RIESGOS'!$AP466="Alta",'MAPA DE RIESGOS'!$AR466="Catastrófico"),CONCATENATE("R",'MAPA DE RIESGOS'!$H466,"C",'MAPA DE RIESGOS'!$AF466),"")</f>
        <v/>
      </c>
      <c r="CS62" s="357" t="str">
        <f>IF(AND('MAPA DE RIESGOS'!$AP467="Alta",'MAPA DE RIESGOS'!$AR467="Catastrófico"),CONCATENATE("R",'MAPA DE RIESGOS'!$H467,"C",'MAPA DE RIESGOS'!$AF467),"")</f>
        <v/>
      </c>
      <c r="CT62" s="357" t="str">
        <f>IF(AND('MAPA DE RIESGOS'!$AP468="Alta",'MAPA DE RIESGOS'!$AR468="Catastrófico"),CONCATENATE("R",'MAPA DE RIESGOS'!$H468,"C",'MAPA DE RIESGOS'!$AF468),"")</f>
        <v/>
      </c>
      <c r="CU62" s="358" t="str">
        <f>IF(AND('MAPA DE RIESGOS'!$AP469="Alta",'MAPA DE RIESGOS'!$AR469="Catastrófico"),CONCATENATE("R",'MAPA DE RIESGOS'!$H469,"C",'MAPA DE RIESGOS'!$AF469),"")</f>
        <v/>
      </c>
      <c r="CV62" s="67"/>
      <c r="CW62" s="915"/>
      <c r="CX62" s="916"/>
      <c r="CY62" s="916"/>
      <c r="CZ62" s="916"/>
      <c r="DA62" s="916"/>
      <c r="DB62" s="917"/>
    </row>
    <row r="63" spans="2:106" ht="32.5" customHeight="1">
      <c r="B63" s="893"/>
      <c r="C63" s="893"/>
      <c r="D63" s="894"/>
      <c r="E63" s="882"/>
      <c r="F63" s="883"/>
      <c r="G63" s="883"/>
      <c r="H63" s="883"/>
      <c r="I63" s="883"/>
      <c r="J63" s="367" t="str">
        <f>IF(AND('MAPA DE RIESGOS'!$AP470="Alta",'MAPA DE RIESGOS'!$AR470="Leve"),CONCATENATE("R",'MAPA DE RIESGOS'!$H470,"C",'MAPA DE RIESGOS'!$AF470),"")</f>
        <v/>
      </c>
      <c r="K63" s="368" t="str">
        <f>IF(AND('MAPA DE RIESGOS'!$AP471="Alta",'MAPA DE RIESGOS'!$AR471="Leve"),CONCATENATE("R",'MAPA DE RIESGOS'!$H471,"C",'MAPA DE RIESGOS'!$AF471),"")</f>
        <v/>
      </c>
      <c r="L63" s="368" t="str">
        <f>IF(AND('MAPA DE RIESGOS'!$AP472="Alta",'MAPA DE RIESGOS'!$AR472="Leve"),CONCATENATE("R",'MAPA DE RIESGOS'!$H472,"C",'MAPA DE RIESGOS'!$AF472),"")</f>
        <v/>
      </c>
      <c r="M63" s="368" t="str">
        <f>IF(AND('MAPA DE RIESGOS'!$AP473="Alta",'MAPA DE RIESGOS'!$AR473="Leve"),CONCATENATE("R",'MAPA DE RIESGOS'!$H473,"C",'MAPA DE RIESGOS'!$AF473),"")</f>
        <v/>
      </c>
      <c r="N63" s="368" t="str">
        <f>IF(AND('MAPA DE RIESGOS'!$AP474="Alta",'MAPA DE RIESGOS'!$AR474="Leve"),CONCATENATE("R",'MAPA DE RIESGOS'!$H474,"C",'MAPA DE RIESGOS'!$AF474),"")</f>
        <v/>
      </c>
      <c r="O63" s="368" t="str">
        <f>IF(AND('MAPA DE RIESGOS'!$AP475="Alta",'MAPA DE RIESGOS'!$AR475="Leve"),CONCATENATE("R",'MAPA DE RIESGOS'!$H475,"C",'MAPA DE RIESGOS'!$AF475),"")</f>
        <v/>
      </c>
      <c r="P63" s="368" t="str">
        <f>IF(AND('MAPA DE RIESGOS'!$AP476="Alta",'MAPA DE RIESGOS'!$AR476="Leve"),CONCATENATE("R",'MAPA DE RIESGOS'!$H476,"C",'MAPA DE RIESGOS'!$AF476),"")</f>
        <v/>
      </c>
      <c r="Q63" s="368" t="str">
        <f>IF(AND('MAPA DE RIESGOS'!$AP477="Alta",'MAPA DE RIESGOS'!$AR477="Leve"),CONCATENATE("R",'MAPA DE RIESGOS'!$H477,"C",'MAPA DE RIESGOS'!$AF477),"")</f>
        <v/>
      </c>
      <c r="R63" s="368" t="str">
        <f>IF(AND('MAPA DE RIESGOS'!$AP478="Alta",'MAPA DE RIESGOS'!$AR478="Leve"),CONCATENATE("R",'MAPA DE RIESGOS'!$H478,"C",'MAPA DE RIESGOS'!$AF478),"")</f>
        <v/>
      </c>
      <c r="S63" s="368" t="str">
        <f>IF(AND('MAPA DE RIESGOS'!$AP479="Alta",'MAPA DE RIESGOS'!$AR479="Leve"),CONCATENATE("R",'MAPA DE RIESGOS'!$H479,"C",'MAPA DE RIESGOS'!$AF479),"")</f>
        <v/>
      </c>
      <c r="T63" s="368" t="str">
        <f>IF(AND('MAPA DE RIESGOS'!$AP480="Alta",'MAPA DE RIESGOS'!$AR480="Leve"),CONCATENATE("R",'MAPA DE RIESGOS'!$H480,"C",'MAPA DE RIESGOS'!$AF480),"")</f>
        <v/>
      </c>
      <c r="U63" s="368" t="str">
        <f>IF(AND('MAPA DE RIESGOS'!$AP481="Alta",'MAPA DE RIESGOS'!$AR481="Leve"),CONCATENATE("R",'MAPA DE RIESGOS'!$H481,"C",'MAPA DE RIESGOS'!$AF481),"")</f>
        <v/>
      </c>
      <c r="V63" s="368" t="str">
        <f>IF(AND('MAPA DE RIESGOS'!$AP482="Alta",'MAPA DE RIESGOS'!$AR482="Leve"),CONCATENATE("R",'MAPA DE RIESGOS'!$H482,"C",'MAPA DE RIESGOS'!$AF482),"")</f>
        <v/>
      </c>
      <c r="W63" s="368" t="str">
        <f>IF(AND('MAPA DE RIESGOS'!$AP483="Alta",'MAPA DE RIESGOS'!$AR483="Leve"),CONCATENATE("R",'MAPA DE RIESGOS'!$H483,"C",'MAPA DE RIESGOS'!$AF483),"")</f>
        <v/>
      </c>
      <c r="X63" s="368" t="str">
        <f>IF(AND('MAPA DE RIESGOS'!$AP484="Alta",'MAPA DE RIESGOS'!$AR484="Leve"),CONCATENATE("R",'MAPA DE RIESGOS'!$H484,"C",'MAPA DE RIESGOS'!$AF484),"")</f>
        <v/>
      </c>
      <c r="Y63" s="368" t="str">
        <f>IF(AND('MAPA DE RIESGOS'!$AP485="Alta",'MAPA DE RIESGOS'!$AR485="Leve"),CONCATENATE("R",'MAPA DE RIESGOS'!$H485,"C",'MAPA DE RIESGOS'!$AF485),"")</f>
        <v/>
      </c>
      <c r="Z63" s="368" t="str">
        <f>IF(AND('MAPA DE RIESGOS'!$AP486="Alta",'MAPA DE RIESGOS'!$AR486="Leve"),CONCATENATE("R",'MAPA DE RIESGOS'!$H486,"C",'MAPA DE RIESGOS'!$AF486),"")</f>
        <v/>
      </c>
      <c r="AA63" s="368" t="str">
        <f>IF(AND('MAPA DE RIESGOS'!$AP487="Alta",'MAPA DE RIESGOS'!$AR487="Leve"),CONCATENATE("R",'MAPA DE RIESGOS'!$H487,"C",'MAPA DE RIESGOS'!$AF487),"")</f>
        <v/>
      </c>
      <c r="AB63" s="367" t="str">
        <f>IF(AND('MAPA DE RIESGOS'!$AP470="Alta",'MAPA DE RIESGOS'!$AR470="Menor"),CONCATENATE("R",'MAPA DE RIESGOS'!$H470,"C",'MAPA DE RIESGOS'!$AF470),"")</f>
        <v/>
      </c>
      <c r="AC63" s="368" t="str">
        <f>IF(AND('MAPA DE RIESGOS'!$AP471="Alta",'MAPA DE RIESGOS'!$AR471="Menor"),CONCATENATE("R",'MAPA DE RIESGOS'!$H471,"C",'MAPA DE RIESGOS'!$AF471),"")</f>
        <v/>
      </c>
      <c r="AD63" s="368" t="str">
        <f>IF(AND('MAPA DE RIESGOS'!$AP472="Alta",'MAPA DE RIESGOS'!$AR472="Menor"),CONCATENATE("R",'MAPA DE RIESGOS'!$H472,"C",'MAPA DE RIESGOS'!$AF472),"")</f>
        <v/>
      </c>
      <c r="AE63" s="368" t="str">
        <f>IF(AND('MAPA DE RIESGOS'!$AP473="Alta",'MAPA DE RIESGOS'!$AR473="Menor"),CONCATENATE("R",'MAPA DE RIESGOS'!$H473,"C",'MAPA DE RIESGOS'!$AF473),"")</f>
        <v/>
      </c>
      <c r="AF63" s="368" t="str">
        <f>IF(AND('MAPA DE RIESGOS'!$AP474="Alta",'MAPA DE RIESGOS'!$AR474="Menor"),CONCATENATE("R",'MAPA DE RIESGOS'!$H474,"C",'MAPA DE RIESGOS'!$AF474),"")</f>
        <v/>
      </c>
      <c r="AG63" s="368" t="str">
        <f>IF(AND('MAPA DE RIESGOS'!$AP475="Alta",'MAPA DE RIESGOS'!$AR475="Menor"),CONCATENATE("R",'MAPA DE RIESGOS'!$H475,"C",'MAPA DE RIESGOS'!$AF475),"")</f>
        <v/>
      </c>
      <c r="AH63" s="368" t="str">
        <f>IF(AND('MAPA DE RIESGOS'!$AP476="Alta",'MAPA DE RIESGOS'!$AR476="Menor"),CONCATENATE("R",'MAPA DE RIESGOS'!$H476,"C",'MAPA DE RIESGOS'!$AF476),"")</f>
        <v/>
      </c>
      <c r="AI63" s="368" t="str">
        <f>IF(AND('MAPA DE RIESGOS'!$AP477="Alta",'MAPA DE RIESGOS'!$AR477="Menor"),CONCATENATE("R",'MAPA DE RIESGOS'!$H477,"C",'MAPA DE RIESGOS'!$AF477),"")</f>
        <v/>
      </c>
      <c r="AJ63" s="368" t="str">
        <f>IF(AND('MAPA DE RIESGOS'!$AP478="Alta",'MAPA DE RIESGOS'!$AR478="Menor"),CONCATENATE("R",'MAPA DE RIESGOS'!$H478,"C",'MAPA DE RIESGOS'!$AF478),"")</f>
        <v/>
      </c>
      <c r="AK63" s="368" t="str">
        <f>IF(AND('MAPA DE RIESGOS'!$AP479="Alta",'MAPA DE RIESGOS'!$AR479="Menor"),CONCATENATE("R",'MAPA DE RIESGOS'!$H479,"C",'MAPA DE RIESGOS'!$AF479),"")</f>
        <v/>
      </c>
      <c r="AL63" s="368" t="str">
        <f>IF(AND('MAPA DE RIESGOS'!$AP480="Alta",'MAPA DE RIESGOS'!$AR480="Menor"),CONCATENATE("R",'MAPA DE RIESGOS'!$H480,"C",'MAPA DE RIESGOS'!$AF480),"")</f>
        <v/>
      </c>
      <c r="AM63" s="368" t="str">
        <f>IF(AND('MAPA DE RIESGOS'!$AP481="Alta",'MAPA DE RIESGOS'!$AR481="Menor"),CONCATENATE("R",'MAPA DE RIESGOS'!$H481,"C",'MAPA DE RIESGOS'!$AF481),"")</f>
        <v/>
      </c>
      <c r="AN63" s="368" t="str">
        <f>IF(AND('MAPA DE RIESGOS'!$AP482="Alta",'MAPA DE RIESGOS'!$AR482="Menor"),CONCATENATE("R",'MAPA DE RIESGOS'!$H482,"C",'MAPA DE RIESGOS'!$AF482),"")</f>
        <v/>
      </c>
      <c r="AO63" s="368" t="str">
        <f>IF(AND('MAPA DE RIESGOS'!$AP483="Alta",'MAPA DE RIESGOS'!$AR483="Menor"),CONCATENATE("R",'MAPA DE RIESGOS'!$H483,"C",'MAPA DE RIESGOS'!$AF483),"")</f>
        <v/>
      </c>
      <c r="AP63" s="368" t="str">
        <f>IF(AND('MAPA DE RIESGOS'!$AP484="Alta",'MAPA DE RIESGOS'!$AR484="Menor"),CONCATENATE("R",'MAPA DE RIESGOS'!$H484,"C",'MAPA DE RIESGOS'!$AF484),"")</f>
        <v/>
      </c>
      <c r="AQ63" s="368" t="str">
        <f>IF(AND('MAPA DE RIESGOS'!$AP485="Alta",'MAPA DE RIESGOS'!$AR485="Menor"),CONCATENATE("R",'MAPA DE RIESGOS'!$H485,"C",'MAPA DE RIESGOS'!$AF485),"")</f>
        <v/>
      </c>
      <c r="AR63" s="368" t="str">
        <f>IF(AND('MAPA DE RIESGOS'!$AP486="Alta",'MAPA DE RIESGOS'!$AR486="Menor"),CONCATENATE("R",'MAPA DE RIESGOS'!$H486,"C",'MAPA DE RIESGOS'!$AF486),"")</f>
        <v/>
      </c>
      <c r="AS63" s="369" t="str">
        <f>IF(AND('MAPA DE RIESGOS'!$AP487="Alta",'MAPA DE RIESGOS'!$AR487="Menor"),CONCATENATE("R",'MAPA DE RIESGOS'!$H487,"C",'MAPA DE RIESGOS'!$AF487),"")</f>
        <v/>
      </c>
      <c r="AT63" s="355" t="str">
        <f>IF(AND('MAPA DE RIESGOS'!$AP470="Alta",'MAPA DE RIESGOS'!$AR470="Moderado"),CONCATENATE("R",'MAPA DE RIESGOS'!$H470,"C",'MAPA DE RIESGOS'!$AF470),"")</f>
        <v/>
      </c>
      <c r="AU63" s="355" t="str">
        <f>IF(AND('MAPA DE RIESGOS'!$AP471="Alta",'MAPA DE RIESGOS'!$AR471="Moderado"),CONCATENATE("R",'MAPA DE RIESGOS'!$H471,"C",'MAPA DE RIESGOS'!$AF471),"")</f>
        <v/>
      </c>
      <c r="AV63" s="355" t="str">
        <f>IF(AND('MAPA DE RIESGOS'!$AP472="Alta",'MAPA DE RIESGOS'!$AR472="Moderado"),CONCATENATE("R",'MAPA DE RIESGOS'!$H472,"C",'MAPA DE RIESGOS'!$AF472),"")</f>
        <v/>
      </c>
      <c r="AW63" s="355" t="str">
        <f>IF(AND('MAPA DE RIESGOS'!$AP473="Alta",'MAPA DE RIESGOS'!$AR473="Moderado"),CONCATENATE("R",'MAPA DE RIESGOS'!$H473,"C",'MAPA DE RIESGOS'!$AF473),"")</f>
        <v/>
      </c>
      <c r="AX63" s="355" t="str">
        <f>IF(AND('MAPA DE RIESGOS'!$AP474="Alta",'MAPA DE RIESGOS'!$AR474="Moderado"),CONCATENATE("R",'MAPA DE RIESGOS'!$H474,"C",'MAPA DE RIESGOS'!$AF474),"")</f>
        <v/>
      </c>
      <c r="AY63" s="355" t="str">
        <f>IF(AND('MAPA DE RIESGOS'!$AP475="Alta",'MAPA DE RIESGOS'!$AR475="Moderado"),CONCATENATE("R",'MAPA DE RIESGOS'!$H475,"C",'MAPA DE RIESGOS'!$AF475),"")</f>
        <v/>
      </c>
      <c r="AZ63" s="355" t="str">
        <f>IF(AND('MAPA DE RIESGOS'!$AP476="Alta",'MAPA DE RIESGOS'!$AR476="Moderado"),CONCATENATE("R",'MAPA DE RIESGOS'!$H476,"C",'MAPA DE RIESGOS'!$AF476),"")</f>
        <v/>
      </c>
      <c r="BA63" s="355" t="str">
        <f>IF(AND('MAPA DE RIESGOS'!$AP477="Alta",'MAPA DE RIESGOS'!$AR477="Moderado"),CONCATENATE("R",'MAPA DE RIESGOS'!$H477,"C",'MAPA DE RIESGOS'!$AF477),"")</f>
        <v/>
      </c>
      <c r="BB63" s="355" t="str">
        <f>IF(AND('MAPA DE RIESGOS'!$AP478="Alta",'MAPA DE RIESGOS'!$AR478="Moderado"),CONCATENATE("R",'MAPA DE RIESGOS'!$H478,"C",'MAPA DE RIESGOS'!$AF478),"")</f>
        <v/>
      </c>
      <c r="BC63" s="355" t="str">
        <f>IF(AND('MAPA DE RIESGOS'!$AP479="Alta",'MAPA DE RIESGOS'!$AR479="Moderado"),CONCATENATE("R",'MAPA DE RIESGOS'!$H479,"C",'MAPA DE RIESGOS'!$AF479),"")</f>
        <v/>
      </c>
      <c r="BD63" s="355" t="str">
        <f>IF(AND('MAPA DE RIESGOS'!$AP480="Alta",'MAPA DE RIESGOS'!$AR480="Moderado"),CONCATENATE("R",'MAPA DE RIESGOS'!$H480,"C",'MAPA DE RIESGOS'!$AF480),"")</f>
        <v/>
      </c>
      <c r="BE63" s="355" t="str">
        <f>IF(AND('MAPA DE RIESGOS'!$AP481="Alta",'MAPA DE RIESGOS'!$AR481="Moderado"),CONCATENATE("R",'MAPA DE RIESGOS'!$H481,"C",'MAPA DE RIESGOS'!$AF481),"")</f>
        <v/>
      </c>
      <c r="BF63" s="355" t="str">
        <f>IF(AND('MAPA DE RIESGOS'!$AP482="Alta",'MAPA DE RIESGOS'!$AR482="Moderado"),CONCATENATE("R",'MAPA DE RIESGOS'!$H482,"C",'MAPA DE RIESGOS'!$AF482),"")</f>
        <v/>
      </c>
      <c r="BG63" s="355" t="str">
        <f>IF(AND('MAPA DE RIESGOS'!$AP483="Alta",'MAPA DE RIESGOS'!$AR483="Moderado"),CONCATENATE("R",'MAPA DE RIESGOS'!$H483,"C",'MAPA DE RIESGOS'!$AF483),"")</f>
        <v/>
      </c>
      <c r="BH63" s="355" t="str">
        <f>IF(AND('MAPA DE RIESGOS'!$AP484="Alta",'MAPA DE RIESGOS'!$AR484="Moderado"),CONCATENATE("R",'MAPA DE RIESGOS'!$H484,"C",'MAPA DE RIESGOS'!$AF484),"")</f>
        <v/>
      </c>
      <c r="BI63" s="355" t="str">
        <f>IF(AND('MAPA DE RIESGOS'!$AP485="Alta",'MAPA DE RIESGOS'!$AR485="Moderado"),CONCATENATE("R",'MAPA DE RIESGOS'!$H485,"C",'MAPA DE RIESGOS'!$AF485),"")</f>
        <v/>
      </c>
      <c r="BJ63" s="355" t="str">
        <f>IF(AND('MAPA DE RIESGOS'!$AP486="Alta",'MAPA DE RIESGOS'!$AR486="Moderado"),CONCATENATE("R",'MAPA DE RIESGOS'!$H486,"C",'MAPA DE RIESGOS'!$AF486),"")</f>
        <v/>
      </c>
      <c r="BK63" s="356" t="str">
        <f>IF(AND('MAPA DE RIESGOS'!$AP487="Alta",'MAPA DE RIESGOS'!$AR487="Moderado"),CONCATENATE("R",'MAPA DE RIESGOS'!$H487,"C",'MAPA DE RIESGOS'!$AF487),"")</f>
        <v/>
      </c>
      <c r="BL63" s="355" t="str">
        <f>IF(AND('MAPA DE RIESGOS'!$AP470="Alta",'MAPA DE RIESGOS'!$AR470="Mayor"),CONCATENATE("R",'MAPA DE RIESGOS'!$H470,"C",'MAPA DE RIESGOS'!$AF470),"")</f>
        <v/>
      </c>
      <c r="BM63" s="355" t="str">
        <f>IF(AND('MAPA DE RIESGOS'!$AP471="Alta",'MAPA DE RIESGOS'!$AR471="Mayor"),CONCATENATE("R",'MAPA DE RIESGOS'!$H471,"C",'MAPA DE RIESGOS'!$AF471),"")</f>
        <v/>
      </c>
      <c r="BN63" s="355" t="str">
        <f>IF(AND('MAPA DE RIESGOS'!$AP472="Alta",'MAPA DE RIESGOS'!$AR472="Mayor"),CONCATENATE("R",'MAPA DE RIESGOS'!$H472,"C",'MAPA DE RIESGOS'!$AF472),"")</f>
        <v/>
      </c>
      <c r="BO63" s="355" t="str">
        <f>IF(AND('MAPA DE RIESGOS'!$AP473="Alta",'MAPA DE RIESGOS'!$AR473="Mayor"),CONCATENATE("R",'MAPA DE RIESGOS'!$H473,"C",'MAPA DE RIESGOS'!$AF473),"")</f>
        <v/>
      </c>
      <c r="BP63" s="355" t="str">
        <f>IF(AND('MAPA DE RIESGOS'!$AP474="Alta",'MAPA DE RIESGOS'!$AR474="Mayor"),CONCATENATE("R",'MAPA DE RIESGOS'!$H474,"C",'MAPA DE RIESGOS'!$AF474),"")</f>
        <v/>
      </c>
      <c r="BQ63" s="355" t="str">
        <f>IF(AND('MAPA DE RIESGOS'!$AP475="Alta",'MAPA DE RIESGOS'!$AR475="Mayor"),CONCATENATE("R",'MAPA DE RIESGOS'!$H475,"C",'MAPA DE RIESGOS'!$AF475),"")</f>
        <v/>
      </c>
      <c r="BR63" s="355" t="str">
        <f>IF(AND('MAPA DE RIESGOS'!$AP476="Alta",'MAPA DE RIESGOS'!$AR476="Mayor"),CONCATENATE("R",'MAPA DE RIESGOS'!$H476,"C",'MAPA DE RIESGOS'!$AF476),"")</f>
        <v/>
      </c>
      <c r="BS63" s="355" t="str">
        <f>IF(AND('MAPA DE RIESGOS'!$AP477="Alta",'MAPA DE RIESGOS'!$AR477="Mayor"),CONCATENATE("R",'MAPA DE RIESGOS'!$H477,"C",'MAPA DE RIESGOS'!$AF477),"")</f>
        <v/>
      </c>
      <c r="BT63" s="355" t="str">
        <f>IF(AND('MAPA DE RIESGOS'!$AP478="Alta",'MAPA DE RIESGOS'!$AR478="Mayor"),CONCATENATE("R",'MAPA DE RIESGOS'!$H478,"C",'MAPA DE RIESGOS'!$AF478),"")</f>
        <v/>
      </c>
      <c r="BU63" s="355" t="str">
        <f>IF(AND('MAPA DE RIESGOS'!$AP479="Alta",'MAPA DE RIESGOS'!$AR479="Mayor"),CONCATENATE("R",'MAPA DE RIESGOS'!$H479,"C",'MAPA DE RIESGOS'!$AF479),"")</f>
        <v/>
      </c>
      <c r="BV63" s="355" t="str">
        <f>IF(AND('MAPA DE RIESGOS'!$AP480="Alta",'MAPA DE RIESGOS'!$AR480="Mayor"),CONCATENATE("R",'MAPA DE RIESGOS'!$H480,"C",'MAPA DE RIESGOS'!$AF480),"")</f>
        <v/>
      </c>
      <c r="BW63" s="355" t="str">
        <f>IF(AND('MAPA DE RIESGOS'!$AP481="Alta",'MAPA DE RIESGOS'!$AR481="Mayor"),CONCATENATE("R",'MAPA DE RIESGOS'!$H481,"C",'MAPA DE RIESGOS'!$AF481),"")</f>
        <v/>
      </c>
      <c r="BX63" s="355" t="str">
        <f>IF(AND('MAPA DE RIESGOS'!$AP482="Alta",'MAPA DE RIESGOS'!$AR482="Mayor"),CONCATENATE("R",'MAPA DE RIESGOS'!$H482,"C",'MAPA DE RIESGOS'!$AF482),"")</f>
        <v/>
      </c>
      <c r="BY63" s="355" t="str">
        <f>IF(AND('MAPA DE RIESGOS'!$AP483="Alta",'MAPA DE RIESGOS'!$AR483="Mayor"),CONCATENATE("R",'MAPA DE RIESGOS'!$H483,"C",'MAPA DE RIESGOS'!$AF483),"")</f>
        <v/>
      </c>
      <c r="BZ63" s="355" t="str">
        <f>IF(AND('MAPA DE RIESGOS'!$AP484="Alta",'MAPA DE RIESGOS'!$AR484="Mayor"),CONCATENATE("R",'MAPA DE RIESGOS'!$H484,"C",'MAPA DE RIESGOS'!$AF484),"")</f>
        <v/>
      </c>
      <c r="CA63" s="355" t="str">
        <f>IF(AND('MAPA DE RIESGOS'!$AP485="Alta",'MAPA DE RIESGOS'!$AR485="Mayor"),CONCATENATE("R",'MAPA DE RIESGOS'!$H485,"C",'MAPA DE RIESGOS'!$AF485),"")</f>
        <v/>
      </c>
      <c r="CB63" s="355" t="str">
        <f>IF(AND('MAPA DE RIESGOS'!$AP486="Alta",'MAPA DE RIESGOS'!$AR486="Mayor"),CONCATENATE("R",'MAPA DE RIESGOS'!$H486,"C",'MAPA DE RIESGOS'!$AF486),"")</f>
        <v/>
      </c>
      <c r="CC63" s="356" t="str">
        <f>IF(AND('MAPA DE RIESGOS'!$AP487="Alta",'MAPA DE RIESGOS'!$AR487="Mayor"),CONCATENATE("R",'MAPA DE RIESGOS'!$H487,"C",'MAPA DE RIESGOS'!$AF487),"")</f>
        <v/>
      </c>
      <c r="CD63" s="357" t="str">
        <f>IF(AND('MAPA DE RIESGOS'!$AP470="Alta",'MAPA DE RIESGOS'!$AR470="Catastrófico"),CONCATENATE("R",'MAPA DE RIESGOS'!$H470,"C",'MAPA DE RIESGOS'!$AF470),"")</f>
        <v/>
      </c>
      <c r="CE63" s="357" t="str">
        <f>IF(AND('MAPA DE RIESGOS'!$AP471="Alta",'MAPA DE RIESGOS'!$AR471="Catastrófico"),CONCATENATE("R",'MAPA DE RIESGOS'!$H471,"C",'MAPA DE RIESGOS'!$AF471),"")</f>
        <v/>
      </c>
      <c r="CF63" s="357" t="str">
        <f>IF(AND('MAPA DE RIESGOS'!$AP472="Alta",'MAPA DE RIESGOS'!$AR472="Catastrófico"),CONCATENATE("R",'MAPA DE RIESGOS'!$H472,"C",'MAPA DE RIESGOS'!$AF472),"")</f>
        <v/>
      </c>
      <c r="CG63" s="357" t="str">
        <f>IF(AND('MAPA DE RIESGOS'!$AP473="Alta",'MAPA DE RIESGOS'!$AR473="Catastrófico"),CONCATENATE("R",'MAPA DE RIESGOS'!$H473,"C",'MAPA DE RIESGOS'!$AF473),"")</f>
        <v/>
      </c>
      <c r="CH63" s="357" t="str">
        <f>IF(AND('MAPA DE RIESGOS'!$AP474="Alta",'MAPA DE RIESGOS'!$AR474="Catastrófico"),CONCATENATE("R",'MAPA DE RIESGOS'!$H474,"C",'MAPA DE RIESGOS'!$AF474),"")</f>
        <v/>
      </c>
      <c r="CI63" s="357" t="str">
        <f>IF(AND('MAPA DE RIESGOS'!$AP475="Alta",'MAPA DE RIESGOS'!$AR475="Catastrófico"),CONCATENATE("R",'MAPA DE RIESGOS'!$H475,"C",'MAPA DE RIESGOS'!$AF475),"")</f>
        <v/>
      </c>
      <c r="CJ63" s="357" t="str">
        <f>IF(AND('MAPA DE RIESGOS'!$AP476="Alta",'MAPA DE RIESGOS'!$AR476="Catastrófico"),CONCATENATE("R",'MAPA DE RIESGOS'!$H476,"C",'MAPA DE RIESGOS'!$AF476),"")</f>
        <v/>
      </c>
      <c r="CK63" s="357" t="str">
        <f>IF(AND('MAPA DE RIESGOS'!$AP477="Alta",'MAPA DE RIESGOS'!$AR477="Catastrófico"),CONCATENATE("R",'MAPA DE RIESGOS'!$H477,"C",'MAPA DE RIESGOS'!$AF477),"")</f>
        <v/>
      </c>
      <c r="CL63" s="357" t="str">
        <f>IF(AND('MAPA DE RIESGOS'!$AP478="Alta",'MAPA DE RIESGOS'!$AR478="Catastrófico"),CONCATENATE("R",'MAPA DE RIESGOS'!$H478,"C",'MAPA DE RIESGOS'!$AF478),"")</f>
        <v/>
      </c>
      <c r="CM63" s="357" t="str">
        <f>IF(AND('MAPA DE RIESGOS'!$AP479="Alta",'MAPA DE RIESGOS'!$AR479="Catastrófico"),CONCATENATE("R",'MAPA DE RIESGOS'!$H479,"C",'MAPA DE RIESGOS'!$AF479),"")</f>
        <v/>
      </c>
      <c r="CN63" s="357" t="str">
        <f>IF(AND('MAPA DE RIESGOS'!$AP480="Alta",'MAPA DE RIESGOS'!$AR480="Catastrófico"),CONCATENATE("R",'MAPA DE RIESGOS'!$H480,"C",'MAPA DE RIESGOS'!$AF480),"")</f>
        <v/>
      </c>
      <c r="CO63" s="357" t="str">
        <f>IF(AND('MAPA DE RIESGOS'!$AP481="Alta",'MAPA DE RIESGOS'!$AR481="Catastrófico"),CONCATENATE("R",'MAPA DE RIESGOS'!$H481,"C",'MAPA DE RIESGOS'!$AF481),"")</f>
        <v/>
      </c>
      <c r="CP63" s="357" t="str">
        <f>IF(AND('MAPA DE RIESGOS'!$AP482="Alta",'MAPA DE RIESGOS'!$AR482="Catastrófico"),CONCATENATE("R",'MAPA DE RIESGOS'!$H482,"C",'MAPA DE RIESGOS'!$AF482),"")</f>
        <v/>
      </c>
      <c r="CQ63" s="357" t="str">
        <f>IF(AND('MAPA DE RIESGOS'!$AP483="Alta",'MAPA DE RIESGOS'!$AR483="Catastrófico"),CONCATENATE("R",'MAPA DE RIESGOS'!$H483,"C",'MAPA DE RIESGOS'!$AF483),"")</f>
        <v/>
      </c>
      <c r="CR63" s="357" t="str">
        <f>IF(AND('MAPA DE RIESGOS'!$AP484="Alta",'MAPA DE RIESGOS'!$AR484="Catastrófico"),CONCATENATE("R",'MAPA DE RIESGOS'!$H484,"C",'MAPA DE RIESGOS'!$AF484),"")</f>
        <v/>
      </c>
      <c r="CS63" s="357" t="str">
        <f>IF(AND('MAPA DE RIESGOS'!$AP485="Alta",'MAPA DE RIESGOS'!$AR485="Catastrófico"),CONCATENATE("R",'MAPA DE RIESGOS'!$H485,"C",'MAPA DE RIESGOS'!$AF485),"")</f>
        <v/>
      </c>
      <c r="CT63" s="357" t="str">
        <f>IF(AND('MAPA DE RIESGOS'!$AP486="Alta",'MAPA DE RIESGOS'!$AR486="Catastrófico"),CONCATENATE("R",'MAPA DE RIESGOS'!$H486,"C",'MAPA DE RIESGOS'!$AF486),"")</f>
        <v/>
      </c>
      <c r="CU63" s="358" t="str">
        <f>IF(AND('MAPA DE RIESGOS'!$AP487="Alta",'MAPA DE RIESGOS'!$AR487="Catastrófico"),CONCATENATE("R",'MAPA DE RIESGOS'!$H487,"C",'MAPA DE RIESGOS'!$AF487),"")</f>
        <v/>
      </c>
      <c r="CV63" s="67"/>
      <c r="CW63" s="915"/>
      <c r="CX63" s="916"/>
      <c r="CY63" s="916"/>
      <c r="CZ63" s="916"/>
      <c r="DA63" s="916"/>
      <c r="DB63" s="917"/>
    </row>
    <row r="64" spans="2:106" ht="32.5" customHeight="1">
      <c r="B64" s="893"/>
      <c r="C64" s="893"/>
      <c r="D64" s="894"/>
      <c r="E64" s="882"/>
      <c r="F64" s="883"/>
      <c r="G64" s="883"/>
      <c r="H64" s="883"/>
      <c r="I64" s="883"/>
      <c r="J64" s="367" t="str">
        <f>IF(AND('MAPA DE RIESGOS'!$AP488="Alta",'MAPA DE RIESGOS'!$AR488="Leve"),CONCATENATE("R",'MAPA DE RIESGOS'!$H488,"C",'MAPA DE RIESGOS'!$AF488),"")</f>
        <v/>
      </c>
      <c r="K64" s="368" t="str">
        <f>IF(AND('MAPA DE RIESGOS'!$AP489="Alta",'MAPA DE RIESGOS'!$AR489="Leve"),CONCATENATE("R",'MAPA DE RIESGOS'!$H489,"C",'MAPA DE RIESGOS'!$AF489),"")</f>
        <v/>
      </c>
      <c r="L64" s="368" t="str">
        <f>IF(AND('MAPA DE RIESGOS'!$AP490="Alta",'MAPA DE RIESGOS'!$AR490="Leve"),CONCATENATE("R",'MAPA DE RIESGOS'!$H490,"C",'MAPA DE RIESGOS'!$AF490),"")</f>
        <v/>
      </c>
      <c r="M64" s="368" t="str">
        <f>IF(AND('MAPA DE RIESGOS'!$AP491="Alta",'MAPA DE RIESGOS'!$AR491="Leve"),CONCATENATE("R",'MAPA DE RIESGOS'!$H491,"C",'MAPA DE RIESGOS'!$AF491),"")</f>
        <v/>
      </c>
      <c r="N64" s="368" t="str">
        <f>IF(AND('MAPA DE RIESGOS'!$AP492="Alta",'MAPA DE RIESGOS'!$AR492="Leve"),CONCATENATE("R",'MAPA DE RIESGOS'!$H492,"C",'MAPA DE RIESGOS'!$AF492),"")</f>
        <v/>
      </c>
      <c r="O64" s="368" t="str">
        <f>IF(AND('MAPA DE RIESGOS'!$AP493="Alta",'MAPA DE RIESGOS'!$AR493="Leve"),CONCATENATE("R",'MAPA DE RIESGOS'!$H493,"C",'MAPA DE RIESGOS'!$AF493),"")</f>
        <v/>
      </c>
      <c r="P64" s="368" t="str">
        <f>IF(AND('MAPA DE RIESGOS'!$AP494="Alta",'MAPA DE RIESGOS'!$AR494="Leve"),CONCATENATE("R",'MAPA DE RIESGOS'!$H494,"C",'MAPA DE RIESGOS'!$AF494),"")</f>
        <v/>
      </c>
      <c r="Q64" s="368" t="str">
        <f>IF(AND('MAPA DE RIESGOS'!$AP495="Alta",'MAPA DE RIESGOS'!$AR495="Leve"),CONCATENATE("R",'MAPA DE RIESGOS'!$H495,"C",'MAPA DE RIESGOS'!$AF495),"")</f>
        <v/>
      </c>
      <c r="R64" s="368" t="str">
        <f>IF(AND('MAPA DE RIESGOS'!$AP496="Alta",'MAPA DE RIESGOS'!$AR496="Leve"),CONCATENATE("R",'MAPA DE RIESGOS'!$H496,"C",'MAPA DE RIESGOS'!$AF496),"")</f>
        <v/>
      </c>
      <c r="S64" s="368" t="str">
        <f>IF(AND('MAPA DE RIESGOS'!$AP497="Alta",'MAPA DE RIESGOS'!$AR497="Leve"),CONCATENATE("R",'MAPA DE RIESGOS'!$H497,"C",'MAPA DE RIESGOS'!$AF497),"")</f>
        <v/>
      </c>
      <c r="T64" s="368" t="str">
        <f>IF(AND('MAPA DE RIESGOS'!$AP498="Alta",'MAPA DE RIESGOS'!$AR498="Leve"),CONCATENATE("R",'MAPA DE RIESGOS'!$H498,"C",'MAPA DE RIESGOS'!$AF498),"")</f>
        <v/>
      </c>
      <c r="U64" s="368" t="str">
        <f>IF(AND('MAPA DE RIESGOS'!$AP499="Alta",'MAPA DE RIESGOS'!$AR499="Leve"),CONCATENATE("R",'MAPA DE RIESGOS'!$H499,"C",'MAPA DE RIESGOS'!$AF499),"")</f>
        <v/>
      </c>
      <c r="V64" s="368" t="str">
        <f>IF(AND('MAPA DE RIESGOS'!$AP500="Alta",'MAPA DE RIESGOS'!$AR500="Leve"),CONCATENATE("R",'MAPA DE RIESGOS'!$H500,"C",'MAPA DE RIESGOS'!$AF500),"")</f>
        <v/>
      </c>
      <c r="W64" s="368" t="str">
        <f>IF(AND('MAPA DE RIESGOS'!$AP501="Alta",'MAPA DE RIESGOS'!$AR501="Leve"),CONCATENATE("R",'MAPA DE RIESGOS'!$H501,"C",'MAPA DE RIESGOS'!$AF501),"")</f>
        <v/>
      </c>
      <c r="X64" s="368" t="str">
        <f>IF(AND('MAPA DE RIESGOS'!$AP502="Alta",'MAPA DE RIESGOS'!$AR502="Leve"),CONCATENATE("R",'MAPA DE RIESGOS'!$H502,"C",'MAPA DE RIESGOS'!$AF502),"")</f>
        <v/>
      </c>
      <c r="Y64" s="368" t="str">
        <f>IF(AND('MAPA DE RIESGOS'!$AP503="Alta",'MAPA DE RIESGOS'!$AR503="Leve"),CONCATENATE("R",'MAPA DE RIESGOS'!$H503,"C",'MAPA DE RIESGOS'!$AF503),"")</f>
        <v/>
      </c>
      <c r="Z64" s="368" t="str">
        <f>IF(AND('MAPA DE RIESGOS'!$AP504="Alta",'MAPA DE RIESGOS'!$AR504="Leve"),CONCATENATE("R",'MAPA DE RIESGOS'!$H504,"C",'MAPA DE RIESGOS'!$AF504),"")</f>
        <v/>
      </c>
      <c r="AA64" s="368" t="str">
        <f>IF(AND('MAPA DE RIESGOS'!$AP505="Alta",'MAPA DE RIESGOS'!$AR505="Leve"),CONCATENATE("R",'MAPA DE RIESGOS'!$H505,"C",'MAPA DE RIESGOS'!$AF505),"")</f>
        <v/>
      </c>
      <c r="AB64" s="367" t="str">
        <f>IF(AND('MAPA DE RIESGOS'!$AP488="Alta",'MAPA DE RIESGOS'!$AR488="Menor"),CONCATENATE("R",'MAPA DE RIESGOS'!$H488,"C",'MAPA DE RIESGOS'!$AF488),"")</f>
        <v/>
      </c>
      <c r="AC64" s="368" t="str">
        <f>IF(AND('MAPA DE RIESGOS'!$AP489="Alta",'MAPA DE RIESGOS'!$AR489="Menor"),CONCATENATE("R",'MAPA DE RIESGOS'!$H489,"C",'MAPA DE RIESGOS'!$AF489),"")</f>
        <v/>
      </c>
      <c r="AD64" s="368" t="str">
        <f>IF(AND('MAPA DE RIESGOS'!$AP490="Alta",'MAPA DE RIESGOS'!$AR490="Menor"),CONCATENATE("R",'MAPA DE RIESGOS'!$H490,"C",'MAPA DE RIESGOS'!$AF490),"")</f>
        <v/>
      </c>
      <c r="AE64" s="368" t="str">
        <f>IF(AND('MAPA DE RIESGOS'!$AP491="Alta",'MAPA DE RIESGOS'!$AR491="Menor"),CONCATENATE("R",'MAPA DE RIESGOS'!$H491,"C",'MAPA DE RIESGOS'!$AF491),"")</f>
        <v/>
      </c>
      <c r="AF64" s="368" t="str">
        <f>IF(AND('MAPA DE RIESGOS'!$AP492="Alta",'MAPA DE RIESGOS'!$AR492="Menor"),CONCATENATE("R",'MAPA DE RIESGOS'!$H492,"C",'MAPA DE RIESGOS'!$AF492),"")</f>
        <v/>
      </c>
      <c r="AG64" s="368" t="str">
        <f>IF(AND('MAPA DE RIESGOS'!$AP493="Alta",'MAPA DE RIESGOS'!$AR493="Menor"),CONCATENATE("R",'MAPA DE RIESGOS'!$H493,"C",'MAPA DE RIESGOS'!$AF493),"")</f>
        <v/>
      </c>
      <c r="AH64" s="368" t="str">
        <f>IF(AND('MAPA DE RIESGOS'!$AP494="Alta",'MAPA DE RIESGOS'!$AR494="Menor"),CONCATENATE("R",'MAPA DE RIESGOS'!$H494,"C",'MAPA DE RIESGOS'!$AF494),"")</f>
        <v/>
      </c>
      <c r="AI64" s="368" t="str">
        <f>IF(AND('MAPA DE RIESGOS'!$AP495="Alta",'MAPA DE RIESGOS'!$AR495="Menor"),CONCATENATE("R",'MAPA DE RIESGOS'!$H495,"C",'MAPA DE RIESGOS'!$AF495),"")</f>
        <v/>
      </c>
      <c r="AJ64" s="368" t="str">
        <f>IF(AND('MAPA DE RIESGOS'!$AP496="Alta",'MAPA DE RIESGOS'!$AR496="Menor"),CONCATENATE("R",'MAPA DE RIESGOS'!$H496,"C",'MAPA DE RIESGOS'!$AF496),"")</f>
        <v/>
      </c>
      <c r="AK64" s="368" t="str">
        <f>IF(AND('MAPA DE RIESGOS'!$AP497="Alta",'MAPA DE RIESGOS'!$AR497="Menor"),CONCATENATE("R",'MAPA DE RIESGOS'!$H497,"C",'MAPA DE RIESGOS'!$AF497),"")</f>
        <v/>
      </c>
      <c r="AL64" s="368" t="str">
        <f>IF(AND('MAPA DE RIESGOS'!$AP498="Alta",'MAPA DE RIESGOS'!$AR498="Menor"),CONCATENATE("R",'MAPA DE RIESGOS'!$H498,"C",'MAPA DE RIESGOS'!$AF498),"")</f>
        <v/>
      </c>
      <c r="AM64" s="368" t="str">
        <f>IF(AND('MAPA DE RIESGOS'!$AP499="Alta",'MAPA DE RIESGOS'!$AR499="Menor"),CONCATENATE("R",'MAPA DE RIESGOS'!$H499,"C",'MAPA DE RIESGOS'!$AF499),"")</f>
        <v/>
      </c>
      <c r="AN64" s="368" t="str">
        <f>IF(AND('MAPA DE RIESGOS'!$AP500="Alta",'MAPA DE RIESGOS'!$AR500="Menor"),CONCATENATE("R",'MAPA DE RIESGOS'!$H500,"C",'MAPA DE RIESGOS'!$AF500),"")</f>
        <v/>
      </c>
      <c r="AO64" s="368" t="str">
        <f>IF(AND('MAPA DE RIESGOS'!$AP501="Alta",'MAPA DE RIESGOS'!$AR501="Menor"),CONCATENATE("R",'MAPA DE RIESGOS'!$H501,"C",'MAPA DE RIESGOS'!$AF501),"")</f>
        <v/>
      </c>
      <c r="AP64" s="368" t="str">
        <f>IF(AND('MAPA DE RIESGOS'!$AP502="Alta",'MAPA DE RIESGOS'!$AR502="Menor"),CONCATENATE("R",'MAPA DE RIESGOS'!$H502,"C",'MAPA DE RIESGOS'!$AF502),"")</f>
        <v/>
      </c>
      <c r="AQ64" s="368" t="str">
        <f>IF(AND('MAPA DE RIESGOS'!$AP503="Alta",'MAPA DE RIESGOS'!$AR503="Menor"),CONCATENATE("R",'MAPA DE RIESGOS'!$H503,"C",'MAPA DE RIESGOS'!$AF503),"")</f>
        <v/>
      </c>
      <c r="AR64" s="368" t="str">
        <f>IF(AND('MAPA DE RIESGOS'!$AP504="Alta",'MAPA DE RIESGOS'!$AR504="Menor"),CONCATENATE("R",'MAPA DE RIESGOS'!$H504,"C",'MAPA DE RIESGOS'!$AF504),"")</f>
        <v/>
      </c>
      <c r="AS64" s="369" t="str">
        <f>IF(AND('MAPA DE RIESGOS'!$AP505="Alta",'MAPA DE RIESGOS'!$AR505="Menor"),CONCATENATE("R",'MAPA DE RIESGOS'!$H505,"C",'MAPA DE RIESGOS'!$AF505),"")</f>
        <v/>
      </c>
      <c r="AT64" s="355" t="str">
        <f>IF(AND('MAPA DE RIESGOS'!$AP488="Alta",'MAPA DE RIESGOS'!$AR488="Moderado"),CONCATENATE("R",'MAPA DE RIESGOS'!$H488,"C",'MAPA DE RIESGOS'!$AF488),"")</f>
        <v/>
      </c>
      <c r="AU64" s="355" t="str">
        <f>IF(AND('MAPA DE RIESGOS'!$AP489="Alta",'MAPA DE RIESGOS'!$AR489="Moderado"),CONCATENATE("R",'MAPA DE RIESGOS'!$H489,"C",'MAPA DE RIESGOS'!$AF489),"")</f>
        <v/>
      </c>
      <c r="AV64" s="355" t="str">
        <f>IF(AND('MAPA DE RIESGOS'!$AP490="Alta",'MAPA DE RIESGOS'!$AR490="Moderado"),CONCATENATE("R",'MAPA DE RIESGOS'!$H490,"C",'MAPA DE RIESGOS'!$AF490),"")</f>
        <v/>
      </c>
      <c r="AW64" s="355" t="str">
        <f>IF(AND('MAPA DE RIESGOS'!$AP491="Alta",'MAPA DE RIESGOS'!$AR491="Moderado"),CONCATENATE("R",'MAPA DE RIESGOS'!$H491,"C",'MAPA DE RIESGOS'!$AF491),"")</f>
        <v/>
      </c>
      <c r="AX64" s="355" t="str">
        <f>IF(AND('MAPA DE RIESGOS'!$AP492="Alta",'MAPA DE RIESGOS'!$AR492="Moderado"),CONCATENATE("R",'MAPA DE RIESGOS'!$H492,"C",'MAPA DE RIESGOS'!$AF492),"")</f>
        <v/>
      </c>
      <c r="AY64" s="355" t="str">
        <f>IF(AND('MAPA DE RIESGOS'!$AP493="Alta",'MAPA DE RIESGOS'!$AR493="Moderado"),CONCATENATE("R",'MAPA DE RIESGOS'!$H493,"C",'MAPA DE RIESGOS'!$AF493),"")</f>
        <v/>
      </c>
      <c r="AZ64" s="355" t="str">
        <f>IF(AND('MAPA DE RIESGOS'!$AP494="Alta",'MAPA DE RIESGOS'!$AR494="Moderado"),CONCATENATE("R",'MAPA DE RIESGOS'!$H494,"C",'MAPA DE RIESGOS'!$AF494),"")</f>
        <v/>
      </c>
      <c r="BA64" s="355" t="str">
        <f>IF(AND('MAPA DE RIESGOS'!$AP495="Alta",'MAPA DE RIESGOS'!$AR495="Moderado"),CONCATENATE("R",'MAPA DE RIESGOS'!$H495,"C",'MAPA DE RIESGOS'!$AF495),"")</f>
        <v/>
      </c>
      <c r="BB64" s="355" t="str">
        <f>IF(AND('MAPA DE RIESGOS'!$AP496="Alta",'MAPA DE RIESGOS'!$AR496="Moderado"),CONCATENATE("R",'MAPA DE RIESGOS'!$H496,"C",'MAPA DE RIESGOS'!$AF496),"")</f>
        <v/>
      </c>
      <c r="BC64" s="355" t="str">
        <f>IF(AND('MAPA DE RIESGOS'!$AP497="Alta",'MAPA DE RIESGOS'!$AR497="Moderado"),CONCATENATE("R",'MAPA DE RIESGOS'!$H497,"C",'MAPA DE RIESGOS'!$AF497),"")</f>
        <v/>
      </c>
      <c r="BD64" s="355" t="str">
        <f>IF(AND('MAPA DE RIESGOS'!$AP498="Alta",'MAPA DE RIESGOS'!$AR498="Moderado"),CONCATENATE("R",'MAPA DE RIESGOS'!$H498,"C",'MAPA DE RIESGOS'!$AF498),"")</f>
        <v/>
      </c>
      <c r="BE64" s="355" t="str">
        <f>IF(AND('MAPA DE RIESGOS'!$AP499="Alta",'MAPA DE RIESGOS'!$AR499="Moderado"),CONCATENATE("R",'MAPA DE RIESGOS'!$H499,"C",'MAPA DE RIESGOS'!$AF499),"")</f>
        <v/>
      </c>
      <c r="BF64" s="355" t="str">
        <f>IF(AND('MAPA DE RIESGOS'!$AP500="Alta",'MAPA DE RIESGOS'!$AR500="Moderado"),CONCATENATE("R",'MAPA DE RIESGOS'!$H500,"C",'MAPA DE RIESGOS'!$AF500),"")</f>
        <v/>
      </c>
      <c r="BG64" s="355" t="str">
        <f>IF(AND('MAPA DE RIESGOS'!$AP501="Alta",'MAPA DE RIESGOS'!$AR501="Moderado"),CONCATENATE("R",'MAPA DE RIESGOS'!$H501,"C",'MAPA DE RIESGOS'!$AF501),"")</f>
        <v/>
      </c>
      <c r="BH64" s="355" t="str">
        <f>IF(AND('MAPA DE RIESGOS'!$AP502="Alta",'MAPA DE RIESGOS'!$AR502="Moderado"),CONCATENATE("R",'MAPA DE RIESGOS'!$H502,"C",'MAPA DE RIESGOS'!$AF502),"")</f>
        <v/>
      </c>
      <c r="BI64" s="355" t="str">
        <f>IF(AND('MAPA DE RIESGOS'!$AP503="Alta",'MAPA DE RIESGOS'!$AR503="Moderado"),CONCATENATE("R",'MAPA DE RIESGOS'!$H503,"C",'MAPA DE RIESGOS'!$AF503),"")</f>
        <v/>
      </c>
      <c r="BJ64" s="355" t="str">
        <f>IF(AND('MAPA DE RIESGOS'!$AP504="Alta",'MAPA DE RIESGOS'!$AR504="Moderado"),CONCATENATE("R",'MAPA DE RIESGOS'!$H504,"C",'MAPA DE RIESGOS'!$AF504),"")</f>
        <v/>
      </c>
      <c r="BK64" s="356" t="str">
        <f>IF(AND('MAPA DE RIESGOS'!$AP505="Alta",'MAPA DE RIESGOS'!$AR505="Moderado"),CONCATENATE("R",'MAPA DE RIESGOS'!$H505,"C",'MAPA DE RIESGOS'!$AF505),"")</f>
        <v/>
      </c>
      <c r="BL64" s="355" t="str">
        <f>IF(AND('MAPA DE RIESGOS'!$AP488="Alta",'MAPA DE RIESGOS'!$AR488="Mayor"),CONCATENATE("R",'MAPA DE RIESGOS'!$H488,"C",'MAPA DE RIESGOS'!$AF488),"")</f>
        <v/>
      </c>
      <c r="BM64" s="355" t="str">
        <f>IF(AND('MAPA DE RIESGOS'!$AP489="Alta",'MAPA DE RIESGOS'!$AR489="Mayor"),CONCATENATE("R",'MAPA DE RIESGOS'!$H489,"C",'MAPA DE RIESGOS'!$AF489),"")</f>
        <v/>
      </c>
      <c r="BN64" s="355" t="str">
        <f>IF(AND('MAPA DE RIESGOS'!$AP490="Alta",'MAPA DE RIESGOS'!$AR490="Mayor"),CONCATENATE("R",'MAPA DE RIESGOS'!$H490,"C",'MAPA DE RIESGOS'!$AF490),"")</f>
        <v/>
      </c>
      <c r="BO64" s="355" t="str">
        <f>IF(AND('MAPA DE RIESGOS'!$AP491="Alta",'MAPA DE RIESGOS'!$AR491="Mayor"),CONCATENATE("R",'MAPA DE RIESGOS'!$H491,"C",'MAPA DE RIESGOS'!$AF491),"")</f>
        <v/>
      </c>
      <c r="BP64" s="355" t="str">
        <f>IF(AND('MAPA DE RIESGOS'!$AP492="Alta",'MAPA DE RIESGOS'!$AR492="Mayor"),CONCATENATE("R",'MAPA DE RIESGOS'!$H492,"C",'MAPA DE RIESGOS'!$AF492),"")</f>
        <v/>
      </c>
      <c r="BQ64" s="355" t="str">
        <f>IF(AND('MAPA DE RIESGOS'!$AP493="Alta",'MAPA DE RIESGOS'!$AR493="Mayor"),CONCATENATE("R",'MAPA DE RIESGOS'!$H493,"C",'MAPA DE RIESGOS'!$AF493),"")</f>
        <v/>
      </c>
      <c r="BR64" s="355" t="str">
        <f>IF(AND('MAPA DE RIESGOS'!$AP494="Alta",'MAPA DE RIESGOS'!$AR494="Mayor"),CONCATENATE("R",'MAPA DE RIESGOS'!$H494,"C",'MAPA DE RIESGOS'!$AF494),"")</f>
        <v/>
      </c>
      <c r="BS64" s="355" t="str">
        <f>IF(AND('MAPA DE RIESGOS'!$AP495="Alta",'MAPA DE RIESGOS'!$AR495="Mayor"),CONCATENATE("R",'MAPA DE RIESGOS'!$H495,"C",'MAPA DE RIESGOS'!$AF495),"")</f>
        <v/>
      </c>
      <c r="BT64" s="355" t="str">
        <f>IF(AND('MAPA DE RIESGOS'!$AP496="Alta",'MAPA DE RIESGOS'!$AR496="Mayor"),CONCATENATE("R",'MAPA DE RIESGOS'!$H496,"C",'MAPA DE RIESGOS'!$AF496),"")</f>
        <v/>
      </c>
      <c r="BU64" s="355" t="str">
        <f>IF(AND('MAPA DE RIESGOS'!$AP497="Alta",'MAPA DE RIESGOS'!$AR497="Mayor"),CONCATENATE("R",'MAPA DE RIESGOS'!$H497,"C",'MAPA DE RIESGOS'!$AF497),"")</f>
        <v/>
      </c>
      <c r="BV64" s="355" t="str">
        <f>IF(AND('MAPA DE RIESGOS'!$AP498="Alta",'MAPA DE RIESGOS'!$AR498="Mayor"),CONCATENATE("R",'MAPA DE RIESGOS'!$H498,"C",'MAPA DE RIESGOS'!$AF498),"")</f>
        <v/>
      </c>
      <c r="BW64" s="355" t="str">
        <f>IF(AND('MAPA DE RIESGOS'!$AP499="Alta",'MAPA DE RIESGOS'!$AR499="Mayor"),CONCATENATE("R",'MAPA DE RIESGOS'!$H499,"C",'MAPA DE RIESGOS'!$AF499),"")</f>
        <v/>
      </c>
      <c r="BX64" s="355" t="str">
        <f>IF(AND('MAPA DE RIESGOS'!$AP500="Alta",'MAPA DE RIESGOS'!$AR500="Mayor"),CONCATENATE("R",'MAPA DE RIESGOS'!$H500,"C",'MAPA DE RIESGOS'!$AF500),"")</f>
        <v/>
      </c>
      <c r="BY64" s="355" t="str">
        <f>IF(AND('MAPA DE RIESGOS'!$AP501="Alta",'MAPA DE RIESGOS'!$AR501="Mayor"),CONCATENATE("R",'MAPA DE RIESGOS'!$H501,"C",'MAPA DE RIESGOS'!$AF501),"")</f>
        <v/>
      </c>
      <c r="BZ64" s="355" t="str">
        <f>IF(AND('MAPA DE RIESGOS'!$AP502="Alta",'MAPA DE RIESGOS'!$AR502="Mayor"),CONCATENATE("R",'MAPA DE RIESGOS'!$H502,"C",'MAPA DE RIESGOS'!$AF502),"")</f>
        <v/>
      </c>
      <c r="CA64" s="355" t="str">
        <f>IF(AND('MAPA DE RIESGOS'!$AP503="Alta",'MAPA DE RIESGOS'!$AR503="Mayor"),CONCATENATE("R",'MAPA DE RIESGOS'!$H503,"C",'MAPA DE RIESGOS'!$AF503),"")</f>
        <v/>
      </c>
      <c r="CB64" s="355" t="str">
        <f>IF(AND('MAPA DE RIESGOS'!$AP504="Alta",'MAPA DE RIESGOS'!$AR504="Mayor"),CONCATENATE("R",'MAPA DE RIESGOS'!$H504,"C",'MAPA DE RIESGOS'!$AF504),"")</f>
        <v/>
      </c>
      <c r="CC64" s="356" t="str">
        <f>IF(AND('MAPA DE RIESGOS'!$AP505="Alta",'MAPA DE RIESGOS'!$AR505="Mayor"),CONCATENATE("R",'MAPA DE RIESGOS'!$H505,"C",'MAPA DE RIESGOS'!$AF505),"")</f>
        <v/>
      </c>
      <c r="CD64" s="357" t="str">
        <f>IF(AND('MAPA DE RIESGOS'!$AP488="Alta",'MAPA DE RIESGOS'!$AR488="Catastrófico"),CONCATENATE("R",'MAPA DE RIESGOS'!$H488,"C",'MAPA DE RIESGOS'!$AF488),"")</f>
        <v/>
      </c>
      <c r="CE64" s="357" t="str">
        <f>IF(AND('MAPA DE RIESGOS'!$AP489="Alta",'MAPA DE RIESGOS'!$AR489="Catastrófico"),CONCATENATE("R",'MAPA DE RIESGOS'!$H489,"C",'MAPA DE RIESGOS'!$AF489),"")</f>
        <v/>
      </c>
      <c r="CF64" s="357" t="str">
        <f>IF(AND('MAPA DE RIESGOS'!$AP490="Alta",'MAPA DE RIESGOS'!$AR490="Catastrófico"),CONCATENATE("R",'MAPA DE RIESGOS'!$H490,"C",'MAPA DE RIESGOS'!$AF490),"")</f>
        <v/>
      </c>
      <c r="CG64" s="357" t="str">
        <f>IF(AND('MAPA DE RIESGOS'!$AP491="Alta",'MAPA DE RIESGOS'!$AR491="Catastrófico"),CONCATENATE("R",'MAPA DE RIESGOS'!$H491,"C",'MAPA DE RIESGOS'!$AF491),"")</f>
        <v/>
      </c>
      <c r="CH64" s="357" t="str">
        <f>IF(AND('MAPA DE RIESGOS'!$AP492="Alta",'MAPA DE RIESGOS'!$AR492="Catastrófico"),CONCATENATE("R",'MAPA DE RIESGOS'!$H492,"C",'MAPA DE RIESGOS'!$AF492),"")</f>
        <v/>
      </c>
      <c r="CI64" s="357" t="str">
        <f>IF(AND('MAPA DE RIESGOS'!$AP493="Alta",'MAPA DE RIESGOS'!$AR493="Catastrófico"),CONCATENATE("R",'MAPA DE RIESGOS'!$H493,"C",'MAPA DE RIESGOS'!$AF493),"")</f>
        <v/>
      </c>
      <c r="CJ64" s="357" t="str">
        <f>IF(AND('MAPA DE RIESGOS'!$AP494="Alta",'MAPA DE RIESGOS'!$AR494="Catastrófico"),CONCATENATE("R",'MAPA DE RIESGOS'!$H494,"C",'MAPA DE RIESGOS'!$AF494),"")</f>
        <v/>
      </c>
      <c r="CK64" s="357" t="str">
        <f>IF(AND('MAPA DE RIESGOS'!$AP495="Alta",'MAPA DE RIESGOS'!$AR495="Catastrófico"),CONCATENATE("R",'MAPA DE RIESGOS'!$H495,"C",'MAPA DE RIESGOS'!$AF495),"")</f>
        <v/>
      </c>
      <c r="CL64" s="357" t="str">
        <f>IF(AND('MAPA DE RIESGOS'!$AP496="Alta",'MAPA DE RIESGOS'!$AR496="Catastrófico"),CONCATENATE("R",'MAPA DE RIESGOS'!$H496,"C",'MAPA DE RIESGOS'!$AF496),"")</f>
        <v/>
      </c>
      <c r="CM64" s="357" t="str">
        <f>IF(AND('MAPA DE RIESGOS'!$AP497="Alta",'MAPA DE RIESGOS'!$AR497="Catastrófico"),CONCATENATE("R",'MAPA DE RIESGOS'!$H497,"C",'MAPA DE RIESGOS'!$AF497),"")</f>
        <v/>
      </c>
      <c r="CN64" s="357" t="str">
        <f>IF(AND('MAPA DE RIESGOS'!$AP498="Alta",'MAPA DE RIESGOS'!$AR498="Catastrófico"),CONCATENATE("R",'MAPA DE RIESGOS'!$H498,"C",'MAPA DE RIESGOS'!$AF498),"")</f>
        <v/>
      </c>
      <c r="CO64" s="357" t="str">
        <f>IF(AND('MAPA DE RIESGOS'!$AP499="Alta",'MAPA DE RIESGOS'!$AR499="Catastrófico"),CONCATENATE("R",'MAPA DE RIESGOS'!$H499,"C",'MAPA DE RIESGOS'!$AF499),"")</f>
        <v/>
      </c>
      <c r="CP64" s="357" t="str">
        <f>IF(AND('MAPA DE RIESGOS'!$AP500="Alta",'MAPA DE RIESGOS'!$AR500="Catastrófico"),CONCATENATE("R",'MAPA DE RIESGOS'!$H500,"C",'MAPA DE RIESGOS'!$AF500),"")</f>
        <v/>
      </c>
      <c r="CQ64" s="357" t="str">
        <f>IF(AND('MAPA DE RIESGOS'!$AP501="Alta",'MAPA DE RIESGOS'!$AR501="Catastrófico"),CONCATENATE("R",'MAPA DE RIESGOS'!$H501,"C",'MAPA DE RIESGOS'!$AF501),"")</f>
        <v/>
      </c>
      <c r="CR64" s="357" t="str">
        <f>IF(AND('MAPA DE RIESGOS'!$AP502="Alta",'MAPA DE RIESGOS'!$AR502="Catastrófico"),CONCATENATE("R",'MAPA DE RIESGOS'!$H502,"C",'MAPA DE RIESGOS'!$AF502),"")</f>
        <v/>
      </c>
      <c r="CS64" s="357" t="str">
        <f>IF(AND('MAPA DE RIESGOS'!$AP503="Alta",'MAPA DE RIESGOS'!$AR503="Catastrófico"),CONCATENATE("R",'MAPA DE RIESGOS'!$H503,"C",'MAPA DE RIESGOS'!$AF503),"")</f>
        <v/>
      </c>
      <c r="CT64" s="357" t="str">
        <f>IF(AND('MAPA DE RIESGOS'!$AP504="Alta",'MAPA DE RIESGOS'!$AR504="Catastrófico"),CONCATENATE("R",'MAPA DE RIESGOS'!$H504,"C",'MAPA DE RIESGOS'!$AF504),"")</f>
        <v/>
      </c>
      <c r="CU64" s="358" t="str">
        <f>IF(AND('MAPA DE RIESGOS'!$AP505="Alta",'MAPA DE RIESGOS'!$AR505="Catastrófico"),CONCATENATE("R",'MAPA DE RIESGOS'!$H505,"C",'MAPA DE RIESGOS'!$AF505),"")</f>
        <v/>
      </c>
      <c r="CV64" s="67"/>
      <c r="CW64" s="915"/>
      <c r="CX64" s="916"/>
      <c r="CY64" s="916"/>
      <c r="CZ64" s="916"/>
      <c r="DA64" s="916"/>
      <c r="DB64" s="917"/>
    </row>
    <row r="65" spans="2:106" ht="32.5" customHeight="1">
      <c r="B65" s="893"/>
      <c r="C65" s="893"/>
      <c r="D65" s="894"/>
      <c r="E65" s="882"/>
      <c r="F65" s="883"/>
      <c r="G65" s="883"/>
      <c r="H65" s="883"/>
      <c r="I65" s="883"/>
      <c r="J65" s="367" t="str">
        <f>IF(AND('MAPA DE RIESGOS'!$AP506="Alta",'MAPA DE RIESGOS'!$AR506="Leve"),CONCATENATE("R",'MAPA DE RIESGOS'!$H506,"C",'MAPA DE RIESGOS'!$AF506),"")</f>
        <v/>
      </c>
      <c r="K65" s="368" t="str">
        <f>IF(AND('MAPA DE RIESGOS'!$AP507="Alta",'MAPA DE RIESGOS'!$AR507="Leve"),CONCATENATE("R",'MAPA DE RIESGOS'!$H507,"C",'MAPA DE RIESGOS'!$AF507),"")</f>
        <v/>
      </c>
      <c r="L65" s="368" t="str">
        <f>IF(AND('MAPA DE RIESGOS'!$AP508="Alta",'MAPA DE RIESGOS'!$AR508="Leve"),CONCATENATE("R",'MAPA DE RIESGOS'!$H508,"C",'MAPA DE RIESGOS'!$AF508),"")</f>
        <v/>
      </c>
      <c r="M65" s="368" t="str">
        <f>IF(AND('MAPA DE RIESGOS'!$AP509="Alta",'MAPA DE RIESGOS'!$AR509="Leve"),CONCATENATE("R",'MAPA DE RIESGOS'!$H509,"C",'MAPA DE RIESGOS'!$AF509),"")</f>
        <v/>
      </c>
      <c r="N65" s="368" t="str">
        <f>IF(AND('MAPA DE RIESGOS'!$AP510="Alta",'MAPA DE RIESGOS'!$AR510="Leve"),CONCATENATE("R",'MAPA DE RIESGOS'!$H510,"C",'MAPA DE RIESGOS'!$AF510),"")</f>
        <v/>
      </c>
      <c r="O65" s="368" t="str">
        <f>IF(AND('MAPA DE RIESGOS'!$AP511="Alta",'MAPA DE RIESGOS'!$AR511="Leve"),CONCATENATE("R",'MAPA DE RIESGOS'!$H511,"C",'MAPA DE RIESGOS'!$AF511),"")</f>
        <v/>
      </c>
      <c r="P65" s="368" t="str">
        <f>IF(AND('MAPA DE RIESGOS'!$AP512="Alta",'MAPA DE RIESGOS'!$AR512="Leve"),CONCATENATE("R",'MAPA DE RIESGOS'!$H512,"C",'MAPA DE RIESGOS'!$AF512),"")</f>
        <v/>
      </c>
      <c r="Q65" s="368" t="str">
        <f>IF(AND('MAPA DE RIESGOS'!$AP513="Alta",'MAPA DE RIESGOS'!$AR513="Leve"),CONCATENATE("R",'MAPA DE RIESGOS'!$H513,"C",'MAPA DE RIESGOS'!$AF513),"")</f>
        <v/>
      </c>
      <c r="R65" s="368" t="str">
        <f>IF(AND('MAPA DE RIESGOS'!$AP514="Alta",'MAPA DE RIESGOS'!$AR514="Leve"),CONCATENATE("R",'MAPA DE RIESGOS'!$H514,"C",'MAPA DE RIESGOS'!$AF514),"")</f>
        <v/>
      </c>
      <c r="S65" s="368" t="str">
        <f>IF(AND('MAPA DE RIESGOS'!$AP515="Alta",'MAPA DE RIESGOS'!$AR515="Leve"),CONCATENATE("R",'MAPA DE RIESGOS'!$H515,"C",'MAPA DE RIESGOS'!$AF515),"")</f>
        <v/>
      </c>
      <c r="T65" s="368" t="str">
        <f>IF(AND('MAPA DE RIESGOS'!$AP516="Alta",'MAPA DE RIESGOS'!$AR516="Leve"),CONCATENATE("R",'MAPA DE RIESGOS'!$H516,"C",'MAPA DE RIESGOS'!$AF516),"")</f>
        <v/>
      </c>
      <c r="U65" s="368" t="str">
        <f>IF(AND('MAPA DE RIESGOS'!$AP517="Alta",'MAPA DE RIESGOS'!$AR517="Leve"),CONCATENATE("R",'MAPA DE RIESGOS'!$H517,"C",'MAPA DE RIESGOS'!$AF517),"")</f>
        <v/>
      </c>
      <c r="V65" s="368" t="str">
        <f>IF(AND('MAPA DE RIESGOS'!$AP518="Alta",'MAPA DE RIESGOS'!$AR518="Leve"),CONCATENATE("R",'MAPA DE RIESGOS'!$H518,"C",'MAPA DE RIESGOS'!$AF518),"")</f>
        <v/>
      </c>
      <c r="W65" s="368" t="str">
        <f>IF(AND('MAPA DE RIESGOS'!$AP519="Alta",'MAPA DE RIESGOS'!$AR519="Leve"),CONCATENATE("R",'MAPA DE RIESGOS'!$H519,"C",'MAPA DE RIESGOS'!$AF519),"")</f>
        <v/>
      </c>
      <c r="X65" s="368" t="str">
        <f>IF(AND('MAPA DE RIESGOS'!$AP520="Alta",'MAPA DE RIESGOS'!$AR520="Leve"),CONCATENATE("R",'MAPA DE RIESGOS'!$H520,"C",'MAPA DE RIESGOS'!$AF520),"")</f>
        <v/>
      </c>
      <c r="Y65" s="368" t="str">
        <f>IF(AND('MAPA DE RIESGOS'!$AP521="Alta",'MAPA DE RIESGOS'!$AR521="Leve"),CONCATENATE("R",'MAPA DE RIESGOS'!$H521,"C",'MAPA DE RIESGOS'!$AF521),"")</f>
        <v/>
      </c>
      <c r="Z65" s="368" t="str">
        <f>IF(AND('MAPA DE RIESGOS'!$AP522="Alta",'MAPA DE RIESGOS'!$AR522="Leve"),CONCATENATE("R",'MAPA DE RIESGOS'!$H522,"C",'MAPA DE RIESGOS'!$AF522),"")</f>
        <v/>
      </c>
      <c r="AA65" s="368" t="str">
        <f>IF(AND('MAPA DE RIESGOS'!$AP523="Alta",'MAPA DE RIESGOS'!$AR523="Leve"),CONCATENATE("R",'MAPA DE RIESGOS'!$H523,"C",'MAPA DE RIESGOS'!$AF523),"")</f>
        <v/>
      </c>
      <c r="AB65" s="367" t="str">
        <f>IF(AND('MAPA DE RIESGOS'!$AP506="Alta",'MAPA DE RIESGOS'!$AR506="Menor"),CONCATENATE("R",'MAPA DE RIESGOS'!$H506,"C",'MAPA DE RIESGOS'!$AF506),"")</f>
        <v/>
      </c>
      <c r="AC65" s="368" t="str">
        <f>IF(AND('MAPA DE RIESGOS'!$AP507="Alta",'MAPA DE RIESGOS'!$AR507="Menor"),CONCATENATE("R",'MAPA DE RIESGOS'!$H507,"C",'MAPA DE RIESGOS'!$AF507),"")</f>
        <v/>
      </c>
      <c r="AD65" s="368" t="str">
        <f>IF(AND('MAPA DE RIESGOS'!$AP508="Alta",'MAPA DE RIESGOS'!$AR508="Menor"),CONCATENATE("R",'MAPA DE RIESGOS'!$H508,"C",'MAPA DE RIESGOS'!$AF508),"")</f>
        <v/>
      </c>
      <c r="AE65" s="368" t="str">
        <f>IF(AND('MAPA DE RIESGOS'!$AP509="Alta",'MAPA DE RIESGOS'!$AR509="Menor"),CONCATENATE("R",'MAPA DE RIESGOS'!$H509,"C",'MAPA DE RIESGOS'!$AF509),"")</f>
        <v/>
      </c>
      <c r="AF65" s="368" t="str">
        <f>IF(AND('MAPA DE RIESGOS'!$AP510="Alta",'MAPA DE RIESGOS'!$AR510="Menor"),CONCATENATE("R",'MAPA DE RIESGOS'!$H510,"C",'MAPA DE RIESGOS'!$AF510),"")</f>
        <v/>
      </c>
      <c r="AG65" s="368" t="str">
        <f>IF(AND('MAPA DE RIESGOS'!$AP511="Alta",'MAPA DE RIESGOS'!$AR511="Menor"),CONCATENATE("R",'MAPA DE RIESGOS'!$H511,"C",'MAPA DE RIESGOS'!$AF511),"")</f>
        <v/>
      </c>
      <c r="AH65" s="368" t="str">
        <f>IF(AND('MAPA DE RIESGOS'!$AP512="Alta",'MAPA DE RIESGOS'!$AR512="Menor"),CONCATENATE("R",'MAPA DE RIESGOS'!$H512,"C",'MAPA DE RIESGOS'!$AF512),"")</f>
        <v/>
      </c>
      <c r="AI65" s="368" t="str">
        <f>IF(AND('MAPA DE RIESGOS'!$AP513="Alta",'MAPA DE RIESGOS'!$AR513="Menor"),CONCATENATE("R",'MAPA DE RIESGOS'!$H513,"C",'MAPA DE RIESGOS'!$AF513),"")</f>
        <v/>
      </c>
      <c r="AJ65" s="368" t="str">
        <f>IF(AND('MAPA DE RIESGOS'!$AP514="Alta",'MAPA DE RIESGOS'!$AR514="Menor"),CONCATENATE("R",'MAPA DE RIESGOS'!$H514,"C",'MAPA DE RIESGOS'!$AF514),"")</f>
        <v/>
      </c>
      <c r="AK65" s="368" t="str">
        <f>IF(AND('MAPA DE RIESGOS'!$AP515="Alta",'MAPA DE RIESGOS'!$AR515="Menor"),CONCATENATE("R",'MAPA DE RIESGOS'!$H515,"C",'MAPA DE RIESGOS'!$AF515),"")</f>
        <v/>
      </c>
      <c r="AL65" s="368" t="str">
        <f>IF(AND('MAPA DE RIESGOS'!$AP516="Alta",'MAPA DE RIESGOS'!$AR516="Menor"),CONCATENATE("R",'MAPA DE RIESGOS'!$H516,"C",'MAPA DE RIESGOS'!$AF516),"")</f>
        <v/>
      </c>
      <c r="AM65" s="368" t="str">
        <f>IF(AND('MAPA DE RIESGOS'!$AP517="Alta",'MAPA DE RIESGOS'!$AR517="Menor"),CONCATENATE("R",'MAPA DE RIESGOS'!$H517,"C",'MAPA DE RIESGOS'!$AF517),"")</f>
        <v/>
      </c>
      <c r="AN65" s="368" t="str">
        <f>IF(AND('MAPA DE RIESGOS'!$AP518="Alta",'MAPA DE RIESGOS'!$AR518="Menor"),CONCATENATE("R",'MAPA DE RIESGOS'!$H518,"C",'MAPA DE RIESGOS'!$AF518),"")</f>
        <v/>
      </c>
      <c r="AO65" s="368" t="str">
        <f>IF(AND('MAPA DE RIESGOS'!$AP519="Alta",'MAPA DE RIESGOS'!$AR519="Menor"),CONCATENATE("R",'MAPA DE RIESGOS'!$H519,"C",'MAPA DE RIESGOS'!$AF519),"")</f>
        <v/>
      </c>
      <c r="AP65" s="368" t="str">
        <f>IF(AND('MAPA DE RIESGOS'!$AP520="Alta",'MAPA DE RIESGOS'!$AR520="Menor"),CONCATENATE("R",'MAPA DE RIESGOS'!$H520,"C",'MAPA DE RIESGOS'!$AF520),"")</f>
        <v/>
      </c>
      <c r="AQ65" s="368" t="str">
        <f>IF(AND('MAPA DE RIESGOS'!$AP521="Alta",'MAPA DE RIESGOS'!$AR521="Menor"),CONCATENATE("R",'MAPA DE RIESGOS'!$H521,"C",'MAPA DE RIESGOS'!$AF521),"")</f>
        <v/>
      </c>
      <c r="AR65" s="368" t="str">
        <f>IF(AND('MAPA DE RIESGOS'!$AP522="Alta",'MAPA DE RIESGOS'!$AR522="Menor"),CONCATENATE("R",'MAPA DE RIESGOS'!$H522,"C",'MAPA DE RIESGOS'!$AF522),"")</f>
        <v/>
      </c>
      <c r="AS65" s="369" t="str">
        <f>IF(AND('MAPA DE RIESGOS'!$AP523="Alta",'MAPA DE RIESGOS'!$AR523="Menor"),CONCATENATE("R",'MAPA DE RIESGOS'!$H523,"C",'MAPA DE RIESGOS'!$AF523),"")</f>
        <v/>
      </c>
      <c r="AT65" s="355" t="str">
        <f>IF(AND('MAPA DE RIESGOS'!$AP506="Alta",'MAPA DE RIESGOS'!$AR506="Moderado"),CONCATENATE("R",'MAPA DE RIESGOS'!$H506,"C",'MAPA DE RIESGOS'!$AF506),"")</f>
        <v/>
      </c>
      <c r="AU65" s="355" t="str">
        <f>IF(AND('MAPA DE RIESGOS'!$AP507="Alta",'MAPA DE RIESGOS'!$AR507="Moderado"),CONCATENATE("R",'MAPA DE RIESGOS'!$H507,"C",'MAPA DE RIESGOS'!$AF507),"")</f>
        <v/>
      </c>
      <c r="AV65" s="355" t="str">
        <f>IF(AND('MAPA DE RIESGOS'!$AP508="Alta",'MAPA DE RIESGOS'!$AR508="Moderado"),CONCATENATE("R",'MAPA DE RIESGOS'!$H508,"C",'MAPA DE RIESGOS'!$AF508),"")</f>
        <v/>
      </c>
      <c r="AW65" s="355" t="str">
        <f>IF(AND('MAPA DE RIESGOS'!$AP509="Alta",'MAPA DE RIESGOS'!$AR509="Moderado"),CONCATENATE("R",'MAPA DE RIESGOS'!$H509,"C",'MAPA DE RIESGOS'!$AF509),"")</f>
        <v/>
      </c>
      <c r="AX65" s="355" t="str">
        <f>IF(AND('MAPA DE RIESGOS'!$AP510="Alta",'MAPA DE RIESGOS'!$AR510="Moderado"),CONCATENATE("R",'MAPA DE RIESGOS'!$H510,"C",'MAPA DE RIESGOS'!$AF510),"")</f>
        <v/>
      </c>
      <c r="AY65" s="355" t="str">
        <f>IF(AND('MAPA DE RIESGOS'!$AP511="Alta",'MAPA DE RIESGOS'!$AR511="Moderado"),CONCATENATE("R",'MAPA DE RIESGOS'!$H511,"C",'MAPA DE RIESGOS'!$AF511),"")</f>
        <v/>
      </c>
      <c r="AZ65" s="355" t="str">
        <f>IF(AND('MAPA DE RIESGOS'!$AP512="Alta",'MAPA DE RIESGOS'!$AR512="Moderado"),CONCATENATE("R",'MAPA DE RIESGOS'!$H512,"C",'MAPA DE RIESGOS'!$AF512),"")</f>
        <v/>
      </c>
      <c r="BA65" s="355" t="str">
        <f>IF(AND('MAPA DE RIESGOS'!$AP513="Alta",'MAPA DE RIESGOS'!$AR513="Moderado"),CONCATENATE("R",'MAPA DE RIESGOS'!$H513,"C",'MAPA DE RIESGOS'!$AF513),"")</f>
        <v/>
      </c>
      <c r="BB65" s="355" t="str">
        <f>IF(AND('MAPA DE RIESGOS'!$AP514="Alta",'MAPA DE RIESGOS'!$AR514="Moderado"),CONCATENATE("R",'MAPA DE RIESGOS'!$H514,"C",'MAPA DE RIESGOS'!$AF514),"")</f>
        <v/>
      </c>
      <c r="BC65" s="355" t="str">
        <f>IF(AND('MAPA DE RIESGOS'!$AP515="Alta",'MAPA DE RIESGOS'!$AR515="Moderado"),CONCATENATE("R",'MAPA DE RIESGOS'!$H515,"C",'MAPA DE RIESGOS'!$AF515),"")</f>
        <v/>
      </c>
      <c r="BD65" s="355" t="str">
        <f>IF(AND('MAPA DE RIESGOS'!$AP516="Alta",'MAPA DE RIESGOS'!$AR516="Moderado"),CONCATENATE("R",'MAPA DE RIESGOS'!$H516,"C",'MAPA DE RIESGOS'!$AF516),"")</f>
        <v/>
      </c>
      <c r="BE65" s="355" t="str">
        <f>IF(AND('MAPA DE RIESGOS'!$AP517="Alta",'MAPA DE RIESGOS'!$AR517="Moderado"),CONCATENATE("R",'MAPA DE RIESGOS'!$H517,"C",'MAPA DE RIESGOS'!$AF517),"")</f>
        <v/>
      </c>
      <c r="BF65" s="355" t="str">
        <f>IF(AND('MAPA DE RIESGOS'!$AP518="Alta",'MAPA DE RIESGOS'!$AR518="Moderado"),CONCATENATE("R",'MAPA DE RIESGOS'!$H518,"C",'MAPA DE RIESGOS'!$AF518),"")</f>
        <v/>
      </c>
      <c r="BG65" s="355" t="str">
        <f>IF(AND('MAPA DE RIESGOS'!$AP519="Alta",'MAPA DE RIESGOS'!$AR519="Moderado"),CONCATENATE("R",'MAPA DE RIESGOS'!$H519,"C",'MAPA DE RIESGOS'!$AF519),"")</f>
        <v/>
      </c>
      <c r="BH65" s="355" t="str">
        <f>IF(AND('MAPA DE RIESGOS'!$AP520="Alta",'MAPA DE RIESGOS'!$AR520="Moderado"),CONCATENATE("R",'MAPA DE RIESGOS'!$H520,"C",'MAPA DE RIESGOS'!$AF520),"")</f>
        <v/>
      </c>
      <c r="BI65" s="355" t="str">
        <f>IF(AND('MAPA DE RIESGOS'!$AP521="Alta",'MAPA DE RIESGOS'!$AR521="Moderado"),CONCATENATE("R",'MAPA DE RIESGOS'!$H521,"C",'MAPA DE RIESGOS'!$AF521),"")</f>
        <v/>
      </c>
      <c r="BJ65" s="355" t="str">
        <f>IF(AND('MAPA DE RIESGOS'!$AP522="Alta",'MAPA DE RIESGOS'!$AR522="Moderado"),CONCATENATE("R",'MAPA DE RIESGOS'!$H522,"C",'MAPA DE RIESGOS'!$AF522),"")</f>
        <v/>
      </c>
      <c r="BK65" s="356" t="str">
        <f>IF(AND('MAPA DE RIESGOS'!$AP523="Alta",'MAPA DE RIESGOS'!$AR523="Moderado"),CONCATENATE("R",'MAPA DE RIESGOS'!$H523,"C",'MAPA DE RIESGOS'!$AF523),"")</f>
        <v/>
      </c>
      <c r="BL65" s="355" t="str">
        <f>IF(AND('MAPA DE RIESGOS'!$AP506="Alta",'MAPA DE RIESGOS'!$AR506="Mayor"),CONCATENATE("R",'MAPA DE RIESGOS'!$H506,"C",'MAPA DE RIESGOS'!$AF506),"")</f>
        <v/>
      </c>
      <c r="BM65" s="355" t="str">
        <f>IF(AND('MAPA DE RIESGOS'!$AP507="Alta",'MAPA DE RIESGOS'!$AR507="Mayor"),CONCATENATE("R",'MAPA DE RIESGOS'!$H507,"C",'MAPA DE RIESGOS'!$AF507),"")</f>
        <v/>
      </c>
      <c r="BN65" s="355" t="str">
        <f>IF(AND('MAPA DE RIESGOS'!$AP508="Alta",'MAPA DE RIESGOS'!$AR508="Mayor"),CONCATENATE("R",'MAPA DE RIESGOS'!$H508,"C",'MAPA DE RIESGOS'!$AF508),"")</f>
        <v/>
      </c>
      <c r="BO65" s="355" t="str">
        <f>IF(AND('MAPA DE RIESGOS'!$AP509="Alta",'MAPA DE RIESGOS'!$AR509="Mayor"),CONCATENATE("R",'MAPA DE RIESGOS'!$H509,"C",'MAPA DE RIESGOS'!$AF509),"")</f>
        <v/>
      </c>
      <c r="BP65" s="355" t="str">
        <f>IF(AND('MAPA DE RIESGOS'!$AP510="Alta",'MAPA DE RIESGOS'!$AR510="Mayor"),CONCATENATE("R",'MAPA DE RIESGOS'!$H510,"C",'MAPA DE RIESGOS'!$AF510),"")</f>
        <v/>
      </c>
      <c r="BQ65" s="355" t="str">
        <f>IF(AND('MAPA DE RIESGOS'!$AP511="Alta",'MAPA DE RIESGOS'!$AR511="Mayor"),CONCATENATE("R",'MAPA DE RIESGOS'!$H511,"C",'MAPA DE RIESGOS'!$AF511),"")</f>
        <v/>
      </c>
      <c r="BR65" s="355" t="str">
        <f>IF(AND('MAPA DE RIESGOS'!$AP512="Alta",'MAPA DE RIESGOS'!$AR512="Mayor"),CONCATENATE("R",'MAPA DE RIESGOS'!$H512,"C",'MAPA DE RIESGOS'!$AF512),"")</f>
        <v/>
      </c>
      <c r="BS65" s="355" t="str">
        <f>IF(AND('MAPA DE RIESGOS'!$AP513="Alta",'MAPA DE RIESGOS'!$AR513="Mayor"),CONCATENATE("R",'MAPA DE RIESGOS'!$H513,"C",'MAPA DE RIESGOS'!$AF513),"")</f>
        <v/>
      </c>
      <c r="BT65" s="355" t="str">
        <f>IF(AND('MAPA DE RIESGOS'!$AP514="Alta",'MAPA DE RIESGOS'!$AR514="Mayor"),CONCATENATE("R",'MAPA DE RIESGOS'!$H514,"C",'MAPA DE RIESGOS'!$AF514),"")</f>
        <v/>
      </c>
      <c r="BU65" s="355" t="str">
        <f>IF(AND('MAPA DE RIESGOS'!$AP515="Alta",'MAPA DE RIESGOS'!$AR515="Mayor"),CONCATENATE("R",'MAPA DE RIESGOS'!$H515,"C",'MAPA DE RIESGOS'!$AF515),"")</f>
        <v/>
      </c>
      <c r="BV65" s="355" t="str">
        <f>IF(AND('MAPA DE RIESGOS'!$AP516="Alta",'MAPA DE RIESGOS'!$AR516="Mayor"),CONCATENATE("R",'MAPA DE RIESGOS'!$H516,"C",'MAPA DE RIESGOS'!$AF516),"")</f>
        <v/>
      </c>
      <c r="BW65" s="355" t="str">
        <f>IF(AND('MAPA DE RIESGOS'!$AP517="Alta",'MAPA DE RIESGOS'!$AR517="Mayor"),CONCATENATE("R",'MAPA DE RIESGOS'!$H517,"C",'MAPA DE RIESGOS'!$AF517),"")</f>
        <v/>
      </c>
      <c r="BX65" s="355" t="str">
        <f>IF(AND('MAPA DE RIESGOS'!$AP518="Alta",'MAPA DE RIESGOS'!$AR518="Mayor"),CONCATENATE("R",'MAPA DE RIESGOS'!$H518,"C",'MAPA DE RIESGOS'!$AF518),"")</f>
        <v/>
      </c>
      <c r="BY65" s="355" t="str">
        <f>IF(AND('MAPA DE RIESGOS'!$AP519="Alta",'MAPA DE RIESGOS'!$AR519="Mayor"),CONCATENATE("R",'MAPA DE RIESGOS'!$H519,"C",'MAPA DE RIESGOS'!$AF519),"")</f>
        <v/>
      </c>
      <c r="BZ65" s="355" t="str">
        <f>IF(AND('MAPA DE RIESGOS'!$AP520="Alta",'MAPA DE RIESGOS'!$AR520="Mayor"),CONCATENATE("R",'MAPA DE RIESGOS'!$H520,"C",'MAPA DE RIESGOS'!$AF520),"")</f>
        <v/>
      </c>
      <c r="CA65" s="355" t="str">
        <f>IF(AND('MAPA DE RIESGOS'!$AP521="Alta",'MAPA DE RIESGOS'!$AR521="Mayor"),CONCATENATE("R",'MAPA DE RIESGOS'!$H521,"C",'MAPA DE RIESGOS'!$AF521),"")</f>
        <v/>
      </c>
      <c r="CB65" s="355" t="str">
        <f>IF(AND('MAPA DE RIESGOS'!$AP522="Alta",'MAPA DE RIESGOS'!$AR522="Mayor"),CONCATENATE("R",'MAPA DE RIESGOS'!$H522,"C",'MAPA DE RIESGOS'!$AF522),"")</f>
        <v/>
      </c>
      <c r="CC65" s="356" t="str">
        <f>IF(AND('MAPA DE RIESGOS'!$AP523="Alta",'MAPA DE RIESGOS'!$AR523="Mayor"),CONCATENATE("R",'MAPA DE RIESGOS'!$H523,"C",'MAPA DE RIESGOS'!$AF523),"")</f>
        <v/>
      </c>
      <c r="CD65" s="357" t="str">
        <f>IF(AND('MAPA DE RIESGOS'!$AP506="Alta",'MAPA DE RIESGOS'!$AR506="Catastrófico"),CONCATENATE("R",'MAPA DE RIESGOS'!$H506,"C",'MAPA DE RIESGOS'!$AF506),"")</f>
        <v/>
      </c>
      <c r="CE65" s="357" t="str">
        <f>IF(AND('MAPA DE RIESGOS'!$AP507="Alta",'MAPA DE RIESGOS'!$AR507="Catastrófico"),CONCATENATE("R",'MAPA DE RIESGOS'!$H507,"C",'MAPA DE RIESGOS'!$AF507),"")</f>
        <v/>
      </c>
      <c r="CF65" s="357" t="str">
        <f>IF(AND('MAPA DE RIESGOS'!$AP508="Alta",'MAPA DE RIESGOS'!$AR508="Catastrófico"),CONCATENATE("R",'MAPA DE RIESGOS'!$H508,"C",'MAPA DE RIESGOS'!$AF508),"")</f>
        <v/>
      </c>
      <c r="CG65" s="357" t="str">
        <f>IF(AND('MAPA DE RIESGOS'!$AP509="Alta",'MAPA DE RIESGOS'!$AR509="Catastrófico"),CONCATENATE("R",'MAPA DE RIESGOS'!$H509,"C",'MAPA DE RIESGOS'!$AF509),"")</f>
        <v/>
      </c>
      <c r="CH65" s="357" t="str">
        <f>IF(AND('MAPA DE RIESGOS'!$AP510="Alta",'MAPA DE RIESGOS'!$AR510="Catastrófico"),CONCATENATE("R",'MAPA DE RIESGOS'!$H510,"C",'MAPA DE RIESGOS'!$AF510),"")</f>
        <v/>
      </c>
      <c r="CI65" s="357" t="str">
        <f>IF(AND('MAPA DE RIESGOS'!$AP511="Alta",'MAPA DE RIESGOS'!$AR511="Catastrófico"),CONCATENATE("R",'MAPA DE RIESGOS'!$H511,"C",'MAPA DE RIESGOS'!$AF511),"")</f>
        <v/>
      </c>
      <c r="CJ65" s="357" t="str">
        <f>IF(AND('MAPA DE RIESGOS'!$AP512="Alta",'MAPA DE RIESGOS'!$AR512="Catastrófico"),CONCATENATE("R",'MAPA DE RIESGOS'!$H512,"C",'MAPA DE RIESGOS'!$AF512),"")</f>
        <v/>
      </c>
      <c r="CK65" s="357" t="str">
        <f>IF(AND('MAPA DE RIESGOS'!$AP513="Alta",'MAPA DE RIESGOS'!$AR513="Catastrófico"),CONCATENATE("R",'MAPA DE RIESGOS'!$H513,"C",'MAPA DE RIESGOS'!$AF513),"")</f>
        <v/>
      </c>
      <c r="CL65" s="357" t="str">
        <f>IF(AND('MAPA DE RIESGOS'!$AP514="Alta",'MAPA DE RIESGOS'!$AR514="Catastrófico"),CONCATENATE("R",'MAPA DE RIESGOS'!$H514,"C",'MAPA DE RIESGOS'!$AF514),"")</f>
        <v/>
      </c>
      <c r="CM65" s="357" t="str">
        <f>IF(AND('MAPA DE RIESGOS'!$AP515="Alta",'MAPA DE RIESGOS'!$AR515="Catastrófico"),CONCATENATE("R",'MAPA DE RIESGOS'!$H515,"C",'MAPA DE RIESGOS'!$AF515),"")</f>
        <v/>
      </c>
      <c r="CN65" s="357" t="str">
        <f>IF(AND('MAPA DE RIESGOS'!$AP516="Alta",'MAPA DE RIESGOS'!$AR516="Catastrófico"),CONCATENATE("R",'MAPA DE RIESGOS'!$H516,"C",'MAPA DE RIESGOS'!$AF516),"")</f>
        <v/>
      </c>
      <c r="CO65" s="357" t="str">
        <f>IF(AND('MAPA DE RIESGOS'!$AP517="Alta",'MAPA DE RIESGOS'!$AR517="Catastrófico"),CONCATENATE("R",'MAPA DE RIESGOS'!$H517,"C",'MAPA DE RIESGOS'!$AF517),"")</f>
        <v/>
      </c>
      <c r="CP65" s="357" t="str">
        <f>IF(AND('MAPA DE RIESGOS'!$AP518="Alta",'MAPA DE RIESGOS'!$AR518="Catastrófico"),CONCATENATE("R",'MAPA DE RIESGOS'!$H518,"C",'MAPA DE RIESGOS'!$AF518),"")</f>
        <v/>
      </c>
      <c r="CQ65" s="357" t="str">
        <f>IF(AND('MAPA DE RIESGOS'!$AP519="Alta",'MAPA DE RIESGOS'!$AR519="Catastrófico"),CONCATENATE("R",'MAPA DE RIESGOS'!$H519,"C",'MAPA DE RIESGOS'!$AF519),"")</f>
        <v/>
      </c>
      <c r="CR65" s="357" t="str">
        <f>IF(AND('MAPA DE RIESGOS'!$AP520="Alta",'MAPA DE RIESGOS'!$AR520="Catastrófico"),CONCATENATE("R",'MAPA DE RIESGOS'!$H520,"C",'MAPA DE RIESGOS'!$AF520),"")</f>
        <v/>
      </c>
      <c r="CS65" s="357" t="str">
        <f>IF(AND('MAPA DE RIESGOS'!$AP521="Alta",'MAPA DE RIESGOS'!$AR521="Catastrófico"),CONCATENATE("R",'MAPA DE RIESGOS'!$H521,"C",'MAPA DE RIESGOS'!$AF521),"")</f>
        <v/>
      </c>
      <c r="CT65" s="357" t="str">
        <f>IF(AND('MAPA DE RIESGOS'!$AP522="Alta",'MAPA DE RIESGOS'!$AR522="Catastrófico"),CONCATENATE("R",'MAPA DE RIESGOS'!$H522,"C",'MAPA DE RIESGOS'!$AF522),"")</f>
        <v/>
      </c>
      <c r="CU65" s="358" t="str">
        <f>IF(AND('MAPA DE RIESGOS'!$AP523="Alta",'MAPA DE RIESGOS'!$AR523="Catastrófico"),CONCATENATE("R",'MAPA DE RIESGOS'!$H523,"C",'MAPA DE RIESGOS'!$AF523),"")</f>
        <v/>
      </c>
      <c r="CV65" s="67"/>
      <c r="CW65" s="915"/>
      <c r="CX65" s="916"/>
      <c r="CY65" s="916"/>
      <c r="CZ65" s="916"/>
      <c r="DA65" s="916"/>
      <c r="DB65" s="917"/>
    </row>
    <row r="66" spans="2:106" ht="32.5" customHeight="1">
      <c r="B66" s="893"/>
      <c r="C66" s="893"/>
      <c r="D66" s="894"/>
      <c r="E66" s="882"/>
      <c r="F66" s="883"/>
      <c r="G66" s="883"/>
      <c r="H66" s="883"/>
      <c r="I66" s="883"/>
      <c r="J66" s="367" t="str">
        <f>IF(AND('MAPA DE RIESGOS'!$AP524="Alta",'MAPA DE RIESGOS'!$AR524="Leve"),CONCATENATE("R",'MAPA DE RIESGOS'!$H524,"C",'MAPA DE RIESGOS'!$AF524),"")</f>
        <v/>
      </c>
      <c r="K66" s="368" t="str">
        <f>IF(AND('MAPA DE RIESGOS'!$AP525="Alta",'MAPA DE RIESGOS'!$AR525="Leve"),CONCATENATE("R",'MAPA DE RIESGOS'!$H525,"C",'MAPA DE RIESGOS'!$AF525),"")</f>
        <v/>
      </c>
      <c r="L66" s="368" t="str">
        <f>IF(AND('MAPA DE RIESGOS'!$AP526="Alta",'MAPA DE RIESGOS'!$AR526="Leve"),CONCATENATE("R",'MAPA DE RIESGOS'!$H526,"C",'MAPA DE RIESGOS'!$AF526),"")</f>
        <v/>
      </c>
      <c r="M66" s="368" t="str">
        <f>IF(AND('MAPA DE RIESGOS'!$AP527="Alta",'MAPA DE RIESGOS'!$AR527="Leve"),CONCATENATE("R",'MAPA DE RIESGOS'!$H527,"C",'MAPA DE RIESGOS'!$AF527),"")</f>
        <v/>
      </c>
      <c r="N66" s="368" t="str">
        <f>IF(AND('MAPA DE RIESGOS'!$AP528="Alta",'MAPA DE RIESGOS'!$AR528="Leve"),CONCATENATE("R",'MAPA DE RIESGOS'!$H528,"C",'MAPA DE RIESGOS'!$AF528),"")</f>
        <v/>
      </c>
      <c r="O66" s="368" t="str">
        <f>IF(AND('MAPA DE RIESGOS'!$AP529="Alta",'MAPA DE RIESGOS'!$AR529="Leve"),CONCATENATE("R",'MAPA DE RIESGOS'!$H529,"C",'MAPA DE RIESGOS'!$AF529),"")</f>
        <v/>
      </c>
      <c r="P66" s="368" t="str">
        <f>IF(AND('MAPA DE RIESGOS'!$AP530="Alta",'MAPA DE RIESGOS'!$AR530="Leve"),CONCATENATE("R",'MAPA DE RIESGOS'!$H530,"C",'MAPA DE RIESGOS'!$AF530),"")</f>
        <v/>
      </c>
      <c r="Q66" s="368" t="str">
        <f>IF(AND('MAPA DE RIESGOS'!$AP531="Alta",'MAPA DE RIESGOS'!$AR531="Leve"),CONCATENATE("R",'MAPA DE RIESGOS'!$H531,"C",'MAPA DE RIESGOS'!$AF531),"")</f>
        <v/>
      </c>
      <c r="R66" s="368" t="str">
        <f>IF(AND('MAPA DE RIESGOS'!$AP532="Alta",'MAPA DE RIESGOS'!$AR532="Leve"),CONCATENATE("R",'MAPA DE RIESGOS'!$H532,"C",'MAPA DE RIESGOS'!$AF532),"")</f>
        <v/>
      </c>
      <c r="S66" s="368" t="str">
        <f>IF(AND('MAPA DE RIESGOS'!$AP533="Alta",'MAPA DE RIESGOS'!$AR533="Leve"),CONCATENATE("R",'MAPA DE RIESGOS'!$H533,"C",'MAPA DE RIESGOS'!$AF533),"")</f>
        <v/>
      </c>
      <c r="T66" s="368" t="str">
        <f>IF(AND('MAPA DE RIESGOS'!$AP534="Alta",'MAPA DE RIESGOS'!$AR534="Leve"),CONCATENATE("R",'MAPA DE RIESGOS'!$H534,"C",'MAPA DE RIESGOS'!$AF534),"")</f>
        <v/>
      </c>
      <c r="U66" s="368" t="str">
        <f>IF(AND('MAPA DE RIESGOS'!$AP535="Alta",'MAPA DE RIESGOS'!$AR535="Leve"),CONCATENATE("R",'MAPA DE RIESGOS'!$H535,"C",'MAPA DE RIESGOS'!$AF535),"")</f>
        <v/>
      </c>
      <c r="V66" s="368" t="str">
        <f>IF(AND('MAPA DE RIESGOS'!$AP536="Alta",'MAPA DE RIESGOS'!$AR536="Leve"),CONCATENATE("R",'MAPA DE RIESGOS'!$H536,"C",'MAPA DE RIESGOS'!$AF536),"")</f>
        <v/>
      </c>
      <c r="W66" s="368" t="str">
        <f>IF(AND('MAPA DE RIESGOS'!$AP537="Alta",'MAPA DE RIESGOS'!$AR537="Leve"),CONCATENATE("R",'MAPA DE RIESGOS'!$H537,"C",'MAPA DE RIESGOS'!$AF537),"")</f>
        <v/>
      </c>
      <c r="X66" s="368" t="str">
        <f>IF(AND('MAPA DE RIESGOS'!$AP538="Alta",'MAPA DE RIESGOS'!$AR538="Leve"),CONCATENATE("R",'MAPA DE RIESGOS'!$H538,"C",'MAPA DE RIESGOS'!$AF538),"")</f>
        <v/>
      </c>
      <c r="Y66" s="368" t="str">
        <f>IF(AND('MAPA DE RIESGOS'!$AP539="Alta",'MAPA DE RIESGOS'!$AR539="Leve"),CONCATENATE("R",'MAPA DE RIESGOS'!$H539,"C",'MAPA DE RIESGOS'!$AF539),"")</f>
        <v/>
      </c>
      <c r="Z66" s="368" t="str">
        <f>IF(AND('MAPA DE RIESGOS'!$AP540="Alta",'MAPA DE RIESGOS'!$AR540="Leve"),CONCATENATE("R",'MAPA DE RIESGOS'!$H540,"C",'MAPA DE RIESGOS'!$AF540),"")</f>
        <v/>
      </c>
      <c r="AA66" s="368" t="str">
        <f>IF(AND('MAPA DE RIESGOS'!$AP541="Alta",'MAPA DE RIESGOS'!$AR541="Leve"),CONCATENATE("R",'MAPA DE RIESGOS'!$H541,"C",'MAPA DE RIESGOS'!$AF541),"")</f>
        <v/>
      </c>
      <c r="AB66" s="367" t="str">
        <f>IF(AND('MAPA DE RIESGOS'!$AP524="Alta",'MAPA DE RIESGOS'!$AR524="Menor"),CONCATENATE("R",'MAPA DE RIESGOS'!$H524,"C",'MAPA DE RIESGOS'!$AF524),"")</f>
        <v/>
      </c>
      <c r="AC66" s="368" t="str">
        <f>IF(AND('MAPA DE RIESGOS'!$AP525="Alta",'MAPA DE RIESGOS'!$AR525="Menor"),CONCATENATE("R",'MAPA DE RIESGOS'!$H525,"C",'MAPA DE RIESGOS'!$AF525),"")</f>
        <v/>
      </c>
      <c r="AD66" s="368" t="str">
        <f>IF(AND('MAPA DE RIESGOS'!$AP526="Alta",'MAPA DE RIESGOS'!$AR526="Menor"),CONCATENATE("R",'MAPA DE RIESGOS'!$H526,"C",'MAPA DE RIESGOS'!$AF526),"")</f>
        <v/>
      </c>
      <c r="AE66" s="368" t="str">
        <f>IF(AND('MAPA DE RIESGOS'!$AP527="Alta",'MAPA DE RIESGOS'!$AR527="Menor"),CONCATENATE("R",'MAPA DE RIESGOS'!$H527,"C",'MAPA DE RIESGOS'!$AF527),"")</f>
        <v/>
      </c>
      <c r="AF66" s="368" t="str">
        <f>IF(AND('MAPA DE RIESGOS'!$AP528="Alta",'MAPA DE RIESGOS'!$AR528="Menor"),CONCATENATE("R",'MAPA DE RIESGOS'!$H528,"C",'MAPA DE RIESGOS'!$AF528),"")</f>
        <v/>
      </c>
      <c r="AG66" s="368" t="str">
        <f>IF(AND('MAPA DE RIESGOS'!$AP529="Alta",'MAPA DE RIESGOS'!$AR529="Menor"),CONCATENATE("R",'MAPA DE RIESGOS'!$H529,"C",'MAPA DE RIESGOS'!$AF529),"")</f>
        <v/>
      </c>
      <c r="AH66" s="368" t="str">
        <f>IF(AND('MAPA DE RIESGOS'!$AP530="Alta",'MAPA DE RIESGOS'!$AR530="Menor"),CONCATENATE("R",'MAPA DE RIESGOS'!$H530,"C",'MAPA DE RIESGOS'!$AF530),"")</f>
        <v/>
      </c>
      <c r="AI66" s="368" t="str">
        <f>IF(AND('MAPA DE RIESGOS'!$AP531="Alta",'MAPA DE RIESGOS'!$AR531="Menor"),CONCATENATE("R",'MAPA DE RIESGOS'!$H531,"C",'MAPA DE RIESGOS'!$AF531),"")</f>
        <v/>
      </c>
      <c r="AJ66" s="368" t="str">
        <f>IF(AND('MAPA DE RIESGOS'!$AP532="Alta",'MAPA DE RIESGOS'!$AR532="Menor"),CONCATENATE("R",'MAPA DE RIESGOS'!$H532,"C",'MAPA DE RIESGOS'!$AF532),"")</f>
        <v/>
      </c>
      <c r="AK66" s="368" t="str">
        <f>IF(AND('MAPA DE RIESGOS'!$AP533="Alta",'MAPA DE RIESGOS'!$AR533="Menor"),CONCATENATE("R",'MAPA DE RIESGOS'!$H533,"C",'MAPA DE RIESGOS'!$AF533),"")</f>
        <v/>
      </c>
      <c r="AL66" s="368" t="str">
        <f>IF(AND('MAPA DE RIESGOS'!$AP534="Alta",'MAPA DE RIESGOS'!$AR534="Menor"),CONCATENATE("R",'MAPA DE RIESGOS'!$H534,"C",'MAPA DE RIESGOS'!$AF534),"")</f>
        <v/>
      </c>
      <c r="AM66" s="368" t="str">
        <f>IF(AND('MAPA DE RIESGOS'!$AP535="Alta",'MAPA DE RIESGOS'!$AR535="Menor"),CONCATENATE("R",'MAPA DE RIESGOS'!$H535,"C",'MAPA DE RIESGOS'!$AF535),"")</f>
        <v/>
      </c>
      <c r="AN66" s="368" t="str">
        <f>IF(AND('MAPA DE RIESGOS'!$AP536="Alta",'MAPA DE RIESGOS'!$AR536="Menor"),CONCATENATE("R",'MAPA DE RIESGOS'!$H536,"C",'MAPA DE RIESGOS'!$AF536),"")</f>
        <v/>
      </c>
      <c r="AO66" s="368" t="str">
        <f>IF(AND('MAPA DE RIESGOS'!$AP537="Alta",'MAPA DE RIESGOS'!$AR537="Menor"),CONCATENATE("R",'MAPA DE RIESGOS'!$H537,"C",'MAPA DE RIESGOS'!$AF537),"")</f>
        <v/>
      </c>
      <c r="AP66" s="368" t="str">
        <f>IF(AND('MAPA DE RIESGOS'!$AP538="Alta",'MAPA DE RIESGOS'!$AR538="Menor"),CONCATENATE("R",'MAPA DE RIESGOS'!$H538,"C",'MAPA DE RIESGOS'!$AF538),"")</f>
        <v/>
      </c>
      <c r="AQ66" s="368" t="str">
        <f>IF(AND('MAPA DE RIESGOS'!$AP539="Alta",'MAPA DE RIESGOS'!$AR539="Menor"),CONCATENATE("R",'MAPA DE RIESGOS'!$H539,"C",'MAPA DE RIESGOS'!$AF539),"")</f>
        <v/>
      </c>
      <c r="AR66" s="368" t="str">
        <f>IF(AND('MAPA DE RIESGOS'!$AP540="Alta",'MAPA DE RIESGOS'!$AR540="Menor"),CONCATENATE("R",'MAPA DE RIESGOS'!$H540,"C",'MAPA DE RIESGOS'!$AF540),"")</f>
        <v/>
      </c>
      <c r="AS66" s="369" t="str">
        <f>IF(AND('MAPA DE RIESGOS'!$AP541="Alta",'MAPA DE RIESGOS'!$AR541="Menor"),CONCATENATE("R",'MAPA DE RIESGOS'!$H541,"C",'MAPA DE RIESGOS'!$AF541),"")</f>
        <v/>
      </c>
      <c r="AT66" s="355" t="str">
        <f>IF(AND('MAPA DE RIESGOS'!$AP524="Alta",'MAPA DE RIESGOS'!$AR524="Moderado"),CONCATENATE("R",'MAPA DE RIESGOS'!$H524,"C",'MAPA DE RIESGOS'!$AF524),"")</f>
        <v/>
      </c>
      <c r="AU66" s="355" t="str">
        <f>IF(AND('MAPA DE RIESGOS'!$AP525="Alta",'MAPA DE RIESGOS'!$AR525="Moderado"),CONCATENATE("R",'MAPA DE RIESGOS'!$H525,"C",'MAPA DE RIESGOS'!$AF525),"")</f>
        <v/>
      </c>
      <c r="AV66" s="355" t="str">
        <f>IF(AND('MAPA DE RIESGOS'!$AP526="Alta",'MAPA DE RIESGOS'!$AR526="Moderado"),CONCATENATE("R",'MAPA DE RIESGOS'!$H526,"C",'MAPA DE RIESGOS'!$AF526),"")</f>
        <v/>
      </c>
      <c r="AW66" s="355" t="str">
        <f>IF(AND('MAPA DE RIESGOS'!$AP527="Alta",'MAPA DE RIESGOS'!$AR527="Moderado"),CONCATENATE("R",'MAPA DE RIESGOS'!$H527,"C",'MAPA DE RIESGOS'!$AF527),"")</f>
        <v/>
      </c>
      <c r="AX66" s="355" t="str">
        <f>IF(AND('MAPA DE RIESGOS'!$AP528="Alta",'MAPA DE RIESGOS'!$AR528="Moderado"),CONCATENATE("R",'MAPA DE RIESGOS'!$H528,"C",'MAPA DE RIESGOS'!$AF528),"")</f>
        <v/>
      </c>
      <c r="AY66" s="355" t="str">
        <f>IF(AND('MAPA DE RIESGOS'!$AP529="Alta",'MAPA DE RIESGOS'!$AR529="Moderado"),CONCATENATE("R",'MAPA DE RIESGOS'!$H529,"C",'MAPA DE RIESGOS'!$AF529),"")</f>
        <v/>
      </c>
      <c r="AZ66" s="355" t="str">
        <f>IF(AND('MAPA DE RIESGOS'!$AP530="Alta",'MAPA DE RIESGOS'!$AR530="Moderado"),CONCATENATE("R",'MAPA DE RIESGOS'!$H530,"C",'MAPA DE RIESGOS'!$AF530),"")</f>
        <v/>
      </c>
      <c r="BA66" s="355" t="str">
        <f>IF(AND('MAPA DE RIESGOS'!$AP531="Alta",'MAPA DE RIESGOS'!$AR531="Moderado"),CONCATENATE("R",'MAPA DE RIESGOS'!$H531,"C",'MAPA DE RIESGOS'!$AF531),"")</f>
        <v/>
      </c>
      <c r="BB66" s="355" t="str">
        <f>IF(AND('MAPA DE RIESGOS'!$AP532="Alta",'MAPA DE RIESGOS'!$AR532="Moderado"),CONCATENATE("R",'MAPA DE RIESGOS'!$H532,"C",'MAPA DE RIESGOS'!$AF532),"")</f>
        <v/>
      </c>
      <c r="BC66" s="355" t="str">
        <f>IF(AND('MAPA DE RIESGOS'!$AP533="Alta",'MAPA DE RIESGOS'!$AR533="Moderado"),CONCATENATE("R",'MAPA DE RIESGOS'!$H533,"C",'MAPA DE RIESGOS'!$AF533),"")</f>
        <v/>
      </c>
      <c r="BD66" s="355" t="str">
        <f>IF(AND('MAPA DE RIESGOS'!$AP534="Alta",'MAPA DE RIESGOS'!$AR534="Moderado"),CONCATENATE("R",'MAPA DE RIESGOS'!$H534,"C",'MAPA DE RIESGOS'!$AF534),"")</f>
        <v/>
      </c>
      <c r="BE66" s="355" t="str">
        <f>IF(AND('MAPA DE RIESGOS'!$AP535="Alta",'MAPA DE RIESGOS'!$AR535="Moderado"),CONCATENATE("R",'MAPA DE RIESGOS'!$H535,"C",'MAPA DE RIESGOS'!$AF535),"")</f>
        <v/>
      </c>
      <c r="BF66" s="355" t="str">
        <f>IF(AND('MAPA DE RIESGOS'!$AP536="Alta",'MAPA DE RIESGOS'!$AR536="Moderado"),CONCATENATE("R",'MAPA DE RIESGOS'!$H536,"C",'MAPA DE RIESGOS'!$AF536),"")</f>
        <v/>
      </c>
      <c r="BG66" s="355" t="str">
        <f>IF(AND('MAPA DE RIESGOS'!$AP537="Alta",'MAPA DE RIESGOS'!$AR537="Moderado"),CONCATENATE("R",'MAPA DE RIESGOS'!$H537,"C",'MAPA DE RIESGOS'!$AF537),"")</f>
        <v/>
      </c>
      <c r="BH66" s="355" t="str">
        <f>IF(AND('MAPA DE RIESGOS'!$AP538="Alta",'MAPA DE RIESGOS'!$AR538="Moderado"),CONCATENATE("R",'MAPA DE RIESGOS'!$H538,"C",'MAPA DE RIESGOS'!$AF538),"")</f>
        <v/>
      </c>
      <c r="BI66" s="355" t="str">
        <f>IF(AND('MAPA DE RIESGOS'!$AP539="Alta",'MAPA DE RIESGOS'!$AR539="Moderado"),CONCATENATE("R",'MAPA DE RIESGOS'!$H539,"C",'MAPA DE RIESGOS'!$AF539),"")</f>
        <v/>
      </c>
      <c r="BJ66" s="355" t="str">
        <f>IF(AND('MAPA DE RIESGOS'!$AP540="Alta",'MAPA DE RIESGOS'!$AR540="Moderado"),CONCATENATE("R",'MAPA DE RIESGOS'!$H540,"C",'MAPA DE RIESGOS'!$AF540),"")</f>
        <v/>
      </c>
      <c r="BK66" s="356" t="str">
        <f>IF(AND('MAPA DE RIESGOS'!$AP541="Alta",'MAPA DE RIESGOS'!$AR541="Moderado"),CONCATENATE("R",'MAPA DE RIESGOS'!$H541,"C",'MAPA DE RIESGOS'!$AF541),"")</f>
        <v/>
      </c>
      <c r="BL66" s="355" t="str">
        <f>IF(AND('MAPA DE RIESGOS'!$AP524="Alta",'MAPA DE RIESGOS'!$AR524="Mayor"),CONCATENATE("R",'MAPA DE RIESGOS'!$H524,"C",'MAPA DE RIESGOS'!$AF524),"")</f>
        <v/>
      </c>
      <c r="BM66" s="355" t="str">
        <f>IF(AND('MAPA DE RIESGOS'!$AP525="Alta",'MAPA DE RIESGOS'!$AR525="Mayor"),CONCATENATE("R",'MAPA DE RIESGOS'!$H525,"C",'MAPA DE RIESGOS'!$AF525),"")</f>
        <v/>
      </c>
      <c r="BN66" s="355" t="str">
        <f>IF(AND('MAPA DE RIESGOS'!$AP526="Alta",'MAPA DE RIESGOS'!$AR526="Mayor"),CONCATENATE("R",'MAPA DE RIESGOS'!$H526,"C",'MAPA DE RIESGOS'!$AF526),"")</f>
        <v/>
      </c>
      <c r="BO66" s="355" t="str">
        <f>IF(AND('MAPA DE RIESGOS'!$AP527="Alta",'MAPA DE RIESGOS'!$AR527="Mayor"),CONCATENATE("R",'MAPA DE RIESGOS'!$H527,"C",'MAPA DE RIESGOS'!$AF527),"")</f>
        <v/>
      </c>
      <c r="BP66" s="355" t="str">
        <f>IF(AND('MAPA DE RIESGOS'!$AP528="Alta",'MAPA DE RIESGOS'!$AR528="Mayor"),CONCATENATE("R",'MAPA DE RIESGOS'!$H528,"C",'MAPA DE RIESGOS'!$AF528),"")</f>
        <v/>
      </c>
      <c r="BQ66" s="355" t="str">
        <f>IF(AND('MAPA DE RIESGOS'!$AP529="Alta",'MAPA DE RIESGOS'!$AR529="Mayor"),CONCATENATE("R",'MAPA DE RIESGOS'!$H529,"C",'MAPA DE RIESGOS'!$AF529),"")</f>
        <v/>
      </c>
      <c r="BR66" s="355" t="str">
        <f>IF(AND('MAPA DE RIESGOS'!$AP530="Alta",'MAPA DE RIESGOS'!$AR530="Mayor"),CONCATENATE("R",'MAPA DE RIESGOS'!$H530,"C",'MAPA DE RIESGOS'!$AF530),"")</f>
        <v/>
      </c>
      <c r="BS66" s="355" t="str">
        <f>IF(AND('MAPA DE RIESGOS'!$AP531="Alta",'MAPA DE RIESGOS'!$AR531="Mayor"),CONCATENATE("R",'MAPA DE RIESGOS'!$H531,"C",'MAPA DE RIESGOS'!$AF531),"")</f>
        <v/>
      </c>
      <c r="BT66" s="355" t="str">
        <f>IF(AND('MAPA DE RIESGOS'!$AP532="Alta",'MAPA DE RIESGOS'!$AR532="Mayor"),CONCATENATE("R",'MAPA DE RIESGOS'!$H532,"C",'MAPA DE RIESGOS'!$AF532),"")</f>
        <v/>
      </c>
      <c r="BU66" s="355" t="str">
        <f>IF(AND('MAPA DE RIESGOS'!$AP533="Alta",'MAPA DE RIESGOS'!$AR533="Mayor"),CONCATENATE("R",'MAPA DE RIESGOS'!$H533,"C",'MAPA DE RIESGOS'!$AF533),"")</f>
        <v/>
      </c>
      <c r="BV66" s="355" t="str">
        <f>IF(AND('MAPA DE RIESGOS'!$AP534="Alta",'MAPA DE RIESGOS'!$AR534="Mayor"),CONCATENATE("R",'MAPA DE RIESGOS'!$H534,"C",'MAPA DE RIESGOS'!$AF534),"")</f>
        <v/>
      </c>
      <c r="BW66" s="355" t="str">
        <f>IF(AND('MAPA DE RIESGOS'!$AP535="Alta",'MAPA DE RIESGOS'!$AR535="Mayor"),CONCATENATE("R",'MAPA DE RIESGOS'!$H535,"C",'MAPA DE RIESGOS'!$AF535),"")</f>
        <v/>
      </c>
      <c r="BX66" s="355" t="str">
        <f>IF(AND('MAPA DE RIESGOS'!$AP536="Alta",'MAPA DE RIESGOS'!$AR536="Mayor"),CONCATENATE("R",'MAPA DE RIESGOS'!$H536,"C",'MAPA DE RIESGOS'!$AF536),"")</f>
        <v/>
      </c>
      <c r="BY66" s="355" t="str">
        <f>IF(AND('MAPA DE RIESGOS'!$AP537="Alta",'MAPA DE RIESGOS'!$AR537="Mayor"),CONCATENATE("R",'MAPA DE RIESGOS'!$H537,"C",'MAPA DE RIESGOS'!$AF537),"")</f>
        <v/>
      </c>
      <c r="BZ66" s="355" t="str">
        <f>IF(AND('MAPA DE RIESGOS'!$AP538="Alta",'MAPA DE RIESGOS'!$AR538="Mayor"),CONCATENATE("R",'MAPA DE RIESGOS'!$H538,"C",'MAPA DE RIESGOS'!$AF538),"")</f>
        <v/>
      </c>
      <c r="CA66" s="355" t="str">
        <f>IF(AND('MAPA DE RIESGOS'!$AP539="Alta",'MAPA DE RIESGOS'!$AR539="Mayor"),CONCATENATE("R",'MAPA DE RIESGOS'!$H539,"C",'MAPA DE RIESGOS'!$AF539),"")</f>
        <v/>
      </c>
      <c r="CB66" s="355" t="str">
        <f>IF(AND('MAPA DE RIESGOS'!$AP540="Alta",'MAPA DE RIESGOS'!$AR540="Mayor"),CONCATENATE("R",'MAPA DE RIESGOS'!$H540,"C",'MAPA DE RIESGOS'!$AF540),"")</f>
        <v/>
      </c>
      <c r="CC66" s="356" t="str">
        <f>IF(AND('MAPA DE RIESGOS'!$AP541="Alta",'MAPA DE RIESGOS'!$AR541="Mayor"),CONCATENATE("R",'MAPA DE RIESGOS'!$H541,"C",'MAPA DE RIESGOS'!$AF541),"")</f>
        <v/>
      </c>
      <c r="CD66" s="357" t="str">
        <f>IF(AND('MAPA DE RIESGOS'!$AP524="Alta",'MAPA DE RIESGOS'!$AR524="Catastrófico"),CONCATENATE("R",'MAPA DE RIESGOS'!$H524,"C",'MAPA DE RIESGOS'!$AF524),"")</f>
        <v/>
      </c>
      <c r="CE66" s="357" t="str">
        <f>IF(AND('MAPA DE RIESGOS'!$AP525="Alta",'MAPA DE RIESGOS'!$AR525="Catastrófico"),CONCATENATE("R",'MAPA DE RIESGOS'!$H525,"C",'MAPA DE RIESGOS'!$AF525),"")</f>
        <v/>
      </c>
      <c r="CF66" s="357" t="str">
        <f>IF(AND('MAPA DE RIESGOS'!$AP526="Alta",'MAPA DE RIESGOS'!$AR526="Catastrófico"),CONCATENATE("R",'MAPA DE RIESGOS'!$H526,"C",'MAPA DE RIESGOS'!$AF526),"")</f>
        <v/>
      </c>
      <c r="CG66" s="357" t="str">
        <f>IF(AND('MAPA DE RIESGOS'!$AP527="Alta",'MAPA DE RIESGOS'!$AR527="Catastrófico"),CONCATENATE("R",'MAPA DE RIESGOS'!$H527,"C",'MAPA DE RIESGOS'!$AF527),"")</f>
        <v/>
      </c>
      <c r="CH66" s="357" t="str">
        <f>IF(AND('MAPA DE RIESGOS'!$AP528="Alta",'MAPA DE RIESGOS'!$AR528="Catastrófico"),CONCATENATE("R",'MAPA DE RIESGOS'!$H528,"C",'MAPA DE RIESGOS'!$AF528),"")</f>
        <v/>
      </c>
      <c r="CI66" s="357" t="str">
        <f>IF(AND('MAPA DE RIESGOS'!$AP529="Alta",'MAPA DE RIESGOS'!$AR529="Catastrófico"),CONCATENATE("R",'MAPA DE RIESGOS'!$H529,"C",'MAPA DE RIESGOS'!$AF529),"")</f>
        <v/>
      </c>
      <c r="CJ66" s="357" t="str">
        <f>IF(AND('MAPA DE RIESGOS'!$AP530="Alta",'MAPA DE RIESGOS'!$AR530="Catastrófico"),CONCATENATE("R",'MAPA DE RIESGOS'!$H530,"C",'MAPA DE RIESGOS'!$AF530),"")</f>
        <v/>
      </c>
      <c r="CK66" s="357" t="str">
        <f>IF(AND('MAPA DE RIESGOS'!$AP531="Alta",'MAPA DE RIESGOS'!$AR531="Catastrófico"),CONCATENATE("R",'MAPA DE RIESGOS'!$H531,"C",'MAPA DE RIESGOS'!$AF531),"")</f>
        <v/>
      </c>
      <c r="CL66" s="357" t="str">
        <f>IF(AND('MAPA DE RIESGOS'!$AP532="Alta",'MAPA DE RIESGOS'!$AR532="Catastrófico"),CONCATENATE("R",'MAPA DE RIESGOS'!$H532,"C",'MAPA DE RIESGOS'!$AF532),"")</f>
        <v/>
      </c>
      <c r="CM66" s="357" t="str">
        <f>IF(AND('MAPA DE RIESGOS'!$AP533="Alta",'MAPA DE RIESGOS'!$AR533="Catastrófico"),CONCATENATE("R",'MAPA DE RIESGOS'!$H533,"C",'MAPA DE RIESGOS'!$AF533),"")</f>
        <v/>
      </c>
      <c r="CN66" s="357" t="str">
        <f>IF(AND('MAPA DE RIESGOS'!$AP534="Alta",'MAPA DE RIESGOS'!$AR534="Catastrófico"),CONCATENATE("R",'MAPA DE RIESGOS'!$H534,"C",'MAPA DE RIESGOS'!$AF534),"")</f>
        <v/>
      </c>
      <c r="CO66" s="357" t="str">
        <f>IF(AND('MAPA DE RIESGOS'!$AP535="Alta",'MAPA DE RIESGOS'!$AR535="Catastrófico"),CONCATENATE("R",'MAPA DE RIESGOS'!$H535,"C",'MAPA DE RIESGOS'!$AF535),"")</f>
        <v/>
      </c>
      <c r="CP66" s="357" t="str">
        <f>IF(AND('MAPA DE RIESGOS'!$AP536="Alta",'MAPA DE RIESGOS'!$AR536="Catastrófico"),CONCATENATE("R",'MAPA DE RIESGOS'!$H536,"C",'MAPA DE RIESGOS'!$AF536),"")</f>
        <v/>
      </c>
      <c r="CQ66" s="357" t="str">
        <f>IF(AND('MAPA DE RIESGOS'!$AP537="Alta",'MAPA DE RIESGOS'!$AR537="Catastrófico"),CONCATENATE("R",'MAPA DE RIESGOS'!$H537,"C",'MAPA DE RIESGOS'!$AF537),"")</f>
        <v/>
      </c>
      <c r="CR66" s="357" t="str">
        <f>IF(AND('MAPA DE RIESGOS'!$AP538="Alta",'MAPA DE RIESGOS'!$AR538="Catastrófico"),CONCATENATE("R",'MAPA DE RIESGOS'!$H538,"C",'MAPA DE RIESGOS'!$AF538),"")</f>
        <v/>
      </c>
      <c r="CS66" s="357" t="str">
        <f>IF(AND('MAPA DE RIESGOS'!$AP539="Alta",'MAPA DE RIESGOS'!$AR539="Catastrófico"),CONCATENATE("R",'MAPA DE RIESGOS'!$H539,"C",'MAPA DE RIESGOS'!$AF539),"")</f>
        <v/>
      </c>
      <c r="CT66" s="357" t="str">
        <f>IF(AND('MAPA DE RIESGOS'!$AP540="Alta",'MAPA DE RIESGOS'!$AR540="Catastrófico"),CONCATENATE("R",'MAPA DE RIESGOS'!$H540,"C",'MAPA DE RIESGOS'!$AF540),"")</f>
        <v/>
      </c>
      <c r="CU66" s="358" t="str">
        <f>IF(AND('MAPA DE RIESGOS'!$AP541="Alta",'MAPA DE RIESGOS'!$AR541="Catastrófico"),CONCATENATE("R",'MAPA DE RIESGOS'!$H541,"C",'MAPA DE RIESGOS'!$AF541),"")</f>
        <v/>
      </c>
      <c r="CV66" s="67"/>
      <c r="CW66" s="915"/>
      <c r="CX66" s="916"/>
      <c r="CY66" s="916"/>
      <c r="CZ66" s="916"/>
      <c r="DA66" s="916"/>
      <c r="DB66" s="917"/>
    </row>
    <row r="67" spans="2:106" ht="32.5" customHeight="1">
      <c r="B67" s="893"/>
      <c r="C67" s="893"/>
      <c r="D67" s="894"/>
      <c r="E67" s="882"/>
      <c r="F67" s="883"/>
      <c r="G67" s="883"/>
      <c r="H67" s="883"/>
      <c r="I67" s="883"/>
      <c r="J67" s="367" t="str">
        <f>IF(AND('MAPA DE RIESGOS'!$AP542="Alta",'MAPA DE RIESGOS'!$AR542="Leve"),CONCATENATE("R",'MAPA DE RIESGOS'!$H542,"C",'MAPA DE RIESGOS'!$AF542),"")</f>
        <v/>
      </c>
      <c r="K67" s="368" t="str">
        <f>IF(AND('MAPA DE RIESGOS'!$AP543="Alta",'MAPA DE RIESGOS'!$AR543="Leve"),CONCATENATE("R",'MAPA DE RIESGOS'!$H543,"C",'MAPA DE RIESGOS'!$AF543),"")</f>
        <v/>
      </c>
      <c r="L67" s="368" t="str">
        <f>IF(AND('MAPA DE RIESGOS'!$AP544="Alta",'MAPA DE RIESGOS'!$AR544="Leve"),CONCATENATE("R",'MAPA DE RIESGOS'!$H544,"C",'MAPA DE RIESGOS'!$AF544),"")</f>
        <v/>
      </c>
      <c r="M67" s="368" t="str">
        <f>IF(AND('MAPA DE RIESGOS'!$AP545="Alta",'MAPA DE RIESGOS'!$AR545="Leve"),CONCATENATE("R",'MAPA DE RIESGOS'!$H545,"C",'MAPA DE RIESGOS'!$AF545),"")</f>
        <v/>
      </c>
      <c r="N67" s="368" t="str">
        <f>IF(AND('MAPA DE RIESGOS'!$AP546="Alta",'MAPA DE RIESGOS'!$AR546="Leve"),CONCATENATE("R",'MAPA DE RIESGOS'!$H546,"C",'MAPA DE RIESGOS'!$AF546),"")</f>
        <v/>
      </c>
      <c r="O67" s="368" t="str">
        <f>IF(AND('MAPA DE RIESGOS'!$AP547="Alta",'MAPA DE RIESGOS'!$AR547="Leve"),CONCATENATE("R",'MAPA DE RIESGOS'!$H547,"C",'MAPA DE RIESGOS'!$AF547),"")</f>
        <v/>
      </c>
      <c r="P67" s="368" t="str">
        <f>IF(AND('MAPA DE RIESGOS'!$AP548="Alta",'MAPA DE RIESGOS'!$AR548="Leve"),CONCATENATE("R",'MAPA DE RIESGOS'!$H548,"C",'MAPA DE RIESGOS'!$AF548),"")</f>
        <v/>
      </c>
      <c r="Q67" s="368" t="str">
        <f>IF(AND('MAPA DE RIESGOS'!$AP549="Alta",'MAPA DE RIESGOS'!$AR549="Leve"),CONCATENATE("R",'MAPA DE RIESGOS'!$H549,"C",'MAPA DE RIESGOS'!$AF549),"")</f>
        <v/>
      </c>
      <c r="R67" s="368" t="str">
        <f>IF(AND('MAPA DE RIESGOS'!$AP550="Alta",'MAPA DE RIESGOS'!$AR550="Leve"),CONCATENATE("R",'MAPA DE RIESGOS'!$H550,"C",'MAPA DE RIESGOS'!$AF550),"")</f>
        <v/>
      </c>
      <c r="S67" s="368" t="str">
        <f>IF(AND('MAPA DE RIESGOS'!$AP551="Alta",'MAPA DE RIESGOS'!$AR551="Leve"),CONCATENATE("R",'MAPA DE RIESGOS'!$H551,"C",'MAPA DE RIESGOS'!$AF551),"")</f>
        <v/>
      </c>
      <c r="T67" s="368" t="str">
        <f>IF(AND('MAPA DE RIESGOS'!$AP552="Alta",'MAPA DE RIESGOS'!$AR552="Leve"),CONCATENATE("R",'MAPA DE RIESGOS'!$H552,"C",'MAPA DE RIESGOS'!$AF552),"")</f>
        <v/>
      </c>
      <c r="U67" s="368" t="str">
        <f>IF(AND('MAPA DE RIESGOS'!$AP553="Alta",'MAPA DE RIESGOS'!$AR553="Leve"),CONCATENATE("R",'MAPA DE RIESGOS'!$H553,"C",'MAPA DE RIESGOS'!$AF553),"")</f>
        <v/>
      </c>
      <c r="V67" s="368" t="str">
        <f>IF(AND('MAPA DE RIESGOS'!$AP554="Alta",'MAPA DE RIESGOS'!$AR554="Leve"),CONCATENATE("R",'MAPA DE RIESGOS'!$H554,"C",'MAPA DE RIESGOS'!$AF554),"")</f>
        <v/>
      </c>
      <c r="W67" s="368" t="str">
        <f>IF(AND('MAPA DE RIESGOS'!$AP555="Alta",'MAPA DE RIESGOS'!$AR555="Leve"),CONCATENATE("R",'MAPA DE RIESGOS'!$H555,"C",'MAPA DE RIESGOS'!$AF555),"")</f>
        <v/>
      </c>
      <c r="X67" s="368" t="str">
        <f>IF(AND('MAPA DE RIESGOS'!$AP556="Alta",'MAPA DE RIESGOS'!$AR556="Leve"),CONCATENATE("R",'MAPA DE RIESGOS'!$H556,"C",'MAPA DE RIESGOS'!$AF556),"")</f>
        <v/>
      </c>
      <c r="Y67" s="368" t="str">
        <f>IF(AND('MAPA DE RIESGOS'!$AP557="Alta",'MAPA DE RIESGOS'!$AR557="Leve"),CONCATENATE("R",'MAPA DE RIESGOS'!$H557,"C",'MAPA DE RIESGOS'!$AF557),"")</f>
        <v/>
      </c>
      <c r="Z67" s="368" t="str">
        <f>IF(AND('MAPA DE RIESGOS'!$AP558="Alta",'MAPA DE RIESGOS'!$AR558="Leve"),CONCATENATE("R",'MAPA DE RIESGOS'!$H558,"C",'MAPA DE RIESGOS'!$AF558),"")</f>
        <v/>
      </c>
      <c r="AA67" s="368" t="str">
        <f>IF(AND('MAPA DE RIESGOS'!$AP559="Alta",'MAPA DE RIESGOS'!$AR559="Leve"),CONCATENATE("R",'MAPA DE RIESGOS'!$H559,"C",'MAPA DE RIESGOS'!$AF559),"")</f>
        <v/>
      </c>
      <c r="AB67" s="367" t="str">
        <f>IF(AND('MAPA DE RIESGOS'!$AP542="Alta",'MAPA DE RIESGOS'!$AR542="Menor"),CONCATENATE("R",'MAPA DE RIESGOS'!$H542,"C",'MAPA DE RIESGOS'!$AF542),"")</f>
        <v/>
      </c>
      <c r="AC67" s="368" t="str">
        <f>IF(AND('MAPA DE RIESGOS'!$AP543="Alta",'MAPA DE RIESGOS'!$AR543="Menor"),CONCATENATE("R",'MAPA DE RIESGOS'!$H543,"C",'MAPA DE RIESGOS'!$AF543),"")</f>
        <v/>
      </c>
      <c r="AD67" s="368" t="str">
        <f>IF(AND('MAPA DE RIESGOS'!$AP544="Alta",'MAPA DE RIESGOS'!$AR544="Menor"),CONCATENATE("R",'MAPA DE RIESGOS'!$H544,"C",'MAPA DE RIESGOS'!$AF544),"")</f>
        <v/>
      </c>
      <c r="AE67" s="368" t="str">
        <f>IF(AND('MAPA DE RIESGOS'!$AP545="Alta",'MAPA DE RIESGOS'!$AR545="Menor"),CONCATENATE("R",'MAPA DE RIESGOS'!$H545,"C",'MAPA DE RIESGOS'!$AF545),"")</f>
        <v/>
      </c>
      <c r="AF67" s="368" t="str">
        <f>IF(AND('MAPA DE RIESGOS'!$AP546="Alta",'MAPA DE RIESGOS'!$AR546="Menor"),CONCATENATE("R",'MAPA DE RIESGOS'!$H546,"C",'MAPA DE RIESGOS'!$AF546),"")</f>
        <v/>
      </c>
      <c r="AG67" s="368" t="str">
        <f>IF(AND('MAPA DE RIESGOS'!$AP547="Alta",'MAPA DE RIESGOS'!$AR547="Menor"),CONCATENATE("R",'MAPA DE RIESGOS'!$H547,"C",'MAPA DE RIESGOS'!$AF547),"")</f>
        <v/>
      </c>
      <c r="AH67" s="368" t="str">
        <f>IF(AND('MAPA DE RIESGOS'!$AP548="Alta",'MAPA DE RIESGOS'!$AR548="Menor"),CONCATENATE("R",'MAPA DE RIESGOS'!$H548,"C",'MAPA DE RIESGOS'!$AF548),"")</f>
        <v/>
      </c>
      <c r="AI67" s="368" t="str">
        <f>IF(AND('MAPA DE RIESGOS'!$AP549="Alta",'MAPA DE RIESGOS'!$AR549="Menor"),CONCATENATE("R",'MAPA DE RIESGOS'!$H549,"C",'MAPA DE RIESGOS'!$AF549),"")</f>
        <v/>
      </c>
      <c r="AJ67" s="368" t="str">
        <f>IF(AND('MAPA DE RIESGOS'!$AP550="Alta",'MAPA DE RIESGOS'!$AR550="Menor"),CONCATENATE("R",'MAPA DE RIESGOS'!$H550,"C",'MAPA DE RIESGOS'!$AF550),"")</f>
        <v/>
      </c>
      <c r="AK67" s="368" t="str">
        <f>IF(AND('MAPA DE RIESGOS'!$AP551="Alta",'MAPA DE RIESGOS'!$AR551="Menor"),CONCATENATE("R",'MAPA DE RIESGOS'!$H551,"C",'MAPA DE RIESGOS'!$AF551),"")</f>
        <v/>
      </c>
      <c r="AL67" s="368" t="str">
        <f>IF(AND('MAPA DE RIESGOS'!$AP552="Alta",'MAPA DE RIESGOS'!$AR552="Menor"),CONCATENATE("R",'MAPA DE RIESGOS'!$H552,"C",'MAPA DE RIESGOS'!$AF552),"")</f>
        <v/>
      </c>
      <c r="AM67" s="368" t="str">
        <f>IF(AND('MAPA DE RIESGOS'!$AP553="Alta",'MAPA DE RIESGOS'!$AR553="Menor"),CONCATENATE("R",'MAPA DE RIESGOS'!$H553,"C",'MAPA DE RIESGOS'!$AF553),"")</f>
        <v/>
      </c>
      <c r="AN67" s="368" t="str">
        <f>IF(AND('MAPA DE RIESGOS'!$AP554="Alta",'MAPA DE RIESGOS'!$AR554="Menor"),CONCATENATE("R",'MAPA DE RIESGOS'!$H554,"C",'MAPA DE RIESGOS'!$AF554),"")</f>
        <v/>
      </c>
      <c r="AO67" s="368" t="str">
        <f>IF(AND('MAPA DE RIESGOS'!$AP555="Alta",'MAPA DE RIESGOS'!$AR555="Menor"),CONCATENATE("R",'MAPA DE RIESGOS'!$H555,"C",'MAPA DE RIESGOS'!$AF555),"")</f>
        <v/>
      </c>
      <c r="AP67" s="368" t="str">
        <f>IF(AND('MAPA DE RIESGOS'!$AP556="Alta",'MAPA DE RIESGOS'!$AR556="Menor"),CONCATENATE("R",'MAPA DE RIESGOS'!$H556,"C",'MAPA DE RIESGOS'!$AF556),"")</f>
        <v/>
      </c>
      <c r="AQ67" s="368" t="str">
        <f>IF(AND('MAPA DE RIESGOS'!$AP557="Alta",'MAPA DE RIESGOS'!$AR557="Menor"),CONCATENATE("R",'MAPA DE RIESGOS'!$H557,"C",'MAPA DE RIESGOS'!$AF557),"")</f>
        <v/>
      </c>
      <c r="AR67" s="368" t="str">
        <f>IF(AND('MAPA DE RIESGOS'!$AP558="Alta",'MAPA DE RIESGOS'!$AR558="Menor"),CONCATENATE("R",'MAPA DE RIESGOS'!$H558,"C",'MAPA DE RIESGOS'!$AF558),"")</f>
        <v/>
      </c>
      <c r="AS67" s="369" t="str">
        <f>IF(AND('MAPA DE RIESGOS'!$AP559="Alta",'MAPA DE RIESGOS'!$AR559="Menor"),CONCATENATE("R",'MAPA DE RIESGOS'!$H559,"C",'MAPA DE RIESGOS'!$AF559),"")</f>
        <v/>
      </c>
      <c r="AT67" s="355" t="str">
        <f>IF(AND('MAPA DE RIESGOS'!$AP542="Alta",'MAPA DE RIESGOS'!$AR542="Moderado"),CONCATENATE("R",'MAPA DE RIESGOS'!$H542,"C",'MAPA DE RIESGOS'!$AF542),"")</f>
        <v/>
      </c>
      <c r="AU67" s="355" t="str">
        <f>IF(AND('MAPA DE RIESGOS'!$AP543="Alta",'MAPA DE RIESGOS'!$AR543="Moderado"),CONCATENATE("R",'MAPA DE RIESGOS'!$H543,"C",'MAPA DE RIESGOS'!$AF543),"")</f>
        <v/>
      </c>
      <c r="AV67" s="355" t="str">
        <f>IF(AND('MAPA DE RIESGOS'!$AP544="Alta",'MAPA DE RIESGOS'!$AR544="Moderado"),CONCATENATE("R",'MAPA DE RIESGOS'!$H544,"C",'MAPA DE RIESGOS'!$AF544),"")</f>
        <v/>
      </c>
      <c r="AW67" s="355" t="str">
        <f>IF(AND('MAPA DE RIESGOS'!$AP545="Alta",'MAPA DE RIESGOS'!$AR545="Moderado"),CONCATENATE("R",'MAPA DE RIESGOS'!$H545,"C",'MAPA DE RIESGOS'!$AF545),"")</f>
        <v/>
      </c>
      <c r="AX67" s="355" t="str">
        <f>IF(AND('MAPA DE RIESGOS'!$AP546="Alta",'MAPA DE RIESGOS'!$AR546="Moderado"),CONCATENATE("R",'MAPA DE RIESGOS'!$H546,"C",'MAPA DE RIESGOS'!$AF546),"")</f>
        <v/>
      </c>
      <c r="AY67" s="355" t="str">
        <f>IF(AND('MAPA DE RIESGOS'!$AP547="Alta",'MAPA DE RIESGOS'!$AR547="Moderado"),CONCATENATE("R",'MAPA DE RIESGOS'!$H547,"C",'MAPA DE RIESGOS'!$AF547),"")</f>
        <v/>
      </c>
      <c r="AZ67" s="355" t="str">
        <f>IF(AND('MAPA DE RIESGOS'!$AP548="Alta",'MAPA DE RIESGOS'!$AR548="Moderado"),CONCATENATE("R",'MAPA DE RIESGOS'!$H548,"C",'MAPA DE RIESGOS'!$AF548),"")</f>
        <v/>
      </c>
      <c r="BA67" s="355" t="str">
        <f>IF(AND('MAPA DE RIESGOS'!$AP549="Alta",'MAPA DE RIESGOS'!$AR549="Moderado"),CONCATENATE("R",'MAPA DE RIESGOS'!$H549,"C",'MAPA DE RIESGOS'!$AF549),"")</f>
        <v/>
      </c>
      <c r="BB67" s="355" t="str">
        <f>IF(AND('MAPA DE RIESGOS'!$AP550="Alta",'MAPA DE RIESGOS'!$AR550="Moderado"),CONCATENATE("R",'MAPA DE RIESGOS'!$H550,"C",'MAPA DE RIESGOS'!$AF550),"")</f>
        <v/>
      </c>
      <c r="BC67" s="355" t="str">
        <f>IF(AND('MAPA DE RIESGOS'!$AP551="Alta",'MAPA DE RIESGOS'!$AR551="Moderado"),CONCATENATE("R",'MAPA DE RIESGOS'!$H551,"C",'MAPA DE RIESGOS'!$AF551),"")</f>
        <v/>
      </c>
      <c r="BD67" s="355" t="str">
        <f>IF(AND('MAPA DE RIESGOS'!$AP552="Alta",'MAPA DE RIESGOS'!$AR552="Moderado"),CONCATENATE("R",'MAPA DE RIESGOS'!$H552,"C",'MAPA DE RIESGOS'!$AF552),"")</f>
        <v/>
      </c>
      <c r="BE67" s="355" t="str">
        <f>IF(AND('MAPA DE RIESGOS'!$AP553="Alta",'MAPA DE RIESGOS'!$AR553="Moderado"),CONCATENATE("R",'MAPA DE RIESGOS'!$H553,"C",'MAPA DE RIESGOS'!$AF553),"")</f>
        <v/>
      </c>
      <c r="BF67" s="355" t="str">
        <f>IF(AND('MAPA DE RIESGOS'!$AP554="Alta",'MAPA DE RIESGOS'!$AR554="Moderado"),CONCATENATE("R",'MAPA DE RIESGOS'!$H554,"C",'MAPA DE RIESGOS'!$AF554),"")</f>
        <v/>
      </c>
      <c r="BG67" s="355" t="str">
        <f>IF(AND('MAPA DE RIESGOS'!$AP555="Alta",'MAPA DE RIESGOS'!$AR555="Moderado"),CONCATENATE("R",'MAPA DE RIESGOS'!$H555,"C",'MAPA DE RIESGOS'!$AF555),"")</f>
        <v/>
      </c>
      <c r="BH67" s="355" t="str">
        <f>IF(AND('MAPA DE RIESGOS'!$AP556="Alta",'MAPA DE RIESGOS'!$AR556="Moderado"),CONCATENATE("R",'MAPA DE RIESGOS'!$H556,"C",'MAPA DE RIESGOS'!$AF556),"")</f>
        <v/>
      </c>
      <c r="BI67" s="355" t="str">
        <f>IF(AND('MAPA DE RIESGOS'!$AP557="Alta",'MAPA DE RIESGOS'!$AR557="Moderado"),CONCATENATE("R",'MAPA DE RIESGOS'!$H557,"C",'MAPA DE RIESGOS'!$AF557),"")</f>
        <v/>
      </c>
      <c r="BJ67" s="355" t="str">
        <f>IF(AND('MAPA DE RIESGOS'!$AP558="Alta",'MAPA DE RIESGOS'!$AR558="Moderado"),CONCATENATE("R",'MAPA DE RIESGOS'!$H558,"C",'MAPA DE RIESGOS'!$AF558),"")</f>
        <v/>
      </c>
      <c r="BK67" s="356" t="str">
        <f>IF(AND('MAPA DE RIESGOS'!$AP559="Alta",'MAPA DE RIESGOS'!$AR559="Moderado"),CONCATENATE("R",'MAPA DE RIESGOS'!$H559,"C",'MAPA DE RIESGOS'!$AF559),"")</f>
        <v/>
      </c>
      <c r="BL67" s="355" t="str">
        <f>IF(AND('MAPA DE RIESGOS'!$AP542="Alta",'MAPA DE RIESGOS'!$AR542="Mayor"),CONCATENATE("R",'MAPA DE RIESGOS'!$H542,"C",'MAPA DE RIESGOS'!$AF542),"")</f>
        <v/>
      </c>
      <c r="BM67" s="355" t="str">
        <f>IF(AND('MAPA DE RIESGOS'!$AP543="Alta",'MAPA DE RIESGOS'!$AR543="Mayor"),CONCATENATE("R",'MAPA DE RIESGOS'!$H543,"C",'MAPA DE RIESGOS'!$AF543),"")</f>
        <v/>
      </c>
      <c r="BN67" s="355" t="str">
        <f>IF(AND('MAPA DE RIESGOS'!$AP544="Alta",'MAPA DE RIESGOS'!$AR544="Mayor"),CONCATENATE("R",'MAPA DE RIESGOS'!$H544,"C",'MAPA DE RIESGOS'!$AF544),"")</f>
        <v/>
      </c>
      <c r="BO67" s="355" t="str">
        <f>IF(AND('MAPA DE RIESGOS'!$AP545="Alta",'MAPA DE RIESGOS'!$AR545="Mayor"),CONCATENATE("R",'MAPA DE RIESGOS'!$H545,"C",'MAPA DE RIESGOS'!$AF545),"")</f>
        <v/>
      </c>
      <c r="BP67" s="355" t="str">
        <f>IF(AND('MAPA DE RIESGOS'!$AP546="Alta",'MAPA DE RIESGOS'!$AR546="Mayor"),CONCATENATE("R",'MAPA DE RIESGOS'!$H546,"C",'MAPA DE RIESGOS'!$AF546),"")</f>
        <v/>
      </c>
      <c r="BQ67" s="355" t="str">
        <f>IF(AND('MAPA DE RIESGOS'!$AP547="Alta",'MAPA DE RIESGOS'!$AR547="Mayor"),CONCATENATE("R",'MAPA DE RIESGOS'!$H547,"C",'MAPA DE RIESGOS'!$AF547),"")</f>
        <v/>
      </c>
      <c r="BR67" s="355" t="str">
        <f>IF(AND('MAPA DE RIESGOS'!$AP548="Alta",'MAPA DE RIESGOS'!$AR548="Mayor"),CONCATENATE("R",'MAPA DE RIESGOS'!$H548,"C",'MAPA DE RIESGOS'!$AF548),"")</f>
        <v/>
      </c>
      <c r="BS67" s="355" t="str">
        <f>IF(AND('MAPA DE RIESGOS'!$AP549="Alta",'MAPA DE RIESGOS'!$AR549="Mayor"),CONCATENATE("R",'MAPA DE RIESGOS'!$H549,"C",'MAPA DE RIESGOS'!$AF549),"")</f>
        <v/>
      </c>
      <c r="BT67" s="355" t="str">
        <f>IF(AND('MAPA DE RIESGOS'!$AP550="Alta",'MAPA DE RIESGOS'!$AR550="Mayor"),CONCATENATE("R",'MAPA DE RIESGOS'!$H550,"C",'MAPA DE RIESGOS'!$AF550),"")</f>
        <v/>
      </c>
      <c r="BU67" s="355" t="str">
        <f>IF(AND('MAPA DE RIESGOS'!$AP551="Alta",'MAPA DE RIESGOS'!$AR551="Mayor"),CONCATENATE("R",'MAPA DE RIESGOS'!$H551,"C",'MAPA DE RIESGOS'!$AF551),"")</f>
        <v/>
      </c>
      <c r="BV67" s="355" t="str">
        <f>IF(AND('MAPA DE RIESGOS'!$AP552="Alta",'MAPA DE RIESGOS'!$AR552="Mayor"),CONCATENATE("R",'MAPA DE RIESGOS'!$H552,"C",'MAPA DE RIESGOS'!$AF552),"")</f>
        <v/>
      </c>
      <c r="BW67" s="355" t="str">
        <f>IF(AND('MAPA DE RIESGOS'!$AP553="Alta",'MAPA DE RIESGOS'!$AR553="Mayor"),CONCATENATE("R",'MAPA DE RIESGOS'!$H553,"C",'MAPA DE RIESGOS'!$AF553),"")</f>
        <v/>
      </c>
      <c r="BX67" s="355" t="str">
        <f>IF(AND('MAPA DE RIESGOS'!$AP554="Alta",'MAPA DE RIESGOS'!$AR554="Mayor"),CONCATENATE("R",'MAPA DE RIESGOS'!$H554,"C",'MAPA DE RIESGOS'!$AF554),"")</f>
        <v/>
      </c>
      <c r="BY67" s="355" t="str">
        <f>IF(AND('MAPA DE RIESGOS'!$AP555="Alta",'MAPA DE RIESGOS'!$AR555="Mayor"),CONCATENATE("R",'MAPA DE RIESGOS'!$H555,"C",'MAPA DE RIESGOS'!$AF555),"")</f>
        <v/>
      </c>
      <c r="BZ67" s="355" t="str">
        <f>IF(AND('MAPA DE RIESGOS'!$AP556="Alta",'MAPA DE RIESGOS'!$AR556="Mayor"),CONCATENATE("R",'MAPA DE RIESGOS'!$H556,"C",'MAPA DE RIESGOS'!$AF556),"")</f>
        <v/>
      </c>
      <c r="CA67" s="355" t="str">
        <f>IF(AND('MAPA DE RIESGOS'!$AP557="Alta",'MAPA DE RIESGOS'!$AR557="Mayor"),CONCATENATE("R",'MAPA DE RIESGOS'!$H557,"C",'MAPA DE RIESGOS'!$AF557),"")</f>
        <v/>
      </c>
      <c r="CB67" s="355" t="str">
        <f>IF(AND('MAPA DE RIESGOS'!$AP558="Alta",'MAPA DE RIESGOS'!$AR558="Mayor"),CONCATENATE("R",'MAPA DE RIESGOS'!$H558,"C",'MAPA DE RIESGOS'!$AF558),"")</f>
        <v/>
      </c>
      <c r="CC67" s="356" t="str">
        <f>IF(AND('MAPA DE RIESGOS'!$AP559="Alta",'MAPA DE RIESGOS'!$AR559="Mayor"),CONCATENATE("R",'MAPA DE RIESGOS'!$H559,"C",'MAPA DE RIESGOS'!$AF559),"")</f>
        <v/>
      </c>
      <c r="CD67" s="357" t="str">
        <f>IF(AND('MAPA DE RIESGOS'!$AP542="Alta",'MAPA DE RIESGOS'!$AR542="Catastrófico"),CONCATENATE("R",'MAPA DE RIESGOS'!$H542,"C",'MAPA DE RIESGOS'!$AF542),"")</f>
        <v/>
      </c>
      <c r="CE67" s="357" t="str">
        <f>IF(AND('MAPA DE RIESGOS'!$AP543="Alta",'MAPA DE RIESGOS'!$AR543="Catastrófico"),CONCATENATE("R",'MAPA DE RIESGOS'!$H543,"C",'MAPA DE RIESGOS'!$AF543),"")</f>
        <v/>
      </c>
      <c r="CF67" s="357" t="str">
        <f>IF(AND('MAPA DE RIESGOS'!$AP544="Alta",'MAPA DE RIESGOS'!$AR544="Catastrófico"),CONCATENATE("R",'MAPA DE RIESGOS'!$H544,"C",'MAPA DE RIESGOS'!$AF544),"")</f>
        <v/>
      </c>
      <c r="CG67" s="357" t="str">
        <f>IF(AND('MAPA DE RIESGOS'!$AP545="Alta",'MAPA DE RIESGOS'!$AR545="Catastrófico"),CONCATENATE("R",'MAPA DE RIESGOS'!$H545,"C",'MAPA DE RIESGOS'!$AF545),"")</f>
        <v/>
      </c>
      <c r="CH67" s="357" t="str">
        <f>IF(AND('MAPA DE RIESGOS'!$AP546="Alta",'MAPA DE RIESGOS'!$AR546="Catastrófico"),CONCATENATE("R",'MAPA DE RIESGOS'!$H546,"C",'MAPA DE RIESGOS'!$AF546),"")</f>
        <v/>
      </c>
      <c r="CI67" s="357" t="str">
        <f>IF(AND('MAPA DE RIESGOS'!$AP547="Alta",'MAPA DE RIESGOS'!$AR547="Catastrófico"),CONCATENATE("R",'MAPA DE RIESGOS'!$H547,"C",'MAPA DE RIESGOS'!$AF547),"")</f>
        <v/>
      </c>
      <c r="CJ67" s="357" t="str">
        <f>IF(AND('MAPA DE RIESGOS'!$AP548="Alta",'MAPA DE RIESGOS'!$AR548="Catastrófico"),CONCATENATE("R",'MAPA DE RIESGOS'!$H548,"C",'MAPA DE RIESGOS'!$AF548),"")</f>
        <v/>
      </c>
      <c r="CK67" s="357" t="str">
        <f>IF(AND('MAPA DE RIESGOS'!$AP549="Alta",'MAPA DE RIESGOS'!$AR549="Catastrófico"),CONCATENATE("R",'MAPA DE RIESGOS'!$H549,"C",'MAPA DE RIESGOS'!$AF549),"")</f>
        <v/>
      </c>
      <c r="CL67" s="357" t="str">
        <f>IF(AND('MAPA DE RIESGOS'!$AP550="Alta",'MAPA DE RIESGOS'!$AR550="Catastrófico"),CONCATENATE("R",'MAPA DE RIESGOS'!$H550,"C",'MAPA DE RIESGOS'!$AF550),"")</f>
        <v/>
      </c>
      <c r="CM67" s="357" t="str">
        <f>IF(AND('MAPA DE RIESGOS'!$AP551="Alta",'MAPA DE RIESGOS'!$AR551="Catastrófico"),CONCATENATE("R",'MAPA DE RIESGOS'!$H551,"C",'MAPA DE RIESGOS'!$AF551),"")</f>
        <v/>
      </c>
      <c r="CN67" s="357" t="str">
        <f>IF(AND('MAPA DE RIESGOS'!$AP552="Alta",'MAPA DE RIESGOS'!$AR552="Catastrófico"),CONCATENATE("R",'MAPA DE RIESGOS'!$H552,"C",'MAPA DE RIESGOS'!$AF552),"")</f>
        <v/>
      </c>
      <c r="CO67" s="357" t="str">
        <f>IF(AND('MAPA DE RIESGOS'!$AP553="Alta",'MAPA DE RIESGOS'!$AR553="Catastrófico"),CONCATENATE("R",'MAPA DE RIESGOS'!$H553,"C",'MAPA DE RIESGOS'!$AF553),"")</f>
        <v/>
      </c>
      <c r="CP67" s="357" t="str">
        <f>IF(AND('MAPA DE RIESGOS'!$AP554="Alta",'MAPA DE RIESGOS'!$AR554="Catastrófico"),CONCATENATE("R",'MAPA DE RIESGOS'!$H554,"C",'MAPA DE RIESGOS'!$AF554),"")</f>
        <v/>
      </c>
      <c r="CQ67" s="357" t="str">
        <f>IF(AND('MAPA DE RIESGOS'!$AP555="Alta",'MAPA DE RIESGOS'!$AR555="Catastrófico"),CONCATENATE("R",'MAPA DE RIESGOS'!$H555,"C",'MAPA DE RIESGOS'!$AF555),"")</f>
        <v/>
      </c>
      <c r="CR67" s="357" t="str">
        <f>IF(AND('MAPA DE RIESGOS'!$AP556="Alta",'MAPA DE RIESGOS'!$AR556="Catastrófico"),CONCATENATE("R",'MAPA DE RIESGOS'!$H556,"C",'MAPA DE RIESGOS'!$AF556),"")</f>
        <v/>
      </c>
      <c r="CS67" s="357" t="str">
        <f>IF(AND('MAPA DE RIESGOS'!$AP557="Alta",'MAPA DE RIESGOS'!$AR557="Catastrófico"),CONCATENATE("R",'MAPA DE RIESGOS'!$H557,"C",'MAPA DE RIESGOS'!$AF557),"")</f>
        <v/>
      </c>
      <c r="CT67" s="357" t="str">
        <f>IF(AND('MAPA DE RIESGOS'!$AP558="Alta",'MAPA DE RIESGOS'!$AR558="Catastrófico"),CONCATENATE("R",'MAPA DE RIESGOS'!$H558,"C",'MAPA DE RIESGOS'!$AF558),"")</f>
        <v/>
      </c>
      <c r="CU67" s="358" t="str">
        <f>IF(AND('MAPA DE RIESGOS'!$AP559="Alta",'MAPA DE RIESGOS'!$AR559="Catastrófico"),CONCATENATE("R",'MAPA DE RIESGOS'!$H559,"C",'MAPA DE RIESGOS'!$AF559),"")</f>
        <v/>
      </c>
      <c r="CV67" s="67"/>
      <c r="CW67" s="915"/>
      <c r="CX67" s="916"/>
      <c r="CY67" s="916"/>
      <c r="CZ67" s="916"/>
      <c r="DA67" s="916"/>
      <c r="DB67" s="917"/>
    </row>
    <row r="68" spans="2:106" ht="32.5" customHeight="1">
      <c r="B68" s="893"/>
      <c r="C68" s="893"/>
      <c r="D68" s="894"/>
      <c r="E68" s="882"/>
      <c r="F68" s="883"/>
      <c r="G68" s="883"/>
      <c r="H68" s="883"/>
      <c r="I68" s="883"/>
      <c r="J68" s="367" t="str">
        <f>IF(AND('MAPA DE RIESGOS'!$AP560="Alta",'MAPA DE RIESGOS'!$AR560="Leve"),CONCATENATE("R",'MAPA DE RIESGOS'!$H560,"C",'MAPA DE RIESGOS'!$AF560),"")</f>
        <v/>
      </c>
      <c r="K68" s="368" t="str">
        <f>IF(AND('MAPA DE RIESGOS'!$AP561="Alta",'MAPA DE RIESGOS'!$AR561="Leve"),CONCATENATE("R",'MAPA DE RIESGOS'!$H561,"C",'MAPA DE RIESGOS'!$AF561),"")</f>
        <v/>
      </c>
      <c r="L68" s="368" t="str">
        <f>IF(AND('MAPA DE RIESGOS'!$AP562="Alta",'MAPA DE RIESGOS'!$AR562="Leve"),CONCATENATE("R",'MAPA DE RIESGOS'!$H562,"C",'MAPA DE RIESGOS'!$AF562),"")</f>
        <v/>
      </c>
      <c r="M68" s="368" t="str">
        <f>IF(AND('MAPA DE RIESGOS'!$AP563="Alta",'MAPA DE RIESGOS'!$AR563="Leve"),CONCATENATE("R",'MAPA DE RIESGOS'!$H563,"C",'MAPA DE RIESGOS'!$AF563),"")</f>
        <v/>
      </c>
      <c r="N68" s="368" t="str">
        <f>IF(AND('MAPA DE RIESGOS'!$AP564="Alta",'MAPA DE RIESGOS'!$AR564="Leve"),CONCATENATE("R",'MAPA DE RIESGOS'!$H564,"C",'MAPA DE RIESGOS'!$AF564),"")</f>
        <v/>
      </c>
      <c r="O68" s="368" t="str">
        <f>IF(AND('MAPA DE RIESGOS'!$AP565="Alta",'MAPA DE RIESGOS'!$AR565="Leve"),CONCATENATE("R",'MAPA DE RIESGOS'!$H565,"C",'MAPA DE RIESGOS'!$AF565),"")</f>
        <v/>
      </c>
      <c r="P68" s="368" t="str">
        <f>IF(AND('MAPA DE RIESGOS'!$AP566="Alta",'MAPA DE RIESGOS'!$AR566="Leve"),CONCATENATE("R",'MAPA DE RIESGOS'!$H566,"C",'MAPA DE RIESGOS'!$AF566),"")</f>
        <v/>
      </c>
      <c r="Q68" s="368" t="str">
        <f>IF(AND('MAPA DE RIESGOS'!$AP567="Alta",'MAPA DE RIESGOS'!$AR567="Leve"),CONCATENATE("R",'MAPA DE RIESGOS'!$H567,"C",'MAPA DE RIESGOS'!$AF567),"")</f>
        <v/>
      </c>
      <c r="R68" s="368" t="str">
        <f>IF(AND('MAPA DE RIESGOS'!$AP568="Alta",'MAPA DE RIESGOS'!$AR568="Leve"),CONCATENATE("R",'MAPA DE RIESGOS'!$H568,"C",'MAPA DE RIESGOS'!$AF568),"")</f>
        <v/>
      </c>
      <c r="S68" s="368" t="str">
        <f>IF(AND('MAPA DE RIESGOS'!$AP569="Alta",'MAPA DE RIESGOS'!$AR569="Leve"),CONCATENATE("R",'MAPA DE RIESGOS'!$H569,"C",'MAPA DE RIESGOS'!$AF569),"")</f>
        <v/>
      </c>
      <c r="T68" s="368" t="str">
        <f>IF(AND('MAPA DE RIESGOS'!$AP570="Alta",'MAPA DE RIESGOS'!$AR570="Leve"),CONCATENATE("R",'MAPA DE RIESGOS'!$H570,"C",'MAPA DE RIESGOS'!$AF570),"")</f>
        <v/>
      </c>
      <c r="U68" s="368" t="str">
        <f>IF(AND('MAPA DE RIESGOS'!$AP571="Alta",'MAPA DE RIESGOS'!$AR571="Leve"),CONCATENATE("R",'MAPA DE RIESGOS'!$H571,"C",'MAPA DE RIESGOS'!$AF571),"")</f>
        <v/>
      </c>
      <c r="V68" s="368" t="str">
        <f>IF(AND('MAPA DE RIESGOS'!$AP572="Alta",'MAPA DE RIESGOS'!$AR572="Leve"),CONCATENATE("R",'MAPA DE RIESGOS'!$H572,"C",'MAPA DE RIESGOS'!$AF572),"")</f>
        <v/>
      </c>
      <c r="W68" s="368" t="str">
        <f>IF(AND('MAPA DE RIESGOS'!$AP573="Alta",'MAPA DE RIESGOS'!$AR573="Leve"),CONCATENATE("R",'MAPA DE RIESGOS'!$H573,"C",'MAPA DE RIESGOS'!$AF573),"")</f>
        <v/>
      </c>
      <c r="X68" s="368" t="str">
        <f>IF(AND('MAPA DE RIESGOS'!$AP574="Alta",'MAPA DE RIESGOS'!$AR574="Leve"),CONCATENATE("R",'MAPA DE RIESGOS'!$H574,"C",'MAPA DE RIESGOS'!$AF574),"")</f>
        <v/>
      </c>
      <c r="Y68" s="368" t="str">
        <f>IF(AND('MAPA DE RIESGOS'!$AP575="Alta",'MAPA DE RIESGOS'!$AR575="Leve"),CONCATENATE("R",'MAPA DE RIESGOS'!$H575,"C",'MAPA DE RIESGOS'!$AF575),"")</f>
        <v/>
      </c>
      <c r="Z68" s="368" t="str">
        <f>IF(AND('MAPA DE RIESGOS'!$AP576="Alta",'MAPA DE RIESGOS'!$AR576="Leve"),CONCATENATE("R",'MAPA DE RIESGOS'!$H576,"C",'MAPA DE RIESGOS'!$AF576),"")</f>
        <v/>
      </c>
      <c r="AA68" s="368" t="str">
        <f>IF(AND('MAPA DE RIESGOS'!$AP577="Alta",'MAPA DE RIESGOS'!$AR577="Leve"),CONCATENATE("R",'MAPA DE RIESGOS'!$H577,"C",'MAPA DE RIESGOS'!$AF577),"")</f>
        <v/>
      </c>
      <c r="AB68" s="367" t="str">
        <f>IF(AND('MAPA DE RIESGOS'!$AP560="Alta",'MAPA DE RIESGOS'!$AR560="Menor"),CONCATENATE("R",'MAPA DE RIESGOS'!$H560,"C",'MAPA DE RIESGOS'!$AF560),"")</f>
        <v/>
      </c>
      <c r="AC68" s="368" t="str">
        <f>IF(AND('MAPA DE RIESGOS'!$AP561="Alta",'MAPA DE RIESGOS'!$AR561="Menor"),CONCATENATE("R",'MAPA DE RIESGOS'!$H561,"C",'MAPA DE RIESGOS'!$AF561),"")</f>
        <v/>
      </c>
      <c r="AD68" s="368" t="str">
        <f>IF(AND('MAPA DE RIESGOS'!$AP562="Alta",'MAPA DE RIESGOS'!$AR562="Menor"),CONCATENATE("R",'MAPA DE RIESGOS'!$H562,"C",'MAPA DE RIESGOS'!$AF562),"")</f>
        <v/>
      </c>
      <c r="AE68" s="368" t="str">
        <f>IF(AND('MAPA DE RIESGOS'!$AP563="Alta",'MAPA DE RIESGOS'!$AR563="Menor"),CONCATENATE("R",'MAPA DE RIESGOS'!$H563,"C",'MAPA DE RIESGOS'!$AF563),"")</f>
        <v/>
      </c>
      <c r="AF68" s="368" t="str">
        <f>IF(AND('MAPA DE RIESGOS'!$AP564="Alta",'MAPA DE RIESGOS'!$AR564="Menor"),CONCATENATE("R",'MAPA DE RIESGOS'!$H564,"C",'MAPA DE RIESGOS'!$AF564),"")</f>
        <v/>
      </c>
      <c r="AG68" s="368" t="str">
        <f>IF(AND('MAPA DE RIESGOS'!$AP565="Alta",'MAPA DE RIESGOS'!$AR565="Menor"),CONCATENATE("R",'MAPA DE RIESGOS'!$H565,"C",'MAPA DE RIESGOS'!$AF565),"")</f>
        <v/>
      </c>
      <c r="AH68" s="368" t="str">
        <f>IF(AND('MAPA DE RIESGOS'!$AP566="Alta",'MAPA DE RIESGOS'!$AR566="Menor"),CONCATENATE("R",'MAPA DE RIESGOS'!$H566,"C",'MAPA DE RIESGOS'!$AF566),"")</f>
        <v/>
      </c>
      <c r="AI68" s="368" t="str">
        <f>IF(AND('MAPA DE RIESGOS'!$AP567="Alta",'MAPA DE RIESGOS'!$AR567="Menor"),CONCATENATE("R",'MAPA DE RIESGOS'!$H567,"C",'MAPA DE RIESGOS'!$AF567),"")</f>
        <v/>
      </c>
      <c r="AJ68" s="368" t="str">
        <f>IF(AND('MAPA DE RIESGOS'!$AP568="Alta",'MAPA DE RIESGOS'!$AR568="Menor"),CONCATENATE("R",'MAPA DE RIESGOS'!$H568,"C",'MAPA DE RIESGOS'!$AF568),"")</f>
        <v/>
      </c>
      <c r="AK68" s="368" t="str">
        <f>IF(AND('MAPA DE RIESGOS'!$AP569="Alta",'MAPA DE RIESGOS'!$AR569="Menor"),CONCATENATE("R",'MAPA DE RIESGOS'!$H569,"C",'MAPA DE RIESGOS'!$AF569),"")</f>
        <v/>
      </c>
      <c r="AL68" s="368" t="str">
        <f>IF(AND('MAPA DE RIESGOS'!$AP570="Alta",'MAPA DE RIESGOS'!$AR570="Menor"),CONCATENATE("R",'MAPA DE RIESGOS'!$H570,"C",'MAPA DE RIESGOS'!$AF570),"")</f>
        <v/>
      </c>
      <c r="AM68" s="368" t="str">
        <f>IF(AND('MAPA DE RIESGOS'!$AP571="Alta",'MAPA DE RIESGOS'!$AR571="Menor"),CONCATENATE("R",'MAPA DE RIESGOS'!$H571,"C",'MAPA DE RIESGOS'!$AF571),"")</f>
        <v/>
      </c>
      <c r="AN68" s="368" t="str">
        <f>IF(AND('MAPA DE RIESGOS'!$AP572="Alta",'MAPA DE RIESGOS'!$AR572="Menor"),CONCATENATE("R",'MAPA DE RIESGOS'!$H572,"C",'MAPA DE RIESGOS'!$AF572),"")</f>
        <v/>
      </c>
      <c r="AO68" s="368" t="str">
        <f>IF(AND('MAPA DE RIESGOS'!$AP573="Alta",'MAPA DE RIESGOS'!$AR573="Menor"),CONCATENATE("R",'MAPA DE RIESGOS'!$H573,"C",'MAPA DE RIESGOS'!$AF573),"")</f>
        <v/>
      </c>
      <c r="AP68" s="368" t="str">
        <f>IF(AND('MAPA DE RIESGOS'!$AP574="Alta",'MAPA DE RIESGOS'!$AR574="Menor"),CONCATENATE("R",'MAPA DE RIESGOS'!$H574,"C",'MAPA DE RIESGOS'!$AF574),"")</f>
        <v/>
      </c>
      <c r="AQ68" s="368" t="str">
        <f>IF(AND('MAPA DE RIESGOS'!$AP575="Alta",'MAPA DE RIESGOS'!$AR575="Menor"),CONCATENATE("R",'MAPA DE RIESGOS'!$H575,"C",'MAPA DE RIESGOS'!$AF575),"")</f>
        <v/>
      </c>
      <c r="AR68" s="368" t="str">
        <f>IF(AND('MAPA DE RIESGOS'!$AP576="Alta",'MAPA DE RIESGOS'!$AR576="Menor"),CONCATENATE("R",'MAPA DE RIESGOS'!$H576,"C",'MAPA DE RIESGOS'!$AF576),"")</f>
        <v/>
      </c>
      <c r="AS68" s="369" t="str">
        <f>IF(AND('MAPA DE RIESGOS'!$AP577="Alta",'MAPA DE RIESGOS'!$AR577="Menor"),CONCATENATE("R",'MAPA DE RIESGOS'!$H577,"C",'MAPA DE RIESGOS'!$AF577),"")</f>
        <v/>
      </c>
      <c r="AT68" s="355" t="str">
        <f>IF(AND('MAPA DE RIESGOS'!$AP560="Alta",'MAPA DE RIESGOS'!$AR560="Moderado"),CONCATENATE("R",'MAPA DE RIESGOS'!$H560,"C",'MAPA DE RIESGOS'!$AF560),"")</f>
        <v/>
      </c>
      <c r="AU68" s="355" t="str">
        <f>IF(AND('MAPA DE RIESGOS'!$AP561="Alta",'MAPA DE RIESGOS'!$AR561="Moderado"),CONCATENATE("R",'MAPA DE RIESGOS'!$H561,"C",'MAPA DE RIESGOS'!$AF561),"")</f>
        <v/>
      </c>
      <c r="AV68" s="355" t="str">
        <f>IF(AND('MAPA DE RIESGOS'!$AP562="Alta",'MAPA DE RIESGOS'!$AR562="Moderado"),CONCATENATE("R",'MAPA DE RIESGOS'!$H562,"C",'MAPA DE RIESGOS'!$AF562),"")</f>
        <v/>
      </c>
      <c r="AW68" s="355" t="str">
        <f>IF(AND('MAPA DE RIESGOS'!$AP563="Alta",'MAPA DE RIESGOS'!$AR563="Moderado"),CONCATENATE("R",'MAPA DE RIESGOS'!$H563,"C",'MAPA DE RIESGOS'!$AF563),"")</f>
        <v/>
      </c>
      <c r="AX68" s="355" t="str">
        <f>IF(AND('MAPA DE RIESGOS'!$AP564="Alta",'MAPA DE RIESGOS'!$AR564="Moderado"),CONCATENATE("R",'MAPA DE RIESGOS'!$H564,"C",'MAPA DE RIESGOS'!$AF564),"")</f>
        <v/>
      </c>
      <c r="AY68" s="355" t="str">
        <f>IF(AND('MAPA DE RIESGOS'!$AP565="Alta",'MAPA DE RIESGOS'!$AR565="Moderado"),CONCATENATE("R",'MAPA DE RIESGOS'!$H565,"C",'MAPA DE RIESGOS'!$AF565),"")</f>
        <v/>
      </c>
      <c r="AZ68" s="355" t="str">
        <f>IF(AND('MAPA DE RIESGOS'!$AP566="Alta",'MAPA DE RIESGOS'!$AR566="Moderado"),CONCATENATE("R",'MAPA DE RIESGOS'!$H566,"C",'MAPA DE RIESGOS'!$AF566),"")</f>
        <v/>
      </c>
      <c r="BA68" s="355" t="str">
        <f>IF(AND('MAPA DE RIESGOS'!$AP567="Alta",'MAPA DE RIESGOS'!$AR567="Moderado"),CONCATENATE("R",'MAPA DE RIESGOS'!$H567,"C",'MAPA DE RIESGOS'!$AF567),"")</f>
        <v/>
      </c>
      <c r="BB68" s="355" t="str">
        <f>IF(AND('MAPA DE RIESGOS'!$AP568="Alta",'MAPA DE RIESGOS'!$AR568="Moderado"),CONCATENATE("R",'MAPA DE RIESGOS'!$H568,"C",'MAPA DE RIESGOS'!$AF568),"")</f>
        <v/>
      </c>
      <c r="BC68" s="355" t="str">
        <f>IF(AND('MAPA DE RIESGOS'!$AP569="Alta",'MAPA DE RIESGOS'!$AR569="Moderado"),CONCATENATE("R",'MAPA DE RIESGOS'!$H569,"C",'MAPA DE RIESGOS'!$AF569),"")</f>
        <v/>
      </c>
      <c r="BD68" s="355" t="str">
        <f>IF(AND('MAPA DE RIESGOS'!$AP570="Alta",'MAPA DE RIESGOS'!$AR570="Moderado"),CONCATENATE("R",'MAPA DE RIESGOS'!$H570,"C",'MAPA DE RIESGOS'!$AF570),"")</f>
        <v/>
      </c>
      <c r="BE68" s="355" t="str">
        <f>IF(AND('MAPA DE RIESGOS'!$AP571="Alta",'MAPA DE RIESGOS'!$AR571="Moderado"),CONCATENATE("R",'MAPA DE RIESGOS'!$H571,"C",'MAPA DE RIESGOS'!$AF571),"")</f>
        <v/>
      </c>
      <c r="BF68" s="355" t="str">
        <f>IF(AND('MAPA DE RIESGOS'!$AP572="Alta",'MAPA DE RIESGOS'!$AR572="Moderado"),CONCATENATE("R",'MAPA DE RIESGOS'!$H572,"C",'MAPA DE RIESGOS'!$AF572),"")</f>
        <v/>
      </c>
      <c r="BG68" s="355" t="str">
        <f>IF(AND('MAPA DE RIESGOS'!$AP573="Alta",'MAPA DE RIESGOS'!$AR573="Moderado"),CONCATENATE("R",'MAPA DE RIESGOS'!$H573,"C",'MAPA DE RIESGOS'!$AF573),"")</f>
        <v/>
      </c>
      <c r="BH68" s="355" t="str">
        <f>IF(AND('MAPA DE RIESGOS'!$AP574="Alta",'MAPA DE RIESGOS'!$AR574="Moderado"),CONCATENATE("R",'MAPA DE RIESGOS'!$H574,"C",'MAPA DE RIESGOS'!$AF574),"")</f>
        <v/>
      </c>
      <c r="BI68" s="355" t="str">
        <f>IF(AND('MAPA DE RIESGOS'!$AP575="Alta",'MAPA DE RIESGOS'!$AR575="Moderado"),CONCATENATE("R",'MAPA DE RIESGOS'!$H575,"C",'MAPA DE RIESGOS'!$AF575),"")</f>
        <v/>
      </c>
      <c r="BJ68" s="355" t="str">
        <f>IF(AND('MAPA DE RIESGOS'!$AP576="Alta",'MAPA DE RIESGOS'!$AR576="Moderado"),CONCATENATE("R",'MAPA DE RIESGOS'!$H576,"C",'MAPA DE RIESGOS'!$AF576),"")</f>
        <v/>
      </c>
      <c r="BK68" s="356" t="str">
        <f>IF(AND('MAPA DE RIESGOS'!$AP577="Alta",'MAPA DE RIESGOS'!$AR577="Moderado"),CONCATENATE("R",'MAPA DE RIESGOS'!$H577,"C",'MAPA DE RIESGOS'!$AF577),"")</f>
        <v/>
      </c>
      <c r="BL68" s="355" t="str">
        <f>IF(AND('MAPA DE RIESGOS'!$AP560="Alta",'MAPA DE RIESGOS'!$AR560="Mayor"),CONCATENATE("R",'MAPA DE RIESGOS'!$H560,"C",'MAPA DE RIESGOS'!$AF560),"")</f>
        <v/>
      </c>
      <c r="BM68" s="355" t="str">
        <f>IF(AND('MAPA DE RIESGOS'!$AP561="Alta",'MAPA DE RIESGOS'!$AR561="Mayor"),CONCATENATE("R",'MAPA DE RIESGOS'!$H561,"C",'MAPA DE RIESGOS'!$AF561),"")</f>
        <v/>
      </c>
      <c r="BN68" s="355" t="str">
        <f>IF(AND('MAPA DE RIESGOS'!$AP562="Alta",'MAPA DE RIESGOS'!$AR562="Mayor"),CONCATENATE("R",'MAPA DE RIESGOS'!$H562,"C",'MAPA DE RIESGOS'!$AF562),"")</f>
        <v/>
      </c>
      <c r="BO68" s="355" t="str">
        <f>IF(AND('MAPA DE RIESGOS'!$AP563="Alta",'MAPA DE RIESGOS'!$AR563="Mayor"),CONCATENATE("R",'MAPA DE RIESGOS'!$H563,"C",'MAPA DE RIESGOS'!$AF563),"")</f>
        <v/>
      </c>
      <c r="BP68" s="355" t="str">
        <f>IF(AND('MAPA DE RIESGOS'!$AP564="Alta",'MAPA DE RIESGOS'!$AR564="Mayor"),CONCATENATE("R",'MAPA DE RIESGOS'!$H564,"C",'MAPA DE RIESGOS'!$AF564),"")</f>
        <v/>
      </c>
      <c r="BQ68" s="355" t="str">
        <f>IF(AND('MAPA DE RIESGOS'!$AP565="Alta",'MAPA DE RIESGOS'!$AR565="Mayor"),CONCATENATE("R",'MAPA DE RIESGOS'!$H565,"C",'MAPA DE RIESGOS'!$AF565),"")</f>
        <v/>
      </c>
      <c r="BR68" s="355" t="str">
        <f>IF(AND('MAPA DE RIESGOS'!$AP566="Alta",'MAPA DE RIESGOS'!$AR566="Mayor"),CONCATENATE("R",'MAPA DE RIESGOS'!$H566,"C",'MAPA DE RIESGOS'!$AF566),"")</f>
        <v/>
      </c>
      <c r="BS68" s="355" t="str">
        <f>IF(AND('MAPA DE RIESGOS'!$AP567="Alta",'MAPA DE RIESGOS'!$AR567="Mayor"),CONCATENATE("R",'MAPA DE RIESGOS'!$H567,"C",'MAPA DE RIESGOS'!$AF567),"")</f>
        <v/>
      </c>
      <c r="BT68" s="355" t="str">
        <f>IF(AND('MAPA DE RIESGOS'!$AP568="Alta",'MAPA DE RIESGOS'!$AR568="Mayor"),CONCATENATE("R",'MAPA DE RIESGOS'!$H568,"C",'MAPA DE RIESGOS'!$AF568),"")</f>
        <v/>
      </c>
      <c r="BU68" s="355" t="str">
        <f>IF(AND('MAPA DE RIESGOS'!$AP569="Alta",'MAPA DE RIESGOS'!$AR569="Mayor"),CONCATENATE("R",'MAPA DE RIESGOS'!$H569,"C",'MAPA DE RIESGOS'!$AF569),"")</f>
        <v/>
      </c>
      <c r="BV68" s="355" t="str">
        <f>IF(AND('MAPA DE RIESGOS'!$AP570="Alta",'MAPA DE RIESGOS'!$AR570="Mayor"),CONCATENATE("R",'MAPA DE RIESGOS'!$H570,"C",'MAPA DE RIESGOS'!$AF570),"")</f>
        <v/>
      </c>
      <c r="BW68" s="355" t="str">
        <f>IF(AND('MAPA DE RIESGOS'!$AP571="Alta",'MAPA DE RIESGOS'!$AR571="Mayor"),CONCATENATE("R",'MAPA DE RIESGOS'!$H571,"C",'MAPA DE RIESGOS'!$AF571),"")</f>
        <v/>
      </c>
      <c r="BX68" s="355" t="str">
        <f>IF(AND('MAPA DE RIESGOS'!$AP572="Alta",'MAPA DE RIESGOS'!$AR572="Mayor"),CONCATENATE("R",'MAPA DE RIESGOS'!$H572,"C",'MAPA DE RIESGOS'!$AF572),"")</f>
        <v/>
      </c>
      <c r="BY68" s="355" t="str">
        <f>IF(AND('MAPA DE RIESGOS'!$AP573="Alta",'MAPA DE RIESGOS'!$AR573="Mayor"),CONCATENATE("R",'MAPA DE RIESGOS'!$H573,"C",'MAPA DE RIESGOS'!$AF573),"")</f>
        <v/>
      </c>
      <c r="BZ68" s="355" t="str">
        <f>IF(AND('MAPA DE RIESGOS'!$AP574="Alta",'MAPA DE RIESGOS'!$AR574="Mayor"),CONCATENATE("R",'MAPA DE RIESGOS'!$H574,"C",'MAPA DE RIESGOS'!$AF574),"")</f>
        <v/>
      </c>
      <c r="CA68" s="355" t="str">
        <f>IF(AND('MAPA DE RIESGOS'!$AP575="Alta",'MAPA DE RIESGOS'!$AR575="Mayor"),CONCATENATE("R",'MAPA DE RIESGOS'!$H575,"C",'MAPA DE RIESGOS'!$AF575),"")</f>
        <v/>
      </c>
      <c r="CB68" s="355" t="str">
        <f>IF(AND('MAPA DE RIESGOS'!$AP576="Alta",'MAPA DE RIESGOS'!$AR576="Mayor"),CONCATENATE("R",'MAPA DE RIESGOS'!$H576,"C",'MAPA DE RIESGOS'!$AF576),"")</f>
        <v/>
      </c>
      <c r="CC68" s="356" t="str">
        <f>IF(AND('MAPA DE RIESGOS'!$AP577="Alta",'MAPA DE RIESGOS'!$AR577="Mayor"),CONCATENATE("R",'MAPA DE RIESGOS'!$H577,"C",'MAPA DE RIESGOS'!$AF577),"")</f>
        <v/>
      </c>
      <c r="CD68" s="357" t="str">
        <f>IF(AND('MAPA DE RIESGOS'!$AP560="Alta",'MAPA DE RIESGOS'!$AR560="Catastrófico"),CONCATENATE("R",'MAPA DE RIESGOS'!$H560,"C",'MAPA DE RIESGOS'!$AF560),"")</f>
        <v/>
      </c>
      <c r="CE68" s="357" t="str">
        <f>IF(AND('MAPA DE RIESGOS'!$AP561="Alta",'MAPA DE RIESGOS'!$AR561="Catastrófico"),CONCATENATE("R",'MAPA DE RIESGOS'!$H561,"C",'MAPA DE RIESGOS'!$AF561),"")</f>
        <v/>
      </c>
      <c r="CF68" s="357" t="str">
        <f>IF(AND('MAPA DE RIESGOS'!$AP562="Alta",'MAPA DE RIESGOS'!$AR562="Catastrófico"),CONCATENATE("R",'MAPA DE RIESGOS'!$H562,"C",'MAPA DE RIESGOS'!$AF562),"")</f>
        <v/>
      </c>
      <c r="CG68" s="357" t="str">
        <f>IF(AND('MAPA DE RIESGOS'!$AP563="Alta",'MAPA DE RIESGOS'!$AR563="Catastrófico"),CONCATENATE("R",'MAPA DE RIESGOS'!$H563,"C",'MAPA DE RIESGOS'!$AF563),"")</f>
        <v/>
      </c>
      <c r="CH68" s="357" t="str">
        <f>IF(AND('MAPA DE RIESGOS'!$AP564="Alta",'MAPA DE RIESGOS'!$AR564="Catastrófico"),CONCATENATE("R",'MAPA DE RIESGOS'!$H564,"C",'MAPA DE RIESGOS'!$AF564),"")</f>
        <v/>
      </c>
      <c r="CI68" s="357" t="str">
        <f>IF(AND('MAPA DE RIESGOS'!$AP565="Alta",'MAPA DE RIESGOS'!$AR565="Catastrófico"),CONCATENATE("R",'MAPA DE RIESGOS'!$H565,"C",'MAPA DE RIESGOS'!$AF565),"")</f>
        <v/>
      </c>
      <c r="CJ68" s="357" t="str">
        <f>IF(AND('MAPA DE RIESGOS'!$AP566="Alta",'MAPA DE RIESGOS'!$AR566="Catastrófico"),CONCATENATE("R",'MAPA DE RIESGOS'!$H566,"C",'MAPA DE RIESGOS'!$AF566),"")</f>
        <v/>
      </c>
      <c r="CK68" s="357" t="str">
        <f>IF(AND('MAPA DE RIESGOS'!$AP567="Alta",'MAPA DE RIESGOS'!$AR567="Catastrófico"),CONCATENATE("R",'MAPA DE RIESGOS'!$H567,"C",'MAPA DE RIESGOS'!$AF567),"")</f>
        <v/>
      </c>
      <c r="CL68" s="357" t="str">
        <f>IF(AND('MAPA DE RIESGOS'!$AP568="Alta",'MAPA DE RIESGOS'!$AR568="Catastrófico"),CONCATENATE("R",'MAPA DE RIESGOS'!$H568,"C",'MAPA DE RIESGOS'!$AF568),"")</f>
        <v/>
      </c>
      <c r="CM68" s="357" t="str">
        <f>IF(AND('MAPA DE RIESGOS'!$AP569="Alta",'MAPA DE RIESGOS'!$AR569="Catastrófico"),CONCATENATE("R",'MAPA DE RIESGOS'!$H569,"C",'MAPA DE RIESGOS'!$AF569),"")</f>
        <v/>
      </c>
      <c r="CN68" s="357" t="str">
        <f>IF(AND('MAPA DE RIESGOS'!$AP570="Alta",'MAPA DE RIESGOS'!$AR570="Catastrófico"),CONCATENATE("R",'MAPA DE RIESGOS'!$H570,"C",'MAPA DE RIESGOS'!$AF570),"")</f>
        <v/>
      </c>
      <c r="CO68" s="357" t="str">
        <f>IF(AND('MAPA DE RIESGOS'!$AP571="Alta",'MAPA DE RIESGOS'!$AR571="Catastrófico"),CONCATENATE("R",'MAPA DE RIESGOS'!$H571,"C",'MAPA DE RIESGOS'!$AF571),"")</f>
        <v/>
      </c>
      <c r="CP68" s="357" t="str">
        <f>IF(AND('MAPA DE RIESGOS'!$AP572="Alta",'MAPA DE RIESGOS'!$AR572="Catastrófico"),CONCATENATE("R",'MAPA DE RIESGOS'!$H572,"C",'MAPA DE RIESGOS'!$AF572),"")</f>
        <v/>
      </c>
      <c r="CQ68" s="357" t="str">
        <f>IF(AND('MAPA DE RIESGOS'!$AP573="Alta",'MAPA DE RIESGOS'!$AR573="Catastrófico"),CONCATENATE("R",'MAPA DE RIESGOS'!$H573,"C",'MAPA DE RIESGOS'!$AF573),"")</f>
        <v/>
      </c>
      <c r="CR68" s="357" t="str">
        <f>IF(AND('MAPA DE RIESGOS'!$AP574="Alta",'MAPA DE RIESGOS'!$AR574="Catastrófico"),CONCATENATE("R",'MAPA DE RIESGOS'!$H574,"C",'MAPA DE RIESGOS'!$AF574),"")</f>
        <v/>
      </c>
      <c r="CS68" s="357" t="str">
        <f>IF(AND('MAPA DE RIESGOS'!$AP575="Alta",'MAPA DE RIESGOS'!$AR575="Catastrófico"),CONCATENATE("R",'MAPA DE RIESGOS'!$H575,"C",'MAPA DE RIESGOS'!$AF575),"")</f>
        <v/>
      </c>
      <c r="CT68" s="357" t="str">
        <f>IF(AND('MAPA DE RIESGOS'!$AP576="Alta",'MAPA DE RIESGOS'!$AR576="Catastrófico"),CONCATENATE("R",'MAPA DE RIESGOS'!$H576,"C",'MAPA DE RIESGOS'!$AF576),"")</f>
        <v/>
      </c>
      <c r="CU68" s="358" t="str">
        <f>IF(AND('MAPA DE RIESGOS'!$AP577="Alta",'MAPA DE RIESGOS'!$AR577="Catastrófico"),CONCATENATE("R",'MAPA DE RIESGOS'!$H577,"C",'MAPA DE RIESGOS'!$AF577),"")</f>
        <v/>
      </c>
      <c r="CV68" s="67"/>
      <c r="CW68" s="915"/>
      <c r="CX68" s="916"/>
      <c r="CY68" s="916"/>
      <c r="CZ68" s="916"/>
      <c r="DA68" s="916"/>
      <c r="DB68" s="917"/>
    </row>
    <row r="69" spans="2:106" ht="32.5" customHeight="1">
      <c r="B69" s="893"/>
      <c r="C69" s="893"/>
      <c r="D69" s="894"/>
      <c r="E69" s="882"/>
      <c r="F69" s="883"/>
      <c r="G69" s="883"/>
      <c r="H69" s="883"/>
      <c r="I69" s="883"/>
      <c r="J69" s="367" t="str">
        <f>IF(AND('MAPA DE RIESGOS'!$AP578="Alta",'MAPA DE RIESGOS'!$AR578="Leve"),CONCATENATE("R",'MAPA DE RIESGOS'!$H578,"C",'MAPA DE RIESGOS'!$AF578),"")</f>
        <v/>
      </c>
      <c r="K69" s="368" t="str">
        <f>IF(AND('MAPA DE RIESGOS'!$AP579="Alta",'MAPA DE RIESGOS'!$AR579="Leve"),CONCATENATE("R",'MAPA DE RIESGOS'!$H579,"C",'MAPA DE RIESGOS'!$AF579),"")</f>
        <v/>
      </c>
      <c r="L69" s="368" t="str">
        <f>IF(AND('MAPA DE RIESGOS'!$AP580="Alta",'MAPA DE RIESGOS'!$AR580="Leve"),CONCATENATE("R",'MAPA DE RIESGOS'!$H580,"C",'MAPA DE RIESGOS'!$AF580),"")</f>
        <v/>
      </c>
      <c r="M69" s="368" t="str">
        <f>IF(AND('MAPA DE RIESGOS'!$AP581="Alta",'MAPA DE RIESGOS'!$AR581="Leve"),CONCATENATE("R",'MAPA DE RIESGOS'!$H581,"C",'MAPA DE RIESGOS'!$AF581),"")</f>
        <v/>
      </c>
      <c r="N69" s="368" t="str">
        <f>IF(AND('MAPA DE RIESGOS'!$AP582="Alta",'MAPA DE RIESGOS'!$AR582="Leve"),CONCATENATE("R",'MAPA DE RIESGOS'!$H582,"C",'MAPA DE RIESGOS'!$AF582),"")</f>
        <v/>
      </c>
      <c r="O69" s="368" t="str">
        <f>IF(AND('MAPA DE RIESGOS'!$AP583="Alta",'MAPA DE RIESGOS'!$AR583="Leve"),CONCATENATE("R",'MAPA DE RIESGOS'!$H583,"C",'MAPA DE RIESGOS'!$AF583),"")</f>
        <v/>
      </c>
      <c r="P69" s="368" t="str">
        <f>IF(AND('MAPA DE RIESGOS'!$AP584="Alta",'MAPA DE RIESGOS'!$AR584="Leve"),CONCATENATE("R",'MAPA DE RIESGOS'!$H584,"C",'MAPA DE RIESGOS'!$AF584),"")</f>
        <v/>
      </c>
      <c r="Q69" s="368" t="str">
        <f>IF(AND('MAPA DE RIESGOS'!$AP585="Alta",'MAPA DE RIESGOS'!$AR585="Leve"),CONCATENATE("R",'MAPA DE RIESGOS'!$H585,"C",'MAPA DE RIESGOS'!$AF585),"")</f>
        <v/>
      </c>
      <c r="R69" s="368" t="str">
        <f>IF(AND('MAPA DE RIESGOS'!$AP586="Alta",'MAPA DE RIESGOS'!$AR586="Leve"),CONCATENATE("R",'MAPA DE RIESGOS'!$H586,"C",'MAPA DE RIESGOS'!$AF586),"")</f>
        <v/>
      </c>
      <c r="S69" s="368" t="str">
        <f>IF(AND('MAPA DE RIESGOS'!$AP587="Alta",'MAPA DE RIESGOS'!$AR587="Leve"),CONCATENATE("R",'MAPA DE RIESGOS'!$H587,"C",'MAPA DE RIESGOS'!$AF587),"")</f>
        <v/>
      </c>
      <c r="T69" s="368" t="str">
        <f>IF(AND('MAPA DE RIESGOS'!$AP588="Alta",'MAPA DE RIESGOS'!$AR588="Leve"),CONCATENATE("R",'MAPA DE RIESGOS'!$H588,"C",'MAPA DE RIESGOS'!$AF588),"")</f>
        <v/>
      </c>
      <c r="U69" s="368" t="str">
        <f>IF(AND('MAPA DE RIESGOS'!$AP589="Alta",'MAPA DE RIESGOS'!$AR589="Leve"),CONCATENATE("R",'MAPA DE RIESGOS'!$H589,"C",'MAPA DE RIESGOS'!$AF589),"")</f>
        <v/>
      </c>
      <c r="V69" s="368" t="str">
        <f>IF(AND('MAPA DE RIESGOS'!$AP590="Alta",'MAPA DE RIESGOS'!$AR590="Leve"),CONCATENATE("R",'MAPA DE RIESGOS'!$H590,"C",'MAPA DE RIESGOS'!$AF590),"")</f>
        <v/>
      </c>
      <c r="W69" s="368" t="str">
        <f>IF(AND('MAPA DE RIESGOS'!$AP591="Alta",'MAPA DE RIESGOS'!$AR591="Leve"),CONCATENATE("R",'MAPA DE RIESGOS'!$H591,"C",'MAPA DE RIESGOS'!$AF591),"")</f>
        <v/>
      </c>
      <c r="X69" s="368" t="str">
        <f>IF(AND('MAPA DE RIESGOS'!$AP592="Alta",'MAPA DE RIESGOS'!$AR592="Leve"),CONCATENATE("R",'MAPA DE RIESGOS'!$H592,"C",'MAPA DE RIESGOS'!$AF592),"")</f>
        <v/>
      </c>
      <c r="Y69" s="368" t="str">
        <f>IF(AND('MAPA DE RIESGOS'!$AP593="Alta",'MAPA DE RIESGOS'!$AR593="Leve"),CONCATENATE("R",'MAPA DE RIESGOS'!$H593,"C",'MAPA DE RIESGOS'!$AF593),"")</f>
        <v/>
      </c>
      <c r="Z69" s="368" t="str">
        <f>IF(AND('MAPA DE RIESGOS'!$AP594="Alta",'MAPA DE RIESGOS'!$AR594="Leve"),CONCATENATE("R",'MAPA DE RIESGOS'!$H594,"C",'MAPA DE RIESGOS'!$AF594),"")</f>
        <v/>
      </c>
      <c r="AA69" s="368" t="str">
        <f>IF(AND('MAPA DE RIESGOS'!$AP595="Alta",'MAPA DE RIESGOS'!$AR595="Leve"),CONCATENATE("R",'MAPA DE RIESGOS'!$H595,"C",'MAPA DE RIESGOS'!$AF595),"")</f>
        <v/>
      </c>
      <c r="AB69" s="367" t="str">
        <f>IF(AND('MAPA DE RIESGOS'!$AP578="Alta",'MAPA DE RIESGOS'!$AR578="Menor"),CONCATENATE("R",'MAPA DE RIESGOS'!$H578,"C",'MAPA DE RIESGOS'!$AF578),"")</f>
        <v/>
      </c>
      <c r="AC69" s="368" t="str">
        <f>IF(AND('MAPA DE RIESGOS'!$AP579="Alta",'MAPA DE RIESGOS'!$AR579="Menor"),CONCATENATE("R",'MAPA DE RIESGOS'!$H579,"C",'MAPA DE RIESGOS'!$AF579),"")</f>
        <v/>
      </c>
      <c r="AD69" s="368" t="str">
        <f>IF(AND('MAPA DE RIESGOS'!$AP580="Alta",'MAPA DE RIESGOS'!$AR580="Menor"),CONCATENATE("R",'MAPA DE RIESGOS'!$H580,"C",'MAPA DE RIESGOS'!$AF580),"")</f>
        <v/>
      </c>
      <c r="AE69" s="368" t="str">
        <f>IF(AND('MAPA DE RIESGOS'!$AP581="Alta",'MAPA DE RIESGOS'!$AR581="Menor"),CONCATENATE("R",'MAPA DE RIESGOS'!$H581,"C",'MAPA DE RIESGOS'!$AF581),"")</f>
        <v/>
      </c>
      <c r="AF69" s="368" t="str">
        <f>IF(AND('MAPA DE RIESGOS'!$AP582="Alta",'MAPA DE RIESGOS'!$AR582="Menor"),CONCATENATE("R",'MAPA DE RIESGOS'!$H582,"C",'MAPA DE RIESGOS'!$AF582),"")</f>
        <v/>
      </c>
      <c r="AG69" s="368" t="str">
        <f>IF(AND('MAPA DE RIESGOS'!$AP583="Alta",'MAPA DE RIESGOS'!$AR583="Menor"),CONCATENATE("R",'MAPA DE RIESGOS'!$H583,"C",'MAPA DE RIESGOS'!$AF583),"")</f>
        <v/>
      </c>
      <c r="AH69" s="368" t="str">
        <f>IF(AND('MAPA DE RIESGOS'!$AP584="Alta",'MAPA DE RIESGOS'!$AR584="Menor"),CONCATENATE("R",'MAPA DE RIESGOS'!$H584,"C",'MAPA DE RIESGOS'!$AF584),"")</f>
        <v/>
      </c>
      <c r="AI69" s="368" t="str">
        <f>IF(AND('MAPA DE RIESGOS'!$AP585="Alta",'MAPA DE RIESGOS'!$AR585="Menor"),CONCATENATE("R",'MAPA DE RIESGOS'!$H585,"C",'MAPA DE RIESGOS'!$AF585),"")</f>
        <v/>
      </c>
      <c r="AJ69" s="368" t="str">
        <f>IF(AND('MAPA DE RIESGOS'!$AP586="Alta",'MAPA DE RIESGOS'!$AR586="Menor"),CONCATENATE("R",'MAPA DE RIESGOS'!$H586,"C",'MAPA DE RIESGOS'!$AF586),"")</f>
        <v/>
      </c>
      <c r="AK69" s="368" t="str">
        <f>IF(AND('MAPA DE RIESGOS'!$AP587="Alta",'MAPA DE RIESGOS'!$AR587="Menor"),CONCATENATE("R",'MAPA DE RIESGOS'!$H587,"C",'MAPA DE RIESGOS'!$AF587),"")</f>
        <v/>
      </c>
      <c r="AL69" s="368" t="str">
        <f>IF(AND('MAPA DE RIESGOS'!$AP588="Alta",'MAPA DE RIESGOS'!$AR588="Menor"),CONCATENATE("R",'MAPA DE RIESGOS'!$H588,"C",'MAPA DE RIESGOS'!$AF588),"")</f>
        <v/>
      </c>
      <c r="AM69" s="368" t="str">
        <f>IF(AND('MAPA DE RIESGOS'!$AP589="Alta",'MAPA DE RIESGOS'!$AR589="Menor"),CONCATENATE("R",'MAPA DE RIESGOS'!$H589,"C",'MAPA DE RIESGOS'!$AF589),"")</f>
        <v/>
      </c>
      <c r="AN69" s="368" t="str">
        <f>IF(AND('MAPA DE RIESGOS'!$AP590="Alta",'MAPA DE RIESGOS'!$AR590="Menor"),CONCATENATE("R",'MAPA DE RIESGOS'!$H590,"C",'MAPA DE RIESGOS'!$AF590),"")</f>
        <v/>
      </c>
      <c r="AO69" s="368" t="str">
        <f>IF(AND('MAPA DE RIESGOS'!$AP591="Alta",'MAPA DE RIESGOS'!$AR591="Menor"),CONCATENATE("R",'MAPA DE RIESGOS'!$H591,"C",'MAPA DE RIESGOS'!$AF591),"")</f>
        <v/>
      </c>
      <c r="AP69" s="368" t="str">
        <f>IF(AND('MAPA DE RIESGOS'!$AP592="Alta",'MAPA DE RIESGOS'!$AR592="Menor"),CONCATENATE("R",'MAPA DE RIESGOS'!$H592,"C",'MAPA DE RIESGOS'!$AF592),"")</f>
        <v/>
      </c>
      <c r="AQ69" s="368" t="str">
        <f>IF(AND('MAPA DE RIESGOS'!$AP593="Alta",'MAPA DE RIESGOS'!$AR593="Menor"),CONCATENATE("R",'MAPA DE RIESGOS'!$H593,"C",'MAPA DE RIESGOS'!$AF593),"")</f>
        <v/>
      </c>
      <c r="AR69" s="368" t="str">
        <f>IF(AND('MAPA DE RIESGOS'!$AP594="Alta",'MAPA DE RIESGOS'!$AR594="Menor"),CONCATENATE("R",'MAPA DE RIESGOS'!$H594,"C",'MAPA DE RIESGOS'!$AF594),"")</f>
        <v/>
      </c>
      <c r="AS69" s="369" t="str">
        <f>IF(AND('MAPA DE RIESGOS'!$AP595="Alta",'MAPA DE RIESGOS'!$AR595="Menor"),CONCATENATE("R",'MAPA DE RIESGOS'!$H595,"C",'MAPA DE RIESGOS'!$AF595),"")</f>
        <v/>
      </c>
      <c r="AT69" s="355" t="str">
        <f>IF(AND('MAPA DE RIESGOS'!$AP578="Alta",'MAPA DE RIESGOS'!$AR578="Moderado"),CONCATENATE("R",'MAPA DE RIESGOS'!$H578,"C",'MAPA DE RIESGOS'!$AF578),"")</f>
        <v/>
      </c>
      <c r="AU69" s="355" t="str">
        <f>IF(AND('MAPA DE RIESGOS'!$AP579="Alta",'MAPA DE RIESGOS'!$AR579="Moderado"),CONCATENATE("R",'MAPA DE RIESGOS'!$H579,"C",'MAPA DE RIESGOS'!$AF579),"")</f>
        <v/>
      </c>
      <c r="AV69" s="355" t="str">
        <f>IF(AND('MAPA DE RIESGOS'!$AP580="Alta",'MAPA DE RIESGOS'!$AR580="Moderado"),CONCATENATE("R",'MAPA DE RIESGOS'!$H580,"C",'MAPA DE RIESGOS'!$AF580),"")</f>
        <v/>
      </c>
      <c r="AW69" s="355" t="str">
        <f>IF(AND('MAPA DE RIESGOS'!$AP581="Alta",'MAPA DE RIESGOS'!$AR581="Moderado"),CONCATENATE("R",'MAPA DE RIESGOS'!$H581,"C",'MAPA DE RIESGOS'!$AF581),"")</f>
        <v/>
      </c>
      <c r="AX69" s="355" t="str">
        <f>IF(AND('MAPA DE RIESGOS'!$AP582="Alta",'MAPA DE RIESGOS'!$AR582="Moderado"),CONCATENATE("R",'MAPA DE RIESGOS'!$H582,"C",'MAPA DE RIESGOS'!$AF582),"")</f>
        <v/>
      </c>
      <c r="AY69" s="355" t="str">
        <f>IF(AND('MAPA DE RIESGOS'!$AP583="Alta",'MAPA DE RIESGOS'!$AR583="Moderado"),CONCATENATE("R",'MAPA DE RIESGOS'!$H583,"C",'MAPA DE RIESGOS'!$AF583),"")</f>
        <v/>
      </c>
      <c r="AZ69" s="355" t="str">
        <f>IF(AND('MAPA DE RIESGOS'!$AP584="Alta",'MAPA DE RIESGOS'!$AR584="Moderado"),CONCATENATE("R",'MAPA DE RIESGOS'!$H584,"C",'MAPA DE RIESGOS'!$AF584),"")</f>
        <v/>
      </c>
      <c r="BA69" s="355" t="str">
        <f>IF(AND('MAPA DE RIESGOS'!$AP585="Alta",'MAPA DE RIESGOS'!$AR585="Moderado"),CONCATENATE("R",'MAPA DE RIESGOS'!$H585,"C",'MAPA DE RIESGOS'!$AF585),"")</f>
        <v/>
      </c>
      <c r="BB69" s="355" t="str">
        <f>IF(AND('MAPA DE RIESGOS'!$AP586="Alta",'MAPA DE RIESGOS'!$AR586="Moderado"),CONCATENATE("R",'MAPA DE RIESGOS'!$H586,"C",'MAPA DE RIESGOS'!$AF586),"")</f>
        <v/>
      </c>
      <c r="BC69" s="355" t="str">
        <f>IF(AND('MAPA DE RIESGOS'!$AP587="Alta",'MAPA DE RIESGOS'!$AR587="Moderado"),CONCATENATE("R",'MAPA DE RIESGOS'!$H587,"C",'MAPA DE RIESGOS'!$AF587),"")</f>
        <v/>
      </c>
      <c r="BD69" s="355" t="str">
        <f>IF(AND('MAPA DE RIESGOS'!$AP588="Alta",'MAPA DE RIESGOS'!$AR588="Moderado"),CONCATENATE("R",'MAPA DE RIESGOS'!$H588,"C",'MAPA DE RIESGOS'!$AF588),"")</f>
        <v/>
      </c>
      <c r="BE69" s="355" t="str">
        <f>IF(AND('MAPA DE RIESGOS'!$AP589="Alta",'MAPA DE RIESGOS'!$AR589="Moderado"),CONCATENATE("R",'MAPA DE RIESGOS'!$H589,"C",'MAPA DE RIESGOS'!$AF589),"")</f>
        <v/>
      </c>
      <c r="BF69" s="355" t="str">
        <f>IF(AND('MAPA DE RIESGOS'!$AP590="Alta",'MAPA DE RIESGOS'!$AR590="Moderado"),CONCATENATE("R",'MAPA DE RIESGOS'!$H590,"C",'MAPA DE RIESGOS'!$AF590),"")</f>
        <v/>
      </c>
      <c r="BG69" s="355" t="str">
        <f>IF(AND('MAPA DE RIESGOS'!$AP591="Alta",'MAPA DE RIESGOS'!$AR591="Moderado"),CONCATENATE("R",'MAPA DE RIESGOS'!$H591,"C",'MAPA DE RIESGOS'!$AF591),"")</f>
        <v/>
      </c>
      <c r="BH69" s="355" t="str">
        <f>IF(AND('MAPA DE RIESGOS'!$AP592="Alta",'MAPA DE RIESGOS'!$AR592="Moderado"),CONCATENATE("R",'MAPA DE RIESGOS'!$H592,"C",'MAPA DE RIESGOS'!$AF592),"")</f>
        <v/>
      </c>
      <c r="BI69" s="355" t="str">
        <f>IF(AND('MAPA DE RIESGOS'!$AP593="Alta",'MAPA DE RIESGOS'!$AR593="Moderado"),CONCATENATE("R",'MAPA DE RIESGOS'!$H593,"C",'MAPA DE RIESGOS'!$AF593),"")</f>
        <v/>
      </c>
      <c r="BJ69" s="355" t="str">
        <f>IF(AND('MAPA DE RIESGOS'!$AP594="Alta",'MAPA DE RIESGOS'!$AR594="Moderado"),CONCATENATE("R",'MAPA DE RIESGOS'!$H594,"C",'MAPA DE RIESGOS'!$AF594),"")</f>
        <v/>
      </c>
      <c r="BK69" s="356" t="str">
        <f>IF(AND('MAPA DE RIESGOS'!$AP595="Alta",'MAPA DE RIESGOS'!$AR595="Moderado"),CONCATENATE("R",'MAPA DE RIESGOS'!$H595,"C",'MAPA DE RIESGOS'!$AF595),"")</f>
        <v/>
      </c>
      <c r="BL69" s="355" t="str">
        <f>IF(AND('MAPA DE RIESGOS'!$AP578="Alta",'MAPA DE RIESGOS'!$AR578="Mayor"),CONCATENATE("R",'MAPA DE RIESGOS'!$H578,"C",'MAPA DE RIESGOS'!$AF578),"")</f>
        <v/>
      </c>
      <c r="BM69" s="355" t="str">
        <f>IF(AND('MAPA DE RIESGOS'!$AP579="Alta",'MAPA DE RIESGOS'!$AR579="Mayor"),CONCATENATE("R",'MAPA DE RIESGOS'!$H579,"C",'MAPA DE RIESGOS'!$AF579),"")</f>
        <v/>
      </c>
      <c r="BN69" s="355" t="str">
        <f>IF(AND('MAPA DE RIESGOS'!$AP580="Alta",'MAPA DE RIESGOS'!$AR580="Mayor"),CONCATENATE("R",'MAPA DE RIESGOS'!$H580,"C",'MAPA DE RIESGOS'!$AF580),"")</f>
        <v/>
      </c>
      <c r="BO69" s="355" t="str">
        <f>IF(AND('MAPA DE RIESGOS'!$AP581="Alta",'MAPA DE RIESGOS'!$AR581="Mayor"),CONCATENATE("R",'MAPA DE RIESGOS'!$H581,"C",'MAPA DE RIESGOS'!$AF581),"")</f>
        <v/>
      </c>
      <c r="BP69" s="355" t="str">
        <f>IF(AND('MAPA DE RIESGOS'!$AP582="Alta",'MAPA DE RIESGOS'!$AR582="Mayor"),CONCATENATE("R",'MAPA DE RIESGOS'!$H582,"C",'MAPA DE RIESGOS'!$AF582),"")</f>
        <v/>
      </c>
      <c r="BQ69" s="355" t="str">
        <f>IF(AND('MAPA DE RIESGOS'!$AP583="Alta",'MAPA DE RIESGOS'!$AR583="Mayor"),CONCATENATE("R",'MAPA DE RIESGOS'!$H583,"C",'MAPA DE RIESGOS'!$AF583),"")</f>
        <v/>
      </c>
      <c r="BR69" s="355" t="str">
        <f>IF(AND('MAPA DE RIESGOS'!$AP584="Alta",'MAPA DE RIESGOS'!$AR584="Mayor"),CONCATENATE("R",'MAPA DE RIESGOS'!$H584,"C",'MAPA DE RIESGOS'!$AF584),"")</f>
        <v/>
      </c>
      <c r="BS69" s="355" t="str">
        <f>IF(AND('MAPA DE RIESGOS'!$AP585="Alta",'MAPA DE RIESGOS'!$AR585="Mayor"),CONCATENATE("R",'MAPA DE RIESGOS'!$H585,"C",'MAPA DE RIESGOS'!$AF585),"")</f>
        <v/>
      </c>
      <c r="BT69" s="355" t="str">
        <f>IF(AND('MAPA DE RIESGOS'!$AP586="Alta",'MAPA DE RIESGOS'!$AR586="Mayor"),CONCATENATE("R",'MAPA DE RIESGOS'!$H586,"C",'MAPA DE RIESGOS'!$AF586),"")</f>
        <v/>
      </c>
      <c r="BU69" s="355" t="str">
        <f>IF(AND('MAPA DE RIESGOS'!$AP587="Alta",'MAPA DE RIESGOS'!$AR587="Mayor"),CONCATENATE("R",'MAPA DE RIESGOS'!$H587,"C",'MAPA DE RIESGOS'!$AF587),"")</f>
        <v/>
      </c>
      <c r="BV69" s="355" t="str">
        <f>IF(AND('MAPA DE RIESGOS'!$AP588="Alta",'MAPA DE RIESGOS'!$AR588="Mayor"),CONCATENATE("R",'MAPA DE RIESGOS'!$H588,"C",'MAPA DE RIESGOS'!$AF588),"")</f>
        <v/>
      </c>
      <c r="BW69" s="355" t="str">
        <f>IF(AND('MAPA DE RIESGOS'!$AP589="Alta",'MAPA DE RIESGOS'!$AR589="Mayor"),CONCATENATE("R",'MAPA DE RIESGOS'!$H589,"C",'MAPA DE RIESGOS'!$AF589),"")</f>
        <v/>
      </c>
      <c r="BX69" s="355" t="str">
        <f>IF(AND('MAPA DE RIESGOS'!$AP590="Alta",'MAPA DE RIESGOS'!$AR590="Mayor"),CONCATENATE("R",'MAPA DE RIESGOS'!$H590,"C",'MAPA DE RIESGOS'!$AF590),"")</f>
        <v/>
      </c>
      <c r="BY69" s="355" t="str">
        <f>IF(AND('MAPA DE RIESGOS'!$AP591="Alta",'MAPA DE RIESGOS'!$AR591="Mayor"),CONCATENATE("R",'MAPA DE RIESGOS'!$H591,"C",'MAPA DE RIESGOS'!$AF591),"")</f>
        <v/>
      </c>
      <c r="BZ69" s="355" t="str">
        <f>IF(AND('MAPA DE RIESGOS'!$AP592="Alta",'MAPA DE RIESGOS'!$AR592="Mayor"),CONCATENATE("R",'MAPA DE RIESGOS'!$H592,"C",'MAPA DE RIESGOS'!$AF592),"")</f>
        <v/>
      </c>
      <c r="CA69" s="355" t="str">
        <f>IF(AND('MAPA DE RIESGOS'!$AP593="Alta",'MAPA DE RIESGOS'!$AR593="Mayor"),CONCATENATE("R",'MAPA DE RIESGOS'!$H593,"C",'MAPA DE RIESGOS'!$AF593),"")</f>
        <v/>
      </c>
      <c r="CB69" s="355" t="str">
        <f>IF(AND('MAPA DE RIESGOS'!$AP594="Alta",'MAPA DE RIESGOS'!$AR594="Mayor"),CONCATENATE("R",'MAPA DE RIESGOS'!$H594,"C",'MAPA DE RIESGOS'!$AF594),"")</f>
        <v/>
      </c>
      <c r="CC69" s="356" t="str">
        <f>IF(AND('MAPA DE RIESGOS'!$AP595="Alta",'MAPA DE RIESGOS'!$AR595="Mayor"),CONCATENATE("R",'MAPA DE RIESGOS'!$H595,"C",'MAPA DE RIESGOS'!$AF595),"")</f>
        <v/>
      </c>
      <c r="CD69" s="357" t="str">
        <f>IF(AND('MAPA DE RIESGOS'!$AP578="Alta",'MAPA DE RIESGOS'!$AR578="Catastrófico"),CONCATENATE("R",'MAPA DE RIESGOS'!$H578,"C",'MAPA DE RIESGOS'!$AF578),"")</f>
        <v/>
      </c>
      <c r="CE69" s="357" t="str">
        <f>IF(AND('MAPA DE RIESGOS'!$AP579="Alta",'MAPA DE RIESGOS'!$AR579="Catastrófico"),CONCATENATE("R",'MAPA DE RIESGOS'!$H579,"C",'MAPA DE RIESGOS'!$AF579),"")</f>
        <v/>
      </c>
      <c r="CF69" s="357" t="str">
        <f>IF(AND('MAPA DE RIESGOS'!$AP580="Alta",'MAPA DE RIESGOS'!$AR580="Catastrófico"),CONCATENATE("R",'MAPA DE RIESGOS'!$H580,"C",'MAPA DE RIESGOS'!$AF580),"")</f>
        <v/>
      </c>
      <c r="CG69" s="357" t="str">
        <f>IF(AND('MAPA DE RIESGOS'!$AP581="Alta",'MAPA DE RIESGOS'!$AR581="Catastrófico"),CONCATENATE("R",'MAPA DE RIESGOS'!$H581,"C",'MAPA DE RIESGOS'!$AF581),"")</f>
        <v/>
      </c>
      <c r="CH69" s="357" t="str">
        <f>IF(AND('MAPA DE RIESGOS'!$AP582="Alta",'MAPA DE RIESGOS'!$AR582="Catastrófico"),CONCATENATE("R",'MAPA DE RIESGOS'!$H582,"C",'MAPA DE RIESGOS'!$AF582),"")</f>
        <v/>
      </c>
      <c r="CI69" s="357" t="str">
        <f>IF(AND('MAPA DE RIESGOS'!$AP583="Alta",'MAPA DE RIESGOS'!$AR583="Catastrófico"),CONCATENATE("R",'MAPA DE RIESGOS'!$H583,"C",'MAPA DE RIESGOS'!$AF583),"")</f>
        <v/>
      </c>
      <c r="CJ69" s="357" t="str">
        <f>IF(AND('MAPA DE RIESGOS'!$AP584="Alta",'MAPA DE RIESGOS'!$AR584="Catastrófico"),CONCATENATE("R",'MAPA DE RIESGOS'!$H584,"C",'MAPA DE RIESGOS'!$AF584),"")</f>
        <v/>
      </c>
      <c r="CK69" s="357" t="str">
        <f>IF(AND('MAPA DE RIESGOS'!$AP585="Alta",'MAPA DE RIESGOS'!$AR585="Catastrófico"),CONCATENATE("R",'MAPA DE RIESGOS'!$H585,"C",'MAPA DE RIESGOS'!$AF585),"")</f>
        <v/>
      </c>
      <c r="CL69" s="357" t="str">
        <f>IF(AND('MAPA DE RIESGOS'!$AP586="Alta",'MAPA DE RIESGOS'!$AR586="Catastrófico"),CONCATENATE("R",'MAPA DE RIESGOS'!$H586,"C",'MAPA DE RIESGOS'!$AF586),"")</f>
        <v/>
      </c>
      <c r="CM69" s="357" t="str">
        <f>IF(AND('MAPA DE RIESGOS'!$AP587="Alta",'MAPA DE RIESGOS'!$AR587="Catastrófico"),CONCATENATE("R",'MAPA DE RIESGOS'!$H587,"C",'MAPA DE RIESGOS'!$AF587),"")</f>
        <v/>
      </c>
      <c r="CN69" s="357" t="str">
        <f>IF(AND('MAPA DE RIESGOS'!$AP588="Alta",'MAPA DE RIESGOS'!$AR588="Catastrófico"),CONCATENATE("R",'MAPA DE RIESGOS'!$H588,"C",'MAPA DE RIESGOS'!$AF588),"")</f>
        <v/>
      </c>
      <c r="CO69" s="357" t="str">
        <f>IF(AND('MAPA DE RIESGOS'!$AP589="Alta",'MAPA DE RIESGOS'!$AR589="Catastrófico"),CONCATENATE("R",'MAPA DE RIESGOS'!$H589,"C",'MAPA DE RIESGOS'!$AF589),"")</f>
        <v/>
      </c>
      <c r="CP69" s="357" t="str">
        <f>IF(AND('MAPA DE RIESGOS'!$AP590="Alta",'MAPA DE RIESGOS'!$AR590="Catastrófico"),CONCATENATE("R",'MAPA DE RIESGOS'!$H590,"C",'MAPA DE RIESGOS'!$AF590),"")</f>
        <v/>
      </c>
      <c r="CQ69" s="357" t="str">
        <f>IF(AND('MAPA DE RIESGOS'!$AP591="Alta",'MAPA DE RIESGOS'!$AR591="Catastrófico"),CONCATENATE("R",'MAPA DE RIESGOS'!$H591,"C",'MAPA DE RIESGOS'!$AF591),"")</f>
        <v/>
      </c>
      <c r="CR69" s="357" t="str">
        <f>IF(AND('MAPA DE RIESGOS'!$AP592="Alta",'MAPA DE RIESGOS'!$AR592="Catastrófico"),CONCATENATE("R",'MAPA DE RIESGOS'!$H592,"C",'MAPA DE RIESGOS'!$AF592),"")</f>
        <v/>
      </c>
      <c r="CS69" s="357" t="str">
        <f>IF(AND('MAPA DE RIESGOS'!$AP593="Alta",'MAPA DE RIESGOS'!$AR593="Catastrófico"),CONCATENATE("R",'MAPA DE RIESGOS'!$H593,"C",'MAPA DE RIESGOS'!$AF593),"")</f>
        <v/>
      </c>
      <c r="CT69" s="357" t="str">
        <f>IF(AND('MAPA DE RIESGOS'!$AP594="Alta",'MAPA DE RIESGOS'!$AR594="Catastrófico"),CONCATENATE("R",'MAPA DE RIESGOS'!$H594,"C",'MAPA DE RIESGOS'!$AF594),"")</f>
        <v/>
      </c>
      <c r="CU69" s="358" t="str">
        <f>IF(AND('MAPA DE RIESGOS'!$AP595="Alta",'MAPA DE RIESGOS'!$AR595="Catastrófico"),CONCATENATE("R",'MAPA DE RIESGOS'!$H595,"C",'MAPA DE RIESGOS'!$AF595),"")</f>
        <v/>
      </c>
      <c r="CV69" s="67"/>
      <c r="CW69" s="915"/>
      <c r="CX69" s="916"/>
      <c r="CY69" s="916"/>
      <c r="CZ69" s="916"/>
      <c r="DA69" s="916"/>
      <c r="DB69" s="917"/>
    </row>
    <row r="70" spans="2:106" ht="32.5" customHeight="1">
      <c r="B70" s="893"/>
      <c r="C70" s="893"/>
      <c r="D70" s="894"/>
      <c r="E70" s="882"/>
      <c r="F70" s="883"/>
      <c r="G70" s="883"/>
      <c r="H70" s="883"/>
      <c r="I70" s="883"/>
      <c r="J70" s="367" t="str">
        <f>IF(AND('MAPA DE RIESGOS'!$AP596="Alta",'MAPA DE RIESGOS'!$AR596="Leve"),CONCATENATE("R",'MAPA DE RIESGOS'!$H596,"C",'MAPA DE RIESGOS'!$AF596),"")</f>
        <v/>
      </c>
      <c r="K70" s="368" t="str">
        <f>IF(AND('MAPA DE RIESGOS'!$AP597="Alta",'MAPA DE RIESGOS'!$AR597="Leve"),CONCATENATE("R",'MAPA DE RIESGOS'!$H597,"C",'MAPA DE RIESGOS'!$AF597),"")</f>
        <v/>
      </c>
      <c r="L70" s="368" t="str">
        <f>IF(AND('MAPA DE RIESGOS'!$AP598="Alta",'MAPA DE RIESGOS'!$AR598="Leve"),CONCATENATE("R",'MAPA DE RIESGOS'!$H598,"C",'MAPA DE RIESGOS'!$AF598),"")</f>
        <v/>
      </c>
      <c r="M70" s="368" t="str">
        <f>IF(AND('MAPA DE RIESGOS'!$AP599="Alta",'MAPA DE RIESGOS'!$AR599="Leve"),CONCATENATE("R",'MAPA DE RIESGOS'!$H599,"C",'MAPA DE RIESGOS'!$AF599),"")</f>
        <v/>
      </c>
      <c r="N70" s="368" t="str">
        <f>IF(AND('MAPA DE RIESGOS'!$AP600="Alta",'MAPA DE RIESGOS'!$AR600="Leve"),CONCATENATE("R",'MAPA DE RIESGOS'!$H600,"C",'MAPA DE RIESGOS'!$AF600),"")</f>
        <v/>
      </c>
      <c r="O70" s="368" t="str">
        <f>IF(AND('MAPA DE RIESGOS'!$AP601="Alta",'MAPA DE RIESGOS'!$AR601="Leve"),CONCATENATE("R",'MAPA DE RIESGOS'!$H601,"C",'MAPA DE RIESGOS'!$AF601),"")</f>
        <v/>
      </c>
      <c r="P70" s="368" t="str">
        <f>IF(AND('MAPA DE RIESGOS'!$AP602="Alta",'MAPA DE RIESGOS'!$AR602="Leve"),CONCATENATE("R",'MAPA DE RIESGOS'!$H602,"C",'MAPA DE RIESGOS'!$AF602),"")</f>
        <v/>
      </c>
      <c r="Q70" s="368" t="str">
        <f>IF(AND('MAPA DE RIESGOS'!$AP603="Alta",'MAPA DE RIESGOS'!$AR603="Leve"),CONCATENATE("R",'MAPA DE RIESGOS'!$H603,"C",'MAPA DE RIESGOS'!$AF603),"")</f>
        <v/>
      </c>
      <c r="R70" s="368" t="str">
        <f>IF(AND('MAPA DE RIESGOS'!$AP604="Alta",'MAPA DE RIESGOS'!$AR604="Leve"),CONCATENATE("R",'MAPA DE RIESGOS'!$H604,"C",'MAPA DE RIESGOS'!$AF604),"")</f>
        <v/>
      </c>
      <c r="S70" s="368" t="str">
        <f>IF(AND('MAPA DE RIESGOS'!$AP605="Alta",'MAPA DE RIESGOS'!$AR605="Leve"),CONCATENATE("R",'MAPA DE RIESGOS'!$H605,"C",'MAPA DE RIESGOS'!$AF605),"")</f>
        <v/>
      </c>
      <c r="T70" s="368" t="str">
        <f>IF(AND('MAPA DE RIESGOS'!$AP606="Alta",'MAPA DE RIESGOS'!$AR606="Leve"),CONCATENATE("R",'MAPA DE RIESGOS'!$H606,"C",'MAPA DE RIESGOS'!$AF606),"")</f>
        <v/>
      </c>
      <c r="U70" s="368" t="str">
        <f>IF(AND('MAPA DE RIESGOS'!$AP607="Alta",'MAPA DE RIESGOS'!$AR607="Leve"),CONCATENATE("R",'MAPA DE RIESGOS'!$H607,"C",'MAPA DE RIESGOS'!$AF607),"")</f>
        <v/>
      </c>
      <c r="V70" s="368" t="str">
        <f>IF(AND('MAPA DE RIESGOS'!$AP608="Alta",'MAPA DE RIESGOS'!$AR608="Leve"),CONCATENATE("R",'MAPA DE RIESGOS'!$H608,"C",'MAPA DE RIESGOS'!$AF608),"")</f>
        <v/>
      </c>
      <c r="W70" s="368" t="str">
        <f>IF(AND('MAPA DE RIESGOS'!$AP609="Alta",'MAPA DE RIESGOS'!$AR609="Leve"),CONCATENATE("R",'MAPA DE RIESGOS'!$H609,"C",'MAPA DE RIESGOS'!$AF609),"")</f>
        <v/>
      </c>
      <c r="X70" s="368" t="str">
        <f>IF(AND('MAPA DE RIESGOS'!$AP610="Alta",'MAPA DE RIESGOS'!$AR610="Leve"),CONCATENATE("R",'MAPA DE RIESGOS'!$H610,"C",'MAPA DE RIESGOS'!$AF610),"")</f>
        <v/>
      </c>
      <c r="Y70" s="368" t="str">
        <f>IF(AND('MAPA DE RIESGOS'!$AP611="Alta",'MAPA DE RIESGOS'!$AR611="Leve"),CONCATENATE("R",'MAPA DE RIESGOS'!$H611,"C",'MAPA DE RIESGOS'!$AF611),"")</f>
        <v/>
      </c>
      <c r="Z70" s="368" t="str">
        <f>IF(AND('MAPA DE RIESGOS'!$AP612="Alta",'MAPA DE RIESGOS'!$AR612="Leve"),CONCATENATE("R",'MAPA DE RIESGOS'!$H612,"C",'MAPA DE RIESGOS'!$AF612),"")</f>
        <v/>
      </c>
      <c r="AA70" s="368" t="str">
        <f>IF(AND('MAPA DE RIESGOS'!$AP613="Alta",'MAPA DE RIESGOS'!$AR613="Leve"),CONCATENATE("R",'MAPA DE RIESGOS'!$H613,"C",'MAPA DE RIESGOS'!$AF613),"")</f>
        <v/>
      </c>
      <c r="AB70" s="367" t="str">
        <f>IF(AND('MAPA DE RIESGOS'!$AP596="Alta",'MAPA DE RIESGOS'!$AR596="Menor"),CONCATENATE("R",'MAPA DE RIESGOS'!$H596,"C",'MAPA DE RIESGOS'!$AF596),"")</f>
        <v/>
      </c>
      <c r="AC70" s="368" t="str">
        <f>IF(AND('MAPA DE RIESGOS'!$AP597="Alta",'MAPA DE RIESGOS'!$AR597="Menor"),CONCATENATE("R",'MAPA DE RIESGOS'!$H597,"C",'MAPA DE RIESGOS'!$AF597),"")</f>
        <v/>
      </c>
      <c r="AD70" s="368" t="str">
        <f>IF(AND('MAPA DE RIESGOS'!$AP598="Alta",'MAPA DE RIESGOS'!$AR598="Menor"),CONCATENATE("R",'MAPA DE RIESGOS'!$H598,"C",'MAPA DE RIESGOS'!$AF598),"")</f>
        <v/>
      </c>
      <c r="AE70" s="368" t="str">
        <f>IF(AND('MAPA DE RIESGOS'!$AP599="Alta",'MAPA DE RIESGOS'!$AR599="Menor"),CONCATENATE("R",'MAPA DE RIESGOS'!$H599,"C",'MAPA DE RIESGOS'!$AF599),"")</f>
        <v/>
      </c>
      <c r="AF70" s="368" t="str">
        <f>IF(AND('MAPA DE RIESGOS'!$AP600="Alta",'MAPA DE RIESGOS'!$AR600="Menor"),CONCATENATE("R",'MAPA DE RIESGOS'!$H600,"C",'MAPA DE RIESGOS'!$AF600),"")</f>
        <v/>
      </c>
      <c r="AG70" s="368" t="str">
        <f>IF(AND('MAPA DE RIESGOS'!$AP601="Alta",'MAPA DE RIESGOS'!$AR601="Menor"),CONCATENATE("R",'MAPA DE RIESGOS'!$H601,"C",'MAPA DE RIESGOS'!$AF601),"")</f>
        <v/>
      </c>
      <c r="AH70" s="368" t="str">
        <f>IF(AND('MAPA DE RIESGOS'!$AP602="Alta",'MAPA DE RIESGOS'!$AR602="Menor"),CONCATENATE("R",'MAPA DE RIESGOS'!$H602,"C",'MAPA DE RIESGOS'!$AF602),"")</f>
        <v/>
      </c>
      <c r="AI70" s="368" t="str">
        <f>IF(AND('MAPA DE RIESGOS'!$AP603="Alta",'MAPA DE RIESGOS'!$AR603="Menor"),CONCATENATE("R",'MAPA DE RIESGOS'!$H603,"C",'MAPA DE RIESGOS'!$AF603),"")</f>
        <v/>
      </c>
      <c r="AJ70" s="368" t="str">
        <f>IF(AND('MAPA DE RIESGOS'!$AP604="Alta",'MAPA DE RIESGOS'!$AR604="Menor"),CONCATENATE("R",'MAPA DE RIESGOS'!$H604,"C",'MAPA DE RIESGOS'!$AF604),"")</f>
        <v/>
      </c>
      <c r="AK70" s="368" t="str">
        <f>IF(AND('MAPA DE RIESGOS'!$AP605="Alta",'MAPA DE RIESGOS'!$AR605="Menor"),CONCATENATE("R",'MAPA DE RIESGOS'!$H605,"C",'MAPA DE RIESGOS'!$AF605),"")</f>
        <v/>
      </c>
      <c r="AL70" s="368" t="str">
        <f>IF(AND('MAPA DE RIESGOS'!$AP606="Alta",'MAPA DE RIESGOS'!$AR606="Menor"),CONCATENATE("R",'MAPA DE RIESGOS'!$H606,"C",'MAPA DE RIESGOS'!$AF606),"")</f>
        <v/>
      </c>
      <c r="AM70" s="368" t="str">
        <f>IF(AND('MAPA DE RIESGOS'!$AP607="Alta",'MAPA DE RIESGOS'!$AR607="Menor"),CONCATENATE("R",'MAPA DE RIESGOS'!$H607,"C",'MAPA DE RIESGOS'!$AF607),"")</f>
        <v/>
      </c>
      <c r="AN70" s="368" t="str">
        <f>IF(AND('MAPA DE RIESGOS'!$AP608="Alta",'MAPA DE RIESGOS'!$AR608="Menor"),CONCATENATE("R",'MAPA DE RIESGOS'!$H608,"C",'MAPA DE RIESGOS'!$AF608),"")</f>
        <v/>
      </c>
      <c r="AO70" s="368" t="str">
        <f>IF(AND('MAPA DE RIESGOS'!$AP609="Alta",'MAPA DE RIESGOS'!$AR609="Menor"),CONCATENATE("R",'MAPA DE RIESGOS'!$H609,"C",'MAPA DE RIESGOS'!$AF609),"")</f>
        <v/>
      </c>
      <c r="AP70" s="368" t="str">
        <f>IF(AND('MAPA DE RIESGOS'!$AP610="Alta",'MAPA DE RIESGOS'!$AR610="Menor"),CONCATENATE("R",'MAPA DE RIESGOS'!$H610,"C",'MAPA DE RIESGOS'!$AF610),"")</f>
        <v/>
      </c>
      <c r="AQ70" s="368" t="str">
        <f>IF(AND('MAPA DE RIESGOS'!$AP611="Alta",'MAPA DE RIESGOS'!$AR611="Menor"),CONCATENATE("R",'MAPA DE RIESGOS'!$H611,"C",'MAPA DE RIESGOS'!$AF611),"")</f>
        <v/>
      </c>
      <c r="AR70" s="368" t="str">
        <f>IF(AND('MAPA DE RIESGOS'!$AP612="Alta",'MAPA DE RIESGOS'!$AR612="Menor"),CONCATENATE("R",'MAPA DE RIESGOS'!$H612,"C",'MAPA DE RIESGOS'!$AF612),"")</f>
        <v/>
      </c>
      <c r="AS70" s="369" t="str">
        <f>IF(AND('MAPA DE RIESGOS'!$AP613="Alta",'MAPA DE RIESGOS'!$AR613="Menor"),CONCATENATE("R",'MAPA DE RIESGOS'!$H613,"C",'MAPA DE RIESGOS'!$AF613),"")</f>
        <v/>
      </c>
      <c r="AT70" s="355" t="str">
        <f>IF(AND('MAPA DE RIESGOS'!$AP596="Alta",'MAPA DE RIESGOS'!$AR596="Moderado"),CONCATENATE("R",'MAPA DE RIESGOS'!$H596,"C",'MAPA DE RIESGOS'!$AF596),"")</f>
        <v/>
      </c>
      <c r="AU70" s="355" t="str">
        <f>IF(AND('MAPA DE RIESGOS'!$AP597="Alta",'MAPA DE RIESGOS'!$AR597="Moderado"),CONCATENATE("R",'MAPA DE RIESGOS'!$H597,"C",'MAPA DE RIESGOS'!$AF597),"")</f>
        <v/>
      </c>
      <c r="AV70" s="355" t="str">
        <f>IF(AND('MAPA DE RIESGOS'!$AP598="Alta",'MAPA DE RIESGOS'!$AR598="Moderado"),CONCATENATE("R",'MAPA DE RIESGOS'!$H598,"C",'MAPA DE RIESGOS'!$AF598),"")</f>
        <v/>
      </c>
      <c r="AW70" s="355" t="str">
        <f>IF(AND('MAPA DE RIESGOS'!$AP599="Alta",'MAPA DE RIESGOS'!$AR599="Moderado"),CONCATENATE("R",'MAPA DE RIESGOS'!$H599,"C",'MAPA DE RIESGOS'!$AF599),"")</f>
        <v/>
      </c>
      <c r="AX70" s="355" t="str">
        <f>IF(AND('MAPA DE RIESGOS'!$AP600="Alta",'MAPA DE RIESGOS'!$AR600="Moderado"),CONCATENATE("R",'MAPA DE RIESGOS'!$H600,"C",'MAPA DE RIESGOS'!$AF600),"")</f>
        <v/>
      </c>
      <c r="AY70" s="355" t="str">
        <f>IF(AND('MAPA DE RIESGOS'!$AP601="Alta",'MAPA DE RIESGOS'!$AR601="Moderado"),CONCATENATE("R",'MAPA DE RIESGOS'!$H601,"C",'MAPA DE RIESGOS'!$AF601),"")</f>
        <v/>
      </c>
      <c r="AZ70" s="355" t="str">
        <f>IF(AND('MAPA DE RIESGOS'!$AP602="Alta",'MAPA DE RIESGOS'!$AR602="Moderado"),CONCATENATE("R",'MAPA DE RIESGOS'!$H602,"C",'MAPA DE RIESGOS'!$AF602),"")</f>
        <v/>
      </c>
      <c r="BA70" s="355" t="str">
        <f>IF(AND('MAPA DE RIESGOS'!$AP603="Alta",'MAPA DE RIESGOS'!$AR603="Moderado"),CONCATENATE("R",'MAPA DE RIESGOS'!$H603,"C",'MAPA DE RIESGOS'!$AF603),"")</f>
        <v/>
      </c>
      <c r="BB70" s="355" t="str">
        <f>IF(AND('MAPA DE RIESGOS'!$AP604="Alta",'MAPA DE RIESGOS'!$AR604="Moderado"),CONCATENATE("R",'MAPA DE RIESGOS'!$H604,"C",'MAPA DE RIESGOS'!$AF604),"")</f>
        <v/>
      </c>
      <c r="BC70" s="355" t="str">
        <f>IF(AND('MAPA DE RIESGOS'!$AP605="Alta",'MAPA DE RIESGOS'!$AR605="Moderado"),CONCATENATE("R",'MAPA DE RIESGOS'!$H605,"C",'MAPA DE RIESGOS'!$AF605),"")</f>
        <v/>
      </c>
      <c r="BD70" s="355" t="str">
        <f>IF(AND('MAPA DE RIESGOS'!$AP606="Alta",'MAPA DE RIESGOS'!$AR606="Moderado"),CONCATENATE("R",'MAPA DE RIESGOS'!$H606,"C",'MAPA DE RIESGOS'!$AF606),"")</f>
        <v/>
      </c>
      <c r="BE70" s="355" t="str">
        <f>IF(AND('MAPA DE RIESGOS'!$AP607="Alta",'MAPA DE RIESGOS'!$AR607="Moderado"),CONCATENATE("R",'MAPA DE RIESGOS'!$H607,"C",'MAPA DE RIESGOS'!$AF607),"")</f>
        <v/>
      </c>
      <c r="BF70" s="355" t="str">
        <f>IF(AND('MAPA DE RIESGOS'!$AP608="Alta",'MAPA DE RIESGOS'!$AR608="Moderado"),CONCATENATE("R",'MAPA DE RIESGOS'!$H608,"C",'MAPA DE RIESGOS'!$AF608),"")</f>
        <v/>
      </c>
      <c r="BG70" s="355" t="str">
        <f>IF(AND('MAPA DE RIESGOS'!$AP609="Alta",'MAPA DE RIESGOS'!$AR609="Moderado"),CONCATENATE("R",'MAPA DE RIESGOS'!$H609,"C",'MAPA DE RIESGOS'!$AF609),"")</f>
        <v/>
      </c>
      <c r="BH70" s="355" t="str">
        <f>IF(AND('MAPA DE RIESGOS'!$AP610="Alta",'MAPA DE RIESGOS'!$AR610="Moderado"),CONCATENATE("R",'MAPA DE RIESGOS'!$H610,"C",'MAPA DE RIESGOS'!$AF610),"")</f>
        <v/>
      </c>
      <c r="BI70" s="355" t="str">
        <f>IF(AND('MAPA DE RIESGOS'!$AP611="Alta",'MAPA DE RIESGOS'!$AR611="Moderado"),CONCATENATE("R",'MAPA DE RIESGOS'!$H611,"C",'MAPA DE RIESGOS'!$AF611),"")</f>
        <v/>
      </c>
      <c r="BJ70" s="355" t="str">
        <f>IF(AND('MAPA DE RIESGOS'!$AP612="Alta",'MAPA DE RIESGOS'!$AR612="Moderado"),CONCATENATE("R",'MAPA DE RIESGOS'!$H612,"C",'MAPA DE RIESGOS'!$AF612),"")</f>
        <v/>
      </c>
      <c r="BK70" s="356" t="str">
        <f>IF(AND('MAPA DE RIESGOS'!$AP613="Alta",'MAPA DE RIESGOS'!$AR613="Moderado"),CONCATENATE("R",'MAPA DE RIESGOS'!$H613,"C",'MAPA DE RIESGOS'!$AF613),"")</f>
        <v/>
      </c>
      <c r="BL70" s="355" t="str">
        <f>IF(AND('MAPA DE RIESGOS'!$AP596="Alta",'MAPA DE RIESGOS'!$AR596="Mayor"),CONCATENATE("R",'MAPA DE RIESGOS'!$H596,"C",'MAPA DE RIESGOS'!$AF596),"")</f>
        <v/>
      </c>
      <c r="BM70" s="355" t="str">
        <f>IF(AND('MAPA DE RIESGOS'!$AP597="Alta",'MAPA DE RIESGOS'!$AR597="Mayor"),CONCATENATE("R",'MAPA DE RIESGOS'!$H597,"C",'MAPA DE RIESGOS'!$AF597),"")</f>
        <v/>
      </c>
      <c r="BN70" s="355" t="str">
        <f>IF(AND('MAPA DE RIESGOS'!$AP598="Alta",'MAPA DE RIESGOS'!$AR598="Mayor"),CONCATENATE("R",'MAPA DE RIESGOS'!$H598,"C",'MAPA DE RIESGOS'!$AF598),"")</f>
        <v/>
      </c>
      <c r="BO70" s="355" t="str">
        <f>IF(AND('MAPA DE RIESGOS'!$AP599="Alta",'MAPA DE RIESGOS'!$AR599="Mayor"),CONCATENATE("R",'MAPA DE RIESGOS'!$H599,"C",'MAPA DE RIESGOS'!$AF599),"")</f>
        <v/>
      </c>
      <c r="BP70" s="355" t="str">
        <f>IF(AND('MAPA DE RIESGOS'!$AP600="Alta",'MAPA DE RIESGOS'!$AR600="Mayor"),CONCATENATE("R",'MAPA DE RIESGOS'!$H600,"C",'MAPA DE RIESGOS'!$AF600),"")</f>
        <v/>
      </c>
      <c r="BQ70" s="355" t="str">
        <f>IF(AND('MAPA DE RIESGOS'!$AP601="Alta",'MAPA DE RIESGOS'!$AR601="Mayor"),CONCATENATE("R",'MAPA DE RIESGOS'!$H601,"C",'MAPA DE RIESGOS'!$AF601),"")</f>
        <v/>
      </c>
      <c r="BR70" s="355" t="str">
        <f>IF(AND('MAPA DE RIESGOS'!$AP602="Alta",'MAPA DE RIESGOS'!$AR602="Mayor"),CONCATENATE("R",'MAPA DE RIESGOS'!$H602,"C",'MAPA DE RIESGOS'!$AF602),"")</f>
        <v/>
      </c>
      <c r="BS70" s="355" t="str">
        <f>IF(AND('MAPA DE RIESGOS'!$AP603="Alta",'MAPA DE RIESGOS'!$AR603="Mayor"),CONCATENATE("R",'MAPA DE RIESGOS'!$H603,"C",'MAPA DE RIESGOS'!$AF603),"")</f>
        <v/>
      </c>
      <c r="BT70" s="355" t="str">
        <f>IF(AND('MAPA DE RIESGOS'!$AP604="Alta",'MAPA DE RIESGOS'!$AR604="Mayor"),CONCATENATE("R",'MAPA DE RIESGOS'!$H604,"C",'MAPA DE RIESGOS'!$AF604),"")</f>
        <v/>
      </c>
      <c r="BU70" s="355" t="str">
        <f>IF(AND('MAPA DE RIESGOS'!$AP605="Alta",'MAPA DE RIESGOS'!$AR605="Mayor"),CONCATENATE("R",'MAPA DE RIESGOS'!$H605,"C",'MAPA DE RIESGOS'!$AF605),"")</f>
        <v/>
      </c>
      <c r="BV70" s="355" t="str">
        <f>IF(AND('MAPA DE RIESGOS'!$AP606="Alta",'MAPA DE RIESGOS'!$AR606="Mayor"),CONCATENATE("R",'MAPA DE RIESGOS'!$H606,"C",'MAPA DE RIESGOS'!$AF606),"")</f>
        <v/>
      </c>
      <c r="BW70" s="355" t="str">
        <f>IF(AND('MAPA DE RIESGOS'!$AP607="Alta",'MAPA DE RIESGOS'!$AR607="Mayor"),CONCATENATE("R",'MAPA DE RIESGOS'!$H607,"C",'MAPA DE RIESGOS'!$AF607),"")</f>
        <v/>
      </c>
      <c r="BX70" s="355" t="str">
        <f>IF(AND('MAPA DE RIESGOS'!$AP608="Alta",'MAPA DE RIESGOS'!$AR608="Mayor"),CONCATENATE("R",'MAPA DE RIESGOS'!$H608,"C",'MAPA DE RIESGOS'!$AF608),"")</f>
        <v/>
      </c>
      <c r="BY70" s="355" t="str">
        <f>IF(AND('MAPA DE RIESGOS'!$AP609="Alta",'MAPA DE RIESGOS'!$AR609="Mayor"),CONCATENATE("R",'MAPA DE RIESGOS'!$H609,"C",'MAPA DE RIESGOS'!$AF609),"")</f>
        <v/>
      </c>
      <c r="BZ70" s="355" t="str">
        <f>IF(AND('MAPA DE RIESGOS'!$AP610="Alta",'MAPA DE RIESGOS'!$AR610="Mayor"),CONCATENATE("R",'MAPA DE RIESGOS'!$H610,"C",'MAPA DE RIESGOS'!$AF610),"")</f>
        <v/>
      </c>
      <c r="CA70" s="355" t="str">
        <f>IF(AND('MAPA DE RIESGOS'!$AP611="Alta",'MAPA DE RIESGOS'!$AR611="Mayor"),CONCATENATE("R",'MAPA DE RIESGOS'!$H611,"C",'MAPA DE RIESGOS'!$AF611),"")</f>
        <v/>
      </c>
      <c r="CB70" s="355" t="str">
        <f>IF(AND('MAPA DE RIESGOS'!$AP612="Alta",'MAPA DE RIESGOS'!$AR612="Mayor"),CONCATENATE("R",'MAPA DE RIESGOS'!$H612,"C",'MAPA DE RIESGOS'!$AF612),"")</f>
        <v/>
      </c>
      <c r="CC70" s="356" t="str">
        <f>IF(AND('MAPA DE RIESGOS'!$AP613="Alta",'MAPA DE RIESGOS'!$AR613="Mayor"),CONCATENATE("R",'MAPA DE RIESGOS'!$H613,"C",'MAPA DE RIESGOS'!$AF613),"")</f>
        <v/>
      </c>
      <c r="CD70" s="357" t="str">
        <f>IF(AND('MAPA DE RIESGOS'!$AP596="Alta",'MAPA DE RIESGOS'!$AR596="Catastrófico"),CONCATENATE("R",'MAPA DE RIESGOS'!$H596,"C",'MAPA DE RIESGOS'!$AF596),"")</f>
        <v/>
      </c>
      <c r="CE70" s="357" t="str">
        <f>IF(AND('MAPA DE RIESGOS'!$AP597="Alta",'MAPA DE RIESGOS'!$AR597="Catastrófico"),CONCATENATE("R",'MAPA DE RIESGOS'!$H597,"C",'MAPA DE RIESGOS'!$AF597),"")</f>
        <v/>
      </c>
      <c r="CF70" s="357" t="str">
        <f>IF(AND('MAPA DE RIESGOS'!$AP598="Alta",'MAPA DE RIESGOS'!$AR598="Catastrófico"),CONCATENATE("R",'MAPA DE RIESGOS'!$H598,"C",'MAPA DE RIESGOS'!$AF598),"")</f>
        <v/>
      </c>
      <c r="CG70" s="357" t="str">
        <f>IF(AND('MAPA DE RIESGOS'!$AP599="Alta",'MAPA DE RIESGOS'!$AR599="Catastrófico"),CONCATENATE("R",'MAPA DE RIESGOS'!$H599,"C",'MAPA DE RIESGOS'!$AF599),"")</f>
        <v/>
      </c>
      <c r="CH70" s="357" t="str">
        <f>IF(AND('MAPA DE RIESGOS'!$AP600="Alta",'MAPA DE RIESGOS'!$AR600="Catastrófico"),CONCATENATE("R",'MAPA DE RIESGOS'!$H600,"C",'MAPA DE RIESGOS'!$AF600),"")</f>
        <v/>
      </c>
      <c r="CI70" s="357" t="str">
        <f>IF(AND('MAPA DE RIESGOS'!$AP601="Alta",'MAPA DE RIESGOS'!$AR601="Catastrófico"),CONCATENATE("R",'MAPA DE RIESGOS'!$H601,"C",'MAPA DE RIESGOS'!$AF601),"")</f>
        <v/>
      </c>
      <c r="CJ70" s="357" t="str">
        <f>IF(AND('MAPA DE RIESGOS'!$AP602="Alta",'MAPA DE RIESGOS'!$AR602="Catastrófico"),CONCATENATE("R",'MAPA DE RIESGOS'!$H602,"C",'MAPA DE RIESGOS'!$AF602),"")</f>
        <v/>
      </c>
      <c r="CK70" s="357" t="str">
        <f>IF(AND('MAPA DE RIESGOS'!$AP603="Alta",'MAPA DE RIESGOS'!$AR603="Catastrófico"),CONCATENATE("R",'MAPA DE RIESGOS'!$H603,"C",'MAPA DE RIESGOS'!$AF603),"")</f>
        <v/>
      </c>
      <c r="CL70" s="357" t="str">
        <f>IF(AND('MAPA DE RIESGOS'!$AP604="Alta",'MAPA DE RIESGOS'!$AR604="Catastrófico"),CONCATENATE("R",'MAPA DE RIESGOS'!$H604,"C",'MAPA DE RIESGOS'!$AF604),"")</f>
        <v/>
      </c>
      <c r="CM70" s="357" t="str">
        <f>IF(AND('MAPA DE RIESGOS'!$AP605="Alta",'MAPA DE RIESGOS'!$AR605="Catastrófico"),CONCATENATE("R",'MAPA DE RIESGOS'!$H605,"C",'MAPA DE RIESGOS'!$AF605),"")</f>
        <v/>
      </c>
      <c r="CN70" s="357" t="str">
        <f>IF(AND('MAPA DE RIESGOS'!$AP606="Alta",'MAPA DE RIESGOS'!$AR606="Catastrófico"),CONCATENATE("R",'MAPA DE RIESGOS'!$H606,"C",'MAPA DE RIESGOS'!$AF606),"")</f>
        <v/>
      </c>
      <c r="CO70" s="357" t="str">
        <f>IF(AND('MAPA DE RIESGOS'!$AP607="Alta",'MAPA DE RIESGOS'!$AR607="Catastrófico"),CONCATENATE("R",'MAPA DE RIESGOS'!$H607,"C",'MAPA DE RIESGOS'!$AF607),"")</f>
        <v/>
      </c>
      <c r="CP70" s="357" t="str">
        <f>IF(AND('MAPA DE RIESGOS'!$AP608="Alta",'MAPA DE RIESGOS'!$AR608="Catastrófico"),CONCATENATE("R",'MAPA DE RIESGOS'!$H608,"C",'MAPA DE RIESGOS'!$AF608),"")</f>
        <v/>
      </c>
      <c r="CQ70" s="357" t="str">
        <f>IF(AND('MAPA DE RIESGOS'!$AP609="Alta",'MAPA DE RIESGOS'!$AR609="Catastrófico"),CONCATENATE("R",'MAPA DE RIESGOS'!$H609,"C",'MAPA DE RIESGOS'!$AF609),"")</f>
        <v/>
      </c>
      <c r="CR70" s="357" t="str">
        <f>IF(AND('MAPA DE RIESGOS'!$AP610="Alta",'MAPA DE RIESGOS'!$AR610="Catastrófico"),CONCATENATE("R",'MAPA DE RIESGOS'!$H610,"C",'MAPA DE RIESGOS'!$AF610),"")</f>
        <v/>
      </c>
      <c r="CS70" s="357" t="str">
        <f>IF(AND('MAPA DE RIESGOS'!$AP611="Alta",'MAPA DE RIESGOS'!$AR611="Catastrófico"),CONCATENATE("R",'MAPA DE RIESGOS'!$H611,"C",'MAPA DE RIESGOS'!$AF611),"")</f>
        <v/>
      </c>
      <c r="CT70" s="357" t="str">
        <f>IF(AND('MAPA DE RIESGOS'!$AP612="Alta",'MAPA DE RIESGOS'!$AR612="Catastrófico"),CONCATENATE("R",'MAPA DE RIESGOS'!$H612,"C",'MAPA DE RIESGOS'!$AF612),"")</f>
        <v/>
      </c>
      <c r="CU70" s="358" t="str">
        <f>IF(AND('MAPA DE RIESGOS'!$AP613="Alta",'MAPA DE RIESGOS'!$AR613="Catastrófico"),CONCATENATE("R",'MAPA DE RIESGOS'!$H613,"C",'MAPA DE RIESGOS'!$AF613),"")</f>
        <v/>
      </c>
      <c r="CV70" s="67"/>
      <c r="CW70" s="915"/>
      <c r="CX70" s="916"/>
      <c r="CY70" s="916"/>
      <c r="CZ70" s="916"/>
      <c r="DA70" s="916"/>
      <c r="DB70" s="917"/>
    </row>
    <row r="71" spans="2:106" ht="32.5" customHeight="1">
      <c r="B71" s="893"/>
      <c r="C71" s="893"/>
      <c r="D71" s="894"/>
      <c r="E71" s="882"/>
      <c r="F71" s="883"/>
      <c r="G71" s="883"/>
      <c r="H71" s="883"/>
      <c r="I71" s="883"/>
      <c r="J71" s="367" t="str">
        <f>IF(AND('MAPA DE RIESGOS'!$AP614="Alta",'MAPA DE RIESGOS'!$AR614="Leve"),CONCATENATE("R",'MAPA DE RIESGOS'!$H614,"C",'MAPA DE RIESGOS'!$AF614),"")</f>
        <v/>
      </c>
      <c r="K71" s="368" t="str">
        <f>IF(AND('MAPA DE RIESGOS'!$AP615="Alta",'MAPA DE RIESGOS'!$AR615="Leve"),CONCATENATE("R",'MAPA DE RIESGOS'!$H615,"C",'MAPA DE RIESGOS'!$AF615),"")</f>
        <v/>
      </c>
      <c r="L71" s="368" t="str">
        <f>IF(AND('MAPA DE RIESGOS'!$AP616="Alta",'MAPA DE RIESGOS'!$AR616="Leve"),CONCATENATE("R",'MAPA DE RIESGOS'!$H616,"C",'MAPA DE RIESGOS'!$AF616),"")</f>
        <v/>
      </c>
      <c r="M71" s="368" t="str">
        <f>IF(AND('MAPA DE RIESGOS'!$AP617="Alta",'MAPA DE RIESGOS'!$AR617="Leve"),CONCATENATE("R",'MAPA DE RIESGOS'!$H617,"C",'MAPA DE RIESGOS'!$AF617),"")</f>
        <v/>
      </c>
      <c r="N71" s="368" t="str">
        <f>IF(AND('MAPA DE RIESGOS'!$AP618="Alta",'MAPA DE RIESGOS'!$AR618="Leve"),CONCATENATE("R",'MAPA DE RIESGOS'!$H618,"C",'MAPA DE RIESGOS'!$AF618),"")</f>
        <v/>
      </c>
      <c r="O71" s="368" t="str">
        <f>IF(AND('MAPA DE RIESGOS'!$AP619="Alta",'MAPA DE RIESGOS'!$AR619="Leve"),CONCATENATE("R",'MAPA DE RIESGOS'!$H619,"C",'MAPA DE RIESGOS'!$AF619),"")</f>
        <v/>
      </c>
      <c r="P71" s="368" t="str">
        <f>IF(AND('MAPA DE RIESGOS'!$AP620="Alta",'MAPA DE RIESGOS'!$AR620="Leve"),CONCATENATE("R",'MAPA DE RIESGOS'!$H620,"C",'MAPA DE RIESGOS'!$AF620),"")</f>
        <v/>
      </c>
      <c r="Q71" s="368" t="str">
        <f>IF(AND('MAPA DE RIESGOS'!$AP621="Alta",'MAPA DE RIESGOS'!$AR621="Leve"),CONCATENATE("R",'MAPA DE RIESGOS'!$H621,"C",'MAPA DE RIESGOS'!$AF621),"")</f>
        <v/>
      </c>
      <c r="R71" s="368" t="str">
        <f>IF(AND('MAPA DE RIESGOS'!$AP622="Alta",'MAPA DE RIESGOS'!$AR622="Leve"),CONCATENATE("R",'MAPA DE RIESGOS'!$H622,"C",'MAPA DE RIESGOS'!$AF622),"")</f>
        <v/>
      </c>
      <c r="S71" s="368" t="str">
        <f>IF(AND('MAPA DE RIESGOS'!$AP623="Alta",'MAPA DE RIESGOS'!$AR623="Leve"),CONCATENATE("R",'MAPA DE RIESGOS'!$B623,"C",'MAPA DE RIESGOS'!$AF623),"")</f>
        <v/>
      </c>
      <c r="T71" s="368" t="str">
        <f>IF(AND('MAPA DE RIESGOS'!$AP624="Alta",'MAPA DE RIESGOS'!$AR624="Leve"),CONCATENATE("R",'MAPA DE RIESGOS'!$B624,"C",'MAPA DE RIESGOS'!$AF624),"")</f>
        <v/>
      </c>
      <c r="U71" s="368" t="str">
        <f>IF(AND('MAPA DE RIESGOS'!$AP625="Alta",'MAPA DE RIESGOS'!$AR625="Leve"),CONCATENATE("R",'MAPA DE RIESGOS'!$B625,"C",'MAPA DE RIESGOS'!$AF625),"")</f>
        <v/>
      </c>
      <c r="V71" s="368" t="str">
        <f>IF(AND('MAPA DE RIESGOS'!$AP626="Alta",'MAPA DE RIESGOS'!$AR626="Leve"),CONCATENATE("R",'MAPA DE RIESGOS'!$H626,"C",'MAPA DE RIESGOS'!$AF626),"")</f>
        <v/>
      </c>
      <c r="W71" s="368" t="str">
        <f>IF(AND('MAPA DE RIESGOS'!$AP627="Alta",'MAPA DE RIESGOS'!$AR627="Leve"),CONCATENATE("R",'MAPA DE RIESGOS'!$H627,"C",'MAPA DE RIESGOS'!$AF627),"")</f>
        <v/>
      </c>
      <c r="X71" s="368" t="str">
        <f>IF(AND('MAPA DE RIESGOS'!$AP628="Alta",'MAPA DE RIESGOS'!$AR628="Leve"),CONCATENATE("R",'MAPA DE RIESGOS'!$H628,"C",'MAPA DE RIESGOS'!$AF628),"")</f>
        <v/>
      </c>
      <c r="Y71" s="368" t="str">
        <f>IF(AND('MAPA DE RIESGOS'!$AP629="Alta",'MAPA DE RIESGOS'!$AR629="Leve"),CONCATENATE("R",'MAPA DE RIESGOS'!$H629,"C",'MAPA DE RIESGOS'!$AF629),"")</f>
        <v/>
      </c>
      <c r="Z71" s="368" t="str">
        <f>IF(AND('MAPA DE RIESGOS'!$AP630="Alta",'MAPA DE RIESGOS'!$AR630="Leve"),CONCATENATE("R",'MAPA DE RIESGOS'!$H630,"C",'MAPA DE RIESGOS'!$AF630),"")</f>
        <v/>
      </c>
      <c r="AA71" s="368" t="str">
        <f>IF(AND('MAPA DE RIESGOS'!$AP631="Alta",'MAPA DE RIESGOS'!$AR631="Leve"),CONCATENATE("R",'MAPA DE RIESGOS'!$H631,"C",'MAPA DE RIESGOS'!$AF631),"")</f>
        <v/>
      </c>
      <c r="AB71" s="367" t="str">
        <f>IF(AND('MAPA DE RIESGOS'!$AP614="Alta",'MAPA DE RIESGOS'!$AR614="Menor"),CONCATENATE("R",'MAPA DE RIESGOS'!$H614,"C",'MAPA DE RIESGOS'!$AF614),"")</f>
        <v/>
      </c>
      <c r="AC71" s="368" t="str">
        <f>IF(AND('MAPA DE RIESGOS'!$AP615="Alta",'MAPA DE RIESGOS'!$AR615="Menor"),CONCATENATE("R",'MAPA DE RIESGOS'!$H615,"C",'MAPA DE RIESGOS'!$AF615),"")</f>
        <v/>
      </c>
      <c r="AD71" s="368" t="str">
        <f>IF(AND('MAPA DE RIESGOS'!$AP616="Alta",'MAPA DE RIESGOS'!$AR616="Menor"),CONCATENATE("R",'MAPA DE RIESGOS'!$H616,"C",'MAPA DE RIESGOS'!$AF616),"")</f>
        <v/>
      </c>
      <c r="AE71" s="368" t="str">
        <f>IF(AND('MAPA DE RIESGOS'!$AP617="Alta",'MAPA DE RIESGOS'!$AR617="Menor"),CONCATENATE("R",'MAPA DE RIESGOS'!$H617,"C",'MAPA DE RIESGOS'!$AF617),"")</f>
        <v/>
      </c>
      <c r="AF71" s="368" t="str">
        <f>IF(AND('MAPA DE RIESGOS'!$AP618="Alta",'MAPA DE RIESGOS'!$AR618="Menor"),CONCATENATE("R",'MAPA DE RIESGOS'!$H618,"C",'MAPA DE RIESGOS'!$AF618),"")</f>
        <v/>
      </c>
      <c r="AG71" s="368" t="str">
        <f>IF(AND('MAPA DE RIESGOS'!$AP619="Alta",'MAPA DE RIESGOS'!$AR619="Menor"),CONCATENATE("R",'MAPA DE RIESGOS'!$H619,"C",'MAPA DE RIESGOS'!$AF619),"")</f>
        <v/>
      </c>
      <c r="AH71" s="368" t="str">
        <f>IF(AND('MAPA DE RIESGOS'!$AP620="Alta",'MAPA DE RIESGOS'!$AR620="Menor"),CONCATENATE("R",'MAPA DE RIESGOS'!$H620,"C",'MAPA DE RIESGOS'!$AF620),"")</f>
        <v/>
      </c>
      <c r="AI71" s="368" t="str">
        <f>IF(AND('MAPA DE RIESGOS'!$AP621="Alta",'MAPA DE RIESGOS'!$AR621="Menor"),CONCATENATE("R",'MAPA DE RIESGOS'!$H621,"C",'MAPA DE RIESGOS'!$AF621),"")</f>
        <v/>
      </c>
      <c r="AJ71" s="368" t="str">
        <f>IF(AND('MAPA DE RIESGOS'!$AP622="Alta",'MAPA DE RIESGOS'!$AR622="Menor"),CONCATENATE("R",'MAPA DE RIESGOS'!$H622,"C",'MAPA DE RIESGOS'!$AF622),"")</f>
        <v/>
      </c>
      <c r="AK71" s="368" t="str">
        <f>IF(AND('MAPA DE RIESGOS'!$AP623="Alta",'MAPA DE RIESGOS'!$AR623="Menor"),CONCATENATE("R",'MAPA DE RIESGOS'!$B623,"C",'MAPA DE RIESGOS'!$AF623),"")</f>
        <v/>
      </c>
      <c r="AL71" s="368" t="str">
        <f>IF(AND('MAPA DE RIESGOS'!$AP624="Alta",'MAPA DE RIESGOS'!$AR624="Menor"),CONCATENATE("R",'MAPA DE RIESGOS'!$B624,"C",'MAPA DE RIESGOS'!$AF624),"")</f>
        <v/>
      </c>
      <c r="AM71" s="368" t="str">
        <f>IF(AND('MAPA DE RIESGOS'!$AP625="Alta",'MAPA DE RIESGOS'!$AR625="Menor"),CONCATENATE("R",'MAPA DE RIESGOS'!$B625,"C",'MAPA DE RIESGOS'!$AF625),"")</f>
        <v/>
      </c>
      <c r="AN71" s="368" t="str">
        <f>IF(AND('MAPA DE RIESGOS'!$AP626="Alta",'MAPA DE RIESGOS'!$AR626="Menor"),CONCATENATE("R",'MAPA DE RIESGOS'!$H626,"C",'MAPA DE RIESGOS'!$AF626),"")</f>
        <v/>
      </c>
      <c r="AO71" s="368" t="str">
        <f>IF(AND('MAPA DE RIESGOS'!$AP627="Alta",'MAPA DE RIESGOS'!$AR627="Menor"),CONCATENATE("R",'MAPA DE RIESGOS'!$H627,"C",'MAPA DE RIESGOS'!$AF627),"")</f>
        <v/>
      </c>
      <c r="AP71" s="368" t="str">
        <f>IF(AND('MAPA DE RIESGOS'!$AP628="Alta",'MAPA DE RIESGOS'!$AR628="Menor"),CONCATENATE("R",'MAPA DE RIESGOS'!$H628,"C",'MAPA DE RIESGOS'!$AF628),"")</f>
        <v/>
      </c>
      <c r="AQ71" s="368" t="str">
        <f>IF(AND('MAPA DE RIESGOS'!$AP629="Alta",'MAPA DE RIESGOS'!$AR629="Menor"),CONCATENATE("R",'MAPA DE RIESGOS'!$H629,"C",'MAPA DE RIESGOS'!$AF629),"")</f>
        <v/>
      </c>
      <c r="AR71" s="368" t="str">
        <f>IF(AND('MAPA DE RIESGOS'!$AP630="Alta",'MAPA DE RIESGOS'!$AR630="Menor"),CONCATENATE("R",'MAPA DE RIESGOS'!$H630,"C",'MAPA DE RIESGOS'!$AF630),"")</f>
        <v/>
      </c>
      <c r="AS71" s="369" t="str">
        <f>IF(AND('MAPA DE RIESGOS'!$AP631="Alta",'MAPA DE RIESGOS'!$AR631="Menor"),CONCATENATE("R",'MAPA DE RIESGOS'!$H631,"C",'MAPA DE RIESGOS'!$AF631),"")</f>
        <v/>
      </c>
      <c r="AT71" s="355" t="str">
        <f>IF(AND('MAPA DE RIESGOS'!$AP614="Alta",'MAPA DE RIESGOS'!$AR614="Moderado"),CONCATENATE("R",'MAPA DE RIESGOS'!$H614,"C",'MAPA DE RIESGOS'!$AF614),"")</f>
        <v/>
      </c>
      <c r="AU71" s="355" t="str">
        <f>IF(AND('MAPA DE RIESGOS'!$AP615="Alta",'MAPA DE RIESGOS'!$AR615="Moderado"),CONCATENATE("R",'MAPA DE RIESGOS'!$H615,"C",'MAPA DE RIESGOS'!$AF615),"")</f>
        <v/>
      </c>
      <c r="AV71" s="355" t="str">
        <f>IF(AND('MAPA DE RIESGOS'!$AP616="Alta",'MAPA DE RIESGOS'!$AR616="Moderado"),CONCATENATE("R",'MAPA DE RIESGOS'!$H616,"C",'MAPA DE RIESGOS'!$AF616),"")</f>
        <v/>
      </c>
      <c r="AW71" s="355" t="str">
        <f>IF(AND('MAPA DE RIESGOS'!$AP617="Alta",'MAPA DE RIESGOS'!$AR617="Moderado"),CONCATENATE("R",'MAPA DE RIESGOS'!$H617,"C",'MAPA DE RIESGOS'!$AF617),"")</f>
        <v/>
      </c>
      <c r="AX71" s="355" t="str">
        <f>IF(AND('MAPA DE RIESGOS'!$AP618="Alta",'MAPA DE RIESGOS'!$AR618="Moderado"),CONCATENATE("R",'MAPA DE RIESGOS'!$H618,"C",'MAPA DE RIESGOS'!$AF618),"")</f>
        <v/>
      </c>
      <c r="AY71" s="355" t="str">
        <f>IF(AND('MAPA DE RIESGOS'!$AP619="Alta",'MAPA DE RIESGOS'!$AR619="Moderado"),CONCATENATE("R",'MAPA DE RIESGOS'!$H619,"C",'MAPA DE RIESGOS'!$AF619),"")</f>
        <v/>
      </c>
      <c r="AZ71" s="355" t="str">
        <f>IF(AND('MAPA DE RIESGOS'!$AP620="Alta",'MAPA DE RIESGOS'!$AR620="Moderado"),CONCATENATE("R",'MAPA DE RIESGOS'!$H620,"C",'MAPA DE RIESGOS'!$AF620),"")</f>
        <v/>
      </c>
      <c r="BA71" s="355" t="str">
        <f>IF(AND('MAPA DE RIESGOS'!$AP621="Alta",'MAPA DE RIESGOS'!$AR621="Moderado"),CONCATENATE("R",'MAPA DE RIESGOS'!$H621,"C",'MAPA DE RIESGOS'!$AF621),"")</f>
        <v/>
      </c>
      <c r="BB71" s="355" t="str">
        <f>IF(AND('MAPA DE RIESGOS'!$AP622="Alta",'MAPA DE RIESGOS'!$AR622="Moderado"),CONCATENATE("R",'MAPA DE RIESGOS'!$H622,"C",'MAPA DE RIESGOS'!$AF622),"")</f>
        <v/>
      </c>
      <c r="BC71" s="355" t="str">
        <f>IF(AND('MAPA DE RIESGOS'!$AP623="Alta",'MAPA DE RIESGOS'!$AR623="Moderado"),CONCATENATE("R",'MAPA DE RIESGOS'!$B623,"C",'MAPA DE RIESGOS'!$AF623),"")</f>
        <v/>
      </c>
      <c r="BD71" s="355" t="str">
        <f>IF(AND('MAPA DE RIESGOS'!$AP624="Alta",'MAPA DE RIESGOS'!$AR624="Moderado"),CONCATENATE("R",'MAPA DE RIESGOS'!$B624,"C",'MAPA DE RIESGOS'!$AF624),"")</f>
        <v/>
      </c>
      <c r="BE71" s="355" t="str">
        <f>IF(AND('MAPA DE RIESGOS'!$AP625="Alta",'MAPA DE RIESGOS'!$AR625="Moderado"),CONCATENATE("R",'MAPA DE RIESGOS'!$B625,"C",'MAPA DE RIESGOS'!$AF625),"")</f>
        <v/>
      </c>
      <c r="BF71" s="355" t="str">
        <f>IF(AND('MAPA DE RIESGOS'!$AP626="Alta",'MAPA DE RIESGOS'!$AR626="Moderado"),CONCATENATE("R",'MAPA DE RIESGOS'!$H626,"C",'MAPA DE RIESGOS'!$AF626),"")</f>
        <v/>
      </c>
      <c r="BG71" s="355" t="str">
        <f>IF(AND('MAPA DE RIESGOS'!$AP627="Alta",'MAPA DE RIESGOS'!$AR627="Moderado"),CONCATENATE("R",'MAPA DE RIESGOS'!$H627,"C",'MAPA DE RIESGOS'!$AF627),"")</f>
        <v/>
      </c>
      <c r="BH71" s="355" t="str">
        <f>IF(AND('MAPA DE RIESGOS'!$AP628="Alta",'MAPA DE RIESGOS'!$AR628="Moderado"),CONCATENATE("R",'MAPA DE RIESGOS'!$H628,"C",'MAPA DE RIESGOS'!$AF628),"")</f>
        <v/>
      </c>
      <c r="BI71" s="355" t="str">
        <f>IF(AND('MAPA DE RIESGOS'!$AP629="Alta",'MAPA DE RIESGOS'!$AR629="Moderado"),CONCATENATE("R",'MAPA DE RIESGOS'!$H629,"C",'MAPA DE RIESGOS'!$AF629),"")</f>
        <v/>
      </c>
      <c r="BJ71" s="355" t="str">
        <f>IF(AND('MAPA DE RIESGOS'!$AP630="Alta",'MAPA DE RIESGOS'!$AR630="Moderado"),CONCATENATE("R",'MAPA DE RIESGOS'!$H630,"C",'MAPA DE RIESGOS'!$AF630),"")</f>
        <v/>
      </c>
      <c r="BK71" s="356" t="str">
        <f>IF(AND('MAPA DE RIESGOS'!$AP631="Alta",'MAPA DE RIESGOS'!$AR631="Moderado"),CONCATENATE("R",'MAPA DE RIESGOS'!$H631,"C",'MAPA DE RIESGOS'!$AF631),"")</f>
        <v/>
      </c>
      <c r="BL71" s="355" t="str">
        <f>IF(AND('MAPA DE RIESGOS'!$AP614="Alta",'MAPA DE RIESGOS'!$AR614="Mayor"),CONCATENATE("R",'MAPA DE RIESGOS'!$H614,"C",'MAPA DE RIESGOS'!$AF614),"")</f>
        <v/>
      </c>
      <c r="BM71" s="355" t="str">
        <f>IF(AND('MAPA DE RIESGOS'!$AP615="Alta",'MAPA DE RIESGOS'!$AR615="Mayor"),CONCATENATE("R",'MAPA DE RIESGOS'!$H615,"C",'MAPA DE RIESGOS'!$AF615),"")</f>
        <v/>
      </c>
      <c r="BN71" s="355" t="str">
        <f>IF(AND('MAPA DE RIESGOS'!$AP616="Alta",'MAPA DE RIESGOS'!$AR616="Mayor"),CONCATENATE("R",'MAPA DE RIESGOS'!$H616,"C",'MAPA DE RIESGOS'!$AF616),"")</f>
        <v/>
      </c>
      <c r="BO71" s="355" t="str">
        <f>IF(AND('MAPA DE RIESGOS'!$AP617="Alta",'MAPA DE RIESGOS'!$AR617="Mayor"),CONCATENATE("R",'MAPA DE RIESGOS'!$H617,"C",'MAPA DE RIESGOS'!$AF617),"")</f>
        <v/>
      </c>
      <c r="BP71" s="355" t="str">
        <f>IF(AND('MAPA DE RIESGOS'!$AP618="Alta",'MAPA DE RIESGOS'!$AR618="Mayor"),CONCATENATE("R",'MAPA DE RIESGOS'!$H618,"C",'MAPA DE RIESGOS'!$AF618),"")</f>
        <v/>
      </c>
      <c r="BQ71" s="355" t="str">
        <f>IF(AND('MAPA DE RIESGOS'!$AP619="Alta",'MAPA DE RIESGOS'!$AR619="Mayor"),CONCATENATE("R",'MAPA DE RIESGOS'!$H619,"C",'MAPA DE RIESGOS'!$AF619),"")</f>
        <v/>
      </c>
      <c r="BR71" s="355" t="str">
        <f>IF(AND('MAPA DE RIESGOS'!$AP620="Alta",'MAPA DE RIESGOS'!$AR620="Mayor"),CONCATENATE("R",'MAPA DE RIESGOS'!$H620,"C",'MAPA DE RIESGOS'!$AF620),"")</f>
        <v/>
      </c>
      <c r="BS71" s="355" t="str">
        <f>IF(AND('MAPA DE RIESGOS'!$AP621="Alta",'MAPA DE RIESGOS'!$AR621="Mayor"),CONCATENATE("R",'MAPA DE RIESGOS'!$H621,"C",'MAPA DE RIESGOS'!$AF621),"")</f>
        <v/>
      </c>
      <c r="BT71" s="355" t="str">
        <f>IF(AND('MAPA DE RIESGOS'!$AP622="Alta",'MAPA DE RIESGOS'!$AR622="Mayor"),CONCATENATE("R",'MAPA DE RIESGOS'!$H622,"C",'MAPA DE RIESGOS'!$AF622),"")</f>
        <v/>
      </c>
      <c r="BU71" s="355" t="str">
        <f>IF(AND('MAPA DE RIESGOS'!$AP623="Alta",'MAPA DE RIESGOS'!$AR623="Mayor"),CONCATENATE("R",'MAPA DE RIESGOS'!$B623,"C",'MAPA DE RIESGOS'!$AF623),"")</f>
        <v/>
      </c>
      <c r="BV71" s="355" t="str">
        <f>IF(AND('MAPA DE RIESGOS'!$AP624="Alta",'MAPA DE RIESGOS'!$AR624="Mayor"),CONCATENATE("R",'MAPA DE RIESGOS'!$B624,"C",'MAPA DE RIESGOS'!$AF624),"")</f>
        <v/>
      </c>
      <c r="BW71" s="355" t="str">
        <f>IF(AND('MAPA DE RIESGOS'!$AP625="Alta",'MAPA DE RIESGOS'!$AR625="Mayor"),CONCATENATE("R",'MAPA DE RIESGOS'!$B625,"C",'MAPA DE RIESGOS'!$AF625),"")</f>
        <v/>
      </c>
      <c r="BX71" s="355" t="str">
        <f>IF(AND('MAPA DE RIESGOS'!$AP626="Alta",'MAPA DE RIESGOS'!$AR626="Mayor"),CONCATENATE("R",'MAPA DE RIESGOS'!$H626,"C",'MAPA DE RIESGOS'!$AF626),"")</f>
        <v/>
      </c>
      <c r="BY71" s="355" t="str">
        <f>IF(AND('MAPA DE RIESGOS'!$AP627="Alta",'MAPA DE RIESGOS'!$AR627="Mayor"),CONCATENATE("R",'MAPA DE RIESGOS'!$H627,"C",'MAPA DE RIESGOS'!$AF627),"")</f>
        <v/>
      </c>
      <c r="BZ71" s="355" t="str">
        <f>IF(AND('MAPA DE RIESGOS'!$AP628="Alta",'MAPA DE RIESGOS'!$AR628="Mayor"),CONCATENATE("R",'MAPA DE RIESGOS'!$H628,"C",'MAPA DE RIESGOS'!$AF628),"")</f>
        <v/>
      </c>
      <c r="CA71" s="355" t="str">
        <f>IF(AND('MAPA DE RIESGOS'!$AP629="Alta",'MAPA DE RIESGOS'!$AR629="Mayor"),CONCATENATE("R",'MAPA DE RIESGOS'!$H629,"C",'MAPA DE RIESGOS'!$AF629),"")</f>
        <v/>
      </c>
      <c r="CB71" s="355" t="str">
        <f>IF(AND('MAPA DE RIESGOS'!$AP630="Alta",'MAPA DE RIESGOS'!$AR630="Mayor"),CONCATENATE("R",'MAPA DE RIESGOS'!$H630,"C",'MAPA DE RIESGOS'!$AF630),"")</f>
        <v/>
      </c>
      <c r="CC71" s="356" t="str">
        <f>IF(AND('MAPA DE RIESGOS'!$AP631="Alta",'MAPA DE RIESGOS'!$AR631="Mayor"),CONCATENATE("R",'MAPA DE RIESGOS'!$H631,"C",'MAPA DE RIESGOS'!$AF631),"")</f>
        <v/>
      </c>
      <c r="CD71" s="357" t="str">
        <f>IF(AND('MAPA DE RIESGOS'!$AP614="Alta",'MAPA DE RIESGOS'!$AR614="Catastrófico"),CONCATENATE("R",'MAPA DE RIESGOS'!$H614,"C",'MAPA DE RIESGOS'!$AF614),"")</f>
        <v/>
      </c>
      <c r="CE71" s="357" t="str">
        <f>IF(AND('MAPA DE RIESGOS'!$AP615="Alta",'MAPA DE RIESGOS'!$AR615="Catastrófico"),CONCATENATE("R",'MAPA DE RIESGOS'!$H615,"C",'MAPA DE RIESGOS'!$AF615),"")</f>
        <v/>
      </c>
      <c r="CF71" s="357" t="str">
        <f>IF(AND('MAPA DE RIESGOS'!$AP616="Alta",'MAPA DE RIESGOS'!$AR616="Catastrófico"),CONCATENATE("R",'MAPA DE RIESGOS'!$H616,"C",'MAPA DE RIESGOS'!$AF616),"")</f>
        <v/>
      </c>
      <c r="CG71" s="357" t="str">
        <f>IF(AND('MAPA DE RIESGOS'!$AP617="Alta",'MAPA DE RIESGOS'!$AR617="Catastrófico"),CONCATENATE("R",'MAPA DE RIESGOS'!$H617,"C",'MAPA DE RIESGOS'!$AF617),"")</f>
        <v/>
      </c>
      <c r="CH71" s="357" t="str">
        <f>IF(AND('MAPA DE RIESGOS'!$AP618="Alta",'MAPA DE RIESGOS'!$AR618="Catastrófico"),CONCATENATE("R",'MAPA DE RIESGOS'!$H618,"C",'MAPA DE RIESGOS'!$AF618),"")</f>
        <v/>
      </c>
      <c r="CI71" s="357" t="str">
        <f>IF(AND('MAPA DE RIESGOS'!$AP619="Alta",'MAPA DE RIESGOS'!$AR619="Catastrófico"),CONCATENATE("R",'MAPA DE RIESGOS'!$H619,"C",'MAPA DE RIESGOS'!$AF619),"")</f>
        <v/>
      </c>
      <c r="CJ71" s="357" t="str">
        <f>IF(AND('MAPA DE RIESGOS'!$AP620="Alta",'MAPA DE RIESGOS'!$AR620="Catastrófico"),CONCATENATE("R",'MAPA DE RIESGOS'!$H620,"C",'MAPA DE RIESGOS'!$AF620),"")</f>
        <v/>
      </c>
      <c r="CK71" s="357" t="str">
        <f>IF(AND('MAPA DE RIESGOS'!$AP621="Alta",'MAPA DE RIESGOS'!$AR621="Catastrófico"),CONCATENATE("R",'MAPA DE RIESGOS'!$H621,"C",'MAPA DE RIESGOS'!$AF621),"")</f>
        <v/>
      </c>
      <c r="CL71" s="357" t="str">
        <f>IF(AND('MAPA DE RIESGOS'!$AP622="Alta",'MAPA DE RIESGOS'!$AR622="Catastrófico"),CONCATENATE("R",'MAPA DE RIESGOS'!$H622,"C",'MAPA DE RIESGOS'!$AF622),"")</f>
        <v/>
      </c>
      <c r="CM71" s="357" t="str">
        <f>IF(AND('MAPA DE RIESGOS'!$AP623="Alta",'MAPA DE RIESGOS'!$AR623="Catastrófico"),CONCATENATE("R",'MAPA DE RIESGOS'!$B623,"C",'MAPA DE RIESGOS'!$AF623),"")</f>
        <v/>
      </c>
      <c r="CN71" s="357" t="str">
        <f>IF(AND('MAPA DE RIESGOS'!$AP624="Alta",'MAPA DE RIESGOS'!$AR624="Catastrófico"),CONCATENATE("R",'MAPA DE RIESGOS'!$B624,"C",'MAPA DE RIESGOS'!$AF624),"")</f>
        <v/>
      </c>
      <c r="CO71" s="357" t="str">
        <f>IF(AND('MAPA DE RIESGOS'!$AP625="Alta",'MAPA DE RIESGOS'!$AR625="Catastrófico"),CONCATENATE("R",'MAPA DE RIESGOS'!$B625,"C",'MAPA DE RIESGOS'!$AF625),"")</f>
        <v/>
      </c>
      <c r="CP71" s="357" t="str">
        <f>IF(AND('MAPA DE RIESGOS'!$AP626="Alta",'MAPA DE RIESGOS'!$AR626="Catastrófico"),CONCATENATE("R",'MAPA DE RIESGOS'!$H626,"C",'MAPA DE RIESGOS'!$AF626),"")</f>
        <v/>
      </c>
      <c r="CQ71" s="357" t="str">
        <f>IF(AND('MAPA DE RIESGOS'!$AP627="Alta",'MAPA DE RIESGOS'!$AR627="Catastrófico"),CONCATENATE("R",'MAPA DE RIESGOS'!$H627,"C",'MAPA DE RIESGOS'!$AF627),"")</f>
        <v/>
      </c>
      <c r="CR71" s="357" t="str">
        <f>IF(AND('MAPA DE RIESGOS'!$AP628="Alta",'MAPA DE RIESGOS'!$AR628="Catastrófico"),CONCATENATE("R",'MAPA DE RIESGOS'!$H628,"C",'MAPA DE RIESGOS'!$AF628),"")</f>
        <v/>
      </c>
      <c r="CS71" s="357" t="str">
        <f>IF(AND('MAPA DE RIESGOS'!$AP629="Alta",'MAPA DE RIESGOS'!$AR629="Catastrófico"),CONCATENATE("R",'MAPA DE RIESGOS'!$H629,"C",'MAPA DE RIESGOS'!$AF629),"")</f>
        <v/>
      </c>
      <c r="CT71" s="357" t="str">
        <f>IF(AND('MAPA DE RIESGOS'!$AP630="Alta",'MAPA DE RIESGOS'!$AR630="Catastrófico"),CONCATENATE("R",'MAPA DE RIESGOS'!$H630,"C",'MAPA DE RIESGOS'!$AF630),"")</f>
        <v/>
      </c>
      <c r="CU71" s="358" t="str">
        <f>IF(AND('MAPA DE RIESGOS'!$AP631="Alta",'MAPA DE RIESGOS'!$AR631="Catastrófico"),CONCATENATE("R",'MAPA DE RIESGOS'!$H631,"C",'MAPA DE RIESGOS'!$AF631),"")</f>
        <v/>
      </c>
      <c r="CV71" s="67"/>
      <c r="CW71" s="915"/>
      <c r="CX71" s="916"/>
      <c r="CY71" s="916"/>
      <c r="CZ71" s="916"/>
      <c r="DA71" s="916"/>
      <c r="DB71" s="917"/>
    </row>
    <row r="72" spans="2:106" ht="32.5" customHeight="1">
      <c r="B72" s="893"/>
      <c r="C72" s="893"/>
      <c r="D72" s="894"/>
      <c r="E72" s="882"/>
      <c r="F72" s="883"/>
      <c r="G72" s="883"/>
      <c r="H72" s="883"/>
      <c r="I72" s="883"/>
      <c r="J72" s="367" t="str">
        <f>IF(AND('MAPA DE RIESGOS'!$AP632="Alta",'MAPA DE RIESGOS'!$AR632="Leve"),CONCATENATE("R",'MAPA DE RIESGOS'!$H632,"C",'MAPA DE RIESGOS'!$AF632),"")</f>
        <v/>
      </c>
      <c r="K72" s="368" t="str">
        <f>IF(AND('MAPA DE RIESGOS'!$AP633="Alta",'MAPA DE RIESGOS'!$AR633="Leve"),CONCATENATE("R",'MAPA DE RIESGOS'!$H633,"C",'MAPA DE RIESGOS'!$AF633),"")</f>
        <v/>
      </c>
      <c r="L72" s="368" t="str">
        <f>IF(AND('MAPA DE RIESGOS'!$AP634="Alta",'MAPA DE RIESGOS'!$AR634="Leve"),CONCATENATE("R",'MAPA DE RIESGOS'!$H634,"C",'MAPA DE RIESGOS'!$AF634),"")</f>
        <v/>
      </c>
      <c r="M72" s="368" t="str">
        <f>IF(AND('MAPA DE RIESGOS'!$AP635="Alta",'MAPA DE RIESGOS'!$AR635="Leve"),CONCATENATE("R",'MAPA DE RIESGOS'!$H635,"C",'MAPA DE RIESGOS'!$AF635),"")</f>
        <v/>
      </c>
      <c r="N72" s="368" t="str">
        <f>IF(AND('MAPA DE RIESGOS'!$AP636="Alta",'MAPA DE RIESGOS'!$AR636="Leve"),CONCATENATE("R",'MAPA DE RIESGOS'!$H636,"C",'MAPA DE RIESGOS'!$AF636),"")</f>
        <v/>
      </c>
      <c r="O72" s="368" t="str">
        <f>IF(AND('MAPA DE RIESGOS'!$AP637="Alta",'MAPA DE RIESGOS'!$AR637="Leve"),CONCATENATE("R",'MAPA DE RIESGOS'!$H637,"C",'MAPA DE RIESGOS'!$AF637),"")</f>
        <v/>
      </c>
      <c r="P72" s="368" t="str">
        <f>IF(AND('MAPA DE RIESGOS'!$AP638="Alta",'MAPA DE RIESGOS'!$AR638="Leve"),CONCATENATE("R",'MAPA DE RIESGOS'!$H638,"C",'MAPA DE RIESGOS'!$AF638),"")</f>
        <v/>
      </c>
      <c r="Q72" s="368" t="str">
        <f>IF(AND('MAPA DE RIESGOS'!$AP639="Alta",'MAPA DE RIESGOS'!$AR639="Leve"),CONCATENATE("R",'MAPA DE RIESGOS'!$H639,"C",'MAPA DE RIESGOS'!$AF639),"")</f>
        <v/>
      </c>
      <c r="R72" s="368" t="str">
        <f>IF(AND('MAPA DE RIESGOS'!$AP640="Alta",'MAPA DE RIESGOS'!$AR640="Leve"),CONCATENATE("R",'MAPA DE RIESGOS'!$H640,"C",'MAPA DE RIESGOS'!$AF640),"")</f>
        <v/>
      </c>
      <c r="S72" s="368" t="str">
        <f>IF(AND('MAPA DE RIESGOS'!$AP641="Alta",'MAPA DE RIESGOS'!$AR641="Leve"),CONCATENATE("R",'MAPA DE RIESGOS'!$H641,"C",'MAPA DE RIESGOS'!$AF641),"")</f>
        <v/>
      </c>
      <c r="T72" s="368" t="str">
        <f>IF(AND('MAPA DE RIESGOS'!$AP642="Alta",'MAPA DE RIESGOS'!$AR642="Leve"),CONCATENATE("R",'MAPA DE RIESGOS'!$H642,"C",'MAPA DE RIESGOS'!$AF642),"")</f>
        <v/>
      </c>
      <c r="U72" s="368" t="str">
        <f>IF(AND('MAPA DE RIESGOS'!$AP643="Alta",'MAPA DE RIESGOS'!$AR643="Leve"),CONCATENATE("R",'MAPA DE RIESGOS'!$H643,"C",'MAPA DE RIESGOS'!$AF643),"")</f>
        <v/>
      </c>
      <c r="V72" s="368" t="str">
        <f>IF(AND('MAPA DE RIESGOS'!$AP644="Alta",'MAPA DE RIESGOS'!$AR644="Leve"),CONCATENATE("R",'MAPA DE RIESGOS'!$H644,"C",'MAPA DE RIESGOS'!$AF644),"")</f>
        <v/>
      </c>
      <c r="W72" s="368" t="str">
        <f>IF(AND('MAPA DE RIESGOS'!$AP645="Alta",'MAPA DE RIESGOS'!$AR645="Leve"),CONCATENATE("R",'MAPA DE RIESGOS'!$H645,"C",'MAPA DE RIESGOS'!$AF645),"")</f>
        <v/>
      </c>
      <c r="X72" s="368" t="str">
        <f>IF(AND('MAPA DE RIESGOS'!$AP646="Alta",'MAPA DE RIESGOS'!$AR646="Leve"),CONCATENATE("R",'MAPA DE RIESGOS'!$H646,"C",'MAPA DE RIESGOS'!$AF646),"")</f>
        <v/>
      </c>
      <c r="Y72" s="368" t="str">
        <f>IF(AND('MAPA DE RIESGOS'!$AP647="Alta",'MAPA DE RIESGOS'!$AR647="Leve"),CONCATENATE("R",'MAPA DE RIESGOS'!$H647,"C",'MAPA DE RIESGOS'!$AF647),"")</f>
        <v/>
      </c>
      <c r="Z72" s="368" t="str">
        <f>IF(AND('MAPA DE RIESGOS'!$AP648="Alta",'MAPA DE RIESGOS'!$AR648="Leve"),CONCATENATE("R",'MAPA DE RIESGOS'!$H648,"C",'MAPA DE RIESGOS'!$AF648),"")</f>
        <v/>
      </c>
      <c r="AA72" s="368" t="str">
        <f>IF(AND('MAPA DE RIESGOS'!$AP649="Alta",'MAPA DE RIESGOS'!$AR649="Leve"),CONCATENATE("R",'MAPA DE RIESGOS'!$H649,"C",'MAPA DE RIESGOS'!$AF649),"")</f>
        <v/>
      </c>
      <c r="AB72" s="367" t="str">
        <f>IF(AND('MAPA DE RIESGOS'!$AP632="Alta",'MAPA DE RIESGOS'!$AR632="Menor"),CONCATENATE("R",'MAPA DE RIESGOS'!$H632,"C",'MAPA DE RIESGOS'!$AF632),"")</f>
        <v/>
      </c>
      <c r="AC72" s="368" t="str">
        <f>IF(AND('MAPA DE RIESGOS'!$AP633="Alta",'MAPA DE RIESGOS'!$AR633="Menor"),CONCATENATE("R",'MAPA DE RIESGOS'!$H633,"C",'MAPA DE RIESGOS'!$AF633),"")</f>
        <v/>
      </c>
      <c r="AD72" s="368" t="str">
        <f>IF(AND('MAPA DE RIESGOS'!$AP634="Alta",'MAPA DE RIESGOS'!$AR634="Menor"),CONCATENATE("R",'MAPA DE RIESGOS'!$H634,"C",'MAPA DE RIESGOS'!$AF634),"")</f>
        <v/>
      </c>
      <c r="AE72" s="368" t="str">
        <f>IF(AND('MAPA DE RIESGOS'!$AP635="Alta",'MAPA DE RIESGOS'!$AR635="Menor"),CONCATENATE("R",'MAPA DE RIESGOS'!$H635,"C",'MAPA DE RIESGOS'!$AF635),"")</f>
        <v/>
      </c>
      <c r="AF72" s="368" t="str">
        <f>IF(AND('MAPA DE RIESGOS'!$AP636="Alta",'MAPA DE RIESGOS'!$AR636="Menor"),CONCATENATE("R",'MAPA DE RIESGOS'!$H636,"C",'MAPA DE RIESGOS'!$AF636),"")</f>
        <v/>
      </c>
      <c r="AG72" s="368" t="str">
        <f>IF(AND('MAPA DE RIESGOS'!$AP637="Alta",'MAPA DE RIESGOS'!$AR637="Menor"),CONCATENATE("R",'MAPA DE RIESGOS'!$H637,"C",'MAPA DE RIESGOS'!$AF637),"")</f>
        <v/>
      </c>
      <c r="AH72" s="368" t="str">
        <f>IF(AND('MAPA DE RIESGOS'!$AP638="Alta",'MAPA DE RIESGOS'!$AR638="Menor"),CONCATENATE("R",'MAPA DE RIESGOS'!$H638,"C",'MAPA DE RIESGOS'!$AF638),"")</f>
        <v/>
      </c>
      <c r="AI72" s="368" t="str">
        <f>IF(AND('MAPA DE RIESGOS'!$AP639="Alta",'MAPA DE RIESGOS'!$AR639="Menor"),CONCATENATE("R",'MAPA DE RIESGOS'!$H639,"C",'MAPA DE RIESGOS'!$AF639),"")</f>
        <v/>
      </c>
      <c r="AJ72" s="368" t="str">
        <f>IF(AND('MAPA DE RIESGOS'!$AP640="Alta",'MAPA DE RIESGOS'!$AR640="Menor"),CONCATENATE("R",'MAPA DE RIESGOS'!$H640,"C",'MAPA DE RIESGOS'!$AF640),"")</f>
        <v/>
      </c>
      <c r="AK72" s="368" t="str">
        <f>IF(AND('MAPA DE RIESGOS'!$AP641="Alta",'MAPA DE RIESGOS'!$AR641="Menor"),CONCATENATE("R",'MAPA DE RIESGOS'!$H641,"C",'MAPA DE RIESGOS'!$AF641),"")</f>
        <v/>
      </c>
      <c r="AL72" s="368" t="str">
        <f>IF(AND('MAPA DE RIESGOS'!$AP642="Alta",'MAPA DE RIESGOS'!$AR642="Menor"),CONCATENATE("R",'MAPA DE RIESGOS'!$H642,"C",'MAPA DE RIESGOS'!$AF642),"")</f>
        <v/>
      </c>
      <c r="AM72" s="368" t="str">
        <f>IF(AND('MAPA DE RIESGOS'!$AP643="Alta",'MAPA DE RIESGOS'!$AR643="Menor"),CONCATENATE("R",'MAPA DE RIESGOS'!$H643,"C",'MAPA DE RIESGOS'!$AF643),"")</f>
        <v/>
      </c>
      <c r="AN72" s="368" t="str">
        <f>IF(AND('MAPA DE RIESGOS'!$AP644="Alta",'MAPA DE RIESGOS'!$AR644="Menor"),CONCATENATE("R",'MAPA DE RIESGOS'!$H644,"C",'MAPA DE RIESGOS'!$AF644),"")</f>
        <v/>
      </c>
      <c r="AO72" s="368" t="str">
        <f>IF(AND('MAPA DE RIESGOS'!$AP645="Alta",'MAPA DE RIESGOS'!$AR645="Menor"),CONCATENATE("R",'MAPA DE RIESGOS'!$H645,"C",'MAPA DE RIESGOS'!$AF645),"")</f>
        <v/>
      </c>
      <c r="AP72" s="368" t="str">
        <f>IF(AND('MAPA DE RIESGOS'!$AP646="Alta",'MAPA DE RIESGOS'!$AR646="Menor"),CONCATENATE("R",'MAPA DE RIESGOS'!$H646,"C",'MAPA DE RIESGOS'!$AF646),"")</f>
        <v/>
      </c>
      <c r="AQ72" s="368" t="str">
        <f>IF(AND('MAPA DE RIESGOS'!$AP647="Alta",'MAPA DE RIESGOS'!$AR647="Menor"),CONCATENATE("R",'MAPA DE RIESGOS'!$H647,"C",'MAPA DE RIESGOS'!$AF647),"")</f>
        <v/>
      </c>
      <c r="AR72" s="368" t="str">
        <f>IF(AND('MAPA DE RIESGOS'!$AP648="Alta",'MAPA DE RIESGOS'!$AR648="Menor"),CONCATENATE("R",'MAPA DE RIESGOS'!$H648,"C",'MAPA DE RIESGOS'!$AF648),"")</f>
        <v/>
      </c>
      <c r="AS72" s="369" t="str">
        <f>IF(AND('MAPA DE RIESGOS'!$AP649="Alta",'MAPA DE RIESGOS'!$AR649="Menor"),CONCATENATE("R",'MAPA DE RIESGOS'!$H649,"C",'MAPA DE RIESGOS'!$AF649),"")</f>
        <v/>
      </c>
      <c r="AT72" s="355" t="str">
        <f>IF(AND('MAPA DE RIESGOS'!$AP632="Alta",'MAPA DE RIESGOS'!$AR632="Moderado"),CONCATENATE("R",'MAPA DE RIESGOS'!$H632,"C",'MAPA DE RIESGOS'!$AF632),"")</f>
        <v/>
      </c>
      <c r="AU72" s="355" t="str">
        <f>IF(AND('MAPA DE RIESGOS'!$AP633="Alta",'MAPA DE RIESGOS'!$AR633="Moderado"),CONCATENATE("R",'MAPA DE RIESGOS'!$H633,"C",'MAPA DE RIESGOS'!$AF633),"")</f>
        <v/>
      </c>
      <c r="AV72" s="355" t="str">
        <f>IF(AND('MAPA DE RIESGOS'!$AP634="Alta",'MAPA DE RIESGOS'!$AR634="Moderado"),CONCATENATE("R",'MAPA DE RIESGOS'!$H634,"C",'MAPA DE RIESGOS'!$AF634),"")</f>
        <v/>
      </c>
      <c r="AW72" s="355" t="str">
        <f>IF(AND('MAPA DE RIESGOS'!$AP635="Alta",'MAPA DE RIESGOS'!$AR635="Moderado"),CONCATENATE("R",'MAPA DE RIESGOS'!$H635,"C",'MAPA DE RIESGOS'!$AF635),"")</f>
        <v/>
      </c>
      <c r="AX72" s="355" t="str">
        <f>IF(AND('MAPA DE RIESGOS'!$AP636="Alta",'MAPA DE RIESGOS'!$AR636="Moderado"),CONCATENATE("R",'MAPA DE RIESGOS'!$H636,"C",'MAPA DE RIESGOS'!$AF636),"")</f>
        <v/>
      </c>
      <c r="AY72" s="355" t="str">
        <f>IF(AND('MAPA DE RIESGOS'!$AP637="Alta",'MAPA DE RIESGOS'!$AR637="Moderado"),CONCATENATE("R",'MAPA DE RIESGOS'!$H637,"C",'MAPA DE RIESGOS'!$AF637),"")</f>
        <v/>
      </c>
      <c r="AZ72" s="355" t="str">
        <f>IF(AND('MAPA DE RIESGOS'!$AP638="Alta",'MAPA DE RIESGOS'!$AR638="Moderado"),CONCATENATE("R",'MAPA DE RIESGOS'!$H638,"C",'MAPA DE RIESGOS'!$AF638),"")</f>
        <v/>
      </c>
      <c r="BA72" s="355" t="str">
        <f>IF(AND('MAPA DE RIESGOS'!$AP639="Alta",'MAPA DE RIESGOS'!$AR639="Moderado"),CONCATENATE("R",'MAPA DE RIESGOS'!$H639,"C",'MAPA DE RIESGOS'!$AF639),"")</f>
        <v/>
      </c>
      <c r="BB72" s="355" t="str">
        <f>IF(AND('MAPA DE RIESGOS'!$AP640="Alta",'MAPA DE RIESGOS'!$AR640="Moderado"),CONCATENATE("R",'MAPA DE RIESGOS'!$H640,"C",'MAPA DE RIESGOS'!$AF640),"")</f>
        <v/>
      </c>
      <c r="BC72" s="355" t="str">
        <f>IF(AND('MAPA DE RIESGOS'!$AP641="Alta",'MAPA DE RIESGOS'!$AR641="Moderado"),CONCATENATE("R",'MAPA DE RIESGOS'!$H641,"C",'MAPA DE RIESGOS'!$AF641),"")</f>
        <v/>
      </c>
      <c r="BD72" s="355" t="str">
        <f>IF(AND('MAPA DE RIESGOS'!$AP642="Alta",'MAPA DE RIESGOS'!$AR642="Moderado"),CONCATENATE("R",'MAPA DE RIESGOS'!$H642,"C",'MAPA DE RIESGOS'!$AF642),"")</f>
        <v/>
      </c>
      <c r="BE72" s="355" t="str">
        <f>IF(AND('MAPA DE RIESGOS'!$AP643="Alta",'MAPA DE RIESGOS'!$AR643="Moderado"),CONCATENATE("R",'MAPA DE RIESGOS'!$H643,"C",'MAPA DE RIESGOS'!$AF643),"")</f>
        <v/>
      </c>
      <c r="BF72" s="355" t="str">
        <f>IF(AND('MAPA DE RIESGOS'!$AP644="Alta",'MAPA DE RIESGOS'!$AR644="Moderado"),CONCATENATE("R",'MAPA DE RIESGOS'!$H644,"C",'MAPA DE RIESGOS'!$AF644),"")</f>
        <v/>
      </c>
      <c r="BG72" s="355" t="str">
        <f>IF(AND('MAPA DE RIESGOS'!$AP645="Alta",'MAPA DE RIESGOS'!$AR645="Moderado"),CONCATENATE("R",'MAPA DE RIESGOS'!$H645,"C",'MAPA DE RIESGOS'!$AF645),"")</f>
        <v/>
      </c>
      <c r="BH72" s="355" t="str">
        <f>IF(AND('MAPA DE RIESGOS'!$AP646="Alta",'MAPA DE RIESGOS'!$AR646="Moderado"),CONCATENATE("R",'MAPA DE RIESGOS'!$H646,"C",'MAPA DE RIESGOS'!$AF646),"")</f>
        <v/>
      </c>
      <c r="BI72" s="355" t="str">
        <f>IF(AND('MAPA DE RIESGOS'!$AP647="Alta",'MAPA DE RIESGOS'!$AR647="Moderado"),CONCATENATE("R",'MAPA DE RIESGOS'!$H647,"C",'MAPA DE RIESGOS'!$AF647),"")</f>
        <v/>
      </c>
      <c r="BJ72" s="355" t="str">
        <f>IF(AND('MAPA DE RIESGOS'!$AP648="Alta",'MAPA DE RIESGOS'!$AR648="Moderado"),CONCATENATE("R",'MAPA DE RIESGOS'!$H648,"C",'MAPA DE RIESGOS'!$AF648),"")</f>
        <v/>
      </c>
      <c r="BK72" s="356" t="str">
        <f>IF(AND('MAPA DE RIESGOS'!$AP649="Alta",'MAPA DE RIESGOS'!$AR649="Moderado"),CONCATENATE("R",'MAPA DE RIESGOS'!$H649,"C",'MAPA DE RIESGOS'!$AF649),"")</f>
        <v/>
      </c>
      <c r="BL72" s="355" t="str">
        <f>IF(AND('MAPA DE RIESGOS'!$AP632="Alta",'MAPA DE RIESGOS'!$AR632="Mayor"),CONCATENATE("R",'MAPA DE RIESGOS'!$H632,"C",'MAPA DE RIESGOS'!$AF632),"")</f>
        <v/>
      </c>
      <c r="BM72" s="355" t="str">
        <f>IF(AND('MAPA DE RIESGOS'!$AP633="Alta",'MAPA DE RIESGOS'!$AR633="Mayor"),CONCATENATE("R",'MAPA DE RIESGOS'!$H633,"C",'MAPA DE RIESGOS'!$AF633),"")</f>
        <v/>
      </c>
      <c r="BN72" s="355" t="str">
        <f>IF(AND('MAPA DE RIESGOS'!$AP634="Alta",'MAPA DE RIESGOS'!$AR634="Mayor"),CONCATENATE("R",'MAPA DE RIESGOS'!$H634,"C",'MAPA DE RIESGOS'!$AF634),"")</f>
        <v/>
      </c>
      <c r="BO72" s="355" t="str">
        <f>IF(AND('MAPA DE RIESGOS'!$AP635="Alta",'MAPA DE RIESGOS'!$AR635="Mayor"),CONCATENATE("R",'MAPA DE RIESGOS'!$H635,"C",'MAPA DE RIESGOS'!$AF635),"")</f>
        <v/>
      </c>
      <c r="BP72" s="355" t="str">
        <f>IF(AND('MAPA DE RIESGOS'!$AP636="Alta",'MAPA DE RIESGOS'!$AR636="Mayor"),CONCATENATE("R",'MAPA DE RIESGOS'!$H636,"C",'MAPA DE RIESGOS'!$AF636),"")</f>
        <v/>
      </c>
      <c r="BQ72" s="355" t="str">
        <f>IF(AND('MAPA DE RIESGOS'!$AP637="Alta",'MAPA DE RIESGOS'!$AR637="Mayor"),CONCATENATE("R",'MAPA DE RIESGOS'!$H637,"C",'MAPA DE RIESGOS'!$AF637),"")</f>
        <v/>
      </c>
      <c r="BR72" s="355" t="str">
        <f>IF(AND('MAPA DE RIESGOS'!$AP638="Alta",'MAPA DE RIESGOS'!$AR638="Mayor"),CONCATENATE("R",'MAPA DE RIESGOS'!$H638,"C",'MAPA DE RIESGOS'!$AF638),"")</f>
        <v/>
      </c>
      <c r="BS72" s="355" t="str">
        <f>IF(AND('MAPA DE RIESGOS'!$AP639="Alta",'MAPA DE RIESGOS'!$AR639="Mayor"),CONCATENATE("R",'MAPA DE RIESGOS'!$H639,"C",'MAPA DE RIESGOS'!$AF639),"")</f>
        <v/>
      </c>
      <c r="BT72" s="355" t="str">
        <f>IF(AND('MAPA DE RIESGOS'!$AP640="Alta",'MAPA DE RIESGOS'!$AR640="Mayor"),CONCATENATE("R",'MAPA DE RIESGOS'!$H640,"C",'MAPA DE RIESGOS'!$AF640),"")</f>
        <v/>
      </c>
      <c r="BU72" s="355" t="str">
        <f>IF(AND('MAPA DE RIESGOS'!$AP641="Alta",'MAPA DE RIESGOS'!$AR641="Mayor"),CONCATENATE("R",'MAPA DE RIESGOS'!$H641,"C",'MAPA DE RIESGOS'!$AF641),"")</f>
        <v/>
      </c>
      <c r="BV72" s="355" t="str">
        <f>IF(AND('MAPA DE RIESGOS'!$AP642="Alta",'MAPA DE RIESGOS'!$AR642="Mayor"),CONCATENATE("R",'MAPA DE RIESGOS'!$H642,"C",'MAPA DE RIESGOS'!$AF642),"")</f>
        <v/>
      </c>
      <c r="BW72" s="355" t="str">
        <f>IF(AND('MAPA DE RIESGOS'!$AP643="Alta",'MAPA DE RIESGOS'!$AR643="Mayor"),CONCATENATE("R",'MAPA DE RIESGOS'!$H643,"C",'MAPA DE RIESGOS'!$AF643),"")</f>
        <v/>
      </c>
      <c r="BX72" s="355" t="str">
        <f>IF(AND('MAPA DE RIESGOS'!$AP644="Alta",'MAPA DE RIESGOS'!$AR644="Mayor"),CONCATENATE("R",'MAPA DE RIESGOS'!$H644,"C",'MAPA DE RIESGOS'!$AF644),"")</f>
        <v/>
      </c>
      <c r="BY72" s="355" t="str">
        <f>IF(AND('MAPA DE RIESGOS'!$AP645="Alta",'MAPA DE RIESGOS'!$AR645="Mayor"),CONCATENATE("R",'MAPA DE RIESGOS'!$H645,"C",'MAPA DE RIESGOS'!$AF645),"")</f>
        <v/>
      </c>
      <c r="BZ72" s="355" t="str">
        <f>IF(AND('MAPA DE RIESGOS'!$AP646="Alta",'MAPA DE RIESGOS'!$AR646="Mayor"),CONCATENATE("R",'MAPA DE RIESGOS'!$H646,"C",'MAPA DE RIESGOS'!$AF646),"")</f>
        <v/>
      </c>
      <c r="CA72" s="355" t="str">
        <f>IF(AND('MAPA DE RIESGOS'!$AP647="Alta",'MAPA DE RIESGOS'!$AR647="Mayor"),CONCATENATE("R",'MAPA DE RIESGOS'!$H647,"C",'MAPA DE RIESGOS'!$AF647),"")</f>
        <v/>
      </c>
      <c r="CB72" s="355" t="str">
        <f>IF(AND('MAPA DE RIESGOS'!$AP648="Alta",'MAPA DE RIESGOS'!$AR648="Mayor"),CONCATENATE("R",'MAPA DE RIESGOS'!$H648,"C",'MAPA DE RIESGOS'!$AF648),"")</f>
        <v/>
      </c>
      <c r="CC72" s="356" t="str">
        <f>IF(AND('MAPA DE RIESGOS'!$AP649="Alta",'MAPA DE RIESGOS'!$AR649="Mayor"),CONCATENATE("R",'MAPA DE RIESGOS'!$H649,"C",'MAPA DE RIESGOS'!$AF649),"")</f>
        <v/>
      </c>
      <c r="CD72" s="357" t="str">
        <f>IF(AND('MAPA DE RIESGOS'!$AP632="Alta",'MAPA DE RIESGOS'!$AR632="Catastrófico"),CONCATENATE("R",'MAPA DE RIESGOS'!$H632,"C",'MAPA DE RIESGOS'!$AF632),"")</f>
        <v/>
      </c>
      <c r="CE72" s="357" t="str">
        <f>IF(AND('MAPA DE RIESGOS'!$AP633="Alta",'MAPA DE RIESGOS'!$AR633="Catastrófico"),CONCATENATE("R",'MAPA DE RIESGOS'!$H633,"C",'MAPA DE RIESGOS'!$AF633),"")</f>
        <v/>
      </c>
      <c r="CF72" s="357" t="str">
        <f>IF(AND('MAPA DE RIESGOS'!$AP634="Alta",'MAPA DE RIESGOS'!$AR634="Catastrófico"),CONCATENATE("R",'MAPA DE RIESGOS'!$H634,"C",'MAPA DE RIESGOS'!$AF634),"")</f>
        <v/>
      </c>
      <c r="CG72" s="357" t="str">
        <f>IF(AND('MAPA DE RIESGOS'!$AP635="Alta",'MAPA DE RIESGOS'!$AR635="Catastrófico"),CONCATENATE("R",'MAPA DE RIESGOS'!$H635,"C",'MAPA DE RIESGOS'!$AF635),"")</f>
        <v/>
      </c>
      <c r="CH72" s="357" t="str">
        <f>IF(AND('MAPA DE RIESGOS'!$AP636="Alta",'MAPA DE RIESGOS'!$AR636="Catastrófico"),CONCATENATE("R",'MAPA DE RIESGOS'!$H636,"C",'MAPA DE RIESGOS'!$AF636),"")</f>
        <v/>
      </c>
      <c r="CI72" s="357" t="str">
        <f>IF(AND('MAPA DE RIESGOS'!$AP637="Alta",'MAPA DE RIESGOS'!$AR637="Catastrófico"),CONCATENATE("R",'MAPA DE RIESGOS'!$H637,"C",'MAPA DE RIESGOS'!$AF637),"")</f>
        <v/>
      </c>
      <c r="CJ72" s="357" t="str">
        <f>IF(AND('MAPA DE RIESGOS'!$AP638="Alta",'MAPA DE RIESGOS'!$AR638="Catastrófico"),CONCATENATE("R",'MAPA DE RIESGOS'!$H638,"C",'MAPA DE RIESGOS'!$AF638),"")</f>
        <v/>
      </c>
      <c r="CK72" s="357" t="str">
        <f>IF(AND('MAPA DE RIESGOS'!$AP639="Alta",'MAPA DE RIESGOS'!$AR639="Catastrófico"),CONCATENATE("R",'MAPA DE RIESGOS'!$H639,"C",'MAPA DE RIESGOS'!$AF639),"")</f>
        <v/>
      </c>
      <c r="CL72" s="357" t="str">
        <f>IF(AND('MAPA DE RIESGOS'!$AP640="Alta",'MAPA DE RIESGOS'!$AR640="Catastrófico"),CONCATENATE("R",'MAPA DE RIESGOS'!$H640,"C",'MAPA DE RIESGOS'!$AF640),"")</f>
        <v/>
      </c>
      <c r="CM72" s="357" t="str">
        <f>IF(AND('MAPA DE RIESGOS'!$AP641="Alta",'MAPA DE RIESGOS'!$AR641="Catastrófico"),CONCATENATE("R",'MAPA DE RIESGOS'!$H641,"C",'MAPA DE RIESGOS'!$AF641),"")</f>
        <v/>
      </c>
      <c r="CN72" s="357" t="str">
        <f>IF(AND('MAPA DE RIESGOS'!$AP642="Alta",'MAPA DE RIESGOS'!$AR642="Catastrófico"),CONCATENATE("R",'MAPA DE RIESGOS'!$H642,"C",'MAPA DE RIESGOS'!$AF642),"")</f>
        <v/>
      </c>
      <c r="CO72" s="357" t="str">
        <f>IF(AND('MAPA DE RIESGOS'!$AP643="Alta",'MAPA DE RIESGOS'!$AR643="Catastrófico"),CONCATENATE("R",'MAPA DE RIESGOS'!$H643,"C",'MAPA DE RIESGOS'!$AF643),"")</f>
        <v/>
      </c>
      <c r="CP72" s="357" t="str">
        <f>IF(AND('MAPA DE RIESGOS'!$AP644="Alta",'MAPA DE RIESGOS'!$AR644="Catastrófico"),CONCATENATE("R",'MAPA DE RIESGOS'!$H644,"C",'MAPA DE RIESGOS'!$AF644),"")</f>
        <v/>
      </c>
      <c r="CQ72" s="357" t="str">
        <f>IF(AND('MAPA DE RIESGOS'!$AP645="Alta",'MAPA DE RIESGOS'!$AR645="Catastrófico"),CONCATENATE("R",'MAPA DE RIESGOS'!$H645,"C",'MAPA DE RIESGOS'!$AF645),"")</f>
        <v/>
      </c>
      <c r="CR72" s="357" t="str">
        <f>IF(AND('MAPA DE RIESGOS'!$AP646="Alta",'MAPA DE RIESGOS'!$AR646="Catastrófico"),CONCATENATE("R",'MAPA DE RIESGOS'!$H646,"C",'MAPA DE RIESGOS'!$AF646),"")</f>
        <v/>
      </c>
      <c r="CS72" s="357" t="str">
        <f>IF(AND('MAPA DE RIESGOS'!$AP647="Alta",'MAPA DE RIESGOS'!$AR647="Catastrófico"),CONCATENATE("R",'MAPA DE RIESGOS'!$H647,"C",'MAPA DE RIESGOS'!$AF647),"")</f>
        <v/>
      </c>
      <c r="CT72" s="357" t="str">
        <f>IF(AND('MAPA DE RIESGOS'!$AP648="Alta",'MAPA DE RIESGOS'!$AR648="Catastrófico"),CONCATENATE("R",'MAPA DE RIESGOS'!$H648,"C",'MAPA DE RIESGOS'!$AF648),"")</f>
        <v/>
      </c>
      <c r="CU72" s="358" t="str">
        <f>IF(AND('MAPA DE RIESGOS'!$AP649="Alta",'MAPA DE RIESGOS'!$AR649="Catastrófico"),CONCATENATE("R",'MAPA DE RIESGOS'!$H649,"C",'MAPA DE RIESGOS'!$AF649),"")</f>
        <v/>
      </c>
      <c r="CV72" s="67"/>
      <c r="CW72" s="915"/>
      <c r="CX72" s="916"/>
      <c r="CY72" s="916"/>
      <c r="CZ72" s="916"/>
      <c r="DA72" s="916"/>
      <c r="DB72" s="917"/>
    </row>
    <row r="73" spans="2:106" ht="32.5" customHeight="1" thickBot="1">
      <c r="B73" s="893"/>
      <c r="C73" s="893"/>
      <c r="D73" s="894"/>
      <c r="E73" s="885"/>
      <c r="F73" s="886"/>
      <c r="G73" s="886"/>
      <c r="H73" s="886"/>
      <c r="I73" s="886"/>
      <c r="J73" s="370" t="str">
        <f>IF(AND('MAPA DE RIESGOS'!$AP650="Alta",'MAPA DE RIESGOS'!$AR650="Leve"),CONCATENATE("R",'MAPA DE RIESGOS'!$H650,"C",'MAPA DE RIESGOS'!$AF650),"")</f>
        <v/>
      </c>
      <c r="K73" s="371" t="str">
        <f>IF(AND('MAPA DE RIESGOS'!$AP651="Alta",'MAPA DE RIESGOS'!$AR651="Leve"),CONCATENATE("R",'MAPA DE RIESGOS'!$H651,"C",'MAPA DE RIESGOS'!$AF651),"")</f>
        <v/>
      </c>
      <c r="L73" s="371" t="str">
        <f>IF(AND('MAPA DE RIESGOS'!$AP652="Alta",'MAPA DE RIESGOS'!$AR652="Leve"),CONCATENATE("R",'MAPA DE RIESGOS'!$H652,"C",'MAPA DE RIESGOS'!$AF652),"")</f>
        <v/>
      </c>
      <c r="M73" s="371" t="str">
        <f>IF(AND('MAPA DE RIESGOS'!$AP653="Alta",'MAPA DE RIESGOS'!$AR653="Leve"),CONCATENATE("R",'MAPA DE RIESGOS'!$H653,"C",'MAPA DE RIESGOS'!$AF653),"")</f>
        <v/>
      </c>
      <c r="N73" s="371" t="str">
        <f>IF(AND('MAPA DE RIESGOS'!$AP654="Alta",'MAPA DE RIESGOS'!$AR654="Leve"),CONCATENATE("R",'MAPA DE RIESGOS'!$H654,"C",'MAPA DE RIESGOS'!$AF654),"")</f>
        <v/>
      </c>
      <c r="O73" s="371" t="str">
        <f>IF(AND('MAPA DE RIESGOS'!$AP655="Alta",'MAPA DE RIESGOS'!$AR655="Leve"),CONCATENATE("R",'MAPA DE RIESGOS'!$H655,"C",'MAPA DE RIESGOS'!$AF655),"")</f>
        <v/>
      </c>
      <c r="P73" s="371"/>
      <c r="Q73" s="371"/>
      <c r="R73" s="371"/>
      <c r="S73" s="371"/>
      <c r="T73" s="371"/>
      <c r="U73" s="371"/>
      <c r="V73" s="371"/>
      <c r="W73" s="371"/>
      <c r="X73" s="371"/>
      <c r="Y73" s="371"/>
      <c r="Z73" s="371"/>
      <c r="AA73" s="371"/>
      <c r="AB73" s="370" t="str">
        <f>IF(AND('MAPA DE RIESGOS'!$AP650="Alta",'MAPA DE RIESGOS'!$AR650="Menor"),CONCATENATE("R",'MAPA DE RIESGOS'!$H650,"C",'MAPA DE RIESGOS'!$AF650),"")</f>
        <v/>
      </c>
      <c r="AC73" s="371" t="str">
        <f>IF(AND('MAPA DE RIESGOS'!$AP651="Alta",'MAPA DE RIESGOS'!$AR651="Menor"),CONCATENATE("R",'MAPA DE RIESGOS'!$H651,"C",'MAPA DE RIESGOS'!$AF651),"")</f>
        <v/>
      </c>
      <c r="AD73" s="371" t="str">
        <f>IF(AND('MAPA DE RIESGOS'!$AP652="Alta",'MAPA DE RIESGOS'!$AR652="Menor"),CONCATENATE("R",'MAPA DE RIESGOS'!$H652,"C",'MAPA DE RIESGOS'!$AF652),"")</f>
        <v/>
      </c>
      <c r="AE73" s="371" t="str">
        <f>IF(AND('MAPA DE RIESGOS'!$AP653="Alta",'MAPA DE RIESGOS'!$AR653="Menor"),CONCATENATE("R",'MAPA DE RIESGOS'!$H653,"C",'MAPA DE RIESGOS'!$AF653),"")</f>
        <v/>
      </c>
      <c r="AF73" s="371" t="str">
        <f>IF(AND('MAPA DE RIESGOS'!$AP654="Alta",'MAPA DE RIESGOS'!$AR654="Menor"),CONCATENATE("R",'MAPA DE RIESGOS'!$H654,"C",'MAPA DE RIESGOS'!$AF654),"")</f>
        <v/>
      </c>
      <c r="AG73" s="371" t="str">
        <f>IF(AND('MAPA DE RIESGOS'!$AP655="Alta",'MAPA DE RIESGOS'!$AR655="Menor"),CONCATENATE("R",'MAPA DE RIESGOS'!$H655,"C",'MAPA DE RIESGOS'!$AF655),"")</f>
        <v/>
      </c>
      <c r="AH73" s="371"/>
      <c r="AI73" s="371"/>
      <c r="AJ73" s="371"/>
      <c r="AK73" s="371"/>
      <c r="AL73" s="371"/>
      <c r="AM73" s="371"/>
      <c r="AN73" s="371"/>
      <c r="AO73" s="371"/>
      <c r="AP73" s="371"/>
      <c r="AQ73" s="371"/>
      <c r="AR73" s="371"/>
      <c r="AS73" s="372"/>
      <c r="AT73" s="355" t="str">
        <f>IF(AND('MAPA DE RIESGOS'!$AP650="Alta",'MAPA DE RIESGOS'!$AR650="Moderado"),CONCATENATE("R",'MAPA DE RIESGOS'!$H650,"C",'MAPA DE RIESGOS'!$AF650),"")</f>
        <v/>
      </c>
      <c r="AU73" s="355" t="str">
        <f>IF(AND('MAPA DE RIESGOS'!$AP651="Alta",'MAPA DE RIESGOS'!$AR651="Moderado"),CONCATENATE("R",'MAPA DE RIESGOS'!$H651,"C",'MAPA DE RIESGOS'!$AF651),"")</f>
        <v/>
      </c>
      <c r="AV73" s="355" t="str">
        <f>IF(AND('MAPA DE RIESGOS'!$AP652="Alta",'MAPA DE RIESGOS'!$AR652="Moderado"),CONCATENATE("R",'MAPA DE RIESGOS'!$H652,"C",'MAPA DE RIESGOS'!$AF652),"")</f>
        <v/>
      </c>
      <c r="AW73" s="355" t="str">
        <f>IF(AND('MAPA DE RIESGOS'!$AP653="Alta",'MAPA DE RIESGOS'!$AR653="Moderado"),CONCATENATE("R",'MAPA DE RIESGOS'!$H653,"C",'MAPA DE RIESGOS'!$AF653),"")</f>
        <v/>
      </c>
      <c r="AX73" s="355" t="str">
        <f>IF(AND('MAPA DE RIESGOS'!$AP654="Alta",'MAPA DE RIESGOS'!$AR654="Moderado"),CONCATENATE("R",'MAPA DE RIESGOS'!$H654,"C",'MAPA DE RIESGOS'!$AF654),"")</f>
        <v/>
      </c>
      <c r="AY73" s="355" t="str">
        <f>IF(AND('MAPA DE RIESGOS'!$AP655="Alta",'MAPA DE RIESGOS'!$AR655="Moderado"),CONCATENATE("R",'MAPA DE RIESGOS'!$H655,"C",'MAPA DE RIESGOS'!$AF655),"")</f>
        <v/>
      </c>
      <c r="AZ73" s="355"/>
      <c r="BA73" s="355"/>
      <c r="BB73" s="355"/>
      <c r="BC73" s="355"/>
      <c r="BD73" s="355"/>
      <c r="BE73" s="355"/>
      <c r="BF73" s="355"/>
      <c r="BG73" s="355"/>
      <c r="BH73" s="355"/>
      <c r="BI73" s="355"/>
      <c r="BJ73" s="355"/>
      <c r="BK73" s="356"/>
      <c r="BL73" s="355" t="str">
        <f>IF(AND('MAPA DE RIESGOS'!$AP650="Alta",'MAPA DE RIESGOS'!$AR650="Mayor"),CONCATENATE("R",'MAPA DE RIESGOS'!$H650,"C",'MAPA DE RIESGOS'!$AF650),"")</f>
        <v/>
      </c>
      <c r="BM73" s="355" t="str">
        <f>IF(AND('MAPA DE RIESGOS'!$AP651="Alta",'MAPA DE RIESGOS'!$AR651="Mayor"),CONCATENATE("R",'MAPA DE RIESGOS'!$H651,"C",'MAPA DE RIESGOS'!$AF651),"")</f>
        <v/>
      </c>
      <c r="BN73" s="355" t="str">
        <f>IF(AND('MAPA DE RIESGOS'!$AP652="Alta",'MAPA DE RIESGOS'!$AR652="Mayor"),CONCATENATE("R",'MAPA DE RIESGOS'!$H652,"C",'MAPA DE RIESGOS'!$AF652),"")</f>
        <v/>
      </c>
      <c r="BO73" s="355" t="str">
        <f>IF(AND('MAPA DE RIESGOS'!$AP653="Alta",'MAPA DE RIESGOS'!$AR653="Mayor"),CONCATENATE("R",'MAPA DE RIESGOS'!$H653,"C",'MAPA DE RIESGOS'!$AF653),"")</f>
        <v/>
      </c>
      <c r="BP73" s="355" t="str">
        <f>IF(AND('MAPA DE RIESGOS'!$AP654="Alta",'MAPA DE RIESGOS'!$AR654="Mayor"),CONCATENATE("R",'MAPA DE RIESGOS'!$H654,"C",'MAPA DE RIESGOS'!$AF654),"")</f>
        <v/>
      </c>
      <c r="BQ73" s="355" t="str">
        <f>IF(AND('MAPA DE RIESGOS'!$AP655="Alta",'MAPA DE RIESGOS'!$AR655="Mayor"),CONCATENATE("R",'MAPA DE RIESGOS'!$H655,"C",'MAPA DE RIESGOS'!$AF655),"")</f>
        <v/>
      </c>
      <c r="BR73" s="355"/>
      <c r="BS73" s="355"/>
      <c r="BT73" s="355"/>
      <c r="BU73" s="355"/>
      <c r="BV73" s="355"/>
      <c r="BW73" s="355"/>
      <c r="BX73" s="355"/>
      <c r="BY73" s="355"/>
      <c r="BZ73" s="355"/>
      <c r="CA73" s="355"/>
      <c r="CB73" s="355"/>
      <c r="CC73" s="356"/>
      <c r="CD73" s="357" t="str">
        <f>IF(AND('MAPA DE RIESGOS'!$AP650="Alta",'MAPA DE RIESGOS'!$AR650="Catastrófico"),CONCATENATE("R",'MAPA DE RIESGOS'!$H650,"C",'MAPA DE RIESGOS'!$AF650),"")</f>
        <v/>
      </c>
      <c r="CE73" s="357" t="str">
        <f>IF(AND('MAPA DE RIESGOS'!$AP651="Alta",'MAPA DE RIESGOS'!$AR651="Catastrófico"),CONCATENATE("R",'MAPA DE RIESGOS'!$H651,"C",'MAPA DE RIESGOS'!$AF651),"")</f>
        <v/>
      </c>
      <c r="CF73" s="357" t="str">
        <f>IF(AND('MAPA DE RIESGOS'!$AP652="Alta",'MAPA DE RIESGOS'!$AR652="Catastrófico"),CONCATENATE("R",'MAPA DE RIESGOS'!$H652,"C",'MAPA DE RIESGOS'!$AF652),"")</f>
        <v/>
      </c>
      <c r="CG73" s="357" t="str">
        <f>IF(AND('MAPA DE RIESGOS'!$AP653="Alta",'MAPA DE RIESGOS'!$AR653="Catastrófico"),CONCATENATE("R",'MAPA DE RIESGOS'!$H653,"C",'MAPA DE RIESGOS'!$AF653),"")</f>
        <v/>
      </c>
      <c r="CH73" s="357" t="str">
        <f>IF(AND('MAPA DE RIESGOS'!$AP654="Alta",'MAPA DE RIESGOS'!$AR654="Catastrófico"),CONCATENATE("R",'MAPA DE RIESGOS'!$H654,"C",'MAPA DE RIESGOS'!$AF654),"")</f>
        <v/>
      </c>
      <c r="CI73" s="357" t="str">
        <f>IF(AND('MAPA DE RIESGOS'!$AP655="Alta",'MAPA DE RIESGOS'!$AR655="Catastrófico"),CONCATENATE("R",'MAPA DE RIESGOS'!$H655,"C",'MAPA DE RIESGOS'!$AF655),"")</f>
        <v/>
      </c>
      <c r="CJ73" s="357"/>
      <c r="CK73" s="357"/>
      <c r="CL73" s="357"/>
      <c r="CM73" s="357"/>
      <c r="CN73" s="357"/>
      <c r="CO73" s="357"/>
      <c r="CP73" s="357"/>
      <c r="CQ73" s="357"/>
      <c r="CR73" s="357"/>
      <c r="CS73" s="357"/>
      <c r="CT73" s="357"/>
      <c r="CU73" s="358"/>
      <c r="CV73" s="67"/>
      <c r="CW73" s="915"/>
      <c r="CX73" s="916"/>
      <c r="CY73" s="916"/>
      <c r="CZ73" s="916"/>
      <c r="DA73" s="916"/>
      <c r="DB73" s="917"/>
    </row>
    <row r="74" spans="2:106" ht="32.5" customHeight="1">
      <c r="B74" s="893"/>
      <c r="C74" s="893"/>
      <c r="D74" s="894"/>
      <c r="E74" s="888" t="s">
        <v>280</v>
      </c>
      <c r="F74" s="889"/>
      <c r="G74" s="889"/>
      <c r="H74" s="889"/>
      <c r="I74" s="890"/>
      <c r="J74" s="364" t="str">
        <f>IF(AND('MAPA DE RIESGOS'!$AP78="Media",'MAPA DE RIESGOS'!$AR78="Leve"),CONCATENATE("R",'MAPA DE RIESGOS'!$H78,"C",'MAPA DE RIESGOS'!$AF78),"")</f>
        <v/>
      </c>
      <c r="K74" s="365" t="str">
        <f>IF(AND('MAPA DE RIESGOS'!$AP79="Media",'MAPA DE RIESGOS'!$AR79="Leve"),CONCATENATE("R",'MAPA DE RIESGOS'!$H79,"C",'MAPA DE RIESGOS'!$AF79),"")</f>
        <v/>
      </c>
      <c r="L74" s="365" t="str">
        <f>IF(AND('MAPA DE RIESGOS'!$AP80="Media",'MAPA DE RIESGOS'!$AR80="Leve"),CONCATENATE("R",'MAPA DE RIESGOS'!$H80,"C",'MAPA DE RIESGOS'!$AF80),"")</f>
        <v/>
      </c>
      <c r="M74" s="365" t="str">
        <f>IF(AND('MAPA DE RIESGOS'!$AP81="Media",'MAPA DE RIESGOS'!$AR81="Leve"),CONCATENATE("R",'MAPA DE RIESGOS'!$H81,"C",'MAPA DE RIESGOS'!$AF81),"")</f>
        <v/>
      </c>
      <c r="N74" s="365" t="str">
        <f>IF(AND('MAPA DE RIESGOS'!$AP82="Media",'MAPA DE RIESGOS'!$AR82="Leve"),CONCATENATE("R",'MAPA DE RIESGOS'!$H82,"C",'MAPA DE RIESGOS'!$AF82),"")</f>
        <v/>
      </c>
      <c r="O74" s="365" t="str">
        <f>IF(AND('MAPA DE RIESGOS'!$AP83="Media",'MAPA DE RIESGOS'!$AR83="Leve"),CONCATENATE("R",'MAPA DE RIESGOS'!$H83,"C",'MAPA DE RIESGOS'!$AF83),"")</f>
        <v/>
      </c>
      <c r="P74" s="365" t="str">
        <f>IF(AND('MAPA DE RIESGOS'!$AP84="Media",'MAPA DE RIESGOS'!$AR84="Leve"),CONCATENATE("R",'MAPA DE RIESGOS'!$H84,"C",'MAPA DE RIESGOS'!$AF84),"")</f>
        <v/>
      </c>
      <c r="Q74" s="365" t="str">
        <f>IF(AND('MAPA DE RIESGOS'!$AP85="Media",'MAPA DE RIESGOS'!$AR85="Leve"),CONCATENATE("R",'MAPA DE RIESGOS'!$H85,"C",'MAPA DE RIESGOS'!$AF85),"")</f>
        <v/>
      </c>
      <c r="R74" s="365" t="str">
        <f>IF(AND('MAPA DE RIESGOS'!$AP86="Media",'MAPA DE RIESGOS'!$AR86="Leve"),CONCATENATE("R",'MAPA DE RIESGOS'!$H86,"C",'MAPA DE RIESGOS'!$AF86),"")</f>
        <v/>
      </c>
      <c r="S74" s="365" t="str">
        <f>IF(AND('MAPA DE RIESGOS'!$AP87="Media",'MAPA DE RIESGOS'!$AR87="Leve"),CONCATENATE("R",'MAPA DE RIESGOS'!$H87,"C",'MAPA DE RIESGOS'!$AF87),"")</f>
        <v/>
      </c>
      <c r="T74" s="365" t="str">
        <f>IF(AND('MAPA DE RIESGOS'!$AP88="Media",'MAPA DE RIESGOS'!$AR88="Leve"),CONCATENATE("R",'MAPA DE RIESGOS'!$H88,"C",'MAPA DE RIESGOS'!$AF88),"")</f>
        <v/>
      </c>
      <c r="U74" s="365" t="str">
        <f>IF(AND('MAPA DE RIESGOS'!$AP89="Media",'MAPA DE RIESGOS'!$AR89="Leve"),CONCATENATE("R",'MAPA DE RIESGOS'!$H89,"C",'MAPA DE RIESGOS'!$AF89),"")</f>
        <v/>
      </c>
      <c r="V74" s="365" t="str">
        <f>IF(AND('MAPA DE RIESGOS'!$AP90="Media",'MAPA DE RIESGOS'!$AR90="Leve"),CONCATENATE("R",'MAPA DE RIESGOS'!$H90,"C",'MAPA DE RIESGOS'!$AF90),"")</f>
        <v/>
      </c>
      <c r="W74" s="365" t="str">
        <f>IF(AND('MAPA DE RIESGOS'!$AP91="Media",'MAPA DE RIESGOS'!$AR91="Leve"),CONCATENATE("R",'MAPA DE RIESGOS'!$H91,"C",'MAPA DE RIESGOS'!$AF91),"")</f>
        <v/>
      </c>
      <c r="X74" s="365" t="str">
        <f>IF(AND('MAPA DE RIESGOS'!$AP92="Media",'MAPA DE RIESGOS'!$AR92="Leve"),CONCATENATE("R",'MAPA DE RIESGOS'!$H92,"C",'MAPA DE RIESGOS'!$AF92),"")</f>
        <v/>
      </c>
      <c r="Y74" s="365" t="str">
        <f>IF(AND('MAPA DE RIESGOS'!$AP93="Media",'MAPA DE RIESGOS'!$AR93="Leve"),CONCATENATE("R",'MAPA DE RIESGOS'!$H93,"C",'MAPA DE RIESGOS'!$AF93),"")</f>
        <v/>
      </c>
      <c r="Z74" s="365" t="str">
        <f>IF(AND('MAPA DE RIESGOS'!$AP94="Media",'MAPA DE RIESGOS'!$AR94="Leve"),CONCATENATE("R",'MAPA DE RIESGOS'!$H94,"C",'MAPA DE RIESGOS'!$AF94),"")</f>
        <v/>
      </c>
      <c r="AA74" s="365" t="str">
        <f>IF(AND('MAPA DE RIESGOS'!$AP95="Media",'MAPA DE RIESGOS'!$AR95="Leve"),CONCATENATE("R",'MAPA DE RIESGOS'!$H95,"C",'MAPA DE RIESGOS'!$AF95),"")</f>
        <v/>
      </c>
      <c r="AB74" s="364" t="str">
        <f>IF(AND('MAPA DE RIESGOS'!$AP78="Media",'MAPA DE RIESGOS'!$AR78="Menor"),CONCATENATE("R",'MAPA DE RIESGOS'!$H78,"C",'MAPA DE RIESGOS'!$AF78),"")</f>
        <v/>
      </c>
      <c r="AC74" s="365" t="str">
        <f>IF(AND('MAPA DE RIESGOS'!$AP79="Media",'MAPA DE RIESGOS'!$AR79="Menor"),CONCATENATE("R",'MAPA DE RIESGOS'!$H79,"C",'MAPA DE RIESGOS'!$AF79),"")</f>
        <v/>
      </c>
      <c r="AD74" s="365" t="str">
        <f>IF(AND('MAPA DE RIESGOS'!$AP80="Media",'MAPA DE RIESGOS'!$AR80="Menor"),CONCATENATE("R",'MAPA DE RIESGOS'!$H80,"C",'MAPA DE RIESGOS'!$AF80),"")</f>
        <v/>
      </c>
      <c r="AE74" s="365" t="str">
        <f>IF(AND('MAPA DE RIESGOS'!$AP81="Media",'MAPA DE RIESGOS'!$AR81="Menor"),CONCATENATE("R",'MAPA DE RIESGOS'!$H81,"C",'MAPA DE RIESGOS'!$AF81),"")</f>
        <v/>
      </c>
      <c r="AF74" s="365" t="str">
        <f>IF(AND('MAPA DE RIESGOS'!$AP82="Media",'MAPA DE RIESGOS'!$AR82="Menor"),CONCATENATE("R",'MAPA DE RIESGOS'!$H82,"C",'MAPA DE RIESGOS'!$AF82),"")</f>
        <v/>
      </c>
      <c r="AG74" s="365" t="str">
        <f>IF(AND('MAPA DE RIESGOS'!$AP83="Media",'MAPA DE RIESGOS'!$AR83="Menor"),CONCATENATE("R",'MAPA DE RIESGOS'!$H83,"C",'MAPA DE RIESGOS'!$AF83),"")</f>
        <v/>
      </c>
      <c r="AH74" s="365" t="str">
        <f>IF(AND('MAPA DE RIESGOS'!$AP84="Media",'MAPA DE RIESGOS'!$AR84="Menor"),CONCATENATE("R",'MAPA DE RIESGOS'!$H84,"C",'MAPA DE RIESGOS'!$AF84),"")</f>
        <v/>
      </c>
      <c r="AI74" s="365" t="str">
        <f>IF(AND('MAPA DE RIESGOS'!$AP85="Media",'MAPA DE RIESGOS'!$AR85="Menor"),CONCATENATE("R",'MAPA DE RIESGOS'!$H85,"C",'MAPA DE RIESGOS'!$AF85),"")</f>
        <v/>
      </c>
      <c r="AJ74" s="365" t="str">
        <f>IF(AND('MAPA DE RIESGOS'!$AP86="Media",'MAPA DE RIESGOS'!$AR86="Menor"),CONCATENATE("R",'MAPA DE RIESGOS'!$H86,"C",'MAPA DE RIESGOS'!$AF86),"")</f>
        <v/>
      </c>
      <c r="AK74" s="365" t="str">
        <f>IF(AND('MAPA DE RIESGOS'!$AP87="Media",'MAPA DE RIESGOS'!$AR87="Menor"),CONCATENATE("R",'MAPA DE RIESGOS'!$H87,"C",'MAPA DE RIESGOS'!$AF87),"")</f>
        <v/>
      </c>
      <c r="AL74" s="365" t="str">
        <f>IF(AND('MAPA DE RIESGOS'!$AP88="Media",'MAPA DE RIESGOS'!$AR88="Menor"),CONCATENATE("R",'MAPA DE RIESGOS'!$H88,"C",'MAPA DE RIESGOS'!$AF88),"")</f>
        <v/>
      </c>
      <c r="AM74" s="365" t="str">
        <f>IF(AND('MAPA DE RIESGOS'!$AP89="Media",'MAPA DE RIESGOS'!$AR89="Menor"),CONCATENATE("R",'MAPA DE RIESGOS'!$H89,"C",'MAPA DE RIESGOS'!$AF89),"")</f>
        <v/>
      </c>
      <c r="AN74" s="365" t="str">
        <f>IF(AND('MAPA DE RIESGOS'!$AP90="Media",'MAPA DE RIESGOS'!$AR90="Menor"),CONCATENATE("R",'MAPA DE RIESGOS'!$H90,"C",'MAPA DE RIESGOS'!$AF90),"")</f>
        <v/>
      </c>
      <c r="AO74" s="365" t="str">
        <f>IF(AND('MAPA DE RIESGOS'!$AP91="Media",'MAPA DE RIESGOS'!$AR91="Menor"),CONCATENATE("R",'MAPA DE RIESGOS'!$H91,"C",'MAPA DE RIESGOS'!$AF91),"")</f>
        <v/>
      </c>
      <c r="AP74" s="365" t="str">
        <f>IF(AND('MAPA DE RIESGOS'!$AP92="Media",'MAPA DE RIESGOS'!$AR92="Menor"),CONCATENATE("R",'MAPA DE RIESGOS'!$H92,"C",'MAPA DE RIESGOS'!$AF92),"")</f>
        <v/>
      </c>
      <c r="AQ74" s="365" t="str">
        <f>IF(AND('MAPA DE RIESGOS'!$AP93="Media",'MAPA DE RIESGOS'!$AR93="Menor"),CONCATENATE("R",'MAPA DE RIESGOS'!$H93,"C",'MAPA DE RIESGOS'!$AF93),"")</f>
        <v/>
      </c>
      <c r="AR74" s="365" t="str">
        <f>IF(AND('MAPA DE RIESGOS'!$AP94="Media",'MAPA DE RIESGOS'!$AR94="Menor"),CONCATENATE("R",'MAPA DE RIESGOS'!$H94,"C",'MAPA DE RIESGOS'!$AF94),"")</f>
        <v/>
      </c>
      <c r="AS74" s="365" t="str">
        <f>IF(AND('MAPA DE RIESGOS'!$AP95="Media",'MAPA DE RIESGOS'!$AR95="Menor"),CONCATENATE("R",'MAPA DE RIESGOS'!$H95,"C",'MAPA DE RIESGOS'!$AF95),"")</f>
        <v/>
      </c>
      <c r="AT74" s="364" t="str">
        <f>IF(AND('MAPA DE RIESGOS'!$AP78="Media",'MAPA DE RIESGOS'!$AR78="Moderado"),CONCATENATE("R",'MAPA DE RIESGOS'!$H78,"C",'MAPA DE RIESGOS'!$AF78),"")</f>
        <v/>
      </c>
      <c r="AU74" s="365" t="str">
        <f>IF(AND('MAPA DE RIESGOS'!$AP79="Media",'MAPA DE RIESGOS'!$AR79="Moderado"),CONCATENATE("R",'MAPA DE RIESGOS'!$H79,"C",'MAPA DE RIESGOS'!$AF79),"")</f>
        <v/>
      </c>
      <c r="AV74" s="365" t="str">
        <f>IF(AND('MAPA DE RIESGOS'!$AP80="Media",'MAPA DE RIESGOS'!$AR80="Moderado"),CONCATENATE("R",'MAPA DE RIESGOS'!$H80,"C",'MAPA DE RIESGOS'!$AF80),"")</f>
        <v/>
      </c>
      <c r="AW74" s="365" t="str">
        <f>IF(AND('MAPA DE RIESGOS'!$AP81="Media",'MAPA DE RIESGOS'!$AR81="Moderado"),CONCATENATE("R",'MAPA DE RIESGOS'!$H81,"C",'MAPA DE RIESGOS'!$AF81),"")</f>
        <v/>
      </c>
      <c r="AX74" s="365" t="str">
        <f>IF(AND('MAPA DE RIESGOS'!$AP82="Media",'MAPA DE RIESGOS'!$AR82="Moderado"),CONCATENATE("R",'MAPA DE RIESGOS'!$H82,"C",'MAPA DE RIESGOS'!$AF82),"")</f>
        <v/>
      </c>
      <c r="AY74" s="365" t="str">
        <f>IF(AND('MAPA DE RIESGOS'!$AP83="Media",'MAPA DE RIESGOS'!$AR83="Moderado"),CONCATENATE("R",'MAPA DE RIESGOS'!$H83,"C",'MAPA DE RIESGOS'!$AF83),"")</f>
        <v/>
      </c>
      <c r="AZ74" s="365" t="str">
        <f>IF(AND('MAPA DE RIESGOS'!$AP84="Media",'MAPA DE RIESGOS'!$AR84="Moderado"),CONCATENATE("R",'MAPA DE RIESGOS'!$H84,"C",'MAPA DE RIESGOS'!$AF84),"")</f>
        <v/>
      </c>
      <c r="BA74" s="365" t="str">
        <f>IF(AND('MAPA DE RIESGOS'!$AP85="Media",'MAPA DE RIESGOS'!$AR85="Moderado"),CONCATENATE("R",'MAPA DE RIESGOS'!$H85,"C",'MAPA DE RIESGOS'!$AF85),"")</f>
        <v/>
      </c>
      <c r="BB74" s="365" t="str">
        <f>IF(AND('MAPA DE RIESGOS'!$AP86="Media",'MAPA DE RIESGOS'!$AR86="Moderado"),CONCATENATE("R",'MAPA DE RIESGOS'!$H86,"C",'MAPA DE RIESGOS'!$AF86),"")</f>
        <v/>
      </c>
      <c r="BC74" s="365" t="str">
        <f>IF(AND('MAPA DE RIESGOS'!$AP87="Media",'MAPA DE RIESGOS'!$AR87="Moderado"),CONCATENATE("R",'MAPA DE RIESGOS'!$H87,"C",'MAPA DE RIESGOS'!$AF87),"")</f>
        <v/>
      </c>
      <c r="BD74" s="365" t="str">
        <f>IF(AND('MAPA DE RIESGOS'!$AP88="Media",'MAPA DE RIESGOS'!$AR88="Moderado"),CONCATENATE("R",'MAPA DE RIESGOS'!$H88,"C",'MAPA DE RIESGOS'!$AF88),"")</f>
        <v/>
      </c>
      <c r="BE74" s="365" t="str">
        <f>IF(AND('MAPA DE RIESGOS'!$AP89="Media",'MAPA DE RIESGOS'!$AR89="Moderado"),CONCATENATE("R",'MAPA DE RIESGOS'!$H89,"C",'MAPA DE RIESGOS'!$AF89),"")</f>
        <v/>
      </c>
      <c r="BF74" s="365" t="str">
        <f>IF(AND('MAPA DE RIESGOS'!$AP90="Media",'MAPA DE RIESGOS'!$AR90="Moderado"),CONCATENATE("R",'MAPA DE RIESGOS'!$H90,"C",'MAPA DE RIESGOS'!$AF90),"")</f>
        <v/>
      </c>
      <c r="BG74" s="365" t="str">
        <f>IF(AND('MAPA DE RIESGOS'!$AP91="Media",'MAPA DE RIESGOS'!$AR91="Moderado"),CONCATENATE("R",'MAPA DE RIESGOS'!$H91,"C",'MAPA DE RIESGOS'!$AF91),"")</f>
        <v/>
      </c>
      <c r="BH74" s="365" t="str">
        <f>IF(AND('MAPA DE RIESGOS'!$AP92="Media",'MAPA DE RIESGOS'!$AR92="Moderado"),CONCATENATE("R",'MAPA DE RIESGOS'!$H92,"C",'MAPA DE RIESGOS'!$AF92),"")</f>
        <v/>
      </c>
      <c r="BI74" s="365" t="str">
        <f>IF(AND('MAPA DE RIESGOS'!$AP93="Media",'MAPA DE RIESGOS'!$AR93="Moderado"),CONCATENATE("R",'MAPA DE RIESGOS'!$H93,"C",'MAPA DE RIESGOS'!$AF93),"")</f>
        <v/>
      </c>
      <c r="BJ74" s="365" t="str">
        <f>IF(AND('MAPA DE RIESGOS'!$AP94="Media",'MAPA DE RIESGOS'!$AR94="Moderado"),CONCATENATE("R",'MAPA DE RIESGOS'!$H94,"C",'MAPA DE RIESGOS'!$AF94),"")</f>
        <v/>
      </c>
      <c r="BK74" s="366" t="str">
        <f>IF(AND('MAPA DE RIESGOS'!$AP95="Media",'MAPA DE RIESGOS'!$AR95="Moderado"),CONCATENATE("R",'MAPA DE RIESGOS'!$H95,"C",'MAPA DE RIESGOS'!$AF95),"")</f>
        <v/>
      </c>
      <c r="BL74" s="350" t="str">
        <f>IF(AND('MAPA DE RIESGOS'!$AP78="Media",'MAPA DE RIESGOS'!$AR78="Mayor"),CONCATENATE("R",'MAPA DE RIESGOS'!$H78,"C",'MAPA DE RIESGOS'!$AF78),"")</f>
        <v/>
      </c>
      <c r="BM74" s="350" t="str">
        <f>IF(AND('MAPA DE RIESGOS'!$AP79="Media",'MAPA DE RIESGOS'!$AR79="Mayor"),CONCATENATE("R",'MAPA DE RIESGOS'!$H79,"C",'MAPA DE RIESGOS'!$AF79),"")</f>
        <v/>
      </c>
      <c r="BN74" s="350" t="str">
        <f>IF(AND('MAPA DE RIESGOS'!$AP80="Media",'MAPA DE RIESGOS'!$AR80="Mayor"),CONCATENATE("R",'MAPA DE RIESGOS'!$H80,"C",'MAPA DE RIESGOS'!$AF80),"")</f>
        <v/>
      </c>
      <c r="BO74" s="350" t="str">
        <f>IF(AND('MAPA DE RIESGOS'!$AP81="Media",'MAPA DE RIESGOS'!$AR81="Mayor"),CONCATENATE("R",'MAPA DE RIESGOS'!$H81,"C",'MAPA DE RIESGOS'!$AF81),"")</f>
        <v/>
      </c>
      <c r="BP74" s="350" t="str">
        <f>IF(AND('MAPA DE RIESGOS'!$AP82="Media",'MAPA DE RIESGOS'!$AR82="Mayor"),CONCATENATE("R",'MAPA DE RIESGOS'!$H82,"C",'MAPA DE RIESGOS'!$AF82),"")</f>
        <v/>
      </c>
      <c r="BQ74" s="350" t="str">
        <f>IF(AND('MAPA DE RIESGOS'!$AP83="Media",'MAPA DE RIESGOS'!$AR83="Mayor"),CONCATENATE("R",'MAPA DE RIESGOS'!$H83,"C",'MAPA DE RIESGOS'!$AF83),"")</f>
        <v/>
      </c>
      <c r="BR74" s="350" t="str">
        <f>IF(AND('MAPA DE RIESGOS'!$AP84="Media",'MAPA DE RIESGOS'!$AR84="Mayor"),CONCATENATE("R",'MAPA DE RIESGOS'!$H84,"C",'MAPA DE RIESGOS'!$AF84),"")</f>
        <v/>
      </c>
      <c r="BS74" s="350" t="str">
        <f>IF(AND('MAPA DE RIESGOS'!$AP85="Media",'MAPA DE RIESGOS'!$AR85="Mayor"),CONCATENATE("R",'MAPA DE RIESGOS'!$H85,"C",'MAPA DE RIESGOS'!$AF85),"")</f>
        <v/>
      </c>
      <c r="BT74" s="350" t="str">
        <f>IF(AND('MAPA DE RIESGOS'!$AP86="Media",'MAPA DE RIESGOS'!$AR86="Mayor"),CONCATENATE("R",'MAPA DE RIESGOS'!$H86,"C",'MAPA DE RIESGOS'!$AF86),"")</f>
        <v/>
      </c>
      <c r="BU74" s="350" t="str">
        <f>IF(AND('MAPA DE RIESGOS'!$AP87="Media",'MAPA DE RIESGOS'!$AR87="Mayor"),CONCATENATE("R",'MAPA DE RIESGOS'!$H87,"C",'MAPA DE RIESGOS'!$AF87),"")</f>
        <v/>
      </c>
      <c r="BV74" s="350" t="str">
        <f>IF(AND('MAPA DE RIESGOS'!$AP88="Media",'MAPA DE RIESGOS'!$AR88="Mayor"),CONCATENATE("R",'MAPA DE RIESGOS'!$H88,"C",'MAPA DE RIESGOS'!$AF88),"")</f>
        <v/>
      </c>
      <c r="BW74" s="350" t="str">
        <f>IF(AND('MAPA DE RIESGOS'!$AP89="Media",'MAPA DE RIESGOS'!$AR89="Mayor"),CONCATENATE("R",'MAPA DE RIESGOS'!$H89,"C",'MAPA DE RIESGOS'!$AF89),"")</f>
        <v/>
      </c>
      <c r="BX74" s="350" t="str">
        <f>IF(AND('MAPA DE RIESGOS'!$AP90="Media",'MAPA DE RIESGOS'!$AR90="Mayor"),CONCATENATE("R",'MAPA DE RIESGOS'!$H90,"C",'MAPA DE RIESGOS'!$AF90),"")</f>
        <v/>
      </c>
      <c r="BY74" s="350" t="str">
        <f>IF(AND('MAPA DE RIESGOS'!$AP91="Media",'MAPA DE RIESGOS'!$AR91="Mayor"),CONCATENATE("R",'MAPA DE RIESGOS'!$H91,"C",'MAPA DE RIESGOS'!$AF91),"")</f>
        <v/>
      </c>
      <c r="BZ74" s="350" t="str">
        <f>IF(AND('MAPA DE RIESGOS'!$AP92="Media",'MAPA DE RIESGOS'!$AR92="Mayor"),CONCATENATE("R",'MAPA DE RIESGOS'!$H92,"C",'MAPA DE RIESGOS'!$AF92),"")</f>
        <v/>
      </c>
      <c r="CA74" s="350" t="str">
        <f>IF(AND('MAPA DE RIESGOS'!$AP93="Media",'MAPA DE RIESGOS'!$AR93="Mayor"),CONCATENATE("R",'MAPA DE RIESGOS'!$H93,"C",'MAPA DE RIESGOS'!$AF93),"")</f>
        <v/>
      </c>
      <c r="CB74" s="350" t="str">
        <f>IF(AND('MAPA DE RIESGOS'!$AP94="Media",'MAPA DE RIESGOS'!$AR94="Mayor"),CONCATENATE("R",'MAPA DE RIESGOS'!$H94,"C",'MAPA DE RIESGOS'!$AF94),"")</f>
        <v/>
      </c>
      <c r="CC74" s="351" t="str">
        <f>IF(AND('MAPA DE RIESGOS'!$AP95="Media",'MAPA DE RIESGOS'!$AR95="Mayor"),CONCATENATE("R",'MAPA DE RIESGOS'!$H95,"C",'MAPA DE RIESGOS'!$AF95),"")</f>
        <v/>
      </c>
      <c r="CD74" s="352" t="str">
        <f>IF(AND('MAPA DE RIESGOS'!$AP78="Media",'MAPA DE RIESGOS'!$AR78="Catastrófico"),CONCATENATE("R",'MAPA DE RIESGOS'!$H78,"C",'MAPA DE RIESGOS'!$AF78),"")</f>
        <v/>
      </c>
      <c r="CE74" s="352" t="str">
        <f>IF(AND('MAPA DE RIESGOS'!$AP79="Media",'MAPA DE RIESGOS'!$AR79="Catastrófico"),CONCATENATE("R",'MAPA DE RIESGOS'!$H79,"C",'MAPA DE RIESGOS'!$AF79),"")</f>
        <v/>
      </c>
      <c r="CF74" s="352" t="str">
        <f>IF(AND('MAPA DE RIESGOS'!$AP80="Media",'MAPA DE RIESGOS'!$AR80="Catastrófico"),CONCATENATE("R",'MAPA DE RIESGOS'!$H80,"C",'MAPA DE RIESGOS'!$AF80),"")</f>
        <v/>
      </c>
      <c r="CG74" s="352" t="str">
        <f>IF(AND('MAPA DE RIESGOS'!$AP81="Media",'MAPA DE RIESGOS'!$AR81="Catastrófico"),CONCATENATE("R",'MAPA DE RIESGOS'!$H81,"C",'MAPA DE RIESGOS'!$AF81),"")</f>
        <v/>
      </c>
      <c r="CH74" s="352" t="str">
        <f>IF(AND('MAPA DE RIESGOS'!$AP82="Media",'MAPA DE RIESGOS'!$AR82="Catastrófico"),CONCATENATE("R",'MAPA DE RIESGOS'!$H82,"C",'MAPA DE RIESGOS'!$AF82),"")</f>
        <v/>
      </c>
      <c r="CI74" s="352" t="str">
        <f>IF(AND('MAPA DE RIESGOS'!$AP83="Media",'MAPA DE RIESGOS'!$AR83="Catastrófico"),CONCATENATE("R",'MAPA DE RIESGOS'!$H83,"C",'MAPA DE RIESGOS'!$AF83),"")</f>
        <v/>
      </c>
      <c r="CJ74" s="352" t="str">
        <f>IF(AND('MAPA DE RIESGOS'!$AP84="Media",'MAPA DE RIESGOS'!$AR84="Catastrófico"),CONCATENATE("R",'MAPA DE RIESGOS'!$H84,"C",'MAPA DE RIESGOS'!$AF84),"")</f>
        <v/>
      </c>
      <c r="CK74" s="352" t="str">
        <f>IF(AND('MAPA DE RIESGOS'!$AP85="Media",'MAPA DE RIESGOS'!$AR85="Catastrófico"),CONCATENATE("R",'MAPA DE RIESGOS'!$H85,"C",'MAPA DE RIESGOS'!$AF85),"")</f>
        <v/>
      </c>
      <c r="CL74" s="352" t="str">
        <f>IF(AND('MAPA DE RIESGOS'!$AP86="Media",'MAPA DE RIESGOS'!$AR86="Catastrófico"),CONCATENATE("R",'MAPA DE RIESGOS'!$H86,"C",'MAPA DE RIESGOS'!$AF86),"")</f>
        <v/>
      </c>
      <c r="CM74" s="352" t="str">
        <f>IF(AND('MAPA DE RIESGOS'!$AP87="Media",'MAPA DE RIESGOS'!$AR87="Catastrófico"),CONCATENATE("R",'MAPA DE RIESGOS'!$H87,"C",'MAPA DE RIESGOS'!$AF87),"")</f>
        <v/>
      </c>
      <c r="CN74" s="352" t="str">
        <f>IF(AND('MAPA DE RIESGOS'!$AP88="Media",'MAPA DE RIESGOS'!$AR88="Catastrófico"),CONCATENATE("R",'MAPA DE RIESGOS'!$H88,"C",'MAPA DE RIESGOS'!$AF88),"")</f>
        <v/>
      </c>
      <c r="CO74" s="352" t="str">
        <f>IF(AND('MAPA DE RIESGOS'!$AP89="Media",'MAPA DE RIESGOS'!$AR89="Catastrófico"),CONCATENATE("R",'MAPA DE RIESGOS'!$H89,"C",'MAPA DE RIESGOS'!$AF89),"")</f>
        <v/>
      </c>
      <c r="CP74" s="352" t="str">
        <f>IF(AND('MAPA DE RIESGOS'!$AP90="Media",'MAPA DE RIESGOS'!$AR90="Catastrófico"),CONCATENATE("R",'MAPA DE RIESGOS'!$H90,"C",'MAPA DE RIESGOS'!$AF90),"")</f>
        <v/>
      </c>
      <c r="CQ74" s="352" t="str">
        <f>IF(AND('MAPA DE RIESGOS'!$AP91="Media",'MAPA DE RIESGOS'!$AR91="Catastrófico"),CONCATENATE("R",'MAPA DE RIESGOS'!$H91,"C",'MAPA DE RIESGOS'!$AF91),"")</f>
        <v/>
      </c>
      <c r="CR74" s="352" t="str">
        <f>IF(AND('MAPA DE RIESGOS'!$AP92="Media",'MAPA DE RIESGOS'!$AR92="Catastrófico"),CONCATENATE("R",'MAPA DE RIESGOS'!$H92,"C",'MAPA DE RIESGOS'!$AF92),"")</f>
        <v/>
      </c>
      <c r="CS74" s="352" t="str">
        <f>IF(AND('MAPA DE RIESGOS'!$AP93="Media",'MAPA DE RIESGOS'!$AR93="Catastrófico"),CONCATENATE("R",'MAPA DE RIESGOS'!$H93,"C",'MAPA DE RIESGOS'!$AF93),"")</f>
        <v/>
      </c>
      <c r="CT74" s="352" t="str">
        <f>IF(AND('MAPA DE RIESGOS'!$AP94="Media",'MAPA DE RIESGOS'!$AR94="Catastrófico"),CONCATENATE("R",'MAPA DE RIESGOS'!$H94,"C",'MAPA DE RIESGOS'!$AF94),"")</f>
        <v/>
      </c>
      <c r="CU74" s="353" t="str">
        <f>IF(AND('MAPA DE RIESGOS'!$AP95="Media",'MAPA DE RIESGOS'!$AR95="Catastrófico"),CONCATENATE("R",'MAPA DE RIESGOS'!$H95,"C",'MAPA DE RIESGOS'!$AF95),"")</f>
        <v/>
      </c>
      <c r="CV74" s="67"/>
      <c r="CW74" s="906" t="s">
        <v>12</v>
      </c>
      <c r="CX74" s="907"/>
      <c r="CY74" s="907"/>
      <c r="CZ74" s="907"/>
      <c r="DA74" s="907"/>
      <c r="DB74" s="908"/>
    </row>
    <row r="75" spans="2:106" ht="32.5" customHeight="1">
      <c r="B75" s="893"/>
      <c r="C75" s="893"/>
      <c r="D75" s="894"/>
      <c r="E75" s="882"/>
      <c r="F75" s="883"/>
      <c r="G75" s="883"/>
      <c r="H75" s="883"/>
      <c r="I75" s="884"/>
      <c r="J75" s="367" t="str">
        <f>IF(AND('MAPA DE RIESGOS'!$AP96="Media",'MAPA DE RIESGOS'!$AR96="Leve"),CONCATENATE("R",'MAPA DE RIESGOS'!$H96,"C",'MAPA DE RIESGOS'!$AF96),"")</f>
        <v/>
      </c>
      <c r="K75" s="368" t="str">
        <f>IF(AND('MAPA DE RIESGOS'!$AP97="Media",'MAPA DE RIESGOS'!$AR97="Leve"),CONCATENATE("R",'MAPA DE RIESGOS'!$H97,"C",'MAPA DE RIESGOS'!$AF97),"")</f>
        <v/>
      </c>
      <c r="L75" s="368" t="str">
        <f>IF(AND('MAPA DE RIESGOS'!$AP98="Media",'MAPA DE RIESGOS'!$AR98="Leve"),CONCATENATE("R",'MAPA DE RIESGOS'!$H98,"C",'MAPA DE RIESGOS'!$AF98),"")</f>
        <v/>
      </c>
      <c r="M75" s="368" t="str">
        <f>IF(AND('MAPA DE RIESGOS'!$AP99="Media",'MAPA DE RIESGOS'!$AR99="Leve"),CONCATENATE("R",'MAPA DE RIESGOS'!$H99,"C",'MAPA DE RIESGOS'!$AF99),"")</f>
        <v/>
      </c>
      <c r="N75" s="368" t="str">
        <f>IF(AND('MAPA DE RIESGOS'!$AP100="Media",'MAPA DE RIESGOS'!$AR100="Leve"),CONCATENATE("R",'MAPA DE RIESGOS'!$H100,"C",'MAPA DE RIESGOS'!$AF100),"")</f>
        <v/>
      </c>
      <c r="O75" s="368" t="str">
        <f>IF(AND('MAPA DE RIESGOS'!$AP101="Media",'MAPA DE RIESGOS'!$AR101="Leve"),CONCATENATE("R",'MAPA DE RIESGOS'!$H101,"C",'MAPA DE RIESGOS'!$AF101),"")</f>
        <v/>
      </c>
      <c r="P75" s="368" t="str">
        <f>IF(AND('MAPA DE RIESGOS'!$AP102="Media",'MAPA DE RIESGOS'!$AR102="Leve"),CONCATENATE("R",'MAPA DE RIESGOS'!$H102,"C",'MAPA DE RIESGOS'!$AF102),"")</f>
        <v/>
      </c>
      <c r="Q75" s="368" t="str">
        <f>IF(AND('MAPA DE RIESGOS'!$AP103="Media",'MAPA DE RIESGOS'!$AR103="Leve"),CONCATENATE("R",'MAPA DE RIESGOS'!$H103,"C",'MAPA DE RIESGOS'!$AF103),"")</f>
        <v/>
      </c>
      <c r="R75" s="368" t="str">
        <f>IF(AND('MAPA DE RIESGOS'!$AP104="Media",'MAPA DE RIESGOS'!$AR104="Leve"),CONCATENATE("R",'MAPA DE RIESGOS'!$H104,"C",'MAPA DE RIESGOS'!$AF104),"")</f>
        <v/>
      </c>
      <c r="S75" s="368" t="str">
        <f>IF(AND('MAPA DE RIESGOS'!$AP105="Media",'MAPA DE RIESGOS'!$AR105="Leve"),CONCATENATE("R",'MAPA DE RIESGOS'!$H105,"C",'MAPA DE RIESGOS'!$AF105),"")</f>
        <v/>
      </c>
      <c r="T75" s="368" t="str">
        <f>IF(AND('MAPA DE RIESGOS'!$AP106="Media",'MAPA DE RIESGOS'!$AR106="Leve"),CONCATENATE("R",'MAPA DE RIESGOS'!$H106,"C",'MAPA DE RIESGOS'!$AF106),"")</f>
        <v/>
      </c>
      <c r="U75" s="368" t="str">
        <f>IF(AND('MAPA DE RIESGOS'!$AP107="Media",'MAPA DE RIESGOS'!$AR107="Leve"),CONCATENATE("R",'MAPA DE RIESGOS'!$H107,"C",'MAPA DE RIESGOS'!$AF107),"")</f>
        <v/>
      </c>
      <c r="V75" s="368" t="str">
        <f>IF(AND('MAPA DE RIESGOS'!$AP108="Media",'MAPA DE RIESGOS'!$AR108="Leve"),CONCATENATE("R",'MAPA DE RIESGOS'!$H108,"C",'MAPA DE RIESGOS'!$AF108),"")</f>
        <v/>
      </c>
      <c r="W75" s="368" t="str">
        <f>IF(AND('MAPA DE RIESGOS'!$AP109="Media",'MAPA DE RIESGOS'!$AR109="Leve"),CONCATENATE("R",'MAPA DE RIESGOS'!$H109,"C",'MAPA DE RIESGOS'!$AF109),"")</f>
        <v/>
      </c>
      <c r="X75" s="368" t="str">
        <f>IF(AND('MAPA DE RIESGOS'!$AP110="Media",'MAPA DE RIESGOS'!$AR110="Leve"),CONCATENATE("R",'MAPA DE RIESGOS'!$H110,"C",'MAPA DE RIESGOS'!$AF110),"")</f>
        <v/>
      </c>
      <c r="Y75" s="368" t="str">
        <f>IF(AND('MAPA DE RIESGOS'!$AP111="Media",'MAPA DE RIESGOS'!$AR111="Leve"),CONCATENATE("R",'MAPA DE RIESGOS'!$H111,"C",'MAPA DE RIESGOS'!$AF111),"")</f>
        <v/>
      </c>
      <c r="Z75" s="368" t="str">
        <f>IF(AND('MAPA DE RIESGOS'!$AP112="Media",'MAPA DE RIESGOS'!$AR112="Leve"),CONCATENATE("R",'MAPA DE RIESGOS'!$H112,"C",'MAPA DE RIESGOS'!$AF112),"")</f>
        <v/>
      </c>
      <c r="AA75" s="368" t="str">
        <f>IF(AND('MAPA DE RIESGOS'!$AP113="Media",'MAPA DE RIESGOS'!$AR113="Leve"),CONCATENATE("R",'MAPA DE RIESGOS'!$H113,"C",'MAPA DE RIESGOS'!$AF113),"")</f>
        <v/>
      </c>
      <c r="AB75" s="367" t="str">
        <f>IF(AND('MAPA DE RIESGOS'!$AP96="Media",'MAPA DE RIESGOS'!$AR96="Menor"),CONCATENATE("R",'MAPA DE RIESGOS'!$H96,"C",'MAPA DE RIESGOS'!$AF96),"")</f>
        <v/>
      </c>
      <c r="AC75" s="368" t="str">
        <f>IF(AND('MAPA DE RIESGOS'!$AP97="Media",'MAPA DE RIESGOS'!$AR97="Menor"),CONCATENATE("R",'MAPA DE RIESGOS'!$H97,"C",'MAPA DE RIESGOS'!$AF97),"")</f>
        <v/>
      </c>
      <c r="AD75" s="368" t="str">
        <f>IF(AND('MAPA DE RIESGOS'!$AP98="Media",'MAPA DE RIESGOS'!$AR98="Menor"),CONCATENATE("R",'MAPA DE RIESGOS'!$H98,"C",'MAPA DE RIESGOS'!$AF98),"")</f>
        <v/>
      </c>
      <c r="AE75" s="368" t="str">
        <f>IF(AND('MAPA DE RIESGOS'!$AP99="Media",'MAPA DE RIESGOS'!$AR99="Menor"),CONCATENATE("R",'MAPA DE RIESGOS'!$H99,"C",'MAPA DE RIESGOS'!$AF99),"")</f>
        <v/>
      </c>
      <c r="AF75" s="368" t="str">
        <f>IF(AND('MAPA DE RIESGOS'!$AP100="Media",'MAPA DE RIESGOS'!$AR100="Menor"),CONCATENATE("R",'MAPA DE RIESGOS'!$H100,"C",'MAPA DE RIESGOS'!$AF100),"")</f>
        <v/>
      </c>
      <c r="AG75" s="368" t="str">
        <f>IF(AND('MAPA DE RIESGOS'!$AP101="Media",'MAPA DE RIESGOS'!$AR101="Menor"),CONCATENATE("R",'MAPA DE RIESGOS'!$H101,"C",'MAPA DE RIESGOS'!$AF101),"")</f>
        <v/>
      </c>
      <c r="AH75" s="368" t="str">
        <f>IF(AND('MAPA DE RIESGOS'!$AP102="Media",'MAPA DE RIESGOS'!$AR102="Menor"),CONCATENATE("R",'MAPA DE RIESGOS'!$H102,"C",'MAPA DE RIESGOS'!$AF102),"")</f>
        <v/>
      </c>
      <c r="AI75" s="368" t="str">
        <f>IF(AND('MAPA DE RIESGOS'!$AP103="Media",'MAPA DE RIESGOS'!$AR103="Menor"),CONCATENATE("R",'MAPA DE RIESGOS'!$H103,"C",'MAPA DE RIESGOS'!$AF103),"")</f>
        <v/>
      </c>
      <c r="AJ75" s="368" t="str">
        <f>IF(AND('MAPA DE RIESGOS'!$AP104="Media",'MAPA DE RIESGOS'!$AR104="Menor"),CONCATENATE("R",'MAPA DE RIESGOS'!$H104,"C",'MAPA DE RIESGOS'!$AF104),"")</f>
        <v/>
      </c>
      <c r="AK75" s="368" t="str">
        <f>IF(AND('MAPA DE RIESGOS'!$AP105="Media",'MAPA DE RIESGOS'!$AR105="Menor"),CONCATENATE("R",'MAPA DE RIESGOS'!$H105,"C",'MAPA DE RIESGOS'!$AF105),"")</f>
        <v/>
      </c>
      <c r="AL75" s="368" t="str">
        <f>IF(AND('MAPA DE RIESGOS'!$AP106="Media",'MAPA DE RIESGOS'!$AR106="Menor"),CONCATENATE("R",'MAPA DE RIESGOS'!$H106,"C",'MAPA DE RIESGOS'!$AF106),"")</f>
        <v/>
      </c>
      <c r="AM75" s="368" t="str">
        <f>IF(AND('MAPA DE RIESGOS'!$AP107="Media",'MAPA DE RIESGOS'!$AR107="Menor"),CONCATENATE("R",'MAPA DE RIESGOS'!$H107,"C",'MAPA DE RIESGOS'!$AF107),"")</f>
        <v/>
      </c>
      <c r="AN75" s="368" t="str">
        <f>IF(AND('MAPA DE RIESGOS'!$AP108="Media",'MAPA DE RIESGOS'!$AR108="Menor"),CONCATENATE("R",'MAPA DE RIESGOS'!$H108,"C",'MAPA DE RIESGOS'!$AF108),"")</f>
        <v/>
      </c>
      <c r="AO75" s="368" t="str">
        <f>IF(AND('MAPA DE RIESGOS'!$AP109="Media",'MAPA DE RIESGOS'!$AR109="Menor"),CONCATENATE("R",'MAPA DE RIESGOS'!$H109,"C",'MAPA DE RIESGOS'!$AF109),"")</f>
        <v/>
      </c>
      <c r="AP75" s="368" t="str">
        <f>IF(AND('MAPA DE RIESGOS'!$AP110="Media",'MAPA DE RIESGOS'!$AR110="Menor"),CONCATENATE("R",'MAPA DE RIESGOS'!$H110,"C",'MAPA DE RIESGOS'!$AF110),"")</f>
        <v/>
      </c>
      <c r="AQ75" s="368" t="str">
        <f>IF(AND('MAPA DE RIESGOS'!$AP111="Media",'MAPA DE RIESGOS'!$AR111="Menor"),CONCATENATE("R",'MAPA DE RIESGOS'!$H111,"C",'MAPA DE RIESGOS'!$AF111),"")</f>
        <v/>
      </c>
      <c r="AR75" s="368" t="str">
        <f>IF(AND('MAPA DE RIESGOS'!$AP112="Media",'MAPA DE RIESGOS'!$AR112="Menor"),CONCATENATE("R",'MAPA DE RIESGOS'!$H112,"C",'MAPA DE RIESGOS'!$AF112),"")</f>
        <v/>
      </c>
      <c r="AS75" s="368" t="str">
        <f>IF(AND('MAPA DE RIESGOS'!$AP113="Media",'MAPA DE RIESGOS'!$AR113="Menor"),CONCATENATE("R",'MAPA DE RIESGOS'!$H113,"C",'MAPA DE RIESGOS'!$AF113),"")</f>
        <v/>
      </c>
      <c r="AT75" s="367" t="str">
        <f>IF(AND('MAPA DE RIESGOS'!$AP96="Media",'MAPA DE RIESGOS'!$AR96="Moderado"),CONCATENATE("R",'MAPA DE RIESGOS'!$H96,"C",'MAPA DE RIESGOS'!$AF96),"")</f>
        <v/>
      </c>
      <c r="AU75" s="368" t="str">
        <f>IF(AND('MAPA DE RIESGOS'!$AP97="Media",'MAPA DE RIESGOS'!$AR97="Moderado"),CONCATENATE("R",'MAPA DE RIESGOS'!$H97,"C",'MAPA DE RIESGOS'!$AF97),"")</f>
        <v/>
      </c>
      <c r="AV75" s="368" t="str">
        <f>IF(AND('MAPA DE RIESGOS'!$AP98="Media",'MAPA DE RIESGOS'!$AR98="Moderado"),CONCATENATE("R",'MAPA DE RIESGOS'!$H98,"C",'MAPA DE RIESGOS'!$AF98),"")</f>
        <v/>
      </c>
      <c r="AW75" s="368" t="str">
        <f>IF(AND('MAPA DE RIESGOS'!$AP99="Media",'MAPA DE RIESGOS'!$AR99="Moderado"),CONCATENATE("R",'MAPA DE RIESGOS'!$H99,"C",'MAPA DE RIESGOS'!$AF99),"")</f>
        <v/>
      </c>
      <c r="AX75" s="368" t="str">
        <f>IF(AND('MAPA DE RIESGOS'!$AP100="Media",'MAPA DE RIESGOS'!$AR100="Moderado"),CONCATENATE("R",'MAPA DE RIESGOS'!$H100,"C",'MAPA DE RIESGOS'!$AF100),"")</f>
        <v/>
      </c>
      <c r="AY75" s="368" t="str">
        <f>IF(AND('MAPA DE RIESGOS'!$AP101="Media",'MAPA DE RIESGOS'!$AR101="Moderado"),CONCATENATE("R",'MAPA DE RIESGOS'!$H101,"C",'MAPA DE RIESGOS'!$AF101),"")</f>
        <v/>
      </c>
      <c r="AZ75" s="368" t="str">
        <f>IF(AND('MAPA DE RIESGOS'!$AP102="Media",'MAPA DE RIESGOS'!$AR102="Moderado"),CONCATENATE("R",'MAPA DE RIESGOS'!$H102,"C",'MAPA DE RIESGOS'!$AF102),"")</f>
        <v/>
      </c>
      <c r="BA75" s="368" t="str">
        <f>IF(AND('MAPA DE RIESGOS'!$AP103="Media",'MAPA DE RIESGOS'!$AR103="Moderado"),CONCATENATE("R",'MAPA DE RIESGOS'!$H103,"C",'MAPA DE RIESGOS'!$AF103),"")</f>
        <v/>
      </c>
      <c r="BB75" s="368" t="str">
        <f>IF(AND('MAPA DE RIESGOS'!$AP104="Media",'MAPA DE RIESGOS'!$AR104="Moderado"),CONCATENATE("R",'MAPA DE RIESGOS'!$H104,"C",'MAPA DE RIESGOS'!$AF104),"")</f>
        <v/>
      </c>
      <c r="BC75" s="368" t="str">
        <f>IF(AND('MAPA DE RIESGOS'!$AP105="Media",'MAPA DE RIESGOS'!$AR105="Moderado"),CONCATENATE("R",'MAPA DE RIESGOS'!$H105,"C",'MAPA DE RIESGOS'!$AF105),"")</f>
        <v/>
      </c>
      <c r="BD75" s="368" t="str">
        <f>IF(AND('MAPA DE RIESGOS'!$AP106="Media",'MAPA DE RIESGOS'!$AR106="Moderado"),CONCATENATE("R",'MAPA DE RIESGOS'!$H106,"C",'MAPA DE RIESGOS'!$AF106),"")</f>
        <v/>
      </c>
      <c r="BE75" s="368" t="str">
        <f>IF(AND('MAPA DE RIESGOS'!$AP107="Media",'MAPA DE RIESGOS'!$AR107="Moderado"),CONCATENATE("R",'MAPA DE RIESGOS'!$H107,"C",'MAPA DE RIESGOS'!$AF107),"")</f>
        <v/>
      </c>
      <c r="BF75" s="368" t="str">
        <f>IF(AND('MAPA DE RIESGOS'!$AP108="Media",'MAPA DE RIESGOS'!$AR108="Moderado"),CONCATENATE("R",'MAPA DE RIESGOS'!$H108,"C",'MAPA DE RIESGOS'!$AF108),"")</f>
        <v/>
      </c>
      <c r="BG75" s="368" t="str">
        <f>IF(AND('MAPA DE RIESGOS'!$AP109="Media",'MAPA DE RIESGOS'!$AR109="Moderado"),CONCATENATE("R",'MAPA DE RIESGOS'!$H109,"C",'MAPA DE RIESGOS'!$AF109),"")</f>
        <v/>
      </c>
      <c r="BH75" s="368" t="str">
        <f>IF(AND('MAPA DE RIESGOS'!$AP110="Media",'MAPA DE RIESGOS'!$AR110="Moderado"),CONCATENATE("R",'MAPA DE RIESGOS'!$H110,"C",'MAPA DE RIESGOS'!$AF110),"")</f>
        <v/>
      </c>
      <c r="BI75" s="368" t="str">
        <f>IF(AND('MAPA DE RIESGOS'!$AP111="Media",'MAPA DE RIESGOS'!$AR111="Moderado"),CONCATENATE("R",'MAPA DE RIESGOS'!$H111,"C",'MAPA DE RIESGOS'!$AF111),"")</f>
        <v/>
      </c>
      <c r="BJ75" s="368" t="str">
        <f>IF(AND('MAPA DE RIESGOS'!$AP112="Media",'MAPA DE RIESGOS'!$AR112="Moderado"),CONCATENATE("R",'MAPA DE RIESGOS'!$H112,"C",'MAPA DE RIESGOS'!$AF112),"")</f>
        <v/>
      </c>
      <c r="BK75" s="369" t="str">
        <f>IF(AND('MAPA DE RIESGOS'!$AP113="Media",'MAPA DE RIESGOS'!$AR113="Moderado"),CONCATENATE("R",'MAPA DE RIESGOS'!$H113,"C",'MAPA DE RIESGOS'!$AF113),"")</f>
        <v/>
      </c>
      <c r="BL75" s="355" t="str">
        <f>IF(AND('MAPA DE RIESGOS'!$AP96="Media",'MAPA DE RIESGOS'!$AR96="Mayor"),CONCATENATE("R",'MAPA DE RIESGOS'!$H96,"C",'MAPA DE RIESGOS'!$AF96),"")</f>
        <v/>
      </c>
      <c r="BM75" s="355" t="str">
        <f>IF(AND('MAPA DE RIESGOS'!$AP97="Media",'MAPA DE RIESGOS'!$AR97="Mayor"),CONCATENATE("R",'MAPA DE RIESGOS'!$H97,"C",'MAPA DE RIESGOS'!$AF97),"")</f>
        <v/>
      </c>
      <c r="BN75" s="355" t="str">
        <f>IF(AND('MAPA DE RIESGOS'!$AP98="Media",'MAPA DE RIESGOS'!$AR98="Mayor"),CONCATENATE("R",'MAPA DE RIESGOS'!$H98,"C",'MAPA DE RIESGOS'!$AF98),"")</f>
        <v/>
      </c>
      <c r="BO75" s="355" t="str">
        <f>IF(AND('MAPA DE RIESGOS'!$AP99="Media",'MAPA DE RIESGOS'!$AR99="Mayor"),CONCATENATE("R",'MAPA DE RIESGOS'!$H99,"C",'MAPA DE RIESGOS'!$AF99),"")</f>
        <v/>
      </c>
      <c r="BP75" s="355" t="str">
        <f>IF(AND('MAPA DE RIESGOS'!$AP100="Media",'MAPA DE RIESGOS'!$AR100="Mayor"),CONCATENATE("R",'MAPA DE RIESGOS'!$H100,"C",'MAPA DE RIESGOS'!$AF100),"")</f>
        <v/>
      </c>
      <c r="BQ75" s="355" t="str">
        <f>IF(AND('MAPA DE RIESGOS'!$AP101="Media",'MAPA DE RIESGOS'!$AR101="Mayor"),CONCATENATE("R",'MAPA DE RIESGOS'!$H101,"C",'MAPA DE RIESGOS'!$AF101),"")</f>
        <v/>
      </c>
      <c r="BR75" s="355" t="str">
        <f>IF(AND('MAPA DE RIESGOS'!$AP102="Media",'MAPA DE RIESGOS'!$AR102="Mayor"),CONCATENATE("R",'MAPA DE RIESGOS'!$H102,"C",'MAPA DE RIESGOS'!$AF102),"")</f>
        <v/>
      </c>
      <c r="BS75" s="355" t="str">
        <f>IF(AND('MAPA DE RIESGOS'!$AP103="Media",'MAPA DE RIESGOS'!$AR103="Mayor"),CONCATENATE("R",'MAPA DE RIESGOS'!$H103,"C",'MAPA DE RIESGOS'!$AF103),"")</f>
        <v/>
      </c>
      <c r="BT75" s="355" t="str">
        <f>IF(AND('MAPA DE RIESGOS'!$AP104="Media",'MAPA DE RIESGOS'!$AR104="Mayor"),CONCATENATE("R",'MAPA DE RIESGOS'!$H104,"C",'MAPA DE RIESGOS'!$AF104),"")</f>
        <v/>
      </c>
      <c r="BU75" s="355" t="str">
        <f>IF(AND('MAPA DE RIESGOS'!$AP105="Media",'MAPA DE RIESGOS'!$AR105="Mayor"),CONCATENATE("R",'MAPA DE RIESGOS'!$H105,"C",'MAPA DE RIESGOS'!$AF105),"")</f>
        <v/>
      </c>
      <c r="BV75" s="355" t="str">
        <f>IF(AND('MAPA DE RIESGOS'!$AP106="Media",'MAPA DE RIESGOS'!$AR106="Mayor"),CONCATENATE("R",'MAPA DE RIESGOS'!$H106,"C",'MAPA DE RIESGOS'!$AF106),"")</f>
        <v/>
      </c>
      <c r="BW75" s="355" t="str">
        <f>IF(AND('MAPA DE RIESGOS'!$AP107="Media",'MAPA DE RIESGOS'!$AR107="Mayor"),CONCATENATE("R",'MAPA DE RIESGOS'!$H107,"C",'MAPA DE RIESGOS'!$AF107),"")</f>
        <v/>
      </c>
      <c r="BX75" s="355" t="str">
        <f>IF(AND('MAPA DE RIESGOS'!$AP108="Media",'MAPA DE RIESGOS'!$AR108="Mayor"),CONCATENATE("R",'MAPA DE RIESGOS'!$H108,"C",'MAPA DE RIESGOS'!$AF108),"")</f>
        <v/>
      </c>
      <c r="BY75" s="355" t="str">
        <f>IF(AND('MAPA DE RIESGOS'!$AP109="Media",'MAPA DE RIESGOS'!$AR109="Mayor"),CONCATENATE("R",'MAPA DE RIESGOS'!$H109,"C",'MAPA DE RIESGOS'!$AF109),"")</f>
        <v/>
      </c>
      <c r="BZ75" s="355" t="str">
        <f>IF(AND('MAPA DE RIESGOS'!$AP110="Media",'MAPA DE RIESGOS'!$AR110="Mayor"),CONCATENATE("R",'MAPA DE RIESGOS'!$H110,"C",'MAPA DE RIESGOS'!$AF110),"")</f>
        <v/>
      </c>
      <c r="CA75" s="355" t="str">
        <f>IF(AND('MAPA DE RIESGOS'!$AP111="Media",'MAPA DE RIESGOS'!$AR111="Mayor"),CONCATENATE("R",'MAPA DE RIESGOS'!$H111,"C",'MAPA DE RIESGOS'!$AF111),"")</f>
        <v/>
      </c>
      <c r="CB75" s="355" t="str">
        <f>IF(AND('MAPA DE RIESGOS'!$AP112="Media",'MAPA DE RIESGOS'!$AR112="Mayor"),CONCATENATE("R",'MAPA DE RIESGOS'!$H112,"C",'MAPA DE RIESGOS'!$AF112),"")</f>
        <v/>
      </c>
      <c r="CC75" s="356" t="str">
        <f>IF(AND('MAPA DE RIESGOS'!$AP113="Media",'MAPA DE RIESGOS'!$AR113="Mayor"),CONCATENATE("R",'MAPA DE RIESGOS'!$H113,"C",'MAPA DE RIESGOS'!$AF113),"")</f>
        <v/>
      </c>
      <c r="CD75" s="357" t="str">
        <f>IF(AND('MAPA DE RIESGOS'!$AP96="Media",'MAPA DE RIESGOS'!$AR96="Catastrófico"),CONCATENATE("R",'MAPA DE RIESGOS'!$H96,"C",'MAPA DE RIESGOS'!$AF96),"")</f>
        <v/>
      </c>
      <c r="CE75" s="357" t="str">
        <f>IF(AND('MAPA DE RIESGOS'!$AP97="Media",'MAPA DE RIESGOS'!$AR97="Catastrófico"),CONCATENATE("R",'MAPA DE RIESGOS'!$H97,"C",'MAPA DE RIESGOS'!$AF97),"")</f>
        <v/>
      </c>
      <c r="CF75" s="357" t="str">
        <f>IF(AND('MAPA DE RIESGOS'!$AP98="Media",'MAPA DE RIESGOS'!$AR98="Catastrófico"),CONCATENATE("R",'MAPA DE RIESGOS'!$H98,"C",'MAPA DE RIESGOS'!$AF98),"")</f>
        <v/>
      </c>
      <c r="CG75" s="357" t="str">
        <f>IF(AND('MAPA DE RIESGOS'!$AP99="Media",'MAPA DE RIESGOS'!$AR99="Catastrófico"),CONCATENATE("R",'MAPA DE RIESGOS'!$H99,"C",'MAPA DE RIESGOS'!$AF99),"")</f>
        <v/>
      </c>
      <c r="CH75" s="357" t="str">
        <f>IF(AND('MAPA DE RIESGOS'!$AP100="Media",'MAPA DE RIESGOS'!$AR100="Catastrófico"),CONCATENATE("R",'MAPA DE RIESGOS'!$H100,"C",'MAPA DE RIESGOS'!$AF100),"")</f>
        <v/>
      </c>
      <c r="CI75" s="357" t="str">
        <f>IF(AND('MAPA DE RIESGOS'!$AP101="Media",'MAPA DE RIESGOS'!$AR101="Catastrófico"),CONCATENATE("R",'MAPA DE RIESGOS'!$H101,"C",'MAPA DE RIESGOS'!$AF101),"")</f>
        <v/>
      </c>
      <c r="CJ75" s="357" t="str">
        <f>IF(AND('MAPA DE RIESGOS'!$AP102="Media",'MAPA DE RIESGOS'!$AR102="Catastrófico"),CONCATENATE("R",'MAPA DE RIESGOS'!$H102,"C",'MAPA DE RIESGOS'!$AF102),"")</f>
        <v/>
      </c>
      <c r="CK75" s="357" t="str">
        <f>IF(AND('MAPA DE RIESGOS'!$AP103="Media",'MAPA DE RIESGOS'!$AR103="Catastrófico"),CONCATENATE("R",'MAPA DE RIESGOS'!$H103,"C",'MAPA DE RIESGOS'!$AF103),"")</f>
        <v/>
      </c>
      <c r="CL75" s="357" t="str">
        <f>IF(AND('MAPA DE RIESGOS'!$AP104="Media",'MAPA DE RIESGOS'!$AR104="Catastrófico"),CONCATENATE("R",'MAPA DE RIESGOS'!$H104,"C",'MAPA DE RIESGOS'!$AF104),"")</f>
        <v/>
      </c>
      <c r="CM75" s="357" t="str">
        <f>IF(AND('MAPA DE RIESGOS'!$AP105="Media",'MAPA DE RIESGOS'!$AR105="Catastrófico"),CONCATENATE("R",'MAPA DE RIESGOS'!$H105,"C",'MAPA DE RIESGOS'!$AF105),"")</f>
        <v/>
      </c>
      <c r="CN75" s="357" t="str">
        <f>IF(AND('MAPA DE RIESGOS'!$AP106="Media",'MAPA DE RIESGOS'!$AR106="Catastrófico"),CONCATENATE("R",'MAPA DE RIESGOS'!$H106,"C",'MAPA DE RIESGOS'!$AF106),"")</f>
        <v/>
      </c>
      <c r="CO75" s="357" t="str">
        <f>IF(AND('MAPA DE RIESGOS'!$AP107="Media",'MAPA DE RIESGOS'!$AR107="Catastrófico"),CONCATENATE("R",'MAPA DE RIESGOS'!$H107,"C",'MAPA DE RIESGOS'!$AF107),"")</f>
        <v/>
      </c>
      <c r="CP75" s="357" t="str">
        <f>IF(AND('MAPA DE RIESGOS'!$AP108="Media",'MAPA DE RIESGOS'!$AR108="Catastrófico"),CONCATENATE("R",'MAPA DE RIESGOS'!$H108,"C",'MAPA DE RIESGOS'!$AF108),"")</f>
        <v/>
      </c>
      <c r="CQ75" s="357" t="str">
        <f>IF(AND('MAPA DE RIESGOS'!$AP109="Media",'MAPA DE RIESGOS'!$AR109="Catastrófico"),CONCATENATE("R",'MAPA DE RIESGOS'!$H109,"C",'MAPA DE RIESGOS'!$AF109),"")</f>
        <v/>
      </c>
      <c r="CR75" s="357" t="str">
        <f>IF(AND('MAPA DE RIESGOS'!$AP110="Media",'MAPA DE RIESGOS'!$AR110="Catastrófico"),CONCATENATE("R",'MAPA DE RIESGOS'!$H110,"C",'MAPA DE RIESGOS'!$AF110),"")</f>
        <v/>
      </c>
      <c r="CS75" s="357" t="str">
        <f>IF(AND('MAPA DE RIESGOS'!$AP111="Media",'MAPA DE RIESGOS'!$AR111="Catastrófico"),CONCATENATE("R",'MAPA DE RIESGOS'!$H111,"C",'MAPA DE RIESGOS'!$AF111),"")</f>
        <v/>
      </c>
      <c r="CT75" s="357" t="str">
        <f>IF(AND('MAPA DE RIESGOS'!$AP112="Media",'MAPA DE RIESGOS'!$AR112="Catastrófico"),CONCATENATE("R",'MAPA DE RIESGOS'!$H112,"C",'MAPA DE RIESGOS'!$AF112),"")</f>
        <v/>
      </c>
      <c r="CU75" s="358" t="str">
        <f>IF(AND('MAPA DE RIESGOS'!$AP113="Media",'MAPA DE RIESGOS'!$AR113="Catastrófico"),CONCATENATE("R",'MAPA DE RIESGOS'!$H113,"C",'MAPA DE RIESGOS'!$AF113),"")</f>
        <v/>
      </c>
      <c r="CV75" s="67"/>
      <c r="CW75" s="906"/>
      <c r="CX75" s="907"/>
      <c r="CY75" s="907"/>
      <c r="CZ75" s="907"/>
      <c r="DA75" s="907"/>
      <c r="DB75" s="908"/>
    </row>
    <row r="76" spans="2:106" ht="32.5" customHeight="1">
      <c r="B76" s="893"/>
      <c r="C76" s="893"/>
      <c r="D76" s="894"/>
      <c r="E76" s="882"/>
      <c r="F76" s="883"/>
      <c r="G76" s="883"/>
      <c r="H76" s="883"/>
      <c r="I76" s="884"/>
      <c r="J76" s="367" t="str">
        <f>IF(AND('MAPA DE RIESGOS'!$AP114="Media",'MAPA DE RIESGOS'!$AR114="Leve"),CONCATENATE("R",'MAPA DE RIESGOS'!$H114,"C",'MAPA DE RIESGOS'!$AF114),"")</f>
        <v/>
      </c>
      <c r="K76" s="368" t="str">
        <f>IF(AND('MAPA DE RIESGOS'!$AP115="Media",'MAPA DE RIESGOS'!$AR115="Leve"),CONCATENATE("R",'MAPA DE RIESGOS'!$H115,"C",'MAPA DE RIESGOS'!$AF115),"")</f>
        <v/>
      </c>
      <c r="L76" s="368" t="str">
        <f>IF(AND('MAPA DE RIESGOS'!$AP116="Media",'MAPA DE RIESGOS'!$AR116="Leve"),CONCATENATE("R",'MAPA DE RIESGOS'!$H116,"C",'MAPA DE RIESGOS'!$AF116),"")</f>
        <v/>
      </c>
      <c r="M76" s="368" t="str">
        <f>IF(AND('MAPA DE RIESGOS'!$AP117="Media",'MAPA DE RIESGOS'!$AR117="Leve"),CONCATENATE("R",'MAPA DE RIESGOS'!$H117,"C",'MAPA DE RIESGOS'!$AF117),"")</f>
        <v/>
      </c>
      <c r="N76" s="368" t="str">
        <f>IF(AND('MAPA DE RIESGOS'!$AP118="Media",'MAPA DE RIESGOS'!$AR118="Leve"),CONCATENATE("R",'MAPA DE RIESGOS'!$H118,"C",'MAPA DE RIESGOS'!$AF118),"")</f>
        <v/>
      </c>
      <c r="O76" s="368" t="str">
        <f>IF(AND('MAPA DE RIESGOS'!$AP119="Media",'MAPA DE RIESGOS'!$AR119="Leve"),CONCATENATE("R",'MAPA DE RIESGOS'!$H119,"C",'MAPA DE RIESGOS'!$AF119),"")</f>
        <v/>
      </c>
      <c r="P76" s="368" t="str">
        <f>IF(AND('MAPA DE RIESGOS'!$AP120="Media",'MAPA DE RIESGOS'!$AR120="Leve"),CONCATENATE("R",'MAPA DE RIESGOS'!$H120,"C",'MAPA DE RIESGOS'!$AF120),"")</f>
        <v/>
      </c>
      <c r="Q76" s="368" t="str">
        <f>IF(AND('MAPA DE RIESGOS'!$AP121="Media",'MAPA DE RIESGOS'!$AR121="Leve"),CONCATENATE("R",'MAPA DE RIESGOS'!$H121,"C",'MAPA DE RIESGOS'!$AF121),"")</f>
        <v/>
      </c>
      <c r="R76" s="368" t="str">
        <f>IF(AND('MAPA DE RIESGOS'!$AP122="Media",'MAPA DE RIESGOS'!$AR122="Leve"),CONCATENATE("R",'MAPA DE RIESGOS'!$H122,"C",'MAPA DE RIESGOS'!$AF122),"")</f>
        <v/>
      </c>
      <c r="S76" s="368" t="str">
        <f>IF(AND('MAPA DE RIESGOS'!$AP123="Media",'MAPA DE RIESGOS'!$AR123="Leve"),CONCATENATE("R",'MAPA DE RIESGOS'!$H123,"C",'MAPA DE RIESGOS'!$AF123),"")</f>
        <v/>
      </c>
      <c r="T76" s="368" t="str">
        <f>IF(AND('MAPA DE RIESGOS'!$AP124="Media",'MAPA DE RIESGOS'!$AR124="Leve"),CONCATENATE("R",'MAPA DE RIESGOS'!$H124,"C",'MAPA DE RIESGOS'!$AF124),"")</f>
        <v/>
      </c>
      <c r="U76" s="368" t="str">
        <f>IF(AND('MAPA DE RIESGOS'!$AP125="Media",'MAPA DE RIESGOS'!$AR125="Leve"),CONCATENATE("R",'MAPA DE RIESGOS'!$H125,"C",'MAPA DE RIESGOS'!$AF125),"")</f>
        <v/>
      </c>
      <c r="V76" s="368" t="str">
        <f>IF(AND('MAPA DE RIESGOS'!$AP126="Media",'MAPA DE RIESGOS'!$AR126="Leve"),CONCATENATE("R",'MAPA DE RIESGOS'!$H126,"C",'MAPA DE RIESGOS'!$AF126),"")</f>
        <v/>
      </c>
      <c r="W76" s="368" t="str">
        <f>IF(AND('MAPA DE RIESGOS'!$AP127="Media",'MAPA DE RIESGOS'!$AR127="Leve"),CONCATENATE("R",'MAPA DE RIESGOS'!$H127,"C",'MAPA DE RIESGOS'!$AF127),"")</f>
        <v/>
      </c>
      <c r="X76" s="368" t="str">
        <f>IF(AND('MAPA DE RIESGOS'!$AP128="Media",'MAPA DE RIESGOS'!$AR128="Leve"),CONCATENATE("R",'MAPA DE RIESGOS'!$H128,"C",'MAPA DE RIESGOS'!$AF128),"")</f>
        <v/>
      </c>
      <c r="Y76" s="368" t="str">
        <f>IF(AND('MAPA DE RIESGOS'!$AP129="Media",'MAPA DE RIESGOS'!$AR129="Leve"),CONCATENATE("R",'MAPA DE RIESGOS'!$H129,"C",'MAPA DE RIESGOS'!$AF129),"")</f>
        <v/>
      </c>
      <c r="Z76" s="368" t="str">
        <f>IF(AND('MAPA DE RIESGOS'!$AP136="Media",'MAPA DE RIESGOS'!$AR136="Leve"),CONCATENATE("R",'MAPA DE RIESGOS'!$H136,"C",'MAPA DE RIESGOS'!$AF136),"")</f>
        <v/>
      </c>
      <c r="AA76" s="368" t="str">
        <f>IF(AND('MAPA DE RIESGOS'!$AP137="Media",'MAPA DE RIESGOS'!$AR137="Leve"),CONCATENATE("R",'MAPA DE RIESGOS'!$H137,"C",'MAPA DE RIESGOS'!$AF137),"")</f>
        <v/>
      </c>
      <c r="AB76" s="367" t="str">
        <f>IF(AND('MAPA DE RIESGOS'!$AP114="Media",'MAPA DE RIESGOS'!$AR114="Menor"),CONCATENATE("R",'MAPA DE RIESGOS'!$H114,"C",'MAPA DE RIESGOS'!$AF114),"")</f>
        <v/>
      </c>
      <c r="AC76" s="368" t="str">
        <f>IF(AND('MAPA DE RIESGOS'!$AP115="Media",'MAPA DE RIESGOS'!$AR115="Menor"),CONCATENATE("R",'MAPA DE RIESGOS'!$H115,"C",'MAPA DE RIESGOS'!$AF115),"")</f>
        <v/>
      </c>
      <c r="AD76" s="368" t="str">
        <f>IF(AND('MAPA DE RIESGOS'!$AP116="Media",'MAPA DE RIESGOS'!$AR116="Menor"),CONCATENATE("R",'MAPA DE RIESGOS'!$H116,"C",'MAPA DE RIESGOS'!$AF116),"")</f>
        <v/>
      </c>
      <c r="AE76" s="368" t="str">
        <f>IF(AND('MAPA DE RIESGOS'!$AP117="Media",'MAPA DE RIESGOS'!$AR117="Menor"),CONCATENATE("R",'MAPA DE RIESGOS'!$H117,"C",'MAPA DE RIESGOS'!$AF117),"")</f>
        <v/>
      </c>
      <c r="AF76" s="368" t="str">
        <f>IF(AND('MAPA DE RIESGOS'!$AP118="Media",'MAPA DE RIESGOS'!$AR118="Menor"),CONCATENATE("R",'MAPA DE RIESGOS'!$H118,"C",'MAPA DE RIESGOS'!$AF118),"")</f>
        <v/>
      </c>
      <c r="AG76" s="368" t="str">
        <f>IF(AND('MAPA DE RIESGOS'!$AP119="Media",'MAPA DE RIESGOS'!$AR119="Menor"),CONCATENATE("R",'MAPA DE RIESGOS'!$H119,"C",'MAPA DE RIESGOS'!$AF119),"")</f>
        <v/>
      </c>
      <c r="AH76" s="368" t="str">
        <f>IF(AND('MAPA DE RIESGOS'!$AP120="Media",'MAPA DE RIESGOS'!$AR120="Menor"),CONCATENATE("R",'MAPA DE RIESGOS'!$H120,"C",'MAPA DE RIESGOS'!$AF120),"")</f>
        <v/>
      </c>
      <c r="AI76" s="368" t="str">
        <f>IF(AND('MAPA DE RIESGOS'!$AP121="Media",'MAPA DE RIESGOS'!$AR121="Menor"),CONCATENATE("R",'MAPA DE RIESGOS'!$H121,"C",'MAPA DE RIESGOS'!$AF121),"")</f>
        <v/>
      </c>
      <c r="AJ76" s="368" t="str">
        <f>IF(AND('MAPA DE RIESGOS'!$AP122="Media",'MAPA DE RIESGOS'!$AR122="Menor"),CONCATENATE("R",'MAPA DE RIESGOS'!$H122,"C",'MAPA DE RIESGOS'!$AF122),"")</f>
        <v/>
      </c>
      <c r="AK76" s="368" t="str">
        <f>IF(AND('MAPA DE RIESGOS'!$AP123="Media",'MAPA DE RIESGOS'!$AR123="Menor"),CONCATENATE("R",'MAPA DE RIESGOS'!$H123,"C",'MAPA DE RIESGOS'!$AF123),"")</f>
        <v/>
      </c>
      <c r="AL76" s="368" t="str">
        <f>IF(AND('MAPA DE RIESGOS'!$AP124="Media",'MAPA DE RIESGOS'!$AR124="Menor"),CONCATENATE("R",'MAPA DE RIESGOS'!$H124,"C",'MAPA DE RIESGOS'!$AF124),"")</f>
        <v/>
      </c>
      <c r="AM76" s="368" t="str">
        <f>IF(AND('MAPA DE RIESGOS'!$AP125="Media",'MAPA DE RIESGOS'!$AR125="Menor"),CONCATENATE("R",'MAPA DE RIESGOS'!$H125,"C",'MAPA DE RIESGOS'!$AF125),"")</f>
        <v/>
      </c>
      <c r="AN76" s="368" t="str">
        <f>IF(AND('MAPA DE RIESGOS'!$AP126="Media",'MAPA DE RIESGOS'!$AR126="Menor"),CONCATENATE("R",'MAPA DE RIESGOS'!$H126,"C",'MAPA DE RIESGOS'!$AF126),"")</f>
        <v/>
      </c>
      <c r="AO76" s="368" t="str">
        <f>IF(AND('MAPA DE RIESGOS'!$AP127="Media",'MAPA DE RIESGOS'!$AR127="Menor"),CONCATENATE("R",'MAPA DE RIESGOS'!$H127,"C",'MAPA DE RIESGOS'!$AF127),"")</f>
        <v/>
      </c>
      <c r="AP76" s="368" t="str">
        <f>IF(AND('MAPA DE RIESGOS'!$AP128="Media",'MAPA DE RIESGOS'!$AR128="Menor"),CONCATENATE("R",'MAPA DE RIESGOS'!$H128,"C",'MAPA DE RIESGOS'!$AF128),"")</f>
        <v/>
      </c>
      <c r="AQ76" s="368" t="str">
        <f>IF(AND('MAPA DE RIESGOS'!$AP129="Media",'MAPA DE RIESGOS'!$AR129="Menor"),CONCATENATE("R",'MAPA DE RIESGOS'!$H129,"C",'MAPA DE RIESGOS'!$AF129),"")</f>
        <v/>
      </c>
      <c r="AR76" s="368" t="str">
        <f>IF(AND('MAPA DE RIESGOS'!$AP136="Media",'MAPA DE RIESGOS'!$AR136="Menor"),CONCATENATE("R",'MAPA DE RIESGOS'!$H136,"C",'MAPA DE RIESGOS'!$AF136),"")</f>
        <v/>
      </c>
      <c r="AS76" s="368" t="str">
        <f>IF(AND('MAPA DE RIESGOS'!$AP137="Media",'MAPA DE RIESGOS'!$AR137="Menor"),CONCATENATE("R",'MAPA DE RIESGOS'!$H137,"C",'MAPA DE RIESGOS'!$AF137),"")</f>
        <v/>
      </c>
      <c r="AT76" s="367" t="str">
        <f>IF(AND('MAPA DE RIESGOS'!$AP114="Media",'MAPA DE RIESGOS'!$AR114="Moderado"),CONCATENATE("R",'MAPA DE RIESGOS'!$H114,"C",'MAPA DE RIESGOS'!$AF114),"")</f>
        <v/>
      </c>
      <c r="AU76" s="368" t="str">
        <f>IF(AND('MAPA DE RIESGOS'!$AP115="Media",'MAPA DE RIESGOS'!$AR115="Moderado"),CONCATENATE("R",'MAPA DE RIESGOS'!$H115,"C",'MAPA DE RIESGOS'!$AF115),"")</f>
        <v/>
      </c>
      <c r="AV76" s="368" t="str">
        <f>IF(AND('MAPA DE RIESGOS'!$AP116="Media",'MAPA DE RIESGOS'!$AR116="Moderado"),CONCATENATE("R",'MAPA DE RIESGOS'!$H116,"C",'MAPA DE RIESGOS'!$AF116),"")</f>
        <v/>
      </c>
      <c r="AW76" s="368" t="str">
        <f>IF(AND('MAPA DE RIESGOS'!$AP117="Media",'MAPA DE RIESGOS'!$AR117="Moderado"),CONCATENATE("R",'MAPA DE RIESGOS'!$H117,"C",'MAPA DE RIESGOS'!$AF117),"")</f>
        <v/>
      </c>
      <c r="AX76" s="368" t="str">
        <f>IF(AND('MAPA DE RIESGOS'!$AP118="Media",'MAPA DE RIESGOS'!$AR118="Moderado"),CONCATENATE("R",'MAPA DE RIESGOS'!$H118,"C",'MAPA DE RIESGOS'!$AF118),"")</f>
        <v/>
      </c>
      <c r="AY76" s="368" t="str">
        <f>IF(AND('MAPA DE RIESGOS'!$AP119="Media",'MAPA DE RIESGOS'!$AR119="Moderado"),CONCATENATE("R",'MAPA DE RIESGOS'!$H119,"C",'MAPA DE RIESGOS'!$AF119),"")</f>
        <v/>
      </c>
      <c r="AZ76" s="368" t="str">
        <f>IF(AND('MAPA DE RIESGOS'!$AP120="Media",'MAPA DE RIESGOS'!$AR120="Moderado"),CONCATENATE("R",'MAPA DE RIESGOS'!$H120,"C",'MAPA DE RIESGOS'!$AF120),"")</f>
        <v/>
      </c>
      <c r="BA76" s="368" t="str">
        <f>IF(AND('MAPA DE RIESGOS'!$AP121="Media",'MAPA DE RIESGOS'!$AR121="Moderado"),CONCATENATE("R",'MAPA DE RIESGOS'!$H121,"C",'MAPA DE RIESGOS'!$AF121),"")</f>
        <v/>
      </c>
      <c r="BB76" s="368" t="str">
        <f>IF(AND('MAPA DE RIESGOS'!$AP122="Media",'MAPA DE RIESGOS'!$AR122="Moderado"),CONCATENATE("R",'MAPA DE RIESGOS'!$H122,"C",'MAPA DE RIESGOS'!$AF122),"")</f>
        <v/>
      </c>
      <c r="BC76" s="368" t="str">
        <f>IF(AND('MAPA DE RIESGOS'!$AP123="Media",'MAPA DE RIESGOS'!$AR123="Moderado"),CONCATENATE("R",'MAPA DE RIESGOS'!$H123,"C",'MAPA DE RIESGOS'!$AF123),"")</f>
        <v/>
      </c>
      <c r="BD76" s="368" t="str">
        <f>IF(AND('MAPA DE RIESGOS'!$AP124="Media",'MAPA DE RIESGOS'!$AR124="Moderado"),CONCATENATE("R",'MAPA DE RIESGOS'!$H124,"C",'MAPA DE RIESGOS'!$AF124),"")</f>
        <v/>
      </c>
      <c r="BE76" s="368" t="str">
        <f>IF(AND('MAPA DE RIESGOS'!$AP125="Media",'MAPA DE RIESGOS'!$AR125="Moderado"),CONCATENATE("R",'MAPA DE RIESGOS'!$H125,"C",'MAPA DE RIESGOS'!$AF125),"")</f>
        <v/>
      </c>
      <c r="BF76" s="368" t="str">
        <f>IF(AND('MAPA DE RIESGOS'!$AP126="Media",'MAPA DE RIESGOS'!$AR126="Moderado"),CONCATENATE("R",'MAPA DE RIESGOS'!$H126,"C",'MAPA DE RIESGOS'!$AF126),"")</f>
        <v/>
      </c>
      <c r="BG76" s="368" t="str">
        <f>IF(AND('MAPA DE RIESGOS'!$AP127="Media",'MAPA DE RIESGOS'!$AR127="Moderado"),CONCATENATE("R",'MAPA DE RIESGOS'!$H127,"C",'MAPA DE RIESGOS'!$AF127),"")</f>
        <v/>
      </c>
      <c r="BH76" s="368" t="str">
        <f>IF(AND('MAPA DE RIESGOS'!$AP128="Media",'MAPA DE RIESGOS'!$AR128="Moderado"),CONCATENATE("R",'MAPA DE RIESGOS'!$H128,"C",'MAPA DE RIESGOS'!$AF128),"")</f>
        <v/>
      </c>
      <c r="BI76" s="368" t="str">
        <f>IF(AND('MAPA DE RIESGOS'!$AP129="Media",'MAPA DE RIESGOS'!$AR129="Moderado"),CONCATENATE("R",'MAPA DE RIESGOS'!$H129,"C",'MAPA DE RIESGOS'!$AF129),"")</f>
        <v/>
      </c>
      <c r="BJ76" s="368" t="str">
        <f>IF(AND('MAPA DE RIESGOS'!$AP136="Media",'MAPA DE RIESGOS'!$AR136="Moderado"),CONCATENATE("R",'MAPA DE RIESGOS'!$H136,"C",'MAPA DE RIESGOS'!$AF136),"")</f>
        <v/>
      </c>
      <c r="BK76" s="369" t="str">
        <f>IF(AND('MAPA DE RIESGOS'!$AP137="Media",'MAPA DE RIESGOS'!$AR137="Moderado"),CONCATENATE("R",'MAPA DE RIESGOS'!$H137,"C",'MAPA DE RIESGOS'!$AF137),"")</f>
        <v/>
      </c>
      <c r="BL76" s="355" t="str">
        <f>IF(AND('MAPA DE RIESGOS'!$AP114="Media",'MAPA DE RIESGOS'!$AR114="Mayor"),CONCATENATE("R",'MAPA DE RIESGOS'!$H114,"C",'MAPA DE RIESGOS'!$AF114),"")</f>
        <v/>
      </c>
      <c r="BM76" s="355" t="str">
        <f>IF(AND('MAPA DE RIESGOS'!$AP115="Media",'MAPA DE RIESGOS'!$AR115="Mayor"),CONCATENATE("R",'MAPA DE RIESGOS'!$H115,"C",'MAPA DE RIESGOS'!$AF115),"")</f>
        <v/>
      </c>
      <c r="BN76" s="355" t="str">
        <f>IF(AND('MAPA DE RIESGOS'!$AP116="Media",'MAPA DE RIESGOS'!$AR116="Mayor"),CONCATENATE("R",'MAPA DE RIESGOS'!$H116,"C",'MAPA DE RIESGOS'!$AF116),"")</f>
        <v/>
      </c>
      <c r="BO76" s="355" t="str">
        <f>IF(AND('MAPA DE RIESGOS'!$AP117="Media",'MAPA DE RIESGOS'!$AR117="Mayor"),CONCATENATE("R",'MAPA DE RIESGOS'!$H117,"C",'MAPA DE RIESGOS'!$AF117),"")</f>
        <v/>
      </c>
      <c r="BP76" s="355" t="str">
        <f>IF(AND('MAPA DE RIESGOS'!$AP118="Media",'MAPA DE RIESGOS'!$AR118="Mayor"),CONCATENATE("R",'MAPA DE RIESGOS'!$H118,"C",'MAPA DE RIESGOS'!$AF118),"")</f>
        <v/>
      </c>
      <c r="BQ76" s="355" t="str">
        <f>IF(AND('MAPA DE RIESGOS'!$AP119="Media",'MAPA DE RIESGOS'!$AR119="Mayor"),CONCATENATE("R",'MAPA DE RIESGOS'!$H119,"C",'MAPA DE RIESGOS'!$AF119),"")</f>
        <v/>
      </c>
      <c r="BR76" s="355" t="str">
        <f>IF(AND('MAPA DE RIESGOS'!$AP120="Media",'MAPA DE RIESGOS'!$AR120="Mayor"),CONCATENATE("R",'MAPA DE RIESGOS'!$H120,"C",'MAPA DE RIESGOS'!$AF120),"")</f>
        <v/>
      </c>
      <c r="BS76" s="355" t="str">
        <f>IF(AND('MAPA DE RIESGOS'!$AP121="Media",'MAPA DE RIESGOS'!$AR121="Mayor"),CONCATENATE("R",'MAPA DE RIESGOS'!$H121,"C",'MAPA DE RIESGOS'!$AF121),"")</f>
        <v/>
      </c>
      <c r="BT76" s="355" t="str">
        <f>IF(AND('MAPA DE RIESGOS'!$AP122="Media",'MAPA DE RIESGOS'!$AR122="Mayor"),CONCATENATE("R",'MAPA DE RIESGOS'!$H122,"C",'MAPA DE RIESGOS'!$AF122),"")</f>
        <v/>
      </c>
      <c r="BU76" s="355" t="str">
        <f>IF(AND('MAPA DE RIESGOS'!$AP123="Media",'MAPA DE RIESGOS'!$AR123="Mayor"),CONCATENATE("R",'MAPA DE RIESGOS'!$H123,"C",'MAPA DE RIESGOS'!$AF123),"")</f>
        <v/>
      </c>
      <c r="BV76" s="355" t="str">
        <f>IF(AND('MAPA DE RIESGOS'!$AP124="Media",'MAPA DE RIESGOS'!$AR124="Mayor"),CONCATENATE("R",'MAPA DE RIESGOS'!$H124,"C",'MAPA DE RIESGOS'!$AF124),"")</f>
        <v/>
      </c>
      <c r="BW76" s="355" t="str">
        <f>IF(AND('MAPA DE RIESGOS'!$AP125="Media",'MAPA DE RIESGOS'!$AR125="Mayor"),CONCATENATE("R",'MAPA DE RIESGOS'!$H125,"C",'MAPA DE RIESGOS'!$AF125),"")</f>
        <v/>
      </c>
      <c r="BX76" s="355" t="str">
        <f>IF(AND('MAPA DE RIESGOS'!$AP126="Media",'MAPA DE RIESGOS'!$AR126="Mayor"),CONCATENATE("R",'MAPA DE RIESGOS'!$H126,"C",'MAPA DE RIESGOS'!$AF126),"")</f>
        <v/>
      </c>
      <c r="BY76" s="355" t="str">
        <f>IF(AND('MAPA DE RIESGOS'!$AP127="Media",'MAPA DE RIESGOS'!$AR127="Mayor"),CONCATENATE("R",'MAPA DE RIESGOS'!$H127,"C",'MAPA DE RIESGOS'!$AF127),"")</f>
        <v/>
      </c>
      <c r="BZ76" s="355" t="str">
        <f>IF(AND('MAPA DE RIESGOS'!$AP128="Media",'MAPA DE RIESGOS'!$AR128="Mayor"),CONCATENATE("R",'MAPA DE RIESGOS'!$H128,"C",'MAPA DE RIESGOS'!$AF128),"")</f>
        <v/>
      </c>
      <c r="CA76" s="355" t="str">
        <f>IF(AND('MAPA DE RIESGOS'!$AP129="Media",'MAPA DE RIESGOS'!$AR129="Mayor"),CONCATENATE("R",'MAPA DE RIESGOS'!$H129,"C",'MAPA DE RIESGOS'!$AF129),"")</f>
        <v/>
      </c>
      <c r="CB76" s="355" t="str">
        <f>IF(AND('MAPA DE RIESGOS'!$AP136="Media",'MAPA DE RIESGOS'!$AR136="Mayor"),CONCATENATE("R",'MAPA DE RIESGOS'!$H136,"C",'MAPA DE RIESGOS'!$AF136),"")</f>
        <v/>
      </c>
      <c r="CC76" s="356" t="str">
        <f>IF(AND('MAPA DE RIESGOS'!$AP137="Media",'MAPA DE RIESGOS'!$AR137="Mayor"),CONCATENATE("R",'MAPA DE RIESGOS'!$H137,"C",'MAPA DE RIESGOS'!$AF137),"")</f>
        <v/>
      </c>
      <c r="CD76" s="357" t="str">
        <f>IF(AND('MAPA DE RIESGOS'!$AP114="Media",'MAPA DE RIESGOS'!$AR114="Catastrófico"),CONCATENATE("R",'MAPA DE RIESGOS'!$H114,"C",'MAPA DE RIESGOS'!$AF114),"")</f>
        <v/>
      </c>
      <c r="CE76" s="357" t="str">
        <f>IF(AND('MAPA DE RIESGOS'!$AP115="Media",'MAPA DE RIESGOS'!$AR115="Catastrófico"),CONCATENATE("R",'MAPA DE RIESGOS'!$H115,"C",'MAPA DE RIESGOS'!$AF115),"")</f>
        <v/>
      </c>
      <c r="CF76" s="357" t="str">
        <f>IF(AND('MAPA DE RIESGOS'!$AP116="Media",'MAPA DE RIESGOS'!$AR116="Catastrófico"),CONCATENATE("R",'MAPA DE RIESGOS'!$H116,"C",'MAPA DE RIESGOS'!$AF116),"")</f>
        <v/>
      </c>
      <c r="CG76" s="357" t="str">
        <f>IF(AND('MAPA DE RIESGOS'!$AP117="Media",'MAPA DE RIESGOS'!$AR117="Catastrófico"),CONCATENATE("R",'MAPA DE RIESGOS'!$H117,"C",'MAPA DE RIESGOS'!$AF117),"")</f>
        <v/>
      </c>
      <c r="CH76" s="357" t="str">
        <f>IF(AND('MAPA DE RIESGOS'!$AP118="Media",'MAPA DE RIESGOS'!$AR118="Catastrófico"),CONCATENATE("R",'MAPA DE RIESGOS'!$H118,"C",'MAPA DE RIESGOS'!$AF118),"")</f>
        <v/>
      </c>
      <c r="CI76" s="357" t="str">
        <f>IF(AND('MAPA DE RIESGOS'!$AP119="Media",'MAPA DE RIESGOS'!$AR119="Catastrófico"),CONCATENATE("R",'MAPA DE RIESGOS'!$H119,"C",'MAPA DE RIESGOS'!$AF119),"")</f>
        <v/>
      </c>
      <c r="CJ76" s="357" t="str">
        <f>IF(AND('MAPA DE RIESGOS'!$AP120="Media",'MAPA DE RIESGOS'!$AR120="Catastrófico"),CONCATENATE("R",'MAPA DE RIESGOS'!$H120,"C",'MAPA DE RIESGOS'!$AF120),"")</f>
        <v/>
      </c>
      <c r="CK76" s="357" t="str">
        <f>IF(AND('MAPA DE RIESGOS'!$AP121="Media",'MAPA DE RIESGOS'!$AR121="Catastrófico"),CONCATENATE("R",'MAPA DE RIESGOS'!$H121,"C",'MAPA DE RIESGOS'!$AF121),"")</f>
        <v/>
      </c>
      <c r="CL76" s="357" t="str">
        <f>IF(AND('MAPA DE RIESGOS'!$AP122="Media",'MAPA DE RIESGOS'!$AR122="Catastrófico"),CONCATENATE("R",'MAPA DE RIESGOS'!$H122,"C",'MAPA DE RIESGOS'!$AF122),"")</f>
        <v/>
      </c>
      <c r="CM76" s="357" t="str">
        <f>IF(AND('MAPA DE RIESGOS'!$AP123="Media",'MAPA DE RIESGOS'!$AR123="Catastrófico"),CONCATENATE("R",'MAPA DE RIESGOS'!$H123,"C",'MAPA DE RIESGOS'!$AF123),"")</f>
        <v/>
      </c>
      <c r="CN76" s="357" t="str">
        <f>IF(AND('MAPA DE RIESGOS'!$AP124="Media",'MAPA DE RIESGOS'!$AR124="Catastrófico"),CONCATENATE("R",'MAPA DE RIESGOS'!$H124,"C",'MAPA DE RIESGOS'!$AF124),"")</f>
        <v/>
      </c>
      <c r="CO76" s="357" t="str">
        <f>IF(AND('MAPA DE RIESGOS'!$AP125="Media",'MAPA DE RIESGOS'!$AR125="Catastrófico"),CONCATENATE("R",'MAPA DE RIESGOS'!$H125,"C",'MAPA DE RIESGOS'!$AF125),"")</f>
        <v/>
      </c>
      <c r="CP76" s="357" t="str">
        <f>IF(AND('MAPA DE RIESGOS'!$AP126="Media",'MAPA DE RIESGOS'!$AR126="Catastrófico"),CONCATENATE("R",'MAPA DE RIESGOS'!$H126,"C",'MAPA DE RIESGOS'!$AF126),"")</f>
        <v/>
      </c>
      <c r="CQ76" s="357" t="str">
        <f>IF(AND('MAPA DE RIESGOS'!$AP127="Media",'MAPA DE RIESGOS'!$AR127="Catastrófico"),CONCATENATE("R",'MAPA DE RIESGOS'!$H127,"C",'MAPA DE RIESGOS'!$AF127),"")</f>
        <v/>
      </c>
      <c r="CR76" s="357" t="str">
        <f>IF(AND('MAPA DE RIESGOS'!$AP128="Media",'MAPA DE RIESGOS'!$AR128="Catastrófico"),CONCATENATE("R",'MAPA DE RIESGOS'!$H128,"C",'MAPA DE RIESGOS'!$AF128),"")</f>
        <v/>
      </c>
      <c r="CS76" s="357" t="str">
        <f>IF(AND('MAPA DE RIESGOS'!$AP129="Media",'MAPA DE RIESGOS'!$AR129="Catastrófico"),CONCATENATE("R",'MAPA DE RIESGOS'!$H129,"C",'MAPA DE RIESGOS'!$AF129),"")</f>
        <v/>
      </c>
      <c r="CT76" s="357" t="str">
        <f>IF(AND('MAPA DE RIESGOS'!$AP136="Media",'MAPA DE RIESGOS'!$AR136="Catastrófico"),CONCATENATE("R",'MAPA DE RIESGOS'!$H136,"C",'MAPA DE RIESGOS'!$AF136),"")</f>
        <v/>
      </c>
      <c r="CU76" s="358" t="str">
        <f>IF(AND('MAPA DE RIESGOS'!$AP137="Media",'MAPA DE RIESGOS'!$AR137="Catastrófico"),CONCATENATE("R",'MAPA DE RIESGOS'!$H137,"C",'MAPA DE RIESGOS'!$AF137),"")</f>
        <v/>
      </c>
      <c r="CV76" s="67"/>
      <c r="CW76" s="906"/>
      <c r="CX76" s="907"/>
      <c r="CY76" s="907"/>
      <c r="CZ76" s="907"/>
      <c r="DA76" s="907"/>
      <c r="DB76" s="908"/>
    </row>
    <row r="77" spans="2:106" ht="32.5" customHeight="1">
      <c r="B77" s="893"/>
      <c r="C77" s="893"/>
      <c r="D77" s="894"/>
      <c r="E77" s="882"/>
      <c r="F77" s="883"/>
      <c r="G77" s="883"/>
      <c r="H77" s="883"/>
      <c r="I77" s="884"/>
      <c r="J77" s="367" t="str">
        <f>IF(AND('MAPA DE RIESGOS'!$AP138="Media",'MAPA DE RIESGOS'!$AR138="Leve"),CONCATENATE("R",'MAPA DE RIESGOS'!$H138,"C",'MAPA DE RIESGOS'!$AF138),"")</f>
        <v/>
      </c>
      <c r="K77" s="368" t="str">
        <f>IF(AND('MAPA DE RIESGOS'!$AP139="Media",'MAPA DE RIESGOS'!$AR139="Leve"),CONCATENATE("R",'MAPA DE RIESGOS'!$H139,"C",'MAPA DE RIESGOS'!$AF139),"")</f>
        <v/>
      </c>
      <c r="L77" s="368" t="str">
        <f>IF(AND('MAPA DE RIESGOS'!$AP140="Media",'MAPA DE RIESGOS'!$AR140="Leve"),CONCATENATE("R",'MAPA DE RIESGOS'!$H140,"C",'MAPA DE RIESGOS'!$AF140),"")</f>
        <v/>
      </c>
      <c r="M77" s="368" t="str">
        <f>IF(AND('MAPA DE RIESGOS'!$AP141="Media",'MAPA DE RIESGOS'!$AR141="Leve"),CONCATENATE("R",'MAPA DE RIESGOS'!$H141,"C",'MAPA DE RIESGOS'!$AF141),"")</f>
        <v/>
      </c>
      <c r="N77" s="368" t="str">
        <f>IF(AND('MAPA DE RIESGOS'!$AP142="Media",'MAPA DE RIESGOS'!$AR142="Leve"),CONCATENATE("R",'MAPA DE RIESGOS'!$H142,"C",'MAPA DE RIESGOS'!$AF142),"")</f>
        <v/>
      </c>
      <c r="O77" s="368" t="str">
        <f>IF(AND('MAPA DE RIESGOS'!$AP143="Media",'MAPA DE RIESGOS'!$AR143="Leve"),CONCATENATE("R",'MAPA DE RIESGOS'!$H143,"C",'MAPA DE RIESGOS'!$AF143),"")</f>
        <v/>
      </c>
      <c r="P77" s="368" t="str">
        <f>IF(AND('MAPA DE RIESGOS'!$AP144="Media",'MAPA DE RIESGOS'!$AR144="Leve"),CONCATENATE("R",'MAPA DE RIESGOS'!$H144,"C",'MAPA DE RIESGOS'!$AF144),"")</f>
        <v/>
      </c>
      <c r="Q77" s="368" t="str">
        <f>IF(AND('MAPA DE RIESGOS'!$AP145="Media",'MAPA DE RIESGOS'!$AR145="Leve"),CONCATENATE("R",'MAPA DE RIESGOS'!$H145,"C",'MAPA DE RIESGOS'!$AF145),"")</f>
        <v/>
      </c>
      <c r="R77" s="368" t="str">
        <f>IF(AND('MAPA DE RIESGOS'!$AP146="Media",'MAPA DE RIESGOS'!$AR146="Leve"),CONCATENATE("R",'MAPA DE RIESGOS'!$H146,"C",'MAPA DE RIESGOS'!$AF146),"")</f>
        <v/>
      </c>
      <c r="S77" s="368" t="str">
        <f>IF(AND('MAPA DE RIESGOS'!$AP147="Media",'MAPA DE RIESGOS'!$AR147="Leve"),CONCATENATE("R",'MAPA DE RIESGOS'!$H147,"C",'MAPA DE RIESGOS'!$AF147),"")</f>
        <v/>
      </c>
      <c r="T77" s="368" t="str">
        <f>IF(AND('MAPA DE RIESGOS'!$AP148="Media",'MAPA DE RIESGOS'!$AR148="Leve"),CONCATENATE("R",'MAPA DE RIESGOS'!$H148,"C",'MAPA DE RIESGOS'!$AF148),"")</f>
        <v/>
      </c>
      <c r="U77" s="368" t="str">
        <f>IF(AND('MAPA DE RIESGOS'!$AP149="Media",'MAPA DE RIESGOS'!$AR149="Leve"),CONCATENATE("R",'MAPA DE RIESGOS'!$H149,"C",'MAPA DE RIESGOS'!$AF149),"")</f>
        <v/>
      </c>
      <c r="V77" s="368" t="str">
        <f>IF(AND('MAPA DE RIESGOS'!$AP150="Media",'MAPA DE RIESGOS'!$AR150="Leve"),CONCATENATE("R",'MAPA DE RIESGOS'!$H150,"C",'MAPA DE RIESGOS'!$AF150),"")</f>
        <v/>
      </c>
      <c r="W77" s="368" t="str">
        <f>IF(AND('MAPA DE RIESGOS'!$AP151="Media",'MAPA DE RIESGOS'!$AR151="Leve"),CONCATENATE("R",'MAPA DE RIESGOS'!$H151,"C",'MAPA DE RIESGOS'!$AF151),"")</f>
        <v/>
      </c>
      <c r="X77" s="368" t="str">
        <f>IF(AND('MAPA DE RIESGOS'!$AP152="Media",'MAPA DE RIESGOS'!$AR152="Leve"),CONCATENATE("R",'MAPA DE RIESGOS'!$H152,"C",'MAPA DE RIESGOS'!$AF152),"")</f>
        <v/>
      </c>
      <c r="Y77" s="368" t="str">
        <f>IF(AND('MAPA DE RIESGOS'!$AP153="Media",'MAPA DE RIESGOS'!$AR153="Leve"),CONCATENATE("R",'MAPA DE RIESGOS'!$H153,"C",'MAPA DE RIESGOS'!$AF153),"")</f>
        <v/>
      </c>
      <c r="Z77" s="368" t="str">
        <f>IF(AND('MAPA DE RIESGOS'!$AP154="Media",'MAPA DE RIESGOS'!$AR154="Leve"),CONCATENATE("R",'MAPA DE RIESGOS'!$H154,"C",'MAPA DE RIESGOS'!$AF154),"")</f>
        <v/>
      </c>
      <c r="AA77" s="368" t="str">
        <f>IF(AND('MAPA DE RIESGOS'!$AP155="Media",'MAPA DE RIESGOS'!$AR155="Leve"),CONCATENATE("R",'MAPA DE RIESGOS'!$H155,"C",'MAPA DE RIESGOS'!$AF155),"")</f>
        <v/>
      </c>
      <c r="AB77" s="367" t="str">
        <f>IF(AND('MAPA DE RIESGOS'!$AP138="Media",'MAPA DE RIESGOS'!$AR138="Menor"),CONCATENATE("R",'MAPA DE RIESGOS'!$H138,"C",'MAPA DE RIESGOS'!$AF138),"")</f>
        <v/>
      </c>
      <c r="AC77" s="368" t="str">
        <f>IF(AND('MAPA DE RIESGOS'!$AP139="Media",'MAPA DE RIESGOS'!$AR139="Menor"),CONCATENATE("R",'MAPA DE RIESGOS'!$H139,"C",'MAPA DE RIESGOS'!$AF139),"")</f>
        <v/>
      </c>
      <c r="AD77" s="368" t="str">
        <f>IF(AND('MAPA DE RIESGOS'!$AP140="Media",'MAPA DE RIESGOS'!$AR140="Menor"),CONCATENATE("R",'MAPA DE RIESGOS'!$H140,"C",'MAPA DE RIESGOS'!$AF140),"")</f>
        <v/>
      </c>
      <c r="AE77" s="368" t="str">
        <f>IF(AND('MAPA DE RIESGOS'!$AP141="Media",'MAPA DE RIESGOS'!$AR141="Menor"),CONCATENATE("R",'MAPA DE RIESGOS'!$H141,"C",'MAPA DE RIESGOS'!$AF141),"")</f>
        <v/>
      </c>
      <c r="AF77" s="368" t="str">
        <f>IF(AND('MAPA DE RIESGOS'!$AP142="Media",'MAPA DE RIESGOS'!$AR142="Menor"),CONCATENATE("R",'MAPA DE RIESGOS'!$H142,"C",'MAPA DE RIESGOS'!$AF142),"")</f>
        <v/>
      </c>
      <c r="AG77" s="368" t="str">
        <f>IF(AND('MAPA DE RIESGOS'!$AP143="Media",'MAPA DE RIESGOS'!$AR143="Menor"),CONCATENATE("R",'MAPA DE RIESGOS'!$H143,"C",'MAPA DE RIESGOS'!$AF143),"")</f>
        <v/>
      </c>
      <c r="AH77" s="368" t="str">
        <f>IF(AND('MAPA DE RIESGOS'!$AP144="Media",'MAPA DE RIESGOS'!$AR144="Menor"),CONCATENATE("R",'MAPA DE RIESGOS'!$H144,"C",'MAPA DE RIESGOS'!$AF144),"")</f>
        <v/>
      </c>
      <c r="AI77" s="368" t="str">
        <f>IF(AND('MAPA DE RIESGOS'!$AP145="Media",'MAPA DE RIESGOS'!$AR145="Menor"),CONCATENATE("R",'MAPA DE RIESGOS'!$H145,"C",'MAPA DE RIESGOS'!$AF145),"")</f>
        <v/>
      </c>
      <c r="AJ77" s="368" t="str">
        <f>IF(AND('MAPA DE RIESGOS'!$AP146="Media",'MAPA DE RIESGOS'!$AR146="Menor"),CONCATENATE("R",'MAPA DE RIESGOS'!$H146,"C",'MAPA DE RIESGOS'!$AF146),"")</f>
        <v/>
      </c>
      <c r="AK77" s="368" t="str">
        <f>IF(AND('MAPA DE RIESGOS'!$AP147="Media",'MAPA DE RIESGOS'!$AR147="Menor"),CONCATENATE("R",'MAPA DE RIESGOS'!$H147,"C",'MAPA DE RIESGOS'!$AF147),"")</f>
        <v/>
      </c>
      <c r="AL77" s="368" t="str">
        <f>IF(AND('MAPA DE RIESGOS'!$AP148="Media",'MAPA DE RIESGOS'!$AR148="Menor"),CONCATENATE("R",'MAPA DE RIESGOS'!$H148,"C",'MAPA DE RIESGOS'!$AF148),"")</f>
        <v/>
      </c>
      <c r="AM77" s="368" t="str">
        <f>IF(AND('MAPA DE RIESGOS'!$AP149="Media",'MAPA DE RIESGOS'!$AR149="Menor"),CONCATENATE("R",'MAPA DE RIESGOS'!$H149,"C",'MAPA DE RIESGOS'!$AF149),"")</f>
        <v/>
      </c>
      <c r="AN77" s="368" t="str">
        <f>IF(AND('MAPA DE RIESGOS'!$AP150="Media",'MAPA DE RIESGOS'!$AR150="Menor"),CONCATENATE("R",'MAPA DE RIESGOS'!$H150,"C",'MAPA DE RIESGOS'!$AF150),"")</f>
        <v/>
      </c>
      <c r="AO77" s="368" t="str">
        <f>IF(AND('MAPA DE RIESGOS'!$AP151="Media",'MAPA DE RIESGOS'!$AR151="Menor"),CONCATENATE("R",'MAPA DE RIESGOS'!$H151,"C",'MAPA DE RIESGOS'!$AF151),"")</f>
        <v/>
      </c>
      <c r="AP77" s="368" t="str">
        <f>IF(AND('MAPA DE RIESGOS'!$AP152="Media",'MAPA DE RIESGOS'!$AR152="Menor"),CONCATENATE("R",'MAPA DE RIESGOS'!$H152,"C",'MAPA DE RIESGOS'!$AF152),"")</f>
        <v/>
      </c>
      <c r="AQ77" s="368" t="str">
        <f>IF(AND('MAPA DE RIESGOS'!$AP153="Media",'MAPA DE RIESGOS'!$AR153="Menor"),CONCATENATE("R",'MAPA DE RIESGOS'!$H153,"C",'MAPA DE RIESGOS'!$AF153),"")</f>
        <v/>
      </c>
      <c r="AR77" s="368" t="str">
        <f>IF(AND('MAPA DE RIESGOS'!$AP154="Media",'MAPA DE RIESGOS'!$AR154="Menor"),CONCATENATE("R",'MAPA DE RIESGOS'!$H154,"C",'MAPA DE RIESGOS'!$AF154),"")</f>
        <v/>
      </c>
      <c r="AS77" s="368" t="str">
        <f>IF(AND('MAPA DE RIESGOS'!$AP155="Media",'MAPA DE RIESGOS'!$AR155="Menor"),CONCATENATE("R",'MAPA DE RIESGOS'!$H155,"C",'MAPA DE RIESGOS'!$AF155),"")</f>
        <v/>
      </c>
      <c r="AT77" s="367" t="str">
        <f>IF(AND('MAPA DE RIESGOS'!$AP138="Media",'MAPA DE RIESGOS'!$AR138="Moderado"),CONCATENATE("R",'MAPA DE RIESGOS'!$H138,"C",'MAPA DE RIESGOS'!$AF138),"")</f>
        <v/>
      </c>
      <c r="AU77" s="368" t="str">
        <f>IF(AND('MAPA DE RIESGOS'!$AP139="Media",'MAPA DE RIESGOS'!$AR139="Moderado"),CONCATENATE("R",'MAPA DE RIESGOS'!$H139,"C",'MAPA DE RIESGOS'!$AF139),"")</f>
        <v/>
      </c>
      <c r="AV77" s="368" t="str">
        <f>IF(AND('MAPA DE RIESGOS'!$AP140="Media",'MAPA DE RIESGOS'!$AR140="Moderado"),CONCATENATE("R",'MAPA DE RIESGOS'!$H140,"C",'MAPA DE RIESGOS'!$AF140),"")</f>
        <v/>
      </c>
      <c r="AW77" s="368" t="str">
        <f>IF(AND('MAPA DE RIESGOS'!$AP141="Media",'MAPA DE RIESGOS'!$AR141="Moderado"),CONCATENATE("R",'MAPA DE RIESGOS'!$H141,"C",'MAPA DE RIESGOS'!$AF141),"")</f>
        <v/>
      </c>
      <c r="AX77" s="368" t="str">
        <f>IF(AND('MAPA DE RIESGOS'!$AP142="Media",'MAPA DE RIESGOS'!$AR142="Moderado"),CONCATENATE("R",'MAPA DE RIESGOS'!$H142,"C",'MAPA DE RIESGOS'!$AF142),"")</f>
        <v/>
      </c>
      <c r="AY77" s="368" t="str">
        <f>IF(AND('MAPA DE RIESGOS'!$AP143="Media",'MAPA DE RIESGOS'!$AR143="Moderado"),CONCATENATE("R",'MAPA DE RIESGOS'!$H143,"C",'MAPA DE RIESGOS'!$AF143),"")</f>
        <v/>
      </c>
      <c r="AZ77" s="368" t="str">
        <f>IF(AND('MAPA DE RIESGOS'!$AP144="Media",'MAPA DE RIESGOS'!$AR144="Moderado"),CONCATENATE("R",'MAPA DE RIESGOS'!$H144,"C",'MAPA DE RIESGOS'!$AF144),"")</f>
        <v/>
      </c>
      <c r="BA77" s="368" t="str">
        <f>IF(AND('MAPA DE RIESGOS'!$AP145="Media",'MAPA DE RIESGOS'!$AR145="Moderado"),CONCATENATE("R",'MAPA DE RIESGOS'!$H145,"C",'MAPA DE RIESGOS'!$AF145),"")</f>
        <v/>
      </c>
      <c r="BB77" s="368" t="str">
        <f>IF(AND('MAPA DE RIESGOS'!$AP146="Media",'MAPA DE RIESGOS'!$AR146="Moderado"),CONCATENATE("R",'MAPA DE RIESGOS'!$H146,"C",'MAPA DE RIESGOS'!$AF146),"")</f>
        <v/>
      </c>
      <c r="BC77" s="368" t="str">
        <f>IF(AND('MAPA DE RIESGOS'!$AP147="Media",'MAPA DE RIESGOS'!$AR147="Moderado"),CONCATENATE("R",'MAPA DE RIESGOS'!$H147,"C",'MAPA DE RIESGOS'!$AF147),"")</f>
        <v/>
      </c>
      <c r="BD77" s="368" t="str">
        <f>IF(AND('MAPA DE RIESGOS'!$AP148="Media",'MAPA DE RIESGOS'!$AR148="Moderado"),CONCATENATE("R",'MAPA DE RIESGOS'!$H148,"C",'MAPA DE RIESGOS'!$AF148),"")</f>
        <v/>
      </c>
      <c r="BE77" s="368" t="str">
        <f>IF(AND('MAPA DE RIESGOS'!$AP149="Media",'MAPA DE RIESGOS'!$AR149="Moderado"),CONCATENATE("R",'MAPA DE RIESGOS'!$H149,"C",'MAPA DE RIESGOS'!$AF149),"")</f>
        <v/>
      </c>
      <c r="BF77" s="368" t="str">
        <f>IF(AND('MAPA DE RIESGOS'!$AP150="Media",'MAPA DE RIESGOS'!$AR150="Moderado"),CONCATENATE("R",'MAPA DE RIESGOS'!$H150,"C",'MAPA DE RIESGOS'!$AF150),"")</f>
        <v/>
      </c>
      <c r="BG77" s="368" t="str">
        <f>IF(AND('MAPA DE RIESGOS'!$AP151="Media",'MAPA DE RIESGOS'!$AR151="Moderado"),CONCATENATE("R",'MAPA DE RIESGOS'!$H151,"C",'MAPA DE RIESGOS'!$AF151),"")</f>
        <v/>
      </c>
      <c r="BH77" s="368" t="str">
        <f>IF(AND('MAPA DE RIESGOS'!$AP152="Media",'MAPA DE RIESGOS'!$AR152="Moderado"),CONCATENATE("R",'MAPA DE RIESGOS'!$H152,"C",'MAPA DE RIESGOS'!$AF152),"")</f>
        <v/>
      </c>
      <c r="BI77" s="368" t="str">
        <f>IF(AND('MAPA DE RIESGOS'!$AP153="Media",'MAPA DE RIESGOS'!$AR153="Moderado"),CONCATENATE("R",'MAPA DE RIESGOS'!$H153,"C",'MAPA DE RIESGOS'!$AF153),"")</f>
        <v/>
      </c>
      <c r="BJ77" s="368" t="str">
        <f>IF(AND('MAPA DE RIESGOS'!$AP154="Media",'MAPA DE RIESGOS'!$AR154="Moderado"),CONCATENATE("R",'MAPA DE RIESGOS'!$H154,"C",'MAPA DE RIESGOS'!$AF154),"")</f>
        <v/>
      </c>
      <c r="BK77" s="369" t="str">
        <f>IF(AND('MAPA DE RIESGOS'!$AP155="Media",'MAPA DE RIESGOS'!$AR155="Moderado"),CONCATENATE("R",'MAPA DE RIESGOS'!$H155,"C",'MAPA DE RIESGOS'!$AF155),"")</f>
        <v/>
      </c>
      <c r="BL77" s="355" t="str">
        <f>IF(AND('MAPA DE RIESGOS'!$AP138="Media",'MAPA DE RIESGOS'!$AR138="Mayor"),CONCATENATE("R",'MAPA DE RIESGOS'!$H138,"C",'MAPA DE RIESGOS'!$AF138),"")</f>
        <v/>
      </c>
      <c r="BM77" s="355" t="str">
        <f>IF(AND('MAPA DE RIESGOS'!$AP139="Media",'MAPA DE RIESGOS'!$AR139="Mayor"),CONCATENATE("R",'MAPA DE RIESGOS'!$H139,"C",'MAPA DE RIESGOS'!$AF139),"")</f>
        <v/>
      </c>
      <c r="BN77" s="355" t="str">
        <f>IF(AND('MAPA DE RIESGOS'!$AP140="Media",'MAPA DE RIESGOS'!$AR140="Mayor"),CONCATENATE("R",'MAPA DE RIESGOS'!$H140,"C",'MAPA DE RIESGOS'!$AF140),"")</f>
        <v/>
      </c>
      <c r="BO77" s="355" t="str">
        <f>IF(AND('MAPA DE RIESGOS'!$AP141="Media",'MAPA DE RIESGOS'!$AR141="Mayor"),CONCATENATE("R",'MAPA DE RIESGOS'!$H141,"C",'MAPA DE RIESGOS'!$AF141),"")</f>
        <v/>
      </c>
      <c r="BP77" s="355" t="str">
        <f>IF(AND('MAPA DE RIESGOS'!$AP142="Media",'MAPA DE RIESGOS'!$AR142="Mayor"),CONCATENATE("R",'MAPA DE RIESGOS'!$H142,"C",'MAPA DE RIESGOS'!$AF142),"")</f>
        <v/>
      </c>
      <c r="BQ77" s="355" t="str">
        <f>IF(AND('MAPA DE RIESGOS'!$AP143="Media",'MAPA DE RIESGOS'!$AR143="Mayor"),CONCATENATE("R",'MAPA DE RIESGOS'!$H143,"C",'MAPA DE RIESGOS'!$AF143),"")</f>
        <v/>
      </c>
      <c r="BR77" s="355" t="str">
        <f>IF(AND('MAPA DE RIESGOS'!$AP144="Media",'MAPA DE RIESGOS'!$AR144="Mayor"),CONCATENATE("R",'MAPA DE RIESGOS'!$H144,"C",'MAPA DE RIESGOS'!$AF144),"")</f>
        <v/>
      </c>
      <c r="BS77" s="355" t="str">
        <f>IF(AND('MAPA DE RIESGOS'!$AP145="Media",'MAPA DE RIESGOS'!$AR145="Mayor"),CONCATENATE("R",'MAPA DE RIESGOS'!$H145,"C",'MAPA DE RIESGOS'!$AF145),"")</f>
        <v/>
      </c>
      <c r="BT77" s="355" t="str">
        <f>IF(AND('MAPA DE RIESGOS'!$AP146="Media",'MAPA DE RIESGOS'!$AR146="Mayor"),CONCATENATE("R",'MAPA DE RIESGOS'!$H146,"C",'MAPA DE RIESGOS'!$AF146),"")</f>
        <v/>
      </c>
      <c r="BU77" s="355" t="str">
        <f>IF(AND('MAPA DE RIESGOS'!$AP147="Media",'MAPA DE RIESGOS'!$AR147="Mayor"),CONCATENATE("R",'MAPA DE RIESGOS'!$H147,"C",'MAPA DE RIESGOS'!$AF147),"")</f>
        <v/>
      </c>
      <c r="BV77" s="355" t="str">
        <f>IF(AND('MAPA DE RIESGOS'!$AP148="Media",'MAPA DE RIESGOS'!$AR148="Mayor"),CONCATENATE("R",'MAPA DE RIESGOS'!$H148,"C",'MAPA DE RIESGOS'!$AF148),"")</f>
        <v/>
      </c>
      <c r="BW77" s="355" t="str">
        <f>IF(AND('MAPA DE RIESGOS'!$AP149="Media",'MAPA DE RIESGOS'!$AR149="Mayor"),CONCATENATE("R",'MAPA DE RIESGOS'!$H149,"C",'MAPA DE RIESGOS'!$AF149),"")</f>
        <v/>
      </c>
      <c r="BX77" s="355" t="str">
        <f>IF(AND('MAPA DE RIESGOS'!$AP150="Media",'MAPA DE RIESGOS'!$AR150="Mayor"),CONCATENATE("R",'MAPA DE RIESGOS'!$H150,"C",'MAPA DE RIESGOS'!$AF150),"")</f>
        <v/>
      </c>
      <c r="BY77" s="355" t="str">
        <f>IF(AND('MAPA DE RIESGOS'!$AP151="Media",'MAPA DE RIESGOS'!$AR151="Mayor"),CONCATENATE("R",'MAPA DE RIESGOS'!$H151,"C",'MAPA DE RIESGOS'!$AF151),"")</f>
        <v/>
      </c>
      <c r="BZ77" s="355" t="str">
        <f>IF(AND('MAPA DE RIESGOS'!$AP152="Media",'MAPA DE RIESGOS'!$AR152="Mayor"),CONCATENATE("R",'MAPA DE RIESGOS'!$H152,"C",'MAPA DE RIESGOS'!$AF152),"")</f>
        <v/>
      </c>
      <c r="CA77" s="355" t="str">
        <f>IF(AND('MAPA DE RIESGOS'!$AP153="Media",'MAPA DE RIESGOS'!$AR153="Mayor"),CONCATENATE("R",'MAPA DE RIESGOS'!$H153,"C",'MAPA DE RIESGOS'!$AF153),"")</f>
        <v/>
      </c>
      <c r="CB77" s="355" t="str">
        <f>IF(AND('MAPA DE RIESGOS'!$AP154="Media",'MAPA DE RIESGOS'!$AR154="Mayor"),CONCATENATE("R",'MAPA DE RIESGOS'!$H154,"C",'MAPA DE RIESGOS'!$AF154),"")</f>
        <v/>
      </c>
      <c r="CC77" s="356" t="str">
        <f>IF(AND('MAPA DE RIESGOS'!$AP155="Media",'MAPA DE RIESGOS'!$AR155="Mayor"),CONCATENATE("R",'MAPA DE RIESGOS'!$H155,"C",'MAPA DE RIESGOS'!$AF155),"")</f>
        <v/>
      </c>
      <c r="CD77" s="357" t="str">
        <f>IF(AND('MAPA DE RIESGOS'!$AP138="Media",'MAPA DE RIESGOS'!$AR138="Catastrófico"),CONCATENATE("R",'MAPA DE RIESGOS'!$H138,"C",'MAPA DE RIESGOS'!$AF138),"")</f>
        <v/>
      </c>
      <c r="CE77" s="357" t="str">
        <f>IF(AND('MAPA DE RIESGOS'!$AP139="Media",'MAPA DE RIESGOS'!$AR139="Catastrófico"),CONCATENATE("R",'MAPA DE RIESGOS'!$H139,"C",'MAPA DE RIESGOS'!$AF139),"")</f>
        <v/>
      </c>
      <c r="CF77" s="357" t="str">
        <f>IF(AND('MAPA DE RIESGOS'!$AP140="Media",'MAPA DE RIESGOS'!$AR140="Catastrófico"),CONCATENATE("R",'MAPA DE RIESGOS'!$H140,"C",'MAPA DE RIESGOS'!$AF140),"")</f>
        <v/>
      </c>
      <c r="CG77" s="357" t="str">
        <f>IF(AND('MAPA DE RIESGOS'!$AP141="Media",'MAPA DE RIESGOS'!$AR141="Catastrófico"),CONCATENATE("R",'MAPA DE RIESGOS'!$H141,"C",'MAPA DE RIESGOS'!$AF141),"")</f>
        <v/>
      </c>
      <c r="CH77" s="357" t="str">
        <f>IF(AND('MAPA DE RIESGOS'!$AP142="Media",'MAPA DE RIESGOS'!$AR142="Catastrófico"),CONCATENATE("R",'MAPA DE RIESGOS'!$H142,"C",'MAPA DE RIESGOS'!$AF142),"")</f>
        <v/>
      </c>
      <c r="CI77" s="357" t="str">
        <f>IF(AND('MAPA DE RIESGOS'!$AP143="Media",'MAPA DE RIESGOS'!$AR143="Catastrófico"),CONCATENATE("R",'MAPA DE RIESGOS'!$H143,"C",'MAPA DE RIESGOS'!$AF143),"")</f>
        <v/>
      </c>
      <c r="CJ77" s="357" t="str">
        <f>IF(AND('MAPA DE RIESGOS'!$AP144="Media",'MAPA DE RIESGOS'!$AR144="Catastrófico"),CONCATENATE("R",'MAPA DE RIESGOS'!$H144,"C",'MAPA DE RIESGOS'!$AF144),"")</f>
        <v/>
      </c>
      <c r="CK77" s="357" t="str">
        <f>IF(AND('MAPA DE RIESGOS'!$AP145="Media",'MAPA DE RIESGOS'!$AR145="Catastrófico"),CONCATENATE("R",'MAPA DE RIESGOS'!$H145,"C",'MAPA DE RIESGOS'!$AF145),"")</f>
        <v/>
      </c>
      <c r="CL77" s="357" t="str">
        <f>IF(AND('MAPA DE RIESGOS'!$AP146="Media",'MAPA DE RIESGOS'!$AR146="Catastrófico"),CONCATENATE("R",'MAPA DE RIESGOS'!$H146,"C",'MAPA DE RIESGOS'!$AF146),"")</f>
        <v/>
      </c>
      <c r="CM77" s="357" t="str">
        <f>IF(AND('MAPA DE RIESGOS'!$AP147="Media",'MAPA DE RIESGOS'!$AR147="Catastrófico"),CONCATENATE("R",'MAPA DE RIESGOS'!$H147,"C",'MAPA DE RIESGOS'!$AF147),"")</f>
        <v/>
      </c>
      <c r="CN77" s="357" t="str">
        <f>IF(AND('MAPA DE RIESGOS'!$AP148="Media",'MAPA DE RIESGOS'!$AR148="Catastrófico"),CONCATENATE("R",'MAPA DE RIESGOS'!$H148,"C",'MAPA DE RIESGOS'!$AF148),"")</f>
        <v/>
      </c>
      <c r="CO77" s="357" t="str">
        <f>IF(AND('MAPA DE RIESGOS'!$AP149="Media",'MAPA DE RIESGOS'!$AR149="Catastrófico"),CONCATENATE("R",'MAPA DE RIESGOS'!$H149,"C",'MAPA DE RIESGOS'!$AF149),"")</f>
        <v/>
      </c>
      <c r="CP77" s="357" t="str">
        <f>IF(AND('MAPA DE RIESGOS'!$AP150="Media",'MAPA DE RIESGOS'!$AR150="Catastrófico"),CONCATENATE("R",'MAPA DE RIESGOS'!$H150,"C",'MAPA DE RIESGOS'!$AF150),"")</f>
        <v/>
      </c>
      <c r="CQ77" s="357" t="str">
        <f>IF(AND('MAPA DE RIESGOS'!$AP151="Media",'MAPA DE RIESGOS'!$AR151="Catastrófico"),CONCATENATE("R",'MAPA DE RIESGOS'!$H151,"C",'MAPA DE RIESGOS'!$AF151),"")</f>
        <v/>
      </c>
      <c r="CR77" s="357" t="str">
        <f>IF(AND('MAPA DE RIESGOS'!$AP152="Media",'MAPA DE RIESGOS'!$AR152="Catastrófico"),CONCATENATE("R",'MAPA DE RIESGOS'!$H152,"C",'MAPA DE RIESGOS'!$AF152),"")</f>
        <v/>
      </c>
      <c r="CS77" s="357" t="str">
        <f>IF(AND('MAPA DE RIESGOS'!$AP153="Media",'MAPA DE RIESGOS'!$AR153="Catastrófico"),CONCATENATE("R",'MAPA DE RIESGOS'!$H153,"C",'MAPA DE RIESGOS'!$AF153),"")</f>
        <v/>
      </c>
      <c r="CT77" s="357" t="str">
        <f>IF(AND('MAPA DE RIESGOS'!$AP154="Media",'MAPA DE RIESGOS'!$AR154="Catastrófico"),CONCATENATE("R",'MAPA DE RIESGOS'!$H154,"C",'MAPA DE RIESGOS'!$AF154),"")</f>
        <v/>
      </c>
      <c r="CU77" s="358" t="str">
        <f>IF(AND('MAPA DE RIESGOS'!$AP155="Media",'MAPA DE RIESGOS'!$AR155="Catastrófico"),CONCATENATE("R",'MAPA DE RIESGOS'!$H155,"C",'MAPA DE RIESGOS'!$AF155),"")</f>
        <v/>
      </c>
      <c r="CV77" s="67"/>
      <c r="CW77" s="906"/>
      <c r="CX77" s="907"/>
      <c r="CY77" s="907"/>
      <c r="CZ77" s="907"/>
      <c r="DA77" s="907"/>
      <c r="DB77" s="908"/>
    </row>
    <row r="78" spans="2:106" ht="32.5" customHeight="1">
      <c r="B78" s="893"/>
      <c r="C78" s="893"/>
      <c r="D78" s="894"/>
      <c r="E78" s="882"/>
      <c r="F78" s="883"/>
      <c r="G78" s="883"/>
      <c r="H78" s="883"/>
      <c r="I78" s="884"/>
      <c r="J78" s="367" t="str">
        <f>IF(AND('MAPA DE RIESGOS'!$AP156="Media",'MAPA DE RIESGOS'!$AR156="Leve"),CONCATENATE("R",'MAPA DE RIESGOS'!$H156,"C",'MAPA DE RIESGOS'!$AF156),"")</f>
        <v/>
      </c>
      <c r="K78" s="368" t="str">
        <f>IF(AND('MAPA DE RIESGOS'!$AP157="Media",'MAPA DE RIESGOS'!$AR157="Leve"),CONCATENATE("R",'MAPA DE RIESGOS'!$H157,"C",'MAPA DE RIESGOS'!$AF157),"")</f>
        <v/>
      </c>
      <c r="L78" s="368" t="str">
        <f>IF(AND('MAPA DE RIESGOS'!$AP158="Media",'MAPA DE RIESGOS'!$AR158="Leve"),CONCATENATE("R",'MAPA DE RIESGOS'!$H158,"C",'MAPA DE RIESGOS'!$AF158),"")</f>
        <v/>
      </c>
      <c r="M78" s="368" t="str">
        <f>IF(AND('MAPA DE RIESGOS'!$AP159="Media",'MAPA DE RIESGOS'!$AR159="Leve"),CONCATENATE("R",'MAPA DE RIESGOS'!$H159,"C",'MAPA DE RIESGOS'!$AF159),"")</f>
        <v/>
      </c>
      <c r="N78" s="368" t="str">
        <f>IF(AND('MAPA DE RIESGOS'!$AP160="Media",'MAPA DE RIESGOS'!$AR160="Leve"),CONCATENATE("R",'MAPA DE RIESGOS'!$H160,"C",'MAPA DE RIESGOS'!$AF160),"")</f>
        <v/>
      </c>
      <c r="O78" s="368" t="str">
        <f>IF(AND('MAPA DE RIESGOS'!$AP161="Media",'MAPA DE RIESGOS'!$AR161="Leve"),CONCATENATE("R",'MAPA DE RIESGOS'!$H161,"C",'MAPA DE RIESGOS'!$AF161),"")</f>
        <v/>
      </c>
      <c r="P78" s="368" t="str">
        <f>IF(AND('MAPA DE RIESGOS'!$AP162="Media",'MAPA DE RIESGOS'!$AR162="Leve"),CONCATENATE("R",'MAPA DE RIESGOS'!$H162,"C",'MAPA DE RIESGOS'!$AF162),"")</f>
        <v/>
      </c>
      <c r="Q78" s="368" t="str">
        <f>IF(AND('MAPA DE RIESGOS'!$AP163="Media",'MAPA DE RIESGOS'!$AR163="Leve"),CONCATENATE("R",'MAPA DE RIESGOS'!$H163,"C",'MAPA DE RIESGOS'!$AF163),"")</f>
        <v/>
      </c>
      <c r="R78" s="368" t="str">
        <f>IF(AND('MAPA DE RIESGOS'!$AP164="Media",'MAPA DE RIESGOS'!$AR164="Leve"),CONCATENATE("R",'MAPA DE RIESGOS'!$H164,"C",'MAPA DE RIESGOS'!$AF164),"")</f>
        <v/>
      </c>
      <c r="S78" s="368" t="str">
        <f>IF(AND('MAPA DE RIESGOS'!$AP165="Media",'MAPA DE RIESGOS'!$AR165="Leve"),CONCATENATE("R",'MAPA DE RIESGOS'!$H165,"C",'MAPA DE RIESGOS'!$AF165),"")</f>
        <v/>
      </c>
      <c r="T78" s="368" t="str">
        <f>IF(AND('MAPA DE RIESGOS'!$AP166="Media",'MAPA DE RIESGOS'!$AR166="Leve"),CONCATENATE("R",'MAPA DE RIESGOS'!$H166,"C",'MAPA DE RIESGOS'!$AF166),"")</f>
        <v/>
      </c>
      <c r="U78" s="368" t="str">
        <f>IF(AND('MAPA DE RIESGOS'!$AP167="Media",'MAPA DE RIESGOS'!$AR167="Leve"),CONCATENATE("R",'MAPA DE RIESGOS'!$H167,"C",'MAPA DE RIESGOS'!$AF167),"")</f>
        <v/>
      </c>
      <c r="V78" s="368" t="str">
        <f>IF(AND('MAPA DE RIESGOS'!$AP168="Media",'MAPA DE RIESGOS'!$AR168="Leve"),CONCATENATE("R",'MAPA DE RIESGOS'!$H168,"C",'MAPA DE RIESGOS'!$AF168),"")</f>
        <v/>
      </c>
      <c r="W78" s="368" t="str">
        <f>IF(AND('MAPA DE RIESGOS'!$AP169="Media",'MAPA DE RIESGOS'!$AR169="Leve"),CONCATENATE("R",'MAPA DE RIESGOS'!$H169,"C",'MAPA DE RIESGOS'!$AF169),"")</f>
        <v/>
      </c>
      <c r="X78" s="368" t="str">
        <f>IF(AND('MAPA DE RIESGOS'!$AP170="Media",'MAPA DE RIESGOS'!$AR170="Leve"),CONCATENATE("R",'MAPA DE RIESGOS'!$H170,"C",'MAPA DE RIESGOS'!$AF170),"")</f>
        <v/>
      </c>
      <c r="Y78" s="368" t="str">
        <f>IF(AND('MAPA DE RIESGOS'!$AP171="Media",'MAPA DE RIESGOS'!$AR171="Leve"),CONCATENATE("R",'MAPA DE RIESGOS'!$H171,"C",'MAPA DE RIESGOS'!$AF171),"")</f>
        <v/>
      </c>
      <c r="Z78" s="368" t="str">
        <f>IF(AND('MAPA DE RIESGOS'!$AP172="Media",'MAPA DE RIESGOS'!$AR172="Leve"),CONCATENATE("R",'MAPA DE RIESGOS'!$H172,"C",'MAPA DE RIESGOS'!$AF172),"")</f>
        <v/>
      </c>
      <c r="AA78" s="368" t="str">
        <f>IF(AND('MAPA DE RIESGOS'!$AP173="Media",'MAPA DE RIESGOS'!$AR173="Leve"),CONCATENATE("R",'MAPA DE RIESGOS'!$H173,"C",'MAPA DE RIESGOS'!$AF173),"")</f>
        <v/>
      </c>
      <c r="AB78" s="367" t="str">
        <f>IF(AND('MAPA DE RIESGOS'!$AP156="Media",'MAPA DE RIESGOS'!$AR156="Menor"),CONCATENATE("R",'MAPA DE RIESGOS'!$H156,"C",'MAPA DE RIESGOS'!$AF156),"")</f>
        <v/>
      </c>
      <c r="AC78" s="368" t="str">
        <f>IF(AND('MAPA DE RIESGOS'!$AP157="Media",'MAPA DE RIESGOS'!$AR157="Menor"),CONCATENATE("R",'MAPA DE RIESGOS'!$H157,"C",'MAPA DE RIESGOS'!$AF157),"")</f>
        <v/>
      </c>
      <c r="AD78" s="368" t="str">
        <f>IF(AND('MAPA DE RIESGOS'!$AP158="Media",'MAPA DE RIESGOS'!$AR158="Menor"),CONCATENATE("R",'MAPA DE RIESGOS'!$H158,"C",'MAPA DE RIESGOS'!$AF158),"")</f>
        <v/>
      </c>
      <c r="AE78" s="368" t="str">
        <f>IF(AND('MAPA DE RIESGOS'!$AP159="Media",'MAPA DE RIESGOS'!$AR159="Menor"),CONCATENATE("R",'MAPA DE RIESGOS'!$H159,"C",'MAPA DE RIESGOS'!$AF159),"")</f>
        <v/>
      </c>
      <c r="AF78" s="368" t="str">
        <f>IF(AND('MAPA DE RIESGOS'!$AP160="Media",'MAPA DE RIESGOS'!$AR160="Menor"),CONCATENATE("R",'MAPA DE RIESGOS'!$H160,"C",'MAPA DE RIESGOS'!$AF160),"")</f>
        <v/>
      </c>
      <c r="AG78" s="368" t="str">
        <f>IF(AND('MAPA DE RIESGOS'!$AP161="Media",'MAPA DE RIESGOS'!$AR161="Menor"),CONCATENATE("R",'MAPA DE RIESGOS'!$H161,"C",'MAPA DE RIESGOS'!$AF161),"")</f>
        <v/>
      </c>
      <c r="AH78" s="368" t="str">
        <f>IF(AND('MAPA DE RIESGOS'!$AP162="Media",'MAPA DE RIESGOS'!$AR162="Menor"),CONCATENATE("R",'MAPA DE RIESGOS'!$H162,"C",'MAPA DE RIESGOS'!$AF162),"")</f>
        <v/>
      </c>
      <c r="AI78" s="368" t="str">
        <f>IF(AND('MAPA DE RIESGOS'!$AP163="Media",'MAPA DE RIESGOS'!$AR163="Menor"),CONCATENATE("R",'MAPA DE RIESGOS'!$H163,"C",'MAPA DE RIESGOS'!$AF163),"")</f>
        <v/>
      </c>
      <c r="AJ78" s="368" t="str">
        <f>IF(AND('MAPA DE RIESGOS'!$AP164="Media",'MAPA DE RIESGOS'!$AR164="Menor"),CONCATENATE("R",'MAPA DE RIESGOS'!$H164,"C",'MAPA DE RIESGOS'!$AF164),"")</f>
        <v/>
      </c>
      <c r="AK78" s="368" t="str">
        <f>IF(AND('MAPA DE RIESGOS'!$AP165="Media",'MAPA DE RIESGOS'!$AR165="Menor"),CONCATENATE("R",'MAPA DE RIESGOS'!$H165,"C",'MAPA DE RIESGOS'!$AF165),"")</f>
        <v/>
      </c>
      <c r="AL78" s="368" t="str">
        <f>IF(AND('MAPA DE RIESGOS'!$AP166="Media",'MAPA DE RIESGOS'!$AR166="Menor"),CONCATENATE("R",'MAPA DE RIESGOS'!$H166,"C",'MAPA DE RIESGOS'!$AF166),"")</f>
        <v/>
      </c>
      <c r="AM78" s="368" t="str">
        <f>IF(AND('MAPA DE RIESGOS'!$AP167="Media",'MAPA DE RIESGOS'!$AR167="Menor"),CONCATENATE("R",'MAPA DE RIESGOS'!$H167,"C",'MAPA DE RIESGOS'!$AF167),"")</f>
        <v/>
      </c>
      <c r="AN78" s="368" t="str">
        <f>IF(AND('MAPA DE RIESGOS'!$AP168="Media",'MAPA DE RIESGOS'!$AR168="Menor"),CONCATENATE("R",'MAPA DE RIESGOS'!$H168,"C",'MAPA DE RIESGOS'!$AF168),"")</f>
        <v/>
      </c>
      <c r="AO78" s="368" t="str">
        <f>IF(AND('MAPA DE RIESGOS'!$AP169="Media",'MAPA DE RIESGOS'!$AR169="Menor"),CONCATENATE("R",'MAPA DE RIESGOS'!$H169,"C",'MAPA DE RIESGOS'!$AF169),"")</f>
        <v/>
      </c>
      <c r="AP78" s="368" t="str">
        <f>IF(AND('MAPA DE RIESGOS'!$AP170="Media",'MAPA DE RIESGOS'!$AR170="Menor"),CONCATENATE("R",'MAPA DE RIESGOS'!$H170,"C",'MAPA DE RIESGOS'!$AF170),"")</f>
        <v/>
      </c>
      <c r="AQ78" s="368" t="str">
        <f>IF(AND('MAPA DE RIESGOS'!$AP171="Media",'MAPA DE RIESGOS'!$AR171="Menor"),CONCATENATE("R",'MAPA DE RIESGOS'!$H171,"C",'MAPA DE RIESGOS'!$AF171),"")</f>
        <v/>
      </c>
      <c r="AR78" s="368" t="str">
        <f>IF(AND('MAPA DE RIESGOS'!$AP172="Media",'MAPA DE RIESGOS'!$AR172="Menor"),CONCATENATE("R",'MAPA DE RIESGOS'!$H172,"C",'MAPA DE RIESGOS'!$AF172),"")</f>
        <v/>
      </c>
      <c r="AS78" s="368" t="str">
        <f>IF(AND('MAPA DE RIESGOS'!$AP173="Media",'MAPA DE RIESGOS'!$AR173="Menor"),CONCATENATE("R",'MAPA DE RIESGOS'!$H173,"C",'MAPA DE RIESGOS'!$AF173),"")</f>
        <v/>
      </c>
      <c r="AT78" s="367" t="str">
        <f>IF(AND('MAPA DE RIESGOS'!$AP156="Media",'MAPA DE RIESGOS'!$AR156="Moderado"),CONCATENATE("R",'MAPA DE RIESGOS'!$H156,"C",'MAPA DE RIESGOS'!$AF156),"")</f>
        <v/>
      </c>
      <c r="AU78" s="368" t="str">
        <f>IF(AND('MAPA DE RIESGOS'!$AP157="Media",'MAPA DE RIESGOS'!$AR157="Moderado"),CONCATENATE("R",'MAPA DE RIESGOS'!$H157,"C",'MAPA DE RIESGOS'!$AF157),"")</f>
        <v/>
      </c>
      <c r="AV78" s="368" t="str">
        <f>IF(AND('MAPA DE RIESGOS'!$AP158="Media",'MAPA DE RIESGOS'!$AR158="Moderado"),CONCATENATE("R",'MAPA DE RIESGOS'!$H158,"C",'MAPA DE RIESGOS'!$AF158),"")</f>
        <v/>
      </c>
      <c r="AW78" s="368" t="str">
        <f>IF(AND('MAPA DE RIESGOS'!$AP159="Media",'MAPA DE RIESGOS'!$AR159="Moderado"),CONCATENATE("R",'MAPA DE RIESGOS'!$H159,"C",'MAPA DE RIESGOS'!$AF159),"")</f>
        <v/>
      </c>
      <c r="AX78" s="368" t="str">
        <f>IF(AND('MAPA DE RIESGOS'!$AP160="Media",'MAPA DE RIESGOS'!$AR160="Moderado"),CONCATENATE("R",'MAPA DE RIESGOS'!$H160,"C",'MAPA DE RIESGOS'!$AF160),"")</f>
        <v/>
      </c>
      <c r="AY78" s="368" t="str">
        <f>IF(AND('MAPA DE RIESGOS'!$AP161="Media",'MAPA DE RIESGOS'!$AR161="Moderado"),CONCATENATE("R",'MAPA DE RIESGOS'!$H161,"C",'MAPA DE RIESGOS'!$AF161),"")</f>
        <v/>
      </c>
      <c r="AZ78" s="368" t="str">
        <f>IF(AND('MAPA DE RIESGOS'!$AP162="Media",'MAPA DE RIESGOS'!$AR162="Moderado"),CONCATENATE("R",'MAPA DE RIESGOS'!$H162,"C",'MAPA DE RIESGOS'!$AF162),"")</f>
        <v/>
      </c>
      <c r="BA78" s="368" t="str">
        <f>IF(AND('MAPA DE RIESGOS'!$AP163="Media",'MAPA DE RIESGOS'!$AR163="Moderado"),CONCATENATE("R",'MAPA DE RIESGOS'!$H163,"C",'MAPA DE RIESGOS'!$AF163),"")</f>
        <v/>
      </c>
      <c r="BB78" s="368" t="str">
        <f>IF(AND('MAPA DE RIESGOS'!$AP164="Media",'MAPA DE RIESGOS'!$AR164="Moderado"),CONCATENATE("R",'MAPA DE RIESGOS'!$H164,"C",'MAPA DE RIESGOS'!$AF164),"")</f>
        <v/>
      </c>
      <c r="BC78" s="368" t="str">
        <f>IF(AND('MAPA DE RIESGOS'!$AP165="Media",'MAPA DE RIESGOS'!$AR165="Moderado"),CONCATENATE("R",'MAPA DE RIESGOS'!$H165,"C",'MAPA DE RIESGOS'!$AF165),"")</f>
        <v/>
      </c>
      <c r="BD78" s="368" t="str">
        <f>IF(AND('MAPA DE RIESGOS'!$AP166="Media",'MAPA DE RIESGOS'!$AR166="Moderado"),CONCATENATE("R",'MAPA DE RIESGOS'!$H166,"C",'MAPA DE RIESGOS'!$AF166),"")</f>
        <v/>
      </c>
      <c r="BE78" s="368" t="str">
        <f>IF(AND('MAPA DE RIESGOS'!$AP167="Media",'MAPA DE RIESGOS'!$AR167="Moderado"),CONCATENATE("R",'MAPA DE RIESGOS'!$H167,"C",'MAPA DE RIESGOS'!$AF167),"")</f>
        <v/>
      </c>
      <c r="BF78" s="368" t="str">
        <f>IF(AND('MAPA DE RIESGOS'!$AP168="Media",'MAPA DE RIESGOS'!$AR168="Moderado"),CONCATENATE("R",'MAPA DE RIESGOS'!$H168,"C",'MAPA DE RIESGOS'!$AF168),"")</f>
        <v/>
      </c>
      <c r="BG78" s="368" t="str">
        <f>IF(AND('MAPA DE RIESGOS'!$AP169="Media",'MAPA DE RIESGOS'!$AR169="Moderado"),CONCATENATE("R",'MAPA DE RIESGOS'!$H169,"C",'MAPA DE RIESGOS'!$AF169),"")</f>
        <v/>
      </c>
      <c r="BH78" s="368" t="str">
        <f>IF(AND('MAPA DE RIESGOS'!$AP170="Media",'MAPA DE RIESGOS'!$AR170="Moderado"),CONCATENATE("R",'MAPA DE RIESGOS'!$H170,"C",'MAPA DE RIESGOS'!$AF170),"")</f>
        <v/>
      </c>
      <c r="BI78" s="368" t="str">
        <f>IF(AND('MAPA DE RIESGOS'!$AP171="Media",'MAPA DE RIESGOS'!$AR171="Moderado"),CONCATENATE("R",'MAPA DE RIESGOS'!$H171,"C",'MAPA DE RIESGOS'!$AF171),"")</f>
        <v/>
      </c>
      <c r="BJ78" s="368" t="str">
        <f>IF(AND('MAPA DE RIESGOS'!$AP172="Media",'MAPA DE RIESGOS'!$AR172="Moderado"),CONCATENATE("R",'MAPA DE RIESGOS'!$H172,"C",'MAPA DE RIESGOS'!$AF172),"")</f>
        <v/>
      </c>
      <c r="BK78" s="369" t="str">
        <f>IF(AND('MAPA DE RIESGOS'!$AP173="Media",'MAPA DE RIESGOS'!$AR173="Moderado"),CONCATENATE("R",'MAPA DE RIESGOS'!$H173,"C",'MAPA DE RIESGOS'!$AF173),"")</f>
        <v/>
      </c>
      <c r="BL78" s="355" t="str">
        <f>IF(AND('MAPA DE RIESGOS'!$AP156="Media",'MAPA DE RIESGOS'!$AR156="Mayor"),CONCATENATE("R",'MAPA DE RIESGOS'!$H156,"C",'MAPA DE RIESGOS'!$AF156),"")</f>
        <v/>
      </c>
      <c r="BM78" s="355" t="str">
        <f>IF(AND('MAPA DE RIESGOS'!$AP157="Media",'MAPA DE RIESGOS'!$AR157="Mayor"),CONCATENATE("R",'MAPA DE RIESGOS'!$H157,"C",'MAPA DE RIESGOS'!$AF157),"")</f>
        <v/>
      </c>
      <c r="BN78" s="355" t="str">
        <f>IF(AND('MAPA DE RIESGOS'!$AP158="Media",'MAPA DE RIESGOS'!$AR158="Mayor"),CONCATENATE("R",'MAPA DE RIESGOS'!$H158,"C",'MAPA DE RIESGOS'!$AF158),"")</f>
        <v/>
      </c>
      <c r="BO78" s="355" t="str">
        <f>IF(AND('MAPA DE RIESGOS'!$AP159="Media",'MAPA DE RIESGOS'!$AR159="Mayor"),CONCATENATE("R",'MAPA DE RIESGOS'!$H159,"C",'MAPA DE RIESGOS'!$AF159),"")</f>
        <v/>
      </c>
      <c r="BP78" s="355" t="str">
        <f>IF(AND('MAPA DE RIESGOS'!$AP160="Media",'MAPA DE RIESGOS'!$AR160="Mayor"),CONCATENATE("R",'MAPA DE RIESGOS'!$H160,"C",'MAPA DE RIESGOS'!$AF160),"")</f>
        <v/>
      </c>
      <c r="BQ78" s="355" t="str">
        <f>IF(AND('MAPA DE RIESGOS'!$AP161="Media",'MAPA DE RIESGOS'!$AR161="Mayor"),CONCATENATE("R",'MAPA DE RIESGOS'!$H161,"C",'MAPA DE RIESGOS'!$AF161),"")</f>
        <v/>
      </c>
      <c r="BR78" s="355" t="str">
        <f>IF(AND('MAPA DE RIESGOS'!$AP162="Media",'MAPA DE RIESGOS'!$AR162="Mayor"),CONCATENATE("R",'MAPA DE RIESGOS'!$H162,"C",'MAPA DE RIESGOS'!$AF162),"")</f>
        <v/>
      </c>
      <c r="BS78" s="355" t="str">
        <f>IF(AND('MAPA DE RIESGOS'!$AP163="Media",'MAPA DE RIESGOS'!$AR163="Mayor"),CONCATENATE("R",'MAPA DE RIESGOS'!$H163,"C",'MAPA DE RIESGOS'!$AF163),"")</f>
        <v/>
      </c>
      <c r="BT78" s="355" t="str">
        <f>IF(AND('MAPA DE RIESGOS'!$AP164="Media",'MAPA DE RIESGOS'!$AR164="Mayor"),CONCATENATE("R",'MAPA DE RIESGOS'!$H164,"C",'MAPA DE RIESGOS'!$AF164),"")</f>
        <v/>
      </c>
      <c r="BU78" s="355" t="str">
        <f>IF(AND('MAPA DE RIESGOS'!$AP165="Media",'MAPA DE RIESGOS'!$AR165="Mayor"),CONCATENATE("R",'MAPA DE RIESGOS'!$H165,"C",'MAPA DE RIESGOS'!$AF165),"")</f>
        <v/>
      </c>
      <c r="BV78" s="355" t="str">
        <f>IF(AND('MAPA DE RIESGOS'!$AP166="Media",'MAPA DE RIESGOS'!$AR166="Mayor"),CONCATENATE("R",'MAPA DE RIESGOS'!$H166,"C",'MAPA DE RIESGOS'!$AF166),"")</f>
        <v/>
      </c>
      <c r="BW78" s="355" t="str">
        <f>IF(AND('MAPA DE RIESGOS'!$AP167="Media",'MAPA DE RIESGOS'!$AR167="Mayor"),CONCATENATE("R",'MAPA DE RIESGOS'!$H167,"C",'MAPA DE RIESGOS'!$AF167),"")</f>
        <v/>
      </c>
      <c r="BX78" s="355" t="str">
        <f>IF(AND('MAPA DE RIESGOS'!$AP168="Media",'MAPA DE RIESGOS'!$AR168="Mayor"),CONCATENATE("R",'MAPA DE RIESGOS'!$H168,"C",'MAPA DE RIESGOS'!$AF168),"")</f>
        <v/>
      </c>
      <c r="BY78" s="355" t="str">
        <f>IF(AND('MAPA DE RIESGOS'!$AP169="Media",'MAPA DE RIESGOS'!$AR169="Mayor"),CONCATENATE("R",'MAPA DE RIESGOS'!$H169,"C",'MAPA DE RIESGOS'!$AF169),"")</f>
        <v/>
      </c>
      <c r="BZ78" s="355" t="str">
        <f>IF(AND('MAPA DE RIESGOS'!$AP170="Media",'MAPA DE RIESGOS'!$AR170="Mayor"),CONCATENATE("R",'MAPA DE RIESGOS'!$H170,"C",'MAPA DE RIESGOS'!$AF170),"")</f>
        <v/>
      </c>
      <c r="CA78" s="355" t="str">
        <f>IF(AND('MAPA DE RIESGOS'!$AP171="Media",'MAPA DE RIESGOS'!$AR171="Mayor"),CONCATENATE("R",'MAPA DE RIESGOS'!$H171,"C",'MAPA DE RIESGOS'!$AF171),"")</f>
        <v/>
      </c>
      <c r="CB78" s="355" t="str">
        <f>IF(AND('MAPA DE RIESGOS'!$AP172="Media",'MAPA DE RIESGOS'!$AR172="Mayor"),CONCATENATE("R",'MAPA DE RIESGOS'!$H172,"C",'MAPA DE RIESGOS'!$AF172),"")</f>
        <v/>
      </c>
      <c r="CC78" s="356" t="str">
        <f>IF(AND('MAPA DE RIESGOS'!$AP173="Media",'MAPA DE RIESGOS'!$AR173="Mayor"),CONCATENATE("R",'MAPA DE RIESGOS'!$H173,"C",'MAPA DE RIESGOS'!$AF173),"")</f>
        <v/>
      </c>
      <c r="CD78" s="357" t="str">
        <f>IF(AND('MAPA DE RIESGOS'!$AP156="Media",'MAPA DE RIESGOS'!$AR156="Catastrófico"),CONCATENATE("R",'MAPA DE RIESGOS'!$H156,"C",'MAPA DE RIESGOS'!$AF156),"")</f>
        <v/>
      </c>
      <c r="CE78" s="357" t="str">
        <f>IF(AND('MAPA DE RIESGOS'!$AP157="Media",'MAPA DE RIESGOS'!$AR157="Catastrófico"),CONCATENATE("R",'MAPA DE RIESGOS'!$H157,"C",'MAPA DE RIESGOS'!$AF157),"")</f>
        <v/>
      </c>
      <c r="CF78" s="357" t="str">
        <f>IF(AND('MAPA DE RIESGOS'!$AP158="Media",'MAPA DE RIESGOS'!$AR158="Catastrófico"),CONCATENATE("R",'MAPA DE RIESGOS'!$H158,"C",'MAPA DE RIESGOS'!$AF158),"")</f>
        <v/>
      </c>
      <c r="CG78" s="357" t="str">
        <f>IF(AND('MAPA DE RIESGOS'!$AP159="Media",'MAPA DE RIESGOS'!$AR159="Catastrófico"),CONCATENATE("R",'MAPA DE RIESGOS'!$H159,"C",'MAPA DE RIESGOS'!$AF159),"")</f>
        <v/>
      </c>
      <c r="CH78" s="357" t="str">
        <f>IF(AND('MAPA DE RIESGOS'!$AP160="Media",'MAPA DE RIESGOS'!$AR160="Catastrófico"),CONCATENATE("R",'MAPA DE RIESGOS'!$H160,"C",'MAPA DE RIESGOS'!$AF160),"")</f>
        <v/>
      </c>
      <c r="CI78" s="357" t="str">
        <f>IF(AND('MAPA DE RIESGOS'!$AP161="Media",'MAPA DE RIESGOS'!$AR161="Catastrófico"),CONCATENATE("R",'MAPA DE RIESGOS'!$H161,"C",'MAPA DE RIESGOS'!$AF161),"")</f>
        <v/>
      </c>
      <c r="CJ78" s="357" t="str">
        <f>IF(AND('MAPA DE RIESGOS'!$AP162="Media",'MAPA DE RIESGOS'!$AR162="Catastrófico"),CONCATENATE("R",'MAPA DE RIESGOS'!$H162,"C",'MAPA DE RIESGOS'!$AF162),"")</f>
        <v/>
      </c>
      <c r="CK78" s="357" t="str">
        <f>IF(AND('MAPA DE RIESGOS'!$AP163="Media",'MAPA DE RIESGOS'!$AR163="Catastrófico"),CONCATENATE("R",'MAPA DE RIESGOS'!$H163,"C",'MAPA DE RIESGOS'!$AF163),"")</f>
        <v/>
      </c>
      <c r="CL78" s="357" t="str">
        <f>IF(AND('MAPA DE RIESGOS'!$AP164="Media",'MAPA DE RIESGOS'!$AR164="Catastrófico"),CONCATENATE("R",'MAPA DE RIESGOS'!$H164,"C",'MAPA DE RIESGOS'!$AF164),"")</f>
        <v/>
      </c>
      <c r="CM78" s="357" t="str">
        <f>IF(AND('MAPA DE RIESGOS'!$AP165="Media",'MAPA DE RIESGOS'!$AR165="Catastrófico"),CONCATENATE("R",'MAPA DE RIESGOS'!$H165,"C",'MAPA DE RIESGOS'!$AF165),"")</f>
        <v/>
      </c>
      <c r="CN78" s="357" t="str">
        <f>IF(AND('MAPA DE RIESGOS'!$AP166="Media",'MAPA DE RIESGOS'!$AR166="Catastrófico"),CONCATENATE("R",'MAPA DE RIESGOS'!$H166,"C",'MAPA DE RIESGOS'!$AF166),"")</f>
        <v/>
      </c>
      <c r="CO78" s="357" t="str">
        <f>IF(AND('MAPA DE RIESGOS'!$AP167="Media",'MAPA DE RIESGOS'!$AR167="Catastrófico"),CONCATENATE("R",'MAPA DE RIESGOS'!$H167,"C",'MAPA DE RIESGOS'!$AF167),"")</f>
        <v/>
      </c>
      <c r="CP78" s="357" t="str">
        <f>IF(AND('MAPA DE RIESGOS'!$AP168="Media",'MAPA DE RIESGOS'!$AR168="Catastrófico"),CONCATENATE("R",'MAPA DE RIESGOS'!$H168,"C",'MAPA DE RIESGOS'!$AF168),"")</f>
        <v/>
      </c>
      <c r="CQ78" s="357" t="str">
        <f>IF(AND('MAPA DE RIESGOS'!$AP169="Media",'MAPA DE RIESGOS'!$AR169="Catastrófico"),CONCATENATE("R",'MAPA DE RIESGOS'!$H169,"C",'MAPA DE RIESGOS'!$AF169),"")</f>
        <v/>
      </c>
      <c r="CR78" s="357" t="str">
        <f>IF(AND('MAPA DE RIESGOS'!$AP170="Media",'MAPA DE RIESGOS'!$AR170="Catastrófico"),CONCATENATE("R",'MAPA DE RIESGOS'!$H170,"C",'MAPA DE RIESGOS'!$AF170),"")</f>
        <v/>
      </c>
      <c r="CS78" s="357" t="str">
        <f>IF(AND('MAPA DE RIESGOS'!$AP171="Media",'MAPA DE RIESGOS'!$AR171="Catastrófico"),CONCATENATE("R",'MAPA DE RIESGOS'!$H171,"C",'MAPA DE RIESGOS'!$AF171),"")</f>
        <v/>
      </c>
      <c r="CT78" s="357" t="str">
        <f>IF(AND('MAPA DE RIESGOS'!$AP172="Media",'MAPA DE RIESGOS'!$AR172="Catastrófico"),CONCATENATE("R",'MAPA DE RIESGOS'!$H172,"C",'MAPA DE RIESGOS'!$AF172),"")</f>
        <v/>
      </c>
      <c r="CU78" s="358" t="str">
        <f>IF(AND('MAPA DE RIESGOS'!$AP173="Media",'MAPA DE RIESGOS'!$AR173="Catastrófico"),CONCATENATE("R",'MAPA DE RIESGOS'!$H173,"C",'MAPA DE RIESGOS'!$AF173),"")</f>
        <v/>
      </c>
      <c r="CV78" s="67"/>
      <c r="CW78" s="906"/>
      <c r="CX78" s="907"/>
      <c r="CY78" s="907"/>
      <c r="CZ78" s="907"/>
      <c r="DA78" s="907"/>
      <c r="DB78" s="908"/>
    </row>
    <row r="79" spans="2:106" ht="32.5" customHeight="1">
      <c r="B79" s="893"/>
      <c r="C79" s="893"/>
      <c r="D79" s="894"/>
      <c r="E79" s="882"/>
      <c r="F79" s="883"/>
      <c r="G79" s="883"/>
      <c r="H79" s="883"/>
      <c r="I79" s="884"/>
      <c r="J79" s="367" t="str">
        <f>IF(AND('MAPA DE RIESGOS'!$AP174="Media",'MAPA DE RIESGOS'!$AR174="Leve"),CONCATENATE("R",'MAPA DE RIESGOS'!$H174,"C",'MAPA DE RIESGOS'!$AF174),"")</f>
        <v/>
      </c>
      <c r="K79" s="368" t="str">
        <f>IF(AND('MAPA DE RIESGOS'!$AP175="Media",'MAPA DE RIESGOS'!$AR175="Leve"),CONCATENATE("R",'MAPA DE RIESGOS'!$H175,"C",'MAPA DE RIESGOS'!$AF175),"")</f>
        <v/>
      </c>
      <c r="L79" s="368" t="str">
        <f>IF(AND('MAPA DE RIESGOS'!$AP176="Media",'MAPA DE RIESGOS'!$AR176="Leve"),CONCATENATE("R",'MAPA DE RIESGOS'!$H176,"C",'MAPA DE RIESGOS'!$AF176),"")</f>
        <v/>
      </c>
      <c r="M79" s="368" t="str">
        <f>IF(AND('MAPA DE RIESGOS'!$AP177="Media",'MAPA DE RIESGOS'!$AR177="Leve"),CONCATENATE("R",'MAPA DE RIESGOS'!$H177,"C",'MAPA DE RIESGOS'!$AF177),"")</f>
        <v/>
      </c>
      <c r="N79" s="368" t="str">
        <f>IF(AND('MAPA DE RIESGOS'!$AP178="Media",'MAPA DE RIESGOS'!$AR178="Leve"),CONCATENATE("R",'MAPA DE RIESGOS'!$H178,"C",'MAPA DE RIESGOS'!$AF178),"")</f>
        <v/>
      </c>
      <c r="O79" s="368" t="str">
        <f>IF(AND('MAPA DE RIESGOS'!$AP179="Media",'MAPA DE RIESGOS'!$AR179="Leve"),CONCATENATE("R",'MAPA DE RIESGOS'!$H179,"C",'MAPA DE RIESGOS'!$AF179),"")</f>
        <v/>
      </c>
      <c r="P79" s="368" t="str">
        <f>IF(AND('MAPA DE RIESGOS'!$AP180="Media",'MAPA DE RIESGOS'!$AR180="Leve"),CONCATENATE("R",'MAPA DE RIESGOS'!$H180,"C",'MAPA DE RIESGOS'!$AF180),"")</f>
        <v/>
      </c>
      <c r="Q79" s="368" t="str">
        <f>IF(AND('MAPA DE RIESGOS'!$AP181="Media",'MAPA DE RIESGOS'!$AR181="Leve"),CONCATENATE("R",'MAPA DE RIESGOS'!$H181,"C",'MAPA DE RIESGOS'!$AF181),"")</f>
        <v/>
      </c>
      <c r="R79" s="368" t="str">
        <f>IF(AND('MAPA DE RIESGOS'!$AP182="Media",'MAPA DE RIESGOS'!$AR182="Leve"),CONCATENATE("R",'MAPA DE RIESGOS'!$H182,"C",'MAPA DE RIESGOS'!$AF182),"")</f>
        <v/>
      </c>
      <c r="S79" s="368" t="str">
        <f>IF(AND('MAPA DE RIESGOS'!$AP183="Media",'MAPA DE RIESGOS'!$AR183="Leve"),CONCATENATE("R",'MAPA DE RIESGOS'!$H183,"C",'MAPA DE RIESGOS'!$AF183),"")</f>
        <v/>
      </c>
      <c r="T79" s="368" t="str">
        <f>IF(AND('MAPA DE RIESGOS'!$AP184="Media",'MAPA DE RIESGOS'!$AR184="Leve"),CONCATENATE("R",'MAPA DE RIESGOS'!$H184,"C",'MAPA DE RIESGOS'!$AF184),"")</f>
        <v/>
      </c>
      <c r="U79" s="368" t="str">
        <f>IF(AND('MAPA DE RIESGOS'!$AP185="Media",'MAPA DE RIESGOS'!$AR185="Leve"),CONCATENATE("R",'MAPA DE RIESGOS'!$H185,"C",'MAPA DE RIESGOS'!$AF185),"")</f>
        <v/>
      </c>
      <c r="V79" s="368" t="str">
        <f>IF(AND('MAPA DE RIESGOS'!$AP186="Media",'MAPA DE RIESGOS'!$AR186="Leve"),CONCATENATE("R",'MAPA DE RIESGOS'!$H186,"C",'MAPA DE RIESGOS'!$AF186),"")</f>
        <v/>
      </c>
      <c r="W79" s="368" t="str">
        <f>IF(AND('MAPA DE RIESGOS'!$AP187="Media",'MAPA DE RIESGOS'!$AR187="Leve"),CONCATENATE("R",'MAPA DE RIESGOS'!$H187,"C",'MAPA DE RIESGOS'!$AF187),"")</f>
        <v/>
      </c>
      <c r="X79" s="368" t="str">
        <f>IF(AND('MAPA DE RIESGOS'!$AP188="Media",'MAPA DE RIESGOS'!$AR188="Leve"),CONCATENATE("R",'MAPA DE RIESGOS'!$H188,"C",'MAPA DE RIESGOS'!$AF188),"")</f>
        <v/>
      </c>
      <c r="Y79" s="368" t="str">
        <f>IF(AND('MAPA DE RIESGOS'!$AP189="Media",'MAPA DE RIESGOS'!$AR189="Leve"),CONCATENATE("R",'MAPA DE RIESGOS'!$H189,"C",'MAPA DE RIESGOS'!$AF189),"")</f>
        <v/>
      </c>
      <c r="Z79" s="368" t="str">
        <f>IF(AND('MAPA DE RIESGOS'!$AP190="Media",'MAPA DE RIESGOS'!$AR190="Leve"),CONCATENATE("R",'MAPA DE RIESGOS'!$H190,"C",'MAPA DE RIESGOS'!$AF190),"")</f>
        <v/>
      </c>
      <c r="AA79" s="368" t="str">
        <f>IF(AND('MAPA DE RIESGOS'!$AP191="Media",'MAPA DE RIESGOS'!$AR191="Leve"),CONCATENATE("R",'MAPA DE RIESGOS'!$H191,"C",'MAPA DE RIESGOS'!$AF191),"")</f>
        <v/>
      </c>
      <c r="AB79" s="367" t="str">
        <f>IF(AND('MAPA DE RIESGOS'!$AP174="Media",'MAPA DE RIESGOS'!$AR174="Menor"),CONCATENATE("R",'MAPA DE RIESGOS'!$H174,"C",'MAPA DE RIESGOS'!$AF174),"")</f>
        <v/>
      </c>
      <c r="AC79" s="368" t="str">
        <f>IF(AND('MAPA DE RIESGOS'!$AP175="Media",'MAPA DE RIESGOS'!$AR175="Menor"),CONCATENATE("R",'MAPA DE RIESGOS'!$H175,"C",'MAPA DE RIESGOS'!$AF175),"")</f>
        <v/>
      </c>
      <c r="AD79" s="368" t="str">
        <f>IF(AND('MAPA DE RIESGOS'!$AP176="Media",'MAPA DE RIESGOS'!$AR176="Menor"),CONCATENATE("R",'MAPA DE RIESGOS'!$H176,"C",'MAPA DE RIESGOS'!$AF176),"")</f>
        <v/>
      </c>
      <c r="AE79" s="368" t="str">
        <f>IF(AND('MAPA DE RIESGOS'!$AP177="Media",'MAPA DE RIESGOS'!$AR177="Menor"),CONCATENATE("R",'MAPA DE RIESGOS'!$H177,"C",'MAPA DE RIESGOS'!$AF177),"")</f>
        <v/>
      </c>
      <c r="AF79" s="368" t="str">
        <f>IF(AND('MAPA DE RIESGOS'!$AP178="Media",'MAPA DE RIESGOS'!$AR178="Menor"),CONCATENATE("R",'MAPA DE RIESGOS'!$H178,"C",'MAPA DE RIESGOS'!$AF178),"")</f>
        <v/>
      </c>
      <c r="AG79" s="368" t="str">
        <f>IF(AND('MAPA DE RIESGOS'!$AP179="Media",'MAPA DE RIESGOS'!$AR179="Menor"),CONCATENATE("R",'MAPA DE RIESGOS'!$H179,"C",'MAPA DE RIESGOS'!$AF179),"")</f>
        <v/>
      </c>
      <c r="AH79" s="368" t="str">
        <f>IF(AND('MAPA DE RIESGOS'!$AP180="Media",'MAPA DE RIESGOS'!$AR180="Menor"),CONCATENATE("R",'MAPA DE RIESGOS'!$H180,"C",'MAPA DE RIESGOS'!$AF180),"")</f>
        <v/>
      </c>
      <c r="AI79" s="368" t="str">
        <f>IF(AND('MAPA DE RIESGOS'!$AP181="Media",'MAPA DE RIESGOS'!$AR181="Menor"),CONCATENATE("R",'MAPA DE RIESGOS'!$H181,"C",'MAPA DE RIESGOS'!$AF181),"")</f>
        <v/>
      </c>
      <c r="AJ79" s="368" t="str">
        <f>IF(AND('MAPA DE RIESGOS'!$AP182="Media",'MAPA DE RIESGOS'!$AR182="Menor"),CONCATENATE("R",'MAPA DE RIESGOS'!$H182,"C",'MAPA DE RIESGOS'!$AF182),"")</f>
        <v/>
      </c>
      <c r="AK79" s="368" t="str">
        <f>IF(AND('MAPA DE RIESGOS'!$AP183="Media",'MAPA DE RIESGOS'!$AR183="Menor"),CONCATENATE("R",'MAPA DE RIESGOS'!$H183,"C",'MAPA DE RIESGOS'!$AF183),"")</f>
        <v/>
      </c>
      <c r="AL79" s="368" t="str">
        <f>IF(AND('MAPA DE RIESGOS'!$AP184="Media",'MAPA DE RIESGOS'!$AR184="Menor"),CONCATENATE("R",'MAPA DE RIESGOS'!$H184,"C",'MAPA DE RIESGOS'!$AF184),"")</f>
        <v/>
      </c>
      <c r="AM79" s="368" t="str">
        <f>IF(AND('MAPA DE RIESGOS'!$AP185="Media",'MAPA DE RIESGOS'!$AR185="Menor"),CONCATENATE("R",'MAPA DE RIESGOS'!$H185,"C",'MAPA DE RIESGOS'!$AF185),"")</f>
        <v/>
      </c>
      <c r="AN79" s="368" t="str">
        <f>IF(AND('MAPA DE RIESGOS'!$AP186="Media",'MAPA DE RIESGOS'!$AR186="Menor"),CONCATENATE("R",'MAPA DE RIESGOS'!$H186,"C",'MAPA DE RIESGOS'!$AF186),"")</f>
        <v/>
      </c>
      <c r="AO79" s="368" t="str">
        <f>IF(AND('MAPA DE RIESGOS'!$AP187="Media",'MAPA DE RIESGOS'!$AR187="Menor"),CONCATENATE("R",'MAPA DE RIESGOS'!$H187,"C",'MAPA DE RIESGOS'!$AF187),"")</f>
        <v/>
      </c>
      <c r="AP79" s="368" t="str">
        <f>IF(AND('MAPA DE RIESGOS'!$AP188="Media",'MAPA DE RIESGOS'!$AR188="Menor"),CONCATENATE("R",'MAPA DE RIESGOS'!$H188,"C",'MAPA DE RIESGOS'!$AF188),"")</f>
        <v/>
      </c>
      <c r="AQ79" s="368" t="str">
        <f>IF(AND('MAPA DE RIESGOS'!$AP189="Media",'MAPA DE RIESGOS'!$AR189="Menor"),CONCATENATE("R",'MAPA DE RIESGOS'!$H189,"C",'MAPA DE RIESGOS'!$AF189),"")</f>
        <v/>
      </c>
      <c r="AR79" s="368" t="str">
        <f>IF(AND('MAPA DE RIESGOS'!$AP190="Media",'MAPA DE RIESGOS'!$AR190="Menor"),CONCATENATE("R",'MAPA DE RIESGOS'!$H190,"C",'MAPA DE RIESGOS'!$AF190),"")</f>
        <v/>
      </c>
      <c r="AS79" s="368" t="str">
        <f>IF(AND('MAPA DE RIESGOS'!$AP191="Media",'MAPA DE RIESGOS'!$AR191="Menor"),CONCATENATE("R",'MAPA DE RIESGOS'!$H191,"C",'MAPA DE RIESGOS'!$AF191),"")</f>
        <v/>
      </c>
      <c r="AT79" s="367" t="str">
        <f>IF(AND('MAPA DE RIESGOS'!$AP174="Media",'MAPA DE RIESGOS'!$AR174="Moderado"),CONCATENATE("R",'MAPA DE RIESGOS'!$H174,"C",'MAPA DE RIESGOS'!$AF174),"")</f>
        <v/>
      </c>
      <c r="AU79" s="368" t="str">
        <f>IF(AND('MAPA DE RIESGOS'!$AP175="Media",'MAPA DE RIESGOS'!$AR175="Moderado"),CONCATENATE("R",'MAPA DE RIESGOS'!$H175,"C",'MAPA DE RIESGOS'!$AF175),"")</f>
        <v/>
      </c>
      <c r="AV79" s="368" t="str">
        <f>IF(AND('MAPA DE RIESGOS'!$AP176="Media",'MAPA DE RIESGOS'!$AR176="Moderado"),CONCATENATE("R",'MAPA DE RIESGOS'!$H176,"C",'MAPA DE RIESGOS'!$AF176),"")</f>
        <v/>
      </c>
      <c r="AW79" s="368" t="str">
        <f>IF(AND('MAPA DE RIESGOS'!$AP177="Media",'MAPA DE RIESGOS'!$AR177="Moderado"),CONCATENATE("R",'MAPA DE RIESGOS'!$H177,"C",'MAPA DE RIESGOS'!$AF177),"")</f>
        <v/>
      </c>
      <c r="AX79" s="368" t="str">
        <f>IF(AND('MAPA DE RIESGOS'!$AP178="Media",'MAPA DE RIESGOS'!$AR178="Moderado"),CONCATENATE("R",'MAPA DE RIESGOS'!$H178,"C",'MAPA DE RIESGOS'!$AF178),"")</f>
        <v/>
      </c>
      <c r="AY79" s="368" t="str">
        <f>IF(AND('MAPA DE RIESGOS'!$AP179="Media",'MAPA DE RIESGOS'!$AR179="Moderado"),CONCATENATE("R",'MAPA DE RIESGOS'!$H179,"C",'MAPA DE RIESGOS'!$AF179),"")</f>
        <v/>
      </c>
      <c r="AZ79" s="368" t="str">
        <f>IF(AND('MAPA DE RIESGOS'!$AP180="Media",'MAPA DE RIESGOS'!$AR180="Moderado"),CONCATENATE("R",'MAPA DE RIESGOS'!$H180,"C",'MAPA DE RIESGOS'!$AF180),"")</f>
        <v/>
      </c>
      <c r="BA79" s="368" t="str">
        <f>IF(AND('MAPA DE RIESGOS'!$AP181="Media",'MAPA DE RIESGOS'!$AR181="Moderado"),CONCATENATE("R",'MAPA DE RIESGOS'!$H181,"C",'MAPA DE RIESGOS'!$AF181),"")</f>
        <v/>
      </c>
      <c r="BB79" s="368" t="str">
        <f>IF(AND('MAPA DE RIESGOS'!$AP182="Media",'MAPA DE RIESGOS'!$AR182="Moderado"),CONCATENATE("R",'MAPA DE RIESGOS'!$H182,"C",'MAPA DE RIESGOS'!$AF182),"")</f>
        <v/>
      </c>
      <c r="BC79" s="368" t="str">
        <f>IF(AND('MAPA DE RIESGOS'!$AP183="Media",'MAPA DE RIESGOS'!$AR183="Moderado"),CONCATENATE("R",'MAPA DE RIESGOS'!$H183,"C",'MAPA DE RIESGOS'!$AF183),"")</f>
        <v/>
      </c>
      <c r="BD79" s="368" t="str">
        <f>IF(AND('MAPA DE RIESGOS'!$AP184="Media",'MAPA DE RIESGOS'!$AR184="Moderado"),CONCATENATE("R",'MAPA DE RIESGOS'!$H184,"C",'MAPA DE RIESGOS'!$AF184),"")</f>
        <v/>
      </c>
      <c r="BE79" s="368" t="str">
        <f>IF(AND('MAPA DE RIESGOS'!$AP185="Media",'MAPA DE RIESGOS'!$AR185="Moderado"),CONCATENATE("R",'MAPA DE RIESGOS'!$H185,"C",'MAPA DE RIESGOS'!$AF185),"")</f>
        <v/>
      </c>
      <c r="BF79" s="368" t="str">
        <f>IF(AND('MAPA DE RIESGOS'!$AP186="Media",'MAPA DE RIESGOS'!$AR186="Moderado"),CONCATENATE("R",'MAPA DE RIESGOS'!$H186,"C",'MAPA DE RIESGOS'!$AF186),"")</f>
        <v/>
      </c>
      <c r="BG79" s="368" t="str">
        <f>IF(AND('MAPA DE RIESGOS'!$AP187="Media",'MAPA DE RIESGOS'!$AR187="Moderado"),CONCATENATE("R",'MAPA DE RIESGOS'!$H187,"C",'MAPA DE RIESGOS'!$AF187),"")</f>
        <v/>
      </c>
      <c r="BH79" s="368" t="str">
        <f>IF(AND('MAPA DE RIESGOS'!$AP188="Media",'MAPA DE RIESGOS'!$AR188="Moderado"),CONCATENATE("R",'MAPA DE RIESGOS'!$H188,"C",'MAPA DE RIESGOS'!$AF188),"")</f>
        <v/>
      </c>
      <c r="BI79" s="368" t="str">
        <f>IF(AND('MAPA DE RIESGOS'!$AP189="Media",'MAPA DE RIESGOS'!$AR189="Moderado"),CONCATENATE("R",'MAPA DE RIESGOS'!$H189,"C",'MAPA DE RIESGOS'!$AF189),"")</f>
        <v/>
      </c>
      <c r="BJ79" s="368" t="str">
        <f>IF(AND('MAPA DE RIESGOS'!$AP190="Media",'MAPA DE RIESGOS'!$AR190="Moderado"),CONCATENATE("R",'MAPA DE RIESGOS'!$H190,"C",'MAPA DE RIESGOS'!$AF190),"")</f>
        <v/>
      </c>
      <c r="BK79" s="369" t="str">
        <f>IF(AND('MAPA DE RIESGOS'!$AP191="Media",'MAPA DE RIESGOS'!$AR191="Moderado"),CONCATENATE("R",'MAPA DE RIESGOS'!$H191,"C",'MAPA DE RIESGOS'!$AF191),"")</f>
        <v/>
      </c>
      <c r="BL79" s="355" t="str">
        <f>IF(AND('MAPA DE RIESGOS'!$AP174="Media",'MAPA DE RIESGOS'!$AR174="Mayor"),CONCATENATE("R",'MAPA DE RIESGOS'!$H174,"C",'MAPA DE RIESGOS'!$AF174),"")</f>
        <v/>
      </c>
      <c r="BM79" s="355" t="str">
        <f>IF(AND('MAPA DE RIESGOS'!$AP175="Media",'MAPA DE RIESGOS'!$AR175="Mayor"),CONCATENATE("R",'MAPA DE RIESGOS'!$H175,"C",'MAPA DE RIESGOS'!$AF175),"")</f>
        <v/>
      </c>
      <c r="BN79" s="355" t="str">
        <f>IF(AND('MAPA DE RIESGOS'!$AP176="Media",'MAPA DE RIESGOS'!$AR176="Mayor"),CONCATENATE("R",'MAPA DE RIESGOS'!$H176,"C",'MAPA DE RIESGOS'!$AF176),"")</f>
        <v/>
      </c>
      <c r="BO79" s="355" t="str">
        <f>IF(AND('MAPA DE RIESGOS'!$AP177="Media",'MAPA DE RIESGOS'!$AR177="Mayor"),CONCATENATE("R",'MAPA DE RIESGOS'!$H177,"C",'MAPA DE RIESGOS'!$AF177),"")</f>
        <v/>
      </c>
      <c r="BP79" s="355" t="str">
        <f>IF(AND('MAPA DE RIESGOS'!$AP178="Media",'MAPA DE RIESGOS'!$AR178="Mayor"),CONCATENATE("R",'MAPA DE RIESGOS'!$H178,"C",'MAPA DE RIESGOS'!$AF178),"")</f>
        <v/>
      </c>
      <c r="BQ79" s="355" t="str">
        <f>IF(AND('MAPA DE RIESGOS'!$AP179="Media",'MAPA DE RIESGOS'!$AR179="Mayor"),CONCATENATE("R",'MAPA DE RIESGOS'!$H179,"C",'MAPA DE RIESGOS'!$AF179),"")</f>
        <v/>
      </c>
      <c r="BR79" s="355" t="str">
        <f>IF(AND('MAPA DE RIESGOS'!$AP180="Media",'MAPA DE RIESGOS'!$AR180="Mayor"),CONCATENATE("R",'MAPA DE RIESGOS'!$H180,"C",'MAPA DE RIESGOS'!$AF180),"")</f>
        <v/>
      </c>
      <c r="BS79" s="355" t="str">
        <f>IF(AND('MAPA DE RIESGOS'!$AP181="Media",'MAPA DE RIESGOS'!$AR181="Mayor"),CONCATENATE("R",'MAPA DE RIESGOS'!$H181,"C",'MAPA DE RIESGOS'!$AF181),"")</f>
        <v/>
      </c>
      <c r="BT79" s="355" t="str">
        <f>IF(AND('MAPA DE RIESGOS'!$AP182="Media",'MAPA DE RIESGOS'!$AR182="Mayor"),CONCATENATE("R",'MAPA DE RIESGOS'!$H182,"C",'MAPA DE RIESGOS'!$AF182),"")</f>
        <v/>
      </c>
      <c r="BU79" s="355" t="str">
        <f>IF(AND('MAPA DE RIESGOS'!$AP183="Media",'MAPA DE RIESGOS'!$AR183="Mayor"),CONCATENATE("R",'MAPA DE RIESGOS'!$H183,"C",'MAPA DE RIESGOS'!$AF183),"")</f>
        <v/>
      </c>
      <c r="BV79" s="355" t="str">
        <f>IF(AND('MAPA DE RIESGOS'!$AP184="Media",'MAPA DE RIESGOS'!$AR184="Mayor"),CONCATENATE("R",'MAPA DE RIESGOS'!$H184,"C",'MAPA DE RIESGOS'!$AF184),"")</f>
        <v/>
      </c>
      <c r="BW79" s="355" t="str">
        <f>IF(AND('MAPA DE RIESGOS'!$AP185="Media",'MAPA DE RIESGOS'!$AR185="Mayor"),CONCATENATE("R",'MAPA DE RIESGOS'!$H185,"C",'MAPA DE RIESGOS'!$AF185),"")</f>
        <v/>
      </c>
      <c r="BX79" s="355" t="str">
        <f>IF(AND('MAPA DE RIESGOS'!$AP186="Media",'MAPA DE RIESGOS'!$AR186="Mayor"),CONCATENATE("R",'MAPA DE RIESGOS'!$H186,"C",'MAPA DE RIESGOS'!$AF186),"")</f>
        <v/>
      </c>
      <c r="BY79" s="355" t="str">
        <f>IF(AND('MAPA DE RIESGOS'!$AP187="Media",'MAPA DE RIESGOS'!$AR187="Mayor"),CONCATENATE("R",'MAPA DE RIESGOS'!$H187,"C",'MAPA DE RIESGOS'!$AF187),"")</f>
        <v/>
      </c>
      <c r="BZ79" s="355" t="str">
        <f>IF(AND('MAPA DE RIESGOS'!$AP188="Media",'MAPA DE RIESGOS'!$AR188="Mayor"),CONCATENATE("R",'MAPA DE RIESGOS'!$H188,"C",'MAPA DE RIESGOS'!$AF188),"")</f>
        <v/>
      </c>
      <c r="CA79" s="355" t="str">
        <f>IF(AND('MAPA DE RIESGOS'!$AP189="Media",'MAPA DE RIESGOS'!$AR189="Mayor"),CONCATENATE("R",'MAPA DE RIESGOS'!$H189,"C",'MAPA DE RIESGOS'!$AF189),"")</f>
        <v/>
      </c>
      <c r="CB79" s="355" t="str">
        <f>IF(AND('MAPA DE RIESGOS'!$AP190="Media",'MAPA DE RIESGOS'!$AR190="Mayor"),CONCATENATE("R",'MAPA DE RIESGOS'!$H190,"C",'MAPA DE RIESGOS'!$AF190),"")</f>
        <v/>
      </c>
      <c r="CC79" s="356" t="str">
        <f>IF(AND('MAPA DE RIESGOS'!$AP191="Media",'MAPA DE RIESGOS'!$AR191="Mayor"),CONCATENATE("R",'MAPA DE RIESGOS'!$H191,"C",'MAPA DE RIESGOS'!$AF191),"")</f>
        <v/>
      </c>
      <c r="CD79" s="357" t="str">
        <f>IF(AND('MAPA DE RIESGOS'!$AP174="Media",'MAPA DE RIESGOS'!$AR174="Catastrófico"),CONCATENATE("R",'MAPA DE RIESGOS'!$H174,"C",'MAPA DE RIESGOS'!$AF174),"")</f>
        <v/>
      </c>
      <c r="CE79" s="357" t="str">
        <f>IF(AND('MAPA DE RIESGOS'!$AP175="Media",'MAPA DE RIESGOS'!$AR175="Catastrófico"),CONCATENATE("R",'MAPA DE RIESGOS'!$H175,"C",'MAPA DE RIESGOS'!$AF175),"")</f>
        <v/>
      </c>
      <c r="CF79" s="357" t="str">
        <f>IF(AND('MAPA DE RIESGOS'!$AP176="Media",'MAPA DE RIESGOS'!$AR176="Catastrófico"),CONCATENATE("R",'MAPA DE RIESGOS'!$H176,"C",'MAPA DE RIESGOS'!$AF176),"")</f>
        <v/>
      </c>
      <c r="CG79" s="357" t="str">
        <f>IF(AND('MAPA DE RIESGOS'!$AP177="Media",'MAPA DE RIESGOS'!$AR177="Catastrófico"),CONCATENATE("R",'MAPA DE RIESGOS'!$H177,"C",'MAPA DE RIESGOS'!$AF177),"")</f>
        <v/>
      </c>
      <c r="CH79" s="357" t="str">
        <f>IF(AND('MAPA DE RIESGOS'!$AP178="Media",'MAPA DE RIESGOS'!$AR178="Catastrófico"),CONCATENATE("R",'MAPA DE RIESGOS'!$H178,"C",'MAPA DE RIESGOS'!$AF178),"")</f>
        <v/>
      </c>
      <c r="CI79" s="357" t="str">
        <f>IF(AND('MAPA DE RIESGOS'!$AP179="Media",'MAPA DE RIESGOS'!$AR179="Catastrófico"),CONCATENATE("R",'MAPA DE RIESGOS'!$H179,"C",'MAPA DE RIESGOS'!$AF179),"")</f>
        <v/>
      </c>
      <c r="CJ79" s="357" t="str">
        <f>IF(AND('MAPA DE RIESGOS'!$AP180="Media",'MAPA DE RIESGOS'!$AR180="Catastrófico"),CONCATENATE("R",'MAPA DE RIESGOS'!$H180,"C",'MAPA DE RIESGOS'!$AF180),"")</f>
        <v/>
      </c>
      <c r="CK79" s="357" t="str">
        <f>IF(AND('MAPA DE RIESGOS'!$AP181="Media",'MAPA DE RIESGOS'!$AR181="Catastrófico"),CONCATENATE("R",'MAPA DE RIESGOS'!$H181,"C",'MAPA DE RIESGOS'!$AF181),"")</f>
        <v/>
      </c>
      <c r="CL79" s="357" t="str">
        <f>IF(AND('MAPA DE RIESGOS'!$AP182="Media",'MAPA DE RIESGOS'!$AR182="Catastrófico"),CONCATENATE("R",'MAPA DE RIESGOS'!$H182,"C",'MAPA DE RIESGOS'!$AF182),"")</f>
        <v/>
      </c>
      <c r="CM79" s="357" t="str">
        <f>IF(AND('MAPA DE RIESGOS'!$AP183="Media",'MAPA DE RIESGOS'!$AR183="Catastrófico"),CONCATENATE("R",'MAPA DE RIESGOS'!$H183,"C",'MAPA DE RIESGOS'!$AF183),"")</f>
        <v/>
      </c>
      <c r="CN79" s="357" t="str">
        <f>IF(AND('MAPA DE RIESGOS'!$AP184="Media",'MAPA DE RIESGOS'!$AR184="Catastrófico"),CONCATENATE("R",'MAPA DE RIESGOS'!$H184,"C",'MAPA DE RIESGOS'!$AF184),"")</f>
        <v/>
      </c>
      <c r="CO79" s="357" t="str">
        <f>IF(AND('MAPA DE RIESGOS'!$AP185="Media",'MAPA DE RIESGOS'!$AR185="Catastrófico"),CONCATENATE("R",'MAPA DE RIESGOS'!$H185,"C",'MAPA DE RIESGOS'!$AF185),"")</f>
        <v/>
      </c>
      <c r="CP79" s="357" t="str">
        <f>IF(AND('MAPA DE RIESGOS'!$AP186="Media",'MAPA DE RIESGOS'!$AR186="Catastrófico"),CONCATENATE("R",'MAPA DE RIESGOS'!$H186,"C",'MAPA DE RIESGOS'!$AF186),"")</f>
        <v/>
      </c>
      <c r="CQ79" s="357" t="str">
        <f>IF(AND('MAPA DE RIESGOS'!$AP187="Media",'MAPA DE RIESGOS'!$AR187="Catastrófico"),CONCATENATE("R",'MAPA DE RIESGOS'!$H187,"C",'MAPA DE RIESGOS'!$AF187),"")</f>
        <v/>
      </c>
      <c r="CR79" s="357" t="str">
        <f>IF(AND('MAPA DE RIESGOS'!$AP188="Media",'MAPA DE RIESGOS'!$AR188="Catastrófico"),CONCATENATE("R",'MAPA DE RIESGOS'!$H188,"C",'MAPA DE RIESGOS'!$AF188),"")</f>
        <v/>
      </c>
      <c r="CS79" s="357" t="str">
        <f>IF(AND('MAPA DE RIESGOS'!$AP189="Media",'MAPA DE RIESGOS'!$AR189="Catastrófico"),CONCATENATE("R",'MAPA DE RIESGOS'!$H189,"C",'MAPA DE RIESGOS'!$AF189),"")</f>
        <v/>
      </c>
      <c r="CT79" s="357" t="str">
        <f>IF(AND('MAPA DE RIESGOS'!$AP190="Media",'MAPA DE RIESGOS'!$AR190="Catastrófico"),CONCATENATE("R",'MAPA DE RIESGOS'!$H190,"C",'MAPA DE RIESGOS'!$AF190),"")</f>
        <v/>
      </c>
      <c r="CU79" s="358" t="str">
        <f>IF(AND('MAPA DE RIESGOS'!$AP191="Media",'MAPA DE RIESGOS'!$AR191="Catastrófico"),CONCATENATE("R",'MAPA DE RIESGOS'!$H191,"C",'MAPA DE RIESGOS'!$AF191),"")</f>
        <v/>
      </c>
      <c r="CV79" s="67"/>
      <c r="CW79" s="906"/>
      <c r="CX79" s="907"/>
      <c r="CY79" s="907"/>
      <c r="CZ79" s="907"/>
      <c r="DA79" s="907"/>
      <c r="DB79" s="908"/>
    </row>
    <row r="80" spans="2:106" ht="32.5" customHeight="1">
      <c r="B80" s="893"/>
      <c r="C80" s="893"/>
      <c r="D80" s="894"/>
      <c r="E80" s="882"/>
      <c r="F80" s="883"/>
      <c r="G80" s="883"/>
      <c r="H80" s="883"/>
      <c r="I80" s="884"/>
      <c r="J80" s="367" t="str">
        <f>IF(AND('MAPA DE RIESGOS'!$AP192="Media",'MAPA DE RIESGOS'!$AR192="Leve"),CONCATENATE("R",'MAPA DE RIESGOS'!$H192,"C",'MAPA DE RIESGOS'!$AF192),"")</f>
        <v/>
      </c>
      <c r="K80" s="368" t="str">
        <f>IF(AND('MAPA DE RIESGOS'!$AP193="Media",'MAPA DE RIESGOS'!$AR193="Leve"),CONCATENATE("R",'MAPA DE RIESGOS'!$H193,"C",'MAPA DE RIESGOS'!$AF193),"")</f>
        <v/>
      </c>
      <c r="L80" s="368" t="str">
        <f>IF(AND('MAPA DE RIESGOS'!$AP194="Media",'MAPA DE RIESGOS'!$AR194="Leve"),CONCATENATE("R",'MAPA DE RIESGOS'!$H194,"C",'MAPA DE RIESGOS'!$AF194),"")</f>
        <v/>
      </c>
      <c r="M80" s="368" t="str">
        <f>IF(AND('MAPA DE RIESGOS'!$AP195="Media",'MAPA DE RIESGOS'!$AR195="Leve"),CONCATENATE("R",'MAPA DE RIESGOS'!$H195,"C",'MAPA DE RIESGOS'!$AF195),"")</f>
        <v/>
      </c>
      <c r="N80" s="368" t="str">
        <f>IF(AND('MAPA DE RIESGOS'!$AP196="Media",'MAPA DE RIESGOS'!$AR196="Leve"),CONCATENATE("R",'MAPA DE RIESGOS'!$H196,"C",'MAPA DE RIESGOS'!$AF196),"")</f>
        <v/>
      </c>
      <c r="O80" s="368" t="str">
        <f>IF(AND('MAPA DE RIESGOS'!$AP197="Media",'MAPA DE RIESGOS'!$AR197="Leve"),CONCATENATE("R",'MAPA DE RIESGOS'!$H197,"C",'MAPA DE RIESGOS'!$AF197),"")</f>
        <v/>
      </c>
      <c r="P80" s="368" t="str">
        <f>IF(AND('MAPA DE RIESGOS'!$AP198="Media",'MAPA DE RIESGOS'!$AR198="Leve"),CONCATENATE("R",'MAPA DE RIESGOS'!$H198,"C",'MAPA DE RIESGOS'!$AF198),"")</f>
        <v/>
      </c>
      <c r="Q80" s="368" t="str">
        <f>IF(AND('MAPA DE RIESGOS'!$AP199="Media",'MAPA DE RIESGOS'!$AR199="Leve"),CONCATENATE("R",'MAPA DE RIESGOS'!$H199,"C",'MAPA DE RIESGOS'!$AF199),"")</f>
        <v/>
      </c>
      <c r="R80" s="368" t="str">
        <f>IF(AND('MAPA DE RIESGOS'!$AP200="Media",'MAPA DE RIESGOS'!$AR200="Leve"),CONCATENATE("R",'MAPA DE RIESGOS'!$H200,"C",'MAPA DE RIESGOS'!$AF200),"")</f>
        <v/>
      </c>
      <c r="S80" s="368" t="str">
        <f>IF(AND('MAPA DE RIESGOS'!$AP201="Media",'MAPA DE RIESGOS'!$AR201="Leve"),CONCATENATE("R",'MAPA DE RIESGOS'!$H201,"C",'MAPA DE RIESGOS'!$AF201),"")</f>
        <v/>
      </c>
      <c r="T80" s="368" t="str">
        <f>IF(AND('MAPA DE RIESGOS'!$AP202="Media",'MAPA DE RIESGOS'!$AR202="Leve"),CONCATENATE("R",'MAPA DE RIESGOS'!$H202,"C",'MAPA DE RIESGOS'!$AF202),"")</f>
        <v/>
      </c>
      <c r="U80" s="368" t="str">
        <f>IF(AND('MAPA DE RIESGOS'!$AP203="Media",'MAPA DE RIESGOS'!$AR203="Leve"),CONCATENATE("R",'MAPA DE RIESGOS'!$H203,"C",'MAPA DE RIESGOS'!$AF203),"")</f>
        <v/>
      </c>
      <c r="V80" s="368" t="str">
        <f>IF(AND('MAPA DE RIESGOS'!$AP204="Media",'MAPA DE RIESGOS'!$AR204="Leve"),CONCATENATE("R",'MAPA DE RIESGOS'!$H204,"C",'MAPA DE RIESGOS'!$AF204),"")</f>
        <v/>
      </c>
      <c r="W80" s="368" t="str">
        <f>IF(AND('MAPA DE RIESGOS'!$AP205="Media",'MAPA DE RIESGOS'!$AR205="Leve"),CONCATENATE("R",'MAPA DE RIESGOS'!$H205,"C",'MAPA DE RIESGOS'!$AF205),"")</f>
        <v/>
      </c>
      <c r="X80" s="368" t="str">
        <f>IF(AND('MAPA DE RIESGOS'!$AP206="Media",'MAPA DE RIESGOS'!$AR206="Leve"),CONCATENATE("R",'MAPA DE RIESGOS'!$H206,"C",'MAPA DE RIESGOS'!$AF206),"")</f>
        <v/>
      </c>
      <c r="Y80" s="368" t="str">
        <f>IF(AND('MAPA DE RIESGOS'!$AP207="Media",'MAPA DE RIESGOS'!$AR207="Leve"),CONCATENATE("R",'MAPA DE RIESGOS'!$H207,"C",'MAPA DE RIESGOS'!$AF207),"")</f>
        <v/>
      </c>
      <c r="Z80" s="368" t="str">
        <f>IF(AND('MAPA DE RIESGOS'!$AP208="Media",'MAPA DE RIESGOS'!$AR208="Leve"),CONCATENATE("R",'MAPA DE RIESGOS'!$H208,"C",'MAPA DE RIESGOS'!$AF208),"")</f>
        <v/>
      </c>
      <c r="AA80" s="368" t="str">
        <f>IF(AND('MAPA DE RIESGOS'!$AP209="Media",'MAPA DE RIESGOS'!$AR209="Leve"),CONCATENATE("R",'MAPA DE RIESGOS'!$H209,"C",'MAPA DE RIESGOS'!$AF209),"")</f>
        <v/>
      </c>
      <c r="AB80" s="367" t="str">
        <f>IF(AND('MAPA DE RIESGOS'!$AP192="Media",'MAPA DE RIESGOS'!$AR192="Menor"),CONCATENATE("R",'MAPA DE RIESGOS'!$H192,"C",'MAPA DE RIESGOS'!$AF192),"")</f>
        <v/>
      </c>
      <c r="AC80" s="368" t="str">
        <f>IF(AND('MAPA DE RIESGOS'!$AP193="Media",'MAPA DE RIESGOS'!$AR193="Menor"),CONCATENATE("R",'MAPA DE RIESGOS'!$H193,"C",'MAPA DE RIESGOS'!$AF193),"")</f>
        <v/>
      </c>
      <c r="AD80" s="368" t="str">
        <f>IF(AND('MAPA DE RIESGOS'!$AP194="Media",'MAPA DE RIESGOS'!$AR194="Menor"),CONCATENATE("R",'MAPA DE RIESGOS'!$H194,"C",'MAPA DE RIESGOS'!$AF194),"")</f>
        <v/>
      </c>
      <c r="AE80" s="368" t="str">
        <f>IF(AND('MAPA DE RIESGOS'!$AP195="Media",'MAPA DE RIESGOS'!$AR195="Menor"),CONCATENATE("R",'MAPA DE RIESGOS'!$H195,"C",'MAPA DE RIESGOS'!$AF195),"")</f>
        <v/>
      </c>
      <c r="AF80" s="368" t="str">
        <f>IF(AND('MAPA DE RIESGOS'!$AP196="Media",'MAPA DE RIESGOS'!$AR196="Menor"),CONCATENATE("R",'MAPA DE RIESGOS'!$H196,"C",'MAPA DE RIESGOS'!$AF196),"")</f>
        <v/>
      </c>
      <c r="AG80" s="368" t="str">
        <f>IF(AND('MAPA DE RIESGOS'!$AP197="Media",'MAPA DE RIESGOS'!$AR197="Menor"),CONCATENATE("R",'MAPA DE RIESGOS'!$H197,"C",'MAPA DE RIESGOS'!$AF197),"")</f>
        <v/>
      </c>
      <c r="AH80" s="368" t="str">
        <f>IF(AND('MAPA DE RIESGOS'!$AP198="Media",'MAPA DE RIESGOS'!$AR198="Menor"),CONCATENATE("R",'MAPA DE RIESGOS'!$H198,"C",'MAPA DE RIESGOS'!$AF198),"")</f>
        <v/>
      </c>
      <c r="AI80" s="368" t="str">
        <f>IF(AND('MAPA DE RIESGOS'!$AP199="Media",'MAPA DE RIESGOS'!$AR199="Menor"),CONCATENATE("R",'MAPA DE RIESGOS'!$H199,"C",'MAPA DE RIESGOS'!$AF199),"")</f>
        <v/>
      </c>
      <c r="AJ80" s="368" t="str">
        <f>IF(AND('MAPA DE RIESGOS'!$AP200="Media",'MAPA DE RIESGOS'!$AR200="Menor"),CONCATENATE("R",'MAPA DE RIESGOS'!$H200,"C",'MAPA DE RIESGOS'!$AF200),"")</f>
        <v/>
      </c>
      <c r="AK80" s="368" t="str">
        <f>IF(AND('MAPA DE RIESGOS'!$AP201="Media",'MAPA DE RIESGOS'!$AR201="Menor"),CONCATENATE("R",'MAPA DE RIESGOS'!$H201,"C",'MAPA DE RIESGOS'!$AF201),"")</f>
        <v/>
      </c>
      <c r="AL80" s="368" t="str">
        <f>IF(AND('MAPA DE RIESGOS'!$AP202="Media",'MAPA DE RIESGOS'!$AR202="Menor"),CONCATENATE("R",'MAPA DE RIESGOS'!$H202,"C",'MAPA DE RIESGOS'!$AF202),"")</f>
        <v/>
      </c>
      <c r="AM80" s="368" t="str">
        <f>IF(AND('MAPA DE RIESGOS'!$AP203="Media",'MAPA DE RIESGOS'!$AR203="Menor"),CONCATENATE("R",'MAPA DE RIESGOS'!$H203,"C",'MAPA DE RIESGOS'!$AF203),"")</f>
        <v/>
      </c>
      <c r="AN80" s="368" t="str">
        <f>IF(AND('MAPA DE RIESGOS'!$AP204="Media",'MAPA DE RIESGOS'!$AR204="Menor"),CONCATENATE("R",'MAPA DE RIESGOS'!$H204,"C",'MAPA DE RIESGOS'!$AF204),"")</f>
        <v/>
      </c>
      <c r="AO80" s="368" t="str">
        <f>IF(AND('MAPA DE RIESGOS'!$AP205="Media",'MAPA DE RIESGOS'!$AR205="Menor"),CONCATENATE("R",'MAPA DE RIESGOS'!$H205,"C",'MAPA DE RIESGOS'!$AF205),"")</f>
        <v/>
      </c>
      <c r="AP80" s="368" t="str">
        <f>IF(AND('MAPA DE RIESGOS'!$AP206="Media",'MAPA DE RIESGOS'!$AR206="Menor"),CONCATENATE("R",'MAPA DE RIESGOS'!$H206,"C",'MAPA DE RIESGOS'!$AF206),"")</f>
        <v/>
      </c>
      <c r="AQ80" s="368" t="str">
        <f>IF(AND('MAPA DE RIESGOS'!$AP207="Media",'MAPA DE RIESGOS'!$AR207="Menor"),CONCATENATE("R",'MAPA DE RIESGOS'!$H207,"C",'MAPA DE RIESGOS'!$AF207),"")</f>
        <v/>
      </c>
      <c r="AR80" s="368" t="str">
        <f>IF(AND('MAPA DE RIESGOS'!$AP208="Media",'MAPA DE RIESGOS'!$AR208="Menor"),CONCATENATE("R",'MAPA DE RIESGOS'!$H208,"C",'MAPA DE RIESGOS'!$AF208),"")</f>
        <v/>
      </c>
      <c r="AS80" s="368" t="str">
        <f>IF(AND('MAPA DE RIESGOS'!$AP209="Media",'MAPA DE RIESGOS'!$AR209="Menor"),CONCATENATE("R",'MAPA DE RIESGOS'!$H209,"C",'MAPA DE RIESGOS'!$AF209),"")</f>
        <v/>
      </c>
      <c r="AT80" s="367" t="str">
        <f>IF(AND('MAPA DE RIESGOS'!$AP192="Media",'MAPA DE RIESGOS'!$AR192="Moderado"),CONCATENATE("R",'MAPA DE RIESGOS'!$H192,"C",'MAPA DE RIESGOS'!$AF192),"")</f>
        <v/>
      </c>
      <c r="AU80" s="368" t="str">
        <f>IF(AND('MAPA DE RIESGOS'!$AP193="Media",'MAPA DE RIESGOS'!$AR193="Moderado"),CONCATENATE("R",'MAPA DE RIESGOS'!$H193,"C",'MAPA DE RIESGOS'!$AF193),"")</f>
        <v/>
      </c>
      <c r="AV80" s="368" t="str">
        <f>IF(AND('MAPA DE RIESGOS'!$AP194="Media",'MAPA DE RIESGOS'!$AR194="Moderado"),CONCATENATE("R",'MAPA DE RIESGOS'!$H194,"C",'MAPA DE RIESGOS'!$AF194),"")</f>
        <v/>
      </c>
      <c r="AW80" s="368" t="str">
        <f>IF(AND('MAPA DE RIESGOS'!$AP195="Media",'MAPA DE RIESGOS'!$AR195="Moderado"),CONCATENATE("R",'MAPA DE RIESGOS'!$H195,"C",'MAPA DE RIESGOS'!$AF195),"")</f>
        <v/>
      </c>
      <c r="AX80" s="368" t="str">
        <f>IF(AND('MAPA DE RIESGOS'!$AP196="Media",'MAPA DE RIESGOS'!$AR196="Moderado"),CONCATENATE("R",'MAPA DE RIESGOS'!$H196,"C",'MAPA DE RIESGOS'!$AF196),"")</f>
        <v/>
      </c>
      <c r="AY80" s="368" t="str">
        <f>IF(AND('MAPA DE RIESGOS'!$AP197="Media",'MAPA DE RIESGOS'!$AR197="Moderado"),CONCATENATE("R",'MAPA DE RIESGOS'!$H197,"C",'MAPA DE RIESGOS'!$AF197),"")</f>
        <v/>
      </c>
      <c r="AZ80" s="368" t="str">
        <f>IF(AND('MAPA DE RIESGOS'!$AP198="Media",'MAPA DE RIESGOS'!$AR198="Moderado"),CONCATENATE("R",'MAPA DE RIESGOS'!$H198,"C",'MAPA DE RIESGOS'!$AF198),"")</f>
        <v/>
      </c>
      <c r="BA80" s="368" t="str">
        <f>IF(AND('MAPA DE RIESGOS'!$AP199="Media",'MAPA DE RIESGOS'!$AR199="Moderado"),CONCATENATE("R",'MAPA DE RIESGOS'!$H199,"C",'MAPA DE RIESGOS'!$AF199),"")</f>
        <v/>
      </c>
      <c r="BB80" s="368" t="str">
        <f>IF(AND('MAPA DE RIESGOS'!$AP200="Media",'MAPA DE RIESGOS'!$AR200="Moderado"),CONCATENATE("R",'MAPA DE RIESGOS'!$H200,"C",'MAPA DE RIESGOS'!$AF200),"")</f>
        <v/>
      </c>
      <c r="BC80" s="368" t="str">
        <f>IF(AND('MAPA DE RIESGOS'!$AP201="Media",'MAPA DE RIESGOS'!$AR201="Moderado"),CONCATENATE("R",'MAPA DE RIESGOS'!$H201,"C",'MAPA DE RIESGOS'!$AF201),"")</f>
        <v/>
      </c>
      <c r="BD80" s="368" t="str">
        <f>IF(AND('MAPA DE RIESGOS'!$AP202="Media",'MAPA DE RIESGOS'!$AR202="Moderado"),CONCATENATE("R",'MAPA DE RIESGOS'!$H202,"C",'MAPA DE RIESGOS'!$AF202),"")</f>
        <v/>
      </c>
      <c r="BE80" s="368" t="str">
        <f>IF(AND('MAPA DE RIESGOS'!$AP203="Media",'MAPA DE RIESGOS'!$AR203="Moderado"),CONCATENATE("R",'MAPA DE RIESGOS'!$H203,"C",'MAPA DE RIESGOS'!$AF203),"")</f>
        <v/>
      </c>
      <c r="BF80" s="368" t="str">
        <f>IF(AND('MAPA DE RIESGOS'!$AP204="Media",'MAPA DE RIESGOS'!$AR204="Moderado"),CONCATENATE("R",'MAPA DE RIESGOS'!$H204,"C",'MAPA DE RIESGOS'!$AF204),"")</f>
        <v/>
      </c>
      <c r="BG80" s="368" t="str">
        <f>IF(AND('MAPA DE RIESGOS'!$AP205="Media",'MAPA DE RIESGOS'!$AR205="Moderado"),CONCATENATE("R",'MAPA DE RIESGOS'!$H205,"C",'MAPA DE RIESGOS'!$AF205),"")</f>
        <v/>
      </c>
      <c r="BH80" s="368" t="str">
        <f>IF(AND('MAPA DE RIESGOS'!$AP206="Media",'MAPA DE RIESGOS'!$AR206="Moderado"),CONCATENATE("R",'MAPA DE RIESGOS'!$H206,"C",'MAPA DE RIESGOS'!$AF206),"")</f>
        <v/>
      </c>
      <c r="BI80" s="368" t="str">
        <f>IF(AND('MAPA DE RIESGOS'!$AP207="Media",'MAPA DE RIESGOS'!$AR207="Moderado"),CONCATENATE("R",'MAPA DE RIESGOS'!$H207,"C",'MAPA DE RIESGOS'!$AF207),"")</f>
        <v/>
      </c>
      <c r="BJ80" s="368" t="str">
        <f>IF(AND('MAPA DE RIESGOS'!$AP208="Media",'MAPA DE RIESGOS'!$AR208="Moderado"),CONCATENATE("R",'MAPA DE RIESGOS'!$H208,"C",'MAPA DE RIESGOS'!$AF208),"")</f>
        <v/>
      </c>
      <c r="BK80" s="369" t="str">
        <f>IF(AND('MAPA DE RIESGOS'!$AP209="Media",'MAPA DE RIESGOS'!$AR209="Moderado"),CONCATENATE("R",'MAPA DE RIESGOS'!$H209,"C",'MAPA DE RIESGOS'!$AF209),"")</f>
        <v/>
      </c>
      <c r="BL80" s="355" t="str">
        <f>IF(AND('MAPA DE RIESGOS'!$AP192="Media",'MAPA DE RIESGOS'!$AR192="Mayor"),CONCATENATE("R",'MAPA DE RIESGOS'!$H192,"C",'MAPA DE RIESGOS'!$AF192),"")</f>
        <v/>
      </c>
      <c r="BM80" s="355" t="str">
        <f>IF(AND('MAPA DE RIESGOS'!$AP193="Media",'MAPA DE RIESGOS'!$AR193="Mayor"),CONCATENATE("R",'MAPA DE RIESGOS'!$H193,"C",'MAPA DE RIESGOS'!$AF193),"")</f>
        <v/>
      </c>
      <c r="BN80" s="355" t="str">
        <f>IF(AND('MAPA DE RIESGOS'!$AP194="Media",'MAPA DE RIESGOS'!$AR194="Mayor"),CONCATENATE("R",'MAPA DE RIESGOS'!$H194,"C",'MAPA DE RIESGOS'!$AF194),"")</f>
        <v/>
      </c>
      <c r="BO80" s="355" t="str">
        <f>IF(AND('MAPA DE RIESGOS'!$AP195="Media",'MAPA DE RIESGOS'!$AR195="Mayor"),CONCATENATE("R",'MAPA DE RIESGOS'!$H195,"C",'MAPA DE RIESGOS'!$AF195),"")</f>
        <v/>
      </c>
      <c r="BP80" s="355" t="str">
        <f>IF(AND('MAPA DE RIESGOS'!$AP196="Media",'MAPA DE RIESGOS'!$AR196="Mayor"),CONCATENATE("R",'MAPA DE RIESGOS'!$H196,"C",'MAPA DE RIESGOS'!$AF196),"")</f>
        <v/>
      </c>
      <c r="BQ80" s="355" t="str">
        <f>IF(AND('MAPA DE RIESGOS'!$AP197="Media",'MAPA DE RIESGOS'!$AR197="Mayor"),CONCATENATE("R",'MAPA DE RIESGOS'!$H197,"C",'MAPA DE RIESGOS'!$AF197),"")</f>
        <v/>
      </c>
      <c r="BR80" s="355" t="str">
        <f>IF(AND('MAPA DE RIESGOS'!$AP198="Media",'MAPA DE RIESGOS'!$AR198="Mayor"),CONCATENATE("R",'MAPA DE RIESGOS'!$H198,"C",'MAPA DE RIESGOS'!$AF198),"")</f>
        <v/>
      </c>
      <c r="BS80" s="355" t="str">
        <f>IF(AND('MAPA DE RIESGOS'!$AP199="Media",'MAPA DE RIESGOS'!$AR199="Mayor"),CONCATENATE("R",'MAPA DE RIESGOS'!$H199,"C",'MAPA DE RIESGOS'!$AF199),"")</f>
        <v/>
      </c>
      <c r="BT80" s="355" t="str">
        <f>IF(AND('MAPA DE RIESGOS'!$AP200="Media",'MAPA DE RIESGOS'!$AR200="Mayor"),CONCATENATE("R",'MAPA DE RIESGOS'!$H200,"C",'MAPA DE RIESGOS'!$AF200),"")</f>
        <v/>
      </c>
      <c r="BU80" s="355" t="str">
        <f>IF(AND('MAPA DE RIESGOS'!$AP201="Media",'MAPA DE RIESGOS'!$AR201="Mayor"),CONCATENATE("R",'MAPA DE RIESGOS'!$H201,"C",'MAPA DE RIESGOS'!$AF201),"")</f>
        <v/>
      </c>
      <c r="BV80" s="355" t="str">
        <f>IF(AND('MAPA DE RIESGOS'!$AP202="Media",'MAPA DE RIESGOS'!$AR202="Mayor"),CONCATENATE("R",'MAPA DE RIESGOS'!$H202,"C",'MAPA DE RIESGOS'!$AF202),"")</f>
        <v/>
      </c>
      <c r="BW80" s="355" t="str">
        <f>IF(AND('MAPA DE RIESGOS'!$AP203="Media",'MAPA DE RIESGOS'!$AR203="Mayor"),CONCATENATE("R",'MAPA DE RIESGOS'!$H203,"C",'MAPA DE RIESGOS'!$AF203),"")</f>
        <v/>
      </c>
      <c r="BX80" s="355" t="str">
        <f>IF(AND('MAPA DE RIESGOS'!$AP204="Media",'MAPA DE RIESGOS'!$AR204="Mayor"),CONCATENATE("R",'MAPA DE RIESGOS'!$H204,"C",'MAPA DE RIESGOS'!$AF204),"")</f>
        <v/>
      </c>
      <c r="BY80" s="355" t="str">
        <f>IF(AND('MAPA DE RIESGOS'!$AP205="Media",'MAPA DE RIESGOS'!$AR205="Mayor"),CONCATENATE("R",'MAPA DE RIESGOS'!$H205,"C",'MAPA DE RIESGOS'!$AF205),"")</f>
        <v/>
      </c>
      <c r="BZ80" s="355" t="str">
        <f>IF(AND('MAPA DE RIESGOS'!$AP206="Media",'MAPA DE RIESGOS'!$AR206="Mayor"),CONCATENATE("R",'MAPA DE RIESGOS'!$H206,"C",'MAPA DE RIESGOS'!$AF206),"")</f>
        <v/>
      </c>
      <c r="CA80" s="355" t="str">
        <f>IF(AND('MAPA DE RIESGOS'!$AP207="Media",'MAPA DE RIESGOS'!$AR207="Mayor"),CONCATENATE("R",'MAPA DE RIESGOS'!$H207,"C",'MAPA DE RIESGOS'!$AF207),"")</f>
        <v/>
      </c>
      <c r="CB80" s="355" t="str">
        <f>IF(AND('MAPA DE RIESGOS'!$AP208="Media",'MAPA DE RIESGOS'!$AR208="Mayor"),CONCATENATE("R",'MAPA DE RIESGOS'!$H208,"C",'MAPA DE RIESGOS'!$AF208),"")</f>
        <v/>
      </c>
      <c r="CC80" s="356" t="str">
        <f>IF(AND('MAPA DE RIESGOS'!$AP209="Media",'MAPA DE RIESGOS'!$AR209="Mayor"),CONCATENATE("R",'MAPA DE RIESGOS'!$H209,"C",'MAPA DE RIESGOS'!$AF209),"")</f>
        <v/>
      </c>
      <c r="CD80" s="357" t="str">
        <f>IF(AND('MAPA DE RIESGOS'!$AP192="Media",'MAPA DE RIESGOS'!$AR192="Catastrófico"),CONCATENATE("R",'MAPA DE RIESGOS'!$H192,"C",'MAPA DE RIESGOS'!$AF192),"")</f>
        <v/>
      </c>
      <c r="CE80" s="357" t="str">
        <f>IF(AND('MAPA DE RIESGOS'!$AP193="Media",'MAPA DE RIESGOS'!$AR193="Catastrófico"),CONCATENATE("R",'MAPA DE RIESGOS'!$H193,"C",'MAPA DE RIESGOS'!$AF193),"")</f>
        <v/>
      </c>
      <c r="CF80" s="357" t="str">
        <f>IF(AND('MAPA DE RIESGOS'!$AP194="Media",'MAPA DE RIESGOS'!$AR194="Catastrófico"),CONCATENATE("R",'MAPA DE RIESGOS'!$H194,"C",'MAPA DE RIESGOS'!$AF194),"")</f>
        <v/>
      </c>
      <c r="CG80" s="357" t="str">
        <f>IF(AND('MAPA DE RIESGOS'!$AP195="Media",'MAPA DE RIESGOS'!$AR195="Catastrófico"),CONCATENATE("R",'MAPA DE RIESGOS'!$H195,"C",'MAPA DE RIESGOS'!$AF195),"")</f>
        <v/>
      </c>
      <c r="CH80" s="357" t="str">
        <f>IF(AND('MAPA DE RIESGOS'!$AP196="Media",'MAPA DE RIESGOS'!$AR196="Catastrófico"),CONCATENATE("R",'MAPA DE RIESGOS'!$H196,"C",'MAPA DE RIESGOS'!$AF196),"")</f>
        <v/>
      </c>
      <c r="CI80" s="357" t="str">
        <f>IF(AND('MAPA DE RIESGOS'!$AP197="Media",'MAPA DE RIESGOS'!$AR197="Catastrófico"),CONCATENATE("R",'MAPA DE RIESGOS'!$H197,"C",'MAPA DE RIESGOS'!$AF197),"")</f>
        <v/>
      </c>
      <c r="CJ80" s="357" t="str">
        <f>IF(AND('MAPA DE RIESGOS'!$AP198="Media",'MAPA DE RIESGOS'!$AR198="Catastrófico"),CONCATENATE("R",'MAPA DE RIESGOS'!$H198,"C",'MAPA DE RIESGOS'!$AF198),"")</f>
        <v/>
      </c>
      <c r="CK80" s="357" t="str">
        <f>IF(AND('MAPA DE RIESGOS'!$AP199="Media",'MAPA DE RIESGOS'!$AR199="Catastrófico"),CONCATENATE("R",'MAPA DE RIESGOS'!$H199,"C",'MAPA DE RIESGOS'!$AF199),"")</f>
        <v/>
      </c>
      <c r="CL80" s="357" t="str">
        <f>IF(AND('MAPA DE RIESGOS'!$AP200="Media",'MAPA DE RIESGOS'!$AR200="Catastrófico"),CONCATENATE("R",'MAPA DE RIESGOS'!$H200,"C",'MAPA DE RIESGOS'!$AF200),"")</f>
        <v/>
      </c>
      <c r="CM80" s="357" t="str">
        <f>IF(AND('MAPA DE RIESGOS'!$AP201="Media",'MAPA DE RIESGOS'!$AR201="Catastrófico"),CONCATENATE("R",'MAPA DE RIESGOS'!$H201,"C",'MAPA DE RIESGOS'!$AF201),"")</f>
        <v/>
      </c>
      <c r="CN80" s="357" t="str">
        <f>IF(AND('MAPA DE RIESGOS'!$AP202="Media",'MAPA DE RIESGOS'!$AR202="Catastrófico"),CONCATENATE("R",'MAPA DE RIESGOS'!$H202,"C",'MAPA DE RIESGOS'!$AF202),"")</f>
        <v/>
      </c>
      <c r="CO80" s="357" t="str">
        <f>IF(AND('MAPA DE RIESGOS'!$AP203="Media",'MAPA DE RIESGOS'!$AR203="Catastrófico"),CONCATENATE("R",'MAPA DE RIESGOS'!$H203,"C",'MAPA DE RIESGOS'!$AF203),"")</f>
        <v/>
      </c>
      <c r="CP80" s="357" t="str">
        <f>IF(AND('MAPA DE RIESGOS'!$AP204="Media",'MAPA DE RIESGOS'!$AR204="Catastrófico"),CONCATENATE("R",'MAPA DE RIESGOS'!$H204,"C",'MAPA DE RIESGOS'!$AF204),"")</f>
        <v/>
      </c>
      <c r="CQ80" s="357" t="str">
        <f>IF(AND('MAPA DE RIESGOS'!$AP205="Media",'MAPA DE RIESGOS'!$AR205="Catastrófico"),CONCATENATE("R",'MAPA DE RIESGOS'!$H205,"C",'MAPA DE RIESGOS'!$AF205),"")</f>
        <v/>
      </c>
      <c r="CR80" s="357" t="str">
        <f>IF(AND('MAPA DE RIESGOS'!$AP206="Media",'MAPA DE RIESGOS'!$AR206="Catastrófico"),CONCATENATE("R",'MAPA DE RIESGOS'!$H206,"C",'MAPA DE RIESGOS'!$AF206),"")</f>
        <v/>
      </c>
      <c r="CS80" s="357" t="str">
        <f>IF(AND('MAPA DE RIESGOS'!$AP207="Media",'MAPA DE RIESGOS'!$AR207="Catastrófico"),CONCATENATE("R",'MAPA DE RIESGOS'!$H207,"C",'MAPA DE RIESGOS'!$AF207),"")</f>
        <v/>
      </c>
      <c r="CT80" s="357" t="str">
        <f>IF(AND('MAPA DE RIESGOS'!$AP208="Media",'MAPA DE RIESGOS'!$AR208="Catastrófico"),CONCATENATE("R",'MAPA DE RIESGOS'!$H208,"C",'MAPA DE RIESGOS'!$AF208),"")</f>
        <v/>
      </c>
      <c r="CU80" s="358" t="str">
        <f>IF(AND('MAPA DE RIESGOS'!$AP209="Media",'MAPA DE RIESGOS'!$AR209="Catastrófico"),CONCATENATE("R",'MAPA DE RIESGOS'!$H209,"C",'MAPA DE RIESGOS'!$AF209),"")</f>
        <v/>
      </c>
      <c r="CV80" s="67"/>
      <c r="CW80" s="906"/>
      <c r="CX80" s="907"/>
      <c r="CY80" s="907"/>
      <c r="CZ80" s="907"/>
      <c r="DA80" s="907"/>
      <c r="DB80" s="908"/>
    </row>
    <row r="81" spans="2:106" ht="32.5" customHeight="1">
      <c r="B81" s="893"/>
      <c r="C81" s="893"/>
      <c r="D81" s="894"/>
      <c r="E81" s="882"/>
      <c r="F81" s="883"/>
      <c r="G81" s="883"/>
      <c r="H81" s="883"/>
      <c r="I81" s="884"/>
      <c r="J81" s="367" t="str">
        <f>IF(AND('MAPA DE RIESGOS'!$AP210="Media",'MAPA DE RIESGOS'!$AR210="Leve"),CONCATENATE("R",'MAPA DE RIESGOS'!$H210,"C",'MAPA DE RIESGOS'!$AF210),"")</f>
        <v/>
      </c>
      <c r="K81" s="368" t="str">
        <f>IF(AND('MAPA DE RIESGOS'!$AP211="Media",'MAPA DE RIESGOS'!$AR211="Leve"),CONCATENATE("R",'MAPA DE RIESGOS'!$H211,"C",'MAPA DE RIESGOS'!$AF211),"")</f>
        <v/>
      </c>
      <c r="L81" s="368" t="str">
        <f>IF(AND('MAPA DE RIESGOS'!$AP212="Media",'MAPA DE RIESGOS'!$AR212="Leve"),CONCATENATE("R",'MAPA DE RIESGOS'!$H212,"C",'MAPA DE RIESGOS'!$AF212),"")</f>
        <v/>
      </c>
      <c r="M81" s="368" t="str">
        <f>IF(AND('MAPA DE RIESGOS'!$AP213="Media",'MAPA DE RIESGOS'!$AR213="Leve"),CONCATENATE("R",'MAPA DE RIESGOS'!$H213,"C",'MAPA DE RIESGOS'!$AF213),"")</f>
        <v/>
      </c>
      <c r="N81" s="368" t="str">
        <f>IF(AND('MAPA DE RIESGOS'!$AP214="Media",'MAPA DE RIESGOS'!$AR214="Leve"),CONCATENATE("R",'MAPA DE RIESGOS'!$H214,"C",'MAPA DE RIESGOS'!$AF214),"")</f>
        <v/>
      </c>
      <c r="O81" s="368" t="str">
        <f>IF(AND('MAPA DE RIESGOS'!$AP215="Media",'MAPA DE RIESGOS'!$AR215="Leve"),CONCATENATE("R",'MAPA DE RIESGOS'!$H215,"C",'MAPA DE RIESGOS'!$AF215),"")</f>
        <v/>
      </c>
      <c r="P81" s="368" t="str">
        <f>IF(AND('MAPA DE RIESGOS'!$AP216="Media",'MAPA DE RIESGOS'!$AR216="Leve"),CONCATENATE("R",'MAPA DE RIESGOS'!$H216,"C",'MAPA DE RIESGOS'!$AF216),"")</f>
        <v/>
      </c>
      <c r="Q81" s="368" t="str">
        <f>IF(AND('MAPA DE RIESGOS'!$AP217="Media",'MAPA DE RIESGOS'!$AR217="Leve"),CONCATENATE("R",'MAPA DE RIESGOS'!$H217,"C",'MAPA DE RIESGOS'!$AF217),"")</f>
        <v/>
      </c>
      <c r="R81" s="368" t="str">
        <f>IF(AND('MAPA DE RIESGOS'!$AP218="Media",'MAPA DE RIESGOS'!$AR218="Leve"),CONCATENATE("R",'MAPA DE RIESGOS'!$H218,"C",'MAPA DE RIESGOS'!$AF218),"")</f>
        <v/>
      </c>
      <c r="S81" s="368" t="str">
        <f>IF(AND('MAPA DE RIESGOS'!$AP219="Media",'MAPA DE RIESGOS'!$AR219="Leve"),CONCATENATE("R",'MAPA DE RIESGOS'!$H219,"C",'MAPA DE RIESGOS'!$AF219),"")</f>
        <v/>
      </c>
      <c r="T81" s="368" t="str">
        <f>IF(AND('MAPA DE RIESGOS'!$AP220="Media",'MAPA DE RIESGOS'!$AR220="Leve"),CONCATENATE("R",'MAPA DE RIESGOS'!$H220,"C",'MAPA DE RIESGOS'!$AF220),"")</f>
        <v/>
      </c>
      <c r="U81" s="368" t="str">
        <f>IF(AND('MAPA DE RIESGOS'!$AP221="Media",'MAPA DE RIESGOS'!$AR221="Leve"),CONCATENATE("R",'MAPA DE RIESGOS'!$H221,"C",'MAPA DE RIESGOS'!$AF221),"")</f>
        <v/>
      </c>
      <c r="V81" s="368" t="str">
        <f>IF(AND('MAPA DE RIESGOS'!$AP222="Media",'MAPA DE RIESGOS'!$AR222="Leve"),CONCATENATE("R",'MAPA DE RIESGOS'!$H222,"C",'MAPA DE RIESGOS'!$AF222),"")</f>
        <v/>
      </c>
      <c r="W81" s="368" t="str">
        <f>IF(AND('MAPA DE RIESGOS'!$AP223="Media",'MAPA DE RIESGOS'!$AR223="Leve"),CONCATENATE("R",'MAPA DE RIESGOS'!$H223,"C",'MAPA DE RIESGOS'!$AF223),"")</f>
        <v/>
      </c>
      <c r="X81" s="368" t="str">
        <f>IF(AND('MAPA DE RIESGOS'!$AP224="Media",'MAPA DE RIESGOS'!$AR224="Leve"),CONCATENATE("R",'MAPA DE RIESGOS'!$H224,"C",'MAPA DE RIESGOS'!$AF224),"")</f>
        <v/>
      </c>
      <c r="Y81" s="368" t="str">
        <f>IF(AND('MAPA DE RIESGOS'!$AP225="Media",'MAPA DE RIESGOS'!$AR225="Leve"),CONCATENATE("R",'MAPA DE RIESGOS'!$H225,"C",'MAPA DE RIESGOS'!$AF225),"")</f>
        <v/>
      </c>
      <c r="Z81" s="368" t="str">
        <f>IF(AND('MAPA DE RIESGOS'!$AP232="Media",'MAPA DE RIESGOS'!$AR232="Leve"),CONCATENATE("R",'MAPA DE RIESGOS'!$H232,"C",'MAPA DE RIESGOS'!$AF232),"")</f>
        <v/>
      </c>
      <c r="AA81" s="368" t="str">
        <f>IF(AND('MAPA DE RIESGOS'!$AP233="Media",'MAPA DE RIESGOS'!$AR233="Leve"),CONCATENATE("R",'MAPA DE RIESGOS'!$H233,"C",'MAPA DE RIESGOS'!$AF233),"")</f>
        <v/>
      </c>
      <c r="AB81" s="367" t="str">
        <f>IF(AND('MAPA DE RIESGOS'!$AP210="Media",'MAPA DE RIESGOS'!$AR210="Menor"),CONCATENATE("R",'MAPA DE RIESGOS'!$H210,"C",'MAPA DE RIESGOS'!$AF210),"")</f>
        <v/>
      </c>
      <c r="AC81" s="368" t="str">
        <f>IF(AND('MAPA DE RIESGOS'!$AP211="Media",'MAPA DE RIESGOS'!$AR211="Menor"),CONCATENATE("R",'MAPA DE RIESGOS'!$H211,"C",'MAPA DE RIESGOS'!$AF211),"")</f>
        <v/>
      </c>
      <c r="AD81" s="368" t="str">
        <f>IF(AND('MAPA DE RIESGOS'!$AP212="Media",'MAPA DE RIESGOS'!$AR212="Menor"),CONCATENATE("R",'MAPA DE RIESGOS'!$H212,"C",'MAPA DE RIESGOS'!$AF212),"")</f>
        <v/>
      </c>
      <c r="AE81" s="368" t="str">
        <f>IF(AND('MAPA DE RIESGOS'!$AP213="Media",'MAPA DE RIESGOS'!$AR213="Menor"),CONCATENATE("R",'MAPA DE RIESGOS'!$H213,"C",'MAPA DE RIESGOS'!$AF213),"")</f>
        <v/>
      </c>
      <c r="AF81" s="368" t="str">
        <f>IF(AND('MAPA DE RIESGOS'!$AP214="Media",'MAPA DE RIESGOS'!$AR214="Menor"),CONCATENATE("R",'MAPA DE RIESGOS'!$H214,"C",'MAPA DE RIESGOS'!$AF214),"")</f>
        <v/>
      </c>
      <c r="AG81" s="368" t="str">
        <f>IF(AND('MAPA DE RIESGOS'!$AP215="Media",'MAPA DE RIESGOS'!$AR215="Menor"),CONCATENATE("R",'MAPA DE RIESGOS'!$H215,"C",'MAPA DE RIESGOS'!$AF215),"")</f>
        <v/>
      </c>
      <c r="AH81" s="368" t="str">
        <f>IF(AND('MAPA DE RIESGOS'!$AP216="Media",'MAPA DE RIESGOS'!$AR216="Menor"),CONCATENATE("R",'MAPA DE RIESGOS'!$H216,"C",'MAPA DE RIESGOS'!$AF216),"")</f>
        <v/>
      </c>
      <c r="AI81" s="368" t="str">
        <f>IF(AND('MAPA DE RIESGOS'!$AP217="Media",'MAPA DE RIESGOS'!$AR217="Menor"),CONCATENATE("R",'MAPA DE RIESGOS'!$H217,"C",'MAPA DE RIESGOS'!$AF217),"")</f>
        <v/>
      </c>
      <c r="AJ81" s="368" t="str">
        <f>IF(AND('MAPA DE RIESGOS'!$AP218="Media",'MAPA DE RIESGOS'!$AR218="Menor"),CONCATENATE("R",'MAPA DE RIESGOS'!$H218,"C",'MAPA DE RIESGOS'!$AF218),"")</f>
        <v/>
      </c>
      <c r="AK81" s="368" t="str">
        <f>IF(AND('MAPA DE RIESGOS'!$AP219="Media",'MAPA DE RIESGOS'!$AR219="Menor"),CONCATENATE("R",'MAPA DE RIESGOS'!$H219,"C",'MAPA DE RIESGOS'!$AF219),"")</f>
        <v/>
      </c>
      <c r="AL81" s="368" t="str">
        <f>IF(AND('MAPA DE RIESGOS'!$AP220="Media",'MAPA DE RIESGOS'!$AR220="Menor"),CONCATENATE("R",'MAPA DE RIESGOS'!$H220,"C",'MAPA DE RIESGOS'!$AF220),"")</f>
        <v/>
      </c>
      <c r="AM81" s="368" t="str">
        <f>IF(AND('MAPA DE RIESGOS'!$AP221="Media",'MAPA DE RIESGOS'!$AR221="Menor"),CONCATENATE("R",'MAPA DE RIESGOS'!$H221,"C",'MAPA DE RIESGOS'!$AF221),"")</f>
        <v/>
      </c>
      <c r="AN81" s="368" t="str">
        <f>IF(AND('MAPA DE RIESGOS'!$AP222="Media",'MAPA DE RIESGOS'!$AR222="Menor"),CONCATENATE("R",'MAPA DE RIESGOS'!$H222,"C",'MAPA DE RIESGOS'!$AF222),"")</f>
        <v/>
      </c>
      <c r="AO81" s="368" t="str">
        <f>IF(AND('MAPA DE RIESGOS'!$AP223="Media",'MAPA DE RIESGOS'!$AR223="Menor"),CONCATENATE("R",'MAPA DE RIESGOS'!$H223,"C",'MAPA DE RIESGOS'!$AF223),"")</f>
        <v/>
      </c>
      <c r="AP81" s="368" t="str">
        <f>IF(AND('MAPA DE RIESGOS'!$AP224="Media",'MAPA DE RIESGOS'!$AR224="Menor"),CONCATENATE("R",'MAPA DE RIESGOS'!$H224,"C",'MAPA DE RIESGOS'!$AF224),"")</f>
        <v/>
      </c>
      <c r="AQ81" s="368" t="str">
        <f>IF(AND('MAPA DE RIESGOS'!$AP225="Media",'MAPA DE RIESGOS'!$AR225="Menor"),CONCATENATE("R",'MAPA DE RIESGOS'!$H225,"C",'MAPA DE RIESGOS'!$AF225),"")</f>
        <v/>
      </c>
      <c r="AR81" s="368" t="str">
        <f>IF(AND('MAPA DE RIESGOS'!$AP232="Media",'MAPA DE RIESGOS'!$AR232="Menor"),CONCATENATE("R",'MAPA DE RIESGOS'!$H232,"C",'MAPA DE RIESGOS'!$AF232),"")</f>
        <v/>
      </c>
      <c r="AS81" s="368" t="str">
        <f>IF(AND('MAPA DE RIESGOS'!$AP233="Media",'MAPA DE RIESGOS'!$AR233="Menor"),CONCATENATE("R",'MAPA DE RIESGOS'!$H233,"C",'MAPA DE RIESGOS'!$AF233),"")</f>
        <v/>
      </c>
      <c r="AT81" s="367" t="str">
        <f>IF(AND('MAPA DE RIESGOS'!$AP210="Media",'MAPA DE RIESGOS'!$AR210="Moderado"),CONCATENATE("R",'MAPA DE RIESGOS'!$H210,"C",'MAPA DE RIESGOS'!$AF210),"")</f>
        <v/>
      </c>
      <c r="AU81" s="368" t="str">
        <f>IF(AND('MAPA DE RIESGOS'!$AP211="Media",'MAPA DE RIESGOS'!$AR211="Moderado"),CONCATENATE("R",'MAPA DE RIESGOS'!$H211,"C",'MAPA DE RIESGOS'!$AF211),"")</f>
        <v/>
      </c>
      <c r="AV81" s="368" t="str">
        <f>IF(AND('MAPA DE RIESGOS'!$AP212="Media",'MAPA DE RIESGOS'!$AR212="Moderado"),CONCATENATE("R",'MAPA DE RIESGOS'!$H212,"C",'MAPA DE RIESGOS'!$AF212),"")</f>
        <v/>
      </c>
      <c r="AW81" s="368" t="str">
        <f>IF(AND('MAPA DE RIESGOS'!$AP213="Media",'MAPA DE RIESGOS'!$AR213="Moderado"),CONCATENATE("R",'MAPA DE RIESGOS'!$H213,"C",'MAPA DE RIESGOS'!$AF213),"")</f>
        <v/>
      </c>
      <c r="AX81" s="368" t="str">
        <f>IF(AND('MAPA DE RIESGOS'!$AP214="Media",'MAPA DE RIESGOS'!$AR214="Moderado"),CONCATENATE("R",'MAPA DE RIESGOS'!$H214,"C",'MAPA DE RIESGOS'!$AF214),"")</f>
        <v/>
      </c>
      <c r="AY81" s="368" t="str">
        <f>IF(AND('MAPA DE RIESGOS'!$AP215="Media",'MAPA DE RIESGOS'!$AR215="Moderado"),CONCATENATE("R",'MAPA DE RIESGOS'!$H215,"C",'MAPA DE RIESGOS'!$AF215),"")</f>
        <v/>
      </c>
      <c r="AZ81" s="368" t="str">
        <f>IF(AND('MAPA DE RIESGOS'!$AP216="Media",'MAPA DE RIESGOS'!$AR216="Moderado"),CONCATENATE("R",'MAPA DE RIESGOS'!$H216,"C",'MAPA DE RIESGOS'!$AF216),"")</f>
        <v/>
      </c>
      <c r="BA81" s="368" t="str">
        <f>IF(AND('MAPA DE RIESGOS'!$AP217="Media",'MAPA DE RIESGOS'!$AR217="Moderado"),CONCATENATE("R",'MAPA DE RIESGOS'!$H217,"C",'MAPA DE RIESGOS'!$AF217),"")</f>
        <v/>
      </c>
      <c r="BB81" s="368" t="str">
        <f>IF(AND('MAPA DE RIESGOS'!$AP218="Media",'MAPA DE RIESGOS'!$AR218="Moderado"),CONCATENATE("R",'MAPA DE RIESGOS'!$H218,"C",'MAPA DE RIESGOS'!$AF218),"")</f>
        <v/>
      </c>
      <c r="BC81" s="368" t="str">
        <f>IF(AND('MAPA DE RIESGOS'!$AP219="Media",'MAPA DE RIESGOS'!$AR219="Moderado"),CONCATENATE("R",'MAPA DE RIESGOS'!$H219,"C",'MAPA DE RIESGOS'!$AF219),"")</f>
        <v/>
      </c>
      <c r="BD81" s="368" t="str">
        <f>IF(AND('MAPA DE RIESGOS'!$AP220="Media",'MAPA DE RIESGOS'!$AR220="Moderado"),CONCATENATE("R",'MAPA DE RIESGOS'!$H220,"C",'MAPA DE RIESGOS'!$AF220),"")</f>
        <v/>
      </c>
      <c r="BE81" s="368" t="str">
        <f>IF(AND('MAPA DE RIESGOS'!$AP221="Media",'MAPA DE RIESGOS'!$AR221="Moderado"),CONCATENATE("R",'MAPA DE RIESGOS'!$H221,"C",'MAPA DE RIESGOS'!$AF221),"")</f>
        <v/>
      </c>
      <c r="BF81" s="368" t="str">
        <f>IF(AND('MAPA DE RIESGOS'!$AP222="Media",'MAPA DE RIESGOS'!$AR222="Moderado"),CONCATENATE("R",'MAPA DE RIESGOS'!$H222,"C",'MAPA DE RIESGOS'!$AF222),"")</f>
        <v/>
      </c>
      <c r="BG81" s="368" t="str">
        <f>IF(AND('MAPA DE RIESGOS'!$AP223="Media",'MAPA DE RIESGOS'!$AR223="Moderado"),CONCATENATE("R",'MAPA DE RIESGOS'!$H223,"C",'MAPA DE RIESGOS'!$AF223),"")</f>
        <v/>
      </c>
      <c r="BH81" s="368" t="str">
        <f>IF(AND('MAPA DE RIESGOS'!$AP224="Media",'MAPA DE RIESGOS'!$AR224="Moderado"),CONCATENATE("R",'MAPA DE RIESGOS'!$H224,"C",'MAPA DE RIESGOS'!$AF224),"")</f>
        <v/>
      </c>
      <c r="BI81" s="368" t="str">
        <f>IF(AND('MAPA DE RIESGOS'!$AP225="Media",'MAPA DE RIESGOS'!$AR225="Moderado"),CONCATENATE("R",'MAPA DE RIESGOS'!$H225,"C",'MAPA DE RIESGOS'!$AF225),"")</f>
        <v/>
      </c>
      <c r="BJ81" s="368" t="str">
        <f>IF(AND('MAPA DE RIESGOS'!$AP232="Media",'MAPA DE RIESGOS'!$AR232="Moderado"),CONCATENATE("R",'MAPA DE RIESGOS'!$H232,"C",'MAPA DE RIESGOS'!$AF232),"")</f>
        <v/>
      </c>
      <c r="BK81" s="369" t="str">
        <f>IF(AND('MAPA DE RIESGOS'!$AP233="Media",'MAPA DE RIESGOS'!$AR233="Moderado"),CONCATENATE("R",'MAPA DE RIESGOS'!$H233,"C",'MAPA DE RIESGOS'!$AF233),"")</f>
        <v/>
      </c>
      <c r="BL81" s="355" t="str">
        <f>IF(AND('MAPA DE RIESGOS'!$AP210="Media",'MAPA DE RIESGOS'!$AR210="Mayor"),CONCATENATE("R",'MAPA DE RIESGOS'!$H210,"C",'MAPA DE RIESGOS'!$AF210),"")</f>
        <v/>
      </c>
      <c r="BM81" s="355" t="str">
        <f>IF(AND('MAPA DE RIESGOS'!$AP211="Media",'MAPA DE RIESGOS'!$AR211="Mayor"),CONCATENATE("R",'MAPA DE RIESGOS'!$H211,"C",'MAPA DE RIESGOS'!$AF211),"")</f>
        <v/>
      </c>
      <c r="BN81" s="355" t="str">
        <f>IF(AND('MAPA DE RIESGOS'!$AP212="Media",'MAPA DE RIESGOS'!$AR212="Mayor"),CONCATENATE("R",'MAPA DE RIESGOS'!$H212,"C",'MAPA DE RIESGOS'!$AF212),"")</f>
        <v/>
      </c>
      <c r="BO81" s="355" t="str">
        <f>IF(AND('MAPA DE RIESGOS'!$AP213="Media",'MAPA DE RIESGOS'!$AR213="Mayor"),CONCATENATE("R",'MAPA DE RIESGOS'!$H213,"C",'MAPA DE RIESGOS'!$AF213),"")</f>
        <v/>
      </c>
      <c r="BP81" s="355" t="str">
        <f>IF(AND('MAPA DE RIESGOS'!$AP214="Media",'MAPA DE RIESGOS'!$AR214="Mayor"),CONCATENATE("R",'MAPA DE RIESGOS'!$H214,"C",'MAPA DE RIESGOS'!$AF214),"")</f>
        <v/>
      </c>
      <c r="BQ81" s="355" t="str">
        <f>IF(AND('MAPA DE RIESGOS'!$AP215="Media",'MAPA DE RIESGOS'!$AR215="Mayor"),CONCATENATE("R",'MAPA DE RIESGOS'!$H215,"C",'MAPA DE RIESGOS'!$AF215),"")</f>
        <v/>
      </c>
      <c r="BR81" s="355" t="str">
        <f>IF(AND('MAPA DE RIESGOS'!$AP216="Media",'MAPA DE RIESGOS'!$AR216="Mayor"),CONCATENATE("R",'MAPA DE RIESGOS'!$H216,"C",'MAPA DE RIESGOS'!$AF216),"")</f>
        <v/>
      </c>
      <c r="BS81" s="355" t="str">
        <f>IF(AND('MAPA DE RIESGOS'!$AP217="Media",'MAPA DE RIESGOS'!$AR217="Mayor"),CONCATENATE("R",'MAPA DE RIESGOS'!$H217,"C",'MAPA DE RIESGOS'!$AF217),"")</f>
        <v/>
      </c>
      <c r="BT81" s="355" t="str">
        <f>IF(AND('MAPA DE RIESGOS'!$AP218="Media",'MAPA DE RIESGOS'!$AR218="Mayor"),CONCATENATE("R",'MAPA DE RIESGOS'!$H218,"C",'MAPA DE RIESGOS'!$AF218),"")</f>
        <v/>
      </c>
      <c r="BU81" s="355" t="str">
        <f>IF(AND('MAPA DE RIESGOS'!$AP219="Media",'MAPA DE RIESGOS'!$AR219="Mayor"),CONCATENATE("R",'MAPA DE RIESGOS'!$H219,"C",'MAPA DE RIESGOS'!$AF219),"")</f>
        <v/>
      </c>
      <c r="BV81" s="355" t="str">
        <f>IF(AND('MAPA DE RIESGOS'!$AP220="Media",'MAPA DE RIESGOS'!$AR220="Mayor"),CONCATENATE("R",'MAPA DE RIESGOS'!$H220,"C",'MAPA DE RIESGOS'!$AF220),"")</f>
        <v/>
      </c>
      <c r="BW81" s="355" t="str">
        <f>IF(AND('MAPA DE RIESGOS'!$AP221="Media",'MAPA DE RIESGOS'!$AR221="Mayor"),CONCATENATE("R",'MAPA DE RIESGOS'!$H221,"C",'MAPA DE RIESGOS'!$AF221),"")</f>
        <v/>
      </c>
      <c r="BX81" s="355" t="str">
        <f>IF(AND('MAPA DE RIESGOS'!$AP222="Media",'MAPA DE RIESGOS'!$AR222="Mayor"),CONCATENATE("R",'MAPA DE RIESGOS'!$H222,"C",'MAPA DE RIESGOS'!$AF222),"")</f>
        <v/>
      </c>
      <c r="BY81" s="355" t="str">
        <f>IF(AND('MAPA DE RIESGOS'!$AP223="Media",'MAPA DE RIESGOS'!$AR223="Mayor"),CONCATENATE("R",'MAPA DE RIESGOS'!$H223,"C",'MAPA DE RIESGOS'!$AF223),"")</f>
        <v/>
      </c>
      <c r="BZ81" s="355" t="str">
        <f>IF(AND('MAPA DE RIESGOS'!$AP224="Media",'MAPA DE RIESGOS'!$AR224="Mayor"),CONCATENATE("R",'MAPA DE RIESGOS'!$H224,"C",'MAPA DE RIESGOS'!$AF224),"")</f>
        <v/>
      </c>
      <c r="CA81" s="355" t="str">
        <f>IF(AND('MAPA DE RIESGOS'!$AP225="Media",'MAPA DE RIESGOS'!$AR225="Mayor"),CONCATENATE("R",'MAPA DE RIESGOS'!$H225,"C",'MAPA DE RIESGOS'!$AF225),"")</f>
        <v/>
      </c>
      <c r="CB81" s="355" t="str">
        <f>IF(AND('MAPA DE RIESGOS'!$AP232="Media",'MAPA DE RIESGOS'!$AR232="Mayor"),CONCATENATE("R",'MAPA DE RIESGOS'!$H232,"C",'MAPA DE RIESGOS'!$AF232),"")</f>
        <v/>
      </c>
      <c r="CC81" s="356" t="str">
        <f>IF(AND('MAPA DE RIESGOS'!$AP233="Media",'MAPA DE RIESGOS'!$AR233="Mayor"),CONCATENATE("R",'MAPA DE RIESGOS'!$H233,"C",'MAPA DE RIESGOS'!$AF233),"")</f>
        <v/>
      </c>
      <c r="CD81" s="357" t="str">
        <f>IF(AND('MAPA DE RIESGOS'!$AP210="Media",'MAPA DE RIESGOS'!$AR210="Catastrófico"),CONCATENATE("R",'MAPA DE RIESGOS'!$H210,"C",'MAPA DE RIESGOS'!$AF210),"")</f>
        <v/>
      </c>
      <c r="CE81" s="357" t="str">
        <f>IF(AND('MAPA DE RIESGOS'!$AP211="Media",'MAPA DE RIESGOS'!$AR211="Catastrófico"),CONCATENATE("R",'MAPA DE RIESGOS'!$H211,"C",'MAPA DE RIESGOS'!$AF211),"")</f>
        <v/>
      </c>
      <c r="CF81" s="357" t="str">
        <f>IF(AND('MAPA DE RIESGOS'!$AP212="Media",'MAPA DE RIESGOS'!$AR212="Catastrófico"),CONCATENATE("R",'MAPA DE RIESGOS'!$H212,"C",'MAPA DE RIESGOS'!$AF212),"")</f>
        <v/>
      </c>
      <c r="CG81" s="357" t="str">
        <f>IF(AND('MAPA DE RIESGOS'!$AP213="Media",'MAPA DE RIESGOS'!$AR213="Catastrófico"),CONCATENATE("R",'MAPA DE RIESGOS'!$H213,"C",'MAPA DE RIESGOS'!$AF213),"")</f>
        <v/>
      </c>
      <c r="CH81" s="357" t="str">
        <f>IF(AND('MAPA DE RIESGOS'!$AP214="Media",'MAPA DE RIESGOS'!$AR214="Catastrófico"),CONCATENATE("R",'MAPA DE RIESGOS'!$H214,"C",'MAPA DE RIESGOS'!$AF214),"")</f>
        <v/>
      </c>
      <c r="CI81" s="357" t="str">
        <f>IF(AND('MAPA DE RIESGOS'!$AP215="Media",'MAPA DE RIESGOS'!$AR215="Catastrófico"),CONCATENATE("R",'MAPA DE RIESGOS'!$H215,"C",'MAPA DE RIESGOS'!$AF215),"")</f>
        <v/>
      </c>
      <c r="CJ81" s="357" t="str">
        <f>IF(AND('MAPA DE RIESGOS'!$AP216="Media",'MAPA DE RIESGOS'!$AR216="Catastrófico"),CONCATENATE("R",'MAPA DE RIESGOS'!$H216,"C",'MAPA DE RIESGOS'!$AF216),"")</f>
        <v/>
      </c>
      <c r="CK81" s="357" t="str">
        <f>IF(AND('MAPA DE RIESGOS'!$AP217="Media",'MAPA DE RIESGOS'!$AR217="Catastrófico"),CONCATENATE("R",'MAPA DE RIESGOS'!$H217,"C",'MAPA DE RIESGOS'!$AF217),"")</f>
        <v/>
      </c>
      <c r="CL81" s="357" t="str">
        <f>IF(AND('MAPA DE RIESGOS'!$AP218="Media",'MAPA DE RIESGOS'!$AR218="Catastrófico"),CONCATENATE("R",'MAPA DE RIESGOS'!$H218,"C",'MAPA DE RIESGOS'!$AF218),"")</f>
        <v/>
      </c>
      <c r="CM81" s="357" t="str">
        <f>IF(AND('MAPA DE RIESGOS'!$AP219="Media",'MAPA DE RIESGOS'!$AR219="Catastrófico"),CONCATENATE("R",'MAPA DE RIESGOS'!$H219,"C",'MAPA DE RIESGOS'!$AF219),"")</f>
        <v/>
      </c>
      <c r="CN81" s="357" t="str">
        <f>IF(AND('MAPA DE RIESGOS'!$AP220="Media",'MAPA DE RIESGOS'!$AR220="Catastrófico"),CONCATENATE("R",'MAPA DE RIESGOS'!$H220,"C",'MAPA DE RIESGOS'!$AF220),"")</f>
        <v/>
      </c>
      <c r="CO81" s="357" t="str">
        <f>IF(AND('MAPA DE RIESGOS'!$AP221="Media",'MAPA DE RIESGOS'!$AR221="Catastrófico"),CONCATENATE("R",'MAPA DE RIESGOS'!$H221,"C",'MAPA DE RIESGOS'!$AF221),"")</f>
        <v/>
      </c>
      <c r="CP81" s="357" t="str">
        <f>IF(AND('MAPA DE RIESGOS'!$AP222="Media",'MAPA DE RIESGOS'!$AR222="Catastrófico"),CONCATENATE("R",'MAPA DE RIESGOS'!$H222,"C",'MAPA DE RIESGOS'!$AF222),"")</f>
        <v/>
      </c>
      <c r="CQ81" s="357" t="str">
        <f>IF(AND('MAPA DE RIESGOS'!$AP223="Media",'MAPA DE RIESGOS'!$AR223="Catastrófico"),CONCATENATE("R",'MAPA DE RIESGOS'!$H223,"C",'MAPA DE RIESGOS'!$AF223),"")</f>
        <v/>
      </c>
      <c r="CR81" s="357" t="str">
        <f>IF(AND('MAPA DE RIESGOS'!$AP224="Media",'MAPA DE RIESGOS'!$AR224="Catastrófico"),CONCATENATE("R",'MAPA DE RIESGOS'!$H224,"C",'MAPA DE RIESGOS'!$AF224),"")</f>
        <v/>
      </c>
      <c r="CS81" s="357" t="str">
        <f>IF(AND('MAPA DE RIESGOS'!$AP225="Media",'MAPA DE RIESGOS'!$AR225="Catastrófico"),CONCATENATE("R",'MAPA DE RIESGOS'!$H225,"C",'MAPA DE RIESGOS'!$AF225),"")</f>
        <v/>
      </c>
      <c r="CT81" s="357" t="str">
        <f>IF(AND('MAPA DE RIESGOS'!$AP232="Media",'MAPA DE RIESGOS'!$AR232="Catastrófico"),CONCATENATE("R",'MAPA DE RIESGOS'!$H232,"C",'MAPA DE RIESGOS'!$AF232),"")</f>
        <v/>
      </c>
      <c r="CU81" s="358" t="str">
        <f>IF(AND('MAPA DE RIESGOS'!$AP233="Media",'MAPA DE RIESGOS'!$AR233="Catastrófico"),CONCATENATE("R",'MAPA DE RIESGOS'!$H233,"C",'MAPA DE RIESGOS'!$AF233),"")</f>
        <v/>
      </c>
      <c r="CV81" s="67"/>
      <c r="CW81" s="906"/>
      <c r="CX81" s="907"/>
      <c r="CY81" s="907"/>
      <c r="CZ81" s="907"/>
      <c r="DA81" s="907"/>
      <c r="DB81" s="908"/>
    </row>
    <row r="82" spans="2:106" ht="32.5" customHeight="1">
      <c r="B82" s="893"/>
      <c r="C82" s="893"/>
      <c r="D82" s="894"/>
      <c r="E82" s="882"/>
      <c r="F82" s="883"/>
      <c r="G82" s="883"/>
      <c r="H82" s="883"/>
      <c r="I82" s="884"/>
      <c r="J82" s="367" t="str">
        <f>IF(AND('MAPA DE RIESGOS'!$AP234="Media",'MAPA DE RIESGOS'!$AR234="Leve"),CONCATENATE("R",'MAPA DE RIESGOS'!$H234,"C",'MAPA DE RIESGOS'!$AF234),"")</f>
        <v/>
      </c>
      <c r="K82" s="368" t="str">
        <f>IF(AND('MAPA DE RIESGOS'!$AP235="Media",'MAPA DE RIESGOS'!$AR235="Leve"),CONCATENATE("R",'MAPA DE RIESGOS'!$H235,"C",'MAPA DE RIESGOS'!$AF235),"")</f>
        <v/>
      </c>
      <c r="L82" s="368" t="str">
        <f>IF(AND('MAPA DE RIESGOS'!$AP236="Media",'MAPA DE RIESGOS'!$AR236="Leve"),CONCATENATE("R",'MAPA DE RIESGOS'!$H236,"C",'MAPA DE RIESGOS'!$AF236),"")</f>
        <v/>
      </c>
      <c r="M82" s="368" t="str">
        <f>IF(AND('MAPA DE RIESGOS'!$AP237="Media",'MAPA DE RIESGOS'!$AR237="Leve"),CONCATENATE("R",'MAPA DE RIESGOS'!$H237,"C",'MAPA DE RIESGOS'!$AF237),"")</f>
        <v/>
      </c>
      <c r="N82" s="368" t="str">
        <f>IF(AND('MAPA DE RIESGOS'!$AP238="Media",'MAPA DE RIESGOS'!$AR238="Leve"),CONCATENATE("R",'MAPA DE RIESGOS'!$H238,"C",'MAPA DE RIESGOS'!$AF238),"")</f>
        <v/>
      </c>
      <c r="O82" s="368" t="str">
        <f>IF(AND('MAPA DE RIESGOS'!$AP239="Media",'MAPA DE RIESGOS'!$AR239="Leve"),CONCATENATE("R",'MAPA DE RIESGOS'!$H239,"C",'MAPA DE RIESGOS'!$AF239),"")</f>
        <v/>
      </c>
      <c r="P82" s="368" t="str">
        <f>IF(AND('MAPA DE RIESGOS'!$AP240="Media",'MAPA DE RIESGOS'!$AR240="Leve"),CONCATENATE("R",'MAPA DE RIESGOS'!$H240,"C",'MAPA DE RIESGOS'!$AF240),"")</f>
        <v/>
      </c>
      <c r="Q82" s="368" t="str">
        <f>IF(AND('MAPA DE RIESGOS'!$AP241="Media",'MAPA DE RIESGOS'!$AR241="Leve"),CONCATENATE("R",'MAPA DE RIESGOS'!$H241,"C",'MAPA DE RIESGOS'!$AF241),"")</f>
        <v/>
      </c>
      <c r="R82" s="368" t="str">
        <f>IF(AND('MAPA DE RIESGOS'!$AP242="Media",'MAPA DE RIESGOS'!$AR242="Leve"),CONCATENATE("R",'MAPA DE RIESGOS'!$H242,"C",'MAPA DE RIESGOS'!$AF242),"")</f>
        <v/>
      </c>
      <c r="S82" s="368" t="str">
        <f>IF(AND('MAPA DE RIESGOS'!$AP243="Media",'MAPA DE RIESGOS'!$AR243="Leve"),CONCATENATE("R",'MAPA DE RIESGOS'!$H243,"C",'MAPA DE RIESGOS'!$AF243),"")</f>
        <v/>
      </c>
      <c r="T82" s="368" t="str">
        <f>IF(AND('MAPA DE RIESGOS'!$AP244="Media",'MAPA DE RIESGOS'!$AR244="Leve"),CONCATENATE("R",'MAPA DE RIESGOS'!$H244,"C",'MAPA DE RIESGOS'!$AF244),"")</f>
        <v/>
      </c>
      <c r="U82" s="368" t="str">
        <f>IF(AND('MAPA DE RIESGOS'!$AP245="Media",'MAPA DE RIESGOS'!$AR245="Leve"),CONCATENATE("R",'MAPA DE RIESGOS'!$H245,"C",'MAPA DE RIESGOS'!$AF245),"")</f>
        <v/>
      </c>
      <c r="V82" s="368" t="str">
        <f>IF(AND('MAPA DE RIESGOS'!$AP246="Media",'MAPA DE RIESGOS'!$AR246="Leve"),CONCATENATE("R",'MAPA DE RIESGOS'!$H246,"C",'MAPA DE RIESGOS'!$AF246),"")</f>
        <v/>
      </c>
      <c r="W82" s="368" t="str">
        <f>IF(AND('MAPA DE RIESGOS'!$AP247="Media",'MAPA DE RIESGOS'!$AR247="Leve"),CONCATENATE("R",'MAPA DE RIESGOS'!$H247,"C",'MAPA DE RIESGOS'!$AF247),"")</f>
        <v/>
      </c>
      <c r="X82" s="368" t="str">
        <f>IF(AND('MAPA DE RIESGOS'!$AP248="Media",'MAPA DE RIESGOS'!$AR248="Leve"),CONCATENATE("R",'MAPA DE RIESGOS'!$H248,"C",'MAPA DE RIESGOS'!$AF248),"")</f>
        <v/>
      </c>
      <c r="Y82" s="368" t="str">
        <f>IF(AND('MAPA DE RIESGOS'!$AP249="Media",'MAPA DE RIESGOS'!$AR249="Leve"),CONCATENATE("R",'MAPA DE RIESGOS'!$H249,"C",'MAPA DE RIESGOS'!$AF249),"")</f>
        <v/>
      </c>
      <c r="Z82" s="368" t="str">
        <f>IF(AND('MAPA DE RIESGOS'!$AP250="Media",'MAPA DE RIESGOS'!$AR250="Leve"),CONCATENATE("R",'MAPA DE RIESGOS'!$H250,"C",'MAPA DE RIESGOS'!$AF250),"")</f>
        <v/>
      </c>
      <c r="AA82" s="368" t="str">
        <f>IF(AND('MAPA DE RIESGOS'!$AP251="Media",'MAPA DE RIESGOS'!$AR251="Leve"),CONCATENATE("R",'MAPA DE RIESGOS'!$H251,"C",'MAPA DE RIESGOS'!$AF251),"")</f>
        <v/>
      </c>
      <c r="AB82" s="367" t="str">
        <f>IF(AND('MAPA DE RIESGOS'!$AP234="Media",'MAPA DE RIESGOS'!$AR234="Menor"),CONCATENATE("R",'MAPA DE RIESGOS'!$H234,"C",'MAPA DE RIESGOS'!$AF234),"")</f>
        <v/>
      </c>
      <c r="AC82" s="368" t="str">
        <f>IF(AND('MAPA DE RIESGOS'!$AP235="Media",'MAPA DE RIESGOS'!$AR235="Menor"),CONCATENATE("R",'MAPA DE RIESGOS'!$H235,"C",'MAPA DE RIESGOS'!$AF235),"")</f>
        <v/>
      </c>
      <c r="AD82" s="368" t="str">
        <f>IF(AND('MAPA DE RIESGOS'!$AP236="Media",'MAPA DE RIESGOS'!$AR236="Menor"),CONCATENATE("R",'MAPA DE RIESGOS'!$H236,"C",'MAPA DE RIESGOS'!$AF236),"")</f>
        <v/>
      </c>
      <c r="AE82" s="368" t="str">
        <f>IF(AND('MAPA DE RIESGOS'!$AP237="Media",'MAPA DE RIESGOS'!$AR237="Menor"),CONCATENATE("R",'MAPA DE RIESGOS'!$H237,"C",'MAPA DE RIESGOS'!$AF237),"")</f>
        <v/>
      </c>
      <c r="AF82" s="368" t="str">
        <f>IF(AND('MAPA DE RIESGOS'!$AP238="Media",'MAPA DE RIESGOS'!$AR238="Menor"),CONCATENATE("R",'MAPA DE RIESGOS'!$H238,"C",'MAPA DE RIESGOS'!$AF238),"")</f>
        <v/>
      </c>
      <c r="AG82" s="368" t="str">
        <f>IF(AND('MAPA DE RIESGOS'!$AP239="Media",'MAPA DE RIESGOS'!$AR239="Menor"),CONCATENATE("R",'MAPA DE RIESGOS'!$H239,"C",'MAPA DE RIESGOS'!$AF239),"")</f>
        <v/>
      </c>
      <c r="AH82" s="368" t="str">
        <f>IF(AND('MAPA DE RIESGOS'!$AP240="Media",'MAPA DE RIESGOS'!$AR240="Menor"),CONCATENATE("R",'MAPA DE RIESGOS'!$H240,"C",'MAPA DE RIESGOS'!$AF240),"")</f>
        <v/>
      </c>
      <c r="AI82" s="368" t="str">
        <f>IF(AND('MAPA DE RIESGOS'!$AP241="Media",'MAPA DE RIESGOS'!$AR241="Menor"),CONCATENATE("R",'MAPA DE RIESGOS'!$H241,"C",'MAPA DE RIESGOS'!$AF241),"")</f>
        <v/>
      </c>
      <c r="AJ82" s="368" t="str">
        <f>IF(AND('MAPA DE RIESGOS'!$AP242="Media",'MAPA DE RIESGOS'!$AR242="Menor"),CONCATENATE("R",'MAPA DE RIESGOS'!$H242,"C",'MAPA DE RIESGOS'!$AF242),"")</f>
        <v/>
      </c>
      <c r="AK82" s="368" t="str">
        <f>IF(AND('MAPA DE RIESGOS'!$AP243="Media",'MAPA DE RIESGOS'!$AR243="Menor"),CONCATENATE("R",'MAPA DE RIESGOS'!$H243,"C",'MAPA DE RIESGOS'!$AF243),"")</f>
        <v/>
      </c>
      <c r="AL82" s="368" t="str">
        <f>IF(AND('MAPA DE RIESGOS'!$AP244="Media",'MAPA DE RIESGOS'!$AR244="Menor"),CONCATENATE("R",'MAPA DE RIESGOS'!$H244,"C",'MAPA DE RIESGOS'!$AF244),"")</f>
        <v/>
      </c>
      <c r="AM82" s="368" t="str">
        <f>IF(AND('MAPA DE RIESGOS'!$AP245="Media",'MAPA DE RIESGOS'!$AR245="Menor"),CONCATENATE("R",'MAPA DE RIESGOS'!$H245,"C",'MAPA DE RIESGOS'!$AF245),"")</f>
        <v/>
      </c>
      <c r="AN82" s="368" t="str">
        <f>IF(AND('MAPA DE RIESGOS'!$AP246="Media",'MAPA DE RIESGOS'!$AR246="Menor"),CONCATENATE("R",'MAPA DE RIESGOS'!$H246,"C",'MAPA DE RIESGOS'!$AF246),"")</f>
        <v/>
      </c>
      <c r="AO82" s="368" t="str">
        <f>IF(AND('MAPA DE RIESGOS'!$AP247="Media",'MAPA DE RIESGOS'!$AR247="Menor"),CONCATENATE("R",'MAPA DE RIESGOS'!$H247,"C",'MAPA DE RIESGOS'!$AF247),"")</f>
        <v/>
      </c>
      <c r="AP82" s="368" t="str">
        <f>IF(AND('MAPA DE RIESGOS'!$AP248="Media",'MAPA DE RIESGOS'!$AR248="Menor"),CONCATENATE("R",'MAPA DE RIESGOS'!$H248,"C",'MAPA DE RIESGOS'!$AF248),"")</f>
        <v/>
      </c>
      <c r="AQ82" s="368" t="str">
        <f>IF(AND('MAPA DE RIESGOS'!$AP249="Media",'MAPA DE RIESGOS'!$AR249="Menor"),CONCATENATE("R",'MAPA DE RIESGOS'!$H249,"C",'MAPA DE RIESGOS'!$AF249),"")</f>
        <v/>
      </c>
      <c r="AR82" s="368" t="str">
        <f>IF(AND('MAPA DE RIESGOS'!$AP250="Media",'MAPA DE RIESGOS'!$AR250="Menor"),CONCATENATE("R",'MAPA DE RIESGOS'!$H250,"C",'MAPA DE RIESGOS'!$AF250),"")</f>
        <v/>
      </c>
      <c r="AS82" s="368" t="str">
        <f>IF(AND('MAPA DE RIESGOS'!$AP251="Media",'MAPA DE RIESGOS'!$AR251="Menor"),CONCATENATE("R",'MAPA DE RIESGOS'!$H251,"C",'MAPA DE RIESGOS'!$AF251),"")</f>
        <v/>
      </c>
      <c r="AT82" s="367" t="str">
        <f>IF(AND('MAPA DE RIESGOS'!$AP234="Media",'MAPA DE RIESGOS'!$AR234="Moderado"),CONCATENATE("R",'MAPA DE RIESGOS'!$H234,"C",'MAPA DE RIESGOS'!$AF234),"")</f>
        <v/>
      </c>
      <c r="AU82" s="368" t="str">
        <f>IF(AND('MAPA DE RIESGOS'!$AP235="Media",'MAPA DE RIESGOS'!$AR235="Moderado"),CONCATENATE("R",'MAPA DE RIESGOS'!$H235,"C",'MAPA DE RIESGOS'!$AF235),"")</f>
        <v/>
      </c>
      <c r="AV82" s="368" t="str">
        <f>IF(AND('MAPA DE RIESGOS'!$AP236="Media",'MAPA DE RIESGOS'!$AR236="Moderado"),CONCATENATE("R",'MAPA DE RIESGOS'!$H236,"C",'MAPA DE RIESGOS'!$AF236),"")</f>
        <v/>
      </c>
      <c r="AW82" s="368" t="str">
        <f>IF(AND('MAPA DE RIESGOS'!$AP237="Media",'MAPA DE RIESGOS'!$AR237="Moderado"),CONCATENATE("R",'MAPA DE RIESGOS'!$H237,"C",'MAPA DE RIESGOS'!$AF237),"")</f>
        <v/>
      </c>
      <c r="AX82" s="368" t="str">
        <f>IF(AND('MAPA DE RIESGOS'!$AP238="Media",'MAPA DE RIESGOS'!$AR238="Moderado"),CONCATENATE("R",'MAPA DE RIESGOS'!$H238,"C",'MAPA DE RIESGOS'!$AF238),"")</f>
        <v/>
      </c>
      <c r="AY82" s="368" t="str">
        <f>IF(AND('MAPA DE RIESGOS'!$AP239="Media",'MAPA DE RIESGOS'!$AR239="Moderado"),CONCATENATE("R",'MAPA DE RIESGOS'!$H239,"C",'MAPA DE RIESGOS'!$AF239),"")</f>
        <v/>
      </c>
      <c r="AZ82" s="368" t="str">
        <f>IF(AND('MAPA DE RIESGOS'!$AP240="Media",'MAPA DE RIESGOS'!$AR240="Moderado"),CONCATENATE("R",'MAPA DE RIESGOS'!$H240,"C",'MAPA DE RIESGOS'!$AF240),"")</f>
        <v/>
      </c>
      <c r="BA82" s="368" t="str">
        <f>IF(AND('MAPA DE RIESGOS'!$AP241="Media",'MAPA DE RIESGOS'!$AR241="Moderado"),CONCATENATE("R",'MAPA DE RIESGOS'!$H241,"C",'MAPA DE RIESGOS'!$AF241),"")</f>
        <v/>
      </c>
      <c r="BB82" s="368" t="str">
        <f>IF(AND('MAPA DE RIESGOS'!$AP242="Media",'MAPA DE RIESGOS'!$AR242="Moderado"),CONCATENATE("R",'MAPA DE RIESGOS'!$H242,"C",'MAPA DE RIESGOS'!$AF242),"")</f>
        <v/>
      </c>
      <c r="BC82" s="368" t="str">
        <f>IF(AND('MAPA DE RIESGOS'!$AP243="Media",'MAPA DE RIESGOS'!$AR243="Moderado"),CONCATENATE("R",'MAPA DE RIESGOS'!$H243,"C",'MAPA DE RIESGOS'!$AF243),"")</f>
        <v/>
      </c>
      <c r="BD82" s="368" t="str">
        <f>IF(AND('MAPA DE RIESGOS'!$AP244="Media",'MAPA DE RIESGOS'!$AR244="Moderado"),CONCATENATE("R",'MAPA DE RIESGOS'!$H244,"C",'MAPA DE RIESGOS'!$AF244),"")</f>
        <v/>
      </c>
      <c r="BE82" s="368" t="str">
        <f>IF(AND('MAPA DE RIESGOS'!$AP245="Media",'MAPA DE RIESGOS'!$AR245="Moderado"),CONCATENATE("R",'MAPA DE RIESGOS'!$H245,"C",'MAPA DE RIESGOS'!$AF245),"")</f>
        <v/>
      </c>
      <c r="BF82" s="368" t="str">
        <f>IF(AND('MAPA DE RIESGOS'!$AP246="Media",'MAPA DE RIESGOS'!$AR246="Moderado"),CONCATENATE("R",'MAPA DE RIESGOS'!$H246,"C",'MAPA DE RIESGOS'!$AF246),"")</f>
        <v/>
      </c>
      <c r="BG82" s="368" t="str">
        <f>IF(AND('MAPA DE RIESGOS'!$AP247="Media",'MAPA DE RIESGOS'!$AR247="Moderado"),CONCATENATE("R",'MAPA DE RIESGOS'!$H247,"C",'MAPA DE RIESGOS'!$AF247),"")</f>
        <v/>
      </c>
      <c r="BH82" s="368" t="str">
        <f>IF(AND('MAPA DE RIESGOS'!$AP248="Media",'MAPA DE RIESGOS'!$AR248="Moderado"),CONCATENATE("R",'MAPA DE RIESGOS'!$H248,"C",'MAPA DE RIESGOS'!$AF248),"")</f>
        <v/>
      </c>
      <c r="BI82" s="368" t="str">
        <f>IF(AND('MAPA DE RIESGOS'!$AP249="Media",'MAPA DE RIESGOS'!$AR249="Moderado"),CONCATENATE("R",'MAPA DE RIESGOS'!$H249,"C",'MAPA DE RIESGOS'!$AF249),"")</f>
        <v/>
      </c>
      <c r="BJ82" s="368" t="str">
        <f>IF(AND('MAPA DE RIESGOS'!$AP250="Media",'MAPA DE RIESGOS'!$AR250="Moderado"),CONCATENATE("R",'MAPA DE RIESGOS'!$H250,"C",'MAPA DE RIESGOS'!$AF250),"")</f>
        <v/>
      </c>
      <c r="BK82" s="369" t="str">
        <f>IF(AND('MAPA DE RIESGOS'!$AP251="Media",'MAPA DE RIESGOS'!$AR251="Moderado"),CONCATENATE("R",'MAPA DE RIESGOS'!$H251,"C",'MAPA DE RIESGOS'!$AF251),"")</f>
        <v/>
      </c>
      <c r="BL82" s="355" t="str">
        <f>IF(AND('MAPA DE RIESGOS'!$AP234="Media",'MAPA DE RIESGOS'!$AR234="Mayor"),CONCATENATE("R",'MAPA DE RIESGOS'!$H234,"C",'MAPA DE RIESGOS'!$AF234),"")</f>
        <v/>
      </c>
      <c r="BM82" s="355" t="str">
        <f>IF(AND('MAPA DE RIESGOS'!$AP235="Media",'MAPA DE RIESGOS'!$AR235="Mayor"),CONCATENATE("R",'MAPA DE RIESGOS'!$H235,"C",'MAPA DE RIESGOS'!$AF235),"")</f>
        <v/>
      </c>
      <c r="BN82" s="355" t="str">
        <f>IF(AND('MAPA DE RIESGOS'!$AP236="Media",'MAPA DE RIESGOS'!$AR236="Mayor"),CONCATENATE("R",'MAPA DE RIESGOS'!$H236,"C",'MAPA DE RIESGOS'!$AF236),"")</f>
        <v/>
      </c>
      <c r="BO82" s="355" t="str">
        <f>IF(AND('MAPA DE RIESGOS'!$AP237="Media",'MAPA DE RIESGOS'!$AR237="Mayor"),CONCATENATE("R",'MAPA DE RIESGOS'!$H237,"C",'MAPA DE RIESGOS'!$AF237),"")</f>
        <v/>
      </c>
      <c r="BP82" s="355" t="str">
        <f>IF(AND('MAPA DE RIESGOS'!$AP238="Media",'MAPA DE RIESGOS'!$AR238="Mayor"),CONCATENATE("R",'MAPA DE RIESGOS'!$H238,"C",'MAPA DE RIESGOS'!$AF238),"")</f>
        <v/>
      </c>
      <c r="BQ82" s="355" t="str">
        <f>IF(AND('MAPA DE RIESGOS'!$AP239="Media",'MAPA DE RIESGOS'!$AR239="Mayor"),CONCATENATE("R",'MAPA DE RIESGOS'!$H239,"C",'MAPA DE RIESGOS'!$AF239),"")</f>
        <v/>
      </c>
      <c r="BR82" s="355" t="str">
        <f>IF(AND('MAPA DE RIESGOS'!$AP240="Media",'MAPA DE RIESGOS'!$AR240="Mayor"),CONCATENATE("R",'MAPA DE RIESGOS'!$H240,"C",'MAPA DE RIESGOS'!$AF240),"")</f>
        <v/>
      </c>
      <c r="BS82" s="355" t="str">
        <f>IF(AND('MAPA DE RIESGOS'!$AP241="Media",'MAPA DE RIESGOS'!$AR241="Mayor"),CONCATENATE("R",'MAPA DE RIESGOS'!$H241,"C",'MAPA DE RIESGOS'!$AF241),"")</f>
        <v/>
      </c>
      <c r="BT82" s="355" t="str">
        <f>IF(AND('MAPA DE RIESGOS'!$AP242="Media",'MAPA DE RIESGOS'!$AR242="Mayor"),CONCATENATE("R",'MAPA DE RIESGOS'!$H242,"C",'MAPA DE RIESGOS'!$AF242),"")</f>
        <v/>
      </c>
      <c r="BU82" s="355" t="str">
        <f>IF(AND('MAPA DE RIESGOS'!$AP243="Media",'MAPA DE RIESGOS'!$AR243="Mayor"),CONCATENATE("R",'MAPA DE RIESGOS'!$H243,"C",'MAPA DE RIESGOS'!$AF243),"")</f>
        <v/>
      </c>
      <c r="BV82" s="355" t="str">
        <f>IF(AND('MAPA DE RIESGOS'!$AP244="Media",'MAPA DE RIESGOS'!$AR244="Mayor"),CONCATENATE("R",'MAPA DE RIESGOS'!$H244,"C",'MAPA DE RIESGOS'!$AF244),"")</f>
        <v/>
      </c>
      <c r="BW82" s="355" t="str">
        <f>IF(AND('MAPA DE RIESGOS'!$AP245="Media",'MAPA DE RIESGOS'!$AR245="Mayor"),CONCATENATE("R",'MAPA DE RIESGOS'!$H245,"C",'MAPA DE RIESGOS'!$AF245),"")</f>
        <v/>
      </c>
      <c r="BX82" s="355" t="str">
        <f>IF(AND('MAPA DE RIESGOS'!$AP246="Media",'MAPA DE RIESGOS'!$AR246="Mayor"),CONCATENATE("R",'MAPA DE RIESGOS'!$H246,"C",'MAPA DE RIESGOS'!$AF246),"")</f>
        <v/>
      </c>
      <c r="BY82" s="355" t="str">
        <f>IF(AND('MAPA DE RIESGOS'!$AP247="Media",'MAPA DE RIESGOS'!$AR247="Mayor"),CONCATENATE("R",'MAPA DE RIESGOS'!$H247,"C",'MAPA DE RIESGOS'!$AF247),"")</f>
        <v/>
      </c>
      <c r="BZ82" s="355" t="str">
        <f>IF(AND('MAPA DE RIESGOS'!$AP248="Media",'MAPA DE RIESGOS'!$AR248="Mayor"),CONCATENATE("R",'MAPA DE RIESGOS'!$H248,"C",'MAPA DE RIESGOS'!$AF248),"")</f>
        <v/>
      </c>
      <c r="CA82" s="355" t="str">
        <f>IF(AND('MAPA DE RIESGOS'!$AP249="Media",'MAPA DE RIESGOS'!$AR249="Mayor"),CONCATENATE("R",'MAPA DE RIESGOS'!$H249,"C",'MAPA DE RIESGOS'!$AF249),"")</f>
        <v/>
      </c>
      <c r="CB82" s="355" t="str">
        <f>IF(AND('MAPA DE RIESGOS'!$AP250="Media",'MAPA DE RIESGOS'!$AR250="Mayor"),CONCATENATE("R",'MAPA DE RIESGOS'!$H250,"C",'MAPA DE RIESGOS'!$AF250),"")</f>
        <v/>
      </c>
      <c r="CC82" s="356" t="str">
        <f>IF(AND('MAPA DE RIESGOS'!$AP251="Media",'MAPA DE RIESGOS'!$AR251="Mayor"),CONCATENATE("R",'MAPA DE RIESGOS'!$H251,"C",'MAPA DE RIESGOS'!$AF251),"")</f>
        <v/>
      </c>
      <c r="CD82" s="357" t="str">
        <f>IF(AND('MAPA DE RIESGOS'!$AP234="Media",'MAPA DE RIESGOS'!$AR234="Catastrófico"),CONCATENATE("R",'MAPA DE RIESGOS'!$H234,"C",'MAPA DE RIESGOS'!$AF234),"")</f>
        <v/>
      </c>
      <c r="CE82" s="357" t="str">
        <f>IF(AND('MAPA DE RIESGOS'!$AP235="Media",'MAPA DE RIESGOS'!$AR235="Catastrófico"),CONCATENATE("R",'MAPA DE RIESGOS'!$H235,"C",'MAPA DE RIESGOS'!$AF235),"")</f>
        <v/>
      </c>
      <c r="CF82" s="357" t="str">
        <f>IF(AND('MAPA DE RIESGOS'!$AP236="Media",'MAPA DE RIESGOS'!$AR236="Catastrófico"),CONCATENATE("R",'MAPA DE RIESGOS'!$H236,"C",'MAPA DE RIESGOS'!$AF236),"")</f>
        <v/>
      </c>
      <c r="CG82" s="357" t="str">
        <f>IF(AND('MAPA DE RIESGOS'!$AP237="Media",'MAPA DE RIESGOS'!$AR237="Catastrófico"),CONCATENATE("R",'MAPA DE RIESGOS'!$H237,"C",'MAPA DE RIESGOS'!$AF237),"")</f>
        <v/>
      </c>
      <c r="CH82" s="357" t="str">
        <f>IF(AND('MAPA DE RIESGOS'!$AP238="Media",'MAPA DE RIESGOS'!$AR238="Catastrófico"),CONCATENATE("R",'MAPA DE RIESGOS'!$H238,"C",'MAPA DE RIESGOS'!$AF238),"")</f>
        <v/>
      </c>
      <c r="CI82" s="357" t="str">
        <f>IF(AND('MAPA DE RIESGOS'!$AP239="Media",'MAPA DE RIESGOS'!$AR239="Catastrófico"),CONCATENATE("R",'MAPA DE RIESGOS'!$H239,"C",'MAPA DE RIESGOS'!$AF239),"")</f>
        <v/>
      </c>
      <c r="CJ82" s="357" t="str">
        <f>IF(AND('MAPA DE RIESGOS'!$AP240="Media",'MAPA DE RIESGOS'!$AR240="Catastrófico"),CONCATENATE("R",'MAPA DE RIESGOS'!$H240,"C",'MAPA DE RIESGOS'!$AF240),"")</f>
        <v/>
      </c>
      <c r="CK82" s="357" t="str">
        <f>IF(AND('MAPA DE RIESGOS'!$AP241="Media",'MAPA DE RIESGOS'!$AR241="Catastrófico"),CONCATENATE("R",'MAPA DE RIESGOS'!$H241,"C",'MAPA DE RIESGOS'!$AF241),"")</f>
        <v/>
      </c>
      <c r="CL82" s="357" t="str">
        <f>IF(AND('MAPA DE RIESGOS'!$AP242="Media",'MAPA DE RIESGOS'!$AR242="Catastrófico"),CONCATENATE("R",'MAPA DE RIESGOS'!$H242,"C",'MAPA DE RIESGOS'!$AF242),"")</f>
        <v/>
      </c>
      <c r="CM82" s="357" t="str">
        <f>IF(AND('MAPA DE RIESGOS'!$AP243="Media",'MAPA DE RIESGOS'!$AR243="Catastrófico"),CONCATENATE("R",'MAPA DE RIESGOS'!$H243,"C",'MAPA DE RIESGOS'!$AF243),"")</f>
        <v/>
      </c>
      <c r="CN82" s="357" t="str">
        <f>IF(AND('MAPA DE RIESGOS'!$AP244="Media",'MAPA DE RIESGOS'!$AR244="Catastrófico"),CONCATENATE("R",'MAPA DE RIESGOS'!$H244,"C",'MAPA DE RIESGOS'!$AF244),"")</f>
        <v/>
      </c>
      <c r="CO82" s="357" t="str">
        <f>IF(AND('MAPA DE RIESGOS'!$AP245="Media",'MAPA DE RIESGOS'!$AR245="Catastrófico"),CONCATENATE("R",'MAPA DE RIESGOS'!$H245,"C",'MAPA DE RIESGOS'!$AF245),"")</f>
        <v/>
      </c>
      <c r="CP82" s="357" t="str">
        <f>IF(AND('MAPA DE RIESGOS'!$AP246="Media",'MAPA DE RIESGOS'!$AR246="Catastrófico"),CONCATENATE("R",'MAPA DE RIESGOS'!$H246,"C",'MAPA DE RIESGOS'!$AF246),"")</f>
        <v/>
      </c>
      <c r="CQ82" s="357" t="str">
        <f>IF(AND('MAPA DE RIESGOS'!$AP247="Media",'MAPA DE RIESGOS'!$AR247="Catastrófico"),CONCATENATE("R",'MAPA DE RIESGOS'!$H247,"C",'MAPA DE RIESGOS'!$AF247),"")</f>
        <v/>
      </c>
      <c r="CR82" s="357" t="str">
        <f>IF(AND('MAPA DE RIESGOS'!$AP248="Media",'MAPA DE RIESGOS'!$AR248="Catastrófico"),CONCATENATE("R",'MAPA DE RIESGOS'!$H248,"C",'MAPA DE RIESGOS'!$AF248),"")</f>
        <v/>
      </c>
      <c r="CS82" s="357" t="str">
        <f>IF(AND('MAPA DE RIESGOS'!$AP249="Media",'MAPA DE RIESGOS'!$AR249="Catastrófico"),CONCATENATE("R",'MAPA DE RIESGOS'!$H249,"C",'MAPA DE RIESGOS'!$AF249),"")</f>
        <v/>
      </c>
      <c r="CT82" s="357" t="str">
        <f>IF(AND('MAPA DE RIESGOS'!$AP250="Media",'MAPA DE RIESGOS'!$AR250="Catastrófico"),CONCATENATE("R",'MAPA DE RIESGOS'!$H250,"C",'MAPA DE RIESGOS'!$AF250),"")</f>
        <v/>
      </c>
      <c r="CU82" s="358" t="str">
        <f>IF(AND('MAPA DE RIESGOS'!$AP251="Media",'MAPA DE RIESGOS'!$AR251="Catastrófico"),CONCATENATE("R",'MAPA DE RIESGOS'!$H251,"C",'MAPA DE RIESGOS'!$AF251),"")</f>
        <v/>
      </c>
      <c r="CV82" s="67"/>
      <c r="CW82" s="906"/>
      <c r="CX82" s="907"/>
      <c r="CY82" s="907"/>
      <c r="CZ82" s="907"/>
      <c r="DA82" s="907"/>
      <c r="DB82" s="908"/>
    </row>
    <row r="83" spans="2:106" ht="32.5" customHeight="1">
      <c r="B83" s="893"/>
      <c r="C83" s="893"/>
      <c r="D83" s="894"/>
      <c r="E83" s="882"/>
      <c r="F83" s="883"/>
      <c r="G83" s="883"/>
      <c r="H83" s="883"/>
      <c r="I83" s="884"/>
      <c r="J83" s="367" t="str">
        <f>IF(AND('MAPA DE RIESGOS'!$AP252="Media",'MAPA DE RIESGOS'!$AR252="Leve"),CONCATENATE("R",'MAPA DE RIESGOS'!$H252,"C",'MAPA DE RIESGOS'!$AF252),"")</f>
        <v/>
      </c>
      <c r="K83" s="368" t="str">
        <f>IF(AND('MAPA DE RIESGOS'!$AP253="Media",'MAPA DE RIESGOS'!$AR253="Leve"),CONCATENATE("R",'MAPA DE RIESGOS'!$H253,"C",'MAPA DE RIESGOS'!$AF253),"")</f>
        <v/>
      </c>
      <c r="L83" s="368" t="str">
        <f>IF(AND('MAPA DE RIESGOS'!$AP254="Media",'MAPA DE RIESGOS'!$AR254="Leve"),CONCATENATE("R",'MAPA DE RIESGOS'!$H254,"C",'MAPA DE RIESGOS'!$AF254),"")</f>
        <v/>
      </c>
      <c r="M83" s="368" t="str">
        <f>IF(AND('MAPA DE RIESGOS'!$AP255="Media",'MAPA DE RIESGOS'!$AR255="Leve"),CONCATENATE("R",'MAPA DE RIESGOS'!$H255,"C",'MAPA DE RIESGOS'!$AF255),"")</f>
        <v/>
      </c>
      <c r="N83" s="368" t="str">
        <f>IF(AND('MAPA DE RIESGOS'!$AP256="Media",'MAPA DE RIESGOS'!$AR256="Leve"),CONCATENATE("R",'MAPA DE RIESGOS'!$H256,"C",'MAPA DE RIESGOS'!$AF256),"")</f>
        <v/>
      </c>
      <c r="O83" s="368" t="str">
        <f>IF(AND('MAPA DE RIESGOS'!$AP257="Media",'MAPA DE RIESGOS'!$AR257="Leve"),CONCATENATE("R",'MAPA DE RIESGOS'!$H257,"C",'MAPA DE RIESGOS'!$AF257),"")</f>
        <v/>
      </c>
      <c r="P83" s="368" t="str">
        <f>IF(AND('MAPA DE RIESGOS'!$AP258="Media",'MAPA DE RIESGOS'!$AR258="Leve"),CONCATENATE("R",'MAPA DE RIESGOS'!$H258,"C",'MAPA DE RIESGOS'!$AF258),"")</f>
        <v/>
      </c>
      <c r="Q83" s="368" t="str">
        <f>IF(AND('MAPA DE RIESGOS'!$AP259="Media",'MAPA DE RIESGOS'!$AR259="Leve"),CONCATENATE("R",'MAPA DE RIESGOS'!$H259,"C",'MAPA DE RIESGOS'!$AF259),"")</f>
        <v/>
      </c>
      <c r="R83" s="368" t="str">
        <f>IF(AND('MAPA DE RIESGOS'!$AP260="Media",'MAPA DE RIESGOS'!$AR260="Leve"),CONCATENATE("R",'MAPA DE RIESGOS'!$H260,"C",'MAPA DE RIESGOS'!$AF260),"")</f>
        <v/>
      </c>
      <c r="S83" s="368" t="str">
        <f>IF(AND('MAPA DE RIESGOS'!$AP261="Media",'MAPA DE RIESGOS'!$AR261="Leve"),CONCATENATE("R",'MAPA DE RIESGOS'!$H261,"C",'MAPA DE RIESGOS'!$AF261),"")</f>
        <v/>
      </c>
      <c r="T83" s="368" t="str">
        <f>IF(AND('MAPA DE RIESGOS'!$AP262="Media",'MAPA DE RIESGOS'!$AR262="Leve"),CONCATENATE("R",'MAPA DE RIESGOS'!$H262,"C",'MAPA DE RIESGOS'!$AF262),"")</f>
        <v/>
      </c>
      <c r="U83" s="368" t="str">
        <f>IF(AND('MAPA DE RIESGOS'!$AP263="Media",'MAPA DE RIESGOS'!$AR263="Leve"),CONCATENATE("R",'MAPA DE RIESGOS'!$H263,"C",'MAPA DE RIESGOS'!$AF263),"")</f>
        <v/>
      </c>
      <c r="V83" s="368" t="str">
        <f>IF(AND('MAPA DE RIESGOS'!$AP264="Media",'MAPA DE RIESGOS'!$AR264="Leve"),CONCATENATE("R",'MAPA DE RIESGOS'!$H264,"C",'MAPA DE RIESGOS'!$AF264),"")</f>
        <v/>
      </c>
      <c r="W83" s="368" t="str">
        <f>IF(AND('MAPA DE RIESGOS'!$AP265="Media",'MAPA DE RIESGOS'!$AR265="Leve"),CONCATENATE("R",'MAPA DE RIESGOS'!$H265,"C",'MAPA DE RIESGOS'!$AF265),"")</f>
        <v/>
      </c>
      <c r="X83" s="368" t="str">
        <f>IF(AND('MAPA DE RIESGOS'!$AP266="Media",'MAPA DE RIESGOS'!$AR266="Leve"),CONCATENATE("R",'MAPA DE RIESGOS'!$H266,"C",'MAPA DE RIESGOS'!$AF266),"")</f>
        <v/>
      </c>
      <c r="Y83" s="368" t="str">
        <f>IF(AND('MAPA DE RIESGOS'!$AP267="Media",'MAPA DE RIESGOS'!$AR267="Leve"),CONCATENATE("R",'MAPA DE RIESGOS'!$H267,"C",'MAPA DE RIESGOS'!$AF267),"")</f>
        <v/>
      </c>
      <c r="Z83" s="368" t="str">
        <f>IF(AND('MAPA DE RIESGOS'!$AP268="Media",'MAPA DE RIESGOS'!$AR268="Leve"),CONCATENATE("R",'MAPA DE RIESGOS'!$H268,"C",'MAPA DE RIESGOS'!$AF268),"")</f>
        <v/>
      </c>
      <c r="AA83" s="368" t="str">
        <f>IF(AND('MAPA DE RIESGOS'!$AP269="Media",'MAPA DE RIESGOS'!$AR269="Leve"),CONCATENATE("R",'MAPA DE RIESGOS'!$H269,"C",'MAPA DE RIESGOS'!$AF269),"")</f>
        <v/>
      </c>
      <c r="AB83" s="367" t="str">
        <f>IF(AND('MAPA DE RIESGOS'!$AP252="Media",'MAPA DE RIESGOS'!$AR252="Menor"),CONCATENATE("R",'MAPA DE RIESGOS'!$H252,"C",'MAPA DE RIESGOS'!$AF252),"")</f>
        <v/>
      </c>
      <c r="AC83" s="368" t="str">
        <f>IF(AND('MAPA DE RIESGOS'!$AP253="Media",'MAPA DE RIESGOS'!$AR253="Menor"),CONCATENATE("R",'MAPA DE RIESGOS'!$H253,"C",'MAPA DE RIESGOS'!$AF253),"")</f>
        <v/>
      </c>
      <c r="AD83" s="368" t="str">
        <f>IF(AND('MAPA DE RIESGOS'!$AP254="Media",'MAPA DE RIESGOS'!$AR254="Menor"),CONCATENATE("R",'MAPA DE RIESGOS'!$H254,"C",'MAPA DE RIESGOS'!$AF254),"")</f>
        <v/>
      </c>
      <c r="AE83" s="368" t="str">
        <f>IF(AND('MAPA DE RIESGOS'!$AP255="Media",'MAPA DE RIESGOS'!$AR255="Menor"),CONCATENATE("R",'MAPA DE RIESGOS'!$H255,"C",'MAPA DE RIESGOS'!$AF255),"")</f>
        <v/>
      </c>
      <c r="AF83" s="368" t="str">
        <f>IF(AND('MAPA DE RIESGOS'!$AP256="Media",'MAPA DE RIESGOS'!$AR256="Menor"),CONCATENATE("R",'MAPA DE RIESGOS'!$H256,"C",'MAPA DE RIESGOS'!$AF256),"")</f>
        <v/>
      </c>
      <c r="AG83" s="368" t="str">
        <f>IF(AND('MAPA DE RIESGOS'!$AP257="Media",'MAPA DE RIESGOS'!$AR257="Menor"),CONCATENATE("R",'MAPA DE RIESGOS'!$H257,"C",'MAPA DE RIESGOS'!$AF257),"")</f>
        <v/>
      </c>
      <c r="AH83" s="368" t="str">
        <f>IF(AND('MAPA DE RIESGOS'!$AP258="Media",'MAPA DE RIESGOS'!$AR258="Menor"),CONCATENATE("R",'MAPA DE RIESGOS'!$H258,"C",'MAPA DE RIESGOS'!$AF258),"")</f>
        <v/>
      </c>
      <c r="AI83" s="368" t="str">
        <f>IF(AND('MAPA DE RIESGOS'!$AP259="Media",'MAPA DE RIESGOS'!$AR259="Menor"),CONCATENATE("R",'MAPA DE RIESGOS'!$H259,"C",'MAPA DE RIESGOS'!$AF259),"")</f>
        <v/>
      </c>
      <c r="AJ83" s="368" t="str">
        <f>IF(AND('MAPA DE RIESGOS'!$AP260="Media",'MAPA DE RIESGOS'!$AR260="Menor"),CONCATENATE("R",'MAPA DE RIESGOS'!$H260,"C",'MAPA DE RIESGOS'!$AF260),"")</f>
        <v/>
      </c>
      <c r="AK83" s="368" t="str">
        <f>IF(AND('MAPA DE RIESGOS'!$AP261="Media",'MAPA DE RIESGOS'!$AR261="Menor"),CONCATENATE("R",'MAPA DE RIESGOS'!$H261,"C",'MAPA DE RIESGOS'!$AF261),"")</f>
        <v/>
      </c>
      <c r="AL83" s="368" t="str">
        <f>IF(AND('MAPA DE RIESGOS'!$AP262="Media",'MAPA DE RIESGOS'!$AR262="Menor"),CONCATENATE("R",'MAPA DE RIESGOS'!$H262,"C",'MAPA DE RIESGOS'!$AF262),"")</f>
        <v/>
      </c>
      <c r="AM83" s="368" t="str">
        <f>IF(AND('MAPA DE RIESGOS'!$AP263="Media",'MAPA DE RIESGOS'!$AR263="Menor"),CONCATENATE("R",'MAPA DE RIESGOS'!$H263,"C",'MAPA DE RIESGOS'!$AF263),"")</f>
        <v/>
      </c>
      <c r="AN83" s="368" t="str">
        <f>IF(AND('MAPA DE RIESGOS'!$AP264="Media",'MAPA DE RIESGOS'!$AR264="Menor"),CONCATENATE("R",'MAPA DE RIESGOS'!$H264,"C",'MAPA DE RIESGOS'!$AF264),"")</f>
        <v/>
      </c>
      <c r="AO83" s="368" t="str">
        <f>IF(AND('MAPA DE RIESGOS'!$AP265="Media",'MAPA DE RIESGOS'!$AR265="Menor"),CONCATENATE("R",'MAPA DE RIESGOS'!$H265,"C",'MAPA DE RIESGOS'!$AF265),"")</f>
        <v/>
      </c>
      <c r="AP83" s="368" t="str">
        <f>IF(AND('MAPA DE RIESGOS'!$AP266="Media",'MAPA DE RIESGOS'!$AR266="Menor"),CONCATENATE("R",'MAPA DE RIESGOS'!$H266,"C",'MAPA DE RIESGOS'!$AF266),"")</f>
        <v/>
      </c>
      <c r="AQ83" s="368" t="str">
        <f>IF(AND('MAPA DE RIESGOS'!$AP267="Media",'MAPA DE RIESGOS'!$AR267="Menor"),CONCATENATE("R",'MAPA DE RIESGOS'!$H267,"C",'MAPA DE RIESGOS'!$AF267),"")</f>
        <v/>
      </c>
      <c r="AR83" s="368" t="str">
        <f>IF(AND('MAPA DE RIESGOS'!$AP268="Media",'MAPA DE RIESGOS'!$AR268="Menor"),CONCATENATE("R",'MAPA DE RIESGOS'!$H268,"C",'MAPA DE RIESGOS'!$AF268),"")</f>
        <v/>
      </c>
      <c r="AS83" s="368" t="str">
        <f>IF(AND('MAPA DE RIESGOS'!$AP269="Media",'MAPA DE RIESGOS'!$AR269="Menor"),CONCATENATE("R",'MAPA DE RIESGOS'!$H269,"C",'MAPA DE RIESGOS'!$AF269),"")</f>
        <v/>
      </c>
      <c r="AT83" s="367" t="str">
        <f>IF(AND('MAPA DE RIESGOS'!$AP252="Media",'MAPA DE RIESGOS'!$AR252="Moderado"),CONCATENATE("R",'MAPA DE RIESGOS'!$H252,"C",'MAPA DE RIESGOS'!$AF252),"")</f>
        <v/>
      </c>
      <c r="AU83" s="368" t="str">
        <f>IF(AND('MAPA DE RIESGOS'!$AP253="Media",'MAPA DE RIESGOS'!$AR253="Moderado"),CONCATENATE("R",'MAPA DE RIESGOS'!$H253,"C",'MAPA DE RIESGOS'!$AF253),"")</f>
        <v/>
      </c>
      <c r="AV83" s="368" t="str">
        <f>IF(AND('MAPA DE RIESGOS'!$AP254="Media",'MAPA DE RIESGOS'!$AR254="Moderado"),CONCATENATE("R",'MAPA DE RIESGOS'!$H254,"C",'MAPA DE RIESGOS'!$AF254),"")</f>
        <v/>
      </c>
      <c r="AW83" s="368" t="str">
        <f>IF(AND('MAPA DE RIESGOS'!$AP255="Media",'MAPA DE RIESGOS'!$AR255="Moderado"),CONCATENATE("R",'MAPA DE RIESGOS'!$H255,"C",'MAPA DE RIESGOS'!$AF255),"")</f>
        <v/>
      </c>
      <c r="AX83" s="368" t="str">
        <f>IF(AND('MAPA DE RIESGOS'!$AP256="Media",'MAPA DE RIESGOS'!$AR256="Moderado"),CONCATENATE("R",'MAPA DE RIESGOS'!$H256,"C",'MAPA DE RIESGOS'!$AF256),"")</f>
        <v/>
      </c>
      <c r="AY83" s="368" t="str">
        <f>IF(AND('MAPA DE RIESGOS'!$AP257="Media",'MAPA DE RIESGOS'!$AR257="Moderado"),CONCATENATE("R",'MAPA DE RIESGOS'!$H257,"C",'MAPA DE RIESGOS'!$AF257),"")</f>
        <v/>
      </c>
      <c r="AZ83" s="368" t="str">
        <f>IF(AND('MAPA DE RIESGOS'!$AP258="Media",'MAPA DE RIESGOS'!$AR258="Moderado"),CONCATENATE("R",'MAPA DE RIESGOS'!$H258,"C",'MAPA DE RIESGOS'!$AF258),"")</f>
        <v/>
      </c>
      <c r="BA83" s="368" t="str">
        <f>IF(AND('MAPA DE RIESGOS'!$AP259="Media",'MAPA DE RIESGOS'!$AR259="Moderado"),CONCATENATE("R",'MAPA DE RIESGOS'!$H259,"C",'MAPA DE RIESGOS'!$AF259),"")</f>
        <v/>
      </c>
      <c r="BB83" s="368" t="str">
        <f>IF(AND('MAPA DE RIESGOS'!$AP260="Media",'MAPA DE RIESGOS'!$AR260="Moderado"),CONCATENATE("R",'MAPA DE RIESGOS'!$H260,"C",'MAPA DE RIESGOS'!$AF260),"")</f>
        <v/>
      </c>
      <c r="BC83" s="368" t="str">
        <f>IF(AND('MAPA DE RIESGOS'!$AP261="Media",'MAPA DE RIESGOS'!$AR261="Moderado"),CONCATENATE("R",'MAPA DE RIESGOS'!$H261,"C",'MAPA DE RIESGOS'!$AF261),"")</f>
        <v/>
      </c>
      <c r="BD83" s="368" t="str">
        <f>IF(AND('MAPA DE RIESGOS'!$AP262="Media",'MAPA DE RIESGOS'!$AR262="Moderado"),CONCATENATE("R",'MAPA DE RIESGOS'!$H262,"C",'MAPA DE RIESGOS'!$AF262),"")</f>
        <v/>
      </c>
      <c r="BE83" s="368" t="str">
        <f>IF(AND('MAPA DE RIESGOS'!$AP263="Media",'MAPA DE RIESGOS'!$AR263="Moderado"),CONCATENATE("R",'MAPA DE RIESGOS'!$H263,"C",'MAPA DE RIESGOS'!$AF263),"")</f>
        <v/>
      </c>
      <c r="BF83" s="368" t="str">
        <f>IF(AND('MAPA DE RIESGOS'!$AP264="Media",'MAPA DE RIESGOS'!$AR264="Moderado"),CONCATENATE("R",'MAPA DE RIESGOS'!$H264,"C",'MAPA DE RIESGOS'!$AF264),"")</f>
        <v/>
      </c>
      <c r="BG83" s="368" t="str">
        <f>IF(AND('MAPA DE RIESGOS'!$AP265="Media",'MAPA DE RIESGOS'!$AR265="Moderado"),CONCATENATE("R",'MAPA DE RIESGOS'!$H265,"C",'MAPA DE RIESGOS'!$AF265),"")</f>
        <v/>
      </c>
      <c r="BH83" s="368" t="str">
        <f>IF(AND('MAPA DE RIESGOS'!$AP266="Media",'MAPA DE RIESGOS'!$AR266="Moderado"),CONCATENATE("R",'MAPA DE RIESGOS'!$H266,"C",'MAPA DE RIESGOS'!$AF266),"")</f>
        <v/>
      </c>
      <c r="BI83" s="368" t="str">
        <f>IF(AND('MAPA DE RIESGOS'!$AP267="Media",'MAPA DE RIESGOS'!$AR267="Moderado"),CONCATENATE("R",'MAPA DE RIESGOS'!$H267,"C",'MAPA DE RIESGOS'!$AF267),"")</f>
        <v/>
      </c>
      <c r="BJ83" s="368" t="str">
        <f>IF(AND('MAPA DE RIESGOS'!$AP268="Media",'MAPA DE RIESGOS'!$AR268="Moderado"),CONCATENATE("R",'MAPA DE RIESGOS'!$H268,"C",'MAPA DE RIESGOS'!$AF268),"")</f>
        <v/>
      </c>
      <c r="BK83" s="369" t="str">
        <f>IF(AND('MAPA DE RIESGOS'!$AP269="Media",'MAPA DE RIESGOS'!$AR269="Moderado"),CONCATENATE("R",'MAPA DE RIESGOS'!$H269,"C",'MAPA DE RIESGOS'!$AF269),"")</f>
        <v/>
      </c>
      <c r="BL83" s="355" t="str">
        <f>IF(AND('MAPA DE RIESGOS'!$AP252="Media",'MAPA DE RIESGOS'!$AR252="Mayor"),CONCATENATE("R",'MAPA DE RIESGOS'!$H252,"C",'MAPA DE RIESGOS'!$AF252),"")</f>
        <v/>
      </c>
      <c r="BM83" s="355" t="str">
        <f>IF(AND('MAPA DE RIESGOS'!$AP253="Media",'MAPA DE RIESGOS'!$AR253="Mayor"),CONCATENATE("R",'MAPA DE RIESGOS'!$H253,"C",'MAPA DE RIESGOS'!$AF253),"")</f>
        <v/>
      </c>
      <c r="BN83" s="355" t="str">
        <f>IF(AND('MAPA DE RIESGOS'!$AP254="Media",'MAPA DE RIESGOS'!$AR254="Mayor"),CONCATENATE("R",'MAPA DE RIESGOS'!$H254,"C",'MAPA DE RIESGOS'!$AF254),"")</f>
        <v/>
      </c>
      <c r="BO83" s="355" t="str">
        <f>IF(AND('MAPA DE RIESGOS'!$AP255="Media",'MAPA DE RIESGOS'!$AR255="Mayor"),CONCATENATE("R",'MAPA DE RIESGOS'!$H255,"C",'MAPA DE RIESGOS'!$AF255),"")</f>
        <v/>
      </c>
      <c r="BP83" s="355" t="str">
        <f>IF(AND('MAPA DE RIESGOS'!$AP256="Media",'MAPA DE RIESGOS'!$AR256="Mayor"),CONCATENATE("R",'MAPA DE RIESGOS'!$H256,"C",'MAPA DE RIESGOS'!$AF256),"")</f>
        <v/>
      </c>
      <c r="BQ83" s="355" t="str">
        <f>IF(AND('MAPA DE RIESGOS'!$AP257="Media",'MAPA DE RIESGOS'!$AR257="Mayor"),CONCATENATE("R",'MAPA DE RIESGOS'!$H257,"C",'MAPA DE RIESGOS'!$AF257),"")</f>
        <v/>
      </c>
      <c r="BR83" s="355" t="str">
        <f>IF(AND('MAPA DE RIESGOS'!$AP258="Media",'MAPA DE RIESGOS'!$AR258="Mayor"),CONCATENATE("R",'MAPA DE RIESGOS'!$H258,"C",'MAPA DE RIESGOS'!$AF258),"")</f>
        <v/>
      </c>
      <c r="BS83" s="355" t="str">
        <f>IF(AND('MAPA DE RIESGOS'!$AP259="Media",'MAPA DE RIESGOS'!$AR259="Mayor"),CONCATENATE("R",'MAPA DE RIESGOS'!$H259,"C",'MAPA DE RIESGOS'!$AF259),"")</f>
        <v/>
      </c>
      <c r="BT83" s="355" t="str">
        <f>IF(AND('MAPA DE RIESGOS'!$AP260="Media",'MAPA DE RIESGOS'!$AR260="Mayor"),CONCATENATE("R",'MAPA DE RIESGOS'!$H260,"C",'MAPA DE RIESGOS'!$AF260),"")</f>
        <v/>
      </c>
      <c r="BU83" s="355" t="str">
        <f>IF(AND('MAPA DE RIESGOS'!$AP261="Media",'MAPA DE RIESGOS'!$AR261="Mayor"),CONCATENATE("R",'MAPA DE RIESGOS'!$H261,"C",'MAPA DE RIESGOS'!$AF261),"")</f>
        <v/>
      </c>
      <c r="BV83" s="355" t="str">
        <f>IF(AND('MAPA DE RIESGOS'!$AP262="Media",'MAPA DE RIESGOS'!$AR262="Mayor"),CONCATENATE("R",'MAPA DE RIESGOS'!$H262,"C",'MAPA DE RIESGOS'!$AF262),"")</f>
        <v/>
      </c>
      <c r="BW83" s="355" t="str">
        <f>IF(AND('MAPA DE RIESGOS'!$AP263="Media",'MAPA DE RIESGOS'!$AR263="Mayor"),CONCATENATE("R",'MAPA DE RIESGOS'!$H263,"C",'MAPA DE RIESGOS'!$AF263),"")</f>
        <v/>
      </c>
      <c r="BX83" s="355" t="str">
        <f>IF(AND('MAPA DE RIESGOS'!$AP264="Media",'MAPA DE RIESGOS'!$AR264="Mayor"),CONCATENATE("R",'MAPA DE RIESGOS'!$H264,"C",'MAPA DE RIESGOS'!$AF264),"")</f>
        <v/>
      </c>
      <c r="BY83" s="355" t="str">
        <f>IF(AND('MAPA DE RIESGOS'!$AP265="Media",'MAPA DE RIESGOS'!$AR265="Mayor"),CONCATENATE("R",'MAPA DE RIESGOS'!$H265,"C",'MAPA DE RIESGOS'!$AF265),"")</f>
        <v/>
      </c>
      <c r="BZ83" s="355" t="str">
        <f>IF(AND('MAPA DE RIESGOS'!$AP266="Media",'MAPA DE RIESGOS'!$AR266="Mayor"),CONCATENATE("R",'MAPA DE RIESGOS'!$H266,"C",'MAPA DE RIESGOS'!$AF266),"")</f>
        <v/>
      </c>
      <c r="CA83" s="355" t="str">
        <f>IF(AND('MAPA DE RIESGOS'!$AP267="Media",'MAPA DE RIESGOS'!$AR267="Mayor"),CONCATENATE("R",'MAPA DE RIESGOS'!$H267,"C",'MAPA DE RIESGOS'!$AF267),"")</f>
        <v/>
      </c>
      <c r="CB83" s="355" t="str">
        <f>IF(AND('MAPA DE RIESGOS'!$AP268="Media",'MAPA DE RIESGOS'!$AR268="Mayor"),CONCATENATE("R",'MAPA DE RIESGOS'!$H268,"C",'MAPA DE RIESGOS'!$AF268),"")</f>
        <v/>
      </c>
      <c r="CC83" s="356" t="str">
        <f>IF(AND('MAPA DE RIESGOS'!$AP269="Media",'MAPA DE RIESGOS'!$AR269="Mayor"),CONCATENATE("R",'MAPA DE RIESGOS'!$H269,"C",'MAPA DE RIESGOS'!$AF269),"")</f>
        <v/>
      </c>
      <c r="CD83" s="357" t="str">
        <f>IF(AND('MAPA DE RIESGOS'!$AP252="Media",'MAPA DE RIESGOS'!$AR252="Catastrófico"),CONCATENATE("R",'MAPA DE RIESGOS'!$H252,"C",'MAPA DE RIESGOS'!$AF252),"")</f>
        <v/>
      </c>
      <c r="CE83" s="357" t="str">
        <f>IF(AND('MAPA DE RIESGOS'!$AP253="Media",'MAPA DE RIESGOS'!$AR253="Catastrófico"),CONCATENATE("R",'MAPA DE RIESGOS'!$H253,"C",'MAPA DE RIESGOS'!$AF253),"")</f>
        <v/>
      </c>
      <c r="CF83" s="357" t="str">
        <f>IF(AND('MAPA DE RIESGOS'!$AP254="Media",'MAPA DE RIESGOS'!$AR254="Catastrófico"),CONCATENATE("R",'MAPA DE RIESGOS'!$H254,"C",'MAPA DE RIESGOS'!$AF254),"")</f>
        <v/>
      </c>
      <c r="CG83" s="357" t="str">
        <f>IF(AND('MAPA DE RIESGOS'!$AP255="Media",'MAPA DE RIESGOS'!$AR255="Catastrófico"),CONCATENATE("R",'MAPA DE RIESGOS'!$H255,"C",'MAPA DE RIESGOS'!$AF255),"")</f>
        <v/>
      </c>
      <c r="CH83" s="357" t="str">
        <f>IF(AND('MAPA DE RIESGOS'!$AP256="Media",'MAPA DE RIESGOS'!$AR256="Catastrófico"),CONCATENATE("R",'MAPA DE RIESGOS'!$H256,"C",'MAPA DE RIESGOS'!$AF256),"")</f>
        <v/>
      </c>
      <c r="CI83" s="357" t="str">
        <f>IF(AND('MAPA DE RIESGOS'!$AP257="Media",'MAPA DE RIESGOS'!$AR257="Catastrófico"),CONCATENATE("R",'MAPA DE RIESGOS'!$H257,"C",'MAPA DE RIESGOS'!$AF257),"")</f>
        <v/>
      </c>
      <c r="CJ83" s="357" t="str">
        <f>IF(AND('MAPA DE RIESGOS'!$AP258="Media",'MAPA DE RIESGOS'!$AR258="Catastrófico"),CONCATENATE("R",'MAPA DE RIESGOS'!$H258,"C",'MAPA DE RIESGOS'!$AF258),"")</f>
        <v/>
      </c>
      <c r="CK83" s="357" t="str">
        <f>IF(AND('MAPA DE RIESGOS'!$AP259="Media",'MAPA DE RIESGOS'!$AR259="Catastrófico"),CONCATENATE("R",'MAPA DE RIESGOS'!$H259,"C",'MAPA DE RIESGOS'!$AF259),"")</f>
        <v/>
      </c>
      <c r="CL83" s="357" t="str">
        <f>IF(AND('MAPA DE RIESGOS'!$AP260="Media",'MAPA DE RIESGOS'!$AR260="Catastrófico"),CONCATENATE("R",'MAPA DE RIESGOS'!$H260,"C",'MAPA DE RIESGOS'!$AF260),"")</f>
        <v/>
      </c>
      <c r="CM83" s="357" t="str">
        <f>IF(AND('MAPA DE RIESGOS'!$AP261="Media",'MAPA DE RIESGOS'!$AR261="Catastrófico"),CONCATENATE("R",'MAPA DE RIESGOS'!$H261,"C",'MAPA DE RIESGOS'!$AF261),"")</f>
        <v/>
      </c>
      <c r="CN83" s="357" t="str">
        <f>IF(AND('MAPA DE RIESGOS'!$AP262="Media",'MAPA DE RIESGOS'!$AR262="Catastrófico"),CONCATENATE("R",'MAPA DE RIESGOS'!$H262,"C",'MAPA DE RIESGOS'!$AF262),"")</f>
        <v/>
      </c>
      <c r="CO83" s="357" t="str">
        <f>IF(AND('MAPA DE RIESGOS'!$AP263="Media",'MAPA DE RIESGOS'!$AR263="Catastrófico"),CONCATENATE("R",'MAPA DE RIESGOS'!$H263,"C",'MAPA DE RIESGOS'!$AF263),"")</f>
        <v/>
      </c>
      <c r="CP83" s="357" t="str">
        <f>IF(AND('MAPA DE RIESGOS'!$AP264="Media",'MAPA DE RIESGOS'!$AR264="Catastrófico"),CONCATENATE("R",'MAPA DE RIESGOS'!$H264,"C",'MAPA DE RIESGOS'!$AF264),"")</f>
        <v/>
      </c>
      <c r="CQ83" s="357" t="str">
        <f>IF(AND('MAPA DE RIESGOS'!$AP265="Media",'MAPA DE RIESGOS'!$AR265="Catastrófico"),CONCATENATE("R",'MAPA DE RIESGOS'!$H265,"C",'MAPA DE RIESGOS'!$AF265),"")</f>
        <v/>
      </c>
      <c r="CR83" s="357" t="str">
        <f>IF(AND('MAPA DE RIESGOS'!$AP266="Media",'MAPA DE RIESGOS'!$AR266="Catastrófico"),CONCATENATE("R",'MAPA DE RIESGOS'!$H266,"C",'MAPA DE RIESGOS'!$AF266),"")</f>
        <v/>
      </c>
      <c r="CS83" s="357" t="str">
        <f>IF(AND('MAPA DE RIESGOS'!$AP267="Media",'MAPA DE RIESGOS'!$AR267="Catastrófico"),CONCATENATE("R",'MAPA DE RIESGOS'!$H267,"C",'MAPA DE RIESGOS'!$AF267),"")</f>
        <v/>
      </c>
      <c r="CT83" s="357" t="str">
        <f>IF(AND('MAPA DE RIESGOS'!$AP268="Media",'MAPA DE RIESGOS'!$AR268="Catastrófico"),CONCATENATE("R",'MAPA DE RIESGOS'!$H268,"C",'MAPA DE RIESGOS'!$AF268),"")</f>
        <v/>
      </c>
      <c r="CU83" s="358" t="str">
        <f>IF(AND('MAPA DE RIESGOS'!$AP269="Media",'MAPA DE RIESGOS'!$AR269="Catastrófico"),CONCATENATE("R",'MAPA DE RIESGOS'!$H269,"C",'MAPA DE RIESGOS'!$AF269),"")</f>
        <v/>
      </c>
      <c r="CV83" s="67"/>
      <c r="CW83" s="906"/>
      <c r="CX83" s="907"/>
      <c r="CY83" s="907"/>
      <c r="CZ83" s="907"/>
      <c r="DA83" s="907"/>
      <c r="DB83" s="908"/>
    </row>
    <row r="84" spans="2:106" ht="32.5" customHeight="1">
      <c r="B84" s="893"/>
      <c r="C84" s="893"/>
      <c r="D84" s="894"/>
      <c r="E84" s="882"/>
      <c r="F84" s="883"/>
      <c r="G84" s="883"/>
      <c r="H84" s="883"/>
      <c r="I84" s="884"/>
      <c r="J84" s="367" t="str">
        <f>IF(AND('MAPA DE RIESGOS'!$AP270="Media",'MAPA DE RIESGOS'!$AR270="Leve"),CONCATENATE("R",'MAPA DE RIESGOS'!$H270,"C",'MAPA DE RIESGOS'!$AF270),"")</f>
        <v/>
      </c>
      <c r="K84" s="368" t="str">
        <f>IF(AND('MAPA DE RIESGOS'!$AP271="Media",'MAPA DE RIESGOS'!$AR271="Leve"),CONCATENATE("R",'MAPA DE RIESGOS'!$H271,"C",'MAPA DE RIESGOS'!$AF271),"")</f>
        <v/>
      </c>
      <c r="L84" s="368" t="str">
        <f>IF(AND('MAPA DE RIESGOS'!$AP272="Media",'MAPA DE RIESGOS'!$AR272="Leve"),CONCATENATE("R",'MAPA DE RIESGOS'!$H272,"C",'MAPA DE RIESGOS'!$AF272),"")</f>
        <v/>
      </c>
      <c r="M84" s="368" t="str">
        <f>IF(AND('MAPA DE RIESGOS'!$AP273="Media",'MAPA DE RIESGOS'!$AR273="Leve"),CONCATENATE("R",'MAPA DE RIESGOS'!$H273,"C",'MAPA DE RIESGOS'!$AF273),"")</f>
        <v/>
      </c>
      <c r="N84" s="368" t="str">
        <f>IF(AND('MAPA DE RIESGOS'!$AP274="Media",'MAPA DE RIESGOS'!$AR274="Leve"),CONCATENATE("R",'MAPA DE RIESGOS'!$H274,"C",'MAPA DE RIESGOS'!$AF274),"")</f>
        <v/>
      </c>
      <c r="O84" s="368" t="str">
        <f>IF(AND('MAPA DE RIESGOS'!$AP275="Media",'MAPA DE RIESGOS'!$AR275="Leve"),CONCATENATE("R",'MAPA DE RIESGOS'!$H275,"C",'MAPA DE RIESGOS'!$AF275),"")</f>
        <v/>
      </c>
      <c r="P84" s="368" t="str">
        <f>IF(AND('MAPA DE RIESGOS'!$AP276="Media",'MAPA DE RIESGOS'!$AR276="Leve"),CONCATENATE("R",'MAPA DE RIESGOS'!$H276,"C",'MAPA DE RIESGOS'!$AF276),"")</f>
        <v/>
      </c>
      <c r="Q84" s="368" t="str">
        <f>IF(AND('MAPA DE RIESGOS'!$AP277="Media",'MAPA DE RIESGOS'!$AR277="Leve"),CONCATENATE("R",'MAPA DE RIESGOS'!$H277,"C",'MAPA DE RIESGOS'!$AF277),"")</f>
        <v/>
      </c>
      <c r="R84" s="368" t="str">
        <f>IF(AND('MAPA DE RIESGOS'!$AP278="Media",'MAPA DE RIESGOS'!$AR278="Leve"),CONCATENATE("R",'MAPA DE RIESGOS'!$H278,"C",'MAPA DE RIESGOS'!$AF278),"")</f>
        <v/>
      </c>
      <c r="S84" s="368" t="str">
        <f>IF(AND('MAPA DE RIESGOS'!$AP279="Media",'MAPA DE RIESGOS'!$AR279="Leve"),CONCATENATE("R",'MAPA DE RIESGOS'!$H279,"C",'MAPA DE RIESGOS'!$AF279),"")</f>
        <v/>
      </c>
      <c r="T84" s="368" t="str">
        <f>IF(AND('MAPA DE RIESGOS'!$AP280="Media",'MAPA DE RIESGOS'!$AR280="Leve"),CONCATENATE("R",'MAPA DE RIESGOS'!$H280,"C",'MAPA DE RIESGOS'!$AF280),"")</f>
        <v/>
      </c>
      <c r="U84" s="368" t="str">
        <f>IF(AND('MAPA DE RIESGOS'!$AP281="Media",'MAPA DE RIESGOS'!$AR281="Leve"),CONCATENATE("R",'MAPA DE RIESGOS'!$H281,"C",'MAPA DE RIESGOS'!$AF281),"")</f>
        <v/>
      </c>
      <c r="V84" s="368" t="str">
        <f>IF(AND('MAPA DE RIESGOS'!$AP282="Media",'MAPA DE RIESGOS'!$AR282="Leve"),CONCATENATE("R",'MAPA DE RIESGOS'!$H282,"C",'MAPA DE RIESGOS'!$AF282),"")</f>
        <v/>
      </c>
      <c r="W84" s="368" t="str">
        <f>IF(AND('MAPA DE RIESGOS'!$AP283="Media",'MAPA DE RIESGOS'!$AR283="Leve"),CONCATENATE("R",'MAPA DE RIESGOS'!$H283,"C",'MAPA DE RIESGOS'!$AF283),"")</f>
        <v/>
      </c>
      <c r="X84" s="368" t="str">
        <f>IF(AND('MAPA DE RIESGOS'!$AP284="Media",'MAPA DE RIESGOS'!$AR284="Leve"),CONCATENATE("R",'MAPA DE RIESGOS'!$H284,"C",'MAPA DE RIESGOS'!$AF284),"")</f>
        <v/>
      </c>
      <c r="Y84" s="368" t="str">
        <f>IF(AND('MAPA DE RIESGOS'!$AP285="Media",'MAPA DE RIESGOS'!$AR285="Leve"),CONCATENATE("R",'MAPA DE RIESGOS'!$H285,"C",'MAPA DE RIESGOS'!$AF285),"")</f>
        <v/>
      </c>
      <c r="Z84" s="368" t="str">
        <f>IF(AND('MAPA DE RIESGOS'!$AP286="Media",'MAPA DE RIESGOS'!$AR286="Leve"),CONCATENATE("R",'MAPA DE RIESGOS'!$H286,"C",'MAPA DE RIESGOS'!$AF286),"")</f>
        <v/>
      </c>
      <c r="AA84" s="368" t="str">
        <f>IF(AND('MAPA DE RIESGOS'!$AP287="Media",'MAPA DE RIESGOS'!$AR287="Leve"),CONCATENATE("R",'MAPA DE RIESGOS'!$H287,"C",'MAPA DE RIESGOS'!$AF287),"")</f>
        <v/>
      </c>
      <c r="AB84" s="367" t="str">
        <f>IF(AND('MAPA DE RIESGOS'!$AP270="Media",'MAPA DE RIESGOS'!$AR270="Menor"),CONCATENATE("R",'MAPA DE RIESGOS'!$H270,"C",'MAPA DE RIESGOS'!$AF270),"")</f>
        <v/>
      </c>
      <c r="AC84" s="368" t="str">
        <f>IF(AND('MAPA DE RIESGOS'!$AP271="Media",'MAPA DE RIESGOS'!$AR271="Menor"),CONCATENATE("R",'MAPA DE RIESGOS'!$H271,"C",'MAPA DE RIESGOS'!$AF271),"")</f>
        <v/>
      </c>
      <c r="AD84" s="368" t="str">
        <f>IF(AND('MAPA DE RIESGOS'!$AP272="Media",'MAPA DE RIESGOS'!$AR272="Menor"),CONCATENATE("R",'MAPA DE RIESGOS'!$H272,"C",'MAPA DE RIESGOS'!$AF272),"")</f>
        <v/>
      </c>
      <c r="AE84" s="368" t="str">
        <f>IF(AND('MAPA DE RIESGOS'!$AP273="Media",'MAPA DE RIESGOS'!$AR273="Menor"),CONCATENATE("R",'MAPA DE RIESGOS'!$H273,"C",'MAPA DE RIESGOS'!$AF273),"")</f>
        <v/>
      </c>
      <c r="AF84" s="368" t="str">
        <f>IF(AND('MAPA DE RIESGOS'!$AP274="Media",'MAPA DE RIESGOS'!$AR274="Menor"),CONCATENATE("R",'MAPA DE RIESGOS'!$H274,"C",'MAPA DE RIESGOS'!$AF274),"")</f>
        <v/>
      </c>
      <c r="AG84" s="368" t="str">
        <f>IF(AND('MAPA DE RIESGOS'!$AP275="Media",'MAPA DE RIESGOS'!$AR275="Menor"),CONCATENATE("R",'MAPA DE RIESGOS'!$H275,"C",'MAPA DE RIESGOS'!$AF275),"")</f>
        <v/>
      </c>
      <c r="AH84" s="368" t="str">
        <f>IF(AND('MAPA DE RIESGOS'!$AP276="Media",'MAPA DE RIESGOS'!$AR276="Menor"),CONCATENATE("R",'MAPA DE RIESGOS'!$H276,"C",'MAPA DE RIESGOS'!$AF276),"")</f>
        <v/>
      </c>
      <c r="AI84" s="368" t="str">
        <f>IF(AND('MAPA DE RIESGOS'!$AP277="Media",'MAPA DE RIESGOS'!$AR277="Menor"),CONCATENATE("R",'MAPA DE RIESGOS'!$H277,"C",'MAPA DE RIESGOS'!$AF277),"")</f>
        <v/>
      </c>
      <c r="AJ84" s="368" t="str">
        <f>IF(AND('MAPA DE RIESGOS'!$AP278="Media",'MAPA DE RIESGOS'!$AR278="Menor"),CONCATENATE("R",'MAPA DE RIESGOS'!$H278,"C",'MAPA DE RIESGOS'!$AF278),"")</f>
        <v/>
      </c>
      <c r="AK84" s="368" t="str">
        <f>IF(AND('MAPA DE RIESGOS'!$AP279="Media",'MAPA DE RIESGOS'!$AR279="Menor"),CONCATENATE("R",'MAPA DE RIESGOS'!$H279,"C",'MAPA DE RIESGOS'!$AF279),"")</f>
        <v/>
      </c>
      <c r="AL84" s="368" t="str">
        <f>IF(AND('MAPA DE RIESGOS'!$AP280="Media",'MAPA DE RIESGOS'!$AR280="Menor"),CONCATENATE("R",'MAPA DE RIESGOS'!$H280,"C",'MAPA DE RIESGOS'!$AF280),"")</f>
        <v/>
      </c>
      <c r="AM84" s="368" t="str">
        <f>IF(AND('MAPA DE RIESGOS'!$AP281="Media",'MAPA DE RIESGOS'!$AR281="Menor"),CONCATENATE("R",'MAPA DE RIESGOS'!$H281,"C",'MAPA DE RIESGOS'!$AF281),"")</f>
        <v/>
      </c>
      <c r="AN84" s="368" t="str">
        <f>IF(AND('MAPA DE RIESGOS'!$AP282="Media",'MAPA DE RIESGOS'!$AR282="Menor"),CONCATENATE("R",'MAPA DE RIESGOS'!$H282,"C",'MAPA DE RIESGOS'!$AF282),"")</f>
        <v/>
      </c>
      <c r="AO84" s="368" t="str">
        <f>IF(AND('MAPA DE RIESGOS'!$AP283="Media",'MAPA DE RIESGOS'!$AR283="Menor"),CONCATENATE("R",'MAPA DE RIESGOS'!$H283,"C",'MAPA DE RIESGOS'!$AF283),"")</f>
        <v/>
      </c>
      <c r="AP84" s="368" t="str">
        <f>IF(AND('MAPA DE RIESGOS'!$AP284="Media",'MAPA DE RIESGOS'!$AR284="Menor"),CONCATENATE("R",'MAPA DE RIESGOS'!$H284,"C",'MAPA DE RIESGOS'!$AF284),"")</f>
        <v/>
      </c>
      <c r="AQ84" s="368" t="str">
        <f>IF(AND('MAPA DE RIESGOS'!$AP285="Media",'MAPA DE RIESGOS'!$AR285="Menor"),CONCATENATE("R",'MAPA DE RIESGOS'!$H285,"C",'MAPA DE RIESGOS'!$AF285),"")</f>
        <v/>
      </c>
      <c r="AR84" s="368" t="str">
        <f>IF(AND('MAPA DE RIESGOS'!$AP286="Media",'MAPA DE RIESGOS'!$AR286="Menor"),CONCATENATE("R",'MAPA DE RIESGOS'!$H286,"C",'MAPA DE RIESGOS'!$AF286),"")</f>
        <v/>
      </c>
      <c r="AS84" s="368" t="str">
        <f>IF(AND('MAPA DE RIESGOS'!$AP287="Media",'MAPA DE RIESGOS'!$AR287="Menor"),CONCATENATE("R",'MAPA DE RIESGOS'!$H287,"C",'MAPA DE RIESGOS'!$AF287),"")</f>
        <v/>
      </c>
      <c r="AT84" s="367" t="str">
        <f>IF(AND('MAPA DE RIESGOS'!$AP270="Media",'MAPA DE RIESGOS'!$AR270="Moderado"),CONCATENATE("R",'MAPA DE RIESGOS'!$H270,"C",'MAPA DE RIESGOS'!$AF270),"")</f>
        <v/>
      </c>
      <c r="AU84" s="368" t="str">
        <f>IF(AND('MAPA DE RIESGOS'!$AP271="Media",'MAPA DE RIESGOS'!$AR271="Moderado"),CONCATENATE("R",'MAPA DE RIESGOS'!$H271,"C",'MAPA DE RIESGOS'!$AF271),"")</f>
        <v/>
      </c>
      <c r="AV84" s="368" t="str">
        <f>IF(AND('MAPA DE RIESGOS'!$AP272="Media",'MAPA DE RIESGOS'!$AR272="Moderado"),CONCATENATE("R",'MAPA DE RIESGOS'!$H272,"C",'MAPA DE RIESGOS'!$AF272),"")</f>
        <v/>
      </c>
      <c r="AW84" s="368" t="str">
        <f>IF(AND('MAPA DE RIESGOS'!$AP273="Media",'MAPA DE RIESGOS'!$AR273="Moderado"),CONCATENATE("R",'MAPA DE RIESGOS'!$H273,"C",'MAPA DE RIESGOS'!$AF273),"")</f>
        <v/>
      </c>
      <c r="AX84" s="368" t="str">
        <f>IF(AND('MAPA DE RIESGOS'!$AP274="Media",'MAPA DE RIESGOS'!$AR274="Moderado"),CONCATENATE("R",'MAPA DE RIESGOS'!$H274,"C",'MAPA DE RIESGOS'!$AF274),"")</f>
        <v/>
      </c>
      <c r="AY84" s="368" t="str">
        <f>IF(AND('MAPA DE RIESGOS'!$AP275="Media",'MAPA DE RIESGOS'!$AR275="Moderado"),CONCATENATE("R",'MAPA DE RIESGOS'!$H275,"C",'MAPA DE RIESGOS'!$AF275),"")</f>
        <v/>
      </c>
      <c r="AZ84" s="368" t="str">
        <f>IF(AND('MAPA DE RIESGOS'!$AP276="Media",'MAPA DE RIESGOS'!$AR276="Moderado"),CONCATENATE("R",'MAPA DE RIESGOS'!$H276,"C",'MAPA DE RIESGOS'!$AF276),"")</f>
        <v/>
      </c>
      <c r="BA84" s="368" t="str">
        <f>IF(AND('MAPA DE RIESGOS'!$AP277="Media",'MAPA DE RIESGOS'!$AR277="Moderado"),CONCATENATE("R",'MAPA DE RIESGOS'!$H277,"C",'MAPA DE RIESGOS'!$AF277),"")</f>
        <v/>
      </c>
      <c r="BB84" s="368" t="str">
        <f>IF(AND('MAPA DE RIESGOS'!$AP278="Media",'MAPA DE RIESGOS'!$AR278="Moderado"),CONCATENATE("R",'MAPA DE RIESGOS'!$H278,"C",'MAPA DE RIESGOS'!$AF278),"")</f>
        <v/>
      </c>
      <c r="BC84" s="368" t="str">
        <f>IF(AND('MAPA DE RIESGOS'!$AP279="Media",'MAPA DE RIESGOS'!$AR279="Moderado"),CONCATENATE("R",'MAPA DE RIESGOS'!$H279,"C",'MAPA DE RIESGOS'!$AF279),"")</f>
        <v/>
      </c>
      <c r="BD84" s="368" t="str">
        <f>IF(AND('MAPA DE RIESGOS'!$AP280="Media",'MAPA DE RIESGOS'!$AR280="Moderado"),CONCATENATE("R",'MAPA DE RIESGOS'!$H280,"C",'MAPA DE RIESGOS'!$AF280),"")</f>
        <v/>
      </c>
      <c r="BE84" s="368" t="str">
        <f>IF(AND('MAPA DE RIESGOS'!$AP281="Media",'MAPA DE RIESGOS'!$AR281="Moderado"),CONCATENATE("R",'MAPA DE RIESGOS'!$H281,"C",'MAPA DE RIESGOS'!$AF281),"")</f>
        <v/>
      </c>
      <c r="BF84" s="368" t="str">
        <f>IF(AND('MAPA DE RIESGOS'!$AP282="Media",'MAPA DE RIESGOS'!$AR282="Moderado"),CONCATENATE("R",'MAPA DE RIESGOS'!$H282,"C",'MAPA DE RIESGOS'!$AF282),"")</f>
        <v/>
      </c>
      <c r="BG84" s="368" t="str">
        <f>IF(AND('MAPA DE RIESGOS'!$AP283="Media",'MAPA DE RIESGOS'!$AR283="Moderado"),CONCATENATE("R",'MAPA DE RIESGOS'!$H283,"C",'MAPA DE RIESGOS'!$AF283),"")</f>
        <v/>
      </c>
      <c r="BH84" s="368" t="str">
        <f>IF(AND('MAPA DE RIESGOS'!$AP284="Media",'MAPA DE RIESGOS'!$AR284="Moderado"),CONCATENATE("R",'MAPA DE RIESGOS'!$H284,"C",'MAPA DE RIESGOS'!$AF284),"")</f>
        <v/>
      </c>
      <c r="BI84" s="368" t="str">
        <f>IF(AND('MAPA DE RIESGOS'!$AP285="Media",'MAPA DE RIESGOS'!$AR285="Moderado"),CONCATENATE("R",'MAPA DE RIESGOS'!$H285,"C",'MAPA DE RIESGOS'!$AF285),"")</f>
        <v/>
      </c>
      <c r="BJ84" s="368" t="str">
        <f>IF(AND('MAPA DE RIESGOS'!$AP286="Media",'MAPA DE RIESGOS'!$AR286="Moderado"),CONCATENATE("R",'MAPA DE RIESGOS'!$H286,"C",'MAPA DE RIESGOS'!$AF286),"")</f>
        <v/>
      </c>
      <c r="BK84" s="369" t="str">
        <f>IF(AND('MAPA DE RIESGOS'!$AP287="Media",'MAPA DE RIESGOS'!$AR287="Moderado"),CONCATENATE("R",'MAPA DE RIESGOS'!$H287,"C",'MAPA DE RIESGOS'!$AF287),"")</f>
        <v/>
      </c>
      <c r="BL84" s="355" t="str">
        <f>IF(AND('MAPA DE RIESGOS'!$AP270="Media",'MAPA DE RIESGOS'!$AR270="Mayor"),CONCATENATE("R",'MAPA DE RIESGOS'!$H270,"C",'MAPA DE RIESGOS'!$AF270),"")</f>
        <v/>
      </c>
      <c r="BM84" s="355" t="str">
        <f>IF(AND('MAPA DE RIESGOS'!$AP271="Media",'MAPA DE RIESGOS'!$AR271="Mayor"),CONCATENATE("R",'MAPA DE RIESGOS'!$H271,"C",'MAPA DE RIESGOS'!$AF271),"")</f>
        <v/>
      </c>
      <c r="BN84" s="355" t="str">
        <f>IF(AND('MAPA DE RIESGOS'!$AP272="Media",'MAPA DE RIESGOS'!$AR272="Mayor"),CONCATENATE("R",'MAPA DE RIESGOS'!$H272,"C",'MAPA DE RIESGOS'!$AF272),"")</f>
        <v/>
      </c>
      <c r="BO84" s="355" t="str">
        <f>IF(AND('MAPA DE RIESGOS'!$AP273="Media",'MAPA DE RIESGOS'!$AR273="Mayor"),CONCATENATE("R",'MAPA DE RIESGOS'!$H273,"C",'MAPA DE RIESGOS'!$AF273),"")</f>
        <v/>
      </c>
      <c r="BP84" s="355" t="str">
        <f>IF(AND('MAPA DE RIESGOS'!$AP274="Media",'MAPA DE RIESGOS'!$AR274="Mayor"),CONCATENATE("R",'MAPA DE RIESGOS'!$H274,"C",'MAPA DE RIESGOS'!$AF274),"")</f>
        <v/>
      </c>
      <c r="BQ84" s="355" t="str">
        <f>IF(AND('MAPA DE RIESGOS'!$AP275="Media",'MAPA DE RIESGOS'!$AR275="Mayor"),CONCATENATE("R",'MAPA DE RIESGOS'!$H275,"C",'MAPA DE RIESGOS'!$AF275),"")</f>
        <v/>
      </c>
      <c r="BR84" s="355" t="str">
        <f>IF(AND('MAPA DE RIESGOS'!$AP276="Media",'MAPA DE RIESGOS'!$AR276="Mayor"),CONCATENATE("R",'MAPA DE RIESGOS'!$H276,"C",'MAPA DE RIESGOS'!$AF276),"")</f>
        <v/>
      </c>
      <c r="BS84" s="355" t="str">
        <f>IF(AND('MAPA DE RIESGOS'!$AP277="Media",'MAPA DE RIESGOS'!$AR277="Mayor"),CONCATENATE("R",'MAPA DE RIESGOS'!$H277,"C",'MAPA DE RIESGOS'!$AF277),"")</f>
        <v/>
      </c>
      <c r="BT84" s="355" t="str">
        <f>IF(AND('MAPA DE RIESGOS'!$AP278="Media",'MAPA DE RIESGOS'!$AR278="Mayor"),CONCATENATE("R",'MAPA DE RIESGOS'!$H278,"C",'MAPA DE RIESGOS'!$AF278),"")</f>
        <v/>
      </c>
      <c r="BU84" s="355" t="str">
        <f>IF(AND('MAPA DE RIESGOS'!$AP279="Media",'MAPA DE RIESGOS'!$AR279="Mayor"),CONCATENATE("R",'MAPA DE RIESGOS'!$H279,"C",'MAPA DE RIESGOS'!$AF279),"")</f>
        <v/>
      </c>
      <c r="BV84" s="355" t="str">
        <f>IF(AND('MAPA DE RIESGOS'!$AP280="Media",'MAPA DE RIESGOS'!$AR280="Mayor"),CONCATENATE("R",'MAPA DE RIESGOS'!$H280,"C",'MAPA DE RIESGOS'!$AF280),"")</f>
        <v/>
      </c>
      <c r="BW84" s="355" t="str">
        <f>IF(AND('MAPA DE RIESGOS'!$AP281="Media",'MAPA DE RIESGOS'!$AR281="Mayor"),CONCATENATE("R",'MAPA DE RIESGOS'!$H281,"C",'MAPA DE RIESGOS'!$AF281),"")</f>
        <v/>
      </c>
      <c r="BX84" s="355" t="str">
        <f>IF(AND('MAPA DE RIESGOS'!$AP282="Media",'MAPA DE RIESGOS'!$AR282="Mayor"),CONCATENATE("R",'MAPA DE RIESGOS'!$H282,"C",'MAPA DE RIESGOS'!$AF282),"")</f>
        <v/>
      </c>
      <c r="BY84" s="355" t="str">
        <f>IF(AND('MAPA DE RIESGOS'!$AP283="Media",'MAPA DE RIESGOS'!$AR283="Mayor"),CONCATENATE("R",'MAPA DE RIESGOS'!$H283,"C",'MAPA DE RIESGOS'!$AF283),"")</f>
        <v/>
      </c>
      <c r="BZ84" s="355" t="str">
        <f>IF(AND('MAPA DE RIESGOS'!$AP284="Media",'MAPA DE RIESGOS'!$AR284="Mayor"),CONCATENATE("R",'MAPA DE RIESGOS'!$H284,"C",'MAPA DE RIESGOS'!$AF284),"")</f>
        <v/>
      </c>
      <c r="CA84" s="355" t="str">
        <f>IF(AND('MAPA DE RIESGOS'!$AP285="Media",'MAPA DE RIESGOS'!$AR285="Mayor"),CONCATENATE("R",'MAPA DE RIESGOS'!$H285,"C",'MAPA DE RIESGOS'!$AF285),"")</f>
        <v/>
      </c>
      <c r="CB84" s="355" t="str">
        <f>IF(AND('MAPA DE RIESGOS'!$AP286="Media",'MAPA DE RIESGOS'!$AR286="Mayor"),CONCATENATE("R",'MAPA DE RIESGOS'!$H286,"C",'MAPA DE RIESGOS'!$AF286),"")</f>
        <v/>
      </c>
      <c r="CC84" s="356" t="str">
        <f>IF(AND('MAPA DE RIESGOS'!$AP287="Media",'MAPA DE RIESGOS'!$AR287="Mayor"),CONCATENATE("R",'MAPA DE RIESGOS'!$H287,"C",'MAPA DE RIESGOS'!$AF287),"")</f>
        <v/>
      </c>
      <c r="CD84" s="357" t="str">
        <f>IF(AND('MAPA DE RIESGOS'!$AP270="Media",'MAPA DE RIESGOS'!$AR270="Catastrófico"),CONCATENATE("R",'MAPA DE RIESGOS'!$H270,"C",'MAPA DE RIESGOS'!$AF270),"")</f>
        <v/>
      </c>
      <c r="CE84" s="357" t="str">
        <f>IF(AND('MAPA DE RIESGOS'!$AP271="Media",'MAPA DE RIESGOS'!$AR271="Catastrófico"),CONCATENATE("R",'MAPA DE RIESGOS'!$H271,"C",'MAPA DE RIESGOS'!$AF271),"")</f>
        <v/>
      </c>
      <c r="CF84" s="357" t="str">
        <f>IF(AND('MAPA DE RIESGOS'!$AP272="Media",'MAPA DE RIESGOS'!$AR272="Catastrófico"),CONCATENATE("R",'MAPA DE RIESGOS'!$H272,"C",'MAPA DE RIESGOS'!$AF272),"")</f>
        <v/>
      </c>
      <c r="CG84" s="357" t="str">
        <f>IF(AND('MAPA DE RIESGOS'!$AP273="Media",'MAPA DE RIESGOS'!$AR273="Catastrófico"),CONCATENATE("R",'MAPA DE RIESGOS'!$H273,"C",'MAPA DE RIESGOS'!$AF273),"")</f>
        <v/>
      </c>
      <c r="CH84" s="357" t="str">
        <f>IF(AND('MAPA DE RIESGOS'!$AP274="Media",'MAPA DE RIESGOS'!$AR274="Catastrófico"),CONCATENATE("R",'MAPA DE RIESGOS'!$H274,"C",'MAPA DE RIESGOS'!$AF274),"")</f>
        <v/>
      </c>
      <c r="CI84" s="357" t="str">
        <f>IF(AND('MAPA DE RIESGOS'!$AP275="Media",'MAPA DE RIESGOS'!$AR275="Catastrófico"),CONCATENATE("R",'MAPA DE RIESGOS'!$H275,"C",'MAPA DE RIESGOS'!$AF275),"")</f>
        <v/>
      </c>
      <c r="CJ84" s="357" t="str">
        <f>IF(AND('MAPA DE RIESGOS'!$AP276="Media",'MAPA DE RIESGOS'!$AR276="Catastrófico"),CONCATENATE("R",'MAPA DE RIESGOS'!$H276,"C",'MAPA DE RIESGOS'!$AF276),"")</f>
        <v/>
      </c>
      <c r="CK84" s="357" t="str">
        <f>IF(AND('MAPA DE RIESGOS'!$AP277="Media",'MAPA DE RIESGOS'!$AR277="Catastrófico"),CONCATENATE("R",'MAPA DE RIESGOS'!$H277,"C",'MAPA DE RIESGOS'!$AF277),"")</f>
        <v/>
      </c>
      <c r="CL84" s="357" t="str">
        <f>IF(AND('MAPA DE RIESGOS'!$AP278="Media",'MAPA DE RIESGOS'!$AR278="Catastrófico"),CONCATENATE("R",'MAPA DE RIESGOS'!$H278,"C",'MAPA DE RIESGOS'!$AF278),"")</f>
        <v/>
      </c>
      <c r="CM84" s="357" t="str">
        <f>IF(AND('MAPA DE RIESGOS'!$AP279="Media",'MAPA DE RIESGOS'!$AR279="Catastrófico"),CONCATENATE("R",'MAPA DE RIESGOS'!$H279,"C",'MAPA DE RIESGOS'!$AF279),"")</f>
        <v/>
      </c>
      <c r="CN84" s="357" t="str">
        <f>IF(AND('MAPA DE RIESGOS'!$AP280="Media",'MAPA DE RIESGOS'!$AR280="Catastrófico"),CONCATENATE("R",'MAPA DE RIESGOS'!$H280,"C",'MAPA DE RIESGOS'!$AF280),"")</f>
        <v/>
      </c>
      <c r="CO84" s="357" t="str">
        <f>IF(AND('MAPA DE RIESGOS'!$AP281="Media",'MAPA DE RIESGOS'!$AR281="Catastrófico"),CONCATENATE("R",'MAPA DE RIESGOS'!$H281,"C",'MAPA DE RIESGOS'!$AF281),"")</f>
        <v/>
      </c>
      <c r="CP84" s="357" t="str">
        <f>IF(AND('MAPA DE RIESGOS'!$AP282="Media",'MAPA DE RIESGOS'!$AR282="Catastrófico"),CONCATENATE("R",'MAPA DE RIESGOS'!$H282,"C",'MAPA DE RIESGOS'!$AF282),"")</f>
        <v/>
      </c>
      <c r="CQ84" s="357" t="str">
        <f>IF(AND('MAPA DE RIESGOS'!$AP283="Media",'MAPA DE RIESGOS'!$AR283="Catastrófico"),CONCATENATE("R",'MAPA DE RIESGOS'!$H283,"C",'MAPA DE RIESGOS'!$AF283),"")</f>
        <v/>
      </c>
      <c r="CR84" s="357" t="str">
        <f>IF(AND('MAPA DE RIESGOS'!$AP284="Media",'MAPA DE RIESGOS'!$AR284="Catastrófico"),CONCATENATE("R",'MAPA DE RIESGOS'!$H284,"C",'MAPA DE RIESGOS'!$AF284),"")</f>
        <v/>
      </c>
      <c r="CS84" s="357" t="str">
        <f>IF(AND('MAPA DE RIESGOS'!$AP285="Media",'MAPA DE RIESGOS'!$AR285="Catastrófico"),CONCATENATE("R",'MAPA DE RIESGOS'!$H285,"C",'MAPA DE RIESGOS'!$AF285),"")</f>
        <v/>
      </c>
      <c r="CT84" s="357" t="str">
        <f>IF(AND('MAPA DE RIESGOS'!$AP286="Media",'MAPA DE RIESGOS'!$AR286="Catastrófico"),CONCATENATE("R",'MAPA DE RIESGOS'!$H286,"C",'MAPA DE RIESGOS'!$AF286),"")</f>
        <v/>
      </c>
      <c r="CU84" s="358" t="str">
        <f>IF(AND('MAPA DE RIESGOS'!$AP287="Media",'MAPA DE RIESGOS'!$AR287="Catastrófico"),CONCATENATE("R",'MAPA DE RIESGOS'!$H287,"C",'MAPA DE RIESGOS'!$AF287),"")</f>
        <v/>
      </c>
      <c r="CV84" s="67"/>
      <c r="CW84" s="906"/>
      <c r="CX84" s="907"/>
      <c r="CY84" s="907"/>
      <c r="CZ84" s="907"/>
      <c r="DA84" s="907"/>
      <c r="DB84" s="908"/>
    </row>
    <row r="85" spans="2:106" ht="32.5" customHeight="1">
      <c r="B85" s="893"/>
      <c r="C85" s="893"/>
      <c r="D85" s="894"/>
      <c r="E85" s="882"/>
      <c r="F85" s="883"/>
      <c r="G85" s="883"/>
      <c r="H85" s="883"/>
      <c r="I85" s="884"/>
      <c r="J85" s="367" t="str">
        <f>IF(AND('MAPA DE RIESGOS'!$AP288="Media",'MAPA DE RIESGOS'!$AR288="Leve"),CONCATENATE("R",'MAPA DE RIESGOS'!$H288,"C",'MAPA DE RIESGOS'!$AF288),"")</f>
        <v/>
      </c>
      <c r="K85" s="368" t="str">
        <f>IF(AND('MAPA DE RIESGOS'!$AP289="Media",'MAPA DE RIESGOS'!$AR289="Leve"),CONCATENATE("R",'MAPA DE RIESGOS'!$H289,"C",'MAPA DE RIESGOS'!$AF289),"")</f>
        <v/>
      </c>
      <c r="L85" s="368" t="str">
        <f>IF(AND('MAPA DE RIESGOS'!$AP290="Media",'MAPA DE RIESGOS'!$AR290="Leve"),CONCATENATE("R",'MAPA DE RIESGOS'!$H290,"C",'MAPA DE RIESGOS'!$AF290),"")</f>
        <v/>
      </c>
      <c r="M85" s="368" t="str">
        <f>IF(AND('MAPA DE RIESGOS'!$AP291="Media",'MAPA DE RIESGOS'!$AR291="Leve"),CONCATENATE("R",'MAPA DE RIESGOS'!$H291,"C",'MAPA DE RIESGOS'!$AF291),"")</f>
        <v/>
      </c>
      <c r="N85" s="368" t="str">
        <f>IF(AND('MAPA DE RIESGOS'!$AP292="Media",'MAPA DE RIESGOS'!$AR292="Leve"),CONCATENATE("R",'MAPA DE RIESGOS'!$H292,"C",'MAPA DE RIESGOS'!$AF292),"")</f>
        <v/>
      </c>
      <c r="O85" s="368" t="str">
        <f>IF(AND('MAPA DE RIESGOS'!$AP293="Media",'MAPA DE RIESGOS'!$AR293="Leve"),CONCATENATE("R",'MAPA DE RIESGOS'!$H293,"C",'MAPA DE RIESGOS'!$AF293),"")</f>
        <v/>
      </c>
      <c r="P85" s="368" t="str">
        <f>IF(AND('MAPA DE RIESGOS'!$AP294="Media",'MAPA DE RIESGOS'!$AR294="Leve"),CONCATENATE("R",'MAPA DE RIESGOS'!$H294,"C",'MAPA DE RIESGOS'!$AF294),"")</f>
        <v/>
      </c>
      <c r="Q85" s="368" t="str">
        <f>IF(AND('MAPA DE RIESGOS'!$AP295="Media",'MAPA DE RIESGOS'!$AR295="Leve"),CONCATENATE("R",'MAPA DE RIESGOS'!$H295,"C",'MAPA DE RIESGOS'!$AF295),"")</f>
        <v/>
      </c>
      <c r="R85" s="368" t="str">
        <f>IF(AND('MAPA DE RIESGOS'!$AP296="Media",'MAPA DE RIESGOS'!$AR296="Leve"),CONCATENATE("R",'MAPA DE RIESGOS'!$H296,"C",'MAPA DE RIESGOS'!$AF296),"")</f>
        <v/>
      </c>
      <c r="S85" s="368" t="str">
        <f>IF(AND('MAPA DE RIESGOS'!$AP297="Media",'MAPA DE RIESGOS'!$AR297="Leve"),CONCATENATE("R",'MAPA DE RIESGOS'!$H297,"C",'MAPA DE RIESGOS'!$AF297),"")</f>
        <v/>
      </c>
      <c r="T85" s="368" t="str">
        <f>IF(AND('MAPA DE RIESGOS'!$AP298="Media",'MAPA DE RIESGOS'!$AR298="Leve"),CONCATENATE("R",'MAPA DE RIESGOS'!$H298,"C",'MAPA DE RIESGOS'!$AF298),"")</f>
        <v/>
      </c>
      <c r="U85" s="368" t="str">
        <f>IF(AND('MAPA DE RIESGOS'!$AP299="Media",'MAPA DE RIESGOS'!$AR299="Leve"),CONCATENATE("R",'MAPA DE RIESGOS'!$H299,"C",'MAPA DE RIESGOS'!$AF299),"")</f>
        <v/>
      </c>
      <c r="V85" s="368" t="str">
        <f>IF(AND('MAPA DE RIESGOS'!$AP300="Media",'MAPA DE RIESGOS'!$AR300="Leve"),CONCATENATE("R",'MAPA DE RIESGOS'!$H300,"C",'MAPA DE RIESGOS'!$AF300),"")</f>
        <v/>
      </c>
      <c r="W85" s="368" t="str">
        <f>IF(AND('MAPA DE RIESGOS'!$AP301="Media",'MAPA DE RIESGOS'!$AR301="Leve"),CONCATENATE("R",'MAPA DE RIESGOS'!$H301,"C",'MAPA DE RIESGOS'!$AF301),"")</f>
        <v/>
      </c>
      <c r="X85" s="368" t="str">
        <f>IF(AND('MAPA DE RIESGOS'!$AP302="Media",'MAPA DE RIESGOS'!$AR302="Leve"),CONCATENATE("R",'MAPA DE RIESGOS'!$H302,"C",'MAPA DE RIESGOS'!$AF302),"")</f>
        <v/>
      </c>
      <c r="Y85" s="368" t="str">
        <f>IF(AND('MAPA DE RIESGOS'!$AP303="Media",'MAPA DE RIESGOS'!$AR303="Leve"),CONCATENATE("R",'MAPA DE RIESGOS'!$H303,"C",'MAPA DE RIESGOS'!$AF303),"")</f>
        <v/>
      </c>
      <c r="Z85" s="368" t="str">
        <f>IF(AND('MAPA DE RIESGOS'!$AP304="Media",'MAPA DE RIESGOS'!$AR304="Leve"),CONCATENATE("R",'MAPA DE RIESGOS'!$H304,"C",'MAPA DE RIESGOS'!$AF304),"")</f>
        <v/>
      </c>
      <c r="AA85" s="368" t="str">
        <f>IF(AND('MAPA DE RIESGOS'!$AP305="Media",'MAPA DE RIESGOS'!$AR305="Leve"),CONCATENATE("R",'MAPA DE RIESGOS'!$H305,"C",'MAPA DE RIESGOS'!$AF305),"")</f>
        <v/>
      </c>
      <c r="AB85" s="367" t="str">
        <f>IF(AND('MAPA DE RIESGOS'!$AP288="Media",'MAPA DE RIESGOS'!$AR288="Menor"),CONCATENATE("R",'MAPA DE RIESGOS'!$H288,"C",'MAPA DE RIESGOS'!$AF288),"")</f>
        <v/>
      </c>
      <c r="AC85" s="368" t="str">
        <f>IF(AND('MAPA DE RIESGOS'!$AP289="Media",'MAPA DE RIESGOS'!$AR289="Menor"),CONCATENATE("R",'MAPA DE RIESGOS'!$H289,"C",'MAPA DE RIESGOS'!$AF289),"")</f>
        <v/>
      </c>
      <c r="AD85" s="368" t="str">
        <f>IF(AND('MAPA DE RIESGOS'!$AP290="Media",'MAPA DE RIESGOS'!$AR290="Menor"),CONCATENATE("R",'MAPA DE RIESGOS'!$H290,"C",'MAPA DE RIESGOS'!$AF290),"")</f>
        <v/>
      </c>
      <c r="AE85" s="368" t="str">
        <f>IF(AND('MAPA DE RIESGOS'!$AP291="Media",'MAPA DE RIESGOS'!$AR291="Menor"),CONCATENATE("R",'MAPA DE RIESGOS'!$H291,"C",'MAPA DE RIESGOS'!$AF291),"")</f>
        <v/>
      </c>
      <c r="AF85" s="368" t="str">
        <f>IF(AND('MAPA DE RIESGOS'!$AP292="Media",'MAPA DE RIESGOS'!$AR292="Menor"),CONCATENATE("R",'MAPA DE RIESGOS'!$H292,"C",'MAPA DE RIESGOS'!$AF292),"")</f>
        <v/>
      </c>
      <c r="AG85" s="368" t="str">
        <f>IF(AND('MAPA DE RIESGOS'!$AP293="Media",'MAPA DE RIESGOS'!$AR293="Menor"),CONCATENATE("R",'MAPA DE RIESGOS'!$H293,"C",'MAPA DE RIESGOS'!$AF293),"")</f>
        <v/>
      </c>
      <c r="AH85" s="368" t="str">
        <f>IF(AND('MAPA DE RIESGOS'!$AP294="Media",'MAPA DE RIESGOS'!$AR294="Menor"),CONCATENATE("R",'MAPA DE RIESGOS'!$H294,"C",'MAPA DE RIESGOS'!$AF294),"")</f>
        <v/>
      </c>
      <c r="AI85" s="368" t="str">
        <f>IF(AND('MAPA DE RIESGOS'!$AP295="Media",'MAPA DE RIESGOS'!$AR295="Menor"),CONCATENATE("R",'MAPA DE RIESGOS'!$H295,"C",'MAPA DE RIESGOS'!$AF295),"")</f>
        <v/>
      </c>
      <c r="AJ85" s="368" t="str">
        <f>IF(AND('MAPA DE RIESGOS'!$AP296="Media",'MAPA DE RIESGOS'!$AR296="Menor"),CONCATENATE("R",'MAPA DE RIESGOS'!$H296,"C",'MAPA DE RIESGOS'!$AF296),"")</f>
        <v/>
      </c>
      <c r="AK85" s="368" t="str">
        <f>IF(AND('MAPA DE RIESGOS'!$AP297="Media",'MAPA DE RIESGOS'!$AR297="Menor"),CONCATENATE("R",'MAPA DE RIESGOS'!$H297,"C",'MAPA DE RIESGOS'!$AF297),"")</f>
        <v/>
      </c>
      <c r="AL85" s="368" t="str">
        <f>IF(AND('MAPA DE RIESGOS'!$AP298="Media",'MAPA DE RIESGOS'!$AR298="Menor"),CONCATENATE("R",'MAPA DE RIESGOS'!$H298,"C",'MAPA DE RIESGOS'!$AF298),"")</f>
        <v/>
      </c>
      <c r="AM85" s="368" t="str">
        <f>IF(AND('MAPA DE RIESGOS'!$AP299="Media",'MAPA DE RIESGOS'!$AR299="Menor"),CONCATENATE("R",'MAPA DE RIESGOS'!$H299,"C",'MAPA DE RIESGOS'!$AF299),"")</f>
        <v/>
      </c>
      <c r="AN85" s="368" t="str">
        <f>IF(AND('MAPA DE RIESGOS'!$AP300="Media",'MAPA DE RIESGOS'!$AR300="Menor"),CONCATENATE("R",'MAPA DE RIESGOS'!$H300,"C",'MAPA DE RIESGOS'!$AF300),"")</f>
        <v/>
      </c>
      <c r="AO85" s="368" t="str">
        <f>IF(AND('MAPA DE RIESGOS'!$AP301="Media",'MAPA DE RIESGOS'!$AR301="Menor"),CONCATENATE("R",'MAPA DE RIESGOS'!$H301,"C",'MAPA DE RIESGOS'!$AF301),"")</f>
        <v/>
      </c>
      <c r="AP85" s="368" t="str">
        <f>IF(AND('MAPA DE RIESGOS'!$AP302="Media",'MAPA DE RIESGOS'!$AR302="Menor"),CONCATENATE("R",'MAPA DE RIESGOS'!$H302,"C",'MAPA DE RIESGOS'!$AF302),"")</f>
        <v/>
      </c>
      <c r="AQ85" s="368" t="str">
        <f>IF(AND('MAPA DE RIESGOS'!$AP303="Media",'MAPA DE RIESGOS'!$AR303="Menor"),CONCATENATE("R",'MAPA DE RIESGOS'!$H303,"C",'MAPA DE RIESGOS'!$AF303),"")</f>
        <v/>
      </c>
      <c r="AR85" s="368" t="str">
        <f>IF(AND('MAPA DE RIESGOS'!$AP304="Media",'MAPA DE RIESGOS'!$AR304="Menor"),CONCATENATE("R",'MAPA DE RIESGOS'!$H304,"C",'MAPA DE RIESGOS'!$AF304),"")</f>
        <v/>
      </c>
      <c r="AS85" s="368" t="str">
        <f>IF(AND('MAPA DE RIESGOS'!$AP305="Media",'MAPA DE RIESGOS'!$AR305="Menor"),CONCATENATE("R",'MAPA DE RIESGOS'!$H305,"C",'MAPA DE RIESGOS'!$AF305),"")</f>
        <v/>
      </c>
      <c r="AT85" s="367" t="str">
        <f>IF(AND('MAPA DE RIESGOS'!$AP288="Media",'MAPA DE RIESGOS'!$AR288="Moderado"),CONCATENATE("R",'MAPA DE RIESGOS'!$H288,"C",'MAPA DE RIESGOS'!$AF288),"")</f>
        <v/>
      </c>
      <c r="AU85" s="368" t="str">
        <f>IF(AND('MAPA DE RIESGOS'!$AP289="Media",'MAPA DE RIESGOS'!$AR289="Moderado"),CONCATENATE("R",'MAPA DE RIESGOS'!$H289,"C",'MAPA DE RIESGOS'!$AF289),"")</f>
        <v/>
      </c>
      <c r="AV85" s="368" t="str">
        <f>IF(AND('MAPA DE RIESGOS'!$AP290="Media",'MAPA DE RIESGOS'!$AR290="Moderado"),CONCATENATE("R",'MAPA DE RIESGOS'!$H290,"C",'MAPA DE RIESGOS'!$AF290),"")</f>
        <v/>
      </c>
      <c r="AW85" s="368" t="str">
        <f>IF(AND('MAPA DE RIESGOS'!$AP291="Media",'MAPA DE RIESGOS'!$AR291="Moderado"),CONCATENATE("R",'MAPA DE RIESGOS'!$H291,"C",'MAPA DE RIESGOS'!$AF291),"")</f>
        <v/>
      </c>
      <c r="AX85" s="368" t="str">
        <f>IF(AND('MAPA DE RIESGOS'!$AP292="Media",'MAPA DE RIESGOS'!$AR292="Moderado"),CONCATENATE("R",'MAPA DE RIESGOS'!$H292,"C",'MAPA DE RIESGOS'!$AF292),"")</f>
        <v/>
      </c>
      <c r="AY85" s="368" t="str">
        <f>IF(AND('MAPA DE RIESGOS'!$AP293="Media",'MAPA DE RIESGOS'!$AR293="Moderado"),CONCATENATE("R",'MAPA DE RIESGOS'!$H293,"C",'MAPA DE RIESGOS'!$AF293),"")</f>
        <v/>
      </c>
      <c r="AZ85" s="368" t="str">
        <f>IF(AND('MAPA DE RIESGOS'!$AP294="Media",'MAPA DE RIESGOS'!$AR294="Moderado"),CONCATENATE("R",'MAPA DE RIESGOS'!$H294,"C",'MAPA DE RIESGOS'!$AF294),"")</f>
        <v/>
      </c>
      <c r="BA85" s="368" t="str">
        <f>IF(AND('MAPA DE RIESGOS'!$AP295="Media",'MAPA DE RIESGOS'!$AR295="Moderado"),CONCATENATE("R",'MAPA DE RIESGOS'!$H295,"C",'MAPA DE RIESGOS'!$AF295),"")</f>
        <v/>
      </c>
      <c r="BB85" s="368" t="str">
        <f>IF(AND('MAPA DE RIESGOS'!$AP296="Media",'MAPA DE RIESGOS'!$AR296="Moderado"),CONCATENATE("R",'MAPA DE RIESGOS'!$H296,"C",'MAPA DE RIESGOS'!$AF296),"")</f>
        <v/>
      </c>
      <c r="BC85" s="368" t="str">
        <f>IF(AND('MAPA DE RIESGOS'!$AP297="Media",'MAPA DE RIESGOS'!$AR297="Moderado"),CONCATENATE("R",'MAPA DE RIESGOS'!$H297,"C",'MAPA DE RIESGOS'!$AF297),"")</f>
        <v/>
      </c>
      <c r="BD85" s="368" t="str">
        <f>IF(AND('MAPA DE RIESGOS'!$AP298="Media",'MAPA DE RIESGOS'!$AR298="Moderado"),CONCATENATE("R",'MAPA DE RIESGOS'!$H298,"C",'MAPA DE RIESGOS'!$AF298),"")</f>
        <v/>
      </c>
      <c r="BE85" s="368" t="str">
        <f>IF(AND('MAPA DE RIESGOS'!$AP299="Media",'MAPA DE RIESGOS'!$AR299="Moderado"),CONCATENATE("R",'MAPA DE RIESGOS'!$H299,"C",'MAPA DE RIESGOS'!$AF299),"")</f>
        <v/>
      </c>
      <c r="BF85" s="368" t="str">
        <f>IF(AND('MAPA DE RIESGOS'!$AP300="Media",'MAPA DE RIESGOS'!$AR300="Moderado"),CONCATENATE("R",'MAPA DE RIESGOS'!$H300,"C",'MAPA DE RIESGOS'!$AF300),"")</f>
        <v/>
      </c>
      <c r="BG85" s="368" t="str">
        <f>IF(AND('MAPA DE RIESGOS'!$AP301="Media",'MAPA DE RIESGOS'!$AR301="Moderado"),CONCATENATE("R",'MAPA DE RIESGOS'!$H301,"C",'MAPA DE RIESGOS'!$AF301),"")</f>
        <v/>
      </c>
      <c r="BH85" s="368" t="str">
        <f>IF(AND('MAPA DE RIESGOS'!$AP302="Media",'MAPA DE RIESGOS'!$AR302="Moderado"),CONCATENATE("R",'MAPA DE RIESGOS'!$H302,"C",'MAPA DE RIESGOS'!$AF302),"")</f>
        <v/>
      </c>
      <c r="BI85" s="368" t="str">
        <f>IF(AND('MAPA DE RIESGOS'!$AP303="Media",'MAPA DE RIESGOS'!$AR303="Moderado"),CONCATENATE("R",'MAPA DE RIESGOS'!$H303,"C",'MAPA DE RIESGOS'!$AF303),"")</f>
        <v/>
      </c>
      <c r="BJ85" s="368" t="str">
        <f>IF(AND('MAPA DE RIESGOS'!$AP304="Media",'MAPA DE RIESGOS'!$AR304="Moderado"),CONCATENATE("R",'MAPA DE RIESGOS'!$H304,"C",'MAPA DE RIESGOS'!$AF304),"")</f>
        <v/>
      </c>
      <c r="BK85" s="369" t="str">
        <f>IF(AND('MAPA DE RIESGOS'!$AP305="Media",'MAPA DE RIESGOS'!$AR305="Moderado"),CONCATENATE("R",'MAPA DE RIESGOS'!$H305,"C",'MAPA DE RIESGOS'!$AF305),"")</f>
        <v/>
      </c>
      <c r="BL85" s="355" t="str">
        <f>IF(AND('MAPA DE RIESGOS'!$AP288="Media",'MAPA DE RIESGOS'!$AR288="Mayor"),CONCATENATE("R",'MAPA DE RIESGOS'!$H288,"C",'MAPA DE RIESGOS'!$AF288),"")</f>
        <v/>
      </c>
      <c r="BM85" s="355" t="str">
        <f>IF(AND('MAPA DE RIESGOS'!$AP289="Media",'MAPA DE RIESGOS'!$AR289="Mayor"),CONCATENATE("R",'MAPA DE RIESGOS'!$H289,"C",'MAPA DE RIESGOS'!$AF289),"")</f>
        <v/>
      </c>
      <c r="BN85" s="355" t="str">
        <f>IF(AND('MAPA DE RIESGOS'!$AP290="Media",'MAPA DE RIESGOS'!$AR290="Mayor"),CONCATENATE("R",'MAPA DE RIESGOS'!$H290,"C",'MAPA DE RIESGOS'!$AF290),"")</f>
        <v/>
      </c>
      <c r="BO85" s="355" t="str">
        <f>IF(AND('MAPA DE RIESGOS'!$AP291="Media",'MAPA DE RIESGOS'!$AR291="Mayor"),CONCATENATE("R",'MAPA DE RIESGOS'!$H291,"C",'MAPA DE RIESGOS'!$AF291),"")</f>
        <v/>
      </c>
      <c r="BP85" s="355" t="str">
        <f>IF(AND('MAPA DE RIESGOS'!$AP292="Media",'MAPA DE RIESGOS'!$AR292="Mayor"),CONCATENATE("R",'MAPA DE RIESGOS'!$H292,"C",'MAPA DE RIESGOS'!$AF292),"")</f>
        <v/>
      </c>
      <c r="BQ85" s="355" t="str">
        <f>IF(AND('MAPA DE RIESGOS'!$AP293="Media",'MAPA DE RIESGOS'!$AR293="Mayor"),CONCATENATE("R",'MAPA DE RIESGOS'!$H293,"C",'MAPA DE RIESGOS'!$AF293),"")</f>
        <v/>
      </c>
      <c r="BR85" s="355" t="str">
        <f>IF(AND('MAPA DE RIESGOS'!$AP294="Media",'MAPA DE RIESGOS'!$AR294="Mayor"),CONCATENATE("R",'MAPA DE RIESGOS'!$H294,"C",'MAPA DE RIESGOS'!$AF294),"")</f>
        <v/>
      </c>
      <c r="BS85" s="355" t="str">
        <f>IF(AND('MAPA DE RIESGOS'!$AP295="Media",'MAPA DE RIESGOS'!$AR295="Mayor"),CONCATENATE("R",'MAPA DE RIESGOS'!$H295,"C",'MAPA DE RIESGOS'!$AF295),"")</f>
        <v/>
      </c>
      <c r="BT85" s="355" t="str">
        <f>IF(AND('MAPA DE RIESGOS'!$AP296="Media",'MAPA DE RIESGOS'!$AR296="Mayor"),CONCATENATE("R",'MAPA DE RIESGOS'!$H296,"C",'MAPA DE RIESGOS'!$AF296),"")</f>
        <v/>
      </c>
      <c r="BU85" s="355" t="str">
        <f>IF(AND('MAPA DE RIESGOS'!$AP297="Media",'MAPA DE RIESGOS'!$AR297="Mayor"),CONCATENATE("R",'MAPA DE RIESGOS'!$H297,"C",'MAPA DE RIESGOS'!$AF297),"")</f>
        <v/>
      </c>
      <c r="BV85" s="355" t="str">
        <f>IF(AND('MAPA DE RIESGOS'!$AP298="Media",'MAPA DE RIESGOS'!$AR298="Mayor"),CONCATENATE("R",'MAPA DE RIESGOS'!$H298,"C",'MAPA DE RIESGOS'!$AF298),"")</f>
        <v/>
      </c>
      <c r="BW85" s="355" t="str">
        <f>IF(AND('MAPA DE RIESGOS'!$AP299="Media",'MAPA DE RIESGOS'!$AR299="Mayor"),CONCATENATE("R",'MAPA DE RIESGOS'!$H299,"C",'MAPA DE RIESGOS'!$AF299),"")</f>
        <v/>
      </c>
      <c r="BX85" s="355" t="str">
        <f>IF(AND('MAPA DE RIESGOS'!$AP300="Media",'MAPA DE RIESGOS'!$AR300="Mayor"),CONCATENATE("R",'MAPA DE RIESGOS'!$H300,"C",'MAPA DE RIESGOS'!$AF300),"")</f>
        <v/>
      </c>
      <c r="BY85" s="355" t="str">
        <f>IF(AND('MAPA DE RIESGOS'!$AP301="Media",'MAPA DE RIESGOS'!$AR301="Mayor"),CONCATENATE("R",'MAPA DE RIESGOS'!$H301,"C",'MAPA DE RIESGOS'!$AF301),"")</f>
        <v/>
      </c>
      <c r="BZ85" s="355" t="str">
        <f>IF(AND('MAPA DE RIESGOS'!$AP302="Media",'MAPA DE RIESGOS'!$AR302="Mayor"),CONCATENATE("R",'MAPA DE RIESGOS'!$H302,"C",'MAPA DE RIESGOS'!$AF302),"")</f>
        <v/>
      </c>
      <c r="CA85" s="355" t="str">
        <f>IF(AND('MAPA DE RIESGOS'!$AP303="Media",'MAPA DE RIESGOS'!$AR303="Mayor"),CONCATENATE("R",'MAPA DE RIESGOS'!$H303,"C",'MAPA DE RIESGOS'!$AF303),"")</f>
        <v/>
      </c>
      <c r="CB85" s="355" t="str">
        <f>IF(AND('MAPA DE RIESGOS'!$AP304="Media",'MAPA DE RIESGOS'!$AR304="Mayor"),CONCATENATE("R",'MAPA DE RIESGOS'!$H304,"C",'MAPA DE RIESGOS'!$AF304),"")</f>
        <v/>
      </c>
      <c r="CC85" s="356" t="str">
        <f>IF(AND('MAPA DE RIESGOS'!$AP305="Media",'MAPA DE RIESGOS'!$AR305="Mayor"),CONCATENATE("R",'MAPA DE RIESGOS'!$H305,"C",'MAPA DE RIESGOS'!$AF305),"")</f>
        <v/>
      </c>
      <c r="CD85" s="357" t="str">
        <f>IF(AND('MAPA DE RIESGOS'!$AP288="Media",'MAPA DE RIESGOS'!$AR288="Catastrófico"),CONCATENATE("R",'MAPA DE RIESGOS'!$H288,"C",'MAPA DE RIESGOS'!$AF288),"")</f>
        <v/>
      </c>
      <c r="CE85" s="357" t="str">
        <f>IF(AND('MAPA DE RIESGOS'!$AP289="Media",'MAPA DE RIESGOS'!$AR289="Catastrófico"),CONCATENATE("R",'MAPA DE RIESGOS'!$H289,"C",'MAPA DE RIESGOS'!$AF289),"")</f>
        <v/>
      </c>
      <c r="CF85" s="357" t="str">
        <f>IF(AND('MAPA DE RIESGOS'!$AP290="Media",'MAPA DE RIESGOS'!$AR290="Catastrófico"),CONCATENATE("R",'MAPA DE RIESGOS'!$H290,"C",'MAPA DE RIESGOS'!$AF290),"")</f>
        <v/>
      </c>
      <c r="CG85" s="357" t="str">
        <f>IF(AND('MAPA DE RIESGOS'!$AP291="Media",'MAPA DE RIESGOS'!$AR291="Catastrófico"),CONCATENATE("R",'MAPA DE RIESGOS'!$H291,"C",'MAPA DE RIESGOS'!$AF291),"")</f>
        <v/>
      </c>
      <c r="CH85" s="357" t="str">
        <f>IF(AND('MAPA DE RIESGOS'!$AP292="Media",'MAPA DE RIESGOS'!$AR292="Catastrófico"),CONCATENATE("R",'MAPA DE RIESGOS'!$H292,"C",'MAPA DE RIESGOS'!$AF292),"")</f>
        <v/>
      </c>
      <c r="CI85" s="357" t="str">
        <f>IF(AND('MAPA DE RIESGOS'!$AP293="Media",'MAPA DE RIESGOS'!$AR293="Catastrófico"),CONCATENATE("R",'MAPA DE RIESGOS'!$H293,"C",'MAPA DE RIESGOS'!$AF293),"")</f>
        <v/>
      </c>
      <c r="CJ85" s="357" t="str">
        <f>IF(AND('MAPA DE RIESGOS'!$AP294="Media",'MAPA DE RIESGOS'!$AR294="Catastrófico"),CONCATENATE("R",'MAPA DE RIESGOS'!$H294,"C",'MAPA DE RIESGOS'!$AF294),"")</f>
        <v/>
      </c>
      <c r="CK85" s="357" t="str">
        <f>IF(AND('MAPA DE RIESGOS'!$AP295="Media",'MAPA DE RIESGOS'!$AR295="Catastrófico"),CONCATENATE("R",'MAPA DE RIESGOS'!$H295,"C",'MAPA DE RIESGOS'!$AF295),"")</f>
        <v/>
      </c>
      <c r="CL85" s="357" t="str">
        <f>IF(AND('MAPA DE RIESGOS'!$AP296="Media",'MAPA DE RIESGOS'!$AR296="Catastrófico"),CONCATENATE("R",'MAPA DE RIESGOS'!$H296,"C",'MAPA DE RIESGOS'!$AF296),"")</f>
        <v/>
      </c>
      <c r="CM85" s="357" t="str">
        <f>IF(AND('MAPA DE RIESGOS'!$AP297="Media",'MAPA DE RIESGOS'!$AR297="Catastrófico"),CONCATENATE("R",'MAPA DE RIESGOS'!$H297,"C",'MAPA DE RIESGOS'!$AF297),"")</f>
        <v/>
      </c>
      <c r="CN85" s="357" t="str">
        <f>IF(AND('MAPA DE RIESGOS'!$AP298="Media",'MAPA DE RIESGOS'!$AR298="Catastrófico"),CONCATENATE("R",'MAPA DE RIESGOS'!$H298,"C",'MAPA DE RIESGOS'!$AF298),"")</f>
        <v/>
      </c>
      <c r="CO85" s="357" t="str">
        <f>IF(AND('MAPA DE RIESGOS'!$AP299="Media",'MAPA DE RIESGOS'!$AR299="Catastrófico"),CONCATENATE("R",'MAPA DE RIESGOS'!$H299,"C",'MAPA DE RIESGOS'!$AF299),"")</f>
        <v/>
      </c>
      <c r="CP85" s="357" t="str">
        <f>IF(AND('MAPA DE RIESGOS'!$AP300="Media",'MAPA DE RIESGOS'!$AR300="Catastrófico"),CONCATENATE("R",'MAPA DE RIESGOS'!$H300,"C",'MAPA DE RIESGOS'!$AF300),"")</f>
        <v/>
      </c>
      <c r="CQ85" s="357" t="str">
        <f>IF(AND('MAPA DE RIESGOS'!$AP301="Media",'MAPA DE RIESGOS'!$AR301="Catastrófico"),CONCATENATE("R",'MAPA DE RIESGOS'!$H301,"C",'MAPA DE RIESGOS'!$AF301),"")</f>
        <v/>
      </c>
      <c r="CR85" s="357" t="str">
        <f>IF(AND('MAPA DE RIESGOS'!$AP302="Media",'MAPA DE RIESGOS'!$AR302="Catastrófico"),CONCATENATE("R",'MAPA DE RIESGOS'!$H302,"C",'MAPA DE RIESGOS'!$AF302),"")</f>
        <v/>
      </c>
      <c r="CS85" s="357" t="str">
        <f>IF(AND('MAPA DE RIESGOS'!$AP303="Media",'MAPA DE RIESGOS'!$AR303="Catastrófico"),CONCATENATE("R",'MAPA DE RIESGOS'!$H303,"C",'MAPA DE RIESGOS'!$AF303),"")</f>
        <v/>
      </c>
      <c r="CT85" s="357" t="str">
        <f>IF(AND('MAPA DE RIESGOS'!$AP304="Media",'MAPA DE RIESGOS'!$AR304="Catastrófico"),CONCATENATE("R",'MAPA DE RIESGOS'!$H304,"C",'MAPA DE RIESGOS'!$AF304),"")</f>
        <v/>
      </c>
      <c r="CU85" s="358" t="str">
        <f>IF(AND('MAPA DE RIESGOS'!$AP305="Media",'MAPA DE RIESGOS'!$AR305="Catastrófico"),CONCATENATE("R",'MAPA DE RIESGOS'!$H305,"C",'MAPA DE RIESGOS'!$AF305),"")</f>
        <v/>
      </c>
      <c r="CV85" s="67"/>
      <c r="CW85" s="906"/>
      <c r="CX85" s="907"/>
      <c r="CY85" s="907"/>
      <c r="CZ85" s="907"/>
      <c r="DA85" s="907"/>
      <c r="DB85" s="908"/>
    </row>
    <row r="86" spans="2:106" ht="32.5" customHeight="1">
      <c r="B86" s="893"/>
      <c r="C86" s="893"/>
      <c r="D86" s="894"/>
      <c r="E86" s="882"/>
      <c r="F86" s="883"/>
      <c r="G86" s="883"/>
      <c r="H86" s="883"/>
      <c r="I86" s="884"/>
      <c r="J86" s="367" t="str">
        <f>IF(AND('MAPA DE RIESGOS'!$AP306="Media",'MAPA DE RIESGOS'!$AR306="Leve"),CONCATENATE("R",'MAPA DE RIESGOS'!$H306,"C",'MAPA DE RIESGOS'!$AF306),"")</f>
        <v/>
      </c>
      <c r="K86" s="368" t="str">
        <f>IF(AND('MAPA DE RIESGOS'!$AP307="Media",'MAPA DE RIESGOS'!$AR307="Leve"),CONCATENATE("R",'MAPA DE RIESGOS'!$H307,"C",'MAPA DE RIESGOS'!$AF307),"")</f>
        <v/>
      </c>
      <c r="L86" s="368" t="str">
        <f>IF(AND('MAPA DE RIESGOS'!$AP308="Media",'MAPA DE RIESGOS'!$AR308="Leve"),CONCATENATE("R",'MAPA DE RIESGOS'!$H308,"C",'MAPA DE RIESGOS'!$AF308),"")</f>
        <v/>
      </c>
      <c r="M86" s="368" t="str">
        <f>IF(AND('MAPA DE RIESGOS'!$AP309="Media",'MAPA DE RIESGOS'!$AR309="Leve"),CONCATENATE("R",'MAPA DE RIESGOS'!$H309,"C",'MAPA DE RIESGOS'!$AF309),"")</f>
        <v/>
      </c>
      <c r="N86" s="368" t="str">
        <f>IF(AND('MAPA DE RIESGOS'!$AP310="Media",'MAPA DE RIESGOS'!$AR310="Leve"),CONCATENATE("R",'MAPA DE RIESGOS'!$H310,"C",'MAPA DE RIESGOS'!$AF310),"")</f>
        <v/>
      </c>
      <c r="O86" s="368" t="str">
        <f>IF(AND('MAPA DE RIESGOS'!$AP311="Media",'MAPA DE RIESGOS'!$AR311="Leve"),CONCATENATE("R",'MAPA DE RIESGOS'!$H311,"C",'MAPA DE RIESGOS'!$AF311),"")</f>
        <v/>
      </c>
      <c r="P86" s="368" t="str">
        <f>IF(AND('MAPA DE RIESGOS'!$AP312="Media",'MAPA DE RIESGOS'!$AR312="Leve"),CONCATENATE("R",'MAPA DE RIESGOS'!$H312,"C",'MAPA DE RIESGOS'!$AF312),"")</f>
        <v/>
      </c>
      <c r="Q86" s="368" t="str">
        <f>IF(AND('MAPA DE RIESGOS'!$AP313="Media",'MAPA DE RIESGOS'!$AR313="Leve"),CONCATENATE("R",'MAPA DE RIESGOS'!$H313,"C",'MAPA DE RIESGOS'!$AF313),"")</f>
        <v/>
      </c>
      <c r="R86" s="368" t="str">
        <f>IF(AND('MAPA DE RIESGOS'!$AP314="Media",'MAPA DE RIESGOS'!$AR314="Leve"),CONCATENATE("R",'MAPA DE RIESGOS'!$H314,"C",'MAPA DE RIESGOS'!$AF314),"")</f>
        <v/>
      </c>
      <c r="S86" s="368" t="str">
        <f>IF(AND('MAPA DE RIESGOS'!$AP315="Media",'MAPA DE RIESGOS'!$AR315="Leve"),CONCATENATE("R",'MAPA DE RIESGOS'!$H315,"C",'MAPA DE RIESGOS'!$AF315),"")</f>
        <v/>
      </c>
      <c r="T86" s="368" t="str">
        <f>IF(AND('MAPA DE RIESGOS'!$AP316="Media",'MAPA DE RIESGOS'!$AR316="Leve"),CONCATENATE("R",'MAPA DE RIESGOS'!$H316,"C",'MAPA DE RIESGOS'!$AF316),"")</f>
        <v/>
      </c>
      <c r="U86" s="368" t="str">
        <f>IF(AND('MAPA DE RIESGOS'!$AP317="Media",'MAPA DE RIESGOS'!$AR317="Leve"),CONCATENATE("R",'MAPA DE RIESGOS'!$H317,"C",'MAPA DE RIESGOS'!$AF317),"")</f>
        <v/>
      </c>
      <c r="V86" s="368" t="str">
        <f>IF(AND('MAPA DE RIESGOS'!$AP318="Media",'MAPA DE RIESGOS'!$AR318="Leve"),CONCATENATE("R",'MAPA DE RIESGOS'!$H318,"C",'MAPA DE RIESGOS'!$AF318),"")</f>
        <v/>
      </c>
      <c r="W86" s="368" t="str">
        <f>IF(AND('MAPA DE RIESGOS'!$AP319="Media",'MAPA DE RIESGOS'!$AR319="Leve"),CONCATENATE("R",'MAPA DE RIESGOS'!$H319,"C",'MAPA DE RIESGOS'!$AF319),"")</f>
        <v/>
      </c>
      <c r="X86" s="368" t="str">
        <f>IF(AND('MAPA DE RIESGOS'!$AP320="Media",'MAPA DE RIESGOS'!$AR320="Leve"),CONCATENATE("R",'MAPA DE RIESGOS'!$H320,"C",'MAPA DE RIESGOS'!$AF320),"")</f>
        <v/>
      </c>
      <c r="Y86" s="368" t="str">
        <f>IF(AND('MAPA DE RIESGOS'!$AP321="Media",'MAPA DE RIESGOS'!$AR321="Leve"),CONCATENATE("R",'MAPA DE RIESGOS'!$H321,"C",'MAPA DE RIESGOS'!$AF321),"")</f>
        <v/>
      </c>
      <c r="Z86" s="368" t="str">
        <f>IF(AND('MAPA DE RIESGOS'!$AP322="Media",'MAPA DE RIESGOS'!$AR322="Leve"),CONCATENATE("R",'MAPA DE RIESGOS'!$H322,"C",'MAPA DE RIESGOS'!$AF322),"")</f>
        <v/>
      </c>
      <c r="AA86" s="368" t="str">
        <f>IF(AND('MAPA DE RIESGOS'!$AP323="Media",'MAPA DE RIESGOS'!$AR323="Leve"),CONCATENATE("R",'MAPA DE RIESGOS'!$H323,"C",'MAPA DE RIESGOS'!$AF323),"")</f>
        <v/>
      </c>
      <c r="AB86" s="367" t="str">
        <f>IF(AND('MAPA DE RIESGOS'!$AP306="Media",'MAPA DE RIESGOS'!$AR306="Menor"),CONCATENATE("R",'MAPA DE RIESGOS'!$H306,"C",'MAPA DE RIESGOS'!$AF306),"")</f>
        <v/>
      </c>
      <c r="AC86" s="368" t="str">
        <f>IF(AND('MAPA DE RIESGOS'!$AP307="Media",'MAPA DE RIESGOS'!$AR307="Menor"),CONCATENATE("R",'MAPA DE RIESGOS'!$H307,"C",'MAPA DE RIESGOS'!$AF307),"")</f>
        <v/>
      </c>
      <c r="AD86" s="368" t="str">
        <f>IF(AND('MAPA DE RIESGOS'!$AP308="Media",'MAPA DE RIESGOS'!$AR308="Menor"),CONCATENATE("R",'MAPA DE RIESGOS'!$H308,"C",'MAPA DE RIESGOS'!$AF308),"")</f>
        <v/>
      </c>
      <c r="AE86" s="368" t="str">
        <f>IF(AND('MAPA DE RIESGOS'!$AP309="Media",'MAPA DE RIESGOS'!$AR309="Menor"),CONCATENATE("R",'MAPA DE RIESGOS'!$H309,"C",'MAPA DE RIESGOS'!$AF309),"")</f>
        <v/>
      </c>
      <c r="AF86" s="368" t="str">
        <f>IF(AND('MAPA DE RIESGOS'!$AP310="Media",'MAPA DE RIESGOS'!$AR310="Menor"),CONCATENATE("R",'MAPA DE RIESGOS'!$H310,"C",'MAPA DE RIESGOS'!$AF310),"")</f>
        <v/>
      </c>
      <c r="AG86" s="368" t="str">
        <f>IF(AND('MAPA DE RIESGOS'!$AP311="Media",'MAPA DE RIESGOS'!$AR311="Menor"),CONCATENATE("R",'MAPA DE RIESGOS'!$H311,"C",'MAPA DE RIESGOS'!$AF311),"")</f>
        <v/>
      </c>
      <c r="AH86" s="368" t="str">
        <f>IF(AND('MAPA DE RIESGOS'!$AP312="Media",'MAPA DE RIESGOS'!$AR312="Menor"),CONCATENATE("R",'MAPA DE RIESGOS'!$H312,"C",'MAPA DE RIESGOS'!$AF312),"")</f>
        <v/>
      </c>
      <c r="AI86" s="368" t="str">
        <f>IF(AND('MAPA DE RIESGOS'!$AP313="Media",'MAPA DE RIESGOS'!$AR313="Menor"),CONCATENATE("R",'MAPA DE RIESGOS'!$H313,"C",'MAPA DE RIESGOS'!$AF313),"")</f>
        <v/>
      </c>
      <c r="AJ86" s="368" t="str">
        <f>IF(AND('MAPA DE RIESGOS'!$AP314="Media",'MAPA DE RIESGOS'!$AR314="Menor"),CONCATENATE("R",'MAPA DE RIESGOS'!$H314,"C",'MAPA DE RIESGOS'!$AF314),"")</f>
        <v/>
      </c>
      <c r="AK86" s="368" t="str">
        <f>IF(AND('MAPA DE RIESGOS'!$AP315="Media",'MAPA DE RIESGOS'!$AR315="Menor"),CONCATENATE("R",'MAPA DE RIESGOS'!$H315,"C",'MAPA DE RIESGOS'!$AF315),"")</f>
        <v/>
      </c>
      <c r="AL86" s="368" t="str">
        <f>IF(AND('MAPA DE RIESGOS'!$AP316="Media",'MAPA DE RIESGOS'!$AR316="Menor"),CONCATENATE("R",'MAPA DE RIESGOS'!$H316,"C",'MAPA DE RIESGOS'!$AF316),"")</f>
        <v/>
      </c>
      <c r="AM86" s="368" t="str">
        <f>IF(AND('MAPA DE RIESGOS'!$AP317="Media",'MAPA DE RIESGOS'!$AR317="Menor"),CONCATENATE("R",'MAPA DE RIESGOS'!$H317,"C",'MAPA DE RIESGOS'!$AF317),"")</f>
        <v/>
      </c>
      <c r="AN86" s="368" t="str">
        <f>IF(AND('MAPA DE RIESGOS'!$AP318="Media",'MAPA DE RIESGOS'!$AR318="Menor"),CONCATENATE("R",'MAPA DE RIESGOS'!$H318,"C",'MAPA DE RIESGOS'!$AF318),"")</f>
        <v/>
      </c>
      <c r="AO86" s="368" t="str">
        <f>IF(AND('MAPA DE RIESGOS'!$AP319="Media",'MAPA DE RIESGOS'!$AR319="Menor"),CONCATENATE("R",'MAPA DE RIESGOS'!$H319,"C",'MAPA DE RIESGOS'!$AF319),"")</f>
        <v/>
      </c>
      <c r="AP86" s="368" t="str">
        <f>IF(AND('MAPA DE RIESGOS'!$AP320="Media",'MAPA DE RIESGOS'!$AR320="Menor"),CONCATENATE("R",'MAPA DE RIESGOS'!$H320,"C",'MAPA DE RIESGOS'!$AF320),"")</f>
        <v/>
      </c>
      <c r="AQ86" s="368" t="str">
        <f>IF(AND('MAPA DE RIESGOS'!$AP321="Media",'MAPA DE RIESGOS'!$AR321="Menor"),CONCATENATE("R",'MAPA DE RIESGOS'!$H321,"C",'MAPA DE RIESGOS'!$AF321),"")</f>
        <v/>
      </c>
      <c r="AR86" s="368" t="str">
        <f>IF(AND('MAPA DE RIESGOS'!$AP322="Media",'MAPA DE RIESGOS'!$AR322="Menor"),CONCATENATE("R",'MAPA DE RIESGOS'!$H322,"C",'MAPA DE RIESGOS'!$AF322),"")</f>
        <v/>
      </c>
      <c r="AS86" s="368" t="str">
        <f>IF(AND('MAPA DE RIESGOS'!$AP323="Media",'MAPA DE RIESGOS'!$AR323="Menor"),CONCATENATE("R",'MAPA DE RIESGOS'!$H323,"C",'MAPA DE RIESGOS'!$AF323),"")</f>
        <v/>
      </c>
      <c r="AT86" s="367" t="str">
        <f>IF(AND('MAPA DE RIESGOS'!$AP306="Media",'MAPA DE RIESGOS'!$AR306="Moderado"),CONCATENATE("R",'MAPA DE RIESGOS'!$H306,"C",'MAPA DE RIESGOS'!$AF306),"")</f>
        <v/>
      </c>
      <c r="AU86" s="368" t="str">
        <f>IF(AND('MAPA DE RIESGOS'!$AP307="Media",'MAPA DE RIESGOS'!$AR307="Moderado"),CONCATENATE("R",'MAPA DE RIESGOS'!$H307,"C",'MAPA DE RIESGOS'!$AF307),"")</f>
        <v/>
      </c>
      <c r="AV86" s="368" t="str">
        <f>IF(AND('MAPA DE RIESGOS'!$AP308="Media",'MAPA DE RIESGOS'!$AR308="Moderado"),CONCATENATE("R",'MAPA DE RIESGOS'!$H308,"C",'MAPA DE RIESGOS'!$AF308),"")</f>
        <v/>
      </c>
      <c r="AW86" s="368" t="str">
        <f>IF(AND('MAPA DE RIESGOS'!$AP309="Media",'MAPA DE RIESGOS'!$AR309="Moderado"),CONCATENATE("R",'MAPA DE RIESGOS'!$H309,"C",'MAPA DE RIESGOS'!$AF309),"")</f>
        <v/>
      </c>
      <c r="AX86" s="368" t="str">
        <f>IF(AND('MAPA DE RIESGOS'!$AP310="Media",'MAPA DE RIESGOS'!$AR310="Moderado"),CONCATENATE("R",'MAPA DE RIESGOS'!$H310,"C",'MAPA DE RIESGOS'!$AF310),"")</f>
        <v/>
      </c>
      <c r="AY86" s="368" t="str">
        <f>IF(AND('MAPA DE RIESGOS'!$AP311="Media",'MAPA DE RIESGOS'!$AR311="Moderado"),CONCATENATE("R",'MAPA DE RIESGOS'!$H311,"C",'MAPA DE RIESGOS'!$AF311),"")</f>
        <v/>
      </c>
      <c r="AZ86" s="368" t="str">
        <f>IF(AND('MAPA DE RIESGOS'!$AP312="Media",'MAPA DE RIESGOS'!$AR312="Moderado"),CONCATENATE("R",'MAPA DE RIESGOS'!$H312,"C",'MAPA DE RIESGOS'!$AF312),"")</f>
        <v/>
      </c>
      <c r="BA86" s="368" t="str">
        <f>IF(AND('MAPA DE RIESGOS'!$AP313="Media",'MAPA DE RIESGOS'!$AR313="Moderado"),CONCATENATE("R",'MAPA DE RIESGOS'!$H313,"C",'MAPA DE RIESGOS'!$AF313),"")</f>
        <v/>
      </c>
      <c r="BB86" s="368" t="str">
        <f>IF(AND('MAPA DE RIESGOS'!$AP314="Media",'MAPA DE RIESGOS'!$AR314="Moderado"),CONCATENATE("R",'MAPA DE RIESGOS'!$H314,"C",'MAPA DE RIESGOS'!$AF314),"")</f>
        <v/>
      </c>
      <c r="BC86" s="368" t="str">
        <f>IF(AND('MAPA DE RIESGOS'!$AP315="Media",'MAPA DE RIESGOS'!$AR315="Moderado"),CONCATENATE("R",'MAPA DE RIESGOS'!$H315,"C",'MAPA DE RIESGOS'!$AF315),"")</f>
        <v/>
      </c>
      <c r="BD86" s="368" t="str">
        <f>IF(AND('MAPA DE RIESGOS'!$AP316="Media",'MAPA DE RIESGOS'!$AR316="Moderado"),CONCATENATE("R",'MAPA DE RIESGOS'!$H316,"C",'MAPA DE RIESGOS'!$AF316),"")</f>
        <v/>
      </c>
      <c r="BE86" s="368" t="str">
        <f>IF(AND('MAPA DE RIESGOS'!$AP317="Media",'MAPA DE RIESGOS'!$AR317="Moderado"),CONCATENATE("R",'MAPA DE RIESGOS'!$H317,"C",'MAPA DE RIESGOS'!$AF317),"")</f>
        <v/>
      </c>
      <c r="BF86" s="368" t="str">
        <f>IF(AND('MAPA DE RIESGOS'!$AP318="Media",'MAPA DE RIESGOS'!$AR318="Moderado"),CONCATENATE("R",'MAPA DE RIESGOS'!$H318,"C",'MAPA DE RIESGOS'!$AF318),"")</f>
        <v/>
      </c>
      <c r="BG86" s="368" t="str">
        <f>IF(AND('MAPA DE RIESGOS'!$AP319="Media",'MAPA DE RIESGOS'!$AR319="Moderado"),CONCATENATE("R",'MAPA DE RIESGOS'!$H319,"C",'MAPA DE RIESGOS'!$AF319),"")</f>
        <v/>
      </c>
      <c r="BH86" s="368" t="str">
        <f>IF(AND('MAPA DE RIESGOS'!$AP320="Media",'MAPA DE RIESGOS'!$AR320="Moderado"),CONCATENATE("R",'MAPA DE RIESGOS'!$H320,"C",'MAPA DE RIESGOS'!$AF320),"")</f>
        <v/>
      </c>
      <c r="BI86" s="368" t="str">
        <f>IF(AND('MAPA DE RIESGOS'!$AP321="Media",'MAPA DE RIESGOS'!$AR321="Moderado"),CONCATENATE("R",'MAPA DE RIESGOS'!$H321,"C",'MAPA DE RIESGOS'!$AF321),"")</f>
        <v/>
      </c>
      <c r="BJ86" s="368" t="str">
        <f>IF(AND('MAPA DE RIESGOS'!$AP322="Media",'MAPA DE RIESGOS'!$AR322="Moderado"),CONCATENATE("R",'MAPA DE RIESGOS'!$H322,"C",'MAPA DE RIESGOS'!$AF322),"")</f>
        <v/>
      </c>
      <c r="BK86" s="369" t="str">
        <f>IF(AND('MAPA DE RIESGOS'!$AP323="Media",'MAPA DE RIESGOS'!$AR323="Moderado"),CONCATENATE("R",'MAPA DE RIESGOS'!$H323,"C",'MAPA DE RIESGOS'!$AF323),"")</f>
        <v/>
      </c>
      <c r="BL86" s="355" t="str">
        <f>IF(AND('MAPA DE RIESGOS'!$AP306="Media",'MAPA DE RIESGOS'!$AR306="Mayor"),CONCATENATE("R",'MAPA DE RIESGOS'!$H306,"C",'MAPA DE RIESGOS'!$AF306),"")</f>
        <v/>
      </c>
      <c r="BM86" s="355" t="str">
        <f>IF(AND('MAPA DE RIESGOS'!$AP307="Media",'MAPA DE RIESGOS'!$AR307="Mayor"),CONCATENATE("R",'MAPA DE RIESGOS'!$H307,"C",'MAPA DE RIESGOS'!$AF307),"")</f>
        <v/>
      </c>
      <c r="BN86" s="355" t="str">
        <f>IF(AND('MAPA DE RIESGOS'!$AP308="Media",'MAPA DE RIESGOS'!$AR308="Mayor"),CONCATENATE("R",'MAPA DE RIESGOS'!$H308,"C",'MAPA DE RIESGOS'!$AF308),"")</f>
        <v/>
      </c>
      <c r="BO86" s="355" t="str">
        <f>IF(AND('MAPA DE RIESGOS'!$AP309="Media",'MAPA DE RIESGOS'!$AR309="Mayor"),CONCATENATE("R",'MAPA DE RIESGOS'!$H309,"C",'MAPA DE RIESGOS'!$AF309),"")</f>
        <v/>
      </c>
      <c r="BP86" s="355" t="str">
        <f>IF(AND('MAPA DE RIESGOS'!$AP310="Media",'MAPA DE RIESGOS'!$AR310="Mayor"),CONCATENATE("R",'MAPA DE RIESGOS'!$H310,"C",'MAPA DE RIESGOS'!$AF310),"")</f>
        <v/>
      </c>
      <c r="BQ86" s="355" t="str">
        <f>IF(AND('MAPA DE RIESGOS'!$AP311="Media",'MAPA DE RIESGOS'!$AR311="Mayor"),CONCATENATE("R",'MAPA DE RIESGOS'!$H311,"C",'MAPA DE RIESGOS'!$AF311),"")</f>
        <v/>
      </c>
      <c r="BR86" s="355" t="str">
        <f>IF(AND('MAPA DE RIESGOS'!$AP312="Media",'MAPA DE RIESGOS'!$AR312="Mayor"),CONCATENATE("R",'MAPA DE RIESGOS'!$H312,"C",'MAPA DE RIESGOS'!$AF312),"")</f>
        <v/>
      </c>
      <c r="BS86" s="355" t="str">
        <f>IF(AND('MAPA DE RIESGOS'!$AP313="Media",'MAPA DE RIESGOS'!$AR313="Mayor"),CONCATENATE("R",'MAPA DE RIESGOS'!$H313,"C",'MAPA DE RIESGOS'!$AF313),"")</f>
        <v/>
      </c>
      <c r="BT86" s="355" t="str">
        <f>IF(AND('MAPA DE RIESGOS'!$AP314="Media",'MAPA DE RIESGOS'!$AR314="Mayor"),CONCATENATE("R",'MAPA DE RIESGOS'!$H314,"C",'MAPA DE RIESGOS'!$AF314),"")</f>
        <v/>
      </c>
      <c r="BU86" s="355" t="str">
        <f>IF(AND('MAPA DE RIESGOS'!$AP315="Media",'MAPA DE RIESGOS'!$AR315="Mayor"),CONCATENATE("R",'MAPA DE RIESGOS'!$H315,"C",'MAPA DE RIESGOS'!$AF315),"")</f>
        <v/>
      </c>
      <c r="BV86" s="355" t="str">
        <f>IF(AND('MAPA DE RIESGOS'!$AP316="Media",'MAPA DE RIESGOS'!$AR316="Mayor"),CONCATENATE("R",'MAPA DE RIESGOS'!$H316,"C",'MAPA DE RIESGOS'!$AF316),"")</f>
        <v/>
      </c>
      <c r="BW86" s="355" t="str">
        <f>IF(AND('MAPA DE RIESGOS'!$AP317="Media",'MAPA DE RIESGOS'!$AR317="Mayor"),CONCATENATE("R",'MAPA DE RIESGOS'!$H317,"C",'MAPA DE RIESGOS'!$AF317),"")</f>
        <v/>
      </c>
      <c r="BX86" s="355" t="str">
        <f>IF(AND('MAPA DE RIESGOS'!$AP318="Media",'MAPA DE RIESGOS'!$AR318="Mayor"),CONCATENATE("R",'MAPA DE RIESGOS'!$H318,"C",'MAPA DE RIESGOS'!$AF318),"")</f>
        <v/>
      </c>
      <c r="BY86" s="355" t="str">
        <f>IF(AND('MAPA DE RIESGOS'!$AP319="Media",'MAPA DE RIESGOS'!$AR319="Mayor"),CONCATENATE("R",'MAPA DE RIESGOS'!$H319,"C",'MAPA DE RIESGOS'!$AF319),"")</f>
        <v/>
      </c>
      <c r="BZ86" s="355" t="str">
        <f>IF(AND('MAPA DE RIESGOS'!$AP320="Media",'MAPA DE RIESGOS'!$AR320="Mayor"),CONCATENATE("R",'MAPA DE RIESGOS'!$H320,"C",'MAPA DE RIESGOS'!$AF320),"")</f>
        <v/>
      </c>
      <c r="CA86" s="355" t="str">
        <f>IF(AND('MAPA DE RIESGOS'!$AP321="Media",'MAPA DE RIESGOS'!$AR321="Mayor"),CONCATENATE("R",'MAPA DE RIESGOS'!$H321,"C",'MAPA DE RIESGOS'!$AF321),"")</f>
        <v/>
      </c>
      <c r="CB86" s="355" t="str">
        <f>IF(AND('MAPA DE RIESGOS'!$AP322="Media",'MAPA DE RIESGOS'!$AR322="Mayor"),CONCATENATE("R",'MAPA DE RIESGOS'!$H322,"C",'MAPA DE RIESGOS'!$AF322),"")</f>
        <v/>
      </c>
      <c r="CC86" s="356" t="str">
        <f>IF(AND('MAPA DE RIESGOS'!$AP323="Media",'MAPA DE RIESGOS'!$AR323="Mayor"),CONCATENATE("R",'MAPA DE RIESGOS'!$H323,"C",'MAPA DE RIESGOS'!$AF323),"")</f>
        <v/>
      </c>
      <c r="CD86" s="357" t="str">
        <f>IF(AND('MAPA DE RIESGOS'!$AP306="Media",'MAPA DE RIESGOS'!$AR306="Catastrófico"),CONCATENATE("R",'MAPA DE RIESGOS'!$H306,"C",'MAPA DE RIESGOS'!$AF306),"")</f>
        <v/>
      </c>
      <c r="CE86" s="357" t="str">
        <f>IF(AND('MAPA DE RIESGOS'!$AP307="Media",'MAPA DE RIESGOS'!$AR307="Catastrófico"),CONCATENATE("R",'MAPA DE RIESGOS'!$H307,"C",'MAPA DE RIESGOS'!$AF307),"")</f>
        <v/>
      </c>
      <c r="CF86" s="357" t="str">
        <f>IF(AND('MAPA DE RIESGOS'!$AP308="Media",'MAPA DE RIESGOS'!$AR308="Catastrófico"),CONCATENATE("R",'MAPA DE RIESGOS'!$H308,"C",'MAPA DE RIESGOS'!$AF308),"")</f>
        <v/>
      </c>
      <c r="CG86" s="357" t="str">
        <f>IF(AND('MAPA DE RIESGOS'!$AP309="Media",'MAPA DE RIESGOS'!$AR309="Catastrófico"),CONCATENATE("R",'MAPA DE RIESGOS'!$H309,"C",'MAPA DE RIESGOS'!$AF309),"")</f>
        <v/>
      </c>
      <c r="CH86" s="357" t="str">
        <f>IF(AND('MAPA DE RIESGOS'!$AP310="Media",'MAPA DE RIESGOS'!$AR310="Catastrófico"),CONCATENATE("R",'MAPA DE RIESGOS'!$H310,"C",'MAPA DE RIESGOS'!$AF310),"")</f>
        <v/>
      </c>
      <c r="CI86" s="357" t="str">
        <f>IF(AND('MAPA DE RIESGOS'!$AP311="Media",'MAPA DE RIESGOS'!$AR311="Catastrófico"),CONCATENATE("R",'MAPA DE RIESGOS'!$H311,"C",'MAPA DE RIESGOS'!$AF311),"")</f>
        <v/>
      </c>
      <c r="CJ86" s="357" t="str">
        <f>IF(AND('MAPA DE RIESGOS'!$AP312="Media",'MAPA DE RIESGOS'!$AR312="Catastrófico"),CONCATENATE("R",'MAPA DE RIESGOS'!$H312,"C",'MAPA DE RIESGOS'!$AF312),"")</f>
        <v/>
      </c>
      <c r="CK86" s="357" t="str">
        <f>IF(AND('MAPA DE RIESGOS'!$AP313="Media",'MAPA DE RIESGOS'!$AR313="Catastrófico"),CONCATENATE("R",'MAPA DE RIESGOS'!$H313,"C",'MAPA DE RIESGOS'!$AF313),"")</f>
        <v/>
      </c>
      <c r="CL86" s="357" t="str">
        <f>IF(AND('MAPA DE RIESGOS'!$AP314="Media",'MAPA DE RIESGOS'!$AR314="Catastrófico"),CONCATENATE("R",'MAPA DE RIESGOS'!$H314,"C",'MAPA DE RIESGOS'!$AF314),"")</f>
        <v/>
      </c>
      <c r="CM86" s="357" t="str">
        <f>IF(AND('MAPA DE RIESGOS'!$AP315="Media",'MAPA DE RIESGOS'!$AR315="Catastrófico"),CONCATENATE("R",'MAPA DE RIESGOS'!$H315,"C",'MAPA DE RIESGOS'!$AF315),"")</f>
        <v/>
      </c>
      <c r="CN86" s="357" t="str">
        <f>IF(AND('MAPA DE RIESGOS'!$AP316="Media",'MAPA DE RIESGOS'!$AR316="Catastrófico"),CONCATENATE("R",'MAPA DE RIESGOS'!$H316,"C",'MAPA DE RIESGOS'!$AF316),"")</f>
        <v/>
      </c>
      <c r="CO86" s="357" t="str">
        <f>IF(AND('MAPA DE RIESGOS'!$AP317="Media",'MAPA DE RIESGOS'!$AR317="Catastrófico"),CONCATENATE("R",'MAPA DE RIESGOS'!$H317,"C",'MAPA DE RIESGOS'!$AF317),"")</f>
        <v/>
      </c>
      <c r="CP86" s="357" t="str">
        <f>IF(AND('MAPA DE RIESGOS'!$AP318="Media",'MAPA DE RIESGOS'!$AR318="Catastrófico"),CONCATENATE("R",'MAPA DE RIESGOS'!$H318,"C",'MAPA DE RIESGOS'!$AF318),"")</f>
        <v/>
      </c>
      <c r="CQ86" s="357" t="str">
        <f>IF(AND('MAPA DE RIESGOS'!$AP319="Media",'MAPA DE RIESGOS'!$AR319="Catastrófico"),CONCATENATE("R",'MAPA DE RIESGOS'!$H319,"C",'MAPA DE RIESGOS'!$AF319),"")</f>
        <v/>
      </c>
      <c r="CR86" s="357" t="str">
        <f>IF(AND('MAPA DE RIESGOS'!$AP320="Media",'MAPA DE RIESGOS'!$AR320="Catastrófico"),CONCATENATE("R",'MAPA DE RIESGOS'!$H320,"C",'MAPA DE RIESGOS'!$AF320),"")</f>
        <v/>
      </c>
      <c r="CS86" s="357" t="str">
        <f>IF(AND('MAPA DE RIESGOS'!$AP321="Media",'MAPA DE RIESGOS'!$AR321="Catastrófico"),CONCATENATE("R",'MAPA DE RIESGOS'!$H321,"C",'MAPA DE RIESGOS'!$AF321),"")</f>
        <v/>
      </c>
      <c r="CT86" s="357" t="str">
        <f>IF(AND('MAPA DE RIESGOS'!$AP322="Media",'MAPA DE RIESGOS'!$AR322="Catastrófico"),CONCATENATE("R",'MAPA DE RIESGOS'!$H322,"C",'MAPA DE RIESGOS'!$AF322),"")</f>
        <v/>
      </c>
      <c r="CU86" s="358" t="str">
        <f>IF(AND('MAPA DE RIESGOS'!$AP323="Media",'MAPA DE RIESGOS'!$AR323="Catastrófico"),CONCATENATE("R",'MAPA DE RIESGOS'!$H323,"C",'MAPA DE RIESGOS'!$AF323),"")</f>
        <v/>
      </c>
      <c r="CV86" s="67"/>
      <c r="CW86" s="906"/>
      <c r="CX86" s="907"/>
      <c r="CY86" s="907"/>
      <c r="CZ86" s="907"/>
      <c r="DA86" s="907"/>
      <c r="DB86" s="908"/>
    </row>
    <row r="87" spans="2:106" ht="32.5" customHeight="1">
      <c r="B87" s="893"/>
      <c r="C87" s="893"/>
      <c r="D87" s="894"/>
      <c r="E87" s="882"/>
      <c r="F87" s="883"/>
      <c r="G87" s="883"/>
      <c r="H87" s="883"/>
      <c r="I87" s="884"/>
      <c r="J87" s="367" t="str">
        <f>IF(AND('MAPA DE RIESGOS'!$AP324="Media",'MAPA DE RIESGOS'!$AR324="Leve"),CONCATENATE("R",'MAPA DE RIESGOS'!$H324,"C",'MAPA DE RIESGOS'!$AF324),"")</f>
        <v/>
      </c>
      <c r="K87" s="368" t="str">
        <f>IF(AND('MAPA DE RIESGOS'!$AP325="Media",'MAPA DE RIESGOS'!$AR325="Leve"),CONCATENATE("R",'MAPA DE RIESGOS'!$H325,"C",'MAPA DE RIESGOS'!$AF325),"")</f>
        <v/>
      </c>
      <c r="L87" s="368" t="str">
        <f>IF(AND('MAPA DE RIESGOS'!$AP326="Media",'MAPA DE RIESGOS'!$AR326="Leve"),CONCATENATE("R",'MAPA DE RIESGOS'!$H326,"C",'MAPA DE RIESGOS'!$AF326),"")</f>
        <v/>
      </c>
      <c r="M87" s="368" t="str">
        <f>IF(AND('MAPA DE RIESGOS'!$AP327="Media",'MAPA DE RIESGOS'!$AR327="Leve"),CONCATENATE("R",'MAPA DE RIESGOS'!$H327,"C",'MAPA DE RIESGOS'!$AF327),"")</f>
        <v/>
      </c>
      <c r="N87" s="368" t="str">
        <f>IF(AND('MAPA DE RIESGOS'!$AP328="Media",'MAPA DE RIESGOS'!$AR328="Leve"),CONCATENATE("R",'MAPA DE RIESGOS'!$H328,"C",'MAPA DE RIESGOS'!$AF328),"")</f>
        <v/>
      </c>
      <c r="O87" s="368" t="str">
        <f>IF(AND('MAPA DE RIESGOS'!$AP329="Media",'MAPA DE RIESGOS'!$AR329="Leve"),CONCATENATE("R",'MAPA DE RIESGOS'!$H329,"C",'MAPA DE RIESGOS'!$AF329),"")</f>
        <v/>
      </c>
      <c r="P87" s="368" t="str">
        <f>IF(AND('MAPA DE RIESGOS'!$AP330="Media",'MAPA DE RIESGOS'!$AR330="Leve"),CONCATENATE("R",'MAPA DE RIESGOS'!$H330,"C",'MAPA DE RIESGOS'!$AF330),"")</f>
        <v/>
      </c>
      <c r="Q87" s="368" t="str">
        <f>IF(AND('MAPA DE RIESGOS'!$AP331="Media",'MAPA DE RIESGOS'!$AR331="Leve"),CONCATENATE("R",'MAPA DE RIESGOS'!$H331,"C",'MAPA DE RIESGOS'!$AF331),"")</f>
        <v/>
      </c>
      <c r="R87" s="368" t="str">
        <f>IF(AND('MAPA DE RIESGOS'!$AP332="Media",'MAPA DE RIESGOS'!$AR332="Leve"),CONCATENATE("R",'MAPA DE RIESGOS'!$H332,"C",'MAPA DE RIESGOS'!$AF332),"")</f>
        <v/>
      </c>
      <c r="S87" s="368" t="str">
        <f>IF(AND('MAPA DE RIESGOS'!$AP333="Media",'MAPA DE RIESGOS'!$AR333="Leve"),CONCATENATE("R",'MAPA DE RIESGOS'!$H333,"C",'MAPA DE RIESGOS'!$AF333),"")</f>
        <v/>
      </c>
      <c r="T87" s="368" t="str">
        <f>IF(AND('MAPA DE RIESGOS'!$AP334="Media",'MAPA DE RIESGOS'!$AR334="Leve"),CONCATENATE("R",'MAPA DE RIESGOS'!$H334,"C",'MAPA DE RIESGOS'!$AF334),"")</f>
        <v/>
      </c>
      <c r="U87" s="368" t="str">
        <f>IF(AND('MAPA DE RIESGOS'!$AP335="Media",'MAPA DE RIESGOS'!$AR335="Leve"),CONCATENATE("R",'MAPA DE RIESGOS'!$H335,"C",'MAPA DE RIESGOS'!$AF335),"")</f>
        <v/>
      </c>
      <c r="V87" s="368" t="str">
        <f>IF(AND('MAPA DE RIESGOS'!$AP336="Media",'MAPA DE RIESGOS'!$AR336="Leve"),CONCATENATE("R",'MAPA DE RIESGOS'!$H336,"C",'MAPA DE RIESGOS'!$AF336),"")</f>
        <v/>
      </c>
      <c r="W87" s="368" t="str">
        <f>IF(AND('MAPA DE RIESGOS'!$AP337="Media",'MAPA DE RIESGOS'!$AR337="Leve"),CONCATENATE("R",'MAPA DE RIESGOS'!$H337,"C",'MAPA DE RIESGOS'!$AF337),"")</f>
        <v/>
      </c>
      <c r="X87" s="368" t="str">
        <f>IF(AND('MAPA DE RIESGOS'!$AP338="Media",'MAPA DE RIESGOS'!$AR338="Leve"),CONCATENATE("R",'MAPA DE RIESGOS'!$H338,"C",'MAPA DE RIESGOS'!$AF338),"")</f>
        <v/>
      </c>
      <c r="Y87" s="368" t="str">
        <f>IF(AND('MAPA DE RIESGOS'!$AP339="Media",'MAPA DE RIESGOS'!$AR339="Leve"),CONCATENATE("R",'MAPA DE RIESGOS'!$H339,"C",'MAPA DE RIESGOS'!$AF339),"")</f>
        <v/>
      </c>
      <c r="Z87" s="368" t="str">
        <f>IF(AND('MAPA DE RIESGOS'!$AP340="Media",'MAPA DE RIESGOS'!$AR340="Leve"),CONCATENATE("R",'MAPA DE RIESGOS'!$H340,"C",'MAPA DE RIESGOS'!$AF340),"")</f>
        <v/>
      </c>
      <c r="AA87" s="368" t="str">
        <f>IF(AND('MAPA DE RIESGOS'!$AP341="Media",'MAPA DE RIESGOS'!$AR341="Leve"),CONCATENATE("R",'MAPA DE RIESGOS'!$H341,"C",'MAPA DE RIESGOS'!$AF341),"")</f>
        <v/>
      </c>
      <c r="AB87" s="367" t="str">
        <f>IF(AND('MAPA DE RIESGOS'!$AP324="Media",'MAPA DE RIESGOS'!$AR324="Menor"),CONCATENATE("R",'MAPA DE RIESGOS'!$H324,"C",'MAPA DE RIESGOS'!$AF324),"")</f>
        <v/>
      </c>
      <c r="AC87" s="368" t="str">
        <f>IF(AND('MAPA DE RIESGOS'!$AP325="Media",'MAPA DE RIESGOS'!$AR325="Menor"),CONCATENATE("R",'MAPA DE RIESGOS'!$H325,"C",'MAPA DE RIESGOS'!$AF325),"")</f>
        <v/>
      </c>
      <c r="AD87" s="368" t="str">
        <f>IF(AND('MAPA DE RIESGOS'!$AP326="Media",'MAPA DE RIESGOS'!$AR326="Menor"),CONCATENATE("R",'MAPA DE RIESGOS'!$H326,"C",'MAPA DE RIESGOS'!$AF326),"")</f>
        <v/>
      </c>
      <c r="AE87" s="368" t="str">
        <f>IF(AND('MAPA DE RIESGOS'!$AP327="Media",'MAPA DE RIESGOS'!$AR327="Menor"),CONCATENATE("R",'MAPA DE RIESGOS'!$H327,"C",'MAPA DE RIESGOS'!$AF327),"")</f>
        <v/>
      </c>
      <c r="AF87" s="368" t="str">
        <f>IF(AND('MAPA DE RIESGOS'!$AP328="Media",'MAPA DE RIESGOS'!$AR328="Menor"),CONCATENATE("R",'MAPA DE RIESGOS'!$H328,"C",'MAPA DE RIESGOS'!$AF328),"")</f>
        <v/>
      </c>
      <c r="AG87" s="368" t="str">
        <f>IF(AND('MAPA DE RIESGOS'!$AP329="Media",'MAPA DE RIESGOS'!$AR329="Menor"),CONCATENATE("R",'MAPA DE RIESGOS'!$H329,"C",'MAPA DE RIESGOS'!$AF329),"")</f>
        <v/>
      </c>
      <c r="AH87" s="368" t="str">
        <f>IF(AND('MAPA DE RIESGOS'!$AP330="Media",'MAPA DE RIESGOS'!$AR330="Menor"),CONCATENATE("R",'MAPA DE RIESGOS'!$H330,"C",'MAPA DE RIESGOS'!$AF330),"")</f>
        <v/>
      </c>
      <c r="AI87" s="368" t="str">
        <f>IF(AND('MAPA DE RIESGOS'!$AP331="Media",'MAPA DE RIESGOS'!$AR331="Menor"),CONCATENATE("R",'MAPA DE RIESGOS'!$H331,"C",'MAPA DE RIESGOS'!$AF331),"")</f>
        <v/>
      </c>
      <c r="AJ87" s="368" t="str">
        <f>IF(AND('MAPA DE RIESGOS'!$AP332="Media",'MAPA DE RIESGOS'!$AR332="Menor"),CONCATENATE("R",'MAPA DE RIESGOS'!$H332,"C",'MAPA DE RIESGOS'!$AF332),"")</f>
        <v/>
      </c>
      <c r="AK87" s="368" t="str">
        <f>IF(AND('MAPA DE RIESGOS'!$AP333="Media",'MAPA DE RIESGOS'!$AR333="Menor"),CONCATENATE("R",'MAPA DE RIESGOS'!$H333,"C",'MAPA DE RIESGOS'!$AF333),"")</f>
        <v/>
      </c>
      <c r="AL87" s="368" t="str">
        <f>IF(AND('MAPA DE RIESGOS'!$AP334="Media",'MAPA DE RIESGOS'!$AR334="Menor"),CONCATENATE("R",'MAPA DE RIESGOS'!$H334,"C",'MAPA DE RIESGOS'!$AF334),"")</f>
        <v/>
      </c>
      <c r="AM87" s="368" t="str">
        <f>IF(AND('MAPA DE RIESGOS'!$AP335="Media",'MAPA DE RIESGOS'!$AR335="Menor"),CONCATENATE("R",'MAPA DE RIESGOS'!$H335,"C",'MAPA DE RIESGOS'!$AF335),"")</f>
        <v/>
      </c>
      <c r="AN87" s="368" t="str">
        <f>IF(AND('MAPA DE RIESGOS'!$AP336="Media",'MAPA DE RIESGOS'!$AR336="Menor"),CONCATENATE("R",'MAPA DE RIESGOS'!$H336,"C",'MAPA DE RIESGOS'!$AF336),"")</f>
        <v/>
      </c>
      <c r="AO87" s="368" t="str">
        <f>IF(AND('MAPA DE RIESGOS'!$AP337="Media",'MAPA DE RIESGOS'!$AR337="Menor"),CONCATENATE("R",'MAPA DE RIESGOS'!$H337,"C",'MAPA DE RIESGOS'!$AF337),"")</f>
        <v/>
      </c>
      <c r="AP87" s="368" t="str">
        <f>IF(AND('MAPA DE RIESGOS'!$AP338="Media",'MAPA DE RIESGOS'!$AR338="Menor"),CONCATENATE("R",'MAPA DE RIESGOS'!$H338,"C",'MAPA DE RIESGOS'!$AF338),"")</f>
        <v/>
      </c>
      <c r="AQ87" s="368" t="str">
        <f>IF(AND('MAPA DE RIESGOS'!$AP339="Media",'MAPA DE RIESGOS'!$AR339="Menor"),CONCATENATE("R",'MAPA DE RIESGOS'!$H339,"C",'MAPA DE RIESGOS'!$AF339),"")</f>
        <v/>
      </c>
      <c r="AR87" s="368" t="str">
        <f>IF(AND('MAPA DE RIESGOS'!$AP340="Media",'MAPA DE RIESGOS'!$AR340="Menor"),CONCATENATE("R",'MAPA DE RIESGOS'!$H340,"C",'MAPA DE RIESGOS'!$AF340),"")</f>
        <v/>
      </c>
      <c r="AS87" s="368" t="str">
        <f>IF(AND('MAPA DE RIESGOS'!$AP341="Media",'MAPA DE RIESGOS'!$AR341="Menor"),CONCATENATE("R",'MAPA DE RIESGOS'!$H341,"C",'MAPA DE RIESGOS'!$AF341),"")</f>
        <v/>
      </c>
      <c r="AT87" s="367" t="str">
        <f>IF(AND('MAPA DE RIESGOS'!$AP324="Media",'MAPA DE RIESGOS'!$AR324="Moderado"),CONCATENATE("R",'MAPA DE RIESGOS'!$H324,"C",'MAPA DE RIESGOS'!$AF324),"")</f>
        <v/>
      </c>
      <c r="AU87" s="368" t="str">
        <f>IF(AND('MAPA DE RIESGOS'!$AP325="Media",'MAPA DE RIESGOS'!$AR325="Moderado"),CONCATENATE("R",'MAPA DE RIESGOS'!$H325,"C",'MAPA DE RIESGOS'!$AF325),"")</f>
        <v/>
      </c>
      <c r="AV87" s="368" t="str">
        <f>IF(AND('MAPA DE RIESGOS'!$AP326="Media",'MAPA DE RIESGOS'!$AR326="Moderado"),CONCATENATE("R",'MAPA DE RIESGOS'!$H326,"C",'MAPA DE RIESGOS'!$AF326),"")</f>
        <v/>
      </c>
      <c r="AW87" s="368" t="str">
        <f>IF(AND('MAPA DE RIESGOS'!$AP327="Media",'MAPA DE RIESGOS'!$AR327="Moderado"),CONCATENATE("R",'MAPA DE RIESGOS'!$H327,"C",'MAPA DE RIESGOS'!$AF327),"")</f>
        <v/>
      </c>
      <c r="AX87" s="368" t="str">
        <f>IF(AND('MAPA DE RIESGOS'!$AP328="Media",'MAPA DE RIESGOS'!$AR328="Moderado"),CONCATENATE("R",'MAPA DE RIESGOS'!$H328,"C",'MAPA DE RIESGOS'!$AF328),"")</f>
        <v/>
      </c>
      <c r="AY87" s="368" t="str">
        <f>IF(AND('MAPA DE RIESGOS'!$AP329="Media",'MAPA DE RIESGOS'!$AR329="Moderado"),CONCATENATE("R",'MAPA DE RIESGOS'!$H329,"C",'MAPA DE RIESGOS'!$AF329),"")</f>
        <v/>
      </c>
      <c r="AZ87" s="368" t="str">
        <f>IF(AND('MAPA DE RIESGOS'!$AP330="Media",'MAPA DE RIESGOS'!$AR330="Moderado"),CONCATENATE("R",'MAPA DE RIESGOS'!$H330,"C",'MAPA DE RIESGOS'!$AF330),"")</f>
        <v/>
      </c>
      <c r="BA87" s="368" t="str">
        <f>IF(AND('MAPA DE RIESGOS'!$AP331="Media",'MAPA DE RIESGOS'!$AR331="Moderado"),CONCATENATE("R",'MAPA DE RIESGOS'!$H331,"C",'MAPA DE RIESGOS'!$AF331),"")</f>
        <v/>
      </c>
      <c r="BB87" s="368" t="str">
        <f>IF(AND('MAPA DE RIESGOS'!$AP332="Media",'MAPA DE RIESGOS'!$AR332="Moderado"),CONCATENATE("R",'MAPA DE RIESGOS'!$H332,"C",'MAPA DE RIESGOS'!$AF332),"")</f>
        <v/>
      </c>
      <c r="BC87" s="368" t="str">
        <f>IF(AND('MAPA DE RIESGOS'!$AP333="Media",'MAPA DE RIESGOS'!$AR333="Moderado"),CONCATENATE("R",'MAPA DE RIESGOS'!$H333,"C",'MAPA DE RIESGOS'!$AF333),"")</f>
        <v/>
      </c>
      <c r="BD87" s="368" t="str">
        <f>IF(AND('MAPA DE RIESGOS'!$AP334="Media",'MAPA DE RIESGOS'!$AR334="Moderado"),CONCATENATE("R",'MAPA DE RIESGOS'!$H334,"C",'MAPA DE RIESGOS'!$AF334),"")</f>
        <v/>
      </c>
      <c r="BE87" s="368" t="str">
        <f>IF(AND('MAPA DE RIESGOS'!$AP335="Media",'MAPA DE RIESGOS'!$AR335="Moderado"),CONCATENATE("R",'MAPA DE RIESGOS'!$H335,"C",'MAPA DE RIESGOS'!$AF335),"")</f>
        <v/>
      </c>
      <c r="BF87" s="368" t="str">
        <f>IF(AND('MAPA DE RIESGOS'!$AP336="Media",'MAPA DE RIESGOS'!$AR336="Moderado"),CONCATENATE("R",'MAPA DE RIESGOS'!$H336,"C",'MAPA DE RIESGOS'!$AF336),"")</f>
        <v/>
      </c>
      <c r="BG87" s="368" t="str">
        <f>IF(AND('MAPA DE RIESGOS'!$AP337="Media",'MAPA DE RIESGOS'!$AR337="Moderado"),CONCATENATE("R",'MAPA DE RIESGOS'!$H337,"C",'MAPA DE RIESGOS'!$AF337),"")</f>
        <v/>
      </c>
      <c r="BH87" s="368" t="str">
        <f>IF(AND('MAPA DE RIESGOS'!$AP338="Media",'MAPA DE RIESGOS'!$AR338="Moderado"),CONCATENATE("R",'MAPA DE RIESGOS'!$H338,"C",'MAPA DE RIESGOS'!$AF338),"")</f>
        <v/>
      </c>
      <c r="BI87" s="368" t="str">
        <f>IF(AND('MAPA DE RIESGOS'!$AP339="Media",'MAPA DE RIESGOS'!$AR339="Moderado"),CONCATENATE("R",'MAPA DE RIESGOS'!$H339,"C",'MAPA DE RIESGOS'!$AF339),"")</f>
        <v/>
      </c>
      <c r="BJ87" s="368" t="str">
        <f>IF(AND('MAPA DE RIESGOS'!$AP340="Media",'MAPA DE RIESGOS'!$AR340="Moderado"),CONCATENATE("R",'MAPA DE RIESGOS'!$H340,"C",'MAPA DE RIESGOS'!$AF340),"")</f>
        <v/>
      </c>
      <c r="BK87" s="369" t="str">
        <f>IF(AND('MAPA DE RIESGOS'!$AP341="Media",'MAPA DE RIESGOS'!$AR341="Moderado"),CONCATENATE("R",'MAPA DE RIESGOS'!$H341,"C",'MAPA DE RIESGOS'!$AF341),"")</f>
        <v/>
      </c>
      <c r="BL87" s="355" t="str">
        <f>IF(AND('MAPA DE RIESGOS'!$AP324="Media",'MAPA DE RIESGOS'!$AR324="Mayor"),CONCATENATE("R",'MAPA DE RIESGOS'!$H324,"C",'MAPA DE RIESGOS'!$AF324),"")</f>
        <v/>
      </c>
      <c r="BM87" s="355" t="str">
        <f>IF(AND('MAPA DE RIESGOS'!$AP325="Media",'MAPA DE RIESGOS'!$AR325="Mayor"),CONCATENATE("R",'MAPA DE RIESGOS'!$H325,"C",'MAPA DE RIESGOS'!$AF325),"")</f>
        <v/>
      </c>
      <c r="BN87" s="355" t="str">
        <f>IF(AND('MAPA DE RIESGOS'!$AP326="Media",'MAPA DE RIESGOS'!$AR326="Mayor"),CONCATENATE("R",'MAPA DE RIESGOS'!$H326,"C",'MAPA DE RIESGOS'!$AF326),"")</f>
        <v/>
      </c>
      <c r="BO87" s="355" t="str">
        <f>IF(AND('MAPA DE RIESGOS'!$AP327="Media",'MAPA DE RIESGOS'!$AR327="Mayor"),CONCATENATE("R",'MAPA DE RIESGOS'!$H327,"C",'MAPA DE RIESGOS'!$AF327),"")</f>
        <v/>
      </c>
      <c r="BP87" s="355" t="str">
        <f>IF(AND('MAPA DE RIESGOS'!$AP328="Media",'MAPA DE RIESGOS'!$AR328="Mayor"),CONCATENATE("R",'MAPA DE RIESGOS'!$H328,"C",'MAPA DE RIESGOS'!$AF328),"")</f>
        <v/>
      </c>
      <c r="BQ87" s="355" t="str">
        <f>IF(AND('MAPA DE RIESGOS'!$AP329="Media",'MAPA DE RIESGOS'!$AR329="Mayor"),CONCATENATE("R",'MAPA DE RIESGOS'!$H329,"C",'MAPA DE RIESGOS'!$AF329),"")</f>
        <v/>
      </c>
      <c r="BR87" s="355" t="str">
        <f>IF(AND('MAPA DE RIESGOS'!$AP330="Media",'MAPA DE RIESGOS'!$AR330="Mayor"),CONCATENATE("R",'MAPA DE RIESGOS'!$H330,"C",'MAPA DE RIESGOS'!$AF330),"")</f>
        <v/>
      </c>
      <c r="BS87" s="355" t="str">
        <f>IF(AND('MAPA DE RIESGOS'!$AP331="Media",'MAPA DE RIESGOS'!$AR331="Mayor"),CONCATENATE("R",'MAPA DE RIESGOS'!$H331,"C",'MAPA DE RIESGOS'!$AF331),"")</f>
        <v/>
      </c>
      <c r="BT87" s="355" t="str">
        <f>IF(AND('MAPA DE RIESGOS'!$AP332="Media",'MAPA DE RIESGOS'!$AR332="Mayor"),CONCATENATE("R",'MAPA DE RIESGOS'!$H332,"C",'MAPA DE RIESGOS'!$AF332),"")</f>
        <v/>
      </c>
      <c r="BU87" s="355" t="str">
        <f>IF(AND('MAPA DE RIESGOS'!$AP333="Media",'MAPA DE RIESGOS'!$AR333="Mayor"),CONCATENATE("R",'MAPA DE RIESGOS'!$H333,"C",'MAPA DE RIESGOS'!$AF333),"")</f>
        <v/>
      </c>
      <c r="BV87" s="355" t="str">
        <f>IF(AND('MAPA DE RIESGOS'!$AP334="Media",'MAPA DE RIESGOS'!$AR334="Mayor"),CONCATENATE("R",'MAPA DE RIESGOS'!$H334,"C",'MAPA DE RIESGOS'!$AF334),"")</f>
        <v/>
      </c>
      <c r="BW87" s="355" t="str">
        <f>IF(AND('MAPA DE RIESGOS'!$AP335="Media",'MAPA DE RIESGOS'!$AR335="Mayor"),CONCATENATE("R",'MAPA DE RIESGOS'!$H335,"C",'MAPA DE RIESGOS'!$AF335),"")</f>
        <v/>
      </c>
      <c r="BX87" s="355" t="str">
        <f>IF(AND('MAPA DE RIESGOS'!$AP336="Media",'MAPA DE RIESGOS'!$AR336="Mayor"),CONCATENATE("R",'MAPA DE RIESGOS'!$H336,"C",'MAPA DE RIESGOS'!$AF336),"")</f>
        <v/>
      </c>
      <c r="BY87" s="355" t="str">
        <f>IF(AND('MAPA DE RIESGOS'!$AP337="Media",'MAPA DE RIESGOS'!$AR337="Mayor"),CONCATENATE("R",'MAPA DE RIESGOS'!$H337,"C",'MAPA DE RIESGOS'!$AF337),"")</f>
        <v/>
      </c>
      <c r="BZ87" s="355" t="str">
        <f>IF(AND('MAPA DE RIESGOS'!$AP338="Media",'MAPA DE RIESGOS'!$AR338="Mayor"),CONCATENATE("R",'MAPA DE RIESGOS'!$H338,"C",'MAPA DE RIESGOS'!$AF338),"")</f>
        <v/>
      </c>
      <c r="CA87" s="355" t="str">
        <f>IF(AND('MAPA DE RIESGOS'!$AP339="Media",'MAPA DE RIESGOS'!$AR339="Mayor"),CONCATENATE("R",'MAPA DE RIESGOS'!$H339,"C",'MAPA DE RIESGOS'!$AF339),"")</f>
        <v/>
      </c>
      <c r="CB87" s="355" t="str">
        <f>IF(AND('MAPA DE RIESGOS'!$AP340="Media",'MAPA DE RIESGOS'!$AR340="Mayor"),CONCATENATE("R",'MAPA DE RIESGOS'!$H340,"C",'MAPA DE RIESGOS'!$AF340),"")</f>
        <v/>
      </c>
      <c r="CC87" s="356" t="str">
        <f>IF(AND('MAPA DE RIESGOS'!$AP341="Media",'MAPA DE RIESGOS'!$AR341="Mayor"),CONCATENATE("R",'MAPA DE RIESGOS'!$H341,"C",'MAPA DE RIESGOS'!$AF341),"")</f>
        <v/>
      </c>
      <c r="CD87" s="357" t="str">
        <f>IF(AND('MAPA DE RIESGOS'!$AP324="Media",'MAPA DE RIESGOS'!$AR324="Catastrófico"),CONCATENATE("R",'MAPA DE RIESGOS'!$H324,"C",'MAPA DE RIESGOS'!$AF324),"")</f>
        <v/>
      </c>
      <c r="CE87" s="357" t="str">
        <f>IF(AND('MAPA DE RIESGOS'!$AP325="Media",'MAPA DE RIESGOS'!$AR325="Catastrófico"),CONCATENATE("R",'MAPA DE RIESGOS'!$H325,"C",'MAPA DE RIESGOS'!$AF325),"")</f>
        <v/>
      </c>
      <c r="CF87" s="357" t="str">
        <f>IF(AND('MAPA DE RIESGOS'!$AP326="Media",'MAPA DE RIESGOS'!$AR326="Catastrófico"),CONCATENATE("R",'MAPA DE RIESGOS'!$H326,"C",'MAPA DE RIESGOS'!$AF326),"")</f>
        <v/>
      </c>
      <c r="CG87" s="357" t="str">
        <f>IF(AND('MAPA DE RIESGOS'!$AP327="Media",'MAPA DE RIESGOS'!$AR327="Catastrófico"),CONCATENATE("R",'MAPA DE RIESGOS'!$H327,"C",'MAPA DE RIESGOS'!$AF327),"")</f>
        <v/>
      </c>
      <c r="CH87" s="357" t="str">
        <f>IF(AND('MAPA DE RIESGOS'!$AP328="Media",'MAPA DE RIESGOS'!$AR328="Catastrófico"),CONCATENATE("R",'MAPA DE RIESGOS'!$H328,"C",'MAPA DE RIESGOS'!$AF328),"")</f>
        <v/>
      </c>
      <c r="CI87" s="357" t="str">
        <f>IF(AND('MAPA DE RIESGOS'!$AP329="Media",'MAPA DE RIESGOS'!$AR329="Catastrófico"),CONCATENATE("R",'MAPA DE RIESGOS'!$H329,"C",'MAPA DE RIESGOS'!$AF329),"")</f>
        <v/>
      </c>
      <c r="CJ87" s="357" t="str">
        <f>IF(AND('MAPA DE RIESGOS'!$AP330="Media",'MAPA DE RIESGOS'!$AR330="Catastrófico"),CONCATENATE("R",'MAPA DE RIESGOS'!$H330,"C",'MAPA DE RIESGOS'!$AF330),"")</f>
        <v/>
      </c>
      <c r="CK87" s="357" t="str">
        <f>IF(AND('MAPA DE RIESGOS'!$AP331="Media",'MAPA DE RIESGOS'!$AR331="Catastrófico"),CONCATENATE("R",'MAPA DE RIESGOS'!$H331,"C",'MAPA DE RIESGOS'!$AF331),"")</f>
        <v/>
      </c>
      <c r="CL87" s="357" t="str">
        <f>IF(AND('MAPA DE RIESGOS'!$AP332="Media",'MAPA DE RIESGOS'!$AR332="Catastrófico"),CONCATENATE("R",'MAPA DE RIESGOS'!$H332,"C",'MAPA DE RIESGOS'!$AF332),"")</f>
        <v/>
      </c>
      <c r="CM87" s="357" t="str">
        <f>IF(AND('MAPA DE RIESGOS'!$AP333="Media",'MAPA DE RIESGOS'!$AR333="Catastrófico"),CONCATENATE("R",'MAPA DE RIESGOS'!$H333,"C",'MAPA DE RIESGOS'!$AF333),"")</f>
        <v/>
      </c>
      <c r="CN87" s="357" t="str">
        <f>IF(AND('MAPA DE RIESGOS'!$AP334="Media",'MAPA DE RIESGOS'!$AR334="Catastrófico"),CONCATENATE("R",'MAPA DE RIESGOS'!$H334,"C",'MAPA DE RIESGOS'!$AF334),"")</f>
        <v/>
      </c>
      <c r="CO87" s="357" t="str">
        <f>IF(AND('MAPA DE RIESGOS'!$AP335="Media",'MAPA DE RIESGOS'!$AR335="Catastrófico"),CONCATENATE("R",'MAPA DE RIESGOS'!$H335,"C",'MAPA DE RIESGOS'!$AF335),"")</f>
        <v/>
      </c>
      <c r="CP87" s="357" t="str">
        <f>IF(AND('MAPA DE RIESGOS'!$AP336="Media",'MAPA DE RIESGOS'!$AR336="Catastrófico"),CONCATENATE("R",'MAPA DE RIESGOS'!$H336,"C",'MAPA DE RIESGOS'!$AF336),"")</f>
        <v/>
      </c>
      <c r="CQ87" s="357" t="str">
        <f>IF(AND('MAPA DE RIESGOS'!$AP337="Media",'MAPA DE RIESGOS'!$AR337="Catastrófico"),CONCATENATE("R",'MAPA DE RIESGOS'!$H337,"C",'MAPA DE RIESGOS'!$AF337),"")</f>
        <v/>
      </c>
      <c r="CR87" s="357" t="str">
        <f>IF(AND('MAPA DE RIESGOS'!$AP338="Media",'MAPA DE RIESGOS'!$AR338="Catastrófico"),CONCATENATE("R",'MAPA DE RIESGOS'!$H338,"C",'MAPA DE RIESGOS'!$AF338),"")</f>
        <v/>
      </c>
      <c r="CS87" s="357" t="str">
        <f>IF(AND('MAPA DE RIESGOS'!$AP339="Media",'MAPA DE RIESGOS'!$AR339="Catastrófico"),CONCATENATE("R",'MAPA DE RIESGOS'!$H339,"C",'MAPA DE RIESGOS'!$AF339),"")</f>
        <v/>
      </c>
      <c r="CT87" s="357" t="str">
        <f>IF(AND('MAPA DE RIESGOS'!$AP340="Media",'MAPA DE RIESGOS'!$AR340="Catastrófico"),CONCATENATE("R",'MAPA DE RIESGOS'!$H340,"C",'MAPA DE RIESGOS'!$AF340),"")</f>
        <v/>
      </c>
      <c r="CU87" s="358" t="str">
        <f>IF(AND('MAPA DE RIESGOS'!$AP341="Media",'MAPA DE RIESGOS'!$AR341="Catastrófico"),CONCATENATE("R",'MAPA DE RIESGOS'!$H341,"C",'MAPA DE RIESGOS'!$AF341),"")</f>
        <v/>
      </c>
      <c r="CV87" s="67"/>
      <c r="CW87" s="906"/>
      <c r="CX87" s="907"/>
      <c r="CY87" s="907"/>
      <c r="CZ87" s="907"/>
      <c r="DA87" s="907"/>
      <c r="DB87" s="908"/>
    </row>
    <row r="88" spans="2:106" ht="32.5" customHeight="1">
      <c r="B88" s="893"/>
      <c r="C88" s="893"/>
      <c r="D88" s="894"/>
      <c r="E88" s="882"/>
      <c r="F88" s="883"/>
      <c r="G88" s="883"/>
      <c r="H88" s="883"/>
      <c r="I88" s="884"/>
      <c r="J88" s="367" t="str">
        <f>IF(AND('MAPA DE RIESGOS'!$AP342="Media",'MAPA DE RIESGOS'!$AR342="Leve"),CONCATENATE("R",'MAPA DE RIESGOS'!$H342,"C",'MAPA DE RIESGOS'!$AF342),"")</f>
        <v/>
      </c>
      <c r="K88" s="368" t="str">
        <f>IF(AND('MAPA DE RIESGOS'!$AP343="Media",'MAPA DE RIESGOS'!$AR343="Leve"),CONCATENATE("R",'MAPA DE RIESGOS'!$H343,"C",'MAPA DE RIESGOS'!$AF343),"")</f>
        <v/>
      </c>
      <c r="L88" s="368" t="str">
        <f>IF(AND('MAPA DE RIESGOS'!$AP344="Media",'MAPA DE RIESGOS'!$AR344="Leve"),CONCATENATE("R",'MAPA DE RIESGOS'!$H344,"C",'MAPA DE RIESGOS'!$AF344),"")</f>
        <v/>
      </c>
      <c r="M88" s="368" t="str">
        <f>IF(AND('MAPA DE RIESGOS'!$AP345="Media",'MAPA DE RIESGOS'!$AR345="Leve"),CONCATENATE("R",'MAPA DE RIESGOS'!$H345,"C",'MAPA DE RIESGOS'!$AF345),"")</f>
        <v/>
      </c>
      <c r="N88" s="368" t="str">
        <f>IF(AND('MAPA DE RIESGOS'!$AP346="Media",'MAPA DE RIESGOS'!$AR346="Leve"),CONCATENATE("R",'MAPA DE RIESGOS'!$H346,"C",'MAPA DE RIESGOS'!$AF346),"")</f>
        <v/>
      </c>
      <c r="O88" s="368" t="str">
        <f>IF(AND('MAPA DE RIESGOS'!$AP347="Media",'MAPA DE RIESGOS'!$AR347="Leve"),CONCATENATE("R",'MAPA DE RIESGOS'!$H347,"C",'MAPA DE RIESGOS'!$AF347),"")</f>
        <v/>
      </c>
      <c r="P88" s="368" t="str">
        <f>IF(AND('MAPA DE RIESGOS'!$AP348="Media",'MAPA DE RIESGOS'!$AR348="Leve"),CONCATENATE("R",'MAPA DE RIESGOS'!$H348,"C",'MAPA DE RIESGOS'!$AF348),"")</f>
        <v/>
      </c>
      <c r="Q88" s="368" t="str">
        <f>IF(AND('MAPA DE RIESGOS'!$AP349="Media",'MAPA DE RIESGOS'!$AR349="Leve"),CONCATENATE("R",'MAPA DE RIESGOS'!$H349,"C",'MAPA DE RIESGOS'!$AF349),"")</f>
        <v/>
      </c>
      <c r="R88" s="368" t="str">
        <f>IF(AND('MAPA DE RIESGOS'!$AP350="Media",'MAPA DE RIESGOS'!$AR350="Leve"),CONCATENATE("R",'MAPA DE RIESGOS'!$H350,"C",'MAPA DE RIESGOS'!$AF350),"")</f>
        <v/>
      </c>
      <c r="S88" s="368" t="str">
        <f>IF(AND('MAPA DE RIESGOS'!$AP351="Media",'MAPA DE RIESGOS'!$AR351="Leve"),CONCATENATE("R",'MAPA DE RIESGOS'!$H351,"C",'MAPA DE RIESGOS'!$AF351),"")</f>
        <v/>
      </c>
      <c r="T88" s="368" t="str">
        <f>IF(AND('MAPA DE RIESGOS'!$AP352="Media",'MAPA DE RIESGOS'!$AR352="Leve"),CONCATENATE("R",'MAPA DE RIESGOS'!$H352,"C",'MAPA DE RIESGOS'!$AF352),"")</f>
        <v/>
      </c>
      <c r="U88" s="368" t="str">
        <f>IF(AND('MAPA DE RIESGOS'!$AP353="Media",'MAPA DE RIESGOS'!$AR353="Leve"),CONCATENATE("R",'MAPA DE RIESGOS'!$H353,"C",'MAPA DE RIESGOS'!$AF353),"")</f>
        <v/>
      </c>
      <c r="V88" s="368" t="str">
        <f>IF(AND('MAPA DE RIESGOS'!$AP354="Media",'MAPA DE RIESGOS'!$AR354="Leve"),CONCATENATE("R",'MAPA DE RIESGOS'!$H354,"C",'MAPA DE RIESGOS'!$AF354),"")</f>
        <v/>
      </c>
      <c r="W88" s="368" t="str">
        <f>IF(AND('MAPA DE RIESGOS'!$AP355="Media",'MAPA DE RIESGOS'!$AR355="Leve"),CONCATENATE("R",'MAPA DE RIESGOS'!$H355,"C",'MAPA DE RIESGOS'!$AF355),"")</f>
        <v/>
      </c>
      <c r="X88" s="368" t="str">
        <f>IF(AND('MAPA DE RIESGOS'!$AP356="Media",'MAPA DE RIESGOS'!$AR356="Leve"),CONCATENATE("R",'MAPA DE RIESGOS'!$H356,"C",'MAPA DE RIESGOS'!$AF356),"")</f>
        <v/>
      </c>
      <c r="Y88" s="368" t="str">
        <f>IF(AND('MAPA DE RIESGOS'!$AP357="Media",'MAPA DE RIESGOS'!$AR357="Leve"),CONCATENATE("R",'MAPA DE RIESGOS'!$H357,"C",'MAPA DE RIESGOS'!$AF357),"")</f>
        <v/>
      </c>
      <c r="Z88" s="368" t="str">
        <f>IF(AND('MAPA DE RIESGOS'!$AP358="Media",'MAPA DE RIESGOS'!$AR358="Leve"),CONCATENATE("R",'MAPA DE RIESGOS'!$H358,"C",'MAPA DE RIESGOS'!$AF358),"")</f>
        <v/>
      </c>
      <c r="AA88" s="368" t="str">
        <f>IF(AND('MAPA DE RIESGOS'!$AP359="Media",'MAPA DE RIESGOS'!$AR359="Leve"),CONCATENATE("R",'MAPA DE RIESGOS'!$H359,"C",'MAPA DE RIESGOS'!$AF359),"")</f>
        <v/>
      </c>
      <c r="AB88" s="367" t="str">
        <f>IF(AND('MAPA DE RIESGOS'!$AP342="Media",'MAPA DE RIESGOS'!$AR342="Menor"),CONCATENATE("R",'MAPA DE RIESGOS'!$H342,"C",'MAPA DE RIESGOS'!$AF342),"")</f>
        <v/>
      </c>
      <c r="AC88" s="368" t="str">
        <f>IF(AND('MAPA DE RIESGOS'!$AP343="Media",'MAPA DE RIESGOS'!$AR343="Menor"),CONCATENATE("R",'MAPA DE RIESGOS'!$H343,"C",'MAPA DE RIESGOS'!$AF343),"")</f>
        <v/>
      </c>
      <c r="AD88" s="368" t="str">
        <f>IF(AND('MAPA DE RIESGOS'!$AP344="Media",'MAPA DE RIESGOS'!$AR344="Menor"),CONCATENATE("R",'MAPA DE RIESGOS'!$H344,"C",'MAPA DE RIESGOS'!$AF344),"")</f>
        <v/>
      </c>
      <c r="AE88" s="368" t="str">
        <f>IF(AND('MAPA DE RIESGOS'!$AP345="Media",'MAPA DE RIESGOS'!$AR345="Menor"),CONCATENATE("R",'MAPA DE RIESGOS'!$H345,"C",'MAPA DE RIESGOS'!$AF345),"")</f>
        <v/>
      </c>
      <c r="AF88" s="368" t="str">
        <f>IF(AND('MAPA DE RIESGOS'!$AP346="Media",'MAPA DE RIESGOS'!$AR346="Menor"),CONCATENATE("R",'MAPA DE RIESGOS'!$H346,"C",'MAPA DE RIESGOS'!$AF346),"")</f>
        <v/>
      </c>
      <c r="AG88" s="368" t="str">
        <f>IF(AND('MAPA DE RIESGOS'!$AP347="Media",'MAPA DE RIESGOS'!$AR347="Menor"),CONCATENATE("R",'MAPA DE RIESGOS'!$H347,"C",'MAPA DE RIESGOS'!$AF347),"")</f>
        <v/>
      </c>
      <c r="AH88" s="368" t="str">
        <f>IF(AND('MAPA DE RIESGOS'!$AP348="Media",'MAPA DE RIESGOS'!$AR348="Menor"),CONCATENATE("R",'MAPA DE RIESGOS'!$H348,"C",'MAPA DE RIESGOS'!$AF348),"")</f>
        <v/>
      </c>
      <c r="AI88" s="368" t="str">
        <f>IF(AND('MAPA DE RIESGOS'!$AP349="Media",'MAPA DE RIESGOS'!$AR349="Menor"),CONCATENATE("R",'MAPA DE RIESGOS'!$H349,"C",'MAPA DE RIESGOS'!$AF349),"")</f>
        <v/>
      </c>
      <c r="AJ88" s="368" t="str">
        <f>IF(AND('MAPA DE RIESGOS'!$AP350="Media",'MAPA DE RIESGOS'!$AR350="Menor"),CONCATENATE("R",'MAPA DE RIESGOS'!$H350,"C",'MAPA DE RIESGOS'!$AF350),"")</f>
        <v/>
      </c>
      <c r="AK88" s="368" t="str">
        <f>IF(AND('MAPA DE RIESGOS'!$AP351="Media",'MAPA DE RIESGOS'!$AR351="Menor"),CONCATENATE("R",'MAPA DE RIESGOS'!$H351,"C",'MAPA DE RIESGOS'!$AF351),"")</f>
        <v/>
      </c>
      <c r="AL88" s="368" t="str">
        <f>IF(AND('MAPA DE RIESGOS'!$AP352="Media",'MAPA DE RIESGOS'!$AR352="Menor"),CONCATENATE("R",'MAPA DE RIESGOS'!$H352,"C",'MAPA DE RIESGOS'!$AF352),"")</f>
        <v/>
      </c>
      <c r="AM88" s="368" t="str">
        <f>IF(AND('MAPA DE RIESGOS'!$AP353="Media",'MAPA DE RIESGOS'!$AR353="Menor"),CONCATENATE("R",'MAPA DE RIESGOS'!$H353,"C",'MAPA DE RIESGOS'!$AF353),"")</f>
        <v/>
      </c>
      <c r="AN88" s="368" t="str">
        <f>IF(AND('MAPA DE RIESGOS'!$AP354="Media",'MAPA DE RIESGOS'!$AR354="Menor"),CONCATENATE("R",'MAPA DE RIESGOS'!$H354,"C",'MAPA DE RIESGOS'!$AF354),"")</f>
        <v/>
      </c>
      <c r="AO88" s="368" t="str">
        <f>IF(AND('MAPA DE RIESGOS'!$AP355="Media",'MAPA DE RIESGOS'!$AR355="Menor"),CONCATENATE("R",'MAPA DE RIESGOS'!$H355,"C",'MAPA DE RIESGOS'!$AF355),"")</f>
        <v/>
      </c>
      <c r="AP88" s="368" t="str">
        <f>IF(AND('MAPA DE RIESGOS'!$AP356="Media",'MAPA DE RIESGOS'!$AR356="Menor"),CONCATENATE("R",'MAPA DE RIESGOS'!$H356,"C",'MAPA DE RIESGOS'!$AF356),"")</f>
        <v/>
      </c>
      <c r="AQ88" s="368" t="str">
        <f>IF(AND('MAPA DE RIESGOS'!$AP357="Media",'MAPA DE RIESGOS'!$AR357="Menor"),CONCATENATE("R",'MAPA DE RIESGOS'!$H357,"C",'MAPA DE RIESGOS'!$AF357),"")</f>
        <v/>
      </c>
      <c r="AR88" s="368" t="str">
        <f>IF(AND('MAPA DE RIESGOS'!$AP358="Media",'MAPA DE RIESGOS'!$AR358="Menor"),CONCATENATE("R",'MAPA DE RIESGOS'!$H358,"C",'MAPA DE RIESGOS'!$AF358),"")</f>
        <v/>
      </c>
      <c r="AS88" s="368" t="str">
        <f>IF(AND('MAPA DE RIESGOS'!$AP359="Media",'MAPA DE RIESGOS'!$AR359="Menor"),CONCATENATE("R",'MAPA DE RIESGOS'!$H359,"C",'MAPA DE RIESGOS'!$AF359),"")</f>
        <v/>
      </c>
      <c r="AT88" s="367" t="str">
        <f>IF(AND('MAPA DE RIESGOS'!$AP342="Media",'MAPA DE RIESGOS'!$AR342="Moderado"),CONCATENATE("R",'MAPA DE RIESGOS'!$H342,"C",'MAPA DE RIESGOS'!$AF342),"")</f>
        <v/>
      </c>
      <c r="AU88" s="368" t="str">
        <f>IF(AND('MAPA DE RIESGOS'!$AP343="Media",'MAPA DE RIESGOS'!$AR343="Moderado"),CONCATENATE("R",'MAPA DE RIESGOS'!$H343,"C",'MAPA DE RIESGOS'!$AF343),"")</f>
        <v/>
      </c>
      <c r="AV88" s="368" t="str">
        <f>IF(AND('MAPA DE RIESGOS'!$AP344="Media",'MAPA DE RIESGOS'!$AR344="Moderado"),CONCATENATE("R",'MAPA DE RIESGOS'!$H344,"C",'MAPA DE RIESGOS'!$AF344),"")</f>
        <v/>
      </c>
      <c r="AW88" s="368" t="str">
        <f>IF(AND('MAPA DE RIESGOS'!$AP345="Media",'MAPA DE RIESGOS'!$AR345="Moderado"),CONCATENATE("R",'MAPA DE RIESGOS'!$H345,"C",'MAPA DE RIESGOS'!$AF345),"")</f>
        <v/>
      </c>
      <c r="AX88" s="368" t="str">
        <f>IF(AND('MAPA DE RIESGOS'!$AP346="Media",'MAPA DE RIESGOS'!$AR346="Moderado"),CONCATENATE("R",'MAPA DE RIESGOS'!$H346,"C",'MAPA DE RIESGOS'!$AF346),"")</f>
        <v/>
      </c>
      <c r="AY88" s="368" t="str">
        <f>IF(AND('MAPA DE RIESGOS'!$AP347="Media",'MAPA DE RIESGOS'!$AR347="Moderado"),CONCATENATE("R",'MAPA DE RIESGOS'!$H347,"C",'MAPA DE RIESGOS'!$AF347),"")</f>
        <v/>
      </c>
      <c r="AZ88" s="368" t="str">
        <f>IF(AND('MAPA DE RIESGOS'!$AP348="Media",'MAPA DE RIESGOS'!$AR348="Moderado"),CONCATENATE("R",'MAPA DE RIESGOS'!$H348,"C",'MAPA DE RIESGOS'!$AF348),"")</f>
        <v/>
      </c>
      <c r="BA88" s="368" t="str">
        <f>IF(AND('MAPA DE RIESGOS'!$AP349="Media",'MAPA DE RIESGOS'!$AR349="Moderado"),CONCATENATE("R",'MAPA DE RIESGOS'!$H349,"C",'MAPA DE RIESGOS'!$AF349),"")</f>
        <v/>
      </c>
      <c r="BB88" s="368" t="str">
        <f>IF(AND('MAPA DE RIESGOS'!$AP350="Media",'MAPA DE RIESGOS'!$AR350="Moderado"),CONCATENATE("R",'MAPA DE RIESGOS'!$H350,"C",'MAPA DE RIESGOS'!$AF350),"")</f>
        <v/>
      </c>
      <c r="BC88" s="368" t="str">
        <f>IF(AND('MAPA DE RIESGOS'!$AP351="Media",'MAPA DE RIESGOS'!$AR351="Moderado"),CONCATENATE("R",'MAPA DE RIESGOS'!$H351,"C",'MAPA DE RIESGOS'!$AF351),"")</f>
        <v/>
      </c>
      <c r="BD88" s="368" t="str">
        <f>IF(AND('MAPA DE RIESGOS'!$AP352="Media",'MAPA DE RIESGOS'!$AR352="Moderado"),CONCATENATE("R",'MAPA DE RIESGOS'!$H352,"C",'MAPA DE RIESGOS'!$AF352),"")</f>
        <v/>
      </c>
      <c r="BE88" s="368" t="str">
        <f>IF(AND('MAPA DE RIESGOS'!$AP353="Media",'MAPA DE RIESGOS'!$AR353="Moderado"),CONCATENATE("R",'MAPA DE RIESGOS'!$H353,"C",'MAPA DE RIESGOS'!$AF353),"")</f>
        <v/>
      </c>
      <c r="BF88" s="368" t="str">
        <f>IF(AND('MAPA DE RIESGOS'!$AP354="Media",'MAPA DE RIESGOS'!$AR354="Moderado"),CONCATENATE("R",'MAPA DE RIESGOS'!$H354,"C",'MAPA DE RIESGOS'!$AF354),"")</f>
        <v/>
      </c>
      <c r="BG88" s="368" t="str">
        <f>IF(AND('MAPA DE RIESGOS'!$AP355="Media",'MAPA DE RIESGOS'!$AR355="Moderado"),CONCATENATE("R",'MAPA DE RIESGOS'!$H355,"C",'MAPA DE RIESGOS'!$AF355),"")</f>
        <v/>
      </c>
      <c r="BH88" s="368" t="str">
        <f>IF(AND('MAPA DE RIESGOS'!$AP356="Media",'MAPA DE RIESGOS'!$AR356="Moderado"),CONCATENATE("R",'MAPA DE RIESGOS'!$H356,"C",'MAPA DE RIESGOS'!$AF356),"")</f>
        <v/>
      </c>
      <c r="BI88" s="368" t="str">
        <f>IF(AND('MAPA DE RIESGOS'!$AP357="Media",'MAPA DE RIESGOS'!$AR357="Moderado"),CONCATENATE("R",'MAPA DE RIESGOS'!$H357,"C",'MAPA DE RIESGOS'!$AF357),"")</f>
        <v/>
      </c>
      <c r="BJ88" s="368" t="str">
        <f>IF(AND('MAPA DE RIESGOS'!$AP358="Media",'MAPA DE RIESGOS'!$AR358="Moderado"),CONCATENATE("R",'MAPA DE RIESGOS'!$H358,"C",'MAPA DE RIESGOS'!$AF358),"")</f>
        <v/>
      </c>
      <c r="BK88" s="369" t="str">
        <f>IF(AND('MAPA DE RIESGOS'!$AP359="Media",'MAPA DE RIESGOS'!$AR359="Moderado"),CONCATENATE("R",'MAPA DE RIESGOS'!$H359,"C",'MAPA DE RIESGOS'!$AF359),"")</f>
        <v/>
      </c>
      <c r="BL88" s="355" t="str">
        <f>IF(AND('MAPA DE RIESGOS'!$AP342="Media",'MAPA DE RIESGOS'!$AR342="Mayor"),CONCATENATE("R",'MAPA DE RIESGOS'!$H342,"C",'MAPA DE RIESGOS'!$AF342),"")</f>
        <v/>
      </c>
      <c r="BM88" s="355" t="str">
        <f>IF(AND('MAPA DE RIESGOS'!$AP343="Media",'MAPA DE RIESGOS'!$AR343="Mayor"),CONCATENATE("R",'MAPA DE RIESGOS'!$H343,"C",'MAPA DE RIESGOS'!$AF343),"")</f>
        <v/>
      </c>
      <c r="BN88" s="355" t="str">
        <f>IF(AND('MAPA DE RIESGOS'!$AP344="Media",'MAPA DE RIESGOS'!$AR344="Mayor"),CONCATENATE("R",'MAPA DE RIESGOS'!$H344,"C",'MAPA DE RIESGOS'!$AF344),"")</f>
        <v/>
      </c>
      <c r="BO88" s="355" t="str">
        <f>IF(AND('MAPA DE RIESGOS'!$AP345="Media",'MAPA DE RIESGOS'!$AR345="Mayor"),CONCATENATE("R",'MAPA DE RIESGOS'!$H345,"C",'MAPA DE RIESGOS'!$AF345),"")</f>
        <v/>
      </c>
      <c r="BP88" s="355" t="str">
        <f>IF(AND('MAPA DE RIESGOS'!$AP346="Media",'MAPA DE RIESGOS'!$AR346="Mayor"),CONCATENATE("R",'MAPA DE RIESGOS'!$H346,"C",'MAPA DE RIESGOS'!$AF346),"")</f>
        <v/>
      </c>
      <c r="BQ88" s="355" t="str">
        <f>IF(AND('MAPA DE RIESGOS'!$AP347="Media",'MAPA DE RIESGOS'!$AR347="Mayor"),CONCATENATE("R",'MAPA DE RIESGOS'!$H347,"C",'MAPA DE RIESGOS'!$AF347),"")</f>
        <v/>
      </c>
      <c r="BR88" s="355" t="str">
        <f>IF(AND('MAPA DE RIESGOS'!$AP348="Media",'MAPA DE RIESGOS'!$AR348="Mayor"),CONCATENATE("R",'MAPA DE RIESGOS'!$H348,"C",'MAPA DE RIESGOS'!$AF348),"")</f>
        <v/>
      </c>
      <c r="BS88" s="355" t="str">
        <f>IF(AND('MAPA DE RIESGOS'!$AP349="Media",'MAPA DE RIESGOS'!$AR349="Mayor"),CONCATENATE("R",'MAPA DE RIESGOS'!$H349,"C",'MAPA DE RIESGOS'!$AF349),"")</f>
        <v/>
      </c>
      <c r="BT88" s="355" t="str">
        <f>IF(AND('MAPA DE RIESGOS'!$AP350="Media",'MAPA DE RIESGOS'!$AR350="Mayor"),CONCATENATE("R",'MAPA DE RIESGOS'!$H350,"C",'MAPA DE RIESGOS'!$AF350),"")</f>
        <v/>
      </c>
      <c r="BU88" s="355" t="str">
        <f>IF(AND('MAPA DE RIESGOS'!$AP351="Media",'MAPA DE RIESGOS'!$AR351="Mayor"),CONCATENATE("R",'MAPA DE RIESGOS'!$H351,"C",'MAPA DE RIESGOS'!$AF351),"")</f>
        <v/>
      </c>
      <c r="BV88" s="355" t="str">
        <f>IF(AND('MAPA DE RIESGOS'!$AP352="Media",'MAPA DE RIESGOS'!$AR352="Mayor"),CONCATENATE("R",'MAPA DE RIESGOS'!$H352,"C",'MAPA DE RIESGOS'!$AF352),"")</f>
        <v/>
      </c>
      <c r="BW88" s="355" t="str">
        <f>IF(AND('MAPA DE RIESGOS'!$AP353="Media",'MAPA DE RIESGOS'!$AR353="Mayor"),CONCATENATE("R",'MAPA DE RIESGOS'!$H353,"C",'MAPA DE RIESGOS'!$AF353),"")</f>
        <v/>
      </c>
      <c r="BX88" s="355" t="str">
        <f>IF(AND('MAPA DE RIESGOS'!$AP354="Media",'MAPA DE RIESGOS'!$AR354="Mayor"),CONCATENATE("R",'MAPA DE RIESGOS'!$H354,"C",'MAPA DE RIESGOS'!$AF354),"")</f>
        <v/>
      </c>
      <c r="BY88" s="355" t="str">
        <f>IF(AND('MAPA DE RIESGOS'!$AP355="Media",'MAPA DE RIESGOS'!$AR355="Mayor"),CONCATENATE("R",'MAPA DE RIESGOS'!$H355,"C",'MAPA DE RIESGOS'!$AF355),"")</f>
        <v/>
      </c>
      <c r="BZ88" s="355" t="str">
        <f>IF(AND('MAPA DE RIESGOS'!$AP356="Media",'MAPA DE RIESGOS'!$AR356="Mayor"),CONCATENATE("R",'MAPA DE RIESGOS'!$H356,"C",'MAPA DE RIESGOS'!$AF356),"")</f>
        <v/>
      </c>
      <c r="CA88" s="355" t="str">
        <f>IF(AND('MAPA DE RIESGOS'!$AP357="Media",'MAPA DE RIESGOS'!$AR357="Mayor"),CONCATENATE("R",'MAPA DE RIESGOS'!$H357,"C",'MAPA DE RIESGOS'!$AF357),"")</f>
        <v/>
      </c>
      <c r="CB88" s="355" t="str">
        <f>IF(AND('MAPA DE RIESGOS'!$AP358="Media",'MAPA DE RIESGOS'!$AR358="Mayor"),CONCATENATE("R",'MAPA DE RIESGOS'!$H358,"C",'MAPA DE RIESGOS'!$AF358),"")</f>
        <v/>
      </c>
      <c r="CC88" s="356" t="str">
        <f>IF(AND('MAPA DE RIESGOS'!$AP359="Media",'MAPA DE RIESGOS'!$AR359="Mayor"),CONCATENATE("R",'MAPA DE RIESGOS'!$H359,"C",'MAPA DE RIESGOS'!$AF359),"")</f>
        <v/>
      </c>
      <c r="CD88" s="357" t="str">
        <f>IF(AND('MAPA DE RIESGOS'!$AP342="Media",'MAPA DE RIESGOS'!$AR342="Catastrófico"),CONCATENATE("R",'MAPA DE RIESGOS'!$H342,"C",'MAPA DE RIESGOS'!$AF342),"")</f>
        <v/>
      </c>
      <c r="CE88" s="357" t="str">
        <f>IF(AND('MAPA DE RIESGOS'!$AP343="Media",'MAPA DE RIESGOS'!$AR343="Catastrófico"),CONCATENATE("R",'MAPA DE RIESGOS'!$H343,"C",'MAPA DE RIESGOS'!$AF343),"")</f>
        <v/>
      </c>
      <c r="CF88" s="357" t="str">
        <f>IF(AND('MAPA DE RIESGOS'!$AP344="Media",'MAPA DE RIESGOS'!$AR344="Catastrófico"),CONCATENATE("R",'MAPA DE RIESGOS'!$H344,"C",'MAPA DE RIESGOS'!$AF344),"")</f>
        <v/>
      </c>
      <c r="CG88" s="357" t="str">
        <f>IF(AND('MAPA DE RIESGOS'!$AP345="Media",'MAPA DE RIESGOS'!$AR345="Catastrófico"),CONCATENATE("R",'MAPA DE RIESGOS'!$H345,"C",'MAPA DE RIESGOS'!$AF345),"")</f>
        <v/>
      </c>
      <c r="CH88" s="357" t="str">
        <f>IF(AND('MAPA DE RIESGOS'!$AP346="Media",'MAPA DE RIESGOS'!$AR346="Catastrófico"),CONCATENATE("R",'MAPA DE RIESGOS'!$H346,"C",'MAPA DE RIESGOS'!$AF346),"")</f>
        <v/>
      </c>
      <c r="CI88" s="357" t="str">
        <f>IF(AND('MAPA DE RIESGOS'!$AP347="Media",'MAPA DE RIESGOS'!$AR347="Catastrófico"),CONCATENATE("R",'MAPA DE RIESGOS'!$H347,"C",'MAPA DE RIESGOS'!$AF347),"")</f>
        <v/>
      </c>
      <c r="CJ88" s="357" t="str">
        <f>IF(AND('MAPA DE RIESGOS'!$AP348="Media",'MAPA DE RIESGOS'!$AR348="Catastrófico"),CONCATENATE("R",'MAPA DE RIESGOS'!$H348,"C",'MAPA DE RIESGOS'!$AF348),"")</f>
        <v/>
      </c>
      <c r="CK88" s="357" t="str">
        <f>IF(AND('MAPA DE RIESGOS'!$AP349="Media",'MAPA DE RIESGOS'!$AR349="Catastrófico"),CONCATENATE("R",'MAPA DE RIESGOS'!$H349,"C",'MAPA DE RIESGOS'!$AF349),"")</f>
        <v/>
      </c>
      <c r="CL88" s="357" t="str">
        <f>IF(AND('MAPA DE RIESGOS'!$AP350="Media",'MAPA DE RIESGOS'!$AR350="Catastrófico"),CONCATENATE("R",'MAPA DE RIESGOS'!$H350,"C",'MAPA DE RIESGOS'!$AF350),"")</f>
        <v/>
      </c>
      <c r="CM88" s="357" t="str">
        <f>IF(AND('MAPA DE RIESGOS'!$AP351="Media",'MAPA DE RIESGOS'!$AR351="Catastrófico"),CONCATENATE("R",'MAPA DE RIESGOS'!$H351,"C",'MAPA DE RIESGOS'!$AF351),"")</f>
        <v/>
      </c>
      <c r="CN88" s="357" t="str">
        <f>IF(AND('MAPA DE RIESGOS'!$AP352="Media",'MAPA DE RIESGOS'!$AR352="Catastrófico"),CONCATENATE("R",'MAPA DE RIESGOS'!$H352,"C",'MAPA DE RIESGOS'!$AF352),"")</f>
        <v/>
      </c>
      <c r="CO88" s="357" t="str">
        <f>IF(AND('MAPA DE RIESGOS'!$AP353="Media",'MAPA DE RIESGOS'!$AR353="Catastrófico"),CONCATENATE("R",'MAPA DE RIESGOS'!$H353,"C",'MAPA DE RIESGOS'!$AF353),"")</f>
        <v/>
      </c>
      <c r="CP88" s="357" t="str">
        <f>IF(AND('MAPA DE RIESGOS'!$AP354="Media",'MAPA DE RIESGOS'!$AR354="Catastrófico"),CONCATENATE("R",'MAPA DE RIESGOS'!$H354,"C",'MAPA DE RIESGOS'!$AF354),"")</f>
        <v/>
      </c>
      <c r="CQ88" s="357" t="str">
        <f>IF(AND('MAPA DE RIESGOS'!$AP355="Media",'MAPA DE RIESGOS'!$AR355="Catastrófico"),CONCATENATE("R",'MAPA DE RIESGOS'!$H355,"C",'MAPA DE RIESGOS'!$AF355),"")</f>
        <v/>
      </c>
      <c r="CR88" s="357" t="str">
        <f>IF(AND('MAPA DE RIESGOS'!$AP356="Media",'MAPA DE RIESGOS'!$AR356="Catastrófico"),CONCATENATE("R",'MAPA DE RIESGOS'!$H356,"C",'MAPA DE RIESGOS'!$AF356),"")</f>
        <v/>
      </c>
      <c r="CS88" s="357" t="str">
        <f>IF(AND('MAPA DE RIESGOS'!$AP357="Media",'MAPA DE RIESGOS'!$AR357="Catastrófico"),CONCATENATE("R",'MAPA DE RIESGOS'!$H357,"C",'MAPA DE RIESGOS'!$AF357),"")</f>
        <v/>
      </c>
      <c r="CT88" s="357" t="str">
        <f>IF(AND('MAPA DE RIESGOS'!$AP358="Media",'MAPA DE RIESGOS'!$AR358="Catastrófico"),CONCATENATE("R",'MAPA DE RIESGOS'!$H358,"C",'MAPA DE RIESGOS'!$AF358),"")</f>
        <v/>
      </c>
      <c r="CU88" s="358" t="str">
        <f>IF(AND('MAPA DE RIESGOS'!$AP359="Media",'MAPA DE RIESGOS'!$AR359="Catastrófico"),CONCATENATE("R",'MAPA DE RIESGOS'!$H359,"C",'MAPA DE RIESGOS'!$AF359),"")</f>
        <v/>
      </c>
      <c r="CV88" s="67"/>
      <c r="CW88" s="906"/>
      <c r="CX88" s="907"/>
      <c r="CY88" s="907"/>
      <c r="CZ88" s="907"/>
      <c r="DA88" s="907"/>
      <c r="DB88" s="908"/>
    </row>
    <row r="89" spans="2:106" ht="32.5" customHeight="1">
      <c r="B89" s="893"/>
      <c r="C89" s="893"/>
      <c r="D89" s="894"/>
      <c r="E89" s="882"/>
      <c r="F89" s="883"/>
      <c r="G89" s="883"/>
      <c r="H89" s="883"/>
      <c r="I89" s="884"/>
      <c r="J89" s="367" t="str">
        <f>IF(AND('MAPA DE RIESGOS'!$AP360="Media",'MAPA DE RIESGOS'!$AR360="Leve"),CONCATENATE("R",'MAPA DE RIESGOS'!$H360,"C",'MAPA DE RIESGOS'!$AF360),"")</f>
        <v/>
      </c>
      <c r="K89" s="368" t="str">
        <f>IF(AND('MAPA DE RIESGOS'!$AP361="Media",'MAPA DE RIESGOS'!$AR361="Leve"),CONCATENATE("R",'MAPA DE RIESGOS'!$H361,"C",'MAPA DE RIESGOS'!$AF361),"")</f>
        <v/>
      </c>
      <c r="L89" s="368" t="str">
        <f>IF(AND('MAPA DE RIESGOS'!$AP362="Media",'MAPA DE RIESGOS'!$AR362="Leve"),CONCATENATE("R",'MAPA DE RIESGOS'!$H362,"C",'MAPA DE RIESGOS'!$AF362),"")</f>
        <v/>
      </c>
      <c r="M89" s="368" t="str">
        <f>IF(AND('MAPA DE RIESGOS'!$AP363="Media",'MAPA DE RIESGOS'!$AR363="Leve"),CONCATENATE("R",'MAPA DE RIESGOS'!$H363,"C",'MAPA DE RIESGOS'!$AF363),"")</f>
        <v/>
      </c>
      <c r="N89" s="368" t="str">
        <f>IF(AND('MAPA DE RIESGOS'!$AP364="Media",'MAPA DE RIESGOS'!$AR364="Leve"),CONCATENATE("R",'MAPA DE RIESGOS'!$H364,"C",'MAPA DE RIESGOS'!$AF364),"")</f>
        <v/>
      </c>
      <c r="O89" s="368" t="str">
        <f>IF(AND('MAPA DE RIESGOS'!$AP365="Media",'MAPA DE RIESGOS'!$AR365="Leve"),CONCATENATE("R",'MAPA DE RIESGOS'!$H365,"C",'MAPA DE RIESGOS'!$AF365),"")</f>
        <v/>
      </c>
      <c r="P89" s="368" t="str">
        <f>IF(AND('MAPA DE RIESGOS'!$AP366="Media",'MAPA DE RIESGOS'!$AR366="Leve"),CONCATENATE("R",'MAPA DE RIESGOS'!$H366,"C",'MAPA DE RIESGOS'!$AF366),"")</f>
        <v/>
      </c>
      <c r="Q89" s="368" t="str">
        <f>IF(AND('MAPA DE RIESGOS'!$AP367="Media",'MAPA DE RIESGOS'!$AR367="Leve"),CONCATENATE("R",'MAPA DE RIESGOS'!$H367,"C",'MAPA DE RIESGOS'!$AF367),"")</f>
        <v/>
      </c>
      <c r="R89" s="368" t="str">
        <f>IF(AND('MAPA DE RIESGOS'!$AP368="Media",'MAPA DE RIESGOS'!$AR368="Leve"),CONCATENATE("R",'MAPA DE RIESGOS'!$H368,"C",'MAPA DE RIESGOS'!$AF368),"")</f>
        <v/>
      </c>
      <c r="S89" s="368" t="str">
        <f>IF(AND('MAPA DE RIESGOS'!$AP369="Media",'MAPA DE RIESGOS'!$AR369="Leve"),CONCATENATE("R",'MAPA DE RIESGOS'!$H369,"C",'MAPA DE RIESGOS'!$AF369),"")</f>
        <v/>
      </c>
      <c r="T89" s="368" t="str">
        <f>IF(AND('MAPA DE RIESGOS'!$AP370="Media",'MAPA DE RIESGOS'!$AR370="Leve"),CONCATENATE("R",'MAPA DE RIESGOS'!$H370,"C",'MAPA DE RIESGOS'!$AF370),"")</f>
        <v/>
      </c>
      <c r="U89" s="368" t="str">
        <f>IF(AND('MAPA DE RIESGOS'!$AP371="Media",'MAPA DE RIESGOS'!$AR371="Leve"),CONCATENATE("R",'MAPA DE RIESGOS'!$H371,"C",'MAPA DE RIESGOS'!$AF371),"")</f>
        <v/>
      </c>
      <c r="V89" s="368" t="str">
        <f>IF(AND('MAPA DE RIESGOS'!$AP372="Media",'MAPA DE RIESGOS'!$AR372="Leve"),CONCATENATE("R",'MAPA DE RIESGOS'!$H372,"C",'MAPA DE RIESGOS'!$AF372),"")</f>
        <v/>
      </c>
      <c r="W89" s="368" t="str">
        <f>IF(AND('MAPA DE RIESGOS'!$AP373="Media",'MAPA DE RIESGOS'!$AR373="Leve"),CONCATENATE("R",'MAPA DE RIESGOS'!$H373,"C",'MAPA DE RIESGOS'!$AF373),"")</f>
        <v/>
      </c>
      <c r="X89" s="368" t="str">
        <f>IF(AND('MAPA DE RIESGOS'!$AP374="Media",'MAPA DE RIESGOS'!$AR374="Leve"),CONCATENATE("R",'MAPA DE RIESGOS'!$H374,"C",'MAPA DE RIESGOS'!$AF374),"")</f>
        <v/>
      </c>
      <c r="Y89" s="368" t="str">
        <f>IF(AND('MAPA DE RIESGOS'!$AP375="Media",'MAPA DE RIESGOS'!$AR375="Leve"),CONCATENATE("R",'MAPA DE RIESGOS'!$H375,"C",'MAPA DE RIESGOS'!$AF375),"")</f>
        <v/>
      </c>
      <c r="Z89" s="368" t="str">
        <f>IF(AND('MAPA DE RIESGOS'!$AP376="Media",'MAPA DE RIESGOS'!$AR376="Leve"),CONCATENATE("R",'MAPA DE RIESGOS'!$H376,"C",'MAPA DE RIESGOS'!$AF376),"")</f>
        <v/>
      </c>
      <c r="AA89" s="368" t="str">
        <f>IF(AND('MAPA DE RIESGOS'!$AP377="Media",'MAPA DE RIESGOS'!$AR377="Leve"),CONCATENATE("R",'MAPA DE RIESGOS'!$H377,"C",'MAPA DE RIESGOS'!$AF377),"")</f>
        <v/>
      </c>
      <c r="AB89" s="367" t="str">
        <f>IF(AND('MAPA DE RIESGOS'!$AP360="Media",'MAPA DE RIESGOS'!$AR360="Menor"),CONCATENATE("R",'MAPA DE RIESGOS'!$H360,"C",'MAPA DE RIESGOS'!$AF360),"")</f>
        <v/>
      </c>
      <c r="AC89" s="368" t="str">
        <f>IF(AND('MAPA DE RIESGOS'!$AP361="Media",'MAPA DE RIESGOS'!$AR361="Menor"),CONCATENATE("R",'MAPA DE RIESGOS'!$H361,"C",'MAPA DE RIESGOS'!$AF361),"")</f>
        <v/>
      </c>
      <c r="AD89" s="368" t="str">
        <f>IF(AND('MAPA DE RIESGOS'!$AP362="Media",'MAPA DE RIESGOS'!$AR362="Menor"),CONCATENATE("R",'MAPA DE RIESGOS'!$H362,"C",'MAPA DE RIESGOS'!$AF362),"")</f>
        <v/>
      </c>
      <c r="AE89" s="368" t="str">
        <f>IF(AND('MAPA DE RIESGOS'!$AP363="Media",'MAPA DE RIESGOS'!$AR363="Menor"),CONCATENATE("R",'MAPA DE RIESGOS'!$H363,"C",'MAPA DE RIESGOS'!$AF363),"")</f>
        <v/>
      </c>
      <c r="AF89" s="368" t="str">
        <f>IF(AND('MAPA DE RIESGOS'!$AP364="Media",'MAPA DE RIESGOS'!$AR364="Menor"),CONCATENATE("R",'MAPA DE RIESGOS'!$H364,"C",'MAPA DE RIESGOS'!$AF364),"")</f>
        <v/>
      </c>
      <c r="AG89" s="368" t="str">
        <f>IF(AND('MAPA DE RIESGOS'!$AP365="Media",'MAPA DE RIESGOS'!$AR365="Menor"),CONCATENATE("R",'MAPA DE RIESGOS'!$H365,"C",'MAPA DE RIESGOS'!$AF365),"")</f>
        <v/>
      </c>
      <c r="AH89" s="368" t="str">
        <f>IF(AND('MAPA DE RIESGOS'!$AP366="Media",'MAPA DE RIESGOS'!$AR366="Menor"),CONCATENATE("R",'MAPA DE RIESGOS'!$H366,"C",'MAPA DE RIESGOS'!$AF366),"")</f>
        <v/>
      </c>
      <c r="AI89" s="368" t="str">
        <f>IF(AND('MAPA DE RIESGOS'!$AP367="Media",'MAPA DE RIESGOS'!$AR367="Menor"),CONCATENATE("R",'MAPA DE RIESGOS'!$H367,"C",'MAPA DE RIESGOS'!$AF367),"")</f>
        <v/>
      </c>
      <c r="AJ89" s="368" t="str">
        <f>IF(AND('MAPA DE RIESGOS'!$AP368="Media",'MAPA DE RIESGOS'!$AR368="Menor"),CONCATENATE("R",'MAPA DE RIESGOS'!$H368,"C",'MAPA DE RIESGOS'!$AF368),"")</f>
        <v/>
      </c>
      <c r="AK89" s="368" t="str">
        <f>IF(AND('MAPA DE RIESGOS'!$AP369="Media",'MAPA DE RIESGOS'!$AR369="Menor"),CONCATENATE("R",'MAPA DE RIESGOS'!$H369,"C",'MAPA DE RIESGOS'!$AF369),"")</f>
        <v/>
      </c>
      <c r="AL89" s="368" t="str">
        <f>IF(AND('MAPA DE RIESGOS'!$AP370="Media",'MAPA DE RIESGOS'!$AR370="Menor"),CONCATENATE("R",'MAPA DE RIESGOS'!$H370,"C",'MAPA DE RIESGOS'!$AF370),"")</f>
        <v/>
      </c>
      <c r="AM89" s="368" t="str">
        <f>IF(AND('MAPA DE RIESGOS'!$AP371="Media",'MAPA DE RIESGOS'!$AR371="Menor"),CONCATENATE("R",'MAPA DE RIESGOS'!$H371,"C",'MAPA DE RIESGOS'!$AF371),"")</f>
        <v/>
      </c>
      <c r="AN89" s="368" t="str">
        <f>IF(AND('MAPA DE RIESGOS'!$AP372="Media",'MAPA DE RIESGOS'!$AR372="Menor"),CONCATENATE("R",'MAPA DE RIESGOS'!$H372,"C",'MAPA DE RIESGOS'!$AF372),"")</f>
        <v/>
      </c>
      <c r="AO89" s="368" t="str">
        <f>IF(AND('MAPA DE RIESGOS'!$AP373="Media",'MAPA DE RIESGOS'!$AR373="Menor"),CONCATENATE("R",'MAPA DE RIESGOS'!$H373,"C",'MAPA DE RIESGOS'!$AF373),"")</f>
        <v/>
      </c>
      <c r="AP89" s="368" t="str">
        <f>IF(AND('MAPA DE RIESGOS'!$AP374="Media",'MAPA DE RIESGOS'!$AR374="Menor"),CONCATENATE("R",'MAPA DE RIESGOS'!$H374,"C",'MAPA DE RIESGOS'!$AF374),"")</f>
        <v/>
      </c>
      <c r="AQ89" s="368" t="str">
        <f>IF(AND('MAPA DE RIESGOS'!$AP375="Media",'MAPA DE RIESGOS'!$AR375="Menor"),CONCATENATE("R",'MAPA DE RIESGOS'!$H375,"C",'MAPA DE RIESGOS'!$AF375),"")</f>
        <v/>
      </c>
      <c r="AR89" s="368" t="str">
        <f>IF(AND('MAPA DE RIESGOS'!$AP376="Media",'MAPA DE RIESGOS'!$AR376="Menor"),CONCATENATE("R",'MAPA DE RIESGOS'!$H376,"C",'MAPA DE RIESGOS'!$AF376),"")</f>
        <v/>
      </c>
      <c r="AS89" s="368" t="str">
        <f>IF(AND('MAPA DE RIESGOS'!$AP377="Media",'MAPA DE RIESGOS'!$AR377="Menor"),CONCATENATE("R",'MAPA DE RIESGOS'!$H377,"C",'MAPA DE RIESGOS'!$AF377),"")</f>
        <v/>
      </c>
      <c r="AT89" s="367" t="str">
        <f>IF(AND('MAPA DE RIESGOS'!$AP360="Media",'MAPA DE RIESGOS'!$AR360="Moderado"),CONCATENATE("R",'MAPA DE RIESGOS'!$H360,"C",'MAPA DE RIESGOS'!$AF360),"")</f>
        <v/>
      </c>
      <c r="AU89" s="368" t="str">
        <f>IF(AND('MAPA DE RIESGOS'!$AP361="Media",'MAPA DE RIESGOS'!$AR361="Moderado"),CONCATENATE("R",'MAPA DE RIESGOS'!$H361,"C",'MAPA DE RIESGOS'!$AF361),"")</f>
        <v/>
      </c>
      <c r="AV89" s="368" t="str">
        <f>IF(AND('MAPA DE RIESGOS'!$AP362="Media",'MAPA DE RIESGOS'!$AR362="Moderado"),CONCATENATE("R",'MAPA DE RIESGOS'!$H362,"C",'MAPA DE RIESGOS'!$AF362),"")</f>
        <v/>
      </c>
      <c r="AW89" s="368" t="str">
        <f>IF(AND('MAPA DE RIESGOS'!$AP363="Media",'MAPA DE RIESGOS'!$AR363="Moderado"),CONCATENATE("R",'MAPA DE RIESGOS'!$H363,"C",'MAPA DE RIESGOS'!$AF363),"")</f>
        <v/>
      </c>
      <c r="AX89" s="368" t="str">
        <f>IF(AND('MAPA DE RIESGOS'!$AP364="Media",'MAPA DE RIESGOS'!$AR364="Moderado"),CONCATENATE("R",'MAPA DE RIESGOS'!$H364,"C",'MAPA DE RIESGOS'!$AF364),"")</f>
        <v/>
      </c>
      <c r="AY89" s="368" t="str">
        <f>IF(AND('MAPA DE RIESGOS'!$AP365="Media",'MAPA DE RIESGOS'!$AR365="Moderado"),CONCATENATE("R",'MAPA DE RIESGOS'!$H365,"C",'MAPA DE RIESGOS'!$AF365),"")</f>
        <v/>
      </c>
      <c r="AZ89" s="368" t="str">
        <f>IF(AND('MAPA DE RIESGOS'!$AP366="Media",'MAPA DE RIESGOS'!$AR366="Moderado"),CONCATENATE("R",'MAPA DE RIESGOS'!$H366,"C",'MAPA DE RIESGOS'!$AF366),"")</f>
        <v/>
      </c>
      <c r="BA89" s="368" t="str">
        <f>IF(AND('MAPA DE RIESGOS'!$AP367="Media",'MAPA DE RIESGOS'!$AR367="Moderado"),CONCATENATE("R",'MAPA DE RIESGOS'!$H367,"C",'MAPA DE RIESGOS'!$AF367),"")</f>
        <v/>
      </c>
      <c r="BB89" s="368" t="str">
        <f>IF(AND('MAPA DE RIESGOS'!$AP368="Media",'MAPA DE RIESGOS'!$AR368="Moderado"),CONCATENATE("R",'MAPA DE RIESGOS'!$H368,"C",'MAPA DE RIESGOS'!$AF368),"")</f>
        <v/>
      </c>
      <c r="BC89" s="368" t="str">
        <f>IF(AND('MAPA DE RIESGOS'!$AP369="Media",'MAPA DE RIESGOS'!$AR369="Moderado"),CONCATENATE("R",'MAPA DE RIESGOS'!$H369,"C",'MAPA DE RIESGOS'!$AF369),"")</f>
        <v/>
      </c>
      <c r="BD89" s="368" t="str">
        <f>IF(AND('MAPA DE RIESGOS'!$AP370="Media",'MAPA DE RIESGOS'!$AR370="Moderado"),CONCATENATE("R",'MAPA DE RIESGOS'!$H370,"C",'MAPA DE RIESGOS'!$AF370),"")</f>
        <v/>
      </c>
      <c r="BE89" s="368" t="str">
        <f>IF(AND('MAPA DE RIESGOS'!$AP371="Media",'MAPA DE RIESGOS'!$AR371="Moderado"),CONCATENATE("R",'MAPA DE RIESGOS'!$H371,"C",'MAPA DE RIESGOS'!$AF371),"")</f>
        <v/>
      </c>
      <c r="BF89" s="368" t="str">
        <f>IF(AND('MAPA DE RIESGOS'!$AP372="Media",'MAPA DE RIESGOS'!$AR372="Moderado"),CONCATENATE("R",'MAPA DE RIESGOS'!$H372,"C",'MAPA DE RIESGOS'!$AF372),"")</f>
        <v/>
      </c>
      <c r="BG89" s="368" t="str">
        <f>IF(AND('MAPA DE RIESGOS'!$AP373="Media",'MAPA DE RIESGOS'!$AR373="Moderado"),CONCATENATE("R",'MAPA DE RIESGOS'!$H373,"C",'MAPA DE RIESGOS'!$AF373),"")</f>
        <v/>
      </c>
      <c r="BH89" s="368" t="str">
        <f>IF(AND('MAPA DE RIESGOS'!$AP374="Media",'MAPA DE RIESGOS'!$AR374="Moderado"),CONCATENATE("R",'MAPA DE RIESGOS'!$H374,"C",'MAPA DE RIESGOS'!$AF374),"")</f>
        <v/>
      </c>
      <c r="BI89" s="368" t="str">
        <f>IF(AND('MAPA DE RIESGOS'!$AP375="Media",'MAPA DE RIESGOS'!$AR375="Moderado"),CONCATENATE("R",'MAPA DE RIESGOS'!$H375,"C",'MAPA DE RIESGOS'!$AF375),"")</f>
        <v/>
      </c>
      <c r="BJ89" s="368" t="str">
        <f>IF(AND('MAPA DE RIESGOS'!$AP376="Media",'MAPA DE RIESGOS'!$AR376="Moderado"),CONCATENATE("R",'MAPA DE RIESGOS'!$H376,"C",'MAPA DE RIESGOS'!$AF376),"")</f>
        <v/>
      </c>
      <c r="BK89" s="369" t="str">
        <f>IF(AND('MAPA DE RIESGOS'!$AP377="Media",'MAPA DE RIESGOS'!$AR377="Moderado"),CONCATENATE("R",'MAPA DE RIESGOS'!$H377,"C",'MAPA DE RIESGOS'!$AF377),"")</f>
        <v/>
      </c>
      <c r="BL89" s="355" t="str">
        <f>IF(AND('MAPA DE RIESGOS'!$AP360="Media",'MAPA DE RIESGOS'!$AR360="Mayor"),CONCATENATE("R",'MAPA DE RIESGOS'!$H360,"C",'MAPA DE RIESGOS'!$AF360),"")</f>
        <v/>
      </c>
      <c r="BM89" s="355" t="str">
        <f>IF(AND('MAPA DE RIESGOS'!$AP361="Media",'MAPA DE RIESGOS'!$AR361="Mayor"),CONCATENATE("R",'MAPA DE RIESGOS'!$H361,"C",'MAPA DE RIESGOS'!$AF361),"")</f>
        <v/>
      </c>
      <c r="BN89" s="355" t="str">
        <f>IF(AND('MAPA DE RIESGOS'!$AP362="Media",'MAPA DE RIESGOS'!$AR362="Mayor"),CONCATENATE("R",'MAPA DE RIESGOS'!$H362,"C",'MAPA DE RIESGOS'!$AF362),"")</f>
        <v/>
      </c>
      <c r="BO89" s="355" t="str">
        <f>IF(AND('MAPA DE RIESGOS'!$AP363="Media",'MAPA DE RIESGOS'!$AR363="Mayor"),CONCATENATE("R",'MAPA DE RIESGOS'!$H363,"C",'MAPA DE RIESGOS'!$AF363),"")</f>
        <v/>
      </c>
      <c r="BP89" s="355" t="str">
        <f>IF(AND('MAPA DE RIESGOS'!$AP364="Media",'MAPA DE RIESGOS'!$AR364="Mayor"),CONCATENATE("R",'MAPA DE RIESGOS'!$H364,"C",'MAPA DE RIESGOS'!$AF364),"")</f>
        <v/>
      </c>
      <c r="BQ89" s="355" t="str">
        <f>IF(AND('MAPA DE RIESGOS'!$AP365="Media",'MAPA DE RIESGOS'!$AR365="Mayor"),CONCATENATE("R",'MAPA DE RIESGOS'!$H365,"C",'MAPA DE RIESGOS'!$AF365),"")</f>
        <v/>
      </c>
      <c r="BR89" s="355" t="str">
        <f>IF(AND('MAPA DE RIESGOS'!$AP366="Media",'MAPA DE RIESGOS'!$AR366="Mayor"),CONCATENATE("R",'MAPA DE RIESGOS'!$H366,"C",'MAPA DE RIESGOS'!$AF366),"")</f>
        <v/>
      </c>
      <c r="BS89" s="355" t="str">
        <f>IF(AND('MAPA DE RIESGOS'!$AP367="Media",'MAPA DE RIESGOS'!$AR367="Mayor"),CONCATENATE("R",'MAPA DE RIESGOS'!$H367,"C",'MAPA DE RIESGOS'!$AF367),"")</f>
        <v/>
      </c>
      <c r="BT89" s="355" t="str">
        <f>IF(AND('MAPA DE RIESGOS'!$AP368="Media",'MAPA DE RIESGOS'!$AR368="Mayor"),CONCATENATE("R",'MAPA DE RIESGOS'!$H368,"C",'MAPA DE RIESGOS'!$AF368),"")</f>
        <v/>
      </c>
      <c r="BU89" s="355" t="str">
        <f>IF(AND('MAPA DE RIESGOS'!$AP369="Media",'MAPA DE RIESGOS'!$AR369="Mayor"),CONCATENATE("R",'MAPA DE RIESGOS'!$H369,"C",'MAPA DE RIESGOS'!$AF369),"")</f>
        <v/>
      </c>
      <c r="BV89" s="355" t="str">
        <f>IF(AND('MAPA DE RIESGOS'!$AP370="Media",'MAPA DE RIESGOS'!$AR370="Mayor"),CONCATENATE("R",'MAPA DE RIESGOS'!$H370,"C",'MAPA DE RIESGOS'!$AF370),"")</f>
        <v/>
      </c>
      <c r="BW89" s="355" t="str">
        <f>IF(AND('MAPA DE RIESGOS'!$AP371="Media",'MAPA DE RIESGOS'!$AR371="Mayor"),CONCATENATE("R",'MAPA DE RIESGOS'!$H371,"C",'MAPA DE RIESGOS'!$AF371),"")</f>
        <v/>
      </c>
      <c r="BX89" s="355" t="str">
        <f>IF(AND('MAPA DE RIESGOS'!$AP372="Media",'MAPA DE RIESGOS'!$AR372="Mayor"),CONCATENATE("R",'MAPA DE RIESGOS'!$H372,"C",'MAPA DE RIESGOS'!$AF372),"")</f>
        <v/>
      </c>
      <c r="BY89" s="355" t="str">
        <f>IF(AND('MAPA DE RIESGOS'!$AP373="Media",'MAPA DE RIESGOS'!$AR373="Mayor"),CONCATENATE("R",'MAPA DE RIESGOS'!$H373,"C",'MAPA DE RIESGOS'!$AF373),"")</f>
        <v/>
      </c>
      <c r="BZ89" s="355" t="str">
        <f>IF(AND('MAPA DE RIESGOS'!$AP374="Media",'MAPA DE RIESGOS'!$AR374="Mayor"),CONCATENATE("R",'MAPA DE RIESGOS'!$H374,"C",'MAPA DE RIESGOS'!$AF374),"")</f>
        <v/>
      </c>
      <c r="CA89" s="355" t="str">
        <f>IF(AND('MAPA DE RIESGOS'!$AP375="Media",'MAPA DE RIESGOS'!$AR375="Mayor"),CONCATENATE("R",'MAPA DE RIESGOS'!$H375,"C",'MAPA DE RIESGOS'!$AF375),"")</f>
        <v/>
      </c>
      <c r="CB89" s="355" t="str">
        <f>IF(AND('MAPA DE RIESGOS'!$AP376="Media",'MAPA DE RIESGOS'!$AR376="Mayor"),CONCATENATE("R",'MAPA DE RIESGOS'!$H376,"C",'MAPA DE RIESGOS'!$AF376),"")</f>
        <v/>
      </c>
      <c r="CC89" s="356" t="str">
        <f>IF(AND('MAPA DE RIESGOS'!$AP377="Media",'MAPA DE RIESGOS'!$AR377="Mayor"),CONCATENATE("R",'MAPA DE RIESGOS'!$H377,"C",'MAPA DE RIESGOS'!$AF377),"")</f>
        <v/>
      </c>
      <c r="CD89" s="357" t="str">
        <f>IF(AND('MAPA DE RIESGOS'!$AP360="Media",'MAPA DE RIESGOS'!$AR360="Catastrófico"),CONCATENATE("R",'MAPA DE RIESGOS'!$H360,"C",'MAPA DE RIESGOS'!$AF360),"")</f>
        <v/>
      </c>
      <c r="CE89" s="357" t="str">
        <f>IF(AND('MAPA DE RIESGOS'!$AP361="Media",'MAPA DE RIESGOS'!$AR361="Catastrófico"),CONCATENATE("R",'MAPA DE RIESGOS'!$H361,"C",'MAPA DE RIESGOS'!$AF361),"")</f>
        <v/>
      </c>
      <c r="CF89" s="357" t="str">
        <f>IF(AND('MAPA DE RIESGOS'!$AP362="Media",'MAPA DE RIESGOS'!$AR362="Catastrófico"),CONCATENATE("R",'MAPA DE RIESGOS'!$H362,"C",'MAPA DE RIESGOS'!$AF362),"")</f>
        <v/>
      </c>
      <c r="CG89" s="357" t="str">
        <f>IF(AND('MAPA DE RIESGOS'!$AP363="Media",'MAPA DE RIESGOS'!$AR363="Catastrófico"),CONCATENATE("R",'MAPA DE RIESGOS'!$H363,"C",'MAPA DE RIESGOS'!$AF363),"")</f>
        <v/>
      </c>
      <c r="CH89" s="357" t="str">
        <f>IF(AND('MAPA DE RIESGOS'!$AP364="Media",'MAPA DE RIESGOS'!$AR364="Catastrófico"),CONCATENATE("R",'MAPA DE RIESGOS'!$H364,"C",'MAPA DE RIESGOS'!$AF364),"")</f>
        <v/>
      </c>
      <c r="CI89" s="357" t="str">
        <f>IF(AND('MAPA DE RIESGOS'!$AP365="Media",'MAPA DE RIESGOS'!$AR365="Catastrófico"),CONCATENATE("R",'MAPA DE RIESGOS'!$H365,"C",'MAPA DE RIESGOS'!$AF365),"")</f>
        <v/>
      </c>
      <c r="CJ89" s="357" t="str">
        <f>IF(AND('MAPA DE RIESGOS'!$AP366="Media",'MAPA DE RIESGOS'!$AR366="Catastrófico"),CONCATENATE("R",'MAPA DE RIESGOS'!$H366,"C",'MAPA DE RIESGOS'!$AF366),"")</f>
        <v/>
      </c>
      <c r="CK89" s="357" t="str">
        <f>IF(AND('MAPA DE RIESGOS'!$AP367="Media",'MAPA DE RIESGOS'!$AR367="Catastrófico"),CONCATENATE("R",'MAPA DE RIESGOS'!$H367,"C",'MAPA DE RIESGOS'!$AF367),"")</f>
        <v/>
      </c>
      <c r="CL89" s="357" t="str">
        <f>IF(AND('MAPA DE RIESGOS'!$AP368="Media",'MAPA DE RIESGOS'!$AR368="Catastrófico"),CONCATENATE("R",'MAPA DE RIESGOS'!$H368,"C",'MAPA DE RIESGOS'!$AF368),"")</f>
        <v/>
      </c>
      <c r="CM89" s="357" t="str">
        <f>IF(AND('MAPA DE RIESGOS'!$AP369="Media",'MAPA DE RIESGOS'!$AR369="Catastrófico"),CONCATENATE("R",'MAPA DE RIESGOS'!$H369,"C",'MAPA DE RIESGOS'!$AF369),"")</f>
        <v/>
      </c>
      <c r="CN89" s="357" t="str">
        <f>IF(AND('MAPA DE RIESGOS'!$AP370="Media",'MAPA DE RIESGOS'!$AR370="Catastrófico"),CONCATENATE("R",'MAPA DE RIESGOS'!$H370,"C",'MAPA DE RIESGOS'!$AF370),"")</f>
        <v/>
      </c>
      <c r="CO89" s="357" t="str">
        <f>IF(AND('MAPA DE RIESGOS'!$AP371="Media",'MAPA DE RIESGOS'!$AR371="Catastrófico"),CONCATENATE("R",'MAPA DE RIESGOS'!$H371,"C",'MAPA DE RIESGOS'!$AF371),"")</f>
        <v/>
      </c>
      <c r="CP89" s="357" t="str">
        <f>IF(AND('MAPA DE RIESGOS'!$AP372="Media",'MAPA DE RIESGOS'!$AR372="Catastrófico"),CONCATENATE("R",'MAPA DE RIESGOS'!$H372,"C",'MAPA DE RIESGOS'!$AF372),"")</f>
        <v/>
      </c>
      <c r="CQ89" s="357" t="str">
        <f>IF(AND('MAPA DE RIESGOS'!$AP373="Media",'MAPA DE RIESGOS'!$AR373="Catastrófico"),CONCATENATE("R",'MAPA DE RIESGOS'!$H373,"C",'MAPA DE RIESGOS'!$AF373),"")</f>
        <v/>
      </c>
      <c r="CR89" s="357" t="str">
        <f>IF(AND('MAPA DE RIESGOS'!$AP374="Media",'MAPA DE RIESGOS'!$AR374="Catastrófico"),CONCATENATE("R",'MAPA DE RIESGOS'!$H374,"C",'MAPA DE RIESGOS'!$AF374),"")</f>
        <v/>
      </c>
      <c r="CS89" s="357" t="str">
        <f>IF(AND('MAPA DE RIESGOS'!$AP375="Media",'MAPA DE RIESGOS'!$AR375="Catastrófico"),CONCATENATE("R",'MAPA DE RIESGOS'!$H375,"C",'MAPA DE RIESGOS'!$AF375),"")</f>
        <v/>
      </c>
      <c r="CT89" s="357" t="str">
        <f>IF(AND('MAPA DE RIESGOS'!$AP376="Media",'MAPA DE RIESGOS'!$AR376="Catastrófico"),CONCATENATE("R",'MAPA DE RIESGOS'!$H376,"C",'MAPA DE RIESGOS'!$AF376),"")</f>
        <v/>
      </c>
      <c r="CU89" s="358" t="str">
        <f>IF(AND('MAPA DE RIESGOS'!$AP377="Media",'MAPA DE RIESGOS'!$AR377="Catastrófico"),CONCATENATE("R",'MAPA DE RIESGOS'!$H377,"C",'MAPA DE RIESGOS'!$AF377),"")</f>
        <v/>
      </c>
      <c r="CV89" s="67"/>
      <c r="CW89" s="906"/>
      <c r="CX89" s="907"/>
      <c r="CY89" s="907"/>
      <c r="CZ89" s="907"/>
      <c r="DA89" s="907"/>
      <c r="DB89" s="908"/>
    </row>
    <row r="90" spans="2:106" ht="32.5" customHeight="1">
      <c r="B90" s="893"/>
      <c r="C90" s="893"/>
      <c r="D90" s="894"/>
      <c r="E90" s="882"/>
      <c r="F90" s="883"/>
      <c r="G90" s="883"/>
      <c r="H90" s="883"/>
      <c r="I90" s="884"/>
      <c r="J90" s="367" t="str">
        <f>IF(AND('MAPA DE RIESGOS'!$AP378="Media",'MAPA DE RIESGOS'!$AR378="Leve"),CONCATENATE("R",'MAPA DE RIESGOS'!$H378,"C",'MAPA DE RIESGOS'!$AF378),"")</f>
        <v/>
      </c>
      <c r="K90" s="368" t="str">
        <f>IF(AND('MAPA DE RIESGOS'!$AP379="Media",'MAPA DE RIESGOS'!$AR379="Leve"),CONCATENATE("R",'MAPA DE RIESGOS'!$H379,"C",'MAPA DE RIESGOS'!$AF379),"")</f>
        <v/>
      </c>
      <c r="L90" s="368" t="str">
        <f>IF(AND('MAPA DE RIESGOS'!$AP380="Media",'MAPA DE RIESGOS'!$AR380="Leve"),CONCATENATE("R",'MAPA DE RIESGOS'!$H380,"C",'MAPA DE RIESGOS'!$AF380),"")</f>
        <v/>
      </c>
      <c r="M90" s="368" t="str">
        <f>IF(AND('MAPA DE RIESGOS'!$AP381="Media",'MAPA DE RIESGOS'!$AR381="Leve"),CONCATENATE("R",'MAPA DE RIESGOS'!$H381,"C",'MAPA DE RIESGOS'!$AF381),"")</f>
        <v/>
      </c>
      <c r="N90" s="368" t="str">
        <f>IF(AND('MAPA DE RIESGOS'!$AP382="Media",'MAPA DE RIESGOS'!$AR382="Leve"),CONCATENATE("R",'MAPA DE RIESGOS'!$H382,"C",'MAPA DE RIESGOS'!$AF382),"")</f>
        <v/>
      </c>
      <c r="O90" s="368" t="str">
        <f>IF(AND('MAPA DE RIESGOS'!$AP383="Media",'MAPA DE RIESGOS'!$AR383="Leve"),CONCATENATE("R",'MAPA DE RIESGOS'!$H383,"C",'MAPA DE RIESGOS'!$AF383),"")</f>
        <v/>
      </c>
      <c r="P90" s="368" t="str">
        <f>IF(AND('MAPA DE RIESGOS'!$AP384="Media",'MAPA DE RIESGOS'!$AR384="Leve"),CONCATENATE("R",'MAPA DE RIESGOS'!$H384,"C",'MAPA DE RIESGOS'!$AF384),"")</f>
        <v/>
      </c>
      <c r="Q90" s="368" t="str">
        <f>IF(AND('MAPA DE RIESGOS'!$AP385="Media",'MAPA DE RIESGOS'!$AR385="Leve"),CONCATENATE("R",'MAPA DE RIESGOS'!$H385,"C",'MAPA DE RIESGOS'!$AF385),"")</f>
        <v/>
      </c>
      <c r="R90" s="368" t="str">
        <f>IF(AND('MAPA DE RIESGOS'!$AP386="Media",'MAPA DE RIESGOS'!$AR386="Leve"),CONCATENATE("R",'MAPA DE RIESGOS'!$H386,"C",'MAPA DE RIESGOS'!$AF386),"")</f>
        <v/>
      </c>
      <c r="S90" s="368" t="str">
        <f>IF(AND('MAPA DE RIESGOS'!$AP387="Media",'MAPA DE RIESGOS'!$AR387="Leve"),CONCATENATE("R",'MAPA DE RIESGOS'!$H387,"C",'MAPA DE RIESGOS'!$AF387),"")</f>
        <v/>
      </c>
      <c r="T90" s="368" t="str">
        <f>IF(AND('MAPA DE RIESGOS'!$AP388="Media",'MAPA DE RIESGOS'!$AR388="Leve"),CONCATENATE("R",'MAPA DE RIESGOS'!$H388,"C",'MAPA DE RIESGOS'!$AF388),"")</f>
        <v/>
      </c>
      <c r="U90" s="368" t="str">
        <f>IF(AND('MAPA DE RIESGOS'!$AP389="Media",'MAPA DE RIESGOS'!$AR389="Leve"),CONCATENATE("R",'MAPA DE RIESGOS'!$H389,"C",'MAPA DE RIESGOS'!$AF389),"")</f>
        <v/>
      </c>
      <c r="V90" s="368" t="str">
        <f>IF(AND('MAPA DE RIESGOS'!$AP390="Media",'MAPA DE RIESGOS'!$AR390="Leve"),CONCATENATE("R",'MAPA DE RIESGOS'!$H390,"C",'MAPA DE RIESGOS'!$AF390),"")</f>
        <v/>
      </c>
      <c r="W90" s="368" t="str">
        <f>IF(AND('MAPA DE RIESGOS'!$AP391="Media",'MAPA DE RIESGOS'!$AR391="Leve"),CONCATENATE("R",'MAPA DE RIESGOS'!$H391,"C",'MAPA DE RIESGOS'!$AF391),"")</f>
        <v/>
      </c>
      <c r="X90" s="368" t="str">
        <f>IF(AND('MAPA DE RIESGOS'!$AP392="Media",'MAPA DE RIESGOS'!$AR392="Leve"),CONCATENATE("R",'MAPA DE RIESGOS'!$H392,"C",'MAPA DE RIESGOS'!$AF392),"")</f>
        <v/>
      </c>
      <c r="Y90" s="368" t="str">
        <f>IF(AND('MAPA DE RIESGOS'!$AP393="Media",'MAPA DE RIESGOS'!$AR393="Leve"),CONCATENATE("R",'MAPA DE RIESGOS'!$H393,"C",'MAPA DE RIESGOS'!$AF393),"")</f>
        <v/>
      </c>
      <c r="Z90" s="368" t="str">
        <f>IF(AND('MAPA DE RIESGOS'!$AP394="Media",'MAPA DE RIESGOS'!$AR394="Leve"),CONCATENATE("R",'MAPA DE RIESGOS'!$H394,"C",'MAPA DE RIESGOS'!$AF394),"")</f>
        <v/>
      </c>
      <c r="AA90" s="368" t="str">
        <f>IF(AND('MAPA DE RIESGOS'!$AP395="Media",'MAPA DE RIESGOS'!$AR395="Leve"),CONCATENATE("R",'MAPA DE RIESGOS'!$H395,"C",'MAPA DE RIESGOS'!$AF395),"")</f>
        <v/>
      </c>
      <c r="AB90" s="367" t="str">
        <f>IF(AND('MAPA DE RIESGOS'!$AP378="Media",'MAPA DE RIESGOS'!$AR378="Menor"),CONCATENATE("R",'MAPA DE RIESGOS'!$H378,"C",'MAPA DE RIESGOS'!$AF378),"")</f>
        <v/>
      </c>
      <c r="AC90" s="368" t="str">
        <f>IF(AND('MAPA DE RIESGOS'!$AP379="Media",'MAPA DE RIESGOS'!$AR379="Menor"),CONCATENATE("R",'MAPA DE RIESGOS'!$H379,"C",'MAPA DE RIESGOS'!$AF379),"")</f>
        <v/>
      </c>
      <c r="AD90" s="368" t="str">
        <f>IF(AND('MAPA DE RIESGOS'!$AP380="Media",'MAPA DE RIESGOS'!$AR380="Menor"),CONCATENATE("R",'MAPA DE RIESGOS'!$H380,"C",'MAPA DE RIESGOS'!$AF380),"")</f>
        <v/>
      </c>
      <c r="AE90" s="368" t="str">
        <f>IF(AND('MAPA DE RIESGOS'!$AP381="Media",'MAPA DE RIESGOS'!$AR381="Menor"),CONCATENATE("R",'MAPA DE RIESGOS'!$H381,"C",'MAPA DE RIESGOS'!$AF381),"")</f>
        <v/>
      </c>
      <c r="AF90" s="368" t="str">
        <f>IF(AND('MAPA DE RIESGOS'!$AP382="Media",'MAPA DE RIESGOS'!$AR382="Menor"),CONCATENATE("R",'MAPA DE RIESGOS'!$H382,"C",'MAPA DE RIESGOS'!$AF382),"")</f>
        <v/>
      </c>
      <c r="AG90" s="368" t="str">
        <f>IF(AND('MAPA DE RIESGOS'!$AP383="Media",'MAPA DE RIESGOS'!$AR383="Menor"),CONCATENATE("R",'MAPA DE RIESGOS'!$H383,"C",'MAPA DE RIESGOS'!$AF383),"")</f>
        <v/>
      </c>
      <c r="AH90" s="368" t="str">
        <f>IF(AND('MAPA DE RIESGOS'!$AP384="Media",'MAPA DE RIESGOS'!$AR384="Menor"),CONCATENATE("R",'MAPA DE RIESGOS'!$H384,"C",'MAPA DE RIESGOS'!$AF384),"")</f>
        <v/>
      </c>
      <c r="AI90" s="368" t="str">
        <f>IF(AND('MAPA DE RIESGOS'!$AP385="Media",'MAPA DE RIESGOS'!$AR385="Menor"),CONCATENATE("R",'MAPA DE RIESGOS'!$H385,"C",'MAPA DE RIESGOS'!$AF385),"")</f>
        <v/>
      </c>
      <c r="AJ90" s="368" t="str">
        <f>IF(AND('MAPA DE RIESGOS'!$AP386="Media",'MAPA DE RIESGOS'!$AR386="Menor"),CONCATENATE("R",'MAPA DE RIESGOS'!$H386,"C",'MAPA DE RIESGOS'!$AF386),"")</f>
        <v/>
      </c>
      <c r="AK90" s="368" t="str">
        <f>IF(AND('MAPA DE RIESGOS'!$AP387="Media",'MAPA DE RIESGOS'!$AR387="Menor"),CONCATENATE("R",'MAPA DE RIESGOS'!$H387,"C",'MAPA DE RIESGOS'!$AF387),"")</f>
        <v/>
      </c>
      <c r="AL90" s="368" t="str">
        <f>IF(AND('MAPA DE RIESGOS'!$AP388="Media",'MAPA DE RIESGOS'!$AR388="Menor"),CONCATENATE("R",'MAPA DE RIESGOS'!$H388,"C",'MAPA DE RIESGOS'!$AF388),"")</f>
        <v/>
      </c>
      <c r="AM90" s="368" t="str">
        <f>IF(AND('MAPA DE RIESGOS'!$AP389="Media",'MAPA DE RIESGOS'!$AR389="Menor"),CONCATENATE("R",'MAPA DE RIESGOS'!$H389,"C",'MAPA DE RIESGOS'!$AF389),"")</f>
        <v/>
      </c>
      <c r="AN90" s="368" t="str">
        <f>IF(AND('MAPA DE RIESGOS'!$AP390="Media",'MAPA DE RIESGOS'!$AR390="Menor"),CONCATENATE("R",'MAPA DE RIESGOS'!$H390,"C",'MAPA DE RIESGOS'!$AF390),"")</f>
        <v/>
      </c>
      <c r="AO90" s="368" t="str">
        <f>IF(AND('MAPA DE RIESGOS'!$AP391="Media",'MAPA DE RIESGOS'!$AR391="Menor"),CONCATENATE("R",'MAPA DE RIESGOS'!$H391,"C",'MAPA DE RIESGOS'!$AF391),"")</f>
        <v/>
      </c>
      <c r="AP90" s="368" t="str">
        <f>IF(AND('MAPA DE RIESGOS'!$AP392="Media",'MAPA DE RIESGOS'!$AR392="Menor"),CONCATENATE("R",'MAPA DE RIESGOS'!$H392,"C",'MAPA DE RIESGOS'!$AF392),"")</f>
        <v/>
      </c>
      <c r="AQ90" s="368" t="str">
        <f>IF(AND('MAPA DE RIESGOS'!$AP393="Media",'MAPA DE RIESGOS'!$AR393="Menor"),CONCATENATE("R",'MAPA DE RIESGOS'!$H393,"C",'MAPA DE RIESGOS'!$AF393),"")</f>
        <v/>
      </c>
      <c r="AR90" s="368" t="str">
        <f>IF(AND('MAPA DE RIESGOS'!$AP394="Media",'MAPA DE RIESGOS'!$AR394="Menor"),CONCATENATE("R",'MAPA DE RIESGOS'!$H394,"C",'MAPA DE RIESGOS'!$AF394),"")</f>
        <v/>
      </c>
      <c r="AS90" s="368" t="str">
        <f>IF(AND('MAPA DE RIESGOS'!$AP395="Media",'MAPA DE RIESGOS'!$AR395="Menor"),CONCATENATE("R",'MAPA DE RIESGOS'!$H395,"C",'MAPA DE RIESGOS'!$AF395),"")</f>
        <v/>
      </c>
      <c r="AT90" s="367" t="str">
        <f>IF(AND('MAPA DE RIESGOS'!$AP378="Media",'MAPA DE RIESGOS'!$AR378="Moderado"),CONCATENATE("R",'MAPA DE RIESGOS'!$H378,"C",'MAPA DE RIESGOS'!$AF378),"")</f>
        <v/>
      </c>
      <c r="AU90" s="368" t="str">
        <f>IF(AND('MAPA DE RIESGOS'!$AP379="Media",'MAPA DE RIESGOS'!$AR379="Moderado"),CONCATENATE("R",'MAPA DE RIESGOS'!$H379,"C",'MAPA DE RIESGOS'!$AF379),"")</f>
        <v/>
      </c>
      <c r="AV90" s="368" t="str">
        <f>IF(AND('MAPA DE RIESGOS'!$AP380="Media",'MAPA DE RIESGOS'!$AR380="Moderado"),CONCATENATE("R",'MAPA DE RIESGOS'!$H380,"C",'MAPA DE RIESGOS'!$AF380),"")</f>
        <v/>
      </c>
      <c r="AW90" s="368" t="str">
        <f>IF(AND('MAPA DE RIESGOS'!$AP381="Media",'MAPA DE RIESGOS'!$AR381="Moderado"),CONCATENATE("R",'MAPA DE RIESGOS'!$H381,"C",'MAPA DE RIESGOS'!$AF381),"")</f>
        <v/>
      </c>
      <c r="AX90" s="368" t="str">
        <f>IF(AND('MAPA DE RIESGOS'!$AP382="Media",'MAPA DE RIESGOS'!$AR382="Moderado"),CONCATENATE("R",'MAPA DE RIESGOS'!$H382,"C",'MAPA DE RIESGOS'!$AF382),"")</f>
        <v/>
      </c>
      <c r="AY90" s="368" t="str">
        <f>IF(AND('MAPA DE RIESGOS'!$AP383="Media",'MAPA DE RIESGOS'!$AR383="Moderado"),CONCATENATE("R",'MAPA DE RIESGOS'!$H383,"C",'MAPA DE RIESGOS'!$AF383),"")</f>
        <v/>
      </c>
      <c r="AZ90" s="368" t="str">
        <f>IF(AND('MAPA DE RIESGOS'!$AP384="Media",'MAPA DE RIESGOS'!$AR384="Moderado"),CONCATENATE("R",'MAPA DE RIESGOS'!$H384,"C",'MAPA DE RIESGOS'!$AF384),"")</f>
        <v/>
      </c>
      <c r="BA90" s="368" t="str">
        <f>IF(AND('MAPA DE RIESGOS'!$AP385="Media",'MAPA DE RIESGOS'!$AR385="Moderado"),CONCATENATE("R",'MAPA DE RIESGOS'!$H385,"C",'MAPA DE RIESGOS'!$AF385),"")</f>
        <v/>
      </c>
      <c r="BB90" s="368" t="str">
        <f>IF(AND('MAPA DE RIESGOS'!$AP386="Media",'MAPA DE RIESGOS'!$AR386="Moderado"),CONCATENATE("R",'MAPA DE RIESGOS'!$H386,"C",'MAPA DE RIESGOS'!$AF386),"")</f>
        <v/>
      </c>
      <c r="BC90" s="368" t="str">
        <f>IF(AND('MAPA DE RIESGOS'!$AP387="Media",'MAPA DE RIESGOS'!$AR387="Moderado"),CONCATENATE("R",'MAPA DE RIESGOS'!$H387,"C",'MAPA DE RIESGOS'!$AF387),"")</f>
        <v/>
      </c>
      <c r="BD90" s="368" t="str">
        <f>IF(AND('MAPA DE RIESGOS'!$AP388="Media",'MAPA DE RIESGOS'!$AR388="Moderado"),CONCATENATE("R",'MAPA DE RIESGOS'!$H388,"C",'MAPA DE RIESGOS'!$AF388),"")</f>
        <v/>
      </c>
      <c r="BE90" s="368" t="str">
        <f>IF(AND('MAPA DE RIESGOS'!$AP389="Media",'MAPA DE RIESGOS'!$AR389="Moderado"),CONCATENATE("R",'MAPA DE RIESGOS'!$H389,"C",'MAPA DE RIESGOS'!$AF389),"")</f>
        <v/>
      </c>
      <c r="BF90" s="368" t="str">
        <f>IF(AND('MAPA DE RIESGOS'!$AP390="Media",'MAPA DE RIESGOS'!$AR390="Moderado"),CONCATENATE("R",'MAPA DE RIESGOS'!$H390,"C",'MAPA DE RIESGOS'!$AF390),"")</f>
        <v/>
      </c>
      <c r="BG90" s="368" t="str">
        <f>IF(AND('MAPA DE RIESGOS'!$AP391="Media",'MAPA DE RIESGOS'!$AR391="Moderado"),CONCATENATE("R",'MAPA DE RIESGOS'!$H391,"C",'MAPA DE RIESGOS'!$AF391),"")</f>
        <v/>
      </c>
      <c r="BH90" s="368" t="str">
        <f>IF(AND('MAPA DE RIESGOS'!$AP392="Media",'MAPA DE RIESGOS'!$AR392="Moderado"),CONCATENATE("R",'MAPA DE RIESGOS'!$H392,"C",'MAPA DE RIESGOS'!$AF392),"")</f>
        <v/>
      </c>
      <c r="BI90" s="368" t="str">
        <f>IF(AND('MAPA DE RIESGOS'!$AP393="Media",'MAPA DE RIESGOS'!$AR393="Moderado"),CONCATENATE("R",'MAPA DE RIESGOS'!$H393,"C",'MAPA DE RIESGOS'!$AF393),"")</f>
        <v/>
      </c>
      <c r="BJ90" s="368" t="str">
        <f>IF(AND('MAPA DE RIESGOS'!$AP394="Media",'MAPA DE RIESGOS'!$AR394="Moderado"),CONCATENATE("R",'MAPA DE RIESGOS'!$H394,"C",'MAPA DE RIESGOS'!$AF394),"")</f>
        <v/>
      </c>
      <c r="BK90" s="369" t="str">
        <f>IF(AND('MAPA DE RIESGOS'!$AP395="Media",'MAPA DE RIESGOS'!$AR395="Moderado"),CONCATENATE("R",'MAPA DE RIESGOS'!$H395,"C",'MAPA DE RIESGOS'!$AF395),"")</f>
        <v/>
      </c>
      <c r="BL90" s="355" t="str">
        <f>IF(AND('MAPA DE RIESGOS'!$AP378="Media",'MAPA DE RIESGOS'!$AR378="Mayor"),CONCATENATE("R",'MAPA DE RIESGOS'!$H378,"C",'MAPA DE RIESGOS'!$AF378),"")</f>
        <v/>
      </c>
      <c r="BM90" s="355" t="str">
        <f>IF(AND('MAPA DE RIESGOS'!$AP379="Media",'MAPA DE RIESGOS'!$AR379="Mayor"),CONCATENATE("R",'MAPA DE RIESGOS'!$H379,"C",'MAPA DE RIESGOS'!$AF379),"")</f>
        <v/>
      </c>
      <c r="BN90" s="355" t="str">
        <f>IF(AND('MAPA DE RIESGOS'!$AP380="Media",'MAPA DE RIESGOS'!$AR380="Mayor"),CONCATENATE("R",'MAPA DE RIESGOS'!$H380,"C",'MAPA DE RIESGOS'!$AF380),"")</f>
        <v/>
      </c>
      <c r="BO90" s="355" t="str">
        <f>IF(AND('MAPA DE RIESGOS'!$AP381="Media",'MAPA DE RIESGOS'!$AR381="Mayor"),CONCATENATE("R",'MAPA DE RIESGOS'!$H381,"C",'MAPA DE RIESGOS'!$AF381),"")</f>
        <v/>
      </c>
      <c r="BP90" s="355" t="str">
        <f>IF(AND('MAPA DE RIESGOS'!$AP382="Media",'MAPA DE RIESGOS'!$AR382="Mayor"),CONCATENATE("R",'MAPA DE RIESGOS'!$H382,"C",'MAPA DE RIESGOS'!$AF382),"")</f>
        <v/>
      </c>
      <c r="BQ90" s="355" t="str">
        <f>IF(AND('MAPA DE RIESGOS'!$AP383="Media",'MAPA DE RIESGOS'!$AR383="Mayor"),CONCATENATE("R",'MAPA DE RIESGOS'!$H383,"C",'MAPA DE RIESGOS'!$AF383),"")</f>
        <v/>
      </c>
      <c r="BR90" s="355" t="str">
        <f>IF(AND('MAPA DE RIESGOS'!$AP384="Media",'MAPA DE RIESGOS'!$AR384="Mayor"),CONCATENATE("R",'MAPA DE RIESGOS'!$H384,"C",'MAPA DE RIESGOS'!$AF384),"")</f>
        <v/>
      </c>
      <c r="BS90" s="355" t="str">
        <f>IF(AND('MAPA DE RIESGOS'!$AP385="Media",'MAPA DE RIESGOS'!$AR385="Mayor"),CONCATENATE("R",'MAPA DE RIESGOS'!$H385,"C",'MAPA DE RIESGOS'!$AF385),"")</f>
        <v/>
      </c>
      <c r="BT90" s="355" t="str">
        <f>IF(AND('MAPA DE RIESGOS'!$AP386="Media",'MAPA DE RIESGOS'!$AR386="Mayor"),CONCATENATE("R",'MAPA DE RIESGOS'!$H386,"C",'MAPA DE RIESGOS'!$AF386),"")</f>
        <v/>
      </c>
      <c r="BU90" s="355" t="str">
        <f>IF(AND('MAPA DE RIESGOS'!$AP387="Media",'MAPA DE RIESGOS'!$AR387="Mayor"),CONCATENATE("R",'MAPA DE RIESGOS'!$H387,"C",'MAPA DE RIESGOS'!$AF387),"")</f>
        <v/>
      </c>
      <c r="BV90" s="355" t="str">
        <f>IF(AND('MAPA DE RIESGOS'!$AP388="Media",'MAPA DE RIESGOS'!$AR388="Mayor"),CONCATENATE("R",'MAPA DE RIESGOS'!$H388,"C",'MAPA DE RIESGOS'!$AF388),"")</f>
        <v/>
      </c>
      <c r="BW90" s="355" t="str">
        <f>IF(AND('MAPA DE RIESGOS'!$AP389="Media",'MAPA DE RIESGOS'!$AR389="Mayor"),CONCATENATE("R",'MAPA DE RIESGOS'!$H389,"C",'MAPA DE RIESGOS'!$AF389),"")</f>
        <v/>
      </c>
      <c r="BX90" s="355" t="str">
        <f>IF(AND('MAPA DE RIESGOS'!$AP390="Media",'MAPA DE RIESGOS'!$AR390="Mayor"),CONCATENATE("R",'MAPA DE RIESGOS'!$H390,"C",'MAPA DE RIESGOS'!$AF390),"")</f>
        <v/>
      </c>
      <c r="BY90" s="355" t="str">
        <f>IF(AND('MAPA DE RIESGOS'!$AP391="Media",'MAPA DE RIESGOS'!$AR391="Mayor"),CONCATENATE("R",'MAPA DE RIESGOS'!$H391,"C",'MAPA DE RIESGOS'!$AF391),"")</f>
        <v/>
      </c>
      <c r="BZ90" s="355" t="str">
        <f>IF(AND('MAPA DE RIESGOS'!$AP392="Media",'MAPA DE RIESGOS'!$AR392="Mayor"),CONCATENATE("R",'MAPA DE RIESGOS'!$H392,"C",'MAPA DE RIESGOS'!$AF392),"")</f>
        <v/>
      </c>
      <c r="CA90" s="355" t="str">
        <f>IF(AND('MAPA DE RIESGOS'!$AP393="Media",'MAPA DE RIESGOS'!$AR393="Mayor"),CONCATENATE("R",'MAPA DE RIESGOS'!$H393,"C",'MAPA DE RIESGOS'!$AF393),"")</f>
        <v/>
      </c>
      <c r="CB90" s="355" t="str">
        <f>IF(AND('MAPA DE RIESGOS'!$AP394="Media",'MAPA DE RIESGOS'!$AR394="Mayor"),CONCATENATE("R",'MAPA DE RIESGOS'!$H394,"C",'MAPA DE RIESGOS'!$AF394),"")</f>
        <v/>
      </c>
      <c r="CC90" s="356" t="str">
        <f>IF(AND('MAPA DE RIESGOS'!$AP395="Media",'MAPA DE RIESGOS'!$AR395="Mayor"),CONCATENATE("R",'MAPA DE RIESGOS'!$H395,"C",'MAPA DE RIESGOS'!$AF395),"")</f>
        <v/>
      </c>
      <c r="CD90" s="357" t="str">
        <f>IF(AND('MAPA DE RIESGOS'!$AP378="Media",'MAPA DE RIESGOS'!$AR378="Catastrófico"),CONCATENATE("R",'MAPA DE RIESGOS'!$H378,"C",'MAPA DE RIESGOS'!$AF378),"")</f>
        <v/>
      </c>
      <c r="CE90" s="357" t="str">
        <f>IF(AND('MAPA DE RIESGOS'!$AP379="Media",'MAPA DE RIESGOS'!$AR379="Catastrófico"),CONCATENATE("R",'MAPA DE RIESGOS'!$H379,"C",'MAPA DE RIESGOS'!$AF379),"")</f>
        <v/>
      </c>
      <c r="CF90" s="357" t="str">
        <f>IF(AND('MAPA DE RIESGOS'!$AP380="Media",'MAPA DE RIESGOS'!$AR380="Catastrófico"),CONCATENATE("R",'MAPA DE RIESGOS'!$H380,"C",'MAPA DE RIESGOS'!$AF380),"")</f>
        <v/>
      </c>
      <c r="CG90" s="357" t="str">
        <f>IF(AND('MAPA DE RIESGOS'!$AP381="Media",'MAPA DE RIESGOS'!$AR381="Catastrófico"),CONCATENATE("R",'MAPA DE RIESGOS'!$H381,"C",'MAPA DE RIESGOS'!$AF381),"")</f>
        <v/>
      </c>
      <c r="CH90" s="357" t="str">
        <f>IF(AND('MAPA DE RIESGOS'!$AP382="Media",'MAPA DE RIESGOS'!$AR382="Catastrófico"),CONCATENATE("R",'MAPA DE RIESGOS'!$H382,"C",'MAPA DE RIESGOS'!$AF382),"")</f>
        <v/>
      </c>
      <c r="CI90" s="357" t="str">
        <f>IF(AND('MAPA DE RIESGOS'!$AP383="Media",'MAPA DE RIESGOS'!$AR383="Catastrófico"),CONCATENATE("R",'MAPA DE RIESGOS'!$H383,"C",'MAPA DE RIESGOS'!$AF383),"")</f>
        <v/>
      </c>
      <c r="CJ90" s="357" t="str">
        <f>IF(AND('MAPA DE RIESGOS'!$AP384="Media",'MAPA DE RIESGOS'!$AR384="Catastrófico"),CONCATENATE("R",'MAPA DE RIESGOS'!$H384,"C",'MAPA DE RIESGOS'!$AF384),"")</f>
        <v/>
      </c>
      <c r="CK90" s="357" t="str">
        <f>IF(AND('MAPA DE RIESGOS'!$AP385="Media",'MAPA DE RIESGOS'!$AR385="Catastrófico"),CONCATENATE("R",'MAPA DE RIESGOS'!$H385,"C",'MAPA DE RIESGOS'!$AF385),"")</f>
        <v/>
      </c>
      <c r="CL90" s="357" t="str">
        <f>IF(AND('MAPA DE RIESGOS'!$AP386="Media",'MAPA DE RIESGOS'!$AR386="Catastrófico"),CONCATENATE("R",'MAPA DE RIESGOS'!$H386,"C",'MAPA DE RIESGOS'!$AF386),"")</f>
        <v/>
      </c>
      <c r="CM90" s="357" t="str">
        <f>IF(AND('MAPA DE RIESGOS'!$AP387="Media",'MAPA DE RIESGOS'!$AR387="Catastrófico"),CONCATENATE("R",'MAPA DE RIESGOS'!$H387,"C",'MAPA DE RIESGOS'!$AF387),"")</f>
        <v/>
      </c>
      <c r="CN90" s="357" t="str">
        <f>IF(AND('MAPA DE RIESGOS'!$AP388="Media",'MAPA DE RIESGOS'!$AR388="Catastrófico"),CONCATENATE("R",'MAPA DE RIESGOS'!$H388,"C",'MAPA DE RIESGOS'!$AF388),"")</f>
        <v/>
      </c>
      <c r="CO90" s="357" t="str">
        <f>IF(AND('MAPA DE RIESGOS'!$AP389="Media",'MAPA DE RIESGOS'!$AR389="Catastrófico"),CONCATENATE("R",'MAPA DE RIESGOS'!$H389,"C",'MAPA DE RIESGOS'!$AF389),"")</f>
        <v/>
      </c>
      <c r="CP90" s="357" t="str">
        <f>IF(AND('MAPA DE RIESGOS'!$AP390="Media",'MAPA DE RIESGOS'!$AR390="Catastrófico"),CONCATENATE("R",'MAPA DE RIESGOS'!$H390,"C",'MAPA DE RIESGOS'!$AF390),"")</f>
        <v/>
      </c>
      <c r="CQ90" s="357" t="str">
        <f>IF(AND('MAPA DE RIESGOS'!$AP391="Media",'MAPA DE RIESGOS'!$AR391="Catastrófico"),CONCATENATE("R",'MAPA DE RIESGOS'!$H391,"C",'MAPA DE RIESGOS'!$AF391),"")</f>
        <v/>
      </c>
      <c r="CR90" s="357" t="str">
        <f>IF(AND('MAPA DE RIESGOS'!$AP392="Media",'MAPA DE RIESGOS'!$AR392="Catastrófico"),CONCATENATE("R",'MAPA DE RIESGOS'!$H392,"C",'MAPA DE RIESGOS'!$AF392),"")</f>
        <v/>
      </c>
      <c r="CS90" s="357" t="str">
        <f>IF(AND('MAPA DE RIESGOS'!$AP393="Media",'MAPA DE RIESGOS'!$AR393="Catastrófico"),CONCATENATE("R",'MAPA DE RIESGOS'!$H393,"C",'MAPA DE RIESGOS'!$AF393),"")</f>
        <v/>
      </c>
      <c r="CT90" s="357" t="str">
        <f>IF(AND('MAPA DE RIESGOS'!$AP394="Media",'MAPA DE RIESGOS'!$AR394="Catastrófico"),CONCATENATE("R",'MAPA DE RIESGOS'!$H394,"C",'MAPA DE RIESGOS'!$AF394),"")</f>
        <v/>
      </c>
      <c r="CU90" s="358" t="str">
        <f>IF(AND('MAPA DE RIESGOS'!$AP395="Media",'MAPA DE RIESGOS'!$AR395="Catastrófico"),CONCATENATE("R",'MAPA DE RIESGOS'!$H395,"C",'MAPA DE RIESGOS'!$AF395),"")</f>
        <v/>
      </c>
      <c r="CV90" s="67"/>
      <c r="CW90" s="906"/>
      <c r="CX90" s="907"/>
      <c r="CY90" s="907"/>
      <c r="CZ90" s="907"/>
      <c r="DA90" s="907"/>
      <c r="DB90" s="908"/>
    </row>
    <row r="91" spans="2:106" ht="32.5" customHeight="1">
      <c r="B91" s="893"/>
      <c r="C91" s="893"/>
      <c r="D91" s="894"/>
      <c r="E91" s="882"/>
      <c r="F91" s="883"/>
      <c r="G91" s="883"/>
      <c r="H91" s="883"/>
      <c r="I91" s="884"/>
      <c r="J91" s="367" t="str">
        <f>IF(AND('MAPA DE RIESGOS'!$AP396="Media",'MAPA DE RIESGOS'!$AR396="Leve"),CONCATENATE("R",'MAPA DE RIESGOS'!$H396,"C",'MAPA DE RIESGOS'!$AF396),"")</f>
        <v/>
      </c>
      <c r="K91" s="368" t="str">
        <f>IF(AND('MAPA DE RIESGOS'!$AP397="Media",'MAPA DE RIESGOS'!$AR397="Leve"),CONCATENATE("R",'MAPA DE RIESGOS'!$H397,"C",'MAPA DE RIESGOS'!$AF397),"")</f>
        <v/>
      </c>
      <c r="L91" s="368" t="str">
        <f>IF(AND('MAPA DE RIESGOS'!$AP398="Media",'MAPA DE RIESGOS'!$AR398="Leve"),CONCATENATE("R",'MAPA DE RIESGOS'!$H398,"C",'MAPA DE RIESGOS'!$AF398),"")</f>
        <v/>
      </c>
      <c r="M91" s="368" t="str">
        <f>IF(AND('MAPA DE RIESGOS'!$AP399="Media",'MAPA DE RIESGOS'!$AR399="Leve"),CONCATENATE("R",'MAPA DE RIESGOS'!$H399,"C",'MAPA DE RIESGOS'!$AF399),"")</f>
        <v/>
      </c>
      <c r="N91" s="368" t="str">
        <f>IF(AND('MAPA DE RIESGOS'!$AP400="Media",'MAPA DE RIESGOS'!$AR400="Leve"),CONCATENATE("R",'MAPA DE RIESGOS'!$H400,"C",'MAPA DE RIESGOS'!$AF400),"")</f>
        <v/>
      </c>
      <c r="O91" s="368" t="str">
        <f>IF(AND('MAPA DE RIESGOS'!$AP401="Media",'MAPA DE RIESGOS'!$AR401="Leve"),CONCATENATE("R",'MAPA DE RIESGOS'!$H401,"C",'MAPA DE RIESGOS'!$AF401),"")</f>
        <v/>
      </c>
      <c r="P91" s="368" t="str">
        <f>IF(AND('MAPA DE RIESGOS'!$AP402="Media",'MAPA DE RIESGOS'!$AR402="Leve"),CONCATENATE("R",'MAPA DE RIESGOS'!$H402,"C",'MAPA DE RIESGOS'!$AF402),"")</f>
        <v/>
      </c>
      <c r="Q91" s="368" t="str">
        <f>IF(AND('MAPA DE RIESGOS'!$AP403="Media",'MAPA DE RIESGOS'!$AR403="Leve"),CONCATENATE("R",'MAPA DE RIESGOS'!$H403,"C",'MAPA DE RIESGOS'!$AF403),"")</f>
        <v/>
      </c>
      <c r="R91" s="368" t="str">
        <f>IF(AND('MAPA DE RIESGOS'!$AP404="Media",'MAPA DE RIESGOS'!$AR404="Leve"),CONCATENATE("R",'MAPA DE RIESGOS'!$H404,"C",'MAPA DE RIESGOS'!$AF404),"")</f>
        <v/>
      </c>
      <c r="S91" s="368" t="str">
        <f>IF(AND('MAPA DE RIESGOS'!$AP405="Media",'MAPA DE RIESGOS'!$AR405="Leve"),CONCATENATE("R",'MAPA DE RIESGOS'!$H405,"C",'MAPA DE RIESGOS'!$AF405),"")</f>
        <v/>
      </c>
      <c r="T91" s="368" t="str">
        <f>IF(AND('MAPA DE RIESGOS'!$AP406="Media",'MAPA DE RIESGOS'!$AR406="Leve"),CONCATENATE("R",'MAPA DE RIESGOS'!$H406,"C",'MAPA DE RIESGOS'!$AF406),"")</f>
        <v/>
      </c>
      <c r="U91" s="368" t="str">
        <f>IF(AND('MAPA DE RIESGOS'!$AP407="Media",'MAPA DE RIESGOS'!$AR407="Leve"),CONCATENATE("R",'MAPA DE RIESGOS'!$H407,"C",'MAPA DE RIESGOS'!$AF407),"")</f>
        <v/>
      </c>
      <c r="V91" s="368" t="str">
        <f>IF(AND('MAPA DE RIESGOS'!$AP408="Media",'MAPA DE RIESGOS'!$AR408="Leve"),CONCATENATE("R",'MAPA DE RIESGOS'!$H408,"C",'MAPA DE RIESGOS'!$AF408),"")</f>
        <v/>
      </c>
      <c r="W91" s="368" t="str">
        <f>IF(AND('MAPA DE RIESGOS'!$AP409="Media",'MAPA DE RIESGOS'!$AR409="Leve"),CONCATENATE("R",'MAPA DE RIESGOS'!$H409,"C",'MAPA DE RIESGOS'!$AF409),"")</f>
        <v/>
      </c>
      <c r="X91" s="368" t="str">
        <f>IF(AND('MAPA DE RIESGOS'!$AP410="Media",'MAPA DE RIESGOS'!$AR410="Leve"),CONCATENATE("R",'MAPA DE RIESGOS'!$H410,"C",'MAPA DE RIESGOS'!$AF410),"")</f>
        <v/>
      </c>
      <c r="Y91" s="368" t="str">
        <f>IF(AND('MAPA DE RIESGOS'!$AP411="Media",'MAPA DE RIESGOS'!$AR411="Leve"),CONCATENATE("R",'MAPA DE RIESGOS'!$H411,"C",'MAPA DE RIESGOS'!$AF411),"")</f>
        <v/>
      </c>
      <c r="Z91" s="368" t="str">
        <f>IF(AND('MAPA DE RIESGOS'!$AP412="Media",'MAPA DE RIESGOS'!$AR412="Leve"),CONCATENATE("R",'MAPA DE RIESGOS'!$H412,"C",'MAPA DE RIESGOS'!$AF412),"")</f>
        <v/>
      </c>
      <c r="AA91" s="368" t="str">
        <f>IF(AND('MAPA DE RIESGOS'!$AP413="Media",'MAPA DE RIESGOS'!$AR413="Leve"),CONCATENATE("R",'MAPA DE RIESGOS'!$H413,"C",'MAPA DE RIESGOS'!$AF413),"")</f>
        <v/>
      </c>
      <c r="AB91" s="367" t="str">
        <f>IF(AND('MAPA DE RIESGOS'!$AP396="Media",'MAPA DE RIESGOS'!$AR396="Menor"),CONCATENATE("R",'MAPA DE RIESGOS'!$H396,"C",'MAPA DE RIESGOS'!$AF396),"")</f>
        <v/>
      </c>
      <c r="AC91" s="368" t="str">
        <f>IF(AND('MAPA DE RIESGOS'!$AP397="Media",'MAPA DE RIESGOS'!$AR397="Menor"),CONCATENATE("R",'MAPA DE RIESGOS'!$H397,"C",'MAPA DE RIESGOS'!$AF397),"")</f>
        <v/>
      </c>
      <c r="AD91" s="368" t="str">
        <f>IF(AND('MAPA DE RIESGOS'!$AP398="Media",'MAPA DE RIESGOS'!$AR398="Menor"),CONCATENATE("R",'MAPA DE RIESGOS'!$H398,"C",'MAPA DE RIESGOS'!$AF398),"")</f>
        <v/>
      </c>
      <c r="AE91" s="368" t="str">
        <f>IF(AND('MAPA DE RIESGOS'!$AP399="Media",'MAPA DE RIESGOS'!$AR399="Menor"),CONCATENATE("R",'MAPA DE RIESGOS'!$H399,"C",'MAPA DE RIESGOS'!$AF399),"")</f>
        <v/>
      </c>
      <c r="AF91" s="368" t="str">
        <f>IF(AND('MAPA DE RIESGOS'!$AP400="Media",'MAPA DE RIESGOS'!$AR400="Menor"),CONCATENATE("R",'MAPA DE RIESGOS'!$H400,"C",'MAPA DE RIESGOS'!$AF400),"")</f>
        <v/>
      </c>
      <c r="AG91" s="368" t="str">
        <f>IF(AND('MAPA DE RIESGOS'!$AP401="Media",'MAPA DE RIESGOS'!$AR401="Menor"),CONCATENATE("R",'MAPA DE RIESGOS'!$H401,"C",'MAPA DE RIESGOS'!$AF401),"")</f>
        <v/>
      </c>
      <c r="AH91" s="368" t="str">
        <f>IF(AND('MAPA DE RIESGOS'!$AP402="Media",'MAPA DE RIESGOS'!$AR402="Menor"),CONCATENATE("R",'MAPA DE RIESGOS'!$H402,"C",'MAPA DE RIESGOS'!$AF402),"")</f>
        <v/>
      </c>
      <c r="AI91" s="368" t="str">
        <f>IF(AND('MAPA DE RIESGOS'!$AP403="Media",'MAPA DE RIESGOS'!$AR403="Menor"),CONCATENATE("R",'MAPA DE RIESGOS'!$H403,"C",'MAPA DE RIESGOS'!$AF403),"")</f>
        <v/>
      </c>
      <c r="AJ91" s="368" t="str">
        <f>IF(AND('MAPA DE RIESGOS'!$AP404="Media",'MAPA DE RIESGOS'!$AR404="Menor"),CONCATENATE("R",'MAPA DE RIESGOS'!$H404,"C",'MAPA DE RIESGOS'!$AF404),"")</f>
        <v/>
      </c>
      <c r="AK91" s="368" t="str">
        <f>IF(AND('MAPA DE RIESGOS'!$AP405="Media",'MAPA DE RIESGOS'!$AR405="Menor"),CONCATENATE("R",'MAPA DE RIESGOS'!$H405,"C",'MAPA DE RIESGOS'!$AF405),"")</f>
        <v/>
      </c>
      <c r="AL91" s="368" t="str">
        <f>IF(AND('MAPA DE RIESGOS'!$AP406="Media",'MAPA DE RIESGOS'!$AR406="Menor"),CONCATENATE("R",'MAPA DE RIESGOS'!$H406,"C",'MAPA DE RIESGOS'!$AF406),"")</f>
        <v/>
      </c>
      <c r="AM91" s="368" t="str">
        <f>IF(AND('MAPA DE RIESGOS'!$AP407="Media",'MAPA DE RIESGOS'!$AR407="Menor"),CONCATENATE("R",'MAPA DE RIESGOS'!$H407,"C",'MAPA DE RIESGOS'!$AF407),"")</f>
        <v/>
      </c>
      <c r="AN91" s="368" t="str">
        <f>IF(AND('MAPA DE RIESGOS'!$AP408="Media",'MAPA DE RIESGOS'!$AR408="Menor"),CONCATENATE("R",'MAPA DE RIESGOS'!$H408,"C",'MAPA DE RIESGOS'!$AF408),"")</f>
        <v/>
      </c>
      <c r="AO91" s="368" t="str">
        <f>IF(AND('MAPA DE RIESGOS'!$AP409="Media",'MAPA DE RIESGOS'!$AR409="Menor"),CONCATENATE("R",'MAPA DE RIESGOS'!$H409,"C",'MAPA DE RIESGOS'!$AF409),"")</f>
        <v/>
      </c>
      <c r="AP91" s="368" t="str">
        <f>IF(AND('MAPA DE RIESGOS'!$AP410="Media",'MAPA DE RIESGOS'!$AR410="Menor"),CONCATENATE("R",'MAPA DE RIESGOS'!$H410,"C",'MAPA DE RIESGOS'!$AF410),"")</f>
        <v/>
      </c>
      <c r="AQ91" s="368" t="str">
        <f>IF(AND('MAPA DE RIESGOS'!$AP411="Media",'MAPA DE RIESGOS'!$AR411="Menor"),CONCATENATE("R",'MAPA DE RIESGOS'!$H411,"C",'MAPA DE RIESGOS'!$AF411),"")</f>
        <v/>
      </c>
      <c r="AR91" s="368" t="str">
        <f>IF(AND('MAPA DE RIESGOS'!$AP412="Media",'MAPA DE RIESGOS'!$AR412="Menor"),CONCATENATE("R",'MAPA DE RIESGOS'!$H412,"C",'MAPA DE RIESGOS'!$AF412),"")</f>
        <v/>
      </c>
      <c r="AS91" s="368" t="str">
        <f>IF(AND('MAPA DE RIESGOS'!$AP413="Media",'MAPA DE RIESGOS'!$AR413="Menor"),CONCATENATE("R",'MAPA DE RIESGOS'!$H413,"C",'MAPA DE RIESGOS'!$AF413),"")</f>
        <v/>
      </c>
      <c r="AT91" s="367" t="str">
        <f>IF(AND('MAPA DE RIESGOS'!$AP396="Media",'MAPA DE RIESGOS'!$AR396="Moderado"),CONCATENATE("R",'MAPA DE RIESGOS'!$H396,"C",'MAPA DE RIESGOS'!$AF396),"")</f>
        <v/>
      </c>
      <c r="AU91" s="368" t="str">
        <f>IF(AND('MAPA DE RIESGOS'!$AP397="Media",'MAPA DE RIESGOS'!$AR397="Moderado"),CONCATENATE("R",'MAPA DE RIESGOS'!$H397,"C",'MAPA DE RIESGOS'!$AF397),"")</f>
        <v/>
      </c>
      <c r="AV91" s="368" t="str">
        <f>IF(AND('MAPA DE RIESGOS'!$AP398="Media",'MAPA DE RIESGOS'!$AR398="Moderado"),CONCATENATE("R",'MAPA DE RIESGOS'!$H398,"C",'MAPA DE RIESGOS'!$AF398),"")</f>
        <v/>
      </c>
      <c r="AW91" s="368" t="str">
        <f>IF(AND('MAPA DE RIESGOS'!$AP399="Media",'MAPA DE RIESGOS'!$AR399="Moderado"),CONCATENATE("R",'MAPA DE RIESGOS'!$H399,"C",'MAPA DE RIESGOS'!$AF399),"")</f>
        <v/>
      </c>
      <c r="AX91" s="368" t="str">
        <f>IF(AND('MAPA DE RIESGOS'!$AP400="Media",'MAPA DE RIESGOS'!$AR400="Moderado"),CONCATENATE("R",'MAPA DE RIESGOS'!$H400,"C",'MAPA DE RIESGOS'!$AF400),"")</f>
        <v/>
      </c>
      <c r="AY91" s="368" t="str">
        <f>IF(AND('MAPA DE RIESGOS'!$AP401="Media",'MAPA DE RIESGOS'!$AR401="Moderado"),CONCATENATE("R",'MAPA DE RIESGOS'!$H401,"C",'MAPA DE RIESGOS'!$AF401),"")</f>
        <v/>
      </c>
      <c r="AZ91" s="368" t="str">
        <f>IF(AND('MAPA DE RIESGOS'!$AP402="Media",'MAPA DE RIESGOS'!$AR402="Moderado"),CONCATENATE("R",'MAPA DE RIESGOS'!$H402,"C",'MAPA DE RIESGOS'!$AF402),"")</f>
        <v/>
      </c>
      <c r="BA91" s="368" t="str">
        <f>IF(AND('MAPA DE RIESGOS'!$AP403="Media",'MAPA DE RIESGOS'!$AR403="Moderado"),CONCATENATE("R",'MAPA DE RIESGOS'!$H403,"C",'MAPA DE RIESGOS'!$AF403),"")</f>
        <v/>
      </c>
      <c r="BB91" s="368" t="str">
        <f>IF(AND('MAPA DE RIESGOS'!$AP404="Media",'MAPA DE RIESGOS'!$AR404="Moderado"),CONCATENATE("R",'MAPA DE RIESGOS'!$H404,"C",'MAPA DE RIESGOS'!$AF404),"")</f>
        <v/>
      </c>
      <c r="BC91" s="368" t="str">
        <f>IF(AND('MAPA DE RIESGOS'!$AP405="Media",'MAPA DE RIESGOS'!$AR405="Moderado"),CONCATENATE("R",'MAPA DE RIESGOS'!$H405,"C",'MAPA DE RIESGOS'!$AF405),"")</f>
        <v/>
      </c>
      <c r="BD91" s="368" t="str">
        <f>IF(AND('MAPA DE RIESGOS'!$AP406="Media",'MAPA DE RIESGOS'!$AR406="Moderado"),CONCATENATE("R",'MAPA DE RIESGOS'!$H406,"C",'MAPA DE RIESGOS'!$AF406),"")</f>
        <v/>
      </c>
      <c r="BE91" s="368" t="str">
        <f>IF(AND('MAPA DE RIESGOS'!$AP407="Media",'MAPA DE RIESGOS'!$AR407="Moderado"),CONCATENATE("R",'MAPA DE RIESGOS'!$H407,"C",'MAPA DE RIESGOS'!$AF407),"")</f>
        <v/>
      </c>
      <c r="BF91" s="368" t="str">
        <f>IF(AND('MAPA DE RIESGOS'!$AP408="Media",'MAPA DE RIESGOS'!$AR408="Moderado"),CONCATENATE("R",'MAPA DE RIESGOS'!$H408,"C",'MAPA DE RIESGOS'!$AF408),"")</f>
        <v/>
      </c>
      <c r="BG91" s="368" t="str">
        <f>IF(AND('MAPA DE RIESGOS'!$AP409="Media",'MAPA DE RIESGOS'!$AR409="Moderado"),CONCATENATE("R",'MAPA DE RIESGOS'!$H409,"C",'MAPA DE RIESGOS'!$AF409),"")</f>
        <v/>
      </c>
      <c r="BH91" s="368" t="str">
        <f>IF(AND('MAPA DE RIESGOS'!$AP410="Media",'MAPA DE RIESGOS'!$AR410="Moderado"),CONCATENATE("R",'MAPA DE RIESGOS'!$H410,"C",'MAPA DE RIESGOS'!$AF410),"")</f>
        <v/>
      </c>
      <c r="BI91" s="368" t="str">
        <f>IF(AND('MAPA DE RIESGOS'!$AP411="Media",'MAPA DE RIESGOS'!$AR411="Moderado"),CONCATENATE("R",'MAPA DE RIESGOS'!$H411,"C",'MAPA DE RIESGOS'!$AF411),"")</f>
        <v/>
      </c>
      <c r="BJ91" s="368" t="str">
        <f>IF(AND('MAPA DE RIESGOS'!$AP412="Media",'MAPA DE RIESGOS'!$AR412="Moderado"),CONCATENATE("R",'MAPA DE RIESGOS'!$H412,"C",'MAPA DE RIESGOS'!$AF412),"")</f>
        <v/>
      </c>
      <c r="BK91" s="369" t="str">
        <f>IF(AND('MAPA DE RIESGOS'!$AP413="Media",'MAPA DE RIESGOS'!$AR413="Moderado"),CONCATENATE("R",'MAPA DE RIESGOS'!$H413,"C",'MAPA DE RIESGOS'!$AF413),"")</f>
        <v/>
      </c>
      <c r="BL91" s="355" t="str">
        <f>IF(AND('MAPA DE RIESGOS'!$AP396="Media",'MAPA DE RIESGOS'!$AR396="Mayor"),CONCATENATE("R",'MAPA DE RIESGOS'!$H396,"C",'MAPA DE RIESGOS'!$AF396),"")</f>
        <v/>
      </c>
      <c r="BM91" s="355" t="str">
        <f>IF(AND('MAPA DE RIESGOS'!$AP397="Media",'MAPA DE RIESGOS'!$AR397="Mayor"),CONCATENATE("R",'MAPA DE RIESGOS'!$H397,"C",'MAPA DE RIESGOS'!$AF397),"")</f>
        <v/>
      </c>
      <c r="BN91" s="355" t="str">
        <f>IF(AND('MAPA DE RIESGOS'!$AP398="Media",'MAPA DE RIESGOS'!$AR398="Mayor"),CONCATENATE("R",'MAPA DE RIESGOS'!$H398,"C",'MAPA DE RIESGOS'!$AF398),"")</f>
        <v/>
      </c>
      <c r="BO91" s="355" t="str">
        <f>IF(AND('MAPA DE RIESGOS'!$AP399="Media",'MAPA DE RIESGOS'!$AR399="Mayor"),CONCATENATE("R",'MAPA DE RIESGOS'!$H399,"C",'MAPA DE RIESGOS'!$AF399),"")</f>
        <v/>
      </c>
      <c r="BP91" s="355" t="str">
        <f>IF(AND('MAPA DE RIESGOS'!$AP400="Media",'MAPA DE RIESGOS'!$AR400="Mayor"),CONCATENATE("R",'MAPA DE RIESGOS'!$H400,"C",'MAPA DE RIESGOS'!$AF400),"")</f>
        <v/>
      </c>
      <c r="BQ91" s="355" t="str">
        <f>IF(AND('MAPA DE RIESGOS'!$AP401="Media",'MAPA DE RIESGOS'!$AR401="Mayor"),CONCATENATE("R",'MAPA DE RIESGOS'!$H401,"C",'MAPA DE RIESGOS'!$AF401),"")</f>
        <v/>
      </c>
      <c r="BR91" s="355" t="str">
        <f>IF(AND('MAPA DE RIESGOS'!$AP402="Media",'MAPA DE RIESGOS'!$AR402="Mayor"),CONCATENATE("R",'MAPA DE RIESGOS'!$H402,"C",'MAPA DE RIESGOS'!$AF402),"")</f>
        <v/>
      </c>
      <c r="BS91" s="355" t="str">
        <f>IF(AND('MAPA DE RIESGOS'!$AP403="Media",'MAPA DE RIESGOS'!$AR403="Mayor"),CONCATENATE("R",'MAPA DE RIESGOS'!$H403,"C",'MAPA DE RIESGOS'!$AF403),"")</f>
        <v/>
      </c>
      <c r="BT91" s="355" t="str">
        <f>IF(AND('MAPA DE RIESGOS'!$AP404="Media",'MAPA DE RIESGOS'!$AR404="Mayor"),CONCATENATE("R",'MAPA DE RIESGOS'!$H404,"C",'MAPA DE RIESGOS'!$AF404),"")</f>
        <v/>
      </c>
      <c r="BU91" s="355" t="str">
        <f>IF(AND('MAPA DE RIESGOS'!$AP405="Media",'MAPA DE RIESGOS'!$AR405="Mayor"),CONCATENATE("R",'MAPA DE RIESGOS'!$H405,"C",'MAPA DE RIESGOS'!$AF405),"")</f>
        <v/>
      </c>
      <c r="BV91" s="355" t="str">
        <f>IF(AND('MAPA DE RIESGOS'!$AP406="Media",'MAPA DE RIESGOS'!$AR406="Mayor"),CONCATENATE("R",'MAPA DE RIESGOS'!$H406,"C",'MAPA DE RIESGOS'!$AF406),"")</f>
        <v/>
      </c>
      <c r="BW91" s="355" t="str">
        <f>IF(AND('MAPA DE RIESGOS'!$AP407="Media",'MAPA DE RIESGOS'!$AR407="Mayor"),CONCATENATE("R",'MAPA DE RIESGOS'!$H407,"C",'MAPA DE RIESGOS'!$AF407),"")</f>
        <v/>
      </c>
      <c r="BX91" s="355" t="str">
        <f>IF(AND('MAPA DE RIESGOS'!$AP408="Media",'MAPA DE RIESGOS'!$AR408="Mayor"),CONCATENATE("R",'MAPA DE RIESGOS'!$H408,"C",'MAPA DE RIESGOS'!$AF408),"")</f>
        <v/>
      </c>
      <c r="BY91" s="355" t="str">
        <f>IF(AND('MAPA DE RIESGOS'!$AP409="Media",'MAPA DE RIESGOS'!$AR409="Mayor"),CONCATENATE("R",'MAPA DE RIESGOS'!$H409,"C",'MAPA DE RIESGOS'!$AF409),"")</f>
        <v/>
      </c>
      <c r="BZ91" s="355" t="str">
        <f>IF(AND('MAPA DE RIESGOS'!$AP410="Media",'MAPA DE RIESGOS'!$AR410="Mayor"),CONCATENATE("R",'MAPA DE RIESGOS'!$H410,"C",'MAPA DE RIESGOS'!$AF410),"")</f>
        <v/>
      </c>
      <c r="CA91" s="355" t="str">
        <f>IF(AND('MAPA DE RIESGOS'!$AP411="Media",'MAPA DE RIESGOS'!$AR411="Mayor"),CONCATENATE("R",'MAPA DE RIESGOS'!$H411,"C",'MAPA DE RIESGOS'!$AF411),"")</f>
        <v/>
      </c>
      <c r="CB91" s="355" t="str">
        <f>IF(AND('MAPA DE RIESGOS'!$AP412="Media",'MAPA DE RIESGOS'!$AR412="Mayor"),CONCATENATE("R",'MAPA DE RIESGOS'!$H412,"C",'MAPA DE RIESGOS'!$AF412),"")</f>
        <v/>
      </c>
      <c r="CC91" s="356" t="str">
        <f>IF(AND('MAPA DE RIESGOS'!$AP413="Media",'MAPA DE RIESGOS'!$AR413="Mayor"),CONCATENATE("R",'MAPA DE RIESGOS'!$H413,"C",'MAPA DE RIESGOS'!$AF413),"")</f>
        <v/>
      </c>
      <c r="CD91" s="357" t="str">
        <f>IF(AND('MAPA DE RIESGOS'!$AP396="Media",'MAPA DE RIESGOS'!$AR396="Catastrófico"),CONCATENATE("R",'MAPA DE RIESGOS'!$H396,"C",'MAPA DE RIESGOS'!$AF396),"")</f>
        <v/>
      </c>
      <c r="CE91" s="357" t="str">
        <f>IF(AND('MAPA DE RIESGOS'!$AP397="Media",'MAPA DE RIESGOS'!$AR397="Catastrófico"),CONCATENATE("R",'MAPA DE RIESGOS'!$H397,"C",'MAPA DE RIESGOS'!$AF397),"")</f>
        <v/>
      </c>
      <c r="CF91" s="357" t="str">
        <f>IF(AND('MAPA DE RIESGOS'!$AP398="Media",'MAPA DE RIESGOS'!$AR398="Catastrófico"),CONCATENATE("R",'MAPA DE RIESGOS'!$H398,"C",'MAPA DE RIESGOS'!$AF398),"")</f>
        <v/>
      </c>
      <c r="CG91" s="357" t="str">
        <f>IF(AND('MAPA DE RIESGOS'!$AP399="Media",'MAPA DE RIESGOS'!$AR399="Catastrófico"),CONCATENATE("R",'MAPA DE RIESGOS'!$H399,"C",'MAPA DE RIESGOS'!$AF399),"")</f>
        <v/>
      </c>
      <c r="CH91" s="357" t="str">
        <f>IF(AND('MAPA DE RIESGOS'!$AP400="Media",'MAPA DE RIESGOS'!$AR400="Catastrófico"),CONCATENATE("R",'MAPA DE RIESGOS'!$H400,"C",'MAPA DE RIESGOS'!$AF400),"")</f>
        <v/>
      </c>
      <c r="CI91" s="357" t="str">
        <f>IF(AND('MAPA DE RIESGOS'!$AP401="Media",'MAPA DE RIESGOS'!$AR401="Catastrófico"),CONCATENATE("R",'MAPA DE RIESGOS'!$H401,"C",'MAPA DE RIESGOS'!$AF401),"")</f>
        <v/>
      </c>
      <c r="CJ91" s="357" t="str">
        <f>IF(AND('MAPA DE RIESGOS'!$AP402="Media",'MAPA DE RIESGOS'!$AR402="Catastrófico"),CONCATENATE("R",'MAPA DE RIESGOS'!$H402,"C",'MAPA DE RIESGOS'!$AF402),"")</f>
        <v/>
      </c>
      <c r="CK91" s="357" t="str">
        <f>IF(AND('MAPA DE RIESGOS'!$AP403="Media",'MAPA DE RIESGOS'!$AR403="Catastrófico"),CONCATENATE("R",'MAPA DE RIESGOS'!$H403,"C",'MAPA DE RIESGOS'!$AF403),"")</f>
        <v/>
      </c>
      <c r="CL91" s="357" t="str">
        <f>IF(AND('MAPA DE RIESGOS'!$AP404="Media",'MAPA DE RIESGOS'!$AR404="Catastrófico"),CONCATENATE("R",'MAPA DE RIESGOS'!$H404,"C",'MAPA DE RIESGOS'!$AF404),"")</f>
        <v/>
      </c>
      <c r="CM91" s="357" t="str">
        <f>IF(AND('MAPA DE RIESGOS'!$AP405="Media",'MAPA DE RIESGOS'!$AR405="Catastrófico"),CONCATENATE("R",'MAPA DE RIESGOS'!$H405,"C",'MAPA DE RIESGOS'!$AF405),"")</f>
        <v/>
      </c>
      <c r="CN91" s="357" t="str">
        <f>IF(AND('MAPA DE RIESGOS'!$AP406="Media",'MAPA DE RIESGOS'!$AR406="Catastrófico"),CONCATENATE("R",'MAPA DE RIESGOS'!$H406,"C",'MAPA DE RIESGOS'!$AF406),"")</f>
        <v/>
      </c>
      <c r="CO91" s="357" t="str">
        <f>IF(AND('MAPA DE RIESGOS'!$AP407="Media",'MAPA DE RIESGOS'!$AR407="Catastrófico"),CONCATENATE("R",'MAPA DE RIESGOS'!$H407,"C",'MAPA DE RIESGOS'!$AF407),"")</f>
        <v/>
      </c>
      <c r="CP91" s="357" t="str">
        <f>IF(AND('MAPA DE RIESGOS'!$AP408="Media",'MAPA DE RIESGOS'!$AR408="Catastrófico"),CONCATENATE("R",'MAPA DE RIESGOS'!$H408,"C",'MAPA DE RIESGOS'!$AF408),"")</f>
        <v/>
      </c>
      <c r="CQ91" s="357" t="str">
        <f>IF(AND('MAPA DE RIESGOS'!$AP409="Media",'MAPA DE RIESGOS'!$AR409="Catastrófico"),CONCATENATE("R",'MAPA DE RIESGOS'!$H409,"C",'MAPA DE RIESGOS'!$AF409),"")</f>
        <v/>
      </c>
      <c r="CR91" s="357" t="str">
        <f>IF(AND('MAPA DE RIESGOS'!$AP410="Media",'MAPA DE RIESGOS'!$AR410="Catastrófico"),CONCATENATE("R",'MAPA DE RIESGOS'!$H410,"C",'MAPA DE RIESGOS'!$AF410),"")</f>
        <v/>
      </c>
      <c r="CS91" s="357" t="str">
        <f>IF(AND('MAPA DE RIESGOS'!$AP411="Media",'MAPA DE RIESGOS'!$AR411="Catastrófico"),CONCATENATE("R",'MAPA DE RIESGOS'!$H411,"C",'MAPA DE RIESGOS'!$AF411),"")</f>
        <v/>
      </c>
      <c r="CT91" s="357" t="str">
        <f>IF(AND('MAPA DE RIESGOS'!$AP412="Media",'MAPA DE RIESGOS'!$AR412="Catastrófico"),CONCATENATE("R",'MAPA DE RIESGOS'!$H412,"C",'MAPA DE RIESGOS'!$AF412),"")</f>
        <v/>
      </c>
      <c r="CU91" s="358" t="str">
        <f>IF(AND('MAPA DE RIESGOS'!$AP413="Media",'MAPA DE RIESGOS'!$AR413="Catastrófico"),CONCATENATE("R",'MAPA DE RIESGOS'!$H413,"C",'MAPA DE RIESGOS'!$AF413),"")</f>
        <v/>
      </c>
      <c r="CV91" s="67"/>
      <c r="CW91" s="906"/>
      <c r="CX91" s="907"/>
      <c r="CY91" s="907"/>
      <c r="CZ91" s="907"/>
      <c r="DA91" s="907"/>
      <c r="DB91" s="908"/>
    </row>
    <row r="92" spans="2:106" ht="32.5" customHeight="1">
      <c r="B92" s="893"/>
      <c r="C92" s="893"/>
      <c r="D92" s="894"/>
      <c r="E92" s="882"/>
      <c r="F92" s="883"/>
      <c r="G92" s="883"/>
      <c r="H92" s="883"/>
      <c r="I92" s="884"/>
      <c r="J92" s="367" t="str">
        <f>IF(AND('MAPA DE RIESGOS'!$AP414="Media",'MAPA DE RIESGOS'!$AR414="Leve"),CONCATENATE("R",'MAPA DE RIESGOS'!$H414,"C",'MAPA DE RIESGOS'!$AF414),"")</f>
        <v/>
      </c>
      <c r="K92" s="368" t="str">
        <f>IF(AND('MAPA DE RIESGOS'!$AP415="Media",'MAPA DE RIESGOS'!$AR415="Leve"),CONCATENATE("R",'MAPA DE RIESGOS'!$H415,"C",'MAPA DE RIESGOS'!$AF415),"")</f>
        <v/>
      </c>
      <c r="L92" s="368" t="str">
        <f>IF(AND('MAPA DE RIESGOS'!$AP416="Media",'MAPA DE RIESGOS'!$AR416="Leve"),CONCATENATE("R",'MAPA DE RIESGOS'!$H416,"C",'MAPA DE RIESGOS'!$AF416),"")</f>
        <v/>
      </c>
      <c r="M92" s="368" t="str">
        <f>IF(AND('MAPA DE RIESGOS'!$AP417="Media",'MAPA DE RIESGOS'!$AR417="Leve"),CONCATENATE("R",'MAPA DE RIESGOS'!$H417,"C",'MAPA DE RIESGOS'!$AF417),"")</f>
        <v/>
      </c>
      <c r="N92" s="368" t="str">
        <f>IF(AND('MAPA DE RIESGOS'!$AP418="Media",'MAPA DE RIESGOS'!$AR418="Leve"),CONCATENATE("R",'MAPA DE RIESGOS'!$H418,"C",'MAPA DE RIESGOS'!$AF418),"")</f>
        <v/>
      </c>
      <c r="O92" s="368" t="str">
        <f>IF(AND('MAPA DE RIESGOS'!$AP419="Media",'MAPA DE RIESGOS'!$AR419="Leve"),CONCATENATE("R",'MAPA DE RIESGOS'!$H419,"C",'MAPA DE RIESGOS'!$AF419),"")</f>
        <v/>
      </c>
      <c r="P92" s="368" t="str">
        <f>IF(AND('MAPA DE RIESGOS'!$AP420="Media",'MAPA DE RIESGOS'!$AR420="Leve"),CONCATENATE("R",'MAPA DE RIESGOS'!$H420,"C",'MAPA DE RIESGOS'!$AF420),"")</f>
        <v/>
      </c>
      <c r="Q92" s="368" t="str">
        <f>IF(AND('MAPA DE RIESGOS'!$AP421="Media",'MAPA DE RIESGOS'!$AR421="Leve"),CONCATENATE("R",'MAPA DE RIESGOS'!$H421,"C",'MAPA DE RIESGOS'!$AF421),"")</f>
        <v/>
      </c>
      <c r="R92" s="368" t="str">
        <f>IF(AND('MAPA DE RIESGOS'!$AP422="Media",'MAPA DE RIESGOS'!$AR422="Leve"),CONCATENATE("R",'MAPA DE RIESGOS'!$H422,"C",'MAPA DE RIESGOS'!$AF422),"")</f>
        <v/>
      </c>
      <c r="S92" s="368" t="str">
        <f>IF(AND('MAPA DE RIESGOS'!$AP423="Media",'MAPA DE RIESGOS'!$AR423="Leve"),CONCATENATE("R",'MAPA DE RIESGOS'!$H423,"C",'MAPA DE RIESGOS'!$AF423),"")</f>
        <v/>
      </c>
      <c r="T92" s="368" t="str">
        <f>IF(AND('MAPA DE RIESGOS'!$AP424="Media",'MAPA DE RIESGOS'!$AR424="Leve"),CONCATENATE("R",'MAPA DE RIESGOS'!$H424,"C",'MAPA DE RIESGOS'!$AF424),"")</f>
        <v/>
      </c>
      <c r="U92" s="368" t="str">
        <f>IF(AND('MAPA DE RIESGOS'!$AP425="Media",'MAPA DE RIESGOS'!$AR425="Leve"),CONCATENATE("R",'MAPA DE RIESGOS'!$H425,"C",'MAPA DE RIESGOS'!$AF425),"")</f>
        <v/>
      </c>
      <c r="V92" s="368" t="str">
        <f>IF(AND('MAPA DE RIESGOS'!$AP426="Media",'MAPA DE RIESGOS'!$AR426="Leve"),CONCATENATE("R",'MAPA DE RIESGOS'!$H426,"C",'MAPA DE RIESGOS'!$AF426),"")</f>
        <v/>
      </c>
      <c r="W92" s="368" t="str">
        <f>IF(AND('MAPA DE RIESGOS'!$AP427="Media",'MAPA DE RIESGOS'!$AR427="Leve"),CONCATENATE("R",'MAPA DE RIESGOS'!$H427,"C",'MAPA DE RIESGOS'!$AF427),"")</f>
        <v/>
      </c>
      <c r="X92" s="368" t="str">
        <f>IF(AND('MAPA DE RIESGOS'!$AP428="Media",'MAPA DE RIESGOS'!$AR428="Leve"),CONCATENATE("R",'MAPA DE RIESGOS'!$H428,"C",'MAPA DE RIESGOS'!$AF428),"")</f>
        <v/>
      </c>
      <c r="Y92" s="368" t="str">
        <f>IF(AND('MAPA DE RIESGOS'!$AP429="Media",'MAPA DE RIESGOS'!$AR429="Leve"),CONCATENATE("R",'MAPA DE RIESGOS'!$H429,"C",'MAPA DE RIESGOS'!$AF429),"")</f>
        <v/>
      </c>
      <c r="Z92" s="368" t="str">
        <f>IF(AND('MAPA DE RIESGOS'!$AP430="Media",'MAPA DE RIESGOS'!$AR430="Leve"),CONCATENATE("R",'MAPA DE RIESGOS'!$H430,"C",'MAPA DE RIESGOS'!$AF430),"")</f>
        <v/>
      </c>
      <c r="AA92" s="368" t="str">
        <f>IF(AND('MAPA DE RIESGOS'!$AP431="Media",'MAPA DE RIESGOS'!$AR431="Leve"),CONCATENATE("R",'MAPA DE RIESGOS'!$H431,"C",'MAPA DE RIESGOS'!$AF431),"")</f>
        <v/>
      </c>
      <c r="AB92" s="367" t="str">
        <f>IF(AND('MAPA DE RIESGOS'!$AP414="Media",'MAPA DE RIESGOS'!$AR414="Menor"),CONCATENATE("R",'MAPA DE RIESGOS'!$H414,"C",'MAPA DE RIESGOS'!$AF414),"")</f>
        <v/>
      </c>
      <c r="AC92" s="368" t="str">
        <f>IF(AND('MAPA DE RIESGOS'!$AP415="Media",'MAPA DE RIESGOS'!$AR415="Menor"),CONCATENATE("R",'MAPA DE RIESGOS'!$H415,"C",'MAPA DE RIESGOS'!$AF415),"")</f>
        <v/>
      </c>
      <c r="AD92" s="368" t="str">
        <f>IF(AND('MAPA DE RIESGOS'!$AP416="Media",'MAPA DE RIESGOS'!$AR416="Menor"),CONCATENATE("R",'MAPA DE RIESGOS'!$H416,"C",'MAPA DE RIESGOS'!$AF416),"")</f>
        <v/>
      </c>
      <c r="AE92" s="368" t="str">
        <f>IF(AND('MAPA DE RIESGOS'!$AP417="Media",'MAPA DE RIESGOS'!$AR417="Menor"),CONCATENATE("R",'MAPA DE RIESGOS'!$H417,"C",'MAPA DE RIESGOS'!$AF417),"")</f>
        <v/>
      </c>
      <c r="AF92" s="368" t="str">
        <f>IF(AND('MAPA DE RIESGOS'!$AP418="Media",'MAPA DE RIESGOS'!$AR418="Menor"),CONCATENATE("R",'MAPA DE RIESGOS'!$H418,"C",'MAPA DE RIESGOS'!$AF418),"")</f>
        <v/>
      </c>
      <c r="AG92" s="368" t="str">
        <f>IF(AND('MAPA DE RIESGOS'!$AP419="Media",'MAPA DE RIESGOS'!$AR419="Menor"),CONCATENATE("R",'MAPA DE RIESGOS'!$H419,"C",'MAPA DE RIESGOS'!$AF419),"")</f>
        <v/>
      </c>
      <c r="AH92" s="368" t="str">
        <f>IF(AND('MAPA DE RIESGOS'!$AP420="Media",'MAPA DE RIESGOS'!$AR420="Menor"),CONCATENATE("R",'MAPA DE RIESGOS'!$H420,"C",'MAPA DE RIESGOS'!$AF420),"")</f>
        <v/>
      </c>
      <c r="AI92" s="368" t="str">
        <f>IF(AND('MAPA DE RIESGOS'!$AP421="Media",'MAPA DE RIESGOS'!$AR421="Menor"),CONCATENATE("R",'MAPA DE RIESGOS'!$H421,"C",'MAPA DE RIESGOS'!$AF421),"")</f>
        <v/>
      </c>
      <c r="AJ92" s="368" t="str">
        <f>IF(AND('MAPA DE RIESGOS'!$AP422="Media",'MAPA DE RIESGOS'!$AR422="Menor"),CONCATENATE("R",'MAPA DE RIESGOS'!$H422,"C",'MAPA DE RIESGOS'!$AF422),"")</f>
        <v/>
      </c>
      <c r="AK92" s="368" t="str">
        <f>IF(AND('MAPA DE RIESGOS'!$AP423="Media",'MAPA DE RIESGOS'!$AR423="Menor"),CONCATENATE("R",'MAPA DE RIESGOS'!$H423,"C",'MAPA DE RIESGOS'!$AF423),"")</f>
        <v/>
      </c>
      <c r="AL92" s="368" t="str">
        <f>IF(AND('MAPA DE RIESGOS'!$AP424="Media",'MAPA DE RIESGOS'!$AR424="Menor"),CONCATENATE("R",'MAPA DE RIESGOS'!$H424,"C",'MAPA DE RIESGOS'!$AF424),"")</f>
        <v/>
      </c>
      <c r="AM92" s="368" t="str">
        <f>IF(AND('MAPA DE RIESGOS'!$AP425="Media",'MAPA DE RIESGOS'!$AR425="Menor"),CONCATENATE("R",'MAPA DE RIESGOS'!$H425,"C",'MAPA DE RIESGOS'!$AF425),"")</f>
        <v/>
      </c>
      <c r="AN92" s="368" t="str">
        <f>IF(AND('MAPA DE RIESGOS'!$AP426="Media",'MAPA DE RIESGOS'!$AR426="Menor"),CONCATENATE("R",'MAPA DE RIESGOS'!$H426,"C",'MAPA DE RIESGOS'!$AF426),"")</f>
        <v/>
      </c>
      <c r="AO92" s="368" t="str">
        <f>IF(AND('MAPA DE RIESGOS'!$AP427="Media",'MAPA DE RIESGOS'!$AR427="Menor"),CONCATENATE("R",'MAPA DE RIESGOS'!$H427,"C",'MAPA DE RIESGOS'!$AF427),"")</f>
        <v/>
      </c>
      <c r="AP92" s="368" t="str">
        <f>IF(AND('MAPA DE RIESGOS'!$AP428="Media",'MAPA DE RIESGOS'!$AR428="Menor"),CONCATENATE("R",'MAPA DE RIESGOS'!$H428,"C",'MAPA DE RIESGOS'!$AF428),"")</f>
        <v/>
      </c>
      <c r="AQ92" s="368" t="str">
        <f>IF(AND('MAPA DE RIESGOS'!$AP429="Media",'MAPA DE RIESGOS'!$AR429="Menor"),CONCATENATE("R",'MAPA DE RIESGOS'!$H429,"C",'MAPA DE RIESGOS'!$AF429),"")</f>
        <v/>
      </c>
      <c r="AR92" s="368" t="str">
        <f>IF(AND('MAPA DE RIESGOS'!$AP430="Media",'MAPA DE RIESGOS'!$AR430="Menor"),CONCATENATE("R",'MAPA DE RIESGOS'!$H430,"C",'MAPA DE RIESGOS'!$AF430),"")</f>
        <v/>
      </c>
      <c r="AS92" s="368" t="str">
        <f>IF(AND('MAPA DE RIESGOS'!$AP431="Media",'MAPA DE RIESGOS'!$AR431="Menor"),CONCATENATE("R",'MAPA DE RIESGOS'!$H431,"C",'MAPA DE RIESGOS'!$AF431),"")</f>
        <v/>
      </c>
      <c r="AT92" s="367" t="str">
        <f>IF(AND('MAPA DE RIESGOS'!$AP414="Media",'MAPA DE RIESGOS'!$AR414="Moderado"),CONCATENATE("R",'MAPA DE RIESGOS'!$H414,"C",'MAPA DE RIESGOS'!$AF414),"")</f>
        <v/>
      </c>
      <c r="AU92" s="368" t="str">
        <f>IF(AND('MAPA DE RIESGOS'!$AP415="Media",'MAPA DE RIESGOS'!$AR415="Moderado"),CONCATENATE("R",'MAPA DE RIESGOS'!$H415,"C",'MAPA DE RIESGOS'!$AF415),"")</f>
        <v/>
      </c>
      <c r="AV92" s="368" t="str">
        <f>IF(AND('MAPA DE RIESGOS'!$AP416="Media",'MAPA DE RIESGOS'!$AR416="Moderado"),CONCATENATE("R",'MAPA DE RIESGOS'!$H416,"C",'MAPA DE RIESGOS'!$AF416),"")</f>
        <v/>
      </c>
      <c r="AW92" s="368" t="str">
        <f>IF(AND('MAPA DE RIESGOS'!$AP417="Media",'MAPA DE RIESGOS'!$AR417="Moderado"),CONCATENATE("R",'MAPA DE RIESGOS'!$H417,"C",'MAPA DE RIESGOS'!$AF417),"")</f>
        <v/>
      </c>
      <c r="AX92" s="368" t="str">
        <f>IF(AND('MAPA DE RIESGOS'!$AP418="Media",'MAPA DE RIESGOS'!$AR418="Moderado"),CONCATENATE("R",'MAPA DE RIESGOS'!$H418,"C",'MAPA DE RIESGOS'!$AF418),"")</f>
        <v/>
      </c>
      <c r="AY92" s="368" t="str">
        <f>IF(AND('MAPA DE RIESGOS'!$AP419="Media",'MAPA DE RIESGOS'!$AR419="Moderado"),CONCATENATE("R",'MAPA DE RIESGOS'!$H419,"C",'MAPA DE RIESGOS'!$AF419),"")</f>
        <v/>
      </c>
      <c r="AZ92" s="368" t="str">
        <f>IF(AND('MAPA DE RIESGOS'!$AP420="Media",'MAPA DE RIESGOS'!$AR420="Moderado"),CONCATENATE("R",'MAPA DE RIESGOS'!$H420,"C",'MAPA DE RIESGOS'!$AF420),"")</f>
        <v/>
      </c>
      <c r="BA92" s="368" t="str">
        <f>IF(AND('MAPA DE RIESGOS'!$AP421="Media",'MAPA DE RIESGOS'!$AR421="Moderado"),CONCATENATE("R",'MAPA DE RIESGOS'!$H421,"C",'MAPA DE RIESGOS'!$AF421),"")</f>
        <v/>
      </c>
      <c r="BB92" s="368" t="str">
        <f>IF(AND('MAPA DE RIESGOS'!$AP422="Media",'MAPA DE RIESGOS'!$AR422="Moderado"),CONCATENATE("R",'MAPA DE RIESGOS'!$H422,"C",'MAPA DE RIESGOS'!$AF422),"")</f>
        <v/>
      </c>
      <c r="BC92" s="368" t="str">
        <f>IF(AND('MAPA DE RIESGOS'!$AP423="Media",'MAPA DE RIESGOS'!$AR423="Moderado"),CONCATENATE("R",'MAPA DE RIESGOS'!$H423,"C",'MAPA DE RIESGOS'!$AF423),"")</f>
        <v/>
      </c>
      <c r="BD92" s="368" t="str">
        <f>IF(AND('MAPA DE RIESGOS'!$AP424="Media",'MAPA DE RIESGOS'!$AR424="Moderado"),CONCATENATE("R",'MAPA DE RIESGOS'!$H424,"C",'MAPA DE RIESGOS'!$AF424),"")</f>
        <v/>
      </c>
      <c r="BE92" s="368" t="str">
        <f>IF(AND('MAPA DE RIESGOS'!$AP425="Media",'MAPA DE RIESGOS'!$AR425="Moderado"),CONCATENATE("R",'MAPA DE RIESGOS'!$H425,"C",'MAPA DE RIESGOS'!$AF425),"")</f>
        <v/>
      </c>
      <c r="BF92" s="368" t="str">
        <f>IF(AND('MAPA DE RIESGOS'!$AP426="Media",'MAPA DE RIESGOS'!$AR426="Moderado"),CONCATENATE("R",'MAPA DE RIESGOS'!$H426,"C",'MAPA DE RIESGOS'!$AF426),"")</f>
        <v/>
      </c>
      <c r="BG92" s="368" t="str">
        <f>IF(AND('MAPA DE RIESGOS'!$AP427="Media",'MAPA DE RIESGOS'!$AR427="Moderado"),CONCATENATE("R",'MAPA DE RIESGOS'!$H427,"C",'MAPA DE RIESGOS'!$AF427),"")</f>
        <v/>
      </c>
      <c r="BH92" s="368" t="str">
        <f>IF(AND('MAPA DE RIESGOS'!$AP428="Media",'MAPA DE RIESGOS'!$AR428="Moderado"),CONCATENATE("R",'MAPA DE RIESGOS'!$H428,"C",'MAPA DE RIESGOS'!$AF428),"")</f>
        <v/>
      </c>
      <c r="BI92" s="368" t="str">
        <f>IF(AND('MAPA DE RIESGOS'!$AP429="Media",'MAPA DE RIESGOS'!$AR429="Moderado"),CONCATENATE("R",'MAPA DE RIESGOS'!$H429,"C",'MAPA DE RIESGOS'!$AF429),"")</f>
        <v/>
      </c>
      <c r="BJ92" s="368" t="str">
        <f>IF(AND('MAPA DE RIESGOS'!$AP430="Media",'MAPA DE RIESGOS'!$AR430="Moderado"),CONCATENATE("R",'MAPA DE RIESGOS'!$H430,"C",'MAPA DE RIESGOS'!$AF430),"")</f>
        <v/>
      </c>
      <c r="BK92" s="369" t="str">
        <f>IF(AND('MAPA DE RIESGOS'!$AP431="Media",'MAPA DE RIESGOS'!$AR431="Moderado"),CONCATENATE("R",'MAPA DE RIESGOS'!$H431,"C",'MAPA DE RIESGOS'!$AF431),"")</f>
        <v/>
      </c>
      <c r="BL92" s="355" t="str">
        <f>IF(AND('MAPA DE RIESGOS'!$AP414="Media",'MAPA DE RIESGOS'!$AR414="Mayor"),CONCATENATE("R",'MAPA DE RIESGOS'!$H414,"C",'MAPA DE RIESGOS'!$AF414),"")</f>
        <v/>
      </c>
      <c r="BM92" s="355" t="str">
        <f>IF(AND('MAPA DE RIESGOS'!$AP415="Media",'MAPA DE RIESGOS'!$AR415="Mayor"),CONCATENATE("R",'MAPA DE RIESGOS'!$H415,"C",'MAPA DE RIESGOS'!$AF415),"")</f>
        <v/>
      </c>
      <c r="BN92" s="355" t="str">
        <f>IF(AND('MAPA DE RIESGOS'!$AP416="Media",'MAPA DE RIESGOS'!$AR416="Mayor"),CONCATENATE("R",'MAPA DE RIESGOS'!$H416,"C",'MAPA DE RIESGOS'!$AF416),"")</f>
        <v/>
      </c>
      <c r="BO92" s="355" t="str">
        <f>IF(AND('MAPA DE RIESGOS'!$AP417="Media",'MAPA DE RIESGOS'!$AR417="Mayor"),CONCATENATE("R",'MAPA DE RIESGOS'!$H417,"C",'MAPA DE RIESGOS'!$AF417),"")</f>
        <v/>
      </c>
      <c r="BP92" s="355" t="str">
        <f>IF(AND('MAPA DE RIESGOS'!$AP418="Media",'MAPA DE RIESGOS'!$AR418="Mayor"),CONCATENATE("R",'MAPA DE RIESGOS'!$H418,"C",'MAPA DE RIESGOS'!$AF418),"")</f>
        <v/>
      </c>
      <c r="BQ92" s="355" t="str">
        <f>IF(AND('MAPA DE RIESGOS'!$AP419="Media",'MAPA DE RIESGOS'!$AR419="Mayor"),CONCATENATE("R",'MAPA DE RIESGOS'!$H419,"C",'MAPA DE RIESGOS'!$AF419),"")</f>
        <v/>
      </c>
      <c r="BR92" s="355" t="str">
        <f>IF(AND('MAPA DE RIESGOS'!$AP420="Media",'MAPA DE RIESGOS'!$AR420="Mayor"),CONCATENATE("R",'MAPA DE RIESGOS'!$H420,"C",'MAPA DE RIESGOS'!$AF420),"")</f>
        <v/>
      </c>
      <c r="BS92" s="355" t="str">
        <f>IF(AND('MAPA DE RIESGOS'!$AP421="Media",'MAPA DE RIESGOS'!$AR421="Mayor"),CONCATENATE("R",'MAPA DE RIESGOS'!$H421,"C",'MAPA DE RIESGOS'!$AF421),"")</f>
        <v/>
      </c>
      <c r="BT92" s="355" t="str">
        <f>IF(AND('MAPA DE RIESGOS'!$AP422="Media",'MAPA DE RIESGOS'!$AR422="Mayor"),CONCATENATE("R",'MAPA DE RIESGOS'!$H422,"C",'MAPA DE RIESGOS'!$AF422),"")</f>
        <v/>
      </c>
      <c r="BU92" s="355" t="str">
        <f>IF(AND('MAPA DE RIESGOS'!$AP423="Media",'MAPA DE RIESGOS'!$AR423="Mayor"),CONCATENATE("R",'MAPA DE RIESGOS'!$H423,"C",'MAPA DE RIESGOS'!$AF423),"")</f>
        <v/>
      </c>
      <c r="BV92" s="355" t="str">
        <f>IF(AND('MAPA DE RIESGOS'!$AP424="Media",'MAPA DE RIESGOS'!$AR424="Mayor"),CONCATENATE("R",'MAPA DE RIESGOS'!$H424,"C",'MAPA DE RIESGOS'!$AF424),"")</f>
        <v/>
      </c>
      <c r="BW92" s="355" t="str">
        <f>IF(AND('MAPA DE RIESGOS'!$AP425="Media",'MAPA DE RIESGOS'!$AR425="Mayor"),CONCATENATE("R",'MAPA DE RIESGOS'!$H425,"C",'MAPA DE RIESGOS'!$AF425),"")</f>
        <v/>
      </c>
      <c r="BX92" s="355" t="str">
        <f>IF(AND('MAPA DE RIESGOS'!$AP426="Media",'MAPA DE RIESGOS'!$AR426="Mayor"),CONCATENATE("R",'MAPA DE RIESGOS'!$H426,"C",'MAPA DE RIESGOS'!$AF426),"")</f>
        <v/>
      </c>
      <c r="BY92" s="355" t="str">
        <f>IF(AND('MAPA DE RIESGOS'!$AP427="Media",'MAPA DE RIESGOS'!$AR427="Mayor"),CONCATENATE("R",'MAPA DE RIESGOS'!$H427,"C",'MAPA DE RIESGOS'!$AF427),"")</f>
        <v/>
      </c>
      <c r="BZ92" s="355" t="str">
        <f>IF(AND('MAPA DE RIESGOS'!$AP428="Media",'MAPA DE RIESGOS'!$AR428="Mayor"),CONCATENATE("R",'MAPA DE RIESGOS'!$H428,"C",'MAPA DE RIESGOS'!$AF428),"")</f>
        <v/>
      </c>
      <c r="CA92" s="355" t="str">
        <f>IF(AND('MAPA DE RIESGOS'!$AP429="Media",'MAPA DE RIESGOS'!$AR429="Mayor"),CONCATENATE("R",'MAPA DE RIESGOS'!$H429,"C",'MAPA DE RIESGOS'!$AF429),"")</f>
        <v/>
      </c>
      <c r="CB92" s="355" t="str">
        <f>IF(AND('MAPA DE RIESGOS'!$AP430="Media",'MAPA DE RIESGOS'!$AR430="Mayor"),CONCATENATE("R",'MAPA DE RIESGOS'!$H430,"C",'MAPA DE RIESGOS'!$AF430),"")</f>
        <v/>
      </c>
      <c r="CC92" s="356" t="str">
        <f>IF(AND('MAPA DE RIESGOS'!$AP431="Media",'MAPA DE RIESGOS'!$AR431="Mayor"),CONCATENATE("R",'MAPA DE RIESGOS'!$H431,"C",'MAPA DE RIESGOS'!$AF431),"")</f>
        <v/>
      </c>
      <c r="CD92" s="357" t="str">
        <f>IF(AND('MAPA DE RIESGOS'!$AP414="Media",'MAPA DE RIESGOS'!$AR414="Catastrófico"),CONCATENATE("R",'MAPA DE RIESGOS'!$H414,"C",'MAPA DE RIESGOS'!$AF414),"")</f>
        <v/>
      </c>
      <c r="CE92" s="357" t="str">
        <f>IF(AND('MAPA DE RIESGOS'!$AP415="Media",'MAPA DE RIESGOS'!$AR415="Catastrófico"),CONCATENATE("R",'MAPA DE RIESGOS'!$H415,"C",'MAPA DE RIESGOS'!$AF415),"")</f>
        <v/>
      </c>
      <c r="CF92" s="357" t="str">
        <f>IF(AND('MAPA DE RIESGOS'!$AP416="Media",'MAPA DE RIESGOS'!$AR416="Catastrófico"),CONCATENATE("R",'MAPA DE RIESGOS'!$H416,"C",'MAPA DE RIESGOS'!$AF416),"")</f>
        <v/>
      </c>
      <c r="CG92" s="357" t="str">
        <f>IF(AND('MAPA DE RIESGOS'!$AP417="Media",'MAPA DE RIESGOS'!$AR417="Catastrófico"),CONCATENATE("R",'MAPA DE RIESGOS'!$H417,"C",'MAPA DE RIESGOS'!$AF417),"")</f>
        <v/>
      </c>
      <c r="CH92" s="357" t="str">
        <f>IF(AND('MAPA DE RIESGOS'!$AP418="Media",'MAPA DE RIESGOS'!$AR418="Catastrófico"),CONCATENATE("R",'MAPA DE RIESGOS'!$H418,"C",'MAPA DE RIESGOS'!$AF418),"")</f>
        <v/>
      </c>
      <c r="CI92" s="357" t="str">
        <f>IF(AND('MAPA DE RIESGOS'!$AP419="Media",'MAPA DE RIESGOS'!$AR419="Catastrófico"),CONCATENATE("R",'MAPA DE RIESGOS'!$H419,"C",'MAPA DE RIESGOS'!$AF419),"")</f>
        <v/>
      </c>
      <c r="CJ92" s="357" t="str">
        <f>IF(AND('MAPA DE RIESGOS'!$AP420="Media",'MAPA DE RIESGOS'!$AR420="Catastrófico"),CONCATENATE("R",'MAPA DE RIESGOS'!$H420,"C",'MAPA DE RIESGOS'!$AF420),"")</f>
        <v/>
      </c>
      <c r="CK92" s="357" t="str">
        <f>IF(AND('MAPA DE RIESGOS'!$AP421="Media",'MAPA DE RIESGOS'!$AR421="Catastrófico"),CONCATENATE("R",'MAPA DE RIESGOS'!$H421,"C",'MAPA DE RIESGOS'!$AF421),"")</f>
        <v/>
      </c>
      <c r="CL92" s="357" t="str">
        <f>IF(AND('MAPA DE RIESGOS'!$AP422="Media",'MAPA DE RIESGOS'!$AR422="Catastrófico"),CONCATENATE("R",'MAPA DE RIESGOS'!$H422,"C",'MAPA DE RIESGOS'!$AF422),"")</f>
        <v/>
      </c>
      <c r="CM92" s="357" t="str">
        <f>IF(AND('MAPA DE RIESGOS'!$AP423="Media",'MAPA DE RIESGOS'!$AR423="Catastrófico"),CONCATENATE("R",'MAPA DE RIESGOS'!$H423,"C",'MAPA DE RIESGOS'!$AF423),"")</f>
        <v/>
      </c>
      <c r="CN92" s="357" t="str">
        <f>IF(AND('MAPA DE RIESGOS'!$AP424="Media",'MAPA DE RIESGOS'!$AR424="Catastrófico"),CONCATENATE("R",'MAPA DE RIESGOS'!$H424,"C",'MAPA DE RIESGOS'!$AF424),"")</f>
        <v/>
      </c>
      <c r="CO92" s="357" t="str">
        <f>IF(AND('MAPA DE RIESGOS'!$AP425="Media",'MAPA DE RIESGOS'!$AR425="Catastrófico"),CONCATENATE("R",'MAPA DE RIESGOS'!$H425,"C",'MAPA DE RIESGOS'!$AF425),"")</f>
        <v/>
      </c>
      <c r="CP92" s="357" t="str">
        <f>IF(AND('MAPA DE RIESGOS'!$AP426="Media",'MAPA DE RIESGOS'!$AR426="Catastrófico"),CONCATENATE("R",'MAPA DE RIESGOS'!$H426,"C",'MAPA DE RIESGOS'!$AF426),"")</f>
        <v/>
      </c>
      <c r="CQ92" s="357" t="str">
        <f>IF(AND('MAPA DE RIESGOS'!$AP427="Media",'MAPA DE RIESGOS'!$AR427="Catastrófico"),CONCATENATE("R",'MAPA DE RIESGOS'!$H427,"C",'MAPA DE RIESGOS'!$AF427),"")</f>
        <v/>
      </c>
      <c r="CR92" s="357" t="str">
        <f>IF(AND('MAPA DE RIESGOS'!$AP428="Media",'MAPA DE RIESGOS'!$AR428="Catastrófico"),CONCATENATE("R",'MAPA DE RIESGOS'!$H428,"C",'MAPA DE RIESGOS'!$AF428),"")</f>
        <v/>
      </c>
      <c r="CS92" s="357" t="str">
        <f>IF(AND('MAPA DE RIESGOS'!$AP429="Media",'MAPA DE RIESGOS'!$AR429="Catastrófico"),CONCATENATE("R",'MAPA DE RIESGOS'!$H429,"C",'MAPA DE RIESGOS'!$AF429),"")</f>
        <v/>
      </c>
      <c r="CT92" s="357" t="str">
        <f>IF(AND('MAPA DE RIESGOS'!$AP430="Media",'MAPA DE RIESGOS'!$AR430="Catastrófico"),CONCATENATE("R",'MAPA DE RIESGOS'!$H430,"C",'MAPA DE RIESGOS'!$AF430),"")</f>
        <v/>
      </c>
      <c r="CU92" s="358" t="str">
        <f>IF(AND('MAPA DE RIESGOS'!$AP431="Media",'MAPA DE RIESGOS'!$AR431="Catastrófico"),CONCATENATE("R",'MAPA DE RIESGOS'!$H431,"C",'MAPA DE RIESGOS'!$AF431),"")</f>
        <v/>
      </c>
      <c r="CV92" s="67"/>
      <c r="CW92" s="906"/>
      <c r="CX92" s="907"/>
      <c r="CY92" s="907"/>
      <c r="CZ92" s="907"/>
      <c r="DA92" s="907"/>
      <c r="DB92" s="908"/>
    </row>
    <row r="93" spans="2:106" ht="32.5" customHeight="1">
      <c r="B93" s="893"/>
      <c r="C93" s="893"/>
      <c r="D93" s="894"/>
      <c r="E93" s="882"/>
      <c r="F93" s="883"/>
      <c r="G93" s="883"/>
      <c r="H93" s="883"/>
      <c r="I93" s="884"/>
      <c r="J93" s="367" t="str">
        <f>IF(AND('MAPA DE RIESGOS'!$AP432="Media",'MAPA DE RIESGOS'!$AR432="Leve"),CONCATENATE("R",'MAPA DE RIESGOS'!$H432,"C",'MAPA DE RIESGOS'!$AF432),"")</f>
        <v/>
      </c>
      <c r="K93" s="368" t="str">
        <f>IF(AND('MAPA DE RIESGOS'!$AP433="Media",'MAPA DE RIESGOS'!$AR433="Leve"),CONCATENATE("R",'MAPA DE RIESGOS'!$H433,"C",'MAPA DE RIESGOS'!$AF433),"")</f>
        <v/>
      </c>
      <c r="L93" s="368" t="str">
        <f>IF(AND('MAPA DE RIESGOS'!$AP434="Media",'MAPA DE RIESGOS'!$AR434="Leve"),CONCATENATE("R",'MAPA DE RIESGOS'!$H434,"C",'MAPA DE RIESGOS'!$AF434),"")</f>
        <v/>
      </c>
      <c r="M93" s="368" t="str">
        <f>IF(AND('MAPA DE RIESGOS'!$AP435="Media",'MAPA DE RIESGOS'!$AR435="Leve"),CONCATENATE("R",'MAPA DE RIESGOS'!$H435,"C",'MAPA DE RIESGOS'!$AF435),"")</f>
        <v/>
      </c>
      <c r="N93" s="368" t="str">
        <f>IF(AND('MAPA DE RIESGOS'!$AP436="Media",'MAPA DE RIESGOS'!$AR436="Leve"),CONCATENATE("R",'MAPA DE RIESGOS'!$H436,"C",'MAPA DE RIESGOS'!$AF436),"")</f>
        <v/>
      </c>
      <c r="O93" s="368" t="str">
        <f>IF(AND('MAPA DE RIESGOS'!$AP437="Media",'MAPA DE RIESGOS'!$AR437="Leve"),CONCATENATE("R",'MAPA DE RIESGOS'!$H437,"C",'MAPA DE RIESGOS'!$AF437),"")</f>
        <v/>
      </c>
      <c r="P93" s="368" t="str">
        <f>IF(AND('MAPA DE RIESGOS'!$AP438="Media",'MAPA DE RIESGOS'!$AR438="Leve"),CONCATENATE("R",'MAPA DE RIESGOS'!$H438,"C",'MAPA DE RIESGOS'!$AF438),"")</f>
        <v/>
      </c>
      <c r="Q93" s="368" t="str">
        <f>IF(AND('MAPA DE RIESGOS'!$AP439="Media",'MAPA DE RIESGOS'!$AR439="Leve"),CONCATENATE("R",'MAPA DE RIESGOS'!$H439,"C",'MAPA DE RIESGOS'!$AF439),"")</f>
        <v/>
      </c>
      <c r="R93" s="368" t="str">
        <f>IF(AND('MAPA DE RIESGOS'!$AP440="Media",'MAPA DE RIESGOS'!$AR440="Leve"),CONCATENATE("R",'MAPA DE RIESGOS'!$H440,"C",'MAPA DE RIESGOS'!$AF440),"")</f>
        <v/>
      </c>
      <c r="S93" s="368" t="str">
        <f>IF(AND('MAPA DE RIESGOS'!$AP441="Media",'MAPA DE RIESGOS'!$AR441="Leve"),CONCATENATE("R",'MAPA DE RIESGOS'!$H441,"C",'MAPA DE RIESGOS'!$AF441),"")</f>
        <v/>
      </c>
      <c r="T93" s="368" t="str">
        <f>IF(AND('MAPA DE RIESGOS'!$AP442="Media",'MAPA DE RIESGOS'!$AR442="Leve"),CONCATENATE("R",'MAPA DE RIESGOS'!$H442,"C",'MAPA DE RIESGOS'!$AF442),"")</f>
        <v/>
      </c>
      <c r="U93" s="368" t="str">
        <f>IF(AND('MAPA DE RIESGOS'!$AP443="Media",'MAPA DE RIESGOS'!$AR443="Leve"),CONCATENATE("R",'MAPA DE RIESGOS'!$H443,"C",'MAPA DE RIESGOS'!$AF443),"")</f>
        <v/>
      </c>
      <c r="V93" s="368" t="str">
        <f>IF(AND('MAPA DE RIESGOS'!$AP444="Media",'MAPA DE RIESGOS'!$AR444="Leve"),CONCATENATE("R",'MAPA DE RIESGOS'!$H444,"C",'MAPA DE RIESGOS'!$AF444),"")</f>
        <v/>
      </c>
      <c r="W93" s="368" t="str">
        <f>IF(AND('MAPA DE RIESGOS'!$AP445="Media",'MAPA DE RIESGOS'!$AR445="Leve"),CONCATENATE("R",'MAPA DE RIESGOS'!$H445,"C",'MAPA DE RIESGOS'!$AF445),"")</f>
        <v/>
      </c>
      <c r="X93" s="368" t="str">
        <f>IF(AND('MAPA DE RIESGOS'!$AP446="Media",'MAPA DE RIESGOS'!$AR446="Leve"),CONCATENATE("R",'MAPA DE RIESGOS'!$H446,"C",'MAPA DE RIESGOS'!$AF446),"")</f>
        <v/>
      </c>
      <c r="Y93" s="368" t="str">
        <f>IF(AND('MAPA DE RIESGOS'!$AP447="Media",'MAPA DE RIESGOS'!$AR447="Leve"),CONCATENATE("R",'MAPA DE RIESGOS'!$H447,"C",'MAPA DE RIESGOS'!$AF447),"")</f>
        <v/>
      </c>
      <c r="Z93" s="368" t="str">
        <f>IF(AND('MAPA DE RIESGOS'!$AP448="Media",'MAPA DE RIESGOS'!$AR448="Leve"),CONCATENATE("R",'MAPA DE RIESGOS'!$H448,"C",'MAPA DE RIESGOS'!$AF448),"")</f>
        <v/>
      </c>
      <c r="AA93" s="368" t="str">
        <f>IF(AND('MAPA DE RIESGOS'!$AP449="Media",'MAPA DE RIESGOS'!$AR449="Leve"),CONCATENATE("R",'MAPA DE RIESGOS'!$H449,"C",'MAPA DE RIESGOS'!$AF449),"")</f>
        <v/>
      </c>
      <c r="AB93" s="367" t="str">
        <f>IF(AND('MAPA DE RIESGOS'!$AP432="Media",'MAPA DE RIESGOS'!$AR432="Menor"),CONCATENATE("R",'MAPA DE RIESGOS'!$H432,"C",'MAPA DE RIESGOS'!$AF432),"")</f>
        <v/>
      </c>
      <c r="AC93" s="368" t="str">
        <f>IF(AND('MAPA DE RIESGOS'!$AP433="Media",'MAPA DE RIESGOS'!$AR433="Menor"),CONCATENATE("R",'MAPA DE RIESGOS'!$H433,"C",'MAPA DE RIESGOS'!$AF433),"")</f>
        <v/>
      </c>
      <c r="AD93" s="368" t="str">
        <f>IF(AND('MAPA DE RIESGOS'!$AP434="Media",'MAPA DE RIESGOS'!$AR434="Menor"),CONCATENATE("R",'MAPA DE RIESGOS'!$H434,"C",'MAPA DE RIESGOS'!$AF434),"")</f>
        <v/>
      </c>
      <c r="AE93" s="368" t="str">
        <f>IF(AND('MAPA DE RIESGOS'!$AP435="Media",'MAPA DE RIESGOS'!$AR435="Menor"),CONCATENATE("R",'MAPA DE RIESGOS'!$H435,"C",'MAPA DE RIESGOS'!$AF435),"")</f>
        <v/>
      </c>
      <c r="AF93" s="368" t="str">
        <f>IF(AND('MAPA DE RIESGOS'!$AP436="Media",'MAPA DE RIESGOS'!$AR436="Menor"),CONCATENATE("R",'MAPA DE RIESGOS'!$H436,"C",'MAPA DE RIESGOS'!$AF436),"")</f>
        <v/>
      </c>
      <c r="AG93" s="368" t="str">
        <f>IF(AND('MAPA DE RIESGOS'!$AP437="Media",'MAPA DE RIESGOS'!$AR437="Menor"),CONCATENATE("R",'MAPA DE RIESGOS'!$H437,"C",'MAPA DE RIESGOS'!$AF437),"")</f>
        <v/>
      </c>
      <c r="AH93" s="368" t="str">
        <f>IF(AND('MAPA DE RIESGOS'!$AP438="Media",'MAPA DE RIESGOS'!$AR438="Menor"),CONCATENATE("R",'MAPA DE RIESGOS'!$H438,"C",'MAPA DE RIESGOS'!$AF438),"")</f>
        <v/>
      </c>
      <c r="AI93" s="368" t="str">
        <f>IF(AND('MAPA DE RIESGOS'!$AP439="Media",'MAPA DE RIESGOS'!$AR439="Menor"),CONCATENATE("R",'MAPA DE RIESGOS'!$H439,"C",'MAPA DE RIESGOS'!$AF439),"")</f>
        <v/>
      </c>
      <c r="AJ93" s="368" t="str">
        <f>IF(AND('MAPA DE RIESGOS'!$AP440="Media",'MAPA DE RIESGOS'!$AR440="Menor"),CONCATENATE("R",'MAPA DE RIESGOS'!$H440,"C",'MAPA DE RIESGOS'!$AF440),"")</f>
        <v/>
      </c>
      <c r="AK93" s="368" t="str">
        <f>IF(AND('MAPA DE RIESGOS'!$AP441="Media",'MAPA DE RIESGOS'!$AR441="Menor"),CONCATENATE("R",'MAPA DE RIESGOS'!$H441,"C",'MAPA DE RIESGOS'!$AF441),"")</f>
        <v/>
      </c>
      <c r="AL93" s="368" t="str">
        <f>IF(AND('MAPA DE RIESGOS'!$AP442="Media",'MAPA DE RIESGOS'!$AR442="Menor"),CONCATENATE("R",'MAPA DE RIESGOS'!$H442,"C",'MAPA DE RIESGOS'!$AF442),"")</f>
        <v/>
      </c>
      <c r="AM93" s="368" t="str">
        <f>IF(AND('MAPA DE RIESGOS'!$AP443="Media",'MAPA DE RIESGOS'!$AR443="Menor"),CONCATENATE("R",'MAPA DE RIESGOS'!$H443,"C",'MAPA DE RIESGOS'!$AF443),"")</f>
        <v/>
      </c>
      <c r="AN93" s="368" t="str">
        <f>IF(AND('MAPA DE RIESGOS'!$AP444="Media",'MAPA DE RIESGOS'!$AR444="Menor"),CONCATENATE("R",'MAPA DE RIESGOS'!$H444,"C",'MAPA DE RIESGOS'!$AF444),"")</f>
        <v/>
      </c>
      <c r="AO93" s="368" t="str">
        <f>IF(AND('MAPA DE RIESGOS'!$AP445="Media",'MAPA DE RIESGOS'!$AR445="Menor"),CONCATENATE("R",'MAPA DE RIESGOS'!$H445,"C",'MAPA DE RIESGOS'!$AF445),"")</f>
        <v/>
      </c>
      <c r="AP93" s="368" t="str">
        <f>IF(AND('MAPA DE RIESGOS'!$AP446="Media",'MAPA DE RIESGOS'!$AR446="Menor"),CONCATENATE("R",'MAPA DE RIESGOS'!$H446,"C",'MAPA DE RIESGOS'!$AF446),"")</f>
        <v/>
      </c>
      <c r="AQ93" s="368" t="str">
        <f>IF(AND('MAPA DE RIESGOS'!$AP447="Media",'MAPA DE RIESGOS'!$AR447="Menor"),CONCATENATE("R",'MAPA DE RIESGOS'!$H447,"C",'MAPA DE RIESGOS'!$AF447),"")</f>
        <v/>
      </c>
      <c r="AR93" s="368" t="str">
        <f>IF(AND('MAPA DE RIESGOS'!$AP448="Media",'MAPA DE RIESGOS'!$AR448="Menor"),CONCATENATE("R",'MAPA DE RIESGOS'!$H448,"C",'MAPA DE RIESGOS'!$AF448),"")</f>
        <v/>
      </c>
      <c r="AS93" s="368" t="str">
        <f>IF(AND('MAPA DE RIESGOS'!$AP449="Media",'MAPA DE RIESGOS'!$AR449="Menor"),CONCATENATE("R",'MAPA DE RIESGOS'!$H449,"C",'MAPA DE RIESGOS'!$AF449),"")</f>
        <v/>
      </c>
      <c r="AT93" s="367" t="str">
        <f>IF(AND('MAPA DE RIESGOS'!$AP432="Media",'MAPA DE RIESGOS'!$AR432="Moderado"),CONCATENATE("R",'MAPA DE RIESGOS'!$H432,"C",'MAPA DE RIESGOS'!$AF432),"")</f>
        <v/>
      </c>
      <c r="AU93" s="368" t="str">
        <f>IF(AND('MAPA DE RIESGOS'!$AP433="Media",'MAPA DE RIESGOS'!$AR433="Moderado"),CONCATENATE("R",'MAPA DE RIESGOS'!$H433,"C",'MAPA DE RIESGOS'!$AF433),"")</f>
        <v/>
      </c>
      <c r="AV93" s="368" t="str">
        <f>IF(AND('MAPA DE RIESGOS'!$AP434="Media",'MAPA DE RIESGOS'!$AR434="Moderado"),CONCATENATE("R",'MAPA DE RIESGOS'!$H434,"C",'MAPA DE RIESGOS'!$AF434),"")</f>
        <v/>
      </c>
      <c r="AW93" s="368" t="str">
        <f>IF(AND('MAPA DE RIESGOS'!$AP435="Media",'MAPA DE RIESGOS'!$AR435="Moderado"),CONCATENATE("R",'MAPA DE RIESGOS'!$H435,"C",'MAPA DE RIESGOS'!$AF435),"")</f>
        <v/>
      </c>
      <c r="AX93" s="368" t="str">
        <f>IF(AND('MAPA DE RIESGOS'!$AP436="Media",'MAPA DE RIESGOS'!$AR436="Moderado"),CONCATENATE("R",'MAPA DE RIESGOS'!$H436,"C",'MAPA DE RIESGOS'!$AF436),"")</f>
        <v/>
      </c>
      <c r="AY93" s="368" t="str">
        <f>IF(AND('MAPA DE RIESGOS'!$AP437="Media",'MAPA DE RIESGOS'!$AR437="Moderado"),CONCATENATE("R",'MAPA DE RIESGOS'!$H437,"C",'MAPA DE RIESGOS'!$AF437),"")</f>
        <v/>
      </c>
      <c r="AZ93" s="368" t="str">
        <f>IF(AND('MAPA DE RIESGOS'!$AP438="Media",'MAPA DE RIESGOS'!$AR438="Moderado"),CONCATENATE("R",'MAPA DE RIESGOS'!$H438,"C",'MAPA DE RIESGOS'!$AF438),"")</f>
        <v/>
      </c>
      <c r="BA93" s="368" t="str">
        <f>IF(AND('MAPA DE RIESGOS'!$AP439="Media",'MAPA DE RIESGOS'!$AR439="Moderado"),CONCATENATE("R",'MAPA DE RIESGOS'!$H439,"C",'MAPA DE RIESGOS'!$AF439),"")</f>
        <v/>
      </c>
      <c r="BB93" s="368" t="str">
        <f>IF(AND('MAPA DE RIESGOS'!$AP440="Media",'MAPA DE RIESGOS'!$AR440="Moderado"),CONCATENATE("R",'MAPA DE RIESGOS'!$H440,"C",'MAPA DE RIESGOS'!$AF440),"")</f>
        <v/>
      </c>
      <c r="BC93" s="368" t="str">
        <f>IF(AND('MAPA DE RIESGOS'!$AP441="Media",'MAPA DE RIESGOS'!$AR441="Moderado"),CONCATENATE("R",'MAPA DE RIESGOS'!$H441,"C",'MAPA DE RIESGOS'!$AF441),"")</f>
        <v/>
      </c>
      <c r="BD93" s="368" t="str">
        <f>IF(AND('MAPA DE RIESGOS'!$AP442="Media",'MAPA DE RIESGOS'!$AR442="Moderado"),CONCATENATE("R",'MAPA DE RIESGOS'!$H442,"C",'MAPA DE RIESGOS'!$AF442),"")</f>
        <v/>
      </c>
      <c r="BE93" s="368" t="str">
        <f>IF(AND('MAPA DE RIESGOS'!$AP443="Media",'MAPA DE RIESGOS'!$AR443="Moderado"),CONCATENATE("R",'MAPA DE RIESGOS'!$H443,"C",'MAPA DE RIESGOS'!$AF443),"")</f>
        <v/>
      </c>
      <c r="BF93" s="368" t="str">
        <f>IF(AND('MAPA DE RIESGOS'!$AP444="Media",'MAPA DE RIESGOS'!$AR444="Moderado"),CONCATENATE("R",'MAPA DE RIESGOS'!$H444,"C",'MAPA DE RIESGOS'!$AF444),"")</f>
        <v/>
      </c>
      <c r="BG93" s="368" t="str">
        <f>IF(AND('MAPA DE RIESGOS'!$AP445="Media",'MAPA DE RIESGOS'!$AR445="Moderado"),CONCATENATE("R",'MAPA DE RIESGOS'!$H445,"C",'MAPA DE RIESGOS'!$AF445),"")</f>
        <v/>
      </c>
      <c r="BH93" s="368" t="str">
        <f>IF(AND('MAPA DE RIESGOS'!$AP446="Media",'MAPA DE RIESGOS'!$AR446="Moderado"),CONCATENATE("R",'MAPA DE RIESGOS'!$H446,"C",'MAPA DE RIESGOS'!$AF446),"")</f>
        <v/>
      </c>
      <c r="BI93" s="368" t="str">
        <f>IF(AND('MAPA DE RIESGOS'!$AP447="Media",'MAPA DE RIESGOS'!$AR447="Moderado"),CONCATENATE("R",'MAPA DE RIESGOS'!$H447,"C",'MAPA DE RIESGOS'!$AF447),"")</f>
        <v/>
      </c>
      <c r="BJ93" s="368" t="str">
        <f>IF(AND('MAPA DE RIESGOS'!$AP448="Media",'MAPA DE RIESGOS'!$AR448="Moderado"),CONCATENATE("R",'MAPA DE RIESGOS'!$H448,"C",'MAPA DE RIESGOS'!$AF448),"")</f>
        <v/>
      </c>
      <c r="BK93" s="369" t="str">
        <f>IF(AND('MAPA DE RIESGOS'!$AP449="Media",'MAPA DE RIESGOS'!$AR449="Moderado"),CONCATENATE("R",'MAPA DE RIESGOS'!$H449,"C",'MAPA DE RIESGOS'!$AF449),"")</f>
        <v/>
      </c>
      <c r="BL93" s="355" t="str">
        <f>IF(AND('MAPA DE RIESGOS'!$AP432="Media",'MAPA DE RIESGOS'!$AR432="Mayor"),CONCATENATE("R",'MAPA DE RIESGOS'!$H432,"C",'MAPA DE RIESGOS'!$AF432),"")</f>
        <v/>
      </c>
      <c r="BM93" s="355" t="str">
        <f>IF(AND('MAPA DE RIESGOS'!$AP433="Media",'MAPA DE RIESGOS'!$AR433="Mayor"),CONCATENATE("R",'MAPA DE RIESGOS'!$H433,"C",'MAPA DE RIESGOS'!$AF433),"")</f>
        <v/>
      </c>
      <c r="BN93" s="355" t="str">
        <f>IF(AND('MAPA DE RIESGOS'!$AP434="Media",'MAPA DE RIESGOS'!$AR434="Mayor"),CONCATENATE("R",'MAPA DE RIESGOS'!$H434,"C",'MAPA DE RIESGOS'!$AF434),"")</f>
        <v/>
      </c>
      <c r="BO93" s="355" t="str">
        <f>IF(AND('MAPA DE RIESGOS'!$AP435="Media",'MAPA DE RIESGOS'!$AR435="Mayor"),CONCATENATE("R",'MAPA DE RIESGOS'!$H435,"C",'MAPA DE RIESGOS'!$AF435),"")</f>
        <v/>
      </c>
      <c r="BP93" s="355" t="str">
        <f>IF(AND('MAPA DE RIESGOS'!$AP436="Media",'MAPA DE RIESGOS'!$AR436="Mayor"),CONCATENATE("R",'MAPA DE RIESGOS'!$H436,"C",'MAPA DE RIESGOS'!$AF436),"")</f>
        <v/>
      </c>
      <c r="BQ93" s="355" t="str">
        <f>IF(AND('MAPA DE RIESGOS'!$AP437="Media",'MAPA DE RIESGOS'!$AR437="Mayor"),CONCATENATE("R",'MAPA DE RIESGOS'!$H437,"C",'MAPA DE RIESGOS'!$AF437),"")</f>
        <v/>
      </c>
      <c r="BR93" s="355" t="str">
        <f>IF(AND('MAPA DE RIESGOS'!$AP438="Media",'MAPA DE RIESGOS'!$AR438="Mayor"),CONCATENATE("R",'MAPA DE RIESGOS'!$H438,"C",'MAPA DE RIESGOS'!$AF438),"")</f>
        <v/>
      </c>
      <c r="BS93" s="355" t="str">
        <f>IF(AND('MAPA DE RIESGOS'!$AP439="Media",'MAPA DE RIESGOS'!$AR439="Mayor"),CONCATENATE("R",'MAPA DE RIESGOS'!$H439,"C",'MAPA DE RIESGOS'!$AF439),"")</f>
        <v/>
      </c>
      <c r="BT93" s="355" t="str">
        <f>IF(AND('MAPA DE RIESGOS'!$AP440="Media",'MAPA DE RIESGOS'!$AR440="Mayor"),CONCATENATE("R",'MAPA DE RIESGOS'!$H440,"C",'MAPA DE RIESGOS'!$AF440),"")</f>
        <v/>
      </c>
      <c r="BU93" s="355" t="str">
        <f>IF(AND('MAPA DE RIESGOS'!$AP441="Media",'MAPA DE RIESGOS'!$AR441="Mayor"),CONCATENATE("R",'MAPA DE RIESGOS'!$H441,"C",'MAPA DE RIESGOS'!$AF441),"")</f>
        <v/>
      </c>
      <c r="BV93" s="355" t="str">
        <f>IF(AND('MAPA DE RIESGOS'!$AP442="Media",'MAPA DE RIESGOS'!$AR442="Mayor"),CONCATENATE("R",'MAPA DE RIESGOS'!$H442,"C",'MAPA DE RIESGOS'!$AF442),"")</f>
        <v/>
      </c>
      <c r="BW93" s="355" t="str">
        <f>IF(AND('MAPA DE RIESGOS'!$AP443="Media",'MAPA DE RIESGOS'!$AR443="Mayor"),CONCATENATE("R",'MAPA DE RIESGOS'!$H443,"C",'MAPA DE RIESGOS'!$AF443),"")</f>
        <v/>
      </c>
      <c r="BX93" s="355" t="str">
        <f>IF(AND('MAPA DE RIESGOS'!$AP444="Media",'MAPA DE RIESGOS'!$AR444="Mayor"),CONCATENATE("R",'MAPA DE RIESGOS'!$H444,"C",'MAPA DE RIESGOS'!$AF444),"")</f>
        <v/>
      </c>
      <c r="BY93" s="355" t="str">
        <f>IF(AND('MAPA DE RIESGOS'!$AP445="Media",'MAPA DE RIESGOS'!$AR445="Mayor"),CONCATENATE("R",'MAPA DE RIESGOS'!$H445,"C",'MAPA DE RIESGOS'!$AF445),"")</f>
        <v/>
      </c>
      <c r="BZ93" s="355" t="str">
        <f>IF(AND('MAPA DE RIESGOS'!$AP446="Media",'MAPA DE RIESGOS'!$AR446="Mayor"),CONCATENATE("R",'MAPA DE RIESGOS'!$H446,"C",'MAPA DE RIESGOS'!$AF446),"")</f>
        <v/>
      </c>
      <c r="CA93" s="355" t="str">
        <f>IF(AND('MAPA DE RIESGOS'!$AP447="Media",'MAPA DE RIESGOS'!$AR447="Mayor"),CONCATENATE("R",'MAPA DE RIESGOS'!$H447,"C",'MAPA DE RIESGOS'!$AF447),"")</f>
        <v/>
      </c>
      <c r="CB93" s="355" t="str">
        <f>IF(AND('MAPA DE RIESGOS'!$AP448="Media",'MAPA DE RIESGOS'!$AR448="Mayor"),CONCATENATE("R",'MAPA DE RIESGOS'!$H448,"C",'MAPA DE RIESGOS'!$AF448),"")</f>
        <v/>
      </c>
      <c r="CC93" s="356" t="str">
        <f>IF(AND('MAPA DE RIESGOS'!$AP449="Media",'MAPA DE RIESGOS'!$AR449="Mayor"),CONCATENATE("R",'MAPA DE RIESGOS'!$H449,"C",'MAPA DE RIESGOS'!$AF449),"")</f>
        <v/>
      </c>
      <c r="CD93" s="357" t="str">
        <f>IF(AND('MAPA DE RIESGOS'!$AP432="Media",'MAPA DE RIESGOS'!$AR432="Catastrófico"),CONCATENATE("R",'MAPA DE RIESGOS'!$H432,"C",'MAPA DE RIESGOS'!$AF432),"")</f>
        <v/>
      </c>
      <c r="CE93" s="357" t="str">
        <f>IF(AND('MAPA DE RIESGOS'!$AP433="Media",'MAPA DE RIESGOS'!$AR433="Catastrófico"),CONCATENATE("R",'MAPA DE RIESGOS'!$H433,"C",'MAPA DE RIESGOS'!$AF433),"")</f>
        <v/>
      </c>
      <c r="CF93" s="357" t="str">
        <f>IF(AND('MAPA DE RIESGOS'!$AP434="Media",'MAPA DE RIESGOS'!$AR434="Catastrófico"),CONCATENATE("R",'MAPA DE RIESGOS'!$H434,"C",'MAPA DE RIESGOS'!$AF434),"")</f>
        <v/>
      </c>
      <c r="CG93" s="357" t="str">
        <f>IF(AND('MAPA DE RIESGOS'!$AP435="Media",'MAPA DE RIESGOS'!$AR435="Catastrófico"),CONCATENATE("R",'MAPA DE RIESGOS'!$H435,"C",'MAPA DE RIESGOS'!$AF435),"")</f>
        <v/>
      </c>
      <c r="CH93" s="357" t="str">
        <f>IF(AND('MAPA DE RIESGOS'!$AP436="Media",'MAPA DE RIESGOS'!$AR436="Catastrófico"),CONCATENATE("R",'MAPA DE RIESGOS'!$H436,"C",'MAPA DE RIESGOS'!$AF436),"")</f>
        <v/>
      </c>
      <c r="CI93" s="357" t="str">
        <f>IF(AND('MAPA DE RIESGOS'!$AP437="Media",'MAPA DE RIESGOS'!$AR437="Catastrófico"),CONCATENATE("R",'MAPA DE RIESGOS'!$H437,"C",'MAPA DE RIESGOS'!$AF437),"")</f>
        <v/>
      </c>
      <c r="CJ93" s="357" t="str">
        <f>IF(AND('MAPA DE RIESGOS'!$AP438="Media",'MAPA DE RIESGOS'!$AR438="Catastrófico"),CONCATENATE("R",'MAPA DE RIESGOS'!$H438,"C",'MAPA DE RIESGOS'!$AF438),"")</f>
        <v/>
      </c>
      <c r="CK93" s="357" t="str">
        <f>IF(AND('MAPA DE RIESGOS'!$AP439="Media",'MAPA DE RIESGOS'!$AR439="Catastrófico"),CONCATENATE("R",'MAPA DE RIESGOS'!$H439,"C",'MAPA DE RIESGOS'!$AF439),"")</f>
        <v/>
      </c>
      <c r="CL93" s="357" t="str">
        <f>IF(AND('MAPA DE RIESGOS'!$AP440="Media",'MAPA DE RIESGOS'!$AR440="Catastrófico"),CONCATENATE("R",'MAPA DE RIESGOS'!$H440,"C",'MAPA DE RIESGOS'!$AF440),"")</f>
        <v/>
      </c>
      <c r="CM93" s="357" t="str">
        <f>IF(AND('MAPA DE RIESGOS'!$AP441="Media",'MAPA DE RIESGOS'!$AR441="Catastrófico"),CONCATENATE("R",'MAPA DE RIESGOS'!$H441,"C",'MAPA DE RIESGOS'!$AF441),"")</f>
        <v/>
      </c>
      <c r="CN93" s="357" t="str">
        <f>IF(AND('MAPA DE RIESGOS'!$AP442="Media",'MAPA DE RIESGOS'!$AR442="Catastrófico"),CONCATENATE("R",'MAPA DE RIESGOS'!$H442,"C",'MAPA DE RIESGOS'!$AF442),"")</f>
        <v/>
      </c>
      <c r="CO93" s="357" t="str">
        <f>IF(AND('MAPA DE RIESGOS'!$AP443="Media",'MAPA DE RIESGOS'!$AR443="Catastrófico"),CONCATENATE("R",'MAPA DE RIESGOS'!$H443,"C",'MAPA DE RIESGOS'!$AF443),"")</f>
        <v/>
      </c>
      <c r="CP93" s="357" t="str">
        <f>IF(AND('MAPA DE RIESGOS'!$AP444="Media",'MAPA DE RIESGOS'!$AR444="Catastrófico"),CONCATENATE("R",'MAPA DE RIESGOS'!$H444,"C",'MAPA DE RIESGOS'!$AF444),"")</f>
        <v/>
      </c>
      <c r="CQ93" s="357" t="str">
        <f>IF(AND('MAPA DE RIESGOS'!$AP445="Media",'MAPA DE RIESGOS'!$AR445="Catastrófico"),CONCATENATE("R",'MAPA DE RIESGOS'!$H445,"C",'MAPA DE RIESGOS'!$AF445),"")</f>
        <v/>
      </c>
      <c r="CR93" s="357" t="str">
        <f>IF(AND('MAPA DE RIESGOS'!$AP446="Media",'MAPA DE RIESGOS'!$AR446="Catastrófico"),CONCATENATE("R",'MAPA DE RIESGOS'!$H446,"C",'MAPA DE RIESGOS'!$AF446),"")</f>
        <v/>
      </c>
      <c r="CS93" s="357" t="str">
        <f>IF(AND('MAPA DE RIESGOS'!$AP447="Media",'MAPA DE RIESGOS'!$AR447="Catastrófico"),CONCATENATE("R",'MAPA DE RIESGOS'!$H447,"C",'MAPA DE RIESGOS'!$AF447),"")</f>
        <v/>
      </c>
      <c r="CT93" s="357" t="str">
        <f>IF(AND('MAPA DE RIESGOS'!$AP448="Media",'MAPA DE RIESGOS'!$AR448="Catastrófico"),CONCATENATE("R",'MAPA DE RIESGOS'!$H448,"C",'MAPA DE RIESGOS'!$AF448),"")</f>
        <v/>
      </c>
      <c r="CU93" s="358" t="str">
        <f>IF(AND('MAPA DE RIESGOS'!$AP449="Media",'MAPA DE RIESGOS'!$AR449="Catastrófico"),CONCATENATE("R",'MAPA DE RIESGOS'!$H449,"C",'MAPA DE RIESGOS'!$AF449),"")</f>
        <v/>
      </c>
      <c r="CV93" s="67"/>
      <c r="CW93" s="906"/>
      <c r="CX93" s="907"/>
      <c r="CY93" s="907"/>
      <c r="CZ93" s="907"/>
      <c r="DA93" s="907"/>
      <c r="DB93" s="908"/>
    </row>
    <row r="94" spans="2:106" ht="32.5" customHeight="1">
      <c r="B94" s="893"/>
      <c r="C94" s="893"/>
      <c r="D94" s="894"/>
      <c r="E94" s="882"/>
      <c r="F94" s="883"/>
      <c r="G94" s="883"/>
      <c r="H94" s="883"/>
      <c r="I94" s="884"/>
      <c r="J94" s="367" t="str">
        <f>IF(AND('MAPA DE RIESGOS'!$AP450="Media",'MAPA DE RIESGOS'!$AR450="Leve"),CONCATENATE("R",'MAPA DE RIESGOS'!$H450,"C",'MAPA DE RIESGOS'!$AF450),"")</f>
        <v/>
      </c>
      <c r="K94" s="368" t="str">
        <f>IF(AND('MAPA DE RIESGOS'!$AP451="Media",'MAPA DE RIESGOS'!$AR451="Leve"),CONCATENATE("R",'MAPA DE RIESGOS'!$H451,"C",'MAPA DE RIESGOS'!$AF451),"")</f>
        <v/>
      </c>
      <c r="L94" s="368" t="str">
        <f>IF(AND('MAPA DE RIESGOS'!$AP452="Media",'MAPA DE RIESGOS'!$AR452="Leve"),CONCATENATE("R",'MAPA DE RIESGOS'!$H452,"C",'MAPA DE RIESGOS'!$AF452),"")</f>
        <v/>
      </c>
      <c r="M94" s="368" t="str">
        <f>IF(AND('MAPA DE RIESGOS'!$AP453="Media",'MAPA DE RIESGOS'!$AR453="Leve"),CONCATENATE("R",'MAPA DE RIESGOS'!$H453,"C",'MAPA DE RIESGOS'!$AF453),"")</f>
        <v/>
      </c>
      <c r="N94" s="368" t="str">
        <f>IF(AND('MAPA DE RIESGOS'!$AP454="Media",'MAPA DE RIESGOS'!$AR454="Leve"),CONCATENATE("R",'MAPA DE RIESGOS'!$H454,"C",'MAPA DE RIESGOS'!$AF454),"")</f>
        <v/>
      </c>
      <c r="O94" s="368" t="str">
        <f>IF(AND('MAPA DE RIESGOS'!$AP455="Media",'MAPA DE RIESGOS'!$AR455="Leve"),CONCATENATE("R",'MAPA DE RIESGOS'!$H455,"C",'MAPA DE RIESGOS'!$AF455),"")</f>
        <v/>
      </c>
      <c r="P94" s="368" t="str">
        <f>IF(AND('MAPA DE RIESGOS'!$AP456="Media",'MAPA DE RIESGOS'!$AR456="Leve"),CONCATENATE("R",'MAPA DE RIESGOS'!$H456,"C",'MAPA DE RIESGOS'!$AF456),"")</f>
        <v/>
      </c>
      <c r="Q94" s="368" t="str">
        <f>IF(AND('MAPA DE RIESGOS'!$AP457="Media",'MAPA DE RIESGOS'!$AR457="Leve"),CONCATENATE("R",'MAPA DE RIESGOS'!$H457,"C",'MAPA DE RIESGOS'!$AF457),"")</f>
        <v/>
      </c>
      <c r="R94" s="368" t="str">
        <f>IF(AND('MAPA DE RIESGOS'!$AP458="Media",'MAPA DE RIESGOS'!$AR458="Leve"),CONCATENATE("R",'MAPA DE RIESGOS'!$H458,"C",'MAPA DE RIESGOS'!$AF458),"")</f>
        <v/>
      </c>
      <c r="S94" s="368" t="str">
        <f>IF(AND('MAPA DE RIESGOS'!$AP459="Media",'MAPA DE RIESGOS'!$AR459="Leve"),CONCATENATE("R",'MAPA DE RIESGOS'!$H459,"C",'MAPA DE RIESGOS'!$AF459),"")</f>
        <v/>
      </c>
      <c r="T94" s="368" t="str">
        <f>IF(AND('MAPA DE RIESGOS'!$AP460="Media",'MAPA DE RIESGOS'!$AR460="Leve"),CONCATENATE("R",'MAPA DE RIESGOS'!$H460,"C",'MAPA DE RIESGOS'!$AF460),"")</f>
        <v/>
      </c>
      <c r="U94" s="368" t="str">
        <f>IF(AND('MAPA DE RIESGOS'!$AP461="Media",'MAPA DE RIESGOS'!$AR461="Leve"),CONCATENATE("R",'MAPA DE RIESGOS'!$H461,"C",'MAPA DE RIESGOS'!$AF461),"")</f>
        <v/>
      </c>
      <c r="V94" s="368" t="str">
        <f>IF(AND('MAPA DE RIESGOS'!$AP462="Media",'MAPA DE RIESGOS'!$AR462="Leve"),CONCATENATE("R",'MAPA DE RIESGOS'!$H462,"C",'MAPA DE RIESGOS'!$AF462),"")</f>
        <v/>
      </c>
      <c r="W94" s="368" t="str">
        <f>IF(AND('MAPA DE RIESGOS'!$AP463="Media",'MAPA DE RIESGOS'!$AR463="Leve"),CONCATENATE("R",'MAPA DE RIESGOS'!$H463,"C",'MAPA DE RIESGOS'!$AF463),"")</f>
        <v/>
      </c>
      <c r="X94" s="368" t="str">
        <f>IF(AND('MAPA DE RIESGOS'!$AP464="Media",'MAPA DE RIESGOS'!$AR464="Leve"),CONCATENATE("R",'MAPA DE RIESGOS'!$H464,"C",'MAPA DE RIESGOS'!$AF464),"")</f>
        <v/>
      </c>
      <c r="Y94" s="368" t="str">
        <f>IF(AND('MAPA DE RIESGOS'!$AP465="Media",'MAPA DE RIESGOS'!$AR465="Leve"),CONCATENATE("R",'MAPA DE RIESGOS'!$H465,"C",'MAPA DE RIESGOS'!$AF465),"")</f>
        <v/>
      </c>
      <c r="Z94" s="368" t="str">
        <f>IF(AND('MAPA DE RIESGOS'!$AP466="Media",'MAPA DE RIESGOS'!$AR466="Leve"),CONCATENATE("R",'MAPA DE RIESGOS'!$H466,"C",'MAPA DE RIESGOS'!$AF466),"")</f>
        <v/>
      </c>
      <c r="AA94" s="368" t="str">
        <f>IF(AND('MAPA DE RIESGOS'!$AP467="Media",'MAPA DE RIESGOS'!$AR467="Leve"),CONCATENATE("R",'MAPA DE RIESGOS'!$H467,"C",'MAPA DE RIESGOS'!$AF467),"")</f>
        <v/>
      </c>
      <c r="AB94" s="367" t="str">
        <f>IF(AND('MAPA DE RIESGOS'!$AP450="Media",'MAPA DE RIESGOS'!$AR450="Menor"),CONCATENATE("R",'MAPA DE RIESGOS'!$H450,"C",'MAPA DE RIESGOS'!$AF450),"")</f>
        <v/>
      </c>
      <c r="AC94" s="368" t="str">
        <f>IF(AND('MAPA DE RIESGOS'!$AP451="Media",'MAPA DE RIESGOS'!$AR451="Menor"),CONCATENATE("R",'MAPA DE RIESGOS'!$H451,"C",'MAPA DE RIESGOS'!$AF451),"")</f>
        <v/>
      </c>
      <c r="AD94" s="368" t="str">
        <f>IF(AND('MAPA DE RIESGOS'!$AP452="Media",'MAPA DE RIESGOS'!$AR452="Menor"),CONCATENATE("R",'MAPA DE RIESGOS'!$H452,"C",'MAPA DE RIESGOS'!$AF452),"")</f>
        <v/>
      </c>
      <c r="AE94" s="368" t="str">
        <f>IF(AND('MAPA DE RIESGOS'!$AP453="Media",'MAPA DE RIESGOS'!$AR453="Menor"),CONCATENATE("R",'MAPA DE RIESGOS'!$H453,"C",'MAPA DE RIESGOS'!$AF453),"")</f>
        <v/>
      </c>
      <c r="AF94" s="368" t="str">
        <f>IF(AND('MAPA DE RIESGOS'!$AP454="Media",'MAPA DE RIESGOS'!$AR454="Menor"),CONCATENATE("R",'MAPA DE RIESGOS'!$H454,"C",'MAPA DE RIESGOS'!$AF454),"")</f>
        <v/>
      </c>
      <c r="AG94" s="368" t="str">
        <f>IF(AND('MAPA DE RIESGOS'!$AP455="Media",'MAPA DE RIESGOS'!$AR455="Menor"),CONCATENATE("R",'MAPA DE RIESGOS'!$H455,"C",'MAPA DE RIESGOS'!$AF455),"")</f>
        <v/>
      </c>
      <c r="AH94" s="368" t="str">
        <f>IF(AND('MAPA DE RIESGOS'!$AP456="Media",'MAPA DE RIESGOS'!$AR456="Menor"),CONCATENATE("R",'MAPA DE RIESGOS'!$H456,"C",'MAPA DE RIESGOS'!$AF456),"")</f>
        <v/>
      </c>
      <c r="AI94" s="368" t="str">
        <f>IF(AND('MAPA DE RIESGOS'!$AP457="Media",'MAPA DE RIESGOS'!$AR457="Menor"),CONCATENATE("R",'MAPA DE RIESGOS'!$H457,"C",'MAPA DE RIESGOS'!$AF457),"")</f>
        <v/>
      </c>
      <c r="AJ94" s="368" t="str">
        <f>IF(AND('MAPA DE RIESGOS'!$AP458="Media",'MAPA DE RIESGOS'!$AR458="Menor"),CONCATENATE("R",'MAPA DE RIESGOS'!$H458,"C",'MAPA DE RIESGOS'!$AF458),"")</f>
        <v/>
      </c>
      <c r="AK94" s="368" t="str">
        <f>IF(AND('MAPA DE RIESGOS'!$AP459="Media",'MAPA DE RIESGOS'!$AR459="Menor"),CONCATENATE("R",'MAPA DE RIESGOS'!$H459,"C",'MAPA DE RIESGOS'!$AF459),"")</f>
        <v/>
      </c>
      <c r="AL94" s="368" t="str">
        <f>IF(AND('MAPA DE RIESGOS'!$AP460="Media",'MAPA DE RIESGOS'!$AR460="Menor"),CONCATENATE("R",'MAPA DE RIESGOS'!$H460,"C",'MAPA DE RIESGOS'!$AF460),"")</f>
        <v/>
      </c>
      <c r="AM94" s="368" t="str">
        <f>IF(AND('MAPA DE RIESGOS'!$AP461="Media",'MAPA DE RIESGOS'!$AR461="Menor"),CONCATENATE("R",'MAPA DE RIESGOS'!$H461,"C",'MAPA DE RIESGOS'!$AF461),"")</f>
        <v/>
      </c>
      <c r="AN94" s="368" t="str">
        <f>IF(AND('MAPA DE RIESGOS'!$AP462="Media",'MAPA DE RIESGOS'!$AR462="Menor"),CONCATENATE("R",'MAPA DE RIESGOS'!$H462,"C",'MAPA DE RIESGOS'!$AF462),"")</f>
        <v/>
      </c>
      <c r="AO94" s="368" t="str">
        <f>IF(AND('MAPA DE RIESGOS'!$AP463="Media",'MAPA DE RIESGOS'!$AR463="Menor"),CONCATENATE("R",'MAPA DE RIESGOS'!$H463,"C",'MAPA DE RIESGOS'!$AF463),"")</f>
        <v/>
      </c>
      <c r="AP94" s="368" t="str">
        <f>IF(AND('MAPA DE RIESGOS'!$AP464="Media",'MAPA DE RIESGOS'!$AR464="Menor"),CONCATENATE("R",'MAPA DE RIESGOS'!$H464,"C",'MAPA DE RIESGOS'!$AF464),"")</f>
        <v/>
      </c>
      <c r="AQ94" s="368" t="str">
        <f>IF(AND('MAPA DE RIESGOS'!$AP465="Media",'MAPA DE RIESGOS'!$AR465="Menor"),CONCATENATE("R",'MAPA DE RIESGOS'!$H465,"C",'MAPA DE RIESGOS'!$AF465),"")</f>
        <v/>
      </c>
      <c r="AR94" s="368" t="str">
        <f>IF(AND('MAPA DE RIESGOS'!$AP466="Media",'MAPA DE RIESGOS'!$AR466="Menor"),CONCATENATE("R",'MAPA DE RIESGOS'!$H466,"C",'MAPA DE RIESGOS'!$AF466),"")</f>
        <v/>
      </c>
      <c r="AS94" s="368" t="str">
        <f>IF(AND('MAPA DE RIESGOS'!$AP467="Media",'MAPA DE RIESGOS'!$AR467="Menor"),CONCATENATE("R",'MAPA DE RIESGOS'!$H467,"C",'MAPA DE RIESGOS'!$AF467),"")</f>
        <v/>
      </c>
      <c r="AT94" s="367" t="str">
        <f>IF(AND('MAPA DE RIESGOS'!$AP450="Media",'MAPA DE RIESGOS'!$AR450="Moderado"),CONCATENATE("R",'MAPA DE RIESGOS'!$H450,"C",'MAPA DE RIESGOS'!$AF450),"")</f>
        <v/>
      </c>
      <c r="AU94" s="368" t="str">
        <f>IF(AND('MAPA DE RIESGOS'!$AP451="Media",'MAPA DE RIESGOS'!$AR451="Moderado"),CONCATENATE("R",'MAPA DE RIESGOS'!$H451,"C",'MAPA DE RIESGOS'!$AF451),"")</f>
        <v/>
      </c>
      <c r="AV94" s="368" t="str">
        <f>IF(AND('MAPA DE RIESGOS'!$AP452="Media",'MAPA DE RIESGOS'!$AR452="Moderado"),CONCATENATE("R",'MAPA DE RIESGOS'!$H452,"C",'MAPA DE RIESGOS'!$AF452),"")</f>
        <v/>
      </c>
      <c r="AW94" s="368" t="str">
        <f>IF(AND('MAPA DE RIESGOS'!$AP453="Media",'MAPA DE RIESGOS'!$AR453="Moderado"),CONCATENATE("R",'MAPA DE RIESGOS'!$H453,"C",'MAPA DE RIESGOS'!$AF453),"")</f>
        <v/>
      </c>
      <c r="AX94" s="368" t="str">
        <f>IF(AND('MAPA DE RIESGOS'!$AP454="Media",'MAPA DE RIESGOS'!$AR454="Moderado"),CONCATENATE("R",'MAPA DE RIESGOS'!$H454,"C",'MAPA DE RIESGOS'!$AF454),"")</f>
        <v/>
      </c>
      <c r="AY94" s="368" t="str">
        <f>IF(AND('MAPA DE RIESGOS'!$AP455="Media",'MAPA DE RIESGOS'!$AR455="Moderado"),CONCATENATE("R",'MAPA DE RIESGOS'!$H455,"C",'MAPA DE RIESGOS'!$AF455),"")</f>
        <v/>
      </c>
      <c r="AZ94" s="368" t="str">
        <f>IF(AND('MAPA DE RIESGOS'!$AP456="Media",'MAPA DE RIESGOS'!$AR456="Moderado"),CONCATENATE("R",'MAPA DE RIESGOS'!$H456,"C",'MAPA DE RIESGOS'!$AF456),"")</f>
        <v/>
      </c>
      <c r="BA94" s="368" t="str">
        <f>IF(AND('MAPA DE RIESGOS'!$AP457="Media",'MAPA DE RIESGOS'!$AR457="Moderado"),CONCATENATE("R",'MAPA DE RIESGOS'!$H457,"C",'MAPA DE RIESGOS'!$AF457),"")</f>
        <v/>
      </c>
      <c r="BB94" s="368" t="str">
        <f>IF(AND('MAPA DE RIESGOS'!$AP458="Media",'MAPA DE RIESGOS'!$AR458="Moderado"),CONCATENATE("R",'MAPA DE RIESGOS'!$H458,"C",'MAPA DE RIESGOS'!$AF458),"")</f>
        <v/>
      </c>
      <c r="BC94" s="368" t="str">
        <f>IF(AND('MAPA DE RIESGOS'!$AP459="Media",'MAPA DE RIESGOS'!$AR459="Moderado"),CONCATENATE("R",'MAPA DE RIESGOS'!$H459,"C",'MAPA DE RIESGOS'!$AF459),"")</f>
        <v/>
      </c>
      <c r="BD94" s="368" t="str">
        <f>IF(AND('MAPA DE RIESGOS'!$AP460="Media",'MAPA DE RIESGOS'!$AR460="Moderado"),CONCATENATE("R",'MAPA DE RIESGOS'!$H460,"C",'MAPA DE RIESGOS'!$AF460),"")</f>
        <v/>
      </c>
      <c r="BE94" s="368" t="str">
        <f>IF(AND('MAPA DE RIESGOS'!$AP461="Media",'MAPA DE RIESGOS'!$AR461="Moderado"),CONCATENATE("R",'MAPA DE RIESGOS'!$H461,"C",'MAPA DE RIESGOS'!$AF461),"")</f>
        <v/>
      </c>
      <c r="BF94" s="368" t="str">
        <f>IF(AND('MAPA DE RIESGOS'!$AP462="Media",'MAPA DE RIESGOS'!$AR462="Moderado"),CONCATENATE("R",'MAPA DE RIESGOS'!$H462,"C",'MAPA DE RIESGOS'!$AF462),"")</f>
        <v/>
      </c>
      <c r="BG94" s="368" t="str">
        <f>IF(AND('MAPA DE RIESGOS'!$AP463="Media",'MAPA DE RIESGOS'!$AR463="Moderado"),CONCATENATE("R",'MAPA DE RIESGOS'!$H463,"C",'MAPA DE RIESGOS'!$AF463),"")</f>
        <v/>
      </c>
      <c r="BH94" s="368" t="str">
        <f>IF(AND('MAPA DE RIESGOS'!$AP464="Media",'MAPA DE RIESGOS'!$AR464="Moderado"),CONCATENATE("R",'MAPA DE RIESGOS'!$H464,"C",'MAPA DE RIESGOS'!$AF464),"")</f>
        <v/>
      </c>
      <c r="BI94" s="368" t="str">
        <f>IF(AND('MAPA DE RIESGOS'!$AP465="Media",'MAPA DE RIESGOS'!$AR465="Moderado"),CONCATENATE("R",'MAPA DE RIESGOS'!$H465,"C",'MAPA DE RIESGOS'!$AF465),"")</f>
        <v/>
      </c>
      <c r="BJ94" s="368" t="str">
        <f>IF(AND('MAPA DE RIESGOS'!$AP466="Media",'MAPA DE RIESGOS'!$AR466="Moderado"),CONCATENATE("R",'MAPA DE RIESGOS'!$H466,"C",'MAPA DE RIESGOS'!$AF466),"")</f>
        <v/>
      </c>
      <c r="BK94" s="369" t="str">
        <f>IF(AND('MAPA DE RIESGOS'!$AP467="Media",'MAPA DE RIESGOS'!$AR467="Moderado"),CONCATENATE("R",'MAPA DE RIESGOS'!$H467,"C",'MAPA DE RIESGOS'!$AF467),"")</f>
        <v/>
      </c>
      <c r="BL94" s="355" t="str">
        <f>IF(AND('MAPA DE RIESGOS'!$AP450="Media",'MAPA DE RIESGOS'!$AR450="Mayor"),CONCATENATE("R",'MAPA DE RIESGOS'!$H450,"C",'MAPA DE RIESGOS'!$AF450),"")</f>
        <v/>
      </c>
      <c r="BM94" s="355" t="str">
        <f>IF(AND('MAPA DE RIESGOS'!$AP451="Media",'MAPA DE RIESGOS'!$AR451="Mayor"),CONCATENATE("R",'MAPA DE RIESGOS'!$H451,"C",'MAPA DE RIESGOS'!$AF451),"")</f>
        <v/>
      </c>
      <c r="BN94" s="355" t="str">
        <f>IF(AND('MAPA DE RIESGOS'!$AP452="Media",'MAPA DE RIESGOS'!$AR452="Mayor"),CONCATENATE("R",'MAPA DE RIESGOS'!$H452,"C",'MAPA DE RIESGOS'!$AF452),"")</f>
        <v/>
      </c>
      <c r="BO94" s="355" t="str">
        <f>IF(AND('MAPA DE RIESGOS'!$AP453="Media",'MAPA DE RIESGOS'!$AR453="Mayor"),CONCATENATE("R",'MAPA DE RIESGOS'!$H453,"C",'MAPA DE RIESGOS'!$AF453),"")</f>
        <v/>
      </c>
      <c r="BP94" s="355" t="str">
        <f>IF(AND('MAPA DE RIESGOS'!$AP454="Media",'MAPA DE RIESGOS'!$AR454="Mayor"),CONCATENATE("R",'MAPA DE RIESGOS'!$H454,"C",'MAPA DE RIESGOS'!$AF454),"")</f>
        <v/>
      </c>
      <c r="BQ94" s="355" t="str">
        <f>IF(AND('MAPA DE RIESGOS'!$AP455="Media",'MAPA DE RIESGOS'!$AR455="Mayor"),CONCATENATE("R",'MAPA DE RIESGOS'!$H455,"C",'MAPA DE RIESGOS'!$AF455),"")</f>
        <v/>
      </c>
      <c r="BR94" s="355" t="str">
        <f>IF(AND('MAPA DE RIESGOS'!$AP456="Media",'MAPA DE RIESGOS'!$AR456="Mayor"),CONCATENATE("R",'MAPA DE RIESGOS'!$H456,"C",'MAPA DE RIESGOS'!$AF456),"")</f>
        <v/>
      </c>
      <c r="BS94" s="355" t="str">
        <f>IF(AND('MAPA DE RIESGOS'!$AP457="Media",'MAPA DE RIESGOS'!$AR457="Mayor"),CONCATENATE("R",'MAPA DE RIESGOS'!$H457,"C",'MAPA DE RIESGOS'!$AF457),"")</f>
        <v/>
      </c>
      <c r="BT94" s="355" t="str">
        <f>IF(AND('MAPA DE RIESGOS'!$AP458="Media",'MAPA DE RIESGOS'!$AR458="Mayor"),CONCATENATE("R",'MAPA DE RIESGOS'!$H458,"C",'MAPA DE RIESGOS'!$AF458),"")</f>
        <v/>
      </c>
      <c r="BU94" s="355" t="str">
        <f>IF(AND('MAPA DE RIESGOS'!$AP459="Media",'MAPA DE RIESGOS'!$AR459="Mayor"),CONCATENATE("R",'MAPA DE RIESGOS'!$H459,"C",'MAPA DE RIESGOS'!$AF459),"")</f>
        <v/>
      </c>
      <c r="BV94" s="355" t="str">
        <f>IF(AND('MAPA DE RIESGOS'!$AP460="Media",'MAPA DE RIESGOS'!$AR460="Mayor"),CONCATENATE("R",'MAPA DE RIESGOS'!$H460,"C",'MAPA DE RIESGOS'!$AF460),"")</f>
        <v/>
      </c>
      <c r="BW94" s="355" t="str">
        <f>IF(AND('MAPA DE RIESGOS'!$AP461="Media",'MAPA DE RIESGOS'!$AR461="Mayor"),CONCATENATE("R",'MAPA DE RIESGOS'!$H461,"C",'MAPA DE RIESGOS'!$AF461),"")</f>
        <v/>
      </c>
      <c r="BX94" s="355" t="str">
        <f>IF(AND('MAPA DE RIESGOS'!$AP462="Media",'MAPA DE RIESGOS'!$AR462="Mayor"),CONCATENATE("R",'MAPA DE RIESGOS'!$H462,"C",'MAPA DE RIESGOS'!$AF462),"")</f>
        <v/>
      </c>
      <c r="BY94" s="355" t="str">
        <f>IF(AND('MAPA DE RIESGOS'!$AP463="Media",'MAPA DE RIESGOS'!$AR463="Mayor"),CONCATENATE("R",'MAPA DE RIESGOS'!$H463,"C",'MAPA DE RIESGOS'!$AF463),"")</f>
        <v/>
      </c>
      <c r="BZ94" s="355" t="str">
        <f>IF(AND('MAPA DE RIESGOS'!$AP464="Media",'MAPA DE RIESGOS'!$AR464="Mayor"),CONCATENATE("R",'MAPA DE RIESGOS'!$H464,"C",'MAPA DE RIESGOS'!$AF464),"")</f>
        <v/>
      </c>
      <c r="CA94" s="355" t="str">
        <f>IF(AND('MAPA DE RIESGOS'!$AP465="Media",'MAPA DE RIESGOS'!$AR465="Mayor"),CONCATENATE("R",'MAPA DE RIESGOS'!$H465,"C",'MAPA DE RIESGOS'!$AF465),"")</f>
        <v/>
      </c>
      <c r="CB94" s="355" t="str">
        <f>IF(AND('MAPA DE RIESGOS'!$AP466="Media",'MAPA DE RIESGOS'!$AR466="Mayor"),CONCATENATE("R",'MAPA DE RIESGOS'!$H466,"C",'MAPA DE RIESGOS'!$AF466),"")</f>
        <v/>
      </c>
      <c r="CC94" s="356" t="str">
        <f>IF(AND('MAPA DE RIESGOS'!$AP467="Media",'MAPA DE RIESGOS'!$AR467="Mayor"),CONCATENATE("R",'MAPA DE RIESGOS'!$H467,"C",'MAPA DE RIESGOS'!$AF467),"")</f>
        <v/>
      </c>
      <c r="CD94" s="357" t="str">
        <f>IF(AND('MAPA DE RIESGOS'!$AP450="Media",'MAPA DE RIESGOS'!$AR450="Catastrófico"),CONCATENATE("R",'MAPA DE RIESGOS'!$H450,"C",'MAPA DE RIESGOS'!$AF450),"")</f>
        <v/>
      </c>
      <c r="CE94" s="357" t="str">
        <f>IF(AND('MAPA DE RIESGOS'!$AP451="Media",'MAPA DE RIESGOS'!$AR451="Catastrófico"),CONCATENATE("R",'MAPA DE RIESGOS'!$H451,"C",'MAPA DE RIESGOS'!$AF451),"")</f>
        <v/>
      </c>
      <c r="CF94" s="357" t="str">
        <f>IF(AND('MAPA DE RIESGOS'!$AP452="Media",'MAPA DE RIESGOS'!$AR452="Catastrófico"),CONCATENATE("R",'MAPA DE RIESGOS'!$H452,"C",'MAPA DE RIESGOS'!$AF452),"")</f>
        <v/>
      </c>
      <c r="CG94" s="357" t="str">
        <f>IF(AND('MAPA DE RIESGOS'!$AP453="Media",'MAPA DE RIESGOS'!$AR453="Catastrófico"),CONCATENATE("R",'MAPA DE RIESGOS'!$H453,"C",'MAPA DE RIESGOS'!$AF453),"")</f>
        <v/>
      </c>
      <c r="CH94" s="357" t="str">
        <f>IF(AND('MAPA DE RIESGOS'!$AP454="Media",'MAPA DE RIESGOS'!$AR454="Catastrófico"),CONCATENATE("R",'MAPA DE RIESGOS'!$H454,"C",'MAPA DE RIESGOS'!$AF454),"")</f>
        <v/>
      </c>
      <c r="CI94" s="357" t="str">
        <f>IF(AND('MAPA DE RIESGOS'!$AP455="Media",'MAPA DE RIESGOS'!$AR455="Catastrófico"),CONCATENATE("R",'MAPA DE RIESGOS'!$H455,"C",'MAPA DE RIESGOS'!$AF455),"")</f>
        <v/>
      </c>
      <c r="CJ94" s="357" t="str">
        <f>IF(AND('MAPA DE RIESGOS'!$AP456="Media",'MAPA DE RIESGOS'!$AR456="Catastrófico"),CONCATENATE("R",'MAPA DE RIESGOS'!$H456,"C",'MAPA DE RIESGOS'!$AF456),"")</f>
        <v/>
      </c>
      <c r="CK94" s="357" t="str">
        <f>IF(AND('MAPA DE RIESGOS'!$AP457="Media",'MAPA DE RIESGOS'!$AR457="Catastrófico"),CONCATENATE("R",'MAPA DE RIESGOS'!$H457,"C",'MAPA DE RIESGOS'!$AF457),"")</f>
        <v/>
      </c>
      <c r="CL94" s="357" t="str">
        <f>IF(AND('MAPA DE RIESGOS'!$AP458="Media",'MAPA DE RIESGOS'!$AR458="Catastrófico"),CONCATENATE("R",'MAPA DE RIESGOS'!$H458,"C",'MAPA DE RIESGOS'!$AF458),"")</f>
        <v/>
      </c>
      <c r="CM94" s="357" t="str">
        <f>IF(AND('MAPA DE RIESGOS'!$AP459="Media",'MAPA DE RIESGOS'!$AR459="Catastrófico"),CONCATENATE("R",'MAPA DE RIESGOS'!$H459,"C",'MAPA DE RIESGOS'!$AF459),"")</f>
        <v/>
      </c>
      <c r="CN94" s="357" t="str">
        <f>IF(AND('MAPA DE RIESGOS'!$AP460="Media",'MAPA DE RIESGOS'!$AR460="Catastrófico"),CONCATENATE("R",'MAPA DE RIESGOS'!$H460,"C",'MAPA DE RIESGOS'!$AF460),"")</f>
        <v/>
      </c>
      <c r="CO94" s="357" t="str">
        <f>IF(AND('MAPA DE RIESGOS'!$AP461="Media",'MAPA DE RIESGOS'!$AR461="Catastrófico"),CONCATENATE("R",'MAPA DE RIESGOS'!$H461,"C",'MAPA DE RIESGOS'!$AF461),"")</f>
        <v/>
      </c>
      <c r="CP94" s="357" t="str">
        <f>IF(AND('MAPA DE RIESGOS'!$AP462="Media",'MAPA DE RIESGOS'!$AR462="Catastrófico"),CONCATENATE("R",'MAPA DE RIESGOS'!$H462,"C",'MAPA DE RIESGOS'!$AF462),"")</f>
        <v/>
      </c>
      <c r="CQ94" s="357" t="str">
        <f>IF(AND('MAPA DE RIESGOS'!$AP463="Media",'MAPA DE RIESGOS'!$AR463="Catastrófico"),CONCATENATE("R",'MAPA DE RIESGOS'!$H463,"C",'MAPA DE RIESGOS'!$AF463),"")</f>
        <v/>
      </c>
      <c r="CR94" s="357" t="str">
        <f>IF(AND('MAPA DE RIESGOS'!$AP464="Media",'MAPA DE RIESGOS'!$AR464="Catastrófico"),CONCATENATE("R",'MAPA DE RIESGOS'!$H464,"C",'MAPA DE RIESGOS'!$AF464),"")</f>
        <v/>
      </c>
      <c r="CS94" s="357" t="str">
        <f>IF(AND('MAPA DE RIESGOS'!$AP465="Media",'MAPA DE RIESGOS'!$AR465="Catastrófico"),CONCATENATE("R",'MAPA DE RIESGOS'!$H465,"C",'MAPA DE RIESGOS'!$AF465),"")</f>
        <v/>
      </c>
      <c r="CT94" s="357" t="str">
        <f>IF(AND('MAPA DE RIESGOS'!$AP466="Media",'MAPA DE RIESGOS'!$AR466="Catastrófico"),CONCATENATE("R",'MAPA DE RIESGOS'!$H466,"C",'MAPA DE RIESGOS'!$AF466),"")</f>
        <v/>
      </c>
      <c r="CU94" s="358" t="str">
        <f>IF(AND('MAPA DE RIESGOS'!$AP467="Media",'MAPA DE RIESGOS'!$AR467="Catastrófico"),CONCATENATE("R",'MAPA DE RIESGOS'!$H467,"C",'MAPA DE RIESGOS'!$AF467),"")</f>
        <v/>
      </c>
      <c r="CV94" s="67"/>
      <c r="CW94" s="906"/>
      <c r="CX94" s="907"/>
      <c r="CY94" s="907"/>
      <c r="CZ94" s="907"/>
      <c r="DA94" s="907"/>
      <c r="DB94" s="908"/>
    </row>
    <row r="95" spans="2:106" ht="32.5" customHeight="1">
      <c r="B95" s="893"/>
      <c r="C95" s="893"/>
      <c r="D95" s="894"/>
      <c r="E95" s="882"/>
      <c r="F95" s="883"/>
      <c r="G95" s="883"/>
      <c r="H95" s="883"/>
      <c r="I95" s="884"/>
      <c r="J95" s="367" t="str">
        <f>IF(AND('MAPA DE RIESGOS'!$AP468="Media",'MAPA DE RIESGOS'!$AR468="Leve"),CONCATENATE("R",'MAPA DE RIESGOS'!$H468,"C",'MAPA DE RIESGOS'!$AF468),"")</f>
        <v/>
      </c>
      <c r="K95" s="368" t="str">
        <f>IF(AND('MAPA DE RIESGOS'!$AP469="Media",'MAPA DE RIESGOS'!$AR469="Leve"),CONCATENATE("R",'MAPA DE RIESGOS'!$H469,"C",'MAPA DE RIESGOS'!$AF469),"")</f>
        <v/>
      </c>
      <c r="L95" s="368" t="str">
        <f>IF(AND('MAPA DE RIESGOS'!$AP470="Media",'MAPA DE RIESGOS'!$AR470="Leve"),CONCATENATE("R",'MAPA DE RIESGOS'!$H470,"C",'MAPA DE RIESGOS'!$AF470),"")</f>
        <v/>
      </c>
      <c r="M95" s="368" t="str">
        <f>IF(AND('MAPA DE RIESGOS'!$AP471="Media",'MAPA DE RIESGOS'!$AR471="Leve"),CONCATENATE("R",'MAPA DE RIESGOS'!$H471,"C",'MAPA DE RIESGOS'!$AF471),"")</f>
        <v/>
      </c>
      <c r="N95" s="368" t="str">
        <f>IF(AND('MAPA DE RIESGOS'!$AP472="Media",'MAPA DE RIESGOS'!$AR472="Leve"),CONCATENATE("R",'MAPA DE RIESGOS'!$H472,"C",'MAPA DE RIESGOS'!$AF472),"")</f>
        <v/>
      </c>
      <c r="O95" s="368" t="str">
        <f>IF(AND('MAPA DE RIESGOS'!$AP473="Media",'MAPA DE RIESGOS'!$AR473="Leve"),CONCATENATE("R",'MAPA DE RIESGOS'!$H473,"C",'MAPA DE RIESGOS'!$AF473),"")</f>
        <v/>
      </c>
      <c r="P95" s="368" t="str">
        <f>IF(AND('MAPA DE RIESGOS'!$AP474="Media",'MAPA DE RIESGOS'!$AR474="Leve"),CONCATENATE("R",'MAPA DE RIESGOS'!$H474,"C",'MAPA DE RIESGOS'!$AF474),"")</f>
        <v/>
      </c>
      <c r="Q95" s="368" t="str">
        <f>IF(AND('MAPA DE RIESGOS'!$AP475="Media",'MAPA DE RIESGOS'!$AR475="Leve"),CONCATENATE("R",'MAPA DE RIESGOS'!$H475,"C",'MAPA DE RIESGOS'!$AF475),"")</f>
        <v/>
      </c>
      <c r="R95" s="368" t="str">
        <f>IF(AND('MAPA DE RIESGOS'!$AP476="Media",'MAPA DE RIESGOS'!$AR476="Leve"),CONCATENATE("R",'MAPA DE RIESGOS'!$H476,"C",'MAPA DE RIESGOS'!$AF476),"")</f>
        <v/>
      </c>
      <c r="S95" s="368" t="str">
        <f>IF(AND('MAPA DE RIESGOS'!$AP477="Media",'MAPA DE RIESGOS'!$AR477="Leve"),CONCATENATE("R",'MAPA DE RIESGOS'!$H477,"C",'MAPA DE RIESGOS'!$AF477),"")</f>
        <v/>
      </c>
      <c r="T95" s="368" t="str">
        <f>IF(AND('MAPA DE RIESGOS'!$AP478="Media",'MAPA DE RIESGOS'!$AR478="Leve"),CONCATENATE("R",'MAPA DE RIESGOS'!$H478,"C",'MAPA DE RIESGOS'!$AF478),"")</f>
        <v/>
      </c>
      <c r="U95" s="368" t="str">
        <f>IF(AND('MAPA DE RIESGOS'!$AP479="Media",'MAPA DE RIESGOS'!$AR479="Leve"),CONCATENATE("R",'MAPA DE RIESGOS'!$H479,"C",'MAPA DE RIESGOS'!$AF479),"")</f>
        <v/>
      </c>
      <c r="V95" s="368" t="str">
        <f>IF(AND('MAPA DE RIESGOS'!$AP480="Media",'MAPA DE RIESGOS'!$AR480="Leve"),CONCATENATE("R",'MAPA DE RIESGOS'!$H480,"C",'MAPA DE RIESGOS'!$AF480),"")</f>
        <v/>
      </c>
      <c r="W95" s="368" t="str">
        <f>IF(AND('MAPA DE RIESGOS'!$AP481="Media",'MAPA DE RIESGOS'!$AR481="Leve"),CONCATENATE("R",'MAPA DE RIESGOS'!$H481,"C",'MAPA DE RIESGOS'!$AF481),"")</f>
        <v/>
      </c>
      <c r="X95" s="368" t="str">
        <f>IF(AND('MAPA DE RIESGOS'!$AP482="Media",'MAPA DE RIESGOS'!$AR482="Leve"),CONCATENATE("R",'MAPA DE RIESGOS'!$H482,"C",'MAPA DE RIESGOS'!$AF482),"")</f>
        <v/>
      </c>
      <c r="Y95" s="368" t="str">
        <f>IF(AND('MAPA DE RIESGOS'!$AP483="Media",'MAPA DE RIESGOS'!$AR483="Leve"),CONCATENATE("R",'MAPA DE RIESGOS'!$H483,"C",'MAPA DE RIESGOS'!$AF483),"")</f>
        <v/>
      </c>
      <c r="Z95" s="368" t="str">
        <f>IF(AND('MAPA DE RIESGOS'!$AP484="Media",'MAPA DE RIESGOS'!$AR484="Leve"),CONCATENATE("R",'MAPA DE RIESGOS'!$H484,"C",'MAPA DE RIESGOS'!$AF484),"")</f>
        <v/>
      </c>
      <c r="AA95" s="368" t="str">
        <f>IF(AND('MAPA DE RIESGOS'!$AP485="Media",'MAPA DE RIESGOS'!$AR485="Leve"),CONCATENATE("R",'MAPA DE RIESGOS'!$H485,"C",'MAPA DE RIESGOS'!$AF485),"")</f>
        <v/>
      </c>
      <c r="AB95" s="367" t="str">
        <f>IF(AND('MAPA DE RIESGOS'!$AP468="Media",'MAPA DE RIESGOS'!$AR468="Menor"),CONCATENATE("R",'MAPA DE RIESGOS'!$H468,"C",'MAPA DE RIESGOS'!$AF468),"")</f>
        <v/>
      </c>
      <c r="AC95" s="368" t="str">
        <f>IF(AND('MAPA DE RIESGOS'!$AP469="Media",'MAPA DE RIESGOS'!$AR469="Menor"),CONCATENATE("R",'MAPA DE RIESGOS'!$H469,"C",'MAPA DE RIESGOS'!$AF469),"")</f>
        <v/>
      </c>
      <c r="AD95" s="368" t="str">
        <f>IF(AND('MAPA DE RIESGOS'!$AP470="Media",'MAPA DE RIESGOS'!$AR470="Menor"),CONCATENATE("R",'MAPA DE RIESGOS'!$H470,"C",'MAPA DE RIESGOS'!$AF470),"")</f>
        <v/>
      </c>
      <c r="AE95" s="368" t="str">
        <f>IF(AND('MAPA DE RIESGOS'!$AP471="Media",'MAPA DE RIESGOS'!$AR471="Menor"),CONCATENATE("R",'MAPA DE RIESGOS'!$H471,"C",'MAPA DE RIESGOS'!$AF471),"")</f>
        <v/>
      </c>
      <c r="AF95" s="368" t="str">
        <f>IF(AND('MAPA DE RIESGOS'!$AP472="Media",'MAPA DE RIESGOS'!$AR472="Menor"),CONCATENATE("R",'MAPA DE RIESGOS'!$H472,"C",'MAPA DE RIESGOS'!$AF472),"")</f>
        <v/>
      </c>
      <c r="AG95" s="368" t="str">
        <f>IF(AND('MAPA DE RIESGOS'!$AP473="Media",'MAPA DE RIESGOS'!$AR473="Menor"),CONCATENATE("R",'MAPA DE RIESGOS'!$H473,"C",'MAPA DE RIESGOS'!$AF473),"")</f>
        <v/>
      </c>
      <c r="AH95" s="368" t="str">
        <f>IF(AND('MAPA DE RIESGOS'!$AP474="Media",'MAPA DE RIESGOS'!$AR474="Menor"),CONCATENATE("R",'MAPA DE RIESGOS'!$H474,"C",'MAPA DE RIESGOS'!$AF474),"")</f>
        <v/>
      </c>
      <c r="AI95" s="368" t="str">
        <f>IF(AND('MAPA DE RIESGOS'!$AP475="Media",'MAPA DE RIESGOS'!$AR475="Menor"),CONCATENATE("R",'MAPA DE RIESGOS'!$H475,"C",'MAPA DE RIESGOS'!$AF475),"")</f>
        <v/>
      </c>
      <c r="AJ95" s="368" t="str">
        <f>IF(AND('MAPA DE RIESGOS'!$AP476="Media",'MAPA DE RIESGOS'!$AR476="Menor"),CONCATENATE("R",'MAPA DE RIESGOS'!$H476,"C",'MAPA DE RIESGOS'!$AF476),"")</f>
        <v/>
      </c>
      <c r="AK95" s="368" t="str">
        <f>IF(AND('MAPA DE RIESGOS'!$AP477="Media",'MAPA DE RIESGOS'!$AR477="Menor"),CONCATENATE("R",'MAPA DE RIESGOS'!$H477,"C",'MAPA DE RIESGOS'!$AF477),"")</f>
        <v/>
      </c>
      <c r="AL95" s="368" t="str">
        <f>IF(AND('MAPA DE RIESGOS'!$AP478="Media",'MAPA DE RIESGOS'!$AR478="Menor"),CONCATENATE("R",'MAPA DE RIESGOS'!$H478,"C",'MAPA DE RIESGOS'!$AF478),"")</f>
        <v/>
      </c>
      <c r="AM95" s="368" t="str">
        <f>IF(AND('MAPA DE RIESGOS'!$AP479="Media",'MAPA DE RIESGOS'!$AR479="Menor"),CONCATENATE("R",'MAPA DE RIESGOS'!$H479,"C",'MAPA DE RIESGOS'!$AF479),"")</f>
        <v/>
      </c>
      <c r="AN95" s="368" t="str">
        <f>IF(AND('MAPA DE RIESGOS'!$AP480="Media",'MAPA DE RIESGOS'!$AR480="Menor"),CONCATENATE("R",'MAPA DE RIESGOS'!$H480,"C",'MAPA DE RIESGOS'!$AF480),"")</f>
        <v/>
      </c>
      <c r="AO95" s="368" t="str">
        <f>IF(AND('MAPA DE RIESGOS'!$AP481="Media",'MAPA DE RIESGOS'!$AR481="Menor"),CONCATENATE("R",'MAPA DE RIESGOS'!$H481,"C",'MAPA DE RIESGOS'!$AF481),"")</f>
        <v/>
      </c>
      <c r="AP95" s="368" t="str">
        <f>IF(AND('MAPA DE RIESGOS'!$AP482="Media",'MAPA DE RIESGOS'!$AR482="Menor"),CONCATENATE("R",'MAPA DE RIESGOS'!$H482,"C",'MAPA DE RIESGOS'!$AF482),"")</f>
        <v/>
      </c>
      <c r="AQ95" s="368" t="str">
        <f>IF(AND('MAPA DE RIESGOS'!$AP483="Media",'MAPA DE RIESGOS'!$AR483="Menor"),CONCATENATE("R",'MAPA DE RIESGOS'!$H483,"C",'MAPA DE RIESGOS'!$AF483),"")</f>
        <v/>
      </c>
      <c r="AR95" s="368" t="str">
        <f>IF(AND('MAPA DE RIESGOS'!$AP484="Media",'MAPA DE RIESGOS'!$AR484="Menor"),CONCATENATE("R",'MAPA DE RIESGOS'!$H484,"C",'MAPA DE RIESGOS'!$AF484),"")</f>
        <v/>
      </c>
      <c r="AS95" s="368" t="str">
        <f>IF(AND('MAPA DE RIESGOS'!$AP485="Media",'MAPA DE RIESGOS'!$AR485="Menor"),CONCATENATE("R",'MAPA DE RIESGOS'!$H485,"C",'MAPA DE RIESGOS'!$AF485),"")</f>
        <v/>
      </c>
      <c r="AT95" s="367" t="str">
        <f>IF(AND('MAPA DE RIESGOS'!$AP468="Media",'MAPA DE RIESGOS'!$AR468="Moderado"),CONCATENATE("R",'MAPA DE RIESGOS'!$H468,"C",'MAPA DE RIESGOS'!$AF468),"")</f>
        <v/>
      </c>
      <c r="AU95" s="368" t="str">
        <f>IF(AND('MAPA DE RIESGOS'!$AP469="Media",'MAPA DE RIESGOS'!$AR469="Moderado"),CONCATENATE("R",'MAPA DE RIESGOS'!$H469,"C",'MAPA DE RIESGOS'!$AF469),"")</f>
        <v/>
      </c>
      <c r="AV95" s="368" t="str">
        <f>IF(AND('MAPA DE RIESGOS'!$AP470="Media",'MAPA DE RIESGOS'!$AR470="Moderado"),CONCATENATE("R",'MAPA DE RIESGOS'!$H470,"C",'MAPA DE RIESGOS'!$AF470),"")</f>
        <v/>
      </c>
      <c r="AW95" s="368" t="str">
        <f>IF(AND('MAPA DE RIESGOS'!$AP471="Media",'MAPA DE RIESGOS'!$AR471="Moderado"),CONCATENATE("R",'MAPA DE RIESGOS'!$H471,"C",'MAPA DE RIESGOS'!$AF471),"")</f>
        <v/>
      </c>
      <c r="AX95" s="368" t="str">
        <f>IF(AND('MAPA DE RIESGOS'!$AP472="Media",'MAPA DE RIESGOS'!$AR472="Moderado"),CONCATENATE("R",'MAPA DE RIESGOS'!$H472,"C",'MAPA DE RIESGOS'!$AF472),"")</f>
        <v/>
      </c>
      <c r="AY95" s="368" t="str">
        <f>IF(AND('MAPA DE RIESGOS'!$AP473="Media",'MAPA DE RIESGOS'!$AR473="Moderado"),CONCATENATE("R",'MAPA DE RIESGOS'!$H473,"C",'MAPA DE RIESGOS'!$AF473),"")</f>
        <v/>
      </c>
      <c r="AZ95" s="368" t="str">
        <f>IF(AND('MAPA DE RIESGOS'!$AP474="Media",'MAPA DE RIESGOS'!$AR474="Moderado"),CONCATENATE("R",'MAPA DE RIESGOS'!$H474,"C",'MAPA DE RIESGOS'!$AF474),"")</f>
        <v/>
      </c>
      <c r="BA95" s="368" t="str">
        <f>IF(AND('MAPA DE RIESGOS'!$AP475="Media",'MAPA DE RIESGOS'!$AR475="Moderado"),CONCATENATE("R",'MAPA DE RIESGOS'!$H475,"C",'MAPA DE RIESGOS'!$AF475),"")</f>
        <v/>
      </c>
      <c r="BB95" s="368" t="str">
        <f>IF(AND('MAPA DE RIESGOS'!$AP476="Media",'MAPA DE RIESGOS'!$AR476="Moderado"),CONCATENATE("R",'MAPA DE RIESGOS'!$H476,"C",'MAPA DE RIESGOS'!$AF476),"")</f>
        <v/>
      </c>
      <c r="BC95" s="368" t="str">
        <f>IF(AND('MAPA DE RIESGOS'!$AP477="Media",'MAPA DE RIESGOS'!$AR477="Moderado"),CONCATENATE("R",'MAPA DE RIESGOS'!$H477,"C",'MAPA DE RIESGOS'!$AF477),"")</f>
        <v/>
      </c>
      <c r="BD95" s="368" t="str">
        <f>IF(AND('MAPA DE RIESGOS'!$AP478="Media",'MAPA DE RIESGOS'!$AR478="Moderado"),CONCATENATE("R",'MAPA DE RIESGOS'!$H478,"C",'MAPA DE RIESGOS'!$AF478),"")</f>
        <v/>
      </c>
      <c r="BE95" s="368" t="str">
        <f>IF(AND('MAPA DE RIESGOS'!$AP479="Media",'MAPA DE RIESGOS'!$AR479="Moderado"),CONCATENATE("R",'MAPA DE RIESGOS'!$H479,"C",'MAPA DE RIESGOS'!$AF479),"")</f>
        <v/>
      </c>
      <c r="BF95" s="368" t="str">
        <f>IF(AND('MAPA DE RIESGOS'!$AP480="Media",'MAPA DE RIESGOS'!$AR480="Moderado"),CONCATENATE("R",'MAPA DE RIESGOS'!$H480,"C",'MAPA DE RIESGOS'!$AF480),"")</f>
        <v/>
      </c>
      <c r="BG95" s="368" t="str">
        <f>IF(AND('MAPA DE RIESGOS'!$AP481="Media",'MAPA DE RIESGOS'!$AR481="Moderado"),CONCATENATE("R",'MAPA DE RIESGOS'!$H481,"C",'MAPA DE RIESGOS'!$AF481),"")</f>
        <v/>
      </c>
      <c r="BH95" s="368" t="str">
        <f>IF(AND('MAPA DE RIESGOS'!$AP482="Media",'MAPA DE RIESGOS'!$AR482="Moderado"),CONCATENATE("R",'MAPA DE RIESGOS'!$H482,"C",'MAPA DE RIESGOS'!$AF482),"")</f>
        <v/>
      </c>
      <c r="BI95" s="368" t="str">
        <f>IF(AND('MAPA DE RIESGOS'!$AP483="Media",'MAPA DE RIESGOS'!$AR483="Moderado"),CONCATENATE("R",'MAPA DE RIESGOS'!$H483,"C",'MAPA DE RIESGOS'!$AF483),"")</f>
        <v/>
      </c>
      <c r="BJ95" s="368" t="str">
        <f>IF(AND('MAPA DE RIESGOS'!$AP484="Media",'MAPA DE RIESGOS'!$AR484="Moderado"),CONCATENATE("R",'MAPA DE RIESGOS'!$H484,"C",'MAPA DE RIESGOS'!$AF484),"")</f>
        <v/>
      </c>
      <c r="BK95" s="369" t="str">
        <f>IF(AND('MAPA DE RIESGOS'!$AP485="Media",'MAPA DE RIESGOS'!$AR485="Moderado"),CONCATENATE("R",'MAPA DE RIESGOS'!$H485,"C",'MAPA DE RIESGOS'!$AF485),"")</f>
        <v/>
      </c>
      <c r="BL95" s="355" t="str">
        <f>IF(AND('MAPA DE RIESGOS'!$AP468="Media",'MAPA DE RIESGOS'!$AR468="Mayor"),CONCATENATE("R",'MAPA DE RIESGOS'!$H468,"C",'MAPA DE RIESGOS'!$AF468),"")</f>
        <v/>
      </c>
      <c r="BM95" s="355" t="str">
        <f>IF(AND('MAPA DE RIESGOS'!$AP469="Media",'MAPA DE RIESGOS'!$AR469="Mayor"),CONCATENATE("R",'MAPA DE RIESGOS'!$H469,"C",'MAPA DE RIESGOS'!$AF469),"")</f>
        <v/>
      </c>
      <c r="BN95" s="355" t="str">
        <f>IF(AND('MAPA DE RIESGOS'!$AP470="Media",'MAPA DE RIESGOS'!$AR470="Mayor"),CONCATENATE("R",'MAPA DE RIESGOS'!$H470,"C",'MAPA DE RIESGOS'!$AF470),"")</f>
        <v/>
      </c>
      <c r="BO95" s="355" t="str">
        <f>IF(AND('MAPA DE RIESGOS'!$AP471="Media",'MAPA DE RIESGOS'!$AR471="Mayor"),CONCATENATE("R",'MAPA DE RIESGOS'!$H471,"C",'MAPA DE RIESGOS'!$AF471),"")</f>
        <v/>
      </c>
      <c r="BP95" s="355" t="str">
        <f>IF(AND('MAPA DE RIESGOS'!$AP472="Media",'MAPA DE RIESGOS'!$AR472="Mayor"),CONCATENATE("R",'MAPA DE RIESGOS'!$H472,"C",'MAPA DE RIESGOS'!$AF472),"")</f>
        <v/>
      </c>
      <c r="BQ95" s="355" t="str">
        <f>IF(AND('MAPA DE RIESGOS'!$AP473="Media",'MAPA DE RIESGOS'!$AR473="Mayor"),CONCATENATE("R",'MAPA DE RIESGOS'!$H473,"C",'MAPA DE RIESGOS'!$AF473),"")</f>
        <v/>
      </c>
      <c r="BR95" s="355" t="str">
        <f>IF(AND('MAPA DE RIESGOS'!$AP474="Media",'MAPA DE RIESGOS'!$AR474="Mayor"),CONCATENATE("R",'MAPA DE RIESGOS'!$H474,"C",'MAPA DE RIESGOS'!$AF474),"")</f>
        <v/>
      </c>
      <c r="BS95" s="355" t="str">
        <f>IF(AND('MAPA DE RIESGOS'!$AP475="Media",'MAPA DE RIESGOS'!$AR475="Mayor"),CONCATENATE("R",'MAPA DE RIESGOS'!$H475,"C",'MAPA DE RIESGOS'!$AF475),"")</f>
        <v/>
      </c>
      <c r="BT95" s="355" t="str">
        <f>IF(AND('MAPA DE RIESGOS'!$AP476="Media",'MAPA DE RIESGOS'!$AR476="Mayor"),CONCATENATE("R",'MAPA DE RIESGOS'!$H476,"C",'MAPA DE RIESGOS'!$AF476),"")</f>
        <v/>
      </c>
      <c r="BU95" s="355" t="str">
        <f>IF(AND('MAPA DE RIESGOS'!$AP477="Media",'MAPA DE RIESGOS'!$AR477="Mayor"),CONCATENATE("R",'MAPA DE RIESGOS'!$H477,"C",'MAPA DE RIESGOS'!$AF477),"")</f>
        <v/>
      </c>
      <c r="BV95" s="355" t="str">
        <f>IF(AND('MAPA DE RIESGOS'!$AP478="Media",'MAPA DE RIESGOS'!$AR478="Mayor"),CONCATENATE("R",'MAPA DE RIESGOS'!$H478,"C",'MAPA DE RIESGOS'!$AF478),"")</f>
        <v/>
      </c>
      <c r="BW95" s="355" t="str">
        <f>IF(AND('MAPA DE RIESGOS'!$AP479="Media",'MAPA DE RIESGOS'!$AR479="Mayor"),CONCATENATE("R",'MAPA DE RIESGOS'!$H479,"C",'MAPA DE RIESGOS'!$AF479),"")</f>
        <v/>
      </c>
      <c r="BX95" s="355" t="str">
        <f>IF(AND('MAPA DE RIESGOS'!$AP480="Media",'MAPA DE RIESGOS'!$AR480="Mayor"),CONCATENATE("R",'MAPA DE RIESGOS'!$H480,"C",'MAPA DE RIESGOS'!$AF480),"")</f>
        <v/>
      </c>
      <c r="BY95" s="355" t="str">
        <f>IF(AND('MAPA DE RIESGOS'!$AP481="Media",'MAPA DE RIESGOS'!$AR481="Mayor"),CONCATENATE("R",'MAPA DE RIESGOS'!$H481,"C",'MAPA DE RIESGOS'!$AF481),"")</f>
        <v/>
      </c>
      <c r="BZ95" s="355" t="str">
        <f>IF(AND('MAPA DE RIESGOS'!$AP482="Media",'MAPA DE RIESGOS'!$AR482="Mayor"),CONCATENATE("R",'MAPA DE RIESGOS'!$H482,"C",'MAPA DE RIESGOS'!$AF482),"")</f>
        <v/>
      </c>
      <c r="CA95" s="355" t="str">
        <f>IF(AND('MAPA DE RIESGOS'!$AP483="Media",'MAPA DE RIESGOS'!$AR483="Mayor"),CONCATENATE("R",'MAPA DE RIESGOS'!$H483,"C",'MAPA DE RIESGOS'!$AF483),"")</f>
        <v/>
      </c>
      <c r="CB95" s="355" t="str">
        <f>IF(AND('MAPA DE RIESGOS'!$AP484="Media",'MAPA DE RIESGOS'!$AR484="Mayor"),CONCATENATE("R",'MAPA DE RIESGOS'!$H484,"C",'MAPA DE RIESGOS'!$AF484),"")</f>
        <v/>
      </c>
      <c r="CC95" s="356" t="str">
        <f>IF(AND('MAPA DE RIESGOS'!$AP485="Media",'MAPA DE RIESGOS'!$AR485="Mayor"),CONCATENATE("R",'MAPA DE RIESGOS'!$H485,"C",'MAPA DE RIESGOS'!$AF485),"")</f>
        <v/>
      </c>
      <c r="CD95" s="357" t="str">
        <f>IF(AND('MAPA DE RIESGOS'!$AP468="Media",'MAPA DE RIESGOS'!$AR468="Catastrófico"),CONCATENATE("R",'MAPA DE RIESGOS'!$H468,"C",'MAPA DE RIESGOS'!$AF468),"")</f>
        <v/>
      </c>
      <c r="CE95" s="357" t="str">
        <f>IF(AND('MAPA DE RIESGOS'!$AP469="Media",'MAPA DE RIESGOS'!$AR469="Catastrófico"),CONCATENATE("R",'MAPA DE RIESGOS'!$H469,"C",'MAPA DE RIESGOS'!$AF469),"")</f>
        <v/>
      </c>
      <c r="CF95" s="357" t="str">
        <f>IF(AND('MAPA DE RIESGOS'!$AP470="Media",'MAPA DE RIESGOS'!$AR470="Catastrófico"),CONCATENATE("R",'MAPA DE RIESGOS'!$H470,"C",'MAPA DE RIESGOS'!$AF470),"")</f>
        <v/>
      </c>
      <c r="CG95" s="357" t="str">
        <f>IF(AND('MAPA DE RIESGOS'!$AP471="Media",'MAPA DE RIESGOS'!$AR471="Catastrófico"),CONCATENATE("R",'MAPA DE RIESGOS'!$H471,"C",'MAPA DE RIESGOS'!$AF471),"")</f>
        <v/>
      </c>
      <c r="CH95" s="357" t="str">
        <f>IF(AND('MAPA DE RIESGOS'!$AP472="Media",'MAPA DE RIESGOS'!$AR472="Catastrófico"),CONCATENATE("R",'MAPA DE RIESGOS'!$H472,"C",'MAPA DE RIESGOS'!$AF472),"")</f>
        <v/>
      </c>
      <c r="CI95" s="357" t="str">
        <f>IF(AND('MAPA DE RIESGOS'!$AP473="Media",'MAPA DE RIESGOS'!$AR473="Catastrófico"),CONCATENATE("R",'MAPA DE RIESGOS'!$H473,"C",'MAPA DE RIESGOS'!$AF473),"")</f>
        <v/>
      </c>
      <c r="CJ95" s="357" t="str">
        <f>IF(AND('MAPA DE RIESGOS'!$AP474="Media",'MAPA DE RIESGOS'!$AR474="Catastrófico"),CONCATENATE("R",'MAPA DE RIESGOS'!$H474,"C",'MAPA DE RIESGOS'!$AF474),"")</f>
        <v/>
      </c>
      <c r="CK95" s="357" t="str">
        <f>IF(AND('MAPA DE RIESGOS'!$AP475="Media",'MAPA DE RIESGOS'!$AR475="Catastrófico"),CONCATENATE("R",'MAPA DE RIESGOS'!$H475,"C",'MAPA DE RIESGOS'!$AF475),"")</f>
        <v/>
      </c>
      <c r="CL95" s="357" t="str">
        <f>IF(AND('MAPA DE RIESGOS'!$AP476="Media",'MAPA DE RIESGOS'!$AR476="Catastrófico"),CONCATENATE("R",'MAPA DE RIESGOS'!$H476,"C",'MAPA DE RIESGOS'!$AF476),"")</f>
        <v/>
      </c>
      <c r="CM95" s="357" t="str">
        <f>IF(AND('MAPA DE RIESGOS'!$AP477="Media",'MAPA DE RIESGOS'!$AR477="Catastrófico"),CONCATENATE("R",'MAPA DE RIESGOS'!$H477,"C",'MAPA DE RIESGOS'!$AF477),"")</f>
        <v/>
      </c>
      <c r="CN95" s="357" t="str">
        <f>IF(AND('MAPA DE RIESGOS'!$AP478="Media",'MAPA DE RIESGOS'!$AR478="Catastrófico"),CONCATENATE("R",'MAPA DE RIESGOS'!$H478,"C",'MAPA DE RIESGOS'!$AF478),"")</f>
        <v/>
      </c>
      <c r="CO95" s="357" t="str">
        <f>IF(AND('MAPA DE RIESGOS'!$AP479="Media",'MAPA DE RIESGOS'!$AR479="Catastrófico"),CONCATENATE("R",'MAPA DE RIESGOS'!$H479,"C",'MAPA DE RIESGOS'!$AF479),"")</f>
        <v/>
      </c>
      <c r="CP95" s="357" t="str">
        <f>IF(AND('MAPA DE RIESGOS'!$AP480="Media",'MAPA DE RIESGOS'!$AR480="Catastrófico"),CONCATENATE("R",'MAPA DE RIESGOS'!$H480,"C",'MAPA DE RIESGOS'!$AF480),"")</f>
        <v/>
      </c>
      <c r="CQ95" s="357" t="str">
        <f>IF(AND('MAPA DE RIESGOS'!$AP481="Media",'MAPA DE RIESGOS'!$AR481="Catastrófico"),CONCATENATE("R",'MAPA DE RIESGOS'!$H481,"C",'MAPA DE RIESGOS'!$AF481),"")</f>
        <v/>
      </c>
      <c r="CR95" s="357" t="str">
        <f>IF(AND('MAPA DE RIESGOS'!$AP482="Media",'MAPA DE RIESGOS'!$AR482="Catastrófico"),CONCATENATE("R",'MAPA DE RIESGOS'!$H482,"C",'MAPA DE RIESGOS'!$AF482),"")</f>
        <v/>
      </c>
      <c r="CS95" s="357" t="str">
        <f>IF(AND('MAPA DE RIESGOS'!$AP483="Media",'MAPA DE RIESGOS'!$AR483="Catastrófico"),CONCATENATE("R",'MAPA DE RIESGOS'!$H483,"C",'MAPA DE RIESGOS'!$AF483),"")</f>
        <v/>
      </c>
      <c r="CT95" s="357" t="str">
        <f>IF(AND('MAPA DE RIESGOS'!$AP484="Media",'MAPA DE RIESGOS'!$AR484="Catastrófico"),CONCATENATE("R",'MAPA DE RIESGOS'!$H484,"C",'MAPA DE RIESGOS'!$AF484),"")</f>
        <v/>
      </c>
      <c r="CU95" s="358" t="str">
        <f>IF(AND('MAPA DE RIESGOS'!$AP485="Media",'MAPA DE RIESGOS'!$AR485="Catastrófico"),CONCATENATE("R",'MAPA DE RIESGOS'!$H485,"C",'MAPA DE RIESGOS'!$AF485),"")</f>
        <v/>
      </c>
      <c r="CV95" s="67"/>
      <c r="CW95" s="906"/>
      <c r="CX95" s="907"/>
      <c r="CY95" s="907"/>
      <c r="CZ95" s="907"/>
      <c r="DA95" s="907"/>
      <c r="DB95" s="908"/>
    </row>
    <row r="96" spans="2:106" ht="32.5" customHeight="1">
      <c r="B96" s="893"/>
      <c r="C96" s="893"/>
      <c r="D96" s="894"/>
      <c r="E96" s="882"/>
      <c r="F96" s="883"/>
      <c r="G96" s="883"/>
      <c r="H96" s="883"/>
      <c r="I96" s="884"/>
      <c r="J96" s="367" t="str">
        <f>IF(AND('MAPA DE RIESGOS'!$AP486="Media",'MAPA DE RIESGOS'!$AR486="Leve"),CONCATENATE("R",'MAPA DE RIESGOS'!$H486,"C",'MAPA DE RIESGOS'!$AF486),"")</f>
        <v/>
      </c>
      <c r="K96" s="368" t="str">
        <f>IF(AND('MAPA DE RIESGOS'!$AP487="Media",'MAPA DE RIESGOS'!$AR487="Leve"),CONCATENATE("R",'MAPA DE RIESGOS'!$H487,"C",'MAPA DE RIESGOS'!$AF487),"")</f>
        <v/>
      </c>
      <c r="L96" s="368" t="str">
        <f>IF(AND('MAPA DE RIESGOS'!$AP488="Media",'MAPA DE RIESGOS'!$AR488="Leve"),CONCATENATE("R",'MAPA DE RIESGOS'!$H488,"C",'MAPA DE RIESGOS'!$AF488),"")</f>
        <v/>
      </c>
      <c r="M96" s="368" t="str">
        <f>IF(AND('MAPA DE RIESGOS'!$AP489="Media",'MAPA DE RIESGOS'!$AR489="Leve"),CONCATENATE("R",'MAPA DE RIESGOS'!$H489,"C",'MAPA DE RIESGOS'!$AF489),"")</f>
        <v/>
      </c>
      <c r="N96" s="368" t="str">
        <f>IF(AND('MAPA DE RIESGOS'!$AP490="Media",'MAPA DE RIESGOS'!$AR490="Leve"),CONCATENATE("R",'MAPA DE RIESGOS'!$H490,"C",'MAPA DE RIESGOS'!$AF490),"")</f>
        <v/>
      </c>
      <c r="O96" s="368" t="str">
        <f>IF(AND('MAPA DE RIESGOS'!$AP491="Media",'MAPA DE RIESGOS'!$AR491="Leve"),CONCATENATE("R",'MAPA DE RIESGOS'!$H491,"C",'MAPA DE RIESGOS'!$AF491),"")</f>
        <v/>
      </c>
      <c r="P96" s="368" t="str">
        <f>IF(AND('MAPA DE RIESGOS'!$AP492="Media",'MAPA DE RIESGOS'!$AR492="Leve"),CONCATENATE("R",'MAPA DE RIESGOS'!$H492,"C",'MAPA DE RIESGOS'!$AF492),"")</f>
        <v/>
      </c>
      <c r="Q96" s="368" t="str">
        <f>IF(AND('MAPA DE RIESGOS'!$AP493="Media",'MAPA DE RIESGOS'!$AR493="Leve"),CONCATENATE("R",'MAPA DE RIESGOS'!$H493,"C",'MAPA DE RIESGOS'!$AF493),"")</f>
        <v/>
      </c>
      <c r="R96" s="368" t="str">
        <f>IF(AND('MAPA DE RIESGOS'!$AP494="Media",'MAPA DE RIESGOS'!$AR494="Leve"),CONCATENATE("R",'MAPA DE RIESGOS'!$H494,"C",'MAPA DE RIESGOS'!$AF494),"")</f>
        <v/>
      </c>
      <c r="S96" s="368" t="str">
        <f>IF(AND('MAPA DE RIESGOS'!$AP495="Media",'MAPA DE RIESGOS'!$AR495="Leve"),CONCATENATE("R",'MAPA DE RIESGOS'!$H495,"C",'MAPA DE RIESGOS'!$AF495),"")</f>
        <v/>
      </c>
      <c r="T96" s="368" t="str">
        <f>IF(AND('MAPA DE RIESGOS'!$AP496="Media",'MAPA DE RIESGOS'!$AR496="Leve"),CONCATENATE("R",'MAPA DE RIESGOS'!$H496,"C",'MAPA DE RIESGOS'!$AF496),"")</f>
        <v/>
      </c>
      <c r="U96" s="368" t="str">
        <f>IF(AND('MAPA DE RIESGOS'!$AP497="Media",'MAPA DE RIESGOS'!$AR497="Leve"),CONCATENATE("R",'MAPA DE RIESGOS'!$H497,"C",'MAPA DE RIESGOS'!$AF497),"")</f>
        <v/>
      </c>
      <c r="V96" s="368" t="str">
        <f>IF(AND('MAPA DE RIESGOS'!$AP498="Media",'MAPA DE RIESGOS'!$AR498="Leve"),CONCATENATE("R",'MAPA DE RIESGOS'!$H498,"C",'MAPA DE RIESGOS'!$AF498),"")</f>
        <v/>
      </c>
      <c r="W96" s="368" t="str">
        <f>IF(AND('MAPA DE RIESGOS'!$AP499="Media",'MAPA DE RIESGOS'!$AR499="Leve"),CONCATENATE("R",'MAPA DE RIESGOS'!$H499,"C",'MAPA DE RIESGOS'!$AF499),"")</f>
        <v/>
      </c>
      <c r="X96" s="368" t="str">
        <f>IF(AND('MAPA DE RIESGOS'!$AP500="Media",'MAPA DE RIESGOS'!$AR500="Leve"),CONCATENATE("R",'MAPA DE RIESGOS'!$H500,"C",'MAPA DE RIESGOS'!$AF500),"")</f>
        <v/>
      </c>
      <c r="Y96" s="368" t="str">
        <f>IF(AND('MAPA DE RIESGOS'!$AP501="Media",'MAPA DE RIESGOS'!$AR501="Leve"),CONCATENATE("R",'MAPA DE RIESGOS'!$H501,"C",'MAPA DE RIESGOS'!$AF501),"")</f>
        <v/>
      </c>
      <c r="Z96" s="368" t="str">
        <f>IF(AND('MAPA DE RIESGOS'!$AP502="Media",'MAPA DE RIESGOS'!$AR502="Leve"),CONCATENATE("R",'MAPA DE RIESGOS'!$H502,"C",'MAPA DE RIESGOS'!$AF502),"")</f>
        <v/>
      </c>
      <c r="AA96" s="368" t="str">
        <f>IF(AND('MAPA DE RIESGOS'!$AP503="Media",'MAPA DE RIESGOS'!$AR503="Leve"),CONCATENATE("R",'MAPA DE RIESGOS'!$H503,"C",'MAPA DE RIESGOS'!$AF503),"")</f>
        <v/>
      </c>
      <c r="AB96" s="367" t="str">
        <f>IF(AND('MAPA DE RIESGOS'!$AP486="Media",'MAPA DE RIESGOS'!$AR486="Menor"),CONCATENATE("R",'MAPA DE RIESGOS'!$H486,"C",'MAPA DE RIESGOS'!$AF486),"")</f>
        <v/>
      </c>
      <c r="AC96" s="368" t="str">
        <f>IF(AND('MAPA DE RIESGOS'!$AP487="Media",'MAPA DE RIESGOS'!$AR487="Menor"),CONCATENATE("R",'MAPA DE RIESGOS'!$H487,"C",'MAPA DE RIESGOS'!$AF487),"")</f>
        <v/>
      </c>
      <c r="AD96" s="368" t="str">
        <f>IF(AND('MAPA DE RIESGOS'!$AP488="Media",'MAPA DE RIESGOS'!$AR488="Menor"),CONCATENATE("R",'MAPA DE RIESGOS'!$H488,"C",'MAPA DE RIESGOS'!$AF488),"")</f>
        <v/>
      </c>
      <c r="AE96" s="368" t="str">
        <f>IF(AND('MAPA DE RIESGOS'!$AP489="Media",'MAPA DE RIESGOS'!$AR489="Menor"),CONCATENATE("R",'MAPA DE RIESGOS'!$H489,"C",'MAPA DE RIESGOS'!$AF489),"")</f>
        <v/>
      </c>
      <c r="AF96" s="368" t="str">
        <f>IF(AND('MAPA DE RIESGOS'!$AP490="Media",'MAPA DE RIESGOS'!$AR490="Menor"),CONCATENATE("R",'MAPA DE RIESGOS'!$H490,"C",'MAPA DE RIESGOS'!$AF490),"")</f>
        <v/>
      </c>
      <c r="AG96" s="368" t="str">
        <f>IF(AND('MAPA DE RIESGOS'!$AP491="Media",'MAPA DE RIESGOS'!$AR491="Menor"),CONCATENATE("R",'MAPA DE RIESGOS'!$H491,"C",'MAPA DE RIESGOS'!$AF491),"")</f>
        <v/>
      </c>
      <c r="AH96" s="368" t="str">
        <f>IF(AND('MAPA DE RIESGOS'!$AP492="Media",'MAPA DE RIESGOS'!$AR492="Menor"),CONCATENATE("R",'MAPA DE RIESGOS'!$H492,"C",'MAPA DE RIESGOS'!$AF492),"")</f>
        <v/>
      </c>
      <c r="AI96" s="368" t="str">
        <f>IF(AND('MAPA DE RIESGOS'!$AP493="Media",'MAPA DE RIESGOS'!$AR493="Menor"),CONCATENATE("R",'MAPA DE RIESGOS'!$H493,"C",'MAPA DE RIESGOS'!$AF493),"")</f>
        <v/>
      </c>
      <c r="AJ96" s="368" t="str">
        <f>IF(AND('MAPA DE RIESGOS'!$AP494="Media",'MAPA DE RIESGOS'!$AR494="Menor"),CONCATENATE("R",'MAPA DE RIESGOS'!$H494,"C",'MAPA DE RIESGOS'!$AF494),"")</f>
        <v/>
      </c>
      <c r="AK96" s="368" t="str">
        <f>IF(AND('MAPA DE RIESGOS'!$AP495="Media",'MAPA DE RIESGOS'!$AR495="Menor"),CONCATENATE("R",'MAPA DE RIESGOS'!$H495,"C",'MAPA DE RIESGOS'!$AF495),"")</f>
        <v/>
      </c>
      <c r="AL96" s="368" t="str">
        <f>IF(AND('MAPA DE RIESGOS'!$AP496="Media",'MAPA DE RIESGOS'!$AR496="Menor"),CONCATENATE("R",'MAPA DE RIESGOS'!$H496,"C",'MAPA DE RIESGOS'!$AF496),"")</f>
        <v/>
      </c>
      <c r="AM96" s="368" t="str">
        <f>IF(AND('MAPA DE RIESGOS'!$AP497="Media",'MAPA DE RIESGOS'!$AR497="Menor"),CONCATENATE("R",'MAPA DE RIESGOS'!$H497,"C",'MAPA DE RIESGOS'!$AF497),"")</f>
        <v/>
      </c>
      <c r="AN96" s="368" t="str">
        <f>IF(AND('MAPA DE RIESGOS'!$AP498="Media",'MAPA DE RIESGOS'!$AR498="Menor"),CONCATENATE("R",'MAPA DE RIESGOS'!$H498,"C",'MAPA DE RIESGOS'!$AF498),"")</f>
        <v/>
      </c>
      <c r="AO96" s="368" t="str">
        <f>IF(AND('MAPA DE RIESGOS'!$AP499="Media",'MAPA DE RIESGOS'!$AR499="Menor"),CONCATENATE("R",'MAPA DE RIESGOS'!$H499,"C",'MAPA DE RIESGOS'!$AF499),"")</f>
        <v/>
      </c>
      <c r="AP96" s="368" t="str">
        <f>IF(AND('MAPA DE RIESGOS'!$AP500="Media",'MAPA DE RIESGOS'!$AR500="Menor"),CONCATENATE("R",'MAPA DE RIESGOS'!$H500,"C",'MAPA DE RIESGOS'!$AF500),"")</f>
        <v/>
      </c>
      <c r="AQ96" s="368" t="str">
        <f>IF(AND('MAPA DE RIESGOS'!$AP501="Media",'MAPA DE RIESGOS'!$AR501="Menor"),CONCATENATE("R",'MAPA DE RIESGOS'!$H501,"C",'MAPA DE RIESGOS'!$AF501),"")</f>
        <v/>
      </c>
      <c r="AR96" s="368" t="str">
        <f>IF(AND('MAPA DE RIESGOS'!$AP502="Media",'MAPA DE RIESGOS'!$AR502="Menor"),CONCATENATE("R",'MAPA DE RIESGOS'!$H502,"C",'MAPA DE RIESGOS'!$AF502),"")</f>
        <v/>
      </c>
      <c r="AS96" s="368" t="str">
        <f>IF(AND('MAPA DE RIESGOS'!$AP503="Media",'MAPA DE RIESGOS'!$AR503="Menor"),CONCATENATE("R",'MAPA DE RIESGOS'!$H503,"C",'MAPA DE RIESGOS'!$AF503),"")</f>
        <v/>
      </c>
      <c r="AT96" s="367" t="str">
        <f>IF(AND('MAPA DE RIESGOS'!$AP486="Media",'MAPA DE RIESGOS'!$AR486="Moderado"),CONCATENATE("R",'MAPA DE RIESGOS'!$H486,"C",'MAPA DE RIESGOS'!$AF486),"")</f>
        <v/>
      </c>
      <c r="AU96" s="368" t="str">
        <f>IF(AND('MAPA DE RIESGOS'!$AP487="Media",'MAPA DE RIESGOS'!$AR487="Moderado"),CONCATENATE("R",'MAPA DE RIESGOS'!$H487,"C",'MAPA DE RIESGOS'!$AF487),"")</f>
        <v/>
      </c>
      <c r="AV96" s="368" t="str">
        <f>IF(AND('MAPA DE RIESGOS'!$AP488="Media",'MAPA DE RIESGOS'!$AR488="Moderado"),CONCATENATE("R",'MAPA DE RIESGOS'!$H488,"C",'MAPA DE RIESGOS'!$AF488),"")</f>
        <v/>
      </c>
      <c r="AW96" s="368" t="str">
        <f>IF(AND('MAPA DE RIESGOS'!$AP489="Media",'MAPA DE RIESGOS'!$AR489="Moderado"),CONCATENATE("R",'MAPA DE RIESGOS'!$H489,"C",'MAPA DE RIESGOS'!$AF489),"")</f>
        <v/>
      </c>
      <c r="AX96" s="368" t="str">
        <f>IF(AND('MAPA DE RIESGOS'!$AP490="Media",'MAPA DE RIESGOS'!$AR490="Moderado"),CONCATENATE("R",'MAPA DE RIESGOS'!$H490,"C",'MAPA DE RIESGOS'!$AF490),"")</f>
        <v/>
      </c>
      <c r="AY96" s="368" t="str">
        <f>IF(AND('MAPA DE RIESGOS'!$AP491="Media",'MAPA DE RIESGOS'!$AR491="Moderado"),CONCATENATE("R",'MAPA DE RIESGOS'!$H491,"C",'MAPA DE RIESGOS'!$AF491),"")</f>
        <v/>
      </c>
      <c r="AZ96" s="368" t="str">
        <f>IF(AND('MAPA DE RIESGOS'!$AP492="Media",'MAPA DE RIESGOS'!$AR492="Moderado"),CONCATENATE("R",'MAPA DE RIESGOS'!$H492,"C",'MAPA DE RIESGOS'!$AF492),"")</f>
        <v/>
      </c>
      <c r="BA96" s="368" t="str">
        <f>IF(AND('MAPA DE RIESGOS'!$AP493="Media",'MAPA DE RIESGOS'!$AR493="Moderado"),CONCATENATE("R",'MAPA DE RIESGOS'!$H493,"C",'MAPA DE RIESGOS'!$AF493),"")</f>
        <v/>
      </c>
      <c r="BB96" s="368" t="str">
        <f>IF(AND('MAPA DE RIESGOS'!$AP494="Media",'MAPA DE RIESGOS'!$AR494="Moderado"),CONCATENATE("R",'MAPA DE RIESGOS'!$H494,"C",'MAPA DE RIESGOS'!$AF494),"")</f>
        <v/>
      </c>
      <c r="BC96" s="368" t="str">
        <f>IF(AND('MAPA DE RIESGOS'!$AP495="Media",'MAPA DE RIESGOS'!$AR495="Moderado"),CONCATENATE("R",'MAPA DE RIESGOS'!$H495,"C",'MAPA DE RIESGOS'!$AF495),"")</f>
        <v/>
      </c>
      <c r="BD96" s="368" t="str">
        <f>IF(AND('MAPA DE RIESGOS'!$AP496="Media",'MAPA DE RIESGOS'!$AR496="Moderado"),CONCATENATE("R",'MAPA DE RIESGOS'!$H496,"C",'MAPA DE RIESGOS'!$AF496),"")</f>
        <v/>
      </c>
      <c r="BE96" s="368" t="str">
        <f>IF(AND('MAPA DE RIESGOS'!$AP497="Media",'MAPA DE RIESGOS'!$AR497="Moderado"),CONCATENATE("R",'MAPA DE RIESGOS'!$H497,"C",'MAPA DE RIESGOS'!$AF497),"")</f>
        <v/>
      </c>
      <c r="BF96" s="368" t="str">
        <f>IF(AND('MAPA DE RIESGOS'!$AP498="Media",'MAPA DE RIESGOS'!$AR498="Moderado"),CONCATENATE("R",'MAPA DE RIESGOS'!$H498,"C",'MAPA DE RIESGOS'!$AF498),"")</f>
        <v/>
      </c>
      <c r="BG96" s="368" t="str">
        <f>IF(AND('MAPA DE RIESGOS'!$AP499="Media",'MAPA DE RIESGOS'!$AR499="Moderado"),CONCATENATE("R",'MAPA DE RIESGOS'!$H499,"C",'MAPA DE RIESGOS'!$AF499),"")</f>
        <v/>
      </c>
      <c r="BH96" s="368" t="str">
        <f>IF(AND('MAPA DE RIESGOS'!$AP500="Media",'MAPA DE RIESGOS'!$AR500="Moderado"),CONCATENATE("R",'MAPA DE RIESGOS'!$H500,"C",'MAPA DE RIESGOS'!$AF500),"")</f>
        <v/>
      </c>
      <c r="BI96" s="368" t="str">
        <f>IF(AND('MAPA DE RIESGOS'!$AP501="Media",'MAPA DE RIESGOS'!$AR501="Moderado"),CONCATENATE("R",'MAPA DE RIESGOS'!$H501,"C",'MAPA DE RIESGOS'!$AF501),"")</f>
        <v/>
      </c>
      <c r="BJ96" s="368" t="str">
        <f>IF(AND('MAPA DE RIESGOS'!$AP502="Media",'MAPA DE RIESGOS'!$AR502="Moderado"),CONCATENATE("R",'MAPA DE RIESGOS'!$H502,"C",'MAPA DE RIESGOS'!$AF502),"")</f>
        <v/>
      </c>
      <c r="BK96" s="369" t="str">
        <f>IF(AND('MAPA DE RIESGOS'!$AP503="Media",'MAPA DE RIESGOS'!$AR503="Moderado"),CONCATENATE("R",'MAPA DE RIESGOS'!$H503,"C",'MAPA DE RIESGOS'!$AF503),"")</f>
        <v/>
      </c>
      <c r="BL96" s="355" t="str">
        <f>IF(AND('MAPA DE RIESGOS'!$AP486="Media",'MAPA DE RIESGOS'!$AR486="Mayor"),CONCATENATE("R",'MAPA DE RIESGOS'!$H486,"C",'MAPA DE RIESGOS'!$AF486),"")</f>
        <v/>
      </c>
      <c r="BM96" s="355" t="str">
        <f>IF(AND('MAPA DE RIESGOS'!$AP487="Media",'MAPA DE RIESGOS'!$AR487="Mayor"),CONCATENATE("R",'MAPA DE RIESGOS'!$H487,"C",'MAPA DE RIESGOS'!$AF487),"")</f>
        <v/>
      </c>
      <c r="BN96" s="355" t="str">
        <f>IF(AND('MAPA DE RIESGOS'!$AP488="Media",'MAPA DE RIESGOS'!$AR488="Mayor"),CONCATENATE("R",'MAPA DE RIESGOS'!$H488,"C",'MAPA DE RIESGOS'!$AF488),"")</f>
        <v/>
      </c>
      <c r="BO96" s="355" t="str">
        <f>IF(AND('MAPA DE RIESGOS'!$AP489="Media",'MAPA DE RIESGOS'!$AR489="Mayor"),CONCATENATE("R",'MAPA DE RIESGOS'!$H489,"C",'MAPA DE RIESGOS'!$AF489),"")</f>
        <v/>
      </c>
      <c r="BP96" s="355" t="str">
        <f>IF(AND('MAPA DE RIESGOS'!$AP490="Media",'MAPA DE RIESGOS'!$AR490="Mayor"),CONCATENATE("R",'MAPA DE RIESGOS'!$H490,"C",'MAPA DE RIESGOS'!$AF490),"")</f>
        <v/>
      </c>
      <c r="BQ96" s="355" t="str">
        <f>IF(AND('MAPA DE RIESGOS'!$AP491="Media",'MAPA DE RIESGOS'!$AR491="Mayor"),CONCATENATE("R",'MAPA DE RIESGOS'!$H491,"C",'MAPA DE RIESGOS'!$AF491),"")</f>
        <v/>
      </c>
      <c r="BR96" s="355" t="str">
        <f>IF(AND('MAPA DE RIESGOS'!$AP492="Media",'MAPA DE RIESGOS'!$AR492="Mayor"),CONCATENATE("R",'MAPA DE RIESGOS'!$H492,"C",'MAPA DE RIESGOS'!$AF492),"")</f>
        <v/>
      </c>
      <c r="BS96" s="355" t="str">
        <f>IF(AND('MAPA DE RIESGOS'!$AP493="Media",'MAPA DE RIESGOS'!$AR493="Mayor"),CONCATENATE("R",'MAPA DE RIESGOS'!$H493,"C",'MAPA DE RIESGOS'!$AF493),"")</f>
        <v/>
      </c>
      <c r="BT96" s="355" t="str">
        <f>IF(AND('MAPA DE RIESGOS'!$AP494="Media",'MAPA DE RIESGOS'!$AR494="Mayor"),CONCATENATE("R",'MAPA DE RIESGOS'!$H494,"C",'MAPA DE RIESGOS'!$AF494),"")</f>
        <v/>
      </c>
      <c r="BU96" s="355" t="str">
        <f>IF(AND('MAPA DE RIESGOS'!$AP495="Media",'MAPA DE RIESGOS'!$AR495="Mayor"),CONCATENATE("R",'MAPA DE RIESGOS'!$H495,"C",'MAPA DE RIESGOS'!$AF495),"")</f>
        <v/>
      </c>
      <c r="BV96" s="355" t="str">
        <f>IF(AND('MAPA DE RIESGOS'!$AP496="Media",'MAPA DE RIESGOS'!$AR496="Mayor"),CONCATENATE("R",'MAPA DE RIESGOS'!$H496,"C",'MAPA DE RIESGOS'!$AF496),"")</f>
        <v/>
      </c>
      <c r="BW96" s="355" t="str">
        <f>IF(AND('MAPA DE RIESGOS'!$AP497="Media",'MAPA DE RIESGOS'!$AR497="Mayor"),CONCATENATE("R",'MAPA DE RIESGOS'!$H497,"C",'MAPA DE RIESGOS'!$AF497),"")</f>
        <v/>
      </c>
      <c r="BX96" s="355" t="str">
        <f>IF(AND('MAPA DE RIESGOS'!$AP498="Media",'MAPA DE RIESGOS'!$AR498="Mayor"),CONCATENATE("R",'MAPA DE RIESGOS'!$H498,"C",'MAPA DE RIESGOS'!$AF498),"")</f>
        <v/>
      </c>
      <c r="BY96" s="355" t="str">
        <f>IF(AND('MAPA DE RIESGOS'!$AP499="Media",'MAPA DE RIESGOS'!$AR499="Mayor"),CONCATENATE("R",'MAPA DE RIESGOS'!$H499,"C",'MAPA DE RIESGOS'!$AF499),"")</f>
        <v/>
      </c>
      <c r="BZ96" s="355" t="str">
        <f>IF(AND('MAPA DE RIESGOS'!$AP500="Media",'MAPA DE RIESGOS'!$AR500="Mayor"),CONCATENATE("R",'MAPA DE RIESGOS'!$H500,"C",'MAPA DE RIESGOS'!$AF500),"")</f>
        <v/>
      </c>
      <c r="CA96" s="355" t="str">
        <f>IF(AND('MAPA DE RIESGOS'!$AP501="Media",'MAPA DE RIESGOS'!$AR501="Mayor"),CONCATENATE("R",'MAPA DE RIESGOS'!$H501,"C",'MAPA DE RIESGOS'!$AF501),"")</f>
        <v/>
      </c>
      <c r="CB96" s="355" t="str">
        <f>IF(AND('MAPA DE RIESGOS'!$AP502="Media",'MAPA DE RIESGOS'!$AR502="Mayor"),CONCATENATE("R",'MAPA DE RIESGOS'!$H502,"C",'MAPA DE RIESGOS'!$AF502),"")</f>
        <v/>
      </c>
      <c r="CC96" s="356" t="str">
        <f>IF(AND('MAPA DE RIESGOS'!$AP503="Media",'MAPA DE RIESGOS'!$AR503="Mayor"),CONCATENATE("R",'MAPA DE RIESGOS'!$H503,"C",'MAPA DE RIESGOS'!$AF503),"")</f>
        <v/>
      </c>
      <c r="CD96" s="357" t="str">
        <f>IF(AND('MAPA DE RIESGOS'!$AP486="Media",'MAPA DE RIESGOS'!$AR486="Catastrófico"),CONCATENATE("R",'MAPA DE RIESGOS'!$H486,"C",'MAPA DE RIESGOS'!$AF486),"")</f>
        <v/>
      </c>
      <c r="CE96" s="357" t="str">
        <f>IF(AND('MAPA DE RIESGOS'!$AP487="Media",'MAPA DE RIESGOS'!$AR487="Catastrófico"),CONCATENATE("R",'MAPA DE RIESGOS'!$H487,"C",'MAPA DE RIESGOS'!$AF487),"")</f>
        <v/>
      </c>
      <c r="CF96" s="357" t="str">
        <f>IF(AND('MAPA DE RIESGOS'!$AP488="Media",'MAPA DE RIESGOS'!$AR488="Catastrófico"),CONCATENATE("R",'MAPA DE RIESGOS'!$H488,"C",'MAPA DE RIESGOS'!$AF488),"")</f>
        <v/>
      </c>
      <c r="CG96" s="357" t="str">
        <f>IF(AND('MAPA DE RIESGOS'!$AP489="Media",'MAPA DE RIESGOS'!$AR489="Catastrófico"),CONCATENATE("R",'MAPA DE RIESGOS'!$H489,"C",'MAPA DE RIESGOS'!$AF489),"")</f>
        <v/>
      </c>
      <c r="CH96" s="357" t="str">
        <f>IF(AND('MAPA DE RIESGOS'!$AP490="Media",'MAPA DE RIESGOS'!$AR490="Catastrófico"),CONCATENATE("R",'MAPA DE RIESGOS'!$H490,"C",'MAPA DE RIESGOS'!$AF490),"")</f>
        <v/>
      </c>
      <c r="CI96" s="357" t="str">
        <f>IF(AND('MAPA DE RIESGOS'!$AP491="Media",'MAPA DE RIESGOS'!$AR491="Catastrófico"),CONCATENATE("R",'MAPA DE RIESGOS'!$H491,"C",'MAPA DE RIESGOS'!$AF491),"")</f>
        <v/>
      </c>
      <c r="CJ96" s="357" t="str">
        <f>IF(AND('MAPA DE RIESGOS'!$AP492="Media",'MAPA DE RIESGOS'!$AR492="Catastrófico"),CONCATENATE("R",'MAPA DE RIESGOS'!$H492,"C",'MAPA DE RIESGOS'!$AF492),"")</f>
        <v/>
      </c>
      <c r="CK96" s="357" t="str">
        <f>IF(AND('MAPA DE RIESGOS'!$AP493="Media",'MAPA DE RIESGOS'!$AR493="Catastrófico"),CONCATENATE("R",'MAPA DE RIESGOS'!$H493,"C",'MAPA DE RIESGOS'!$AF493),"")</f>
        <v/>
      </c>
      <c r="CL96" s="357" t="str">
        <f>IF(AND('MAPA DE RIESGOS'!$AP494="Media",'MAPA DE RIESGOS'!$AR494="Catastrófico"),CONCATENATE("R",'MAPA DE RIESGOS'!$H494,"C",'MAPA DE RIESGOS'!$AF494),"")</f>
        <v/>
      </c>
      <c r="CM96" s="357" t="str">
        <f>IF(AND('MAPA DE RIESGOS'!$AP495="Media",'MAPA DE RIESGOS'!$AR495="Catastrófico"),CONCATENATE("R",'MAPA DE RIESGOS'!$H495,"C",'MAPA DE RIESGOS'!$AF495),"")</f>
        <v/>
      </c>
      <c r="CN96" s="357" t="str">
        <f>IF(AND('MAPA DE RIESGOS'!$AP496="Media",'MAPA DE RIESGOS'!$AR496="Catastrófico"),CONCATENATE("R",'MAPA DE RIESGOS'!$H496,"C",'MAPA DE RIESGOS'!$AF496),"")</f>
        <v/>
      </c>
      <c r="CO96" s="357" t="str">
        <f>IF(AND('MAPA DE RIESGOS'!$AP497="Media",'MAPA DE RIESGOS'!$AR497="Catastrófico"),CONCATENATE("R",'MAPA DE RIESGOS'!$H497,"C",'MAPA DE RIESGOS'!$AF497),"")</f>
        <v/>
      </c>
      <c r="CP96" s="357" t="str">
        <f>IF(AND('MAPA DE RIESGOS'!$AP498="Media",'MAPA DE RIESGOS'!$AR498="Catastrófico"),CONCATENATE("R",'MAPA DE RIESGOS'!$H498,"C",'MAPA DE RIESGOS'!$AF498),"")</f>
        <v/>
      </c>
      <c r="CQ96" s="357" t="str">
        <f>IF(AND('MAPA DE RIESGOS'!$AP499="Media",'MAPA DE RIESGOS'!$AR499="Catastrófico"),CONCATENATE("R",'MAPA DE RIESGOS'!$H499,"C",'MAPA DE RIESGOS'!$AF499),"")</f>
        <v/>
      </c>
      <c r="CR96" s="357" t="str">
        <f>IF(AND('MAPA DE RIESGOS'!$AP500="Media",'MAPA DE RIESGOS'!$AR500="Catastrófico"),CONCATENATE("R",'MAPA DE RIESGOS'!$H500,"C",'MAPA DE RIESGOS'!$AF500),"")</f>
        <v/>
      </c>
      <c r="CS96" s="357" t="str">
        <f>IF(AND('MAPA DE RIESGOS'!$AP501="Media",'MAPA DE RIESGOS'!$AR501="Catastrófico"),CONCATENATE("R",'MAPA DE RIESGOS'!$H501,"C",'MAPA DE RIESGOS'!$AF501),"")</f>
        <v/>
      </c>
      <c r="CT96" s="357" t="str">
        <f>IF(AND('MAPA DE RIESGOS'!$AP502="Media",'MAPA DE RIESGOS'!$AR502="Catastrófico"),CONCATENATE("R",'MAPA DE RIESGOS'!$H502,"C",'MAPA DE RIESGOS'!$AF502),"")</f>
        <v/>
      </c>
      <c r="CU96" s="358" t="str">
        <f>IF(AND('MAPA DE RIESGOS'!$AP503="Media",'MAPA DE RIESGOS'!$AR503="Catastrófico"),CONCATENATE("R",'MAPA DE RIESGOS'!$H503,"C",'MAPA DE RIESGOS'!$AF503),"")</f>
        <v/>
      </c>
      <c r="CV96" s="67"/>
      <c r="CW96" s="906"/>
      <c r="CX96" s="907"/>
      <c r="CY96" s="907"/>
      <c r="CZ96" s="907"/>
      <c r="DA96" s="907"/>
      <c r="DB96" s="908"/>
    </row>
    <row r="97" spans="2:106" ht="32.5" customHeight="1">
      <c r="B97" s="893"/>
      <c r="C97" s="893"/>
      <c r="D97" s="894"/>
      <c r="E97" s="882"/>
      <c r="F97" s="883"/>
      <c r="G97" s="883"/>
      <c r="H97" s="883"/>
      <c r="I97" s="884"/>
      <c r="J97" s="367" t="str">
        <f>IF(AND('MAPA DE RIESGOS'!$AP504="Media",'MAPA DE RIESGOS'!$AR504="Leve"),CONCATENATE("R",'MAPA DE RIESGOS'!$H504,"C",'MAPA DE RIESGOS'!$AF504),"")</f>
        <v/>
      </c>
      <c r="K97" s="368" t="str">
        <f>IF(AND('MAPA DE RIESGOS'!$AP505="Media",'MAPA DE RIESGOS'!$AR505="Leve"),CONCATENATE("R",'MAPA DE RIESGOS'!$H505,"C",'MAPA DE RIESGOS'!$AF505),"")</f>
        <v/>
      </c>
      <c r="L97" s="368" t="str">
        <f>IF(AND('MAPA DE RIESGOS'!$AP506="Media",'MAPA DE RIESGOS'!$AR506="Leve"),CONCATENATE("R",'MAPA DE RIESGOS'!$H506,"C",'MAPA DE RIESGOS'!$AF506),"")</f>
        <v/>
      </c>
      <c r="M97" s="368" t="str">
        <f>IF(AND('MAPA DE RIESGOS'!$AP507="Media",'MAPA DE RIESGOS'!$AR507="Leve"),CONCATENATE("R",'MAPA DE RIESGOS'!$H507,"C",'MAPA DE RIESGOS'!$AF507),"")</f>
        <v/>
      </c>
      <c r="N97" s="368" t="str">
        <f>IF(AND('MAPA DE RIESGOS'!$AP508="Media",'MAPA DE RIESGOS'!$AR508="Leve"),CONCATENATE("R",'MAPA DE RIESGOS'!$H508,"C",'MAPA DE RIESGOS'!$AF508),"")</f>
        <v/>
      </c>
      <c r="O97" s="368" t="str">
        <f>IF(AND('MAPA DE RIESGOS'!$AP509="Media",'MAPA DE RIESGOS'!$AR509="Leve"),CONCATENATE("R",'MAPA DE RIESGOS'!$H509,"C",'MAPA DE RIESGOS'!$AF509),"")</f>
        <v/>
      </c>
      <c r="P97" s="368" t="str">
        <f>IF(AND('MAPA DE RIESGOS'!$AP510="Media",'MAPA DE RIESGOS'!$AR510="Leve"),CONCATENATE("R",'MAPA DE RIESGOS'!$H510,"C",'MAPA DE RIESGOS'!$AF510),"")</f>
        <v/>
      </c>
      <c r="Q97" s="368" t="str">
        <f>IF(AND('MAPA DE RIESGOS'!$AP511="Media",'MAPA DE RIESGOS'!$AR511="Leve"),CONCATENATE("R",'MAPA DE RIESGOS'!$H511,"C",'MAPA DE RIESGOS'!$AF511),"")</f>
        <v/>
      </c>
      <c r="R97" s="368" t="str">
        <f>IF(AND('MAPA DE RIESGOS'!$AP512="Media",'MAPA DE RIESGOS'!$AR512="Leve"),CONCATENATE("R",'MAPA DE RIESGOS'!$H512,"C",'MAPA DE RIESGOS'!$AF512),"")</f>
        <v/>
      </c>
      <c r="S97" s="368" t="str">
        <f>IF(AND('MAPA DE RIESGOS'!$AP513="Media",'MAPA DE RIESGOS'!$AR513="Leve"),CONCATENATE("R",'MAPA DE RIESGOS'!$H513,"C",'MAPA DE RIESGOS'!$AF513),"")</f>
        <v/>
      </c>
      <c r="T97" s="368" t="str">
        <f>IF(AND('MAPA DE RIESGOS'!$AP514="Media",'MAPA DE RIESGOS'!$AR514="Leve"),CONCATENATE("R",'MAPA DE RIESGOS'!$H514,"C",'MAPA DE RIESGOS'!$AF514),"")</f>
        <v/>
      </c>
      <c r="U97" s="368" t="str">
        <f>IF(AND('MAPA DE RIESGOS'!$AP515="Media",'MAPA DE RIESGOS'!$AR515="Leve"),CONCATENATE("R",'MAPA DE RIESGOS'!$H515,"C",'MAPA DE RIESGOS'!$AF515),"")</f>
        <v/>
      </c>
      <c r="V97" s="368" t="str">
        <f>IF(AND('MAPA DE RIESGOS'!$AP516="Media",'MAPA DE RIESGOS'!$AR516="Leve"),CONCATENATE("R",'MAPA DE RIESGOS'!$H516,"C",'MAPA DE RIESGOS'!$AF516),"")</f>
        <v/>
      </c>
      <c r="W97" s="368" t="str">
        <f>IF(AND('MAPA DE RIESGOS'!$AP517="Media",'MAPA DE RIESGOS'!$AR517="Leve"),CONCATENATE("R",'MAPA DE RIESGOS'!$H517,"C",'MAPA DE RIESGOS'!$AF517),"")</f>
        <v/>
      </c>
      <c r="X97" s="368" t="str">
        <f>IF(AND('MAPA DE RIESGOS'!$AP518="Media",'MAPA DE RIESGOS'!$AR518="Leve"),CONCATENATE("R",'MAPA DE RIESGOS'!$H518,"C",'MAPA DE RIESGOS'!$AF518),"")</f>
        <v/>
      </c>
      <c r="Y97" s="368" t="str">
        <f>IF(AND('MAPA DE RIESGOS'!$AP519="Media",'MAPA DE RIESGOS'!$AR519="Leve"),CONCATENATE("R",'MAPA DE RIESGOS'!$H519,"C",'MAPA DE RIESGOS'!$AF519),"")</f>
        <v/>
      </c>
      <c r="Z97" s="368" t="str">
        <f>IF(AND('MAPA DE RIESGOS'!$AP520="Media",'MAPA DE RIESGOS'!$AR520="Leve"),CONCATENATE("R",'MAPA DE RIESGOS'!$H520,"C",'MAPA DE RIESGOS'!$AF520),"")</f>
        <v/>
      </c>
      <c r="AA97" s="368" t="str">
        <f>IF(AND('MAPA DE RIESGOS'!$AP521="Media",'MAPA DE RIESGOS'!$AR521="Leve"),CONCATENATE("R",'MAPA DE RIESGOS'!$H521,"C",'MAPA DE RIESGOS'!$AF521),"")</f>
        <v/>
      </c>
      <c r="AB97" s="367" t="str">
        <f>IF(AND('MAPA DE RIESGOS'!$AP504="Media",'MAPA DE RIESGOS'!$AR504="Menor"),CONCATENATE("R",'MAPA DE RIESGOS'!$H504,"C",'MAPA DE RIESGOS'!$AF504),"")</f>
        <v/>
      </c>
      <c r="AC97" s="368" t="str">
        <f>IF(AND('MAPA DE RIESGOS'!$AP505="Media",'MAPA DE RIESGOS'!$AR505="Menor"),CONCATENATE("R",'MAPA DE RIESGOS'!$H505,"C",'MAPA DE RIESGOS'!$AF505),"")</f>
        <v/>
      </c>
      <c r="AD97" s="368" t="str">
        <f>IF(AND('MAPA DE RIESGOS'!$AP506="Media",'MAPA DE RIESGOS'!$AR506="Menor"),CONCATENATE("R",'MAPA DE RIESGOS'!$H506,"C",'MAPA DE RIESGOS'!$AF506),"")</f>
        <v/>
      </c>
      <c r="AE97" s="368" t="str">
        <f>IF(AND('MAPA DE RIESGOS'!$AP507="Media",'MAPA DE RIESGOS'!$AR507="Menor"),CONCATENATE("R",'MAPA DE RIESGOS'!$H507,"C",'MAPA DE RIESGOS'!$AF507),"")</f>
        <v/>
      </c>
      <c r="AF97" s="368" t="str">
        <f>IF(AND('MAPA DE RIESGOS'!$AP508="Media",'MAPA DE RIESGOS'!$AR508="Menor"),CONCATENATE("R",'MAPA DE RIESGOS'!$H508,"C",'MAPA DE RIESGOS'!$AF508),"")</f>
        <v/>
      </c>
      <c r="AG97" s="368" t="str">
        <f>IF(AND('MAPA DE RIESGOS'!$AP509="Media",'MAPA DE RIESGOS'!$AR509="Menor"),CONCATENATE("R",'MAPA DE RIESGOS'!$H509,"C",'MAPA DE RIESGOS'!$AF509),"")</f>
        <v/>
      </c>
      <c r="AH97" s="368" t="str">
        <f>IF(AND('MAPA DE RIESGOS'!$AP510="Media",'MAPA DE RIESGOS'!$AR510="Menor"),CONCATENATE("R",'MAPA DE RIESGOS'!$H510,"C",'MAPA DE RIESGOS'!$AF510),"")</f>
        <v/>
      </c>
      <c r="AI97" s="368" t="str">
        <f>IF(AND('MAPA DE RIESGOS'!$AP511="Media",'MAPA DE RIESGOS'!$AR511="Menor"),CONCATENATE("R",'MAPA DE RIESGOS'!$H511,"C",'MAPA DE RIESGOS'!$AF511),"")</f>
        <v/>
      </c>
      <c r="AJ97" s="368" t="str">
        <f>IF(AND('MAPA DE RIESGOS'!$AP512="Media",'MAPA DE RIESGOS'!$AR512="Menor"),CONCATENATE("R",'MAPA DE RIESGOS'!$H512,"C",'MAPA DE RIESGOS'!$AF512),"")</f>
        <v/>
      </c>
      <c r="AK97" s="368" t="str">
        <f>IF(AND('MAPA DE RIESGOS'!$AP513="Media",'MAPA DE RIESGOS'!$AR513="Menor"),CONCATENATE("R",'MAPA DE RIESGOS'!$H513,"C",'MAPA DE RIESGOS'!$AF513),"")</f>
        <v/>
      </c>
      <c r="AL97" s="368" t="str">
        <f>IF(AND('MAPA DE RIESGOS'!$AP514="Media",'MAPA DE RIESGOS'!$AR514="Menor"),CONCATENATE("R",'MAPA DE RIESGOS'!$H514,"C",'MAPA DE RIESGOS'!$AF514),"")</f>
        <v/>
      </c>
      <c r="AM97" s="368" t="str">
        <f>IF(AND('MAPA DE RIESGOS'!$AP515="Media",'MAPA DE RIESGOS'!$AR515="Menor"),CONCATENATE("R",'MAPA DE RIESGOS'!$H515,"C",'MAPA DE RIESGOS'!$AF515),"")</f>
        <v/>
      </c>
      <c r="AN97" s="368" t="str">
        <f>IF(AND('MAPA DE RIESGOS'!$AP516="Media",'MAPA DE RIESGOS'!$AR516="Menor"),CONCATENATE("R",'MAPA DE RIESGOS'!$H516,"C",'MAPA DE RIESGOS'!$AF516),"")</f>
        <v/>
      </c>
      <c r="AO97" s="368" t="str">
        <f>IF(AND('MAPA DE RIESGOS'!$AP517="Media",'MAPA DE RIESGOS'!$AR517="Menor"),CONCATENATE("R",'MAPA DE RIESGOS'!$H517,"C",'MAPA DE RIESGOS'!$AF517),"")</f>
        <v/>
      </c>
      <c r="AP97" s="368" t="str">
        <f>IF(AND('MAPA DE RIESGOS'!$AP518="Media",'MAPA DE RIESGOS'!$AR518="Menor"),CONCATENATE("R",'MAPA DE RIESGOS'!$H518,"C",'MAPA DE RIESGOS'!$AF518),"")</f>
        <v/>
      </c>
      <c r="AQ97" s="368" t="str">
        <f>IF(AND('MAPA DE RIESGOS'!$AP519="Media",'MAPA DE RIESGOS'!$AR519="Menor"),CONCATENATE("R",'MAPA DE RIESGOS'!$H519,"C",'MAPA DE RIESGOS'!$AF519),"")</f>
        <v/>
      </c>
      <c r="AR97" s="368" t="str">
        <f>IF(AND('MAPA DE RIESGOS'!$AP520="Media",'MAPA DE RIESGOS'!$AR520="Menor"),CONCATENATE("R",'MAPA DE RIESGOS'!$H520,"C",'MAPA DE RIESGOS'!$AF520),"")</f>
        <v/>
      </c>
      <c r="AS97" s="368" t="str">
        <f>IF(AND('MAPA DE RIESGOS'!$AP521="Media",'MAPA DE RIESGOS'!$AR521="Menor"),CONCATENATE("R",'MAPA DE RIESGOS'!$H521,"C",'MAPA DE RIESGOS'!$AF521),"")</f>
        <v/>
      </c>
      <c r="AT97" s="367" t="str">
        <f>IF(AND('MAPA DE RIESGOS'!$AP504="Media",'MAPA DE RIESGOS'!$AR504="Moderado"),CONCATENATE("R",'MAPA DE RIESGOS'!$H504,"C",'MAPA DE RIESGOS'!$AF504),"")</f>
        <v/>
      </c>
      <c r="AU97" s="368" t="str">
        <f>IF(AND('MAPA DE RIESGOS'!$AP505="Media",'MAPA DE RIESGOS'!$AR505="Moderado"),CONCATENATE("R",'MAPA DE RIESGOS'!$H505,"C",'MAPA DE RIESGOS'!$AF505),"")</f>
        <v/>
      </c>
      <c r="AV97" s="368" t="str">
        <f>IF(AND('MAPA DE RIESGOS'!$AP506="Media",'MAPA DE RIESGOS'!$AR506="Moderado"),CONCATENATE("R",'MAPA DE RIESGOS'!$H506,"C",'MAPA DE RIESGOS'!$AF506),"")</f>
        <v/>
      </c>
      <c r="AW97" s="368" t="str">
        <f>IF(AND('MAPA DE RIESGOS'!$AP507="Media",'MAPA DE RIESGOS'!$AR507="Moderado"),CONCATENATE("R",'MAPA DE RIESGOS'!$H507,"C",'MAPA DE RIESGOS'!$AF507),"")</f>
        <v/>
      </c>
      <c r="AX97" s="368" t="str">
        <f>IF(AND('MAPA DE RIESGOS'!$AP508="Media",'MAPA DE RIESGOS'!$AR508="Moderado"),CONCATENATE("R",'MAPA DE RIESGOS'!$H508,"C",'MAPA DE RIESGOS'!$AF508),"")</f>
        <v/>
      </c>
      <c r="AY97" s="368" t="str">
        <f>IF(AND('MAPA DE RIESGOS'!$AP509="Media",'MAPA DE RIESGOS'!$AR509="Moderado"),CONCATENATE("R",'MAPA DE RIESGOS'!$H509,"C",'MAPA DE RIESGOS'!$AF509),"")</f>
        <v/>
      </c>
      <c r="AZ97" s="368" t="str">
        <f>IF(AND('MAPA DE RIESGOS'!$AP510="Media",'MAPA DE RIESGOS'!$AR510="Moderado"),CONCATENATE("R",'MAPA DE RIESGOS'!$H510,"C",'MAPA DE RIESGOS'!$AF510),"")</f>
        <v/>
      </c>
      <c r="BA97" s="368" t="str">
        <f>IF(AND('MAPA DE RIESGOS'!$AP511="Media",'MAPA DE RIESGOS'!$AR511="Moderado"),CONCATENATE("R",'MAPA DE RIESGOS'!$H511,"C",'MAPA DE RIESGOS'!$AF511),"")</f>
        <v/>
      </c>
      <c r="BB97" s="368" t="str">
        <f>IF(AND('MAPA DE RIESGOS'!$AP512="Media",'MAPA DE RIESGOS'!$AR512="Moderado"),CONCATENATE("R",'MAPA DE RIESGOS'!$H512,"C",'MAPA DE RIESGOS'!$AF512),"")</f>
        <v/>
      </c>
      <c r="BC97" s="368" t="str">
        <f>IF(AND('MAPA DE RIESGOS'!$AP513="Media",'MAPA DE RIESGOS'!$AR513="Moderado"),CONCATENATE("R",'MAPA DE RIESGOS'!$H513,"C",'MAPA DE RIESGOS'!$AF513),"")</f>
        <v/>
      </c>
      <c r="BD97" s="368" t="str">
        <f>IF(AND('MAPA DE RIESGOS'!$AP514="Media",'MAPA DE RIESGOS'!$AR514="Moderado"),CONCATENATE("R",'MAPA DE RIESGOS'!$H514,"C",'MAPA DE RIESGOS'!$AF514),"")</f>
        <v/>
      </c>
      <c r="BE97" s="368" t="str">
        <f>IF(AND('MAPA DE RIESGOS'!$AP515="Media",'MAPA DE RIESGOS'!$AR515="Moderado"),CONCATENATE("R",'MAPA DE RIESGOS'!$H515,"C",'MAPA DE RIESGOS'!$AF515),"")</f>
        <v/>
      </c>
      <c r="BF97" s="368" t="str">
        <f>IF(AND('MAPA DE RIESGOS'!$AP516="Media",'MAPA DE RIESGOS'!$AR516="Moderado"),CONCATENATE("R",'MAPA DE RIESGOS'!$H516,"C",'MAPA DE RIESGOS'!$AF516),"")</f>
        <v/>
      </c>
      <c r="BG97" s="368" t="str">
        <f>IF(AND('MAPA DE RIESGOS'!$AP517="Media",'MAPA DE RIESGOS'!$AR517="Moderado"),CONCATENATE("R",'MAPA DE RIESGOS'!$H517,"C",'MAPA DE RIESGOS'!$AF517),"")</f>
        <v/>
      </c>
      <c r="BH97" s="368" t="str">
        <f>IF(AND('MAPA DE RIESGOS'!$AP518="Media",'MAPA DE RIESGOS'!$AR518="Moderado"),CONCATENATE("R",'MAPA DE RIESGOS'!$H518,"C",'MAPA DE RIESGOS'!$AF518),"")</f>
        <v/>
      </c>
      <c r="BI97" s="368" t="str">
        <f>IF(AND('MAPA DE RIESGOS'!$AP519="Media",'MAPA DE RIESGOS'!$AR519="Moderado"),CONCATENATE("R",'MAPA DE RIESGOS'!$H519,"C",'MAPA DE RIESGOS'!$AF519),"")</f>
        <v/>
      </c>
      <c r="BJ97" s="368" t="str">
        <f>IF(AND('MAPA DE RIESGOS'!$AP520="Media",'MAPA DE RIESGOS'!$AR520="Moderado"),CONCATENATE("R",'MAPA DE RIESGOS'!$H520,"C",'MAPA DE RIESGOS'!$AF520),"")</f>
        <v/>
      </c>
      <c r="BK97" s="369" t="str">
        <f>IF(AND('MAPA DE RIESGOS'!$AP521="Media",'MAPA DE RIESGOS'!$AR521="Moderado"),CONCATENATE("R",'MAPA DE RIESGOS'!$H521,"C",'MAPA DE RIESGOS'!$AF521),"")</f>
        <v/>
      </c>
      <c r="BL97" s="355" t="str">
        <f>IF(AND('MAPA DE RIESGOS'!$AP504="Media",'MAPA DE RIESGOS'!$AR504="Mayor"),CONCATENATE("R",'MAPA DE RIESGOS'!$H504,"C",'MAPA DE RIESGOS'!$AF504),"")</f>
        <v/>
      </c>
      <c r="BM97" s="355" t="str">
        <f>IF(AND('MAPA DE RIESGOS'!$AP505="Media",'MAPA DE RIESGOS'!$AR505="Mayor"),CONCATENATE("R",'MAPA DE RIESGOS'!$H505,"C",'MAPA DE RIESGOS'!$AF505),"")</f>
        <v/>
      </c>
      <c r="BN97" s="355" t="str">
        <f>IF(AND('MAPA DE RIESGOS'!$AP506="Media",'MAPA DE RIESGOS'!$AR506="Mayor"),CONCATENATE("R",'MAPA DE RIESGOS'!$H506,"C",'MAPA DE RIESGOS'!$AF506),"")</f>
        <v/>
      </c>
      <c r="BO97" s="355" t="str">
        <f>IF(AND('MAPA DE RIESGOS'!$AP507="Media",'MAPA DE RIESGOS'!$AR507="Mayor"),CONCATENATE("R",'MAPA DE RIESGOS'!$H507,"C",'MAPA DE RIESGOS'!$AF507),"")</f>
        <v/>
      </c>
      <c r="BP97" s="355" t="str">
        <f>IF(AND('MAPA DE RIESGOS'!$AP508="Media",'MAPA DE RIESGOS'!$AR508="Mayor"),CONCATENATE("R",'MAPA DE RIESGOS'!$H508,"C",'MAPA DE RIESGOS'!$AF508),"")</f>
        <v/>
      </c>
      <c r="BQ97" s="355" t="str">
        <f>IF(AND('MAPA DE RIESGOS'!$AP509="Media",'MAPA DE RIESGOS'!$AR509="Mayor"),CONCATENATE("R",'MAPA DE RIESGOS'!$H509,"C",'MAPA DE RIESGOS'!$AF509),"")</f>
        <v/>
      </c>
      <c r="BR97" s="355" t="str">
        <f>IF(AND('MAPA DE RIESGOS'!$AP510="Media",'MAPA DE RIESGOS'!$AR510="Mayor"),CONCATENATE("R",'MAPA DE RIESGOS'!$H510,"C",'MAPA DE RIESGOS'!$AF510),"")</f>
        <v/>
      </c>
      <c r="BS97" s="355" t="str">
        <f>IF(AND('MAPA DE RIESGOS'!$AP511="Media",'MAPA DE RIESGOS'!$AR511="Mayor"),CONCATENATE("R",'MAPA DE RIESGOS'!$H511,"C",'MAPA DE RIESGOS'!$AF511),"")</f>
        <v/>
      </c>
      <c r="BT97" s="355" t="str">
        <f>IF(AND('MAPA DE RIESGOS'!$AP512="Media",'MAPA DE RIESGOS'!$AR512="Mayor"),CONCATENATE("R",'MAPA DE RIESGOS'!$H512,"C",'MAPA DE RIESGOS'!$AF512),"")</f>
        <v/>
      </c>
      <c r="BU97" s="355" t="str">
        <f>IF(AND('MAPA DE RIESGOS'!$AP513="Media",'MAPA DE RIESGOS'!$AR513="Mayor"),CONCATENATE("R",'MAPA DE RIESGOS'!$H513,"C",'MAPA DE RIESGOS'!$AF513),"")</f>
        <v/>
      </c>
      <c r="BV97" s="355" t="str">
        <f>IF(AND('MAPA DE RIESGOS'!$AP514="Media",'MAPA DE RIESGOS'!$AR514="Mayor"),CONCATENATE("R",'MAPA DE RIESGOS'!$H514,"C",'MAPA DE RIESGOS'!$AF514),"")</f>
        <v/>
      </c>
      <c r="BW97" s="355" t="str">
        <f>IF(AND('MAPA DE RIESGOS'!$AP515="Media",'MAPA DE RIESGOS'!$AR515="Mayor"),CONCATENATE("R",'MAPA DE RIESGOS'!$H515,"C",'MAPA DE RIESGOS'!$AF515),"")</f>
        <v/>
      </c>
      <c r="BX97" s="355" t="str">
        <f>IF(AND('MAPA DE RIESGOS'!$AP516="Media",'MAPA DE RIESGOS'!$AR516="Mayor"),CONCATENATE("R",'MAPA DE RIESGOS'!$H516,"C",'MAPA DE RIESGOS'!$AF516),"")</f>
        <v/>
      </c>
      <c r="BY97" s="355" t="str">
        <f>IF(AND('MAPA DE RIESGOS'!$AP517="Media",'MAPA DE RIESGOS'!$AR517="Mayor"),CONCATENATE("R",'MAPA DE RIESGOS'!$H517,"C",'MAPA DE RIESGOS'!$AF517),"")</f>
        <v/>
      </c>
      <c r="BZ97" s="355" t="str">
        <f>IF(AND('MAPA DE RIESGOS'!$AP518="Media",'MAPA DE RIESGOS'!$AR518="Mayor"),CONCATENATE("R",'MAPA DE RIESGOS'!$H518,"C",'MAPA DE RIESGOS'!$AF518),"")</f>
        <v/>
      </c>
      <c r="CA97" s="355" t="str">
        <f>IF(AND('MAPA DE RIESGOS'!$AP519="Media",'MAPA DE RIESGOS'!$AR519="Mayor"),CONCATENATE("R",'MAPA DE RIESGOS'!$H519,"C",'MAPA DE RIESGOS'!$AF519),"")</f>
        <v/>
      </c>
      <c r="CB97" s="355" t="str">
        <f>IF(AND('MAPA DE RIESGOS'!$AP520="Media",'MAPA DE RIESGOS'!$AR520="Mayor"),CONCATENATE("R",'MAPA DE RIESGOS'!$H520,"C",'MAPA DE RIESGOS'!$AF520),"")</f>
        <v/>
      </c>
      <c r="CC97" s="356" t="str">
        <f>IF(AND('MAPA DE RIESGOS'!$AP521="Media",'MAPA DE RIESGOS'!$AR521="Mayor"),CONCATENATE("R",'MAPA DE RIESGOS'!$H521,"C",'MAPA DE RIESGOS'!$AF521),"")</f>
        <v/>
      </c>
      <c r="CD97" s="357" t="str">
        <f>IF(AND('MAPA DE RIESGOS'!$AP504="Media",'MAPA DE RIESGOS'!$AR504="Catastrófico"),CONCATENATE("R",'MAPA DE RIESGOS'!$H504,"C",'MAPA DE RIESGOS'!$AF504),"")</f>
        <v/>
      </c>
      <c r="CE97" s="357" t="str">
        <f>IF(AND('MAPA DE RIESGOS'!$AP505="Media",'MAPA DE RIESGOS'!$AR505="Catastrófico"),CONCATENATE("R",'MAPA DE RIESGOS'!$H505,"C",'MAPA DE RIESGOS'!$AF505),"")</f>
        <v/>
      </c>
      <c r="CF97" s="357" t="str">
        <f>IF(AND('MAPA DE RIESGOS'!$AP506="Media",'MAPA DE RIESGOS'!$AR506="Catastrófico"),CONCATENATE("R",'MAPA DE RIESGOS'!$H506,"C",'MAPA DE RIESGOS'!$AF506),"")</f>
        <v/>
      </c>
      <c r="CG97" s="357" t="str">
        <f>IF(AND('MAPA DE RIESGOS'!$AP507="Media",'MAPA DE RIESGOS'!$AR507="Catastrófico"),CONCATENATE("R",'MAPA DE RIESGOS'!$H507,"C",'MAPA DE RIESGOS'!$AF507),"")</f>
        <v/>
      </c>
      <c r="CH97" s="357" t="str">
        <f>IF(AND('MAPA DE RIESGOS'!$AP508="Media",'MAPA DE RIESGOS'!$AR508="Catastrófico"),CONCATENATE("R",'MAPA DE RIESGOS'!$H508,"C",'MAPA DE RIESGOS'!$AF508),"")</f>
        <v/>
      </c>
      <c r="CI97" s="357" t="str">
        <f>IF(AND('MAPA DE RIESGOS'!$AP509="Media",'MAPA DE RIESGOS'!$AR509="Catastrófico"),CONCATENATE("R",'MAPA DE RIESGOS'!$H509,"C",'MAPA DE RIESGOS'!$AF509),"")</f>
        <v/>
      </c>
      <c r="CJ97" s="357" t="str">
        <f>IF(AND('MAPA DE RIESGOS'!$AP510="Media",'MAPA DE RIESGOS'!$AR510="Catastrófico"),CONCATENATE("R",'MAPA DE RIESGOS'!$H510,"C",'MAPA DE RIESGOS'!$AF510),"")</f>
        <v/>
      </c>
      <c r="CK97" s="357" t="str">
        <f>IF(AND('MAPA DE RIESGOS'!$AP511="Media",'MAPA DE RIESGOS'!$AR511="Catastrófico"),CONCATENATE("R",'MAPA DE RIESGOS'!$H511,"C",'MAPA DE RIESGOS'!$AF511),"")</f>
        <v/>
      </c>
      <c r="CL97" s="357" t="str">
        <f>IF(AND('MAPA DE RIESGOS'!$AP512="Media",'MAPA DE RIESGOS'!$AR512="Catastrófico"),CONCATENATE("R",'MAPA DE RIESGOS'!$H512,"C",'MAPA DE RIESGOS'!$AF512),"")</f>
        <v/>
      </c>
      <c r="CM97" s="357" t="str">
        <f>IF(AND('MAPA DE RIESGOS'!$AP513="Media",'MAPA DE RIESGOS'!$AR513="Catastrófico"),CONCATENATE("R",'MAPA DE RIESGOS'!$H513,"C",'MAPA DE RIESGOS'!$AF513),"")</f>
        <v/>
      </c>
      <c r="CN97" s="357" t="str">
        <f>IF(AND('MAPA DE RIESGOS'!$AP514="Media",'MAPA DE RIESGOS'!$AR514="Catastrófico"),CONCATENATE("R",'MAPA DE RIESGOS'!$H514,"C",'MAPA DE RIESGOS'!$AF514),"")</f>
        <v/>
      </c>
      <c r="CO97" s="357" t="str">
        <f>IF(AND('MAPA DE RIESGOS'!$AP515="Media",'MAPA DE RIESGOS'!$AR515="Catastrófico"),CONCATENATE("R",'MAPA DE RIESGOS'!$H515,"C",'MAPA DE RIESGOS'!$AF515),"")</f>
        <v/>
      </c>
      <c r="CP97" s="357" t="str">
        <f>IF(AND('MAPA DE RIESGOS'!$AP516="Media",'MAPA DE RIESGOS'!$AR516="Catastrófico"),CONCATENATE("R",'MAPA DE RIESGOS'!$H516,"C",'MAPA DE RIESGOS'!$AF516),"")</f>
        <v/>
      </c>
      <c r="CQ97" s="357" t="str">
        <f>IF(AND('MAPA DE RIESGOS'!$AP517="Media",'MAPA DE RIESGOS'!$AR517="Catastrófico"),CONCATENATE("R",'MAPA DE RIESGOS'!$H517,"C",'MAPA DE RIESGOS'!$AF517),"")</f>
        <v/>
      </c>
      <c r="CR97" s="357" t="str">
        <f>IF(AND('MAPA DE RIESGOS'!$AP518="Media",'MAPA DE RIESGOS'!$AR518="Catastrófico"),CONCATENATE("R",'MAPA DE RIESGOS'!$H518,"C",'MAPA DE RIESGOS'!$AF518),"")</f>
        <v/>
      </c>
      <c r="CS97" s="357" t="str">
        <f>IF(AND('MAPA DE RIESGOS'!$AP519="Media",'MAPA DE RIESGOS'!$AR519="Catastrófico"),CONCATENATE("R",'MAPA DE RIESGOS'!$H519,"C",'MAPA DE RIESGOS'!$AF519),"")</f>
        <v/>
      </c>
      <c r="CT97" s="357" t="str">
        <f>IF(AND('MAPA DE RIESGOS'!$AP520="Media",'MAPA DE RIESGOS'!$AR520="Catastrófico"),CONCATENATE("R",'MAPA DE RIESGOS'!$H520,"C",'MAPA DE RIESGOS'!$AF520),"")</f>
        <v/>
      </c>
      <c r="CU97" s="358" t="str">
        <f>IF(AND('MAPA DE RIESGOS'!$AP521="Media",'MAPA DE RIESGOS'!$AR521="Catastrófico"),CONCATENATE("R",'MAPA DE RIESGOS'!$H521,"C",'MAPA DE RIESGOS'!$AF521),"")</f>
        <v/>
      </c>
      <c r="CV97" s="67"/>
      <c r="CW97" s="906"/>
      <c r="CX97" s="907"/>
      <c r="CY97" s="907"/>
      <c r="CZ97" s="907"/>
      <c r="DA97" s="907"/>
      <c r="DB97" s="908"/>
    </row>
    <row r="98" spans="2:106" ht="32.5" customHeight="1">
      <c r="B98" s="893"/>
      <c r="C98" s="893"/>
      <c r="D98" s="894"/>
      <c r="E98" s="882"/>
      <c r="F98" s="883"/>
      <c r="G98" s="883"/>
      <c r="H98" s="883"/>
      <c r="I98" s="884"/>
      <c r="J98" s="367" t="str">
        <f>IF(AND('MAPA DE RIESGOS'!$AP522="Media",'MAPA DE RIESGOS'!$AR522="Leve"),CONCATENATE("R",'MAPA DE RIESGOS'!$H522,"C",'MAPA DE RIESGOS'!$AF522),"")</f>
        <v/>
      </c>
      <c r="K98" s="368" t="str">
        <f>IF(AND('MAPA DE RIESGOS'!$AP523="Media",'MAPA DE RIESGOS'!$AR523="Leve"),CONCATENATE("R",'MAPA DE RIESGOS'!$H523,"C",'MAPA DE RIESGOS'!$AF523),"")</f>
        <v/>
      </c>
      <c r="L98" s="368" t="str">
        <f>IF(AND('MAPA DE RIESGOS'!$AP524="Media",'MAPA DE RIESGOS'!$AR524="Leve"),CONCATENATE("R",'MAPA DE RIESGOS'!$H524,"C",'MAPA DE RIESGOS'!$AF524),"")</f>
        <v/>
      </c>
      <c r="M98" s="368" t="str">
        <f>IF(AND('MAPA DE RIESGOS'!$AP525="Media",'MAPA DE RIESGOS'!$AR525="Leve"),CONCATENATE("R",'MAPA DE RIESGOS'!$H525,"C",'MAPA DE RIESGOS'!$AF525),"")</f>
        <v/>
      </c>
      <c r="N98" s="368" t="str">
        <f>IF(AND('MAPA DE RIESGOS'!$AP526="Media",'MAPA DE RIESGOS'!$AR526="Leve"),CONCATENATE("R",'MAPA DE RIESGOS'!$H526,"C",'MAPA DE RIESGOS'!$AF526),"")</f>
        <v/>
      </c>
      <c r="O98" s="368" t="str">
        <f>IF(AND('MAPA DE RIESGOS'!$AP527="Media",'MAPA DE RIESGOS'!$AR527="Leve"),CONCATENATE("R",'MAPA DE RIESGOS'!$H527,"C",'MAPA DE RIESGOS'!$AF527),"")</f>
        <v/>
      </c>
      <c r="P98" s="368" t="str">
        <f>IF(AND('MAPA DE RIESGOS'!$AP528="Media",'MAPA DE RIESGOS'!$AR528="Leve"),CONCATENATE("R",'MAPA DE RIESGOS'!$H528,"C",'MAPA DE RIESGOS'!$AF528),"")</f>
        <v/>
      </c>
      <c r="Q98" s="368" t="str">
        <f>IF(AND('MAPA DE RIESGOS'!$AP529="Media",'MAPA DE RIESGOS'!$AR529="Leve"),CONCATENATE("R",'MAPA DE RIESGOS'!$H529,"C",'MAPA DE RIESGOS'!$AF529),"")</f>
        <v/>
      </c>
      <c r="R98" s="368" t="str">
        <f>IF(AND('MAPA DE RIESGOS'!$AP530="Media",'MAPA DE RIESGOS'!$AR530="Leve"),CONCATENATE("R",'MAPA DE RIESGOS'!$H530,"C",'MAPA DE RIESGOS'!$AF530),"")</f>
        <v/>
      </c>
      <c r="S98" s="368" t="str">
        <f>IF(AND('MAPA DE RIESGOS'!$AP531="Media",'MAPA DE RIESGOS'!$AR531="Leve"),CONCATENATE("R",'MAPA DE RIESGOS'!$H531,"C",'MAPA DE RIESGOS'!$AF531),"")</f>
        <v/>
      </c>
      <c r="T98" s="368" t="str">
        <f>IF(AND('MAPA DE RIESGOS'!$AP532="Media",'MAPA DE RIESGOS'!$AR532="Leve"),CONCATENATE("R",'MAPA DE RIESGOS'!$H532,"C",'MAPA DE RIESGOS'!$AF532),"")</f>
        <v/>
      </c>
      <c r="U98" s="368" t="str">
        <f>IF(AND('MAPA DE RIESGOS'!$AP533="Media",'MAPA DE RIESGOS'!$AR533="Leve"),CONCATENATE("R",'MAPA DE RIESGOS'!$H533,"C",'MAPA DE RIESGOS'!$AF533),"")</f>
        <v/>
      </c>
      <c r="V98" s="368" t="str">
        <f>IF(AND('MAPA DE RIESGOS'!$AP534="Media",'MAPA DE RIESGOS'!$AR534="Leve"),CONCATENATE("R",'MAPA DE RIESGOS'!$H534,"C",'MAPA DE RIESGOS'!$AF534),"")</f>
        <v/>
      </c>
      <c r="W98" s="368" t="str">
        <f>IF(AND('MAPA DE RIESGOS'!$AP535="Media",'MAPA DE RIESGOS'!$AR535="Leve"),CONCATENATE("R",'MAPA DE RIESGOS'!$H535,"C",'MAPA DE RIESGOS'!$AF535),"")</f>
        <v/>
      </c>
      <c r="X98" s="368" t="str">
        <f>IF(AND('MAPA DE RIESGOS'!$AP536="Media",'MAPA DE RIESGOS'!$AR536="Leve"),CONCATENATE("R",'MAPA DE RIESGOS'!$H536,"C",'MAPA DE RIESGOS'!$AF536),"")</f>
        <v/>
      </c>
      <c r="Y98" s="368" t="str">
        <f>IF(AND('MAPA DE RIESGOS'!$AP537="Media",'MAPA DE RIESGOS'!$AR537="Leve"),CONCATENATE("R",'MAPA DE RIESGOS'!$H537,"C",'MAPA DE RIESGOS'!$AF537),"")</f>
        <v/>
      </c>
      <c r="Z98" s="368" t="str">
        <f>IF(AND('MAPA DE RIESGOS'!$AP538="Media",'MAPA DE RIESGOS'!$AR538="Leve"),CONCATENATE("R",'MAPA DE RIESGOS'!$H538,"C",'MAPA DE RIESGOS'!$AF538),"")</f>
        <v/>
      </c>
      <c r="AA98" s="368" t="str">
        <f>IF(AND('MAPA DE RIESGOS'!$AP539="Media",'MAPA DE RIESGOS'!$AR539="Leve"),CONCATENATE("R",'MAPA DE RIESGOS'!$H539,"C",'MAPA DE RIESGOS'!$AF539),"")</f>
        <v/>
      </c>
      <c r="AB98" s="367" t="str">
        <f>IF(AND('MAPA DE RIESGOS'!$AP522="Media",'MAPA DE RIESGOS'!$AR522="Menor"),CONCATENATE("R",'MAPA DE RIESGOS'!$H522,"C",'MAPA DE RIESGOS'!$AF522),"")</f>
        <v/>
      </c>
      <c r="AC98" s="368" t="str">
        <f>IF(AND('MAPA DE RIESGOS'!$AP523="Media",'MAPA DE RIESGOS'!$AR523="Menor"),CONCATENATE("R",'MAPA DE RIESGOS'!$H523,"C",'MAPA DE RIESGOS'!$AF523),"")</f>
        <v/>
      </c>
      <c r="AD98" s="368" t="str">
        <f>IF(AND('MAPA DE RIESGOS'!$AP524="Media",'MAPA DE RIESGOS'!$AR524="Menor"),CONCATENATE("R",'MAPA DE RIESGOS'!$H524,"C",'MAPA DE RIESGOS'!$AF524),"")</f>
        <v/>
      </c>
      <c r="AE98" s="368" t="str">
        <f>IF(AND('MAPA DE RIESGOS'!$AP525="Media",'MAPA DE RIESGOS'!$AR525="Menor"),CONCATENATE("R",'MAPA DE RIESGOS'!$H525,"C",'MAPA DE RIESGOS'!$AF525),"")</f>
        <v/>
      </c>
      <c r="AF98" s="368" t="str">
        <f>IF(AND('MAPA DE RIESGOS'!$AP526="Media",'MAPA DE RIESGOS'!$AR526="Menor"),CONCATENATE("R",'MAPA DE RIESGOS'!$H526,"C",'MAPA DE RIESGOS'!$AF526),"")</f>
        <v/>
      </c>
      <c r="AG98" s="368" t="str">
        <f>IF(AND('MAPA DE RIESGOS'!$AP527="Media",'MAPA DE RIESGOS'!$AR527="Menor"),CONCATENATE("R",'MAPA DE RIESGOS'!$H527,"C",'MAPA DE RIESGOS'!$AF527),"")</f>
        <v/>
      </c>
      <c r="AH98" s="368" t="str">
        <f>IF(AND('MAPA DE RIESGOS'!$AP528="Media",'MAPA DE RIESGOS'!$AR528="Menor"),CONCATENATE("R",'MAPA DE RIESGOS'!$H528,"C",'MAPA DE RIESGOS'!$AF528),"")</f>
        <v/>
      </c>
      <c r="AI98" s="368" t="str">
        <f>IF(AND('MAPA DE RIESGOS'!$AP529="Media",'MAPA DE RIESGOS'!$AR529="Menor"),CONCATENATE("R",'MAPA DE RIESGOS'!$H529,"C",'MAPA DE RIESGOS'!$AF529),"")</f>
        <v/>
      </c>
      <c r="AJ98" s="368" t="str">
        <f>IF(AND('MAPA DE RIESGOS'!$AP530="Media",'MAPA DE RIESGOS'!$AR530="Menor"),CONCATENATE("R",'MAPA DE RIESGOS'!$H530,"C",'MAPA DE RIESGOS'!$AF530),"")</f>
        <v/>
      </c>
      <c r="AK98" s="368" t="str">
        <f>IF(AND('MAPA DE RIESGOS'!$AP531="Media",'MAPA DE RIESGOS'!$AR531="Menor"),CONCATENATE("R",'MAPA DE RIESGOS'!$H531,"C",'MAPA DE RIESGOS'!$AF531),"")</f>
        <v/>
      </c>
      <c r="AL98" s="368" t="str">
        <f>IF(AND('MAPA DE RIESGOS'!$AP532="Media",'MAPA DE RIESGOS'!$AR532="Menor"),CONCATENATE("R",'MAPA DE RIESGOS'!$H532,"C",'MAPA DE RIESGOS'!$AF532),"")</f>
        <v/>
      </c>
      <c r="AM98" s="368" t="str">
        <f>IF(AND('MAPA DE RIESGOS'!$AP533="Media",'MAPA DE RIESGOS'!$AR533="Menor"),CONCATENATE("R",'MAPA DE RIESGOS'!$H533,"C",'MAPA DE RIESGOS'!$AF533),"")</f>
        <v/>
      </c>
      <c r="AN98" s="368" t="str">
        <f>IF(AND('MAPA DE RIESGOS'!$AP534="Media",'MAPA DE RIESGOS'!$AR534="Menor"),CONCATENATE("R",'MAPA DE RIESGOS'!$H534,"C",'MAPA DE RIESGOS'!$AF534),"")</f>
        <v/>
      </c>
      <c r="AO98" s="368" t="str">
        <f>IF(AND('MAPA DE RIESGOS'!$AP535="Media",'MAPA DE RIESGOS'!$AR535="Menor"),CONCATENATE("R",'MAPA DE RIESGOS'!$H535,"C",'MAPA DE RIESGOS'!$AF535),"")</f>
        <v/>
      </c>
      <c r="AP98" s="368" t="str">
        <f>IF(AND('MAPA DE RIESGOS'!$AP536="Media",'MAPA DE RIESGOS'!$AR536="Menor"),CONCATENATE("R",'MAPA DE RIESGOS'!$H536,"C",'MAPA DE RIESGOS'!$AF536),"")</f>
        <v/>
      </c>
      <c r="AQ98" s="368" t="str">
        <f>IF(AND('MAPA DE RIESGOS'!$AP537="Media",'MAPA DE RIESGOS'!$AR537="Menor"),CONCATENATE("R",'MAPA DE RIESGOS'!$H537,"C",'MAPA DE RIESGOS'!$AF537),"")</f>
        <v/>
      </c>
      <c r="AR98" s="368" t="str">
        <f>IF(AND('MAPA DE RIESGOS'!$AP538="Media",'MAPA DE RIESGOS'!$AR538="Menor"),CONCATENATE("R",'MAPA DE RIESGOS'!$H538,"C",'MAPA DE RIESGOS'!$AF538),"")</f>
        <v/>
      </c>
      <c r="AS98" s="368" t="str">
        <f>IF(AND('MAPA DE RIESGOS'!$AP539="Media",'MAPA DE RIESGOS'!$AR539="Menor"),CONCATENATE("R",'MAPA DE RIESGOS'!$H539,"C",'MAPA DE RIESGOS'!$AF539),"")</f>
        <v/>
      </c>
      <c r="AT98" s="367" t="str">
        <f>IF(AND('MAPA DE RIESGOS'!$AP522="Media",'MAPA DE RIESGOS'!$AR522="Moderado"),CONCATENATE("R",'MAPA DE RIESGOS'!$H522,"C",'MAPA DE RIESGOS'!$AF522),"")</f>
        <v/>
      </c>
      <c r="AU98" s="368" t="str">
        <f>IF(AND('MAPA DE RIESGOS'!$AP523="Media",'MAPA DE RIESGOS'!$AR523="Moderado"),CONCATENATE("R",'MAPA DE RIESGOS'!$H523,"C",'MAPA DE RIESGOS'!$AF523),"")</f>
        <v/>
      </c>
      <c r="AV98" s="368" t="str">
        <f>IF(AND('MAPA DE RIESGOS'!$AP524="Media",'MAPA DE RIESGOS'!$AR524="Moderado"),CONCATENATE("R",'MAPA DE RIESGOS'!$H524,"C",'MAPA DE RIESGOS'!$AF524),"")</f>
        <v/>
      </c>
      <c r="AW98" s="368" t="str">
        <f>IF(AND('MAPA DE RIESGOS'!$AP525="Media",'MAPA DE RIESGOS'!$AR525="Moderado"),CONCATENATE("R",'MAPA DE RIESGOS'!$H525,"C",'MAPA DE RIESGOS'!$AF525),"")</f>
        <v/>
      </c>
      <c r="AX98" s="368" t="str">
        <f>IF(AND('MAPA DE RIESGOS'!$AP526="Media",'MAPA DE RIESGOS'!$AR526="Moderado"),CONCATENATE("R",'MAPA DE RIESGOS'!$H526,"C",'MAPA DE RIESGOS'!$AF526),"")</f>
        <v/>
      </c>
      <c r="AY98" s="368" t="str">
        <f>IF(AND('MAPA DE RIESGOS'!$AP527="Media",'MAPA DE RIESGOS'!$AR527="Moderado"),CONCATENATE("R",'MAPA DE RIESGOS'!$H527,"C",'MAPA DE RIESGOS'!$AF527),"")</f>
        <v/>
      </c>
      <c r="AZ98" s="368" t="str">
        <f>IF(AND('MAPA DE RIESGOS'!$AP528="Media",'MAPA DE RIESGOS'!$AR528="Moderado"),CONCATENATE("R",'MAPA DE RIESGOS'!$H528,"C",'MAPA DE RIESGOS'!$AF528),"")</f>
        <v/>
      </c>
      <c r="BA98" s="368" t="str">
        <f>IF(AND('MAPA DE RIESGOS'!$AP529="Media",'MAPA DE RIESGOS'!$AR529="Moderado"),CONCATENATE("R",'MAPA DE RIESGOS'!$H529,"C",'MAPA DE RIESGOS'!$AF529),"")</f>
        <v/>
      </c>
      <c r="BB98" s="368" t="str">
        <f>IF(AND('MAPA DE RIESGOS'!$AP530="Media",'MAPA DE RIESGOS'!$AR530="Moderado"),CONCATENATE("R",'MAPA DE RIESGOS'!$H530,"C",'MAPA DE RIESGOS'!$AF530),"")</f>
        <v/>
      </c>
      <c r="BC98" s="368" t="str">
        <f>IF(AND('MAPA DE RIESGOS'!$AP531="Media",'MAPA DE RIESGOS'!$AR531="Moderado"),CONCATENATE("R",'MAPA DE RIESGOS'!$H531,"C",'MAPA DE RIESGOS'!$AF531),"")</f>
        <v/>
      </c>
      <c r="BD98" s="368" t="str">
        <f>IF(AND('MAPA DE RIESGOS'!$AP532="Media",'MAPA DE RIESGOS'!$AR532="Moderado"),CONCATENATE("R",'MAPA DE RIESGOS'!$H532,"C",'MAPA DE RIESGOS'!$AF532),"")</f>
        <v/>
      </c>
      <c r="BE98" s="368" t="str">
        <f>IF(AND('MAPA DE RIESGOS'!$AP533="Media",'MAPA DE RIESGOS'!$AR533="Moderado"),CONCATENATE("R",'MAPA DE RIESGOS'!$H533,"C",'MAPA DE RIESGOS'!$AF533),"")</f>
        <v/>
      </c>
      <c r="BF98" s="368" t="str">
        <f>IF(AND('MAPA DE RIESGOS'!$AP534="Media",'MAPA DE RIESGOS'!$AR534="Moderado"),CONCATENATE("R",'MAPA DE RIESGOS'!$H534,"C",'MAPA DE RIESGOS'!$AF534),"")</f>
        <v/>
      </c>
      <c r="BG98" s="368" t="str">
        <f>IF(AND('MAPA DE RIESGOS'!$AP535="Media",'MAPA DE RIESGOS'!$AR535="Moderado"),CONCATENATE("R",'MAPA DE RIESGOS'!$H535,"C",'MAPA DE RIESGOS'!$AF535),"")</f>
        <v/>
      </c>
      <c r="BH98" s="368" t="str">
        <f>IF(AND('MAPA DE RIESGOS'!$AP536="Media",'MAPA DE RIESGOS'!$AR536="Moderado"),CONCATENATE("R",'MAPA DE RIESGOS'!$H536,"C",'MAPA DE RIESGOS'!$AF536),"")</f>
        <v/>
      </c>
      <c r="BI98" s="368" t="str">
        <f>IF(AND('MAPA DE RIESGOS'!$AP537="Media",'MAPA DE RIESGOS'!$AR537="Moderado"),CONCATENATE("R",'MAPA DE RIESGOS'!$H537,"C",'MAPA DE RIESGOS'!$AF537),"")</f>
        <v/>
      </c>
      <c r="BJ98" s="368" t="str">
        <f>IF(AND('MAPA DE RIESGOS'!$AP538="Media",'MAPA DE RIESGOS'!$AR538="Moderado"),CONCATENATE("R",'MAPA DE RIESGOS'!$H538,"C",'MAPA DE RIESGOS'!$AF538),"")</f>
        <v/>
      </c>
      <c r="BK98" s="369" t="str">
        <f>IF(AND('MAPA DE RIESGOS'!$AP539="Media",'MAPA DE RIESGOS'!$AR539="Moderado"),CONCATENATE("R",'MAPA DE RIESGOS'!$H539,"C",'MAPA DE RIESGOS'!$AF539),"")</f>
        <v/>
      </c>
      <c r="BL98" s="355" t="str">
        <f>IF(AND('MAPA DE RIESGOS'!$AP522="Media",'MAPA DE RIESGOS'!$AR522="Mayor"),CONCATENATE("R",'MAPA DE RIESGOS'!$H522,"C",'MAPA DE RIESGOS'!$AF522),"")</f>
        <v/>
      </c>
      <c r="BM98" s="355" t="str">
        <f>IF(AND('MAPA DE RIESGOS'!$AP523="Media",'MAPA DE RIESGOS'!$AR523="Mayor"),CONCATENATE("R",'MAPA DE RIESGOS'!$H523,"C",'MAPA DE RIESGOS'!$AF523),"")</f>
        <v/>
      </c>
      <c r="BN98" s="355" t="str">
        <f>IF(AND('MAPA DE RIESGOS'!$AP524="Media",'MAPA DE RIESGOS'!$AR524="Mayor"),CONCATENATE("R",'MAPA DE RIESGOS'!$H524,"C",'MAPA DE RIESGOS'!$AF524),"")</f>
        <v/>
      </c>
      <c r="BO98" s="355" t="str">
        <f>IF(AND('MAPA DE RIESGOS'!$AP525="Media",'MAPA DE RIESGOS'!$AR525="Mayor"),CONCATENATE("R",'MAPA DE RIESGOS'!$H525,"C",'MAPA DE RIESGOS'!$AF525),"")</f>
        <v/>
      </c>
      <c r="BP98" s="355" t="str">
        <f>IF(AND('MAPA DE RIESGOS'!$AP526="Media",'MAPA DE RIESGOS'!$AR526="Mayor"),CONCATENATE("R",'MAPA DE RIESGOS'!$H526,"C",'MAPA DE RIESGOS'!$AF526),"")</f>
        <v/>
      </c>
      <c r="BQ98" s="355" t="str">
        <f>IF(AND('MAPA DE RIESGOS'!$AP527="Media",'MAPA DE RIESGOS'!$AR527="Mayor"),CONCATENATE("R",'MAPA DE RIESGOS'!$H527,"C",'MAPA DE RIESGOS'!$AF527),"")</f>
        <v/>
      </c>
      <c r="BR98" s="355" t="str">
        <f>IF(AND('MAPA DE RIESGOS'!$AP528="Media",'MAPA DE RIESGOS'!$AR528="Mayor"),CONCATENATE("R",'MAPA DE RIESGOS'!$H528,"C",'MAPA DE RIESGOS'!$AF528),"")</f>
        <v/>
      </c>
      <c r="BS98" s="355" t="str">
        <f>IF(AND('MAPA DE RIESGOS'!$AP529="Media",'MAPA DE RIESGOS'!$AR529="Mayor"),CONCATENATE("R",'MAPA DE RIESGOS'!$H529,"C",'MAPA DE RIESGOS'!$AF529),"")</f>
        <v/>
      </c>
      <c r="BT98" s="355" t="str">
        <f>IF(AND('MAPA DE RIESGOS'!$AP530="Media",'MAPA DE RIESGOS'!$AR530="Mayor"),CONCATENATE("R",'MAPA DE RIESGOS'!$H530,"C",'MAPA DE RIESGOS'!$AF530),"")</f>
        <v/>
      </c>
      <c r="BU98" s="355" t="str">
        <f>IF(AND('MAPA DE RIESGOS'!$AP531="Media",'MAPA DE RIESGOS'!$AR531="Mayor"),CONCATENATE("R",'MAPA DE RIESGOS'!$H531,"C",'MAPA DE RIESGOS'!$AF531),"")</f>
        <v/>
      </c>
      <c r="BV98" s="355" t="str">
        <f>IF(AND('MAPA DE RIESGOS'!$AP532="Media",'MAPA DE RIESGOS'!$AR532="Mayor"),CONCATENATE("R",'MAPA DE RIESGOS'!$H532,"C",'MAPA DE RIESGOS'!$AF532),"")</f>
        <v/>
      </c>
      <c r="BW98" s="355" t="str">
        <f>IF(AND('MAPA DE RIESGOS'!$AP533="Media",'MAPA DE RIESGOS'!$AR533="Mayor"),CONCATENATE("R",'MAPA DE RIESGOS'!$H533,"C",'MAPA DE RIESGOS'!$AF533),"")</f>
        <v/>
      </c>
      <c r="BX98" s="355" t="str">
        <f>IF(AND('MAPA DE RIESGOS'!$AP534="Media",'MAPA DE RIESGOS'!$AR534="Mayor"),CONCATENATE("R",'MAPA DE RIESGOS'!$H534,"C",'MAPA DE RIESGOS'!$AF534),"")</f>
        <v/>
      </c>
      <c r="BY98" s="355" t="str">
        <f>IF(AND('MAPA DE RIESGOS'!$AP535="Media",'MAPA DE RIESGOS'!$AR535="Mayor"),CONCATENATE("R",'MAPA DE RIESGOS'!$H535,"C",'MAPA DE RIESGOS'!$AF535),"")</f>
        <v/>
      </c>
      <c r="BZ98" s="355" t="str">
        <f>IF(AND('MAPA DE RIESGOS'!$AP536="Media",'MAPA DE RIESGOS'!$AR536="Mayor"),CONCATENATE("R",'MAPA DE RIESGOS'!$H536,"C",'MAPA DE RIESGOS'!$AF536),"")</f>
        <v/>
      </c>
      <c r="CA98" s="355" t="str">
        <f>IF(AND('MAPA DE RIESGOS'!$AP537="Media",'MAPA DE RIESGOS'!$AR537="Mayor"),CONCATENATE("R",'MAPA DE RIESGOS'!$H537,"C",'MAPA DE RIESGOS'!$AF537),"")</f>
        <v/>
      </c>
      <c r="CB98" s="355" t="str">
        <f>IF(AND('MAPA DE RIESGOS'!$AP538="Media",'MAPA DE RIESGOS'!$AR538="Mayor"),CONCATENATE("R",'MAPA DE RIESGOS'!$H538,"C",'MAPA DE RIESGOS'!$AF538),"")</f>
        <v/>
      </c>
      <c r="CC98" s="356" t="str">
        <f>IF(AND('MAPA DE RIESGOS'!$AP539="Media",'MAPA DE RIESGOS'!$AR539="Mayor"),CONCATENATE("R",'MAPA DE RIESGOS'!$H539,"C",'MAPA DE RIESGOS'!$AF539),"")</f>
        <v/>
      </c>
      <c r="CD98" s="357" t="str">
        <f>IF(AND('MAPA DE RIESGOS'!$AP522="Media",'MAPA DE RIESGOS'!$AR522="Catastrófico"),CONCATENATE("R",'MAPA DE RIESGOS'!$H522,"C",'MAPA DE RIESGOS'!$AF522),"")</f>
        <v/>
      </c>
      <c r="CE98" s="357" t="str">
        <f>IF(AND('MAPA DE RIESGOS'!$AP523="Media",'MAPA DE RIESGOS'!$AR523="Catastrófico"),CONCATENATE("R",'MAPA DE RIESGOS'!$H523,"C",'MAPA DE RIESGOS'!$AF523),"")</f>
        <v/>
      </c>
      <c r="CF98" s="357" t="str">
        <f>IF(AND('MAPA DE RIESGOS'!$AP524="Media",'MAPA DE RIESGOS'!$AR524="Catastrófico"),CONCATENATE("R",'MAPA DE RIESGOS'!$H524,"C",'MAPA DE RIESGOS'!$AF524),"")</f>
        <v/>
      </c>
      <c r="CG98" s="357" t="str">
        <f>IF(AND('MAPA DE RIESGOS'!$AP525="Media",'MAPA DE RIESGOS'!$AR525="Catastrófico"),CONCATENATE("R",'MAPA DE RIESGOS'!$H525,"C",'MAPA DE RIESGOS'!$AF525),"")</f>
        <v/>
      </c>
      <c r="CH98" s="357" t="str">
        <f>IF(AND('MAPA DE RIESGOS'!$AP526="Media",'MAPA DE RIESGOS'!$AR526="Catastrófico"),CONCATENATE("R",'MAPA DE RIESGOS'!$H526,"C",'MAPA DE RIESGOS'!$AF526),"")</f>
        <v/>
      </c>
      <c r="CI98" s="357" t="str">
        <f>IF(AND('MAPA DE RIESGOS'!$AP527="Media",'MAPA DE RIESGOS'!$AR527="Catastrófico"),CONCATENATE("R",'MAPA DE RIESGOS'!$H527,"C",'MAPA DE RIESGOS'!$AF527),"")</f>
        <v/>
      </c>
      <c r="CJ98" s="357" t="str">
        <f>IF(AND('MAPA DE RIESGOS'!$AP528="Media",'MAPA DE RIESGOS'!$AR528="Catastrófico"),CONCATENATE("R",'MAPA DE RIESGOS'!$H528,"C",'MAPA DE RIESGOS'!$AF528),"")</f>
        <v/>
      </c>
      <c r="CK98" s="357" t="str">
        <f>IF(AND('MAPA DE RIESGOS'!$AP529="Media",'MAPA DE RIESGOS'!$AR529="Catastrófico"),CONCATENATE("R",'MAPA DE RIESGOS'!$H529,"C",'MAPA DE RIESGOS'!$AF529),"")</f>
        <v/>
      </c>
      <c r="CL98" s="357" t="str">
        <f>IF(AND('MAPA DE RIESGOS'!$AP530="Media",'MAPA DE RIESGOS'!$AR530="Catastrófico"),CONCATENATE("R",'MAPA DE RIESGOS'!$H530,"C",'MAPA DE RIESGOS'!$AF530),"")</f>
        <v/>
      </c>
      <c r="CM98" s="357" t="str">
        <f>IF(AND('MAPA DE RIESGOS'!$AP531="Media",'MAPA DE RIESGOS'!$AR531="Catastrófico"),CONCATENATE("R",'MAPA DE RIESGOS'!$H531,"C",'MAPA DE RIESGOS'!$AF531),"")</f>
        <v/>
      </c>
      <c r="CN98" s="357" t="str">
        <f>IF(AND('MAPA DE RIESGOS'!$AP532="Media",'MAPA DE RIESGOS'!$AR532="Catastrófico"),CONCATENATE("R",'MAPA DE RIESGOS'!$H532,"C",'MAPA DE RIESGOS'!$AF532),"")</f>
        <v/>
      </c>
      <c r="CO98" s="357" t="str">
        <f>IF(AND('MAPA DE RIESGOS'!$AP533="Media",'MAPA DE RIESGOS'!$AR533="Catastrófico"),CONCATENATE("R",'MAPA DE RIESGOS'!$H533,"C",'MAPA DE RIESGOS'!$AF533),"")</f>
        <v/>
      </c>
      <c r="CP98" s="357" t="str">
        <f>IF(AND('MAPA DE RIESGOS'!$AP534="Media",'MAPA DE RIESGOS'!$AR534="Catastrófico"),CONCATENATE("R",'MAPA DE RIESGOS'!$H534,"C",'MAPA DE RIESGOS'!$AF534),"")</f>
        <v/>
      </c>
      <c r="CQ98" s="357" t="str">
        <f>IF(AND('MAPA DE RIESGOS'!$AP535="Media",'MAPA DE RIESGOS'!$AR535="Catastrófico"),CONCATENATE("R",'MAPA DE RIESGOS'!$H535,"C",'MAPA DE RIESGOS'!$AF535),"")</f>
        <v/>
      </c>
      <c r="CR98" s="357" t="str">
        <f>IF(AND('MAPA DE RIESGOS'!$AP536="Media",'MAPA DE RIESGOS'!$AR536="Catastrófico"),CONCATENATE("R",'MAPA DE RIESGOS'!$H536,"C",'MAPA DE RIESGOS'!$AF536),"")</f>
        <v/>
      </c>
      <c r="CS98" s="357" t="str">
        <f>IF(AND('MAPA DE RIESGOS'!$AP537="Media",'MAPA DE RIESGOS'!$AR537="Catastrófico"),CONCATENATE("R",'MAPA DE RIESGOS'!$H537,"C",'MAPA DE RIESGOS'!$AF537),"")</f>
        <v/>
      </c>
      <c r="CT98" s="357" t="str">
        <f>IF(AND('MAPA DE RIESGOS'!$AP538="Media",'MAPA DE RIESGOS'!$AR538="Catastrófico"),CONCATENATE("R",'MAPA DE RIESGOS'!$H538,"C",'MAPA DE RIESGOS'!$AF538),"")</f>
        <v/>
      </c>
      <c r="CU98" s="358" t="str">
        <f>IF(AND('MAPA DE RIESGOS'!$AP539="Media",'MAPA DE RIESGOS'!$AR539="Catastrófico"),CONCATENATE("R",'MAPA DE RIESGOS'!$H539,"C",'MAPA DE RIESGOS'!$AF539),"")</f>
        <v/>
      </c>
      <c r="CV98" s="67"/>
      <c r="CW98" s="906"/>
      <c r="CX98" s="907"/>
      <c r="CY98" s="907"/>
      <c r="CZ98" s="907"/>
      <c r="DA98" s="907"/>
      <c r="DB98" s="908"/>
    </row>
    <row r="99" spans="2:106" ht="32.5" customHeight="1">
      <c r="B99" s="893"/>
      <c r="C99" s="893"/>
      <c r="D99" s="894"/>
      <c r="E99" s="882"/>
      <c r="F99" s="883"/>
      <c r="G99" s="883"/>
      <c r="H99" s="883"/>
      <c r="I99" s="884"/>
      <c r="J99" s="367" t="str">
        <f>IF(AND('MAPA DE RIESGOS'!$AP540="Media",'MAPA DE RIESGOS'!$AR540="Leve"),CONCATENATE("R",'MAPA DE RIESGOS'!$H540,"C",'MAPA DE RIESGOS'!$AF540),"")</f>
        <v/>
      </c>
      <c r="K99" s="368" t="str">
        <f>IF(AND('MAPA DE RIESGOS'!$AP541="Media",'MAPA DE RIESGOS'!$AR541="Leve"),CONCATENATE("R",'MAPA DE RIESGOS'!$H541,"C",'MAPA DE RIESGOS'!$AF541),"")</f>
        <v/>
      </c>
      <c r="L99" s="368" t="str">
        <f>IF(AND('MAPA DE RIESGOS'!$AP542="Media",'MAPA DE RIESGOS'!$AR542="Leve"),CONCATENATE("R",'MAPA DE RIESGOS'!$H542,"C",'MAPA DE RIESGOS'!$AF542),"")</f>
        <v/>
      </c>
      <c r="M99" s="368" t="str">
        <f>IF(AND('MAPA DE RIESGOS'!$AP543="Media",'MAPA DE RIESGOS'!$AR543="Leve"),CONCATENATE("R",'MAPA DE RIESGOS'!$H543,"C",'MAPA DE RIESGOS'!$AF543),"")</f>
        <v/>
      </c>
      <c r="N99" s="368" t="str">
        <f>IF(AND('MAPA DE RIESGOS'!$AP544="Media",'MAPA DE RIESGOS'!$AR544="Leve"),CONCATENATE("R",'MAPA DE RIESGOS'!$H544,"C",'MAPA DE RIESGOS'!$AF544),"")</f>
        <v/>
      </c>
      <c r="O99" s="368" t="str">
        <f>IF(AND('MAPA DE RIESGOS'!$AP545="Media",'MAPA DE RIESGOS'!$AR545="Leve"),CONCATENATE("R",'MAPA DE RIESGOS'!$H545,"C",'MAPA DE RIESGOS'!$AF545),"")</f>
        <v/>
      </c>
      <c r="P99" s="368" t="str">
        <f>IF(AND('MAPA DE RIESGOS'!$AP546="Media",'MAPA DE RIESGOS'!$AR546="Leve"),CONCATENATE("R",'MAPA DE RIESGOS'!$H546,"C",'MAPA DE RIESGOS'!$AF546),"")</f>
        <v/>
      </c>
      <c r="Q99" s="368" t="str">
        <f>IF(AND('MAPA DE RIESGOS'!$AP547="Media",'MAPA DE RIESGOS'!$AR547="Leve"),CONCATENATE("R",'MAPA DE RIESGOS'!$H547,"C",'MAPA DE RIESGOS'!$AF547),"")</f>
        <v/>
      </c>
      <c r="R99" s="368" t="str">
        <f>IF(AND('MAPA DE RIESGOS'!$AP548="Media",'MAPA DE RIESGOS'!$AR548="Leve"),CONCATENATE("R",'MAPA DE RIESGOS'!$H548,"C",'MAPA DE RIESGOS'!$AF548),"")</f>
        <v/>
      </c>
      <c r="S99" s="368" t="str">
        <f>IF(AND('MAPA DE RIESGOS'!$AP549="Media",'MAPA DE RIESGOS'!$AR549="Leve"),CONCATENATE("R",'MAPA DE RIESGOS'!$H549,"C",'MAPA DE RIESGOS'!$AF549),"")</f>
        <v/>
      </c>
      <c r="T99" s="368" t="str">
        <f>IF(AND('MAPA DE RIESGOS'!$AP550="Media",'MAPA DE RIESGOS'!$AR550="Leve"),CONCATENATE("R",'MAPA DE RIESGOS'!$H550,"C",'MAPA DE RIESGOS'!$AF550),"")</f>
        <v/>
      </c>
      <c r="U99" s="368" t="str">
        <f>IF(AND('MAPA DE RIESGOS'!$AP551="Media",'MAPA DE RIESGOS'!$AR551="Leve"),CONCATENATE("R",'MAPA DE RIESGOS'!$H551,"C",'MAPA DE RIESGOS'!$AF551),"")</f>
        <v/>
      </c>
      <c r="V99" s="368" t="str">
        <f>IF(AND('MAPA DE RIESGOS'!$AP552="Media",'MAPA DE RIESGOS'!$AR552="Leve"),CONCATENATE("R",'MAPA DE RIESGOS'!$H552,"C",'MAPA DE RIESGOS'!$AF552),"")</f>
        <v/>
      </c>
      <c r="W99" s="368" t="str">
        <f>IF(AND('MAPA DE RIESGOS'!$AP553="Media",'MAPA DE RIESGOS'!$AR553="Leve"),CONCATENATE("R",'MAPA DE RIESGOS'!$H553,"C",'MAPA DE RIESGOS'!$AF553),"")</f>
        <v/>
      </c>
      <c r="X99" s="368" t="str">
        <f>IF(AND('MAPA DE RIESGOS'!$AP554="Media",'MAPA DE RIESGOS'!$AR554="Leve"),CONCATENATE("R",'MAPA DE RIESGOS'!$H554,"C",'MAPA DE RIESGOS'!$AF554),"")</f>
        <v/>
      </c>
      <c r="Y99" s="368" t="str">
        <f>IF(AND('MAPA DE RIESGOS'!$AP555="Media",'MAPA DE RIESGOS'!$AR555="Leve"),CONCATENATE("R",'MAPA DE RIESGOS'!$H555,"C",'MAPA DE RIESGOS'!$AF555),"")</f>
        <v/>
      </c>
      <c r="Z99" s="368" t="str">
        <f>IF(AND('MAPA DE RIESGOS'!$AP556="Media",'MAPA DE RIESGOS'!$AR556="Leve"),CONCATENATE("R",'MAPA DE RIESGOS'!$H556,"C",'MAPA DE RIESGOS'!$AF556),"")</f>
        <v/>
      </c>
      <c r="AA99" s="368" t="str">
        <f>IF(AND('MAPA DE RIESGOS'!$AP557="Media",'MAPA DE RIESGOS'!$AR557="Leve"),CONCATENATE("R",'MAPA DE RIESGOS'!$H557,"C",'MAPA DE RIESGOS'!$AF557),"")</f>
        <v/>
      </c>
      <c r="AB99" s="367" t="str">
        <f>IF(AND('MAPA DE RIESGOS'!$AP540="Media",'MAPA DE RIESGOS'!$AR540="Menor"),CONCATENATE("R",'MAPA DE RIESGOS'!$H540,"C",'MAPA DE RIESGOS'!$AF540),"")</f>
        <v/>
      </c>
      <c r="AC99" s="368" t="str">
        <f>IF(AND('MAPA DE RIESGOS'!$AP541="Media",'MAPA DE RIESGOS'!$AR541="Menor"),CONCATENATE("R",'MAPA DE RIESGOS'!$H541,"C",'MAPA DE RIESGOS'!$AF541),"")</f>
        <v/>
      </c>
      <c r="AD99" s="368" t="str">
        <f>IF(AND('MAPA DE RIESGOS'!$AP542="Media",'MAPA DE RIESGOS'!$AR542="Menor"),CONCATENATE("R",'MAPA DE RIESGOS'!$H542,"C",'MAPA DE RIESGOS'!$AF542),"")</f>
        <v/>
      </c>
      <c r="AE99" s="368" t="str">
        <f>IF(AND('MAPA DE RIESGOS'!$AP543="Media",'MAPA DE RIESGOS'!$AR543="Menor"),CONCATENATE("R",'MAPA DE RIESGOS'!$H543,"C",'MAPA DE RIESGOS'!$AF543),"")</f>
        <v/>
      </c>
      <c r="AF99" s="368" t="str">
        <f>IF(AND('MAPA DE RIESGOS'!$AP544="Media",'MAPA DE RIESGOS'!$AR544="Menor"),CONCATENATE("R",'MAPA DE RIESGOS'!$H544,"C",'MAPA DE RIESGOS'!$AF544),"")</f>
        <v/>
      </c>
      <c r="AG99" s="368" t="str">
        <f>IF(AND('MAPA DE RIESGOS'!$AP545="Media",'MAPA DE RIESGOS'!$AR545="Menor"),CONCATENATE("R",'MAPA DE RIESGOS'!$H545,"C",'MAPA DE RIESGOS'!$AF545),"")</f>
        <v/>
      </c>
      <c r="AH99" s="368" t="str">
        <f>IF(AND('MAPA DE RIESGOS'!$AP546="Media",'MAPA DE RIESGOS'!$AR546="Menor"),CONCATENATE("R",'MAPA DE RIESGOS'!$H546,"C",'MAPA DE RIESGOS'!$AF546),"")</f>
        <v/>
      </c>
      <c r="AI99" s="368" t="str">
        <f>IF(AND('MAPA DE RIESGOS'!$AP547="Media",'MAPA DE RIESGOS'!$AR547="Menor"),CONCATENATE("R",'MAPA DE RIESGOS'!$H547,"C",'MAPA DE RIESGOS'!$AF547),"")</f>
        <v/>
      </c>
      <c r="AJ99" s="368" t="str">
        <f>IF(AND('MAPA DE RIESGOS'!$AP548="Media",'MAPA DE RIESGOS'!$AR548="Menor"),CONCATENATE("R",'MAPA DE RIESGOS'!$H548,"C",'MAPA DE RIESGOS'!$AF548),"")</f>
        <v/>
      </c>
      <c r="AK99" s="368" t="str">
        <f>IF(AND('MAPA DE RIESGOS'!$AP549="Media",'MAPA DE RIESGOS'!$AR549="Menor"),CONCATENATE("R",'MAPA DE RIESGOS'!$H549,"C",'MAPA DE RIESGOS'!$AF549),"")</f>
        <v/>
      </c>
      <c r="AL99" s="368" t="str">
        <f>IF(AND('MAPA DE RIESGOS'!$AP550="Media",'MAPA DE RIESGOS'!$AR550="Menor"),CONCATENATE("R",'MAPA DE RIESGOS'!$H550,"C",'MAPA DE RIESGOS'!$AF550),"")</f>
        <v/>
      </c>
      <c r="AM99" s="368" t="str">
        <f>IF(AND('MAPA DE RIESGOS'!$AP551="Media",'MAPA DE RIESGOS'!$AR551="Menor"),CONCATENATE("R",'MAPA DE RIESGOS'!$H551,"C",'MAPA DE RIESGOS'!$AF551),"")</f>
        <v/>
      </c>
      <c r="AN99" s="368" t="str">
        <f>IF(AND('MAPA DE RIESGOS'!$AP552="Media",'MAPA DE RIESGOS'!$AR552="Menor"),CONCATENATE("R",'MAPA DE RIESGOS'!$H552,"C",'MAPA DE RIESGOS'!$AF552),"")</f>
        <v/>
      </c>
      <c r="AO99" s="368" t="str">
        <f>IF(AND('MAPA DE RIESGOS'!$AP553="Media",'MAPA DE RIESGOS'!$AR553="Menor"),CONCATENATE("R",'MAPA DE RIESGOS'!$H553,"C",'MAPA DE RIESGOS'!$AF553),"")</f>
        <v/>
      </c>
      <c r="AP99" s="368" t="str">
        <f>IF(AND('MAPA DE RIESGOS'!$AP554="Media",'MAPA DE RIESGOS'!$AR554="Menor"),CONCATENATE("R",'MAPA DE RIESGOS'!$H554,"C",'MAPA DE RIESGOS'!$AF554),"")</f>
        <v/>
      </c>
      <c r="AQ99" s="368" t="str">
        <f>IF(AND('MAPA DE RIESGOS'!$AP555="Media",'MAPA DE RIESGOS'!$AR555="Menor"),CONCATENATE("R",'MAPA DE RIESGOS'!$H555,"C",'MAPA DE RIESGOS'!$AF555),"")</f>
        <v/>
      </c>
      <c r="AR99" s="368" t="str">
        <f>IF(AND('MAPA DE RIESGOS'!$AP556="Media",'MAPA DE RIESGOS'!$AR556="Menor"),CONCATENATE("R",'MAPA DE RIESGOS'!$H556,"C",'MAPA DE RIESGOS'!$AF556),"")</f>
        <v/>
      </c>
      <c r="AS99" s="368" t="str">
        <f>IF(AND('MAPA DE RIESGOS'!$AP557="Media",'MAPA DE RIESGOS'!$AR557="Menor"),CONCATENATE("R",'MAPA DE RIESGOS'!$H557,"C",'MAPA DE RIESGOS'!$AF557),"")</f>
        <v/>
      </c>
      <c r="AT99" s="367" t="str">
        <f>IF(AND('MAPA DE RIESGOS'!$AP540="Media",'MAPA DE RIESGOS'!$AR540="Moderado"),CONCATENATE("R",'MAPA DE RIESGOS'!$H540,"C",'MAPA DE RIESGOS'!$AF540),"")</f>
        <v/>
      </c>
      <c r="AU99" s="368" t="str">
        <f>IF(AND('MAPA DE RIESGOS'!$AP541="Media",'MAPA DE RIESGOS'!$AR541="Moderado"),CONCATENATE("R",'MAPA DE RIESGOS'!$H541,"C",'MAPA DE RIESGOS'!$AF541),"")</f>
        <v/>
      </c>
      <c r="AV99" s="368" t="str">
        <f>IF(AND('MAPA DE RIESGOS'!$AP542="Media",'MAPA DE RIESGOS'!$AR542="Moderado"),CONCATENATE("R",'MAPA DE RIESGOS'!$H542,"C",'MAPA DE RIESGOS'!$AF542),"")</f>
        <v/>
      </c>
      <c r="AW99" s="368" t="str">
        <f>IF(AND('MAPA DE RIESGOS'!$AP543="Media",'MAPA DE RIESGOS'!$AR543="Moderado"),CONCATENATE("R",'MAPA DE RIESGOS'!$H543,"C",'MAPA DE RIESGOS'!$AF543),"")</f>
        <v/>
      </c>
      <c r="AX99" s="368" t="str">
        <f>IF(AND('MAPA DE RIESGOS'!$AP544="Media",'MAPA DE RIESGOS'!$AR544="Moderado"),CONCATENATE("R",'MAPA DE RIESGOS'!$H544,"C",'MAPA DE RIESGOS'!$AF544),"")</f>
        <v/>
      </c>
      <c r="AY99" s="368" t="str">
        <f>IF(AND('MAPA DE RIESGOS'!$AP545="Media",'MAPA DE RIESGOS'!$AR545="Moderado"),CONCATENATE("R",'MAPA DE RIESGOS'!$H545,"C",'MAPA DE RIESGOS'!$AF545),"")</f>
        <v/>
      </c>
      <c r="AZ99" s="368" t="str">
        <f>IF(AND('MAPA DE RIESGOS'!$AP546="Media",'MAPA DE RIESGOS'!$AR546="Moderado"),CONCATENATE("R",'MAPA DE RIESGOS'!$H546,"C",'MAPA DE RIESGOS'!$AF546),"")</f>
        <v/>
      </c>
      <c r="BA99" s="368" t="str">
        <f>IF(AND('MAPA DE RIESGOS'!$AP547="Media",'MAPA DE RIESGOS'!$AR547="Moderado"),CONCATENATE("R",'MAPA DE RIESGOS'!$H547,"C",'MAPA DE RIESGOS'!$AF547),"")</f>
        <v/>
      </c>
      <c r="BB99" s="368" t="str">
        <f>IF(AND('MAPA DE RIESGOS'!$AP548="Media",'MAPA DE RIESGOS'!$AR548="Moderado"),CONCATENATE("R",'MAPA DE RIESGOS'!$H548,"C",'MAPA DE RIESGOS'!$AF548),"")</f>
        <v/>
      </c>
      <c r="BC99" s="368" t="str">
        <f>IF(AND('MAPA DE RIESGOS'!$AP549="Media",'MAPA DE RIESGOS'!$AR549="Moderado"),CONCATENATE("R",'MAPA DE RIESGOS'!$H549,"C",'MAPA DE RIESGOS'!$AF549),"")</f>
        <v/>
      </c>
      <c r="BD99" s="368" t="str">
        <f>IF(AND('MAPA DE RIESGOS'!$AP550="Media",'MAPA DE RIESGOS'!$AR550="Moderado"),CONCATENATE("R",'MAPA DE RIESGOS'!$H550,"C",'MAPA DE RIESGOS'!$AF550),"")</f>
        <v/>
      </c>
      <c r="BE99" s="368" t="str">
        <f>IF(AND('MAPA DE RIESGOS'!$AP551="Media",'MAPA DE RIESGOS'!$AR551="Moderado"),CONCATENATE("R",'MAPA DE RIESGOS'!$H551,"C",'MAPA DE RIESGOS'!$AF551),"")</f>
        <v/>
      </c>
      <c r="BF99" s="368" t="str">
        <f>IF(AND('MAPA DE RIESGOS'!$AP552="Media",'MAPA DE RIESGOS'!$AR552="Moderado"),CONCATENATE("R",'MAPA DE RIESGOS'!$H552,"C",'MAPA DE RIESGOS'!$AF552),"")</f>
        <v/>
      </c>
      <c r="BG99" s="368" t="str">
        <f>IF(AND('MAPA DE RIESGOS'!$AP553="Media",'MAPA DE RIESGOS'!$AR553="Moderado"),CONCATENATE("R",'MAPA DE RIESGOS'!$H553,"C",'MAPA DE RIESGOS'!$AF553),"")</f>
        <v/>
      </c>
      <c r="BH99" s="368" t="str">
        <f>IF(AND('MAPA DE RIESGOS'!$AP554="Media",'MAPA DE RIESGOS'!$AR554="Moderado"),CONCATENATE("R",'MAPA DE RIESGOS'!$H554,"C",'MAPA DE RIESGOS'!$AF554),"")</f>
        <v/>
      </c>
      <c r="BI99" s="368" t="str">
        <f>IF(AND('MAPA DE RIESGOS'!$AP555="Media",'MAPA DE RIESGOS'!$AR555="Moderado"),CONCATENATE("R",'MAPA DE RIESGOS'!$H555,"C",'MAPA DE RIESGOS'!$AF555),"")</f>
        <v/>
      </c>
      <c r="BJ99" s="368" t="str">
        <f>IF(AND('MAPA DE RIESGOS'!$AP556="Media",'MAPA DE RIESGOS'!$AR556="Moderado"),CONCATENATE("R",'MAPA DE RIESGOS'!$H556,"C",'MAPA DE RIESGOS'!$AF556),"")</f>
        <v/>
      </c>
      <c r="BK99" s="369" t="str">
        <f>IF(AND('MAPA DE RIESGOS'!$AP557="Media",'MAPA DE RIESGOS'!$AR557="Moderado"),CONCATENATE("R",'MAPA DE RIESGOS'!$H557,"C",'MAPA DE RIESGOS'!$AF557),"")</f>
        <v/>
      </c>
      <c r="BL99" s="355" t="str">
        <f>IF(AND('MAPA DE RIESGOS'!$AP540="Media",'MAPA DE RIESGOS'!$AR540="Mayor"),CONCATENATE("R",'MAPA DE RIESGOS'!$H540,"C",'MAPA DE RIESGOS'!$AF540),"")</f>
        <v/>
      </c>
      <c r="BM99" s="355" t="str">
        <f>IF(AND('MAPA DE RIESGOS'!$AP541="Media",'MAPA DE RIESGOS'!$AR541="Mayor"),CONCATENATE("R",'MAPA DE RIESGOS'!$H541,"C",'MAPA DE RIESGOS'!$AF541),"")</f>
        <v/>
      </c>
      <c r="BN99" s="355" t="str">
        <f>IF(AND('MAPA DE RIESGOS'!$AP542="Media",'MAPA DE RIESGOS'!$AR542="Mayor"),CONCATENATE("R",'MAPA DE RIESGOS'!$H542,"C",'MAPA DE RIESGOS'!$AF542),"")</f>
        <v/>
      </c>
      <c r="BO99" s="355" t="str">
        <f>IF(AND('MAPA DE RIESGOS'!$AP543="Media",'MAPA DE RIESGOS'!$AR543="Mayor"),CONCATENATE("R",'MAPA DE RIESGOS'!$H543,"C",'MAPA DE RIESGOS'!$AF543),"")</f>
        <v/>
      </c>
      <c r="BP99" s="355" t="str">
        <f>IF(AND('MAPA DE RIESGOS'!$AP544="Media",'MAPA DE RIESGOS'!$AR544="Mayor"),CONCATENATE("R",'MAPA DE RIESGOS'!$H544,"C",'MAPA DE RIESGOS'!$AF544),"")</f>
        <v/>
      </c>
      <c r="BQ99" s="355" t="str">
        <f>IF(AND('MAPA DE RIESGOS'!$AP545="Media",'MAPA DE RIESGOS'!$AR545="Mayor"),CONCATENATE("R",'MAPA DE RIESGOS'!$H545,"C",'MAPA DE RIESGOS'!$AF545),"")</f>
        <v/>
      </c>
      <c r="BR99" s="355" t="str">
        <f>IF(AND('MAPA DE RIESGOS'!$AP546="Media",'MAPA DE RIESGOS'!$AR546="Mayor"),CONCATENATE("R",'MAPA DE RIESGOS'!$H546,"C",'MAPA DE RIESGOS'!$AF546),"")</f>
        <v/>
      </c>
      <c r="BS99" s="355" t="str">
        <f>IF(AND('MAPA DE RIESGOS'!$AP547="Media",'MAPA DE RIESGOS'!$AR547="Mayor"),CONCATENATE("R",'MAPA DE RIESGOS'!$H547,"C",'MAPA DE RIESGOS'!$AF547),"")</f>
        <v/>
      </c>
      <c r="BT99" s="355" t="str">
        <f>IF(AND('MAPA DE RIESGOS'!$AP548="Media",'MAPA DE RIESGOS'!$AR548="Mayor"),CONCATENATE("R",'MAPA DE RIESGOS'!$H548,"C",'MAPA DE RIESGOS'!$AF548),"")</f>
        <v/>
      </c>
      <c r="BU99" s="355" t="str">
        <f>IF(AND('MAPA DE RIESGOS'!$AP549="Media",'MAPA DE RIESGOS'!$AR549="Mayor"),CONCATENATE("R",'MAPA DE RIESGOS'!$H549,"C",'MAPA DE RIESGOS'!$AF549),"")</f>
        <v/>
      </c>
      <c r="BV99" s="355" t="str">
        <f>IF(AND('MAPA DE RIESGOS'!$AP550="Media",'MAPA DE RIESGOS'!$AR550="Mayor"),CONCATENATE("R",'MAPA DE RIESGOS'!$H550,"C",'MAPA DE RIESGOS'!$AF550),"")</f>
        <v/>
      </c>
      <c r="BW99" s="355" t="str">
        <f>IF(AND('MAPA DE RIESGOS'!$AP551="Media",'MAPA DE RIESGOS'!$AR551="Mayor"),CONCATENATE("R",'MAPA DE RIESGOS'!$H551,"C",'MAPA DE RIESGOS'!$AF551),"")</f>
        <v/>
      </c>
      <c r="BX99" s="355" t="str">
        <f>IF(AND('MAPA DE RIESGOS'!$AP552="Media",'MAPA DE RIESGOS'!$AR552="Mayor"),CONCATENATE("R",'MAPA DE RIESGOS'!$H552,"C",'MAPA DE RIESGOS'!$AF552),"")</f>
        <v/>
      </c>
      <c r="BY99" s="355" t="str">
        <f>IF(AND('MAPA DE RIESGOS'!$AP553="Media",'MAPA DE RIESGOS'!$AR553="Mayor"),CONCATENATE("R",'MAPA DE RIESGOS'!$H553,"C",'MAPA DE RIESGOS'!$AF553),"")</f>
        <v/>
      </c>
      <c r="BZ99" s="355" t="str">
        <f>IF(AND('MAPA DE RIESGOS'!$AP554="Media",'MAPA DE RIESGOS'!$AR554="Mayor"),CONCATENATE("R",'MAPA DE RIESGOS'!$H554,"C",'MAPA DE RIESGOS'!$AF554),"")</f>
        <v/>
      </c>
      <c r="CA99" s="355" t="str">
        <f>IF(AND('MAPA DE RIESGOS'!$AP555="Media",'MAPA DE RIESGOS'!$AR555="Mayor"),CONCATENATE("R",'MAPA DE RIESGOS'!$H555,"C",'MAPA DE RIESGOS'!$AF555),"")</f>
        <v/>
      </c>
      <c r="CB99" s="355" t="str">
        <f>IF(AND('MAPA DE RIESGOS'!$AP556="Media",'MAPA DE RIESGOS'!$AR556="Mayor"),CONCATENATE("R",'MAPA DE RIESGOS'!$H556,"C",'MAPA DE RIESGOS'!$AF556),"")</f>
        <v/>
      </c>
      <c r="CC99" s="356" t="str">
        <f>IF(AND('MAPA DE RIESGOS'!$AP557="Media",'MAPA DE RIESGOS'!$AR557="Mayor"),CONCATENATE("R",'MAPA DE RIESGOS'!$H557,"C",'MAPA DE RIESGOS'!$AF557),"")</f>
        <v/>
      </c>
      <c r="CD99" s="357" t="str">
        <f>IF(AND('MAPA DE RIESGOS'!$AP540="Media",'MAPA DE RIESGOS'!$AR540="Catastrófico"),CONCATENATE("R",'MAPA DE RIESGOS'!$H540,"C",'MAPA DE RIESGOS'!$AF540),"")</f>
        <v/>
      </c>
      <c r="CE99" s="357" t="str">
        <f>IF(AND('MAPA DE RIESGOS'!$AP541="Media",'MAPA DE RIESGOS'!$AR541="Catastrófico"),CONCATENATE("R",'MAPA DE RIESGOS'!$H541,"C",'MAPA DE RIESGOS'!$AF541),"")</f>
        <v/>
      </c>
      <c r="CF99" s="357" t="str">
        <f>IF(AND('MAPA DE RIESGOS'!$AP542="Media",'MAPA DE RIESGOS'!$AR542="Catastrófico"),CONCATENATE("R",'MAPA DE RIESGOS'!$H542,"C",'MAPA DE RIESGOS'!$AF542),"")</f>
        <v/>
      </c>
      <c r="CG99" s="357" t="str">
        <f>IF(AND('MAPA DE RIESGOS'!$AP543="Media",'MAPA DE RIESGOS'!$AR543="Catastrófico"),CONCATENATE("R",'MAPA DE RIESGOS'!$H543,"C",'MAPA DE RIESGOS'!$AF543),"")</f>
        <v/>
      </c>
      <c r="CH99" s="357" t="str">
        <f>IF(AND('MAPA DE RIESGOS'!$AP544="Media",'MAPA DE RIESGOS'!$AR544="Catastrófico"),CONCATENATE("R",'MAPA DE RIESGOS'!$H544,"C",'MAPA DE RIESGOS'!$AF544),"")</f>
        <v/>
      </c>
      <c r="CI99" s="357" t="str">
        <f>IF(AND('MAPA DE RIESGOS'!$AP545="Media",'MAPA DE RIESGOS'!$AR545="Catastrófico"),CONCATENATE("R",'MAPA DE RIESGOS'!$H545,"C",'MAPA DE RIESGOS'!$AF545),"")</f>
        <v/>
      </c>
      <c r="CJ99" s="357" t="str">
        <f>IF(AND('MAPA DE RIESGOS'!$AP546="Media",'MAPA DE RIESGOS'!$AR546="Catastrófico"),CONCATENATE("R",'MAPA DE RIESGOS'!$H546,"C",'MAPA DE RIESGOS'!$AF546),"")</f>
        <v/>
      </c>
      <c r="CK99" s="357" t="str">
        <f>IF(AND('MAPA DE RIESGOS'!$AP547="Media",'MAPA DE RIESGOS'!$AR547="Catastrófico"),CONCATENATE("R",'MAPA DE RIESGOS'!$H547,"C",'MAPA DE RIESGOS'!$AF547),"")</f>
        <v/>
      </c>
      <c r="CL99" s="357" t="str">
        <f>IF(AND('MAPA DE RIESGOS'!$AP548="Media",'MAPA DE RIESGOS'!$AR548="Catastrófico"),CONCATENATE("R",'MAPA DE RIESGOS'!$H548,"C",'MAPA DE RIESGOS'!$AF548),"")</f>
        <v/>
      </c>
      <c r="CM99" s="357" t="str">
        <f>IF(AND('MAPA DE RIESGOS'!$AP549="Media",'MAPA DE RIESGOS'!$AR549="Catastrófico"),CONCATENATE("R",'MAPA DE RIESGOS'!$H549,"C",'MAPA DE RIESGOS'!$AF549),"")</f>
        <v/>
      </c>
      <c r="CN99" s="357" t="str">
        <f>IF(AND('MAPA DE RIESGOS'!$AP550="Media",'MAPA DE RIESGOS'!$AR550="Catastrófico"),CONCATENATE("R",'MAPA DE RIESGOS'!$H550,"C",'MAPA DE RIESGOS'!$AF550),"")</f>
        <v/>
      </c>
      <c r="CO99" s="357" t="str">
        <f>IF(AND('MAPA DE RIESGOS'!$AP551="Media",'MAPA DE RIESGOS'!$AR551="Catastrófico"),CONCATENATE("R",'MAPA DE RIESGOS'!$H551,"C",'MAPA DE RIESGOS'!$AF551),"")</f>
        <v/>
      </c>
      <c r="CP99" s="357" t="str">
        <f>IF(AND('MAPA DE RIESGOS'!$AP552="Media",'MAPA DE RIESGOS'!$AR552="Catastrófico"),CONCATENATE("R",'MAPA DE RIESGOS'!$H552,"C",'MAPA DE RIESGOS'!$AF552),"")</f>
        <v/>
      </c>
      <c r="CQ99" s="357" t="str">
        <f>IF(AND('MAPA DE RIESGOS'!$AP553="Media",'MAPA DE RIESGOS'!$AR553="Catastrófico"),CONCATENATE("R",'MAPA DE RIESGOS'!$H553,"C",'MAPA DE RIESGOS'!$AF553),"")</f>
        <v/>
      </c>
      <c r="CR99" s="357" t="str">
        <f>IF(AND('MAPA DE RIESGOS'!$AP554="Media",'MAPA DE RIESGOS'!$AR554="Catastrófico"),CONCATENATE("R",'MAPA DE RIESGOS'!$H554,"C",'MAPA DE RIESGOS'!$AF554),"")</f>
        <v/>
      </c>
      <c r="CS99" s="357" t="str">
        <f>IF(AND('MAPA DE RIESGOS'!$AP555="Media",'MAPA DE RIESGOS'!$AR555="Catastrófico"),CONCATENATE("R",'MAPA DE RIESGOS'!$H555,"C",'MAPA DE RIESGOS'!$AF555),"")</f>
        <v/>
      </c>
      <c r="CT99" s="357" t="str">
        <f>IF(AND('MAPA DE RIESGOS'!$AP556="Media",'MAPA DE RIESGOS'!$AR556="Catastrófico"),CONCATENATE("R",'MAPA DE RIESGOS'!$H556,"C",'MAPA DE RIESGOS'!$AF556),"")</f>
        <v/>
      </c>
      <c r="CU99" s="358" t="str">
        <f>IF(AND('MAPA DE RIESGOS'!$AP557="Media",'MAPA DE RIESGOS'!$AR557="Catastrófico"),CONCATENATE("R",'MAPA DE RIESGOS'!$H557,"C",'MAPA DE RIESGOS'!$AF557),"")</f>
        <v/>
      </c>
      <c r="CV99" s="67"/>
      <c r="CW99" s="906"/>
      <c r="CX99" s="907"/>
      <c r="CY99" s="907"/>
      <c r="CZ99" s="907"/>
      <c r="DA99" s="907"/>
      <c r="DB99" s="908"/>
    </row>
    <row r="100" spans="2:106" ht="32.5" customHeight="1">
      <c r="B100" s="893"/>
      <c r="C100" s="893"/>
      <c r="D100" s="894"/>
      <c r="E100" s="882"/>
      <c r="F100" s="883"/>
      <c r="G100" s="883"/>
      <c r="H100" s="883"/>
      <c r="I100" s="884"/>
      <c r="J100" s="367" t="str">
        <f>IF(AND('MAPA DE RIESGOS'!$AP558="Media",'MAPA DE RIESGOS'!$AR558="Leve"),CONCATENATE("R",'MAPA DE RIESGOS'!$H558,"C",'MAPA DE RIESGOS'!$AF558),"")</f>
        <v/>
      </c>
      <c r="K100" s="368" t="str">
        <f>IF(AND('MAPA DE RIESGOS'!$AP559="Media",'MAPA DE RIESGOS'!$AR559="Leve"),CONCATENATE("R",'MAPA DE RIESGOS'!$H559,"C",'MAPA DE RIESGOS'!$AF559),"")</f>
        <v/>
      </c>
      <c r="L100" s="368" t="str">
        <f>IF(AND('MAPA DE RIESGOS'!$AP560="Media",'MAPA DE RIESGOS'!$AR560="Leve"),CONCATENATE("R",'MAPA DE RIESGOS'!$H560,"C",'MAPA DE RIESGOS'!$AF560),"")</f>
        <v/>
      </c>
      <c r="M100" s="368" t="str">
        <f>IF(AND('MAPA DE RIESGOS'!$AP561="Media",'MAPA DE RIESGOS'!$AR561="Leve"),CONCATENATE("R",'MAPA DE RIESGOS'!$H561,"C",'MAPA DE RIESGOS'!$AF561),"")</f>
        <v/>
      </c>
      <c r="N100" s="368" t="str">
        <f>IF(AND('MAPA DE RIESGOS'!$AP562="Media",'MAPA DE RIESGOS'!$AR562="Leve"),CONCATENATE("R",'MAPA DE RIESGOS'!$H562,"C",'MAPA DE RIESGOS'!$AF562),"")</f>
        <v/>
      </c>
      <c r="O100" s="368" t="str">
        <f>IF(AND('MAPA DE RIESGOS'!$AP563="Media",'MAPA DE RIESGOS'!$AR563="Leve"),CONCATENATE("R",'MAPA DE RIESGOS'!$H563,"C",'MAPA DE RIESGOS'!$AF563),"")</f>
        <v/>
      </c>
      <c r="P100" s="368" t="str">
        <f>IF(AND('MAPA DE RIESGOS'!$AP564="Media",'MAPA DE RIESGOS'!$AR564="Leve"),CONCATENATE("R",'MAPA DE RIESGOS'!$H564,"C",'MAPA DE RIESGOS'!$AF564),"")</f>
        <v/>
      </c>
      <c r="Q100" s="368" t="str">
        <f>IF(AND('MAPA DE RIESGOS'!$AP565="Media",'MAPA DE RIESGOS'!$AR565="Leve"),CONCATENATE("R",'MAPA DE RIESGOS'!$H565,"C",'MAPA DE RIESGOS'!$AF565),"")</f>
        <v/>
      </c>
      <c r="R100" s="368" t="str">
        <f>IF(AND('MAPA DE RIESGOS'!$AP566="Media",'MAPA DE RIESGOS'!$AR566="Leve"),CONCATENATE("R",'MAPA DE RIESGOS'!$H566,"C",'MAPA DE RIESGOS'!$AF566),"")</f>
        <v/>
      </c>
      <c r="S100" s="368" t="str">
        <f>IF(AND('MAPA DE RIESGOS'!$AP567="Media",'MAPA DE RIESGOS'!$AR567="Leve"),CONCATENATE("R",'MAPA DE RIESGOS'!$H567,"C",'MAPA DE RIESGOS'!$AF567),"")</f>
        <v/>
      </c>
      <c r="T100" s="368" t="str">
        <f>IF(AND('MAPA DE RIESGOS'!$AP568="Media",'MAPA DE RIESGOS'!$AR568="Leve"),CONCATENATE("R",'MAPA DE RIESGOS'!$H568,"C",'MAPA DE RIESGOS'!$AF568),"")</f>
        <v/>
      </c>
      <c r="U100" s="368" t="str">
        <f>IF(AND('MAPA DE RIESGOS'!$AP569="Media",'MAPA DE RIESGOS'!$AR569="Leve"),CONCATENATE("R",'MAPA DE RIESGOS'!$H569,"C",'MAPA DE RIESGOS'!$AF569),"")</f>
        <v/>
      </c>
      <c r="V100" s="368" t="str">
        <f>IF(AND('MAPA DE RIESGOS'!$AP570="Media",'MAPA DE RIESGOS'!$AR570="Leve"),CONCATENATE("R",'MAPA DE RIESGOS'!$H570,"C",'MAPA DE RIESGOS'!$AF570),"")</f>
        <v/>
      </c>
      <c r="W100" s="368" t="str">
        <f>IF(AND('MAPA DE RIESGOS'!$AP571="Media",'MAPA DE RIESGOS'!$AR571="Leve"),CONCATENATE("R",'MAPA DE RIESGOS'!$H571,"C",'MAPA DE RIESGOS'!$AF571),"")</f>
        <v/>
      </c>
      <c r="X100" s="368" t="str">
        <f>IF(AND('MAPA DE RIESGOS'!$AP572="Media",'MAPA DE RIESGOS'!$AR572="Leve"),CONCATENATE("R",'MAPA DE RIESGOS'!$H572,"C",'MAPA DE RIESGOS'!$AF572),"")</f>
        <v/>
      </c>
      <c r="Y100" s="368" t="str">
        <f>IF(AND('MAPA DE RIESGOS'!$AP573="Media",'MAPA DE RIESGOS'!$AR573="Leve"),CONCATENATE("R",'MAPA DE RIESGOS'!$H573,"C",'MAPA DE RIESGOS'!$AF573),"")</f>
        <v/>
      </c>
      <c r="Z100" s="368" t="str">
        <f>IF(AND('MAPA DE RIESGOS'!$AP574="Media",'MAPA DE RIESGOS'!$AR574="Leve"),CONCATENATE("R",'MAPA DE RIESGOS'!$H574,"C",'MAPA DE RIESGOS'!$AF574),"")</f>
        <v/>
      </c>
      <c r="AA100" s="368" t="str">
        <f>IF(AND('MAPA DE RIESGOS'!$AP575="Media",'MAPA DE RIESGOS'!$AR575="Leve"),CONCATENATE("R",'MAPA DE RIESGOS'!$H575,"C",'MAPA DE RIESGOS'!$AF575),"")</f>
        <v/>
      </c>
      <c r="AB100" s="367" t="str">
        <f>IF(AND('MAPA DE RIESGOS'!$AP558="Media",'MAPA DE RIESGOS'!$AR558="Menor"),CONCATENATE("R",'MAPA DE RIESGOS'!$H558,"C",'MAPA DE RIESGOS'!$AF558),"")</f>
        <v/>
      </c>
      <c r="AC100" s="368" t="str">
        <f>IF(AND('MAPA DE RIESGOS'!$AP559="Media",'MAPA DE RIESGOS'!$AR559="Menor"),CONCATENATE("R",'MAPA DE RIESGOS'!$H559,"C",'MAPA DE RIESGOS'!$AF559),"")</f>
        <v/>
      </c>
      <c r="AD100" s="368" t="str">
        <f>IF(AND('MAPA DE RIESGOS'!$AP560="Media",'MAPA DE RIESGOS'!$AR560="Menor"),CONCATENATE("R",'MAPA DE RIESGOS'!$H560,"C",'MAPA DE RIESGOS'!$AF560),"")</f>
        <v/>
      </c>
      <c r="AE100" s="368" t="str">
        <f>IF(AND('MAPA DE RIESGOS'!$AP561="Media",'MAPA DE RIESGOS'!$AR561="Menor"),CONCATENATE("R",'MAPA DE RIESGOS'!$H561,"C",'MAPA DE RIESGOS'!$AF561),"")</f>
        <v/>
      </c>
      <c r="AF100" s="368" t="str">
        <f>IF(AND('MAPA DE RIESGOS'!$AP562="Media",'MAPA DE RIESGOS'!$AR562="Menor"),CONCATENATE("R",'MAPA DE RIESGOS'!$H562,"C",'MAPA DE RIESGOS'!$AF562),"")</f>
        <v/>
      </c>
      <c r="AG100" s="368" t="str">
        <f>IF(AND('MAPA DE RIESGOS'!$AP563="Media",'MAPA DE RIESGOS'!$AR563="Menor"),CONCATENATE("R",'MAPA DE RIESGOS'!$H563,"C",'MAPA DE RIESGOS'!$AF563),"")</f>
        <v/>
      </c>
      <c r="AH100" s="368" t="str">
        <f>IF(AND('MAPA DE RIESGOS'!$AP564="Media",'MAPA DE RIESGOS'!$AR564="Menor"),CONCATENATE("R",'MAPA DE RIESGOS'!$H564,"C",'MAPA DE RIESGOS'!$AF564),"")</f>
        <v/>
      </c>
      <c r="AI100" s="368" t="str">
        <f>IF(AND('MAPA DE RIESGOS'!$AP565="Media",'MAPA DE RIESGOS'!$AR565="Menor"),CONCATENATE("R",'MAPA DE RIESGOS'!$H565,"C",'MAPA DE RIESGOS'!$AF565),"")</f>
        <v/>
      </c>
      <c r="AJ100" s="368" t="str">
        <f>IF(AND('MAPA DE RIESGOS'!$AP566="Media",'MAPA DE RIESGOS'!$AR566="Menor"),CONCATENATE("R",'MAPA DE RIESGOS'!$H566,"C",'MAPA DE RIESGOS'!$AF566),"")</f>
        <v/>
      </c>
      <c r="AK100" s="368" t="str">
        <f>IF(AND('MAPA DE RIESGOS'!$AP567="Media",'MAPA DE RIESGOS'!$AR567="Menor"),CONCATENATE("R",'MAPA DE RIESGOS'!$H567,"C",'MAPA DE RIESGOS'!$AF567),"")</f>
        <v/>
      </c>
      <c r="AL100" s="368" t="str">
        <f>IF(AND('MAPA DE RIESGOS'!$AP568="Media",'MAPA DE RIESGOS'!$AR568="Menor"),CONCATENATE("R",'MAPA DE RIESGOS'!$H568,"C",'MAPA DE RIESGOS'!$AF568),"")</f>
        <v/>
      </c>
      <c r="AM100" s="368" t="str">
        <f>IF(AND('MAPA DE RIESGOS'!$AP569="Media",'MAPA DE RIESGOS'!$AR569="Menor"),CONCATENATE("R",'MAPA DE RIESGOS'!$H569,"C",'MAPA DE RIESGOS'!$AF569),"")</f>
        <v/>
      </c>
      <c r="AN100" s="368" t="str">
        <f>IF(AND('MAPA DE RIESGOS'!$AP570="Media",'MAPA DE RIESGOS'!$AR570="Menor"),CONCATENATE("R",'MAPA DE RIESGOS'!$H570,"C",'MAPA DE RIESGOS'!$AF570),"")</f>
        <v/>
      </c>
      <c r="AO100" s="368" t="str">
        <f>IF(AND('MAPA DE RIESGOS'!$AP571="Media",'MAPA DE RIESGOS'!$AR571="Menor"),CONCATENATE("R",'MAPA DE RIESGOS'!$H571,"C",'MAPA DE RIESGOS'!$AF571),"")</f>
        <v/>
      </c>
      <c r="AP100" s="368" t="str">
        <f>IF(AND('MAPA DE RIESGOS'!$AP572="Media",'MAPA DE RIESGOS'!$AR572="Menor"),CONCATENATE("R",'MAPA DE RIESGOS'!$H572,"C",'MAPA DE RIESGOS'!$AF572),"")</f>
        <v/>
      </c>
      <c r="AQ100" s="368" t="str">
        <f>IF(AND('MAPA DE RIESGOS'!$AP573="Media",'MAPA DE RIESGOS'!$AR573="Menor"),CONCATENATE("R",'MAPA DE RIESGOS'!$H573,"C",'MAPA DE RIESGOS'!$AF573),"")</f>
        <v/>
      </c>
      <c r="AR100" s="368" t="str">
        <f>IF(AND('MAPA DE RIESGOS'!$AP574="Media",'MAPA DE RIESGOS'!$AR574="Menor"),CONCATENATE("R",'MAPA DE RIESGOS'!$H574,"C",'MAPA DE RIESGOS'!$AF574),"")</f>
        <v/>
      </c>
      <c r="AS100" s="368" t="str">
        <f>IF(AND('MAPA DE RIESGOS'!$AP575="Media",'MAPA DE RIESGOS'!$AR575="Menor"),CONCATENATE("R",'MAPA DE RIESGOS'!$H575,"C",'MAPA DE RIESGOS'!$AF575),"")</f>
        <v/>
      </c>
      <c r="AT100" s="367" t="str">
        <f>IF(AND('MAPA DE RIESGOS'!$AP558="Media",'MAPA DE RIESGOS'!$AR558="Moderado"),CONCATENATE("R",'MAPA DE RIESGOS'!$H558,"C",'MAPA DE RIESGOS'!$AF558),"")</f>
        <v/>
      </c>
      <c r="AU100" s="368" t="str">
        <f>IF(AND('MAPA DE RIESGOS'!$AP559="Media",'MAPA DE RIESGOS'!$AR559="Moderado"),CONCATENATE("R",'MAPA DE RIESGOS'!$H559,"C",'MAPA DE RIESGOS'!$AF559),"")</f>
        <v/>
      </c>
      <c r="AV100" s="368" t="str">
        <f>IF(AND('MAPA DE RIESGOS'!$AP560="Media",'MAPA DE RIESGOS'!$AR560="Moderado"),CONCATENATE("R",'MAPA DE RIESGOS'!$H560,"C",'MAPA DE RIESGOS'!$AF560),"")</f>
        <v/>
      </c>
      <c r="AW100" s="368" t="str">
        <f>IF(AND('MAPA DE RIESGOS'!$AP561="Media",'MAPA DE RIESGOS'!$AR561="Moderado"),CONCATENATE("R",'MAPA DE RIESGOS'!$H561,"C",'MAPA DE RIESGOS'!$AF561),"")</f>
        <v/>
      </c>
      <c r="AX100" s="368" t="str">
        <f>IF(AND('MAPA DE RIESGOS'!$AP562="Media",'MAPA DE RIESGOS'!$AR562="Moderado"),CONCATENATE("R",'MAPA DE RIESGOS'!$H562,"C",'MAPA DE RIESGOS'!$AF562),"")</f>
        <v/>
      </c>
      <c r="AY100" s="368" t="str">
        <f>IF(AND('MAPA DE RIESGOS'!$AP563="Media",'MAPA DE RIESGOS'!$AR563="Moderado"),CONCATENATE("R",'MAPA DE RIESGOS'!$H563,"C",'MAPA DE RIESGOS'!$AF563),"")</f>
        <v/>
      </c>
      <c r="AZ100" s="368" t="str">
        <f>IF(AND('MAPA DE RIESGOS'!$AP564="Media",'MAPA DE RIESGOS'!$AR564="Moderado"),CONCATENATE("R",'MAPA DE RIESGOS'!$H564,"C",'MAPA DE RIESGOS'!$AF564),"")</f>
        <v/>
      </c>
      <c r="BA100" s="368" t="str">
        <f>IF(AND('MAPA DE RIESGOS'!$AP565="Media",'MAPA DE RIESGOS'!$AR565="Moderado"),CONCATENATE("R",'MAPA DE RIESGOS'!$H565,"C",'MAPA DE RIESGOS'!$AF565),"")</f>
        <v/>
      </c>
      <c r="BB100" s="368" t="str">
        <f>IF(AND('MAPA DE RIESGOS'!$AP566="Media",'MAPA DE RIESGOS'!$AR566="Moderado"),CONCATENATE("R",'MAPA DE RIESGOS'!$H566,"C",'MAPA DE RIESGOS'!$AF566),"")</f>
        <v/>
      </c>
      <c r="BC100" s="368" t="str">
        <f>IF(AND('MAPA DE RIESGOS'!$AP567="Media",'MAPA DE RIESGOS'!$AR567="Moderado"),CONCATENATE("R",'MAPA DE RIESGOS'!$H567,"C",'MAPA DE RIESGOS'!$AF567),"")</f>
        <v/>
      </c>
      <c r="BD100" s="368" t="str">
        <f>IF(AND('MAPA DE RIESGOS'!$AP568="Media",'MAPA DE RIESGOS'!$AR568="Moderado"),CONCATENATE("R",'MAPA DE RIESGOS'!$H568,"C",'MAPA DE RIESGOS'!$AF568),"")</f>
        <v/>
      </c>
      <c r="BE100" s="368" t="str">
        <f>IF(AND('MAPA DE RIESGOS'!$AP569="Media",'MAPA DE RIESGOS'!$AR569="Moderado"),CONCATENATE("R",'MAPA DE RIESGOS'!$H569,"C",'MAPA DE RIESGOS'!$AF569),"")</f>
        <v/>
      </c>
      <c r="BF100" s="368" t="str">
        <f>IF(AND('MAPA DE RIESGOS'!$AP570="Media",'MAPA DE RIESGOS'!$AR570="Moderado"),CONCATENATE("R",'MAPA DE RIESGOS'!$H570,"C",'MAPA DE RIESGOS'!$AF570),"")</f>
        <v/>
      </c>
      <c r="BG100" s="368" t="str">
        <f>IF(AND('MAPA DE RIESGOS'!$AP571="Media",'MAPA DE RIESGOS'!$AR571="Moderado"),CONCATENATE("R",'MAPA DE RIESGOS'!$H571,"C",'MAPA DE RIESGOS'!$AF571),"")</f>
        <v/>
      </c>
      <c r="BH100" s="368" t="str">
        <f>IF(AND('MAPA DE RIESGOS'!$AP572="Media",'MAPA DE RIESGOS'!$AR572="Moderado"),CONCATENATE("R",'MAPA DE RIESGOS'!$H572,"C",'MAPA DE RIESGOS'!$AF572),"")</f>
        <v/>
      </c>
      <c r="BI100" s="368" t="str">
        <f>IF(AND('MAPA DE RIESGOS'!$AP573="Media",'MAPA DE RIESGOS'!$AR573="Moderado"),CONCATENATE("R",'MAPA DE RIESGOS'!$H573,"C",'MAPA DE RIESGOS'!$AF573),"")</f>
        <v/>
      </c>
      <c r="BJ100" s="368" t="str">
        <f>IF(AND('MAPA DE RIESGOS'!$AP574="Media",'MAPA DE RIESGOS'!$AR574="Moderado"),CONCATENATE("R",'MAPA DE RIESGOS'!$H574,"C",'MAPA DE RIESGOS'!$AF574),"")</f>
        <v/>
      </c>
      <c r="BK100" s="369" t="str">
        <f>IF(AND('MAPA DE RIESGOS'!$AP575="Media",'MAPA DE RIESGOS'!$AR575="Moderado"),CONCATENATE("R",'MAPA DE RIESGOS'!$H575,"C",'MAPA DE RIESGOS'!$AF575),"")</f>
        <v/>
      </c>
      <c r="BL100" s="355" t="str">
        <f>IF(AND('MAPA DE RIESGOS'!$AP558="Media",'MAPA DE RIESGOS'!$AR558="Mayor"),CONCATENATE("R",'MAPA DE RIESGOS'!$H558,"C",'MAPA DE RIESGOS'!$AF558),"")</f>
        <v/>
      </c>
      <c r="BM100" s="355" t="str">
        <f>IF(AND('MAPA DE RIESGOS'!$AP559="Media",'MAPA DE RIESGOS'!$AR559="Mayor"),CONCATENATE("R",'MAPA DE RIESGOS'!$H559,"C",'MAPA DE RIESGOS'!$AF559),"")</f>
        <v/>
      </c>
      <c r="BN100" s="355" t="str">
        <f>IF(AND('MAPA DE RIESGOS'!$AP560="Media",'MAPA DE RIESGOS'!$AR560="Mayor"),CONCATENATE("R",'MAPA DE RIESGOS'!$H560,"C",'MAPA DE RIESGOS'!$AF560),"")</f>
        <v/>
      </c>
      <c r="BO100" s="355" t="str">
        <f>IF(AND('MAPA DE RIESGOS'!$AP561="Media",'MAPA DE RIESGOS'!$AR561="Mayor"),CONCATENATE("R",'MAPA DE RIESGOS'!$H561,"C",'MAPA DE RIESGOS'!$AF561),"")</f>
        <v/>
      </c>
      <c r="BP100" s="355" t="str">
        <f>IF(AND('MAPA DE RIESGOS'!$AP562="Media",'MAPA DE RIESGOS'!$AR562="Mayor"),CONCATENATE("R",'MAPA DE RIESGOS'!$H562,"C",'MAPA DE RIESGOS'!$AF562),"")</f>
        <v/>
      </c>
      <c r="BQ100" s="355" t="str">
        <f>IF(AND('MAPA DE RIESGOS'!$AP563="Media",'MAPA DE RIESGOS'!$AR563="Mayor"),CONCATENATE("R",'MAPA DE RIESGOS'!$H563,"C",'MAPA DE RIESGOS'!$AF563),"")</f>
        <v/>
      </c>
      <c r="BR100" s="355" t="str">
        <f>IF(AND('MAPA DE RIESGOS'!$AP564="Media",'MAPA DE RIESGOS'!$AR564="Mayor"),CONCATENATE("R",'MAPA DE RIESGOS'!$H564,"C",'MAPA DE RIESGOS'!$AF564),"")</f>
        <v/>
      </c>
      <c r="BS100" s="355" t="str">
        <f>IF(AND('MAPA DE RIESGOS'!$AP565="Media",'MAPA DE RIESGOS'!$AR565="Mayor"),CONCATENATE("R",'MAPA DE RIESGOS'!$H565,"C",'MAPA DE RIESGOS'!$AF565),"")</f>
        <v/>
      </c>
      <c r="BT100" s="355" t="str">
        <f>IF(AND('MAPA DE RIESGOS'!$AP566="Media",'MAPA DE RIESGOS'!$AR566="Mayor"),CONCATENATE("R",'MAPA DE RIESGOS'!$H566,"C",'MAPA DE RIESGOS'!$AF566),"")</f>
        <v/>
      </c>
      <c r="BU100" s="355" t="str">
        <f>IF(AND('MAPA DE RIESGOS'!$AP567="Media",'MAPA DE RIESGOS'!$AR567="Mayor"),CONCATENATE("R",'MAPA DE RIESGOS'!$H567,"C",'MAPA DE RIESGOS'!$AF567),"")</f>
        <v/>
      </c>
      <c r="BV100" s="355" t="str">
        <f>IF(AND('MAPA DE RIESGOS'!$AP568="Media",'MAPA DE RIESGOS'!$AR568="Mayor"),CONCATENATE("R",'MAPA DE RIESGOS'!$H568,"C",'MAPA DE RIESGOS'!$AF568),"")</f>
        <v/>
      </c>
      <c r="BW100" s="355" t="str">
        <f>IF(AND('MAPA DE RIESGOS'!$AP569="Media",'MAPA DE RIESGOS'!$AR569="Mayor"),CONCATENATE("R",'MAPA DE RIESGOS'!$H569,"C",'MAPA DE RIESGOS'!$AF569),"")</f>
        <v/>
      </c>
      <c r="BX100" s="355" t="str">
        <f>IF(AND('MAPA DE RIESGOS'!$AP570="Media",'MAPA DE RIESGOS'!$AR570="Mayor"),CONCATENATE("R",'MAPA DE RIESGOS'!$H570,"C",'MAPA DE RIESGOS'!$AF570),"")</f>
        <v/>
      </c>
      <c r="BY100" s="355" t="str">
        <f>IF(AND('MAPA DE RIESGOS'!$AP571="Media",'MAPA DE RIESGOS'!$AR571="Mayor"),CONCATENATE("R",'MAPA DE RIESGOS'!$H571,"C",'MAPA DE RIESGOS'!$AF571),"")</f>
        <v/>
      </c>
      <c r="BZ100" s="355" t="str">
        <f>IF(AND('MAPA DE RIESGOS'!$AP572="Media",'MAPA DE RIESGOS'!$AR572="Mayor"),CONCATENATE("R",'MAPA DE RIESGOS'!$H572,"C",'MAPA DE RIESGOS'!$AF572),"")</f>
        <v/>
      </c>
      <c r="CA100" s="355" t="str">
        <f>IF(AND('MAPA DE RIESGOS'!$AP573="Media",'MAPA DE RIESGOS'!$AR573="Mayor"),CONCATENATE("R",'MAPA DE RIESGOS'!$H573,"C",'MAPA DE RIESGOS'!$AF573),"")</f>
        <v/>
      </c>
      <c r="CB100" s="355" t="str">
        <f>IF(AND('MAPA DE RIESGOS'!$AP574="Media",'MAPA DE RIESGOS'!$AR574="Mayor"),CONCATENATE("R",'MAPA DE RIESGOS'!$H574,"C",'MAPA DE RIESGOS'!$AF574),"")</f>
        <v/>
      </c>
      <c r="CC100" s="356" t="str">
        <f>IF(AND('MAPA DE RIESGOS'!$AP575="Media",'MAPA DE RIESGOS'!$AR575="Mayor"),CONCATENATE("R",'MAPA DE RIESGOS'!$H575,"C",'MAPA DE RIESGOS'!$AF575),"")</f>
        <v/>
      </c>
      <c r="CD100" s="357" t="str">
        <f>IF(AND('MAPA DE RIESGOS'!$AP558="Media",'MAPA DE RIESGOS'!$AR558="Catastrófico"),CONCATENATE("R",'MAPA DE RIESGOS'!$H558,"C",'MAPA DE RIESGOS'!$AF558),"")</f>
        <v/>
      </c>
      <c r="CE100" s="357" t="str">
        <f>IF(AND('MAPA DE RIESGOS'!$AP559="Media",'MAPA DE RIESGOS'!$AR559="Catastrófico"),CONCATENATE("R",'MAPA DE RIESGOS'!$H559,"C",'MAPA DE RIESGOS'!$AF559),"")</f>
        <v/>
      </c>
      <c r="CF100" s="357" t="str">
        <f>IF(AND('MAPA DE RIESGOS'!$AP560="Media",'MAPA DE RIESGOS'!$AR560="Catastrófico"),CONCATENATE("R",'MAPA DE RIESGOS'!$H560,"C",'MAPA DE RIESGOS'!$AF560),"")</f>
        <v/>
      </c>
      <c r="CG100" s="357" t="str">
        <f>IF(AND('MAPA DE RIESGOS'!$AP561="Media",'MAPA DE RIESGOS'!$AR561="Catastrófico"),CONCATENATE("R",'MAPA DE RIESGOS'!$H561,"C",'MAPA DE RIESGOS'!$AF561),"")</f>
        <v/>
      </c>
      <c r="CH100" s="357" t="str">
        <f>IF(AND('MAPA DE RIESGOS'!$AP562="Media",'MAPA DE RIESGOS'!$AR562="Catastrófico"),CONCATENATE("R",'MAPA DE RIESGOS'!$H562,"C",'MAPA DE RIESGOS'!$AF562),"")</f>
        <v/>
      </c>
      <c r="CI100" s="357" t="str">
        <f>IF(AND('MAPA DE RIESGOS'!$AP563="Media",'MAPA DE RIESGOS'!$AR563="Catastrófico"),CONCATENATE("R",'MAPA DE RIESGOS'!$H563,"C",'MAPA DE RIESGOS'!$AF563),"")</f>
        <v/>
      </c>
      <c r="CJ100" s="357" t="str">
        <f>IF(AND('MAPA DE RIESGOS'!$AP564="Media",'MAPA DE RIESGOS'!$AR564="Catastrófico"),CONCATENATE("R",'MAPA DE RIESGOS'!$H564,"C",'MAPA DE RIESGOS'!$AF564),"")</f>
        <v/>
      </c>
      <c r="CK100" s="357" t="str">
        <f>IF(AND('MAPA DE RIESGOS'!$AP565="Media",'MAPA DE RIESGOS'!$AR565="Catastrófico"),CONCATENATE("R",'MAPA DE RIESGOS'!$H565,"C",'MAPA DE RIESGOS'!$AF565),"")</f>
        <v/>
      </c>
      <c r="CL100" s="357" t="str">
        <f>IF(AND('MAPA DE RIESGOS'!$AP566="Media",'MAPA DE RIESGOS'!$AR566="Catastrófico"),CONCATENATE("R",'MAPA DE RIESGOS'!$H566,"C",'MAPA DE RIESGOS'!$AF566),"")</f>
        <v/>
      </c>
      <c r="CM100" s="357" t="str">
        <f>IF(AND('MAPA DE RIESGOS'!$AP567="Media",'MAPA DE RIESGOS'!$AR567="Catastrófico"),CONCATENATE("R",'MAPA DE RIESGOS'!$H567,"C",'MAPA DE RIESGOS'!$AF567),"")</f>
        <v/>
      </c>
      <c r="CN100" s="357" t="str">
        <f>IF(AND('MAPA DE RIESGOS'!$AP568="Media",'MAPA DE RIESGOS'!$AR568="Catastrófico"),CONCATENATE("R",'MAPA DE RIESGOS'!$H568,"C",'MAPA DE RIESGOS'!$AF568),"")</f>
        <v/>
      </c>
      <c r="CO100" s="357" t="str">
        <f>IF(AND('MAPA DE RIESGOS'!$AP569="Media",'MAPA DE RIESGOS'!$AR569="Catastrófico"),CONCATENATE("R",'MAPA DE RIESGOS'!$H569,"C",'MAPA DE RIESGOS'!$AF569),"")</f>
        <v/>
      </c>
      <c r="CP100" s="357" t="str">
        <f>IF(AND('MAPA DE RIESGOS'!$AP570="Media",'MAPA DE RIESGOS'!$AR570="Catastrófico"),CONCATENATE("R",'MAPA DE RIESGOS'!$H570,"C",'MAPA DE RIESGOS'!$AF570),"")</f>
        <v/>
      </c>
      <c r="CQ100" s="357" t="str">
        <f>IF(AND('MAPA DE RIESGOS'!$AP571="Media",'MAPA DE RIESGOS'!$AR571="Catastrófico"),CONCATENATE("R",'MAPA DE RIESGOS'!$H571,"C",'MAPA DE RIESGOS'!$AF571),"")</f>
        <v/>
      </c>
      <c r="CR100" s="357" t="str">
        <f>IF(AND('MAPA DE RIESGOS'!$AP572="Media",'MAPA DE RIESGOS'!$AR572="Catastrófico"),CONCATENATE("R",'MAPA DE RIESGOS'!$H572,"C",'MAPA DE RIESGOS'!$AF572),"")</f>
        <v/>
      </c>
      <c r="CS100" s="357" t="str">
        <f>IF(AND('MAPA DE RIESGOS'!$AP573="Media",'MAPA DE RIESGOS'!$AR573="Catastrófico"),CONCATENATE("R",'MAPA DE RIESGOS'!$H573,"C",'MAPA DE RIESGOS'!$AF573),"")</f>
        <v/>
      </c>
      <c r="CT100" s="357" t="str">
        <f>IF(AND('MAPA DE RIESGOS'!$AP574="Media",'MAPA DE RIESGOS'!$AR574="Catastrófico"),CONCATENATE("R",'MAPA DE RIESGOS'!$H574,"C",'MAPA DE RIESGOS'!$AF574),"")</f>
        <v/>
      </c>
      <c r="CU100" s="358" t="str">
        <f>IF(AND('MAPA DE RIESGOS'!$AP575="Media",'MAPA DE RIESGOS'!$AR575="Catastrófico"),CONCATENATE("R",'MAPA DE RIESGOS'!$H575,"C",'MAPA DE RIESGOS'!$AF575),"")</f>
        <v/>
      </c>
      <c r="CV100" s="67"/>
      <c r="CW100" s="906"/>
      <c r="CX100" s="907"/>
      <c r="CY100" s="907"/>
      <c r="CZ100" s="907"/>
      <c r="DA100" s="907"/>
      <c r="DB100" s="908"/>
    </row>
    <row r="101" spans="2:106" ht="32.5" customHeight="1">
      <c r="B101" s="893"/>
      <c r="C101" s="893"/>
      <c r="D101" s="894"/>
      <c r="E101" s="882"/>
      <c r="F101" s="883"/>
      <c r="G101" s="883"/>
      <c r="H101" s="883"/>
      <c r="I101" s="884"/>
      <c r="J101" s="367" t="str">
        <f>IF(AND('MAPA DE RIESGOS'!$AP576="Media",'MAPA DE RIESGOS'!$AR576="Leve"),CONCATENATE("R",'MAPA DE RIESGOS'!$H576,"C",'MAPA DE RIESGOS'!$AF576),"")</f>
        <v/>
      </c>
      <c r="K101" s="368" t="str">
        <f>IF(AND('MAPA DE RIESGOS'!$AP577="Media",'MAPA DE RIESGOS'!$AR577="Leve"),CONCATENATE("R",'MAPA DE RIESGOS'!$H577,"C",'MAPA DE RIESGOS'!$AF577),"")</f>
        <v/>
      </c>
      <c r="L101" s="368" t="str">
        <f>IF(AND('MAPA DE RIESGOS'!$AP578="Media",'MAPA DE RIESGOS'!$AR578="Leve"),CONCATENATE("R",'MAPA DE RIESGOS'!$H578,"C",'MAPA DE RIESGOS'!$AF578),"")</f>
        <v/>
      </c>
      <c r="M101" s="368" t="str">
        <f>IF(AND('MAPA DE RIESGOS'!$AP579="Media",'MAPA DE RIESGOS'!$AR579="Leve"),CONCATENATE("R",'MAPA DE RIESGOS'!$H579,"C",'MAPA DE RIESGOS'!$AF579),"")</f>
        <v/>
      </c>
      <c r="N101" s="368" t="str">
        <f>IF(AND('MAPA DE RIESGOS'!$AP580="Media",'MAPA DE RIESGOS'!$AR580="Leve"),CONCATENATE("R",'MAPA DE RIESGOS'!$H580,"C",'MAPA DE RIESGOS'!$AF580),"")</f>
        <v/>
      </c>
      <c r="O101" s="368" t="str">
        <f>IF(AND('MAPA DE RIESGOS'!$AP581="Media",'MAPA DE RIESGOS'!$AR581="Leve"),CONCATENATE("R",'MAPA DE RIESGOS'!$H581,"C",'MAPA DE RIESGOS'!$AF581),"")</f>
        <v/>
      </c>
      <c r="P101" s="368" t="str">
        <f>IF(AND('MAPA DE RIESGOS'!$AP582="Media",'MAPA DE RIESGOS'!$AR582="Leve"),CONCATENATE("R",'MAPA DE RIESGOS'!$H582,"C",'MAPA DE RIESGOS'!$AF582),"")</f>
        <v/>
      </c>
      <c r="Q101" s="368" t="str">
        <f>IF(AND('MAPA DE RIESGOS'!$AP583="Media",'MAPA DE RIESGOS'!$AR583="Leve"),CONCATENATE("R",'MAPA DE RIESGOS'!$H583,"C",'MAPA DE RIESGOS'!$AF583),"")</f>
        <v/>
      </c>
      <c r="R101" s="368" t="str">
        <f>IF(AND('MAPA DE RIESGOS'!$AP584="Media",'MAPA DE RIESGOS'!$AR584="Leve"),CONCATENATE("R",'MAPA DE RIESGOS'!$H584,"C",'MAPA DE RIESGOS'!$AF584),"")</f>
        <v/>
      </c>
      <c r="S101" s="368" t="str">
        <f>IF(AND('MAPA DE RIESGOS'!$AP585="Media",'MAPA DE RIESGOS'!$AR585="Leve"),CONCATENATE("R",'MAPA DE RIESGOS'!$H585,"C",'MAPA DE RIESGOS'!$AF585),"")</f>
        <v/>
      </c>
      <c r="T101" s="368" t="str">
        <f>IF(AND('MAPA DE RIESGOS'!$AP586="Media",'MAPA DE RIESGOS'!$AR586="Leve"),CONCATENATE("R",'MAPA DE RIESGOS'!$H586,"C",'MAPA DE RIESGOS'!$AF586),"")</f>
        <v/>
      </c>
      <c r="U101" s="368" t="str">
        <f>IF(AND('MAPA DE RIESGOS'!$AP587="Media",'MAPA DE RIESGOS'!$AR587="Leve"),CONCATENATE("R",'MAPA DE RIESGOS'!$H587,"C",'MAPA DE RIESGOS'!$AF587),"")</f>
        <v/>
      </c>
      <c r="V101" s="368" t="str">
        <f>IF(AND('MAPA DE RIESGOS'!$AP588="Media",'MAPA DE RIESGOS'!$AR588="Leve"),CONCATENATE("R",'MAPA DE RIESGOS'!$H588,"C",'MAPA DE RIESGOS'!$AF588),"")</f>
        <v/>
      </c>
      <c r="W101" s="368" t="str">
        <f>IF(AND('MAPA DE RIESGOS'!$AP589="Media",'MAPA DE RIESGOS'!$AR589="Leve"),CONCATENATE("R",'MAPA DE RIESGOS'!$H589,"C",'MAPA DE RIESGOS'!$AF589),"")</f>
        <v/>
      </c>
      <c r="X101" s="368" t="str">
        <f>IF(AND('MAPA DE RIESGOS'!$AP590="Media",'MAPA DE RIESGOS'!$AR590="Leve"),CONCATENATE("R",'MAPA DE RIESGOS'!$H590,"C",'MAPA DE RIESGOS'!$AF590),"")</f>
        <v/>
      </c>
      <c r="Y101" s="368" t="str">
        <f>IF(AND('MAPA DE RIESGOS'!$AP591="Media",'MAPA DE RIESGOS'!$AR591="Leve"),CONCATENATE("R",'MAPA DE RIESGOS'!$H591,"C",'MAPA DE RIESGOS'!$AF591),"")</f>
        <v/>
      </c>
      <c r="Z101" s="368" t="str">
        <f>IF(AND('MAPA DE RIESGOS'!$AP592="Media",'MAPA DE RIESGOS'!$AR592="Leve"),CONCATENATE("R",'MAPA DE RIESGOS'!$H592,"C",'MAPA DE RIESGOS'!$AF592),"")</f>
        <v/>
      </c>
      <c r="AA101" s="368" t="str">
        <f>IF(AND('MAPA DE RIESGOS'!$AP593="Media",'MAPA DE RIESGOS'!$AR593="Leve"),CONCATENATE("R",'MAPA DE RIESGOS'!$H593,"C",'MAPA DE RIESGOS'!$AF593),"")</f>
        <v/>
      </c>
      <c r="AB101" s="367" t="str">
        <f>IF(AND('MAPA DE RIESGOS'!$AP576="Media",'MAPA DE RIESGOS'!$AR576="Menor"),CONCATENATE("R",'MAPA DE RIESGOS'!$H576,"C",'MAPA DE RIESGOS'!$AF576),"")</f>
        <v/>
      </c>
      <c r="AC101" s="368" t="str">
        <f>IF(AND('MAPA DE RIESGOS'!$AP577="Media",'MAPA DE RIESGOS'!$AR577="Menor"),CONCATENATE("R",'MAPA DE RIESGOS'!$H577,"C",'MAPA DE RIESGOS'!$AF577),"")</f>
        <v/>
      </c>
      <c r="AD101" s="368" t="str">
        <f>IF(AND('MAPA DE RIESGOS'!$AP578="Media",'MAPA DE RIESGOS'!$AR578="Menor"),CONCATENATE("R",'MAPA DE RIESGOS'!$H578,"C",'MAPA DE RIESGOS'!$AF578),"")</f>
        <v/>
      </c>
      <c r="AE101" s="368" t="str">
        <f>IF(AND('MAPA DE RIESGOS'!$AP579="Media",'MAPA DE RIESGOS'!$AR579="Menor"),CONCATENATE("R",'MAPA DE RIESGOS'!$H579,"C",'MAPA DE RIESGOS'!$AF579),"")</f>
        <v/>
      </c>
      <c r="AF101" s="368" t="str">
        <f>IF(AND('MAPA DE RIESGOS'!$AP580="Media",'MAPA DE RIESGOS'!$AR580="Menor"),CONCATENATE("R",'MAPA DE RIESGOS'!$H580,"C",'MAPA DE RIESGOS'!$AF580),"")</f>
        <v/>
      </c>
      <c r="AG101" s="368" t="str">
        <f>IF(AND('MAPA DE RIESGOS'!$AP581="Media",'MAPA DE RIESGOS'!$AR581="Menor"),CONCATENATE("R",'MAPA DE RIESGOS'!$H581,"C",'MAPA DE RIESGOS'!$AF581),"")</f>
        <v/>
      </c>
      <c r="AH101" s="368" t="str">
        <f>IF(AND('MAPA DE RIESGOS'!$AP582="Media",'MAPA DE RIESGOS'!$AR582="Menor"),CONCATENATE("R",'MAPA DE RIESGOS'!$H582,"C",'MAPA DE RIESGOS'!$AF582),"")</f>
        <v/>
      </c>
      <c r="AI101" s="368" t="str">
        <f>IF(AND('MAPA DE RIESGOS'!$AP583="Media",'MAPA DE RIESGOS'!$AR583="Menor"),CONCATENATE("R",'MAPA DE RIESGOS'!$H583,"C",'MAPA DE RIESGOS'!$AF583),"")</f>
        <v/>
      </c>
      <c r="AJ101" s="368" t="str">
        <f>IF(AND('MAPA DE RIESGOS'!$AP584="Media",'MAPA DE RIESGOS'!$AR584="Menor"),CONCATENATE("R",'MAPA DE RIESGOS'!$H584,"C",'MAPA DE RIESGOS'!$AF584),"")</f>
        <v/>
      </c>
      <c r="AK101" s="368" t="str">
        <f>IF(AND('MAPA DE RIESGOS'!$AP585="Media",'MAPA DE RIESGOS'!$AR585="Menor"),CONCATENATE("R",'MAPA DE RIESGOS'!$H585,"C",'MAPA DE RIESGOS'!$AF585),"")</f>
        <v/>
      </c>
      <c r="AL101" s="368" t="str">
        <f>IF(AND('MAPA DE RIESGOS'!$AP586="Media",'MAPA DE RIESGOS'!$AR586="Menor"),CONCATENATE("R",'MAPA DE RIESGOS'!$H586,"C",'MAPA DE RIESGOS'!$AF586),"")</f>
        <v/>
      </c>
      <c r="AM101" s="368" t="str">
        <f>IF(AND('MAPA DE RIESGOS'!$AP587="Media",'MAPA DE RIESGOS'!$AR587="Menor"),CONCATENATE("R",'MAPA DE RIESGOS'!$H587,"C",'MAPA DE RIESGOS'!$AF587),"")</f>
        <v/>
      </c>
      <c r="AN101" s="368" t="str">
        <f>IF(AND('MAPA DE RIESGOS'!$AP588="Media",'MAPA DE RIESGOS'!$AR588="Menor"),CONCATENATE("R",'MAPA DE RIESGOS'!$H588,"C",'MAPA DE RIESGOS'!$AF588),"")</f>
        <v/>
      </c>
      <c r="AO101" s="368" t="str">
        <f>IF(AND('MAPA DE RIESGOS'!$AP589="Media",'MAPA DE RIESGOS'!$AR589="Menor"),CONCATENATE("R",'MAPA DE RIESGOS'!$H589,"C",'MAPA DE RIESGOS'!$AF589),"")</f>
        <v/>
      </c>
      <c r="AP101" s="368" t="str">
        <f>IF(AND('MAPA DE RIESGOS'!$AP590="Media",'MAPA DE RIESGOS'!$AR590="Menor"),CONCATENATE("R",'MAPA DE RIESGOS'!$H590,"C",'MAPA DE RIESGOS'!$AF590),"")</f>
        <v/>
      </c>
      <c r="AQ101" s="368" t="str">
        <f>IF(AND('MAPA DE RIESGOS'!$AP591="Media",'MAPA DE RIESGOS'!$AR591="Menor"),CONCATENATE("R",'MAPA DE RIESGOS'!$H591,"C",'MAPA DE RIESGOS'!$AF591),"")</f>
        <v/>
      </c>
      <c r="AR101" s="368" t="str">
        <f>IF(AND('MAPA DE RIESGOS'!$AP592="Media",'MAPA DE RIESGOS'!$AR592="Menor"),CONCATENATE("R",'MAPA DE RIESGOS'!$H592,"C",'MAPA DE RIESGOS'!$AF592),"")</f>
        <v/>
      </c>
      <c r="AS101" s="368" t="str">
        <f>IF(AND('MAPA DE RIESGOS'!$AP593="Media",'MAPA DE RIESGOS'!$AR593="Menor"),CONCATENATE("R",'MAPA DE RIESGOS'!$H593,"C",'MAPA DE RIESGOS'!$AF593),"")</f>
        <v/>
      </c>
      <c r="AT101" s="367" t="str">
        <f>IF(AND('MAPA DE RIESGOS'!$AP576="Media",'MAPA DE RIESGOS'!$AR576="Moderado"),CONCATENATE("R",'MAPA DE RIESGOS'!$H576,"C",'MAPA DE RIESGOS'!$AF576),"")</f>
        <v/>
      </c>
      <c r="AU101" s="368" t="str">
        <f>IF(AND('MAPA DE RIESGOS'!$AP577="Media",'MAPA DE RIESGOS'!$AR577="Moderado"),CONCATENATE("R",'MAPA DE RIESGOS'!$H577,"C",'MAPA DE RIESGOS'!$AF577),"")</f>
        <v/>
      </c>
      <c r="AV101" s="368" t="str">
        <f>IF(AND('MAPA DE RIESGOS'!$AP578="Media",'MAPA DE RIESGOS'!$AR578="Moderado"),CONCATENATE("R",'MAPA DE RIESGOS'!$H578,"C",'MAPA DE RIESGOS'!$AF578),"")</f>
        <v/>
      </c>
      <c r="AW101" s="368" t="str">
        <f>IF(AND('MAPA DE RIESGOS'!$AP579="Media",'MAPA DE RIESGOS'!$AR579="Moderado"),CONCATENATE("R",'MAPA DE RIESGOS'!$H579,"C",'MAPA DE RIESGOS'!$AF579),"")</f>
        <v/>
      </c>
      <c r="AX101" s="368" t="str">
        <f>IF(AND('MAPA DE RIESGOS'!$AP580="Media",'MAPA DE RIESGOS'!$AR580="Moderado"),CONCATENATE("R",'MAPA DE RIESGOS'!$H580,"C",'MAPA DE RIESGOS'!$AF580),"")</f>
        <v/>
      </c>
      <c r="AY101" s="368" t="str">
        <f>IF(AND('MAPA DE RIESGOS'!$AP581="Media",'MAPA DE RIESGOS'!$AR581="Moderado"),CONCATENATE("R",'MAPA DE RIESGOS'!$H581,"C",'MAPA DE RIESGOS'!$AF581),"")</f>
        <v/>
      </c>
      <c r="AZ101" s="368" t="str">
        <f>IF(AND('MAPA DE RIESGOS'!$AP582="Media",'MAPA DE RIESGOS'!$AR582="Moderado"),CONCATENATE("R",'MAPA DE RIESGOS'!$H582,"C",'MAPA DE RIESGOS'!$AF582),"")</f>
        <v/>
      </c>
      <c r="BA101" s="368" t="str">
        <f>IF(AND('MAPA DE RIESGOS'!$AP583="Media",'MAPA DE RIESGOS'!$AR583="Moderado"),CONCATENATE("R",'MAPA DE RIESGOS'!$H583,"C",'MAPA DE RIESGOS'!$AF583),"")</f>
        <v/>
      </c>
      <c r="BB101" s="368" t="str">
        <f>IF(AND('MAPA DE RIESGOS'!$AP584="Media",'MAPA DE RIESGOS'!$AR584="Moderado"),CONCATENATE("R",'MAPA DE RIESGOS'!$H584,"C",'MAPA DE RIESGOS'!$AF584),"")</f>
        <v/>
      </c>
      <c r="BC101" s="368" t="str">
        <f>IF(AND('MAPA DE RIESGOS'!$AP585="Media",'MAPA DE RIESGOS'!$AR585="Moderado"),CONCATENATE("R",'MAPA DE RIESGOS'!$H585,"C",'MAPA DE RIESGOS'!$AF585),"")</f>
        <v/>
      </c>
      <c r="BD101" s="368" t="str">
        <f>IF(AND('MAPA DE RIESGOS'!$AP586="Media",'MAPA DE RIESGOS'!$AR586="Moderado"),CONCATENATE("R",'MAPA DE RIESGOS'!$H586,"C",'MAPA DE RIESGOS'!$AF586),"")</f>
        <v/>
      </c>
      <c r="BE101" s="368" t="str">
        <f>IF(AND('MAPA DE RIESGOS'!$AP587="Media",'MAPA DE RIESGOS'!$AR587="Moderado"),CONCATENATE("R",'MAPA DE RIESGOS'!$H587,"C",'MAPA DE RIESGOS'!$AF587),"")</f>
        <v/>
      </c>
      <c r="BF101" s="368" t="str">
        <f>IF(AND('MAPA DE RIESGOS'!$AP588="Media",'MAPA DE RIESGOS'!$AR588="Moderado"),CONCATENATE("R",'MAPA DE RIESGOS'!$H588,"C",'MAPA DE RIESGOS'!$AF588),"")</f>
        <v/>
      </c>
      <c r="BG101" s="368" t="str">
        <f>IF(AND('MAPA DE RIESGOS'!$AP589="Media",'MAPA DE RIESGOS'!$AR589="Moderado"),CONCATENATE("R",'MAPA DE RIESGOS'!$H589,"C",'MAPA DE RIESGOS'!$AF589),"")</f>
        <v/>
      </c>
      <c r="BH101" s="368" t="str">
        <f>IF(AND('MAPA DE RIESGOS'!$AP590="Media",'MAPA DE RIESGOS'!$AR590="Moderado"),CONCATENATE("R",'MAPA DE RIESGOS'!$H590,"C",'MAPA DE RIESGOS'!$AF590),"")</f>
        <v/>
      </c>
      <c r="BI101" s="368" t="str">
        <f>IF(AND('MAPA DE RIESGOS'!$AP591="Media",'MAPA DE RIESGOS'!$AR591="Moderado"),CONCATENATE("R",'MAPA DE RIESGOS'!$H591,"C",'MAPA DE RIESGOS'!$AF591),"")</f>
        <v/>
      </c>
      <c r="BJ101" s="368" t="str">
        <f>IF(AND('MAPA DE RIESGOS'!$AP592="Media",'MAPA DE RIESGOS'!$AR592="Moderado"),CONCATENATE("R",'MAPA DE RIESGOS'!$H592,"C",'MAPA DE RIESGOS'!$AF592),"")</f>
        <v/>
      </c>
      <c r="BK101" s="369" t="str">
        <f>IF(AND('MAPA DE RIESGOS'!$AP593="Media",'MAPA DE RIESGOS'!$AR593="Moderado"),CONCATENATE("R",'MAPA DE RIESGOS'!$H593,"C",'MAPA DE RIESGOS'!$AF593),"")</f>
        <v/>
      </c>
      <c r="BL101" s="355" t="str">
        <f>IF(AND('MAPA DE RIESGOS'!$AP576="Media",'MAPA DE RIESGOS'!$AR576="Mayor"),CONCATENATE("R",'MAPA DE RIESGOS'!$H576,"C",'MAPA DE RIESGOS'!$AF576),"")</f>
        <v/>
      </c>
      <c r="BM101" s="355" t="str">
        <f>IF(AND('MAPA DE RIESGOS'!$AP577="Media",'MAPA DE RIESGOS'!$AR577="Mayor"),CONCATENATE("R",'MAPA DE RIESGOS'!$H577,"C",'MAPA DE RIESGOS'!$AF577),"")</f>
        <v/>
      </c>
      <c r="BN101" s="355" t="str">
        <f>IF(AND('MAPA DE RIESGOS'!$AP578="Media",'MAPA DE RIESGOS'!$AR578="Mayor"),CONCATENATE("R",'MAPA DE RIESGOS'!$H578,"C",'MAPA DE RIESGOS'!$AF578),"")</f>
        <v/>
      </c>
      <c r="BO101" s="355" t="str">
        <f>IF(AND('MAPA DE RIESGOS'!$AP579="Media",'MAPA DE RIESGOS'!$AR579="Mayor"),CONCATENATE("R",'MAPA DE RIESGOS'!$H579,"C",'MAPA DE RIESGOS'!$AF579),"")</f>
        <v/>
      </c>
      <c r="BP101" s="355" t="str">
        <f>IF(AND('MAPA DE RIESGOS'!$AP580="Media",'MAPA DE RIESGOS'!$AR580="Mayor"),CONCATENATE("R",'MAPA DE RIESGOS'!$H580,"C",'MAPA DE RIESGOS'!$AF580),"")</f>
        <v/>
      </c>
      <c r="BQ101" s="355" t="str">
        <f>IF(AND('MAPA DE RIESGOS'!$AP581="Media",'MAPA DE RIESGOS'!$AR581="Mayor"),CONCATENATE("R",'MAPA DE RIESGOS'!$H581,"C",'MAPA DE RIESGOS'!$AF581),"")</f>
        <v/>
      </c>
      <c r="BR101" s="355" t="str">
        <f>IF(AND('MAPA DE RIESGOS'!$AP582="Media",'MAPA DE RIESGOS'!$AR582="Mayor"),CONCATENATE("R",'MAPA DE RIESGOS'!$H582,"C",'MAPA DE RIESGOS'!$AF582),"")</f>
        <v/>
      </c>
      <c r="BS101" s="355" t="str">
        <f>IF(AND('MAPA DE RIESGOS'!$AP583="Media",'MAPA DE RIESGOS'!$AR583="Mayor"),CONCATENATE("R",'MAPA DE RIESGOS'!$H583,"C",'MAPA DE RIESGOS'!$AF583),"")</f>
        <v/>
      </c>
      <c r="BT101" s="355" t="str">
        <f>IF(AND('MAPA DE RIESGOS'!$AP584="Media",'MAPA DE RIESGOS'!$AR584="Mayor"),CONCATENATE("R",'MAPA DE RIESGOS'!$H584,"C",'MAPA DE RIESGOS'!$AF584),"")</f>
        <v/>
      </c>
      <c r="BU101" s="355" t="str">
        <f>IF(AND('MAPA DE RIESGOS'!$AP585="Media",'MAPA DE RIESGOS'!$AR585="Mayor"),CONCATENATE("R",'MAPA DE RIESGOS'!$H585,"C",'MAPA DE RIESGOS'!$AF585),"")</f>
        <v/>
      </c>
      <c r="BV101" s="355" t="str">
        <f>IF(AND('MAPA DE RIESGOS'!$AP586="Media",'MAPA DE RIESGOS'!$AR586="Mayor"),CONCATENATE("R",'MAPA DE RIESGOS'!$H586,"C",'MAPA DE RIESGOS'!$AF586),"")</f>
        <v/>
      </c>
      <c r="BW101" s="355" t="str">
        <f>IF(AND('MAPA DE RIESGOS'!$AP587="Media",'MAPA DE RIESGOS'!$AR587="Mayor"),CONCATENATE("R",'MAPA DE RIESGOS'!$H587,"C",'MAPA DE RIESGOS'!$AF587),"")</f>
        <v/>
      </c>
      <c r="BX101" s="355" t="str">
        <f>IF(AND('MAPA DE RIESGOS'!$AP588="Media",'MAPA DE RIESGOS'!$AR588="Mayor"),CONCATENATE("R",'MAPA DE RIESGOS'!$H588,"C",'MAPA DE RIESGOS'!$AF588),"")</f>
        <v/>
      </c>
      <c r="BY101" s="355" t="str">
        <f>IF(AND('MAPA DE RIESGOS'!$AP589="Media",'MAPA DE RIESGOS'!$AR589="Mayor"),CONCATENATE("R",'MAPA DE RIESGOS'!$H589,"C",'MAPA DE RIESGOS'!$AF589),"")</f>
        <v/>
      </c>
      <c r="BZ101" s="355" t="str">
        <f>IF(AND('MAPA DE RIESGOS'!$AP590="Media",'MAPA DE RIESGOS'!$AR590="Mayor"),CONCATENATE("R",'MAPA DE RIESGOS'!$H590,"C",'MAPA DE RIESGOS'!$AF590),"")</f>
        <v/>
      </c>
      <c r="CA101" s="355" t="str">
        <f>IF(AND('MAPA DE RIESGOS'!$AP591="Media",'MAPA DE RIESGOS'!$AR591="Mayor"),CONCATENATE("R",'MAPA DE RIESGOS'!$H591,"C",'MAPA DE RIESGOS'!$AF591),"")</f>
        <v/>
      </c>
      <c r="CB101" s="355" t="str">
        <f>IF(AND('MAPA DE RIESGOS'!$AP592="Media",'MAPA DE RIESGOS'!$AR592="Mayor"),CONCATENATE("R",'MAPA DE RIESGOS'!$H592,"C",'MAPA DE RIESGOS'!$AF592),"")</f>
        <v/>
      </c>
      <c r="CC101" s="356" t="str">
        <f>IF(AND('MAPA DE RIESGOS'!$AP593="Media",'MAPA DE RIESGOS'!$AR593="Mayor"),CONCATENATE("R",'MAPA DE RIESGOS'!$H593,"C",'MAPA DE RIESGOS'!$AF593),"")</f>
        <v/>
      </c>
      <c r="CD101" s="357" t="str">
        <f>IF(AND('MAPA DE RIESGOS'!$AP576="Media",'MAPA DE RIESGOS'!$AR576="Catastrófico"),CONCATENATE("R",'MAPA DE RIESGOS'!$H576,"C",'MAPA DE RIESGOS'!$AF576),"")</f>
        <v/>
      </c>
      <c r="CE101" s="357" t="str">
        <f>IF(AND('MAPA DE RIESGOS'!$AP577="Media",'MAPA DE RIESGOS'!$AR577="Catastrófico"),CONCATENATE("R",'MAPA DE RIESGOS'!$H577,"C",'MAPA DE RIESGOS'!$AF577),"")</f>
        <v/>
      </c>
      <c r="CF101" s="357" t="str">
        <f>IF(AND('MAPA DE RIESGOS'!$AP578="Media",'MAPA DE RIESGOS'!$AR578="Catastrófico"),CONCATENATE("R",'MAPA DE RIESGOS'!$H578,"C",'MAPA DE RIESGOS'!$AF578),"")</f>
        <v/>
      </c>
      <c r="CG101" s="357" t="str">
        <f>IF(AND('MAPA DE RIESGOS'!$AP579="Media",'MAPA DE RIESGOS'!$AR579="Catastrófico"),CONCATENATE("R",'MAPA DE RIESGOS'!$H579,"C",'MAPA DE RIESGOS'!$AF579),"")</f>
        <v/>
      </c>
      <c r="CH101" s="357" t="str">
        <f>IF(AND('MAPA DE RIESGOS'!$AP580="Media",'MAPA DE RIESGOS'!$AR580="Catastrófico"),CONCATENATE("R",'MAPA DE RIESGOS'!$H580,"C",'MAPA DE RIESGOS'!$AF580),"")</f>
        <v/>
      </c>
      <c r="CI101" s="357" t="str">
        <f>IF(AND('MAPA DE RIESGOS'!$AP581="Media",'MAPA DE RIESGOS'!$AR581="Catastrófico"),CONCATENATE("R",'MAPA DE RIESGOS'!$H581,"C",'MAPA DE RIESGOS'!$AF581),"")</f>
        <v/>
      </c>
      <c r="CJ101" s="357" t="str">
        <f>IF(AND('MAPA DE RIESGOS'!$AP582="Media",'MAPA DE RIESGOS'!$AR582="Catastrófico"),CONCATENATE("R",'MAPA DE RIESGOS'!$H582,"C",'MAPA DE RIESGOS'!$AF582),"")</f>
        <v/>
      </c>
      <c r="CK101" s="357" t="str">
        <f>IF(AND('MAPA DE RIESGOS'!$AP583="Media",'MAPA DE RIESGOS'!$AR583="Catastrófico"),CONCATENATE("R",'MAPA DE RIESGOS'!$H583,"C",'MAPA DE RIESGOS'!$AF583),"")</f>
        <v/>
      </c>
      <c r="CL101" s="357" t="str">
        <f>IF(AND('MAPA DE RIESGOS'!$AP584="Media",'MAPA DE RIESGOS'!$AR584="Catastrófico"),CONCATENATE("R",'MAPA DE RIESGOS'!$H584,"C",'MAPA DE RIESGOS'!$AF584),"")</f>
        <v/>
      </c>
      <c r="CM101" s="357" t="str">
        <f>IF(AND('MAPA DE RIESGOS'!$AP585="Media",'MAPA DE RIESGOS'!$AR585="Catastrófico"),CONCATENATE("R",'MAPA DE RIESGOS'!$H585,"C",'MAPA DE RIESGOS'!$AF585),"")</f>
        <v/>
      </c>
      <c r="CN101" s="357" t="str">
        <f>IF(AND('MAPA DE RIESGOS'!$AP586="Media",'MAPA DE RIESGOS'!$AR586="Catastrófico"),CONCATENATE("R",'MAPA DE RIESGOS'!$H586,"C",'MAPA DE RIESGOS'!$AF586),"")</f>
        <v/>
      </c>
      <c r="CO101" s="357" t="str">
        <f>IF(AND('MAPA DE RIESGOS'!$AP587="Media",'MAPA DE RIESGOS'!$AR587="Catastrófico"),CONCATENATE("R",'MAPA DE RIESGOS'!$H587,"C",'MAPA DE RIESGOS'!$AF587),"")</f>
        <v/>
      </c>
      <c r="CP101" s="357" t="str">
        <f>IF(AND('MAPA DE RIESGOS'!$AP588="Media",'MAPA DE RIESGOS'!$AR588="Catastrófico"),CONCATENATE("R",'MAPA DE RIESGOS'!$H588,"C",'MAPA DE RIESGOS'!$AF588),"")</f>
        <v/>
      </c>
      <c r="CQ101" s="357" t="str">
        <f>IF(AND('MAPA DE RIESGOS'!$AP589="Media",'MAPA DE RIESGOS'!$AR589="Catastrófico"),CONCATENATE("R",'MAPA DE RIESGOS'!$H589,"C",'MAPA DE RIESGOS'!$AF589),"")</f>
        <v/>
      </c>
      <c r="CR101" s="357" t="str">
        <f>IF(AND('MAPA DE RIESGOS'!$AP590="Media",'MAPA DE RIESGOS'!$AR590="Catastrófico"),CONCATENATE("R",'MAPA DE RIESGOS'!$H590,"C",'MAPA DE RIESGOS'!$AF590),"")</f>
        <v/>
      </c>
      <c r="CS101" s="357" t="str">
        <f>IF(AND('MAPA DE RIESGOS'!$AP591="Media",'MAPA DE RIESGOS'!$AR591="Catastrófico"),CONCATENATE("R",'MAPA DE RIESGOS'!$H591,"C",'MAPA DE RIESGOS'!$AF591),"")</f>
        <v/>
      </c>
      <c r="CT101" s="357" t="str">
        <f>IF(AND('MAPA DE RIESGOS'!$AP592="Media",'MAPA DE RIESGOS'!$AR592="Catastrófico"),CONCATENATE("R",'MAPA DE RIESGOS'!$H592,"C",'MAPA DE RIESGOS'!$AF592),"")</f>
        <v/>
      </c>
      <c r="CU101" s="358" t="str">
        <f>IF(AND('MAPA DE RIESGOS'!$AP593="Media",'MAPA DE RIESGOS'!$AR593="Catastrófico"),CONCATENATE("R",'MAPA DE RIESGOS'!$H593,"C",'MAPA DE RIESGOS'!$AF593),"")</f>
        <v/>
      </c>
      <c r="CV101" s="67"/>
      <c r="CW101" s="906"/>
      <c r="CX101" s="907"/>
      <c r="CY101" s="907"/>
      <c r="CZ101" s="907"/>
      <c r="DA101" s="907"/>
      <c r="DB101" s="908"/>
    </row>
    <row r="102" spans="2:106" ht="32.5" customHeight="1">
      <c r="B102" s="893"/>
      <c r="C102" s="893"/>
      <c r="D102" s="894"/>
      <c r="E102" s="882"/>
      <c r="F102" s="883"/>
      <c r="G102" s="883"/>
      <c r="H102" s="883"/>
      <c r="I102" s="884"/>
      <c r="J102" s="367" t="str">
        <f>IF(AND('MAPA DE RIESGOS'!$AP594="Media",'MAPA DE RIESGOS'!$AR594="Leve"),CONCATENATE("R",'MAPA DE RIESGOS'!$H594,"C",'MAPA DE RIESGOS'!$AF594),"")</f>
        <v/>
      </c>
      <c r="K102" s="368" t="str">
        <f>IF(AND('MAPA DE RIESGOS'!$AP595="Media",'MAPA DE RIESGOS'!$AR595="Leve"),CONCATENATE("R",'MAPA DE RIESGOS'!$H595,"C",'MAPA DE RIESGOS'!$AF595),"")</f>
        <v/>
      </c>
      <c r="L102" s="368" t="str">
        <f>IF(AND('MAPA DE RIESGOS'!$AP596="Media",'MAPA DE RIESGOS'!$AR596="Leve"),CONCATENATE("R",'MAPA DE RIESGOS'!$H596,"C",'MAPA DE RIESGOS'!$AF596),"")</f>
        <v/>
      </c>
      <c r="M102" s="368" t="str">
        <f>IF(AND('MAPA DE RIESGOS'!$AP597="Media",'MAPA DE RIESGOS'!$AR597="Leve"),CONCATENATE("R",'MAPA DE RIESGOS'!$H597,"C",'MAPA DE RIESGOS'!$AF597),"")</f>
        <v/>
      </c>
      <c r="N102" s="368" t="str">
        <f>IF(AND('MAPA DE RIESGOS'!$AP598="Media",'MAPA DE RIESGOS'!$AR598="Leve"),CONCATENATE("R",'MAPA DE RIESGOS'!$H598,"C",'MAPA DE RIESGOS'!$AF598),"")</f>
        <v/>
      </c>
      <c r="O102" s="368" t="str">
        <f>IF(AND('MAPA DE RIESGOS'!$AP599="Media",'MAPA DE RIESGOS'!$AR599="Leve"),CONCATENATE("R",'MAPA DE RIESGOS'!$H599,"C",'MAPA DE RIESGOS'!$AF599),"")</f>
        <v/>
      </c>
      <c r="P102" s="368" t="str">
        <f>IF(AND('MAPA DE RIESGOS'!$AP600="Media",'MAPA DE RIESGOS'!$AR600="Leve"),CONCATENATE("R",'MAPA DE RIESGOS'!$H600,"C",'MAPA DE RIESGOS'!$AF600),"")</f>
        <v/>
      </c>
      <c r="Q102" s="368" t="str">
        <f>IF(AND('MAPA DE RIESGOS'!$AP601="Media",'MAPA DE RIESGOS'!$AR601="Leve"),CONCATENATE("R",'MAPA DE RIESGOS'!$H601,"C",'MAPA DE RIESGOS'!$AF601),"")</f>
        <v/>
      </c>
      <c r="R102" s="368" t="str">
        <f>IF(AND('MAPA DE RIESGOS'!$AP602="Media",'MAPA DE RIESGOS'!$AR602="Leve"),CONCATENATE("R",'MAPA DE RIESGOS'!$H602,"C",'MAPA DE RIESGOS'!$AF602),"")</f>
        <v/>
      </c>
      <c r="S102" s="368" t="str">
        <f>IF(AND('MAPA DE RIESGOS'!$AP603="Media",'MAPA DE RIESGOS'!$AR603="Leve"),CONCATENATE("R",'MAPA DE RIESGOS'!$H603,"C",'MAPA DE RIESGOS'!$AF603),"")</f>
        <v/>
      </c>
      <c r="T102" s="368" t="str">
        <f>IF(AND('MAPA DE RIESGOS'!$AP604="Media",'MAPA DE RIESGOS'!$AR604="Leve"),CONCATENATE("R",'MAPA DE RIESGOS'!$H604,"C",'MAPA DE RIESGOS'!$AF604),"")</f>
        <v/>
      </c>
      <c r="U102" s="368" t="str">
        <f>IF(AND('MAPA DE RIESGOS'!$AP605="Media",'MAPA DE RIESGOS'!$AR605="Leve"),CONCATENATE("R",'MAPA DE RIESGOS'!$H605,"C",'MAPA DE RIESGOS'!$AF605),"")</f>
        <v/>
      </c>
      <c r="V102" s="368" t="str">
        <f>IF(AND('MAPA DE RIESGOS'!$AP606="Media",'MAPA DE RIESGOS'!$AR606="Leve"),CONCATENATE("R",'MAPA DE RIESGOS'!$H606,"C",'MAPA DE RIESGOS'!$AF606),"")</f>
        <v/>
      </c>
      <c r="W102" s="368" t="str">
        <f>IF(AND('MAPA DE RIESGOS'!$AP607="Media",'MAPA DE RIESGOS'!$AR607="Leve"),CONCATENATE("R",'MAPA DE RIESGOS'!$H607,"C",'MAPA DE RIESGOS'!$AF607),"")</f>
        <v/>
      </c>
      <c r="X102" s="368" t="str">
        <f>IF(AND('MAPA DE RIESGOS'!$AP608="Media",'MAPA DE RIESGOS'!$AR608="Leve"),CONCATENATE("R",'MAPA DE RIESGOS'!$H608,"C",'MAPA DE RIESGOS'!$AF608),"")</f>
        <v/>
      </c>
      <c r="Y102" s="368" t="str">
        <f>IF(AND('MAPA DE RIESGOS'!$AP609="Media",'MAPA DE RIESGOS'!$AR609="Leve"),CONCATENATE("R",'MAPA DE RIESGOS'!$H609,"C",'MAPA DE RIESGOS'!$AF609),"")</f>
        <v/>
      </c>
      <c r="Z102" s="368" t="str">
        <f>IF(AND('MAPA DE RIESGOS'!$AP610="Media",'MAPA DE RIESGOS'!$AR610="Leve"),CONCATENATE("R",'MAPA DE RIESGOS'!$H610,"C",'MAPA DE RIESGOS'!$AF610),"")</f>
        <v/>
      </c>
      <c r="AA102" s="368" t="str">
        <f>IF(AND('MAPA DE RIESGOS'!$AP611="Media",'MAPA DE RIESGOS'!$AR611="Leve"),CONCATENATE("R",'MAPA DE RIESGOS'!$H611,"C",'MAPA DE RIESGOS'!$AF611),"")</f>
        <v/>
      </c>
      <c r="AB102" s="367" t="str">
        <f>IF(AND('MAPA DE RIESGOS'!$AP594="Media",'MAPA DE RIESGOS'!$AR594="Menor"),CONCATENATE("R",'MAPA DE RIESGOS'!$H594,"C",'MAPA DE RIESGOS'!$AF594),"")</f>
        <v/>
      </c>
      <c r="AC102" s="368" t="str">
        <f>IF(AND('MAPA DE RIESGOS'!$AP595="Media",'MAPA DE RIESGOS'!$AR595="Menor"),CONCATENATE("R",'MAPA DE RIESGOS'!$H595,"C",'MAPA DE RIESGOS'!$AF595),"")</f>
        <v/>
      </c>
      <c r="AD102" s="368" t="str">
        <f>IF(AND('MAPA DE RIESGOS'!$AP596="Media",'MAPA DE RIESGOS'!$AR596="Menor"),CONCATENATE("R",'MAPA DE RIESGOS'!$H596,"C",'MAPA DE RIESGOS'!$AF596),"")</f>
        <v/>
      </c>
      <c r="AE102" s="368" t="str">
        <f>IF(AND('MAPA DE RIESGOS'!$AP597="Media",'MAPA DE RIESGOS'!$AR597="Menor"),CONCATENATE("R",'MAPA DE RIESGOS'!$H597,"C",'MAPA DE RIESGOS'!$AF597),"")</f>
        <v/>
      </c>
      <c r="AF102" s="368" t="str">
        <f>IF(AND('MAPA DE RIESGOS'!$AP598="Media",'MAPA DE RIESGOS'!$AR598="Menor"),CONCATENATE("R",'MAPA DE RIESGOS'!$H598,"C",'MAPA DE RIESGOS'!$AF598),"")</f>
        <v/>
      </c>
      <c r="AG102" s="368" t="str">
        <f>IF(AND('MAPA DE RIESGOS'!$AP599="Media",'MAPA DE RIESGOS'!$AR599="Menor"),CONCATENATE("R",'MAPA DE RIESGOS'!$H599,"C",'MAPA DE RIESGOS'!$AF599),"")</f>
        <v/>
      </c>
      <c r="AH102" s="368" t="str">
        <f>IF(AND('MAPA DE RIESGOS'!$AP600="Media",'MAPA DE RIESGOS'!$AR600="Menor"),CONCATENATE("R",'MAPA DE RIESGOS'!$H600,"C",'MAPA DE RIESGOS'!$AF600),"")</f>
        <v/>
      </c>
      <c r="AI102" s="368" t="str">
        <f>IF(AND('MAPA DE RIESGOS'!$AP601="Media",'MAPA DE RIESGOS'!$AR601="Menor"),CONCATENATE("R",'MAPA DE RIESGOS'!$H601,"C",'MAPA DE RIESGOS'!$AF601),"")</f>
        <v/>
      </c>
      <c r="AJ102" s="368" t="str">
        <f>IF(AND('MAPA DE RIESGOS'!$AP602="Media",'MAPA DE RIESGOS'!$AR602="Menor"),CONCATENATE("R",'MAPA DE RIESGOS'!$H602,"C",'MAPA DE RIESGOS'!$AF602),"")</f>
        <v/>
      </c>
      <c r="AK102" s="368" t="str">
        <f>IF(AND('MAPA DE RIESGOS'!$AP603="Media",'MAPA DE RIESGOS'!$AR603="Menor"),CONCATENATE("R",'MAPA DE RIESGOS'!$H603,"C",'MAPA DE RIESGOS'!$AF603),"")</f>
        <v/>
      </c>
      <c r="AL102" s="368" t="str">
        <f>IF(AND('MAPA DE RIESGOS'!$AP604="Media",'MAPA DE RIESGOS'!$AR604="Menor"),CONCATENATE("R",'MAPA DE RIESGOS'!$H604,"C",'MAPA DE RIESGOS'!$AF604),"")</f>
        <v/>
      </c>
      <c r="AM102" s="368" t="str">
        <f>IF(AND('MAPA DE RIESGOS'!$AP605="Media",'MAPA DE RIESGOS'!$AR605="Menor"),CONCATENATE("R",'MAPA DE RIESGOS'!$H605,"C",'MAPA DE RIESGOS'!$AF605),"")</f>
        <v/>
      </c>
      <c r="AN102" s="368" t="str">
        <f>IF(AND('MAPA DE RIESGOS'!$AP606="Media",'MAPA DE RIESGOS'!$AR606="Menor"),CONCATENATE("R",'MAPA DE RIESGOS'!$H606,"C",'MAPA DE RIESGOS'!$AF606),"")</f>
        <v/>
      </c>
      <c r="AO102" s="368" t="str">
        <f>IF(AND('MAPA DE RIESGOS'!$AP607="Media",'MAPA DE RIESGOS'!$AR607="Menor"),CONCATENATE("R",'MAPA DE RIESGOS'!$H607,"C",'MAPA DE RIESGOS'!$AF607),"")</f>
        <v/>
      </c>
      <c r="AP102" s="368" t="str">
        <f>IF(AND('MAPA DE RIESGOS'!$AP608="Media",'MAPA DE RIESGOS'!$AR608="Menor"),CONCATENATE("R",'MAPA DE RIESGOS'!$H608,"C",'MAPA DE RIESGOS'!$AF608),"")</f>
        <v/>
      </c>
      <c r="AQ102" s="368" t="str">
        <f>IF(AND('MAPA DE RIESGOS'!$AP609="Media",'MAPA DE RIESGOS'!$AR609="Menor"),CONCATENATE("R",'MAPA DE RIESGOS'!$H609,"C",'MAPA DE RIESGOS'!$AF609),"")</f>
        <v/>
      </c>
      <c r="AR102" s="368" t="str">
        <f>IF(AND('MAPA DE RIESGOS'!$AP610="Media",'MAPA DE RIESGOS'!$AR610="Menor"),CONCATENATE("R",'MAPA DE RIESGOS'!$H610,"C",'MAPA DE RIESGOS'!$AF610),"")</f>
        <v/>
      </c>
      <c r="AS102" s="368" t="str">
        <f>IF(AND('MAPA DE RIESGOS'!$AP611="Media",'MAPA DE RIESGOS'!$AR611="Menor"),CONCATENATE("R",'MAPA DE RIESGOS'!$H611,"C",'MAPA DE RIESGOS'!$AF611),"")</f>
        <v/>
      </c>
      <c r="AT102" s="367" t="str">
        <f>IF(AND('MAPA DE RIESGOS'!$AP594="Media",'MAPA DE RIESGOS'!$AR594="Moderado"),CONCATENATE("R",'MAPA DE RIESGOS'!$H594,"C",'MAPA DE RIESGOS'!$AF594),"")</f>
        <v/>
      </c>
      <c r="AU102" s="368" t="str">
        <f>IF(AND('MAPA DE RIESGOS'!$AP595="Media",'MAPA DE RIESGOS'!$AR595="Moderado"),CONCATENATE("R",'MAPA DE RIESGOS'!$H595,"C",'MAPA DE RIESGOS'!$AF595),"")</f>
        <v/>
      </c>
      <c r="AV102" s="368" t="str">
        <f>IF(AND('MAPA DE RIESGOS'!$AP596="Media",'MAPA DE RIESGOS'!$AR596="Moderado"),CONCATENATE("R",'MAPA DE RIESGOS'!$H596,"C",'MAPA DE RIESGOS'!$AF596),"")</f>
        <v/>
      </c>
      <c r="AW102" s="368" t="str">
        <f>IF(AND('MAPA DE RIESGOS'!$AP597="Media",'MAPA DE RIESGOS'!$AR597="Moderado"),CONCATENATE("R",'MAPA DE RIESGOS'!$H597,"C",'MAPA DE RIESGOS'!$AF597),"")</f>
        <v/>
      </c>
      <c r="AX102" s="368" t="str">
        <f>IF(AND('MAPA DE RIESGOS'!$AP598="Media",'MAPA DE RIESGOS'!$AR598="Moderado"),CONCATENATE("R",'MAPA DE RIESGOS'!$H598,"C",'MAPA DE RIESGOS'!$AF598),"")</f>
        <v/>
      </c>
      <c r="AY102" s="368" t="str">
        <f>IF(AND('MAPA DE RIESGOS'!$AP599="Media",'MAPA DE RIESGOS'!$AR599="Moderado"),CONCATENATE("R",'MAPA DE RIESGOS'!$H599,"C",'MAPA DE RIESGOS'!$AF599),"")</f>
        <v/>
      </c>
      <c r="AZ102" s="368" t="str">
        <f>IF(AND('MAPA DE RIESGOS'!$AP600="Media",'MAPA DE RIESGOS'!$AR600="Moderado"),CONCATENATE("R",'MAPA DE RIESGOS'!$H600,"C",'MAPA DE RIESGOS'!$AF600),"")</f>
        <v/>
      </c>
      <c r="BA102" s="368" t="str">
        <f>IF(AND('MAPA DE RIESGOS'!$AP601="Media",'MAPA DE RIESGOS'!$AR601="Moderado"),CONCATENATE("R",'MAPA DE RIESGOS'!$H601,"C",'MAPA DE RIESGOS'!$AF601),"")</f>
        <v/>
      </c>
      <c r="BB102" s="368" t="str">
        <f>IF(AND('MAPA DE RIESGOS'!$AP602="Media",'MAPA DE RIESGOS'!$AR602="Moderado"),CONCATENATE("R",'MAPA DE RIESGOS'!$H602,"C",'MAPA DE RIESGOS'!$AF602),"")</f>
        <v/>
      </c>
      <c r="BC102" s="368" t="str">
        <f>IF(AND('MAPA DE RIESGOS'!$AP603="Media",'MAPA DE RIESGOS'!$AR603="Moderado"),CONCATENATE("R",'MAPA DE RIESGOS'!$H603,"C",'MAPA DE RIESGOS'!$AF603),"")</f>
        <v/>
      </c>
      <c r="BD102" s="368" t="str">
        <f>IF(AND('MAPA DE RIESGOS'!$AP604="Media",'MAPA DE RIESGOS'!$AR604="Moderado"),CONCATENATE("R",'MAPA DE RIESGOS'!$H604,"C",'MAPA DE RIESGOS'!$AF604),"")</f>
        <v/>
      </c>
      <c r="BE102" s="368" t="str">
        <f>IF(AND('MAPA DE RIESGOS'!$AP605="Media",'MAPA DE RIESGOS'!$AR605="Moderado"),CONCATENATE("R",'MAPA DE RIESGOS'!$H605,"C",'MAPA DE RIESGOS'!$AF605),"")</f>
        <v/>
      </c>
      <c r="BF102" s="368" t="str">
        <f>IF(AND('MAPA DE RIESGOS'!$AP606="Media",'MAPA DE RIESGOS'!$AR606="Moderado"),CONCATENATE("R",'MAPA DE RIESGOS'!$H606,"C",'MAPA DE RIESGOS'!$AF606),"")</f>
        <v/>
      </c>
      <c r="BG102" s="368" t="str">
        <f>IF(AND('MAPA DE RIESGOS'!$AP607="Media",'MAPA DE RIESGOS'!$AR607="Moderado"),CONCATENATE("R",'MAPA DE RIESGOS'!$H607,"C",'MAPA DE RIESGOS'!$AF607),"")</f>
        <v/>
      </c>
      <c r="BH102" s="368" t="str">
        <f>IF(AND('MAPA DE RIESGOS'!$AP608="Media",'MAPA DE RIESGOS'!$AR608="Moderado"),CONCATENATE("R",'MAPA DE RIESGOS'!$H608,"C",'MAPA DE RIESGOS'!$AF608),"")</f>
        <v/>
      </c>
      <c r="BI102" s="368" t="str">
        <f>IF(AND('MAPA DE RIESGOS'!$AP609="Media",'MAPA DE RIESGOS'!$AR609="Moderado"),CONCATENATE("R",'MAPA DE RIESGOS'!$H609,"C",'MAPA DE RIESGOS'!$AF609),"")</f>
        <v/>
      </c>
      <c r="BJ102" s="368" t="str">
        <f>IF(AND('MAPA DE RIESGOS'!$AP610="Media",'MAPA DE RIESGOS'!$AR610="Moderado"),CONCATENATE("R",'MAPA DE RIESGOS'!$H610,"C",'MAPA DE RIESGOS'!$AF610),"")</f>
        <v/>
      </c>
      <c r="BK102" s="369" t="str">
        <f>IF(AND('MAPA DE RIESGOS'!$AP611="Media",'MAPA DE RIESGOS'!$AR611="Moderado"),CONCATENATE("R",'MAPA DE RIESGOS'!$H611,"C",'MAPA DE RIESGOS'!$AF611),"")</f>
        <v/>
      </c>
      <c r="BL102" s="355" t="str">
        <f>IF(AND('MAPA DE RIESGOS'!$AP594="Media",'MAPA DE RIESGOS'!$AR594="Mayor"),CONCATENATE("R",'MAPA DE RIESGOS'!$H594,"C",'MAPA DE RIESGOS'!$AF594),"")</f>
        <v/>
      </c>
      <c r="BM102" s="355" t="str">
        <f>IF(AND('MAPA DE RIESGOS'!$AP595="Media",'MAPA DE RIESGOS'!$AR595="Mayor"),CONCATENATE("R",'MAPA DE RIESGOS'!$H595,"C",'MAPA DE RIESGOS'!$AF595),"")</f>
        <v/>
      </c>
      <c r="BN102" s="355" t="str">
        <f>IF(AND('MAPA DE RIESGOS'!$AP596="Media",'MAPA DE RIESGOS'!$AR596="Mayor"),CONCATENATE("R",'MAPA DE RIESGOS'!$H596,"C",'MAPA DE RIESGOS'!$AF596),"")</f>
        <v/>
      </c>
      <c r="BO102" s="355" t="str">
        <f>IF(AND('MAPA DE RIESGOS'!$AP597="Media",'MAPA DE RIESGOS'!$AR597="Mayor"),CONCATENATE("R",'MAPA DE RIESGOS'!$H597,"C",'MAPA DE RIESGOS'!$AF597),"")</f>
        <v/>
      </c>
      <c r="BP102" s="355" t="str">
        <f>IF(AND('MAPA DE RIESGOS'!$AP598="Media",'MAPA DE RIESGOS'!$AR598="Mayor"),CONCATENATE("R",'MAPA DE RIESGOS'!$H598,"C",'MAPA DE RIESGOS'!$AF598),"")</f>
        <v/>
      </c>
      <c r="BQ102" s="355" t="str">
        <f>IF(AND('MAPA DE RIESGOS'!$AP599="Media",'MAPA DE RIESGOS'!$AR599="Mayor"),CONCATENATE("R",'MAPA DE RIESGOS'!$H599,"C",'MAPA DE RIESGOS'!$AF599),"")</f>
        <v/>
      </c>
      <c r="BR102" s="355" t="str">
        <f>IF(AND('MAPA DE RIESGOS'!$AP600="Media",'MAPA DE RIESGOS'!$AR600="Mayor"),CONCATENATE("R",'MAPA DE RIESGOS'!$H600,"C",'MAPA DE RIESGOS'!$AF600),"")</f>
        <v/>
      </c>
      <c r="BS102" s="355" t="str">
        <f>IF(AND('MAPA DE RIESGOS'!$AP601="Media",'MAPA DE RIESGOS'!$AR601="Mayor"),CONCATENATE("R",'MAPA DE RIESGOS'!$H601,"C",'MAPA DE RIESGOS'!$AF601),"")</f>
        <v/>
      </c>
      <c r="BT102" s="355" t="str">
        <f>IF(AND('MAPA DE RIESGOS'!$AP602="Media",'MAPA DE RIESGOS'!$AR602="Mayor"),CONCATENATE("R",'MAPA DE RIESGOS'!$H602,"C",'MAPA DE RIESGOS'!$AF602),"")</f>
        <v/>
      </c>
      <c r="BU102" s="355" t="str">
        <f>IF(AND('MAPA DE RIESGOS'!$AP603="Media",'MAPA DE RIESGOS'!$AR603="Mayor"),CONCATENATE("R",'MAPA DE RIESGOS'!$H603,"C",'MAPA DE RIESGOS'!$AF603),"")</f>
        <v/>
      </c>
      <c r="BV102" s="355" t="str">
        <f>IF(AND('MAPA DE RIESGOS'!$AP604="Media",'MAPA DE RIESGOS'!$AR604="Mayor"),CONCATENATE("R",'MAPA DE RIESGOS'!$H604,"C",'MAPA DE RIESGOS'!$AF604),"")</f>
        <v/>
      </c>
      <c r="BW102" s="355" t="str">
        <f>IF(AND('MAPA DE RIESGOS'!$AP605="Media",'MAPA DE RIESGOS'!$AR605="Mayor"),CONCATENATE("R",'MAPA DE RIESGOS'!$H605,"C",'MAPA DE RIESGOS'!$AF605),"")</f>
        <v/>
      </c>
      <c r="BX102" s="355" t="str">
        <f>IF(AND('MAPA DE RIESGOS'!$AP606="Media",'MAPA DE RIESGOS'!$AR606="Mayor"),CONCATENATE("R",'MAPA DE RIESGOS'!$H606,"C",'MAPA DE RIESGOS'!$AF606),"")</f>
        <v/>
      </c>
      <c r="BY102" s="355" t="str">
        <f>IF(AND('MAPA DE RIESGOS'!$AP607="Media",'MAPA DE RIESGOS'!$AR607="Mayor"),CONCATENATE("R",'MAPA DE RIESGOS'!$H607,"C",'MAPA DE RIESGOS'!$AF607),"")</f>
        <v/>
      </c>
      <c r="BZ102" s="355" t="str">
        <f>IF(AND('MAPA DE RIESGOS'!$AP608="Media",'MAPA DE RIESGOS'!$AR608="Mayor"),CONCATENATE("R",'MAPA DE RIESGOS'!$H608,"C",'MAPA DE RIESGOS'!$AF608),"")</f>
        <v/>
      </c>
      <c r="CA102" s="355" t="str">
        <f>IF(AND('MAPA DE RIESGOS'!$AP609="Media",'MAPA DE RIESGOS'!$AR609="Mayor"),CONCATENATE("R",'MAPA DE RIESGOS'!$H609,"C",'MAPA DE RIESGOS'!$AF609),"")</f>
        <v/>
      </c>
      <c r="CB102" s="355" t="str">
        <f>IF(AND('MAPA DE RIESGOS'!$AP610="Media",'MAPA DE RIESGOS'!$AR610="Mayor"),CONCATENATE("R",'MAPA DE RIESGOS'!$H610,"C",'MAPA DE RIESGOS'!$AF610),"")</f>
        <v/>
      </c>
      <c r="CC102" s="356" t="str">
        <f>IF(AND('MAPA DE RIESGOS'!$AP611="Media",'MAPA DE RIESGOS'!$AR611="Mayor"),CONCATENATE("R",'MAPA DE RIESGOS'!$H611,"C",'MAPA DE RIESGOS'!$AF611),"")</f>
        <v/>
      </c>
      <c r="CD102" s="357" t="str">
        <f>IF(AND('MAPA DE RIESGOS'!$AP594="Media",'MAPA DE RIESGOS'!$AR594="Catastrófico"),CONCATENATE("R",'MAPA DE RIESGOS'!$H594,"C",'MAPA DE RIESGOS'!$AF594),"")</f>
        <v/>
      </c>
      <c r="CE102" s="357" t="str">
        <f>IF(AND('MAPA DE RIESGOS'!$AP595="Media",'MAPA DE RIESGOS'!$AR595="Catastrófico"),CONCATENATE("R",'MAPA DE RIESGOS'!$H595,"C",'MAPA DE RIESGOS'!$AF595),"")</f>
        <v/>
      </c>
      <c r="CF102" s="357" t="str">
        <f>IF(AND('MAPA DE RIESGOS'!$AP596="Media",'MAPA DE RIESGOS'!$AR596="Catastrófico"),CONCATENATE("R",'MAPA DE RIESGOS'!$H596,"C",'MAPA DE RIESGOS'!$AF596),"")</f>
        <v/>
      </c>
      <c r="CG102" s="357" t="str">
        <f>IF(AND('MAPA DE RIESGOS'!$AP597="Media",'MAPA DE RIESGOS'!$AR597="Catastrófico"),CONCATENATE("R",'MAPA DE RIESGOS'!$H597,"C",'MAPA DE RIESGOS'!$AF597),"")</f>
        <v/>
      </c>
      <c r="CH102" s="357" t="str">
        <f>IF(AND('MAPA DE RIESGOS'!$AP598="Media",'MAPA DE RIESGOS'!$AR598="Catastrófico"),CONCATENATE("R",'MAPA DE RIESGOS'!$H598,"C",'MAPA DE RIESGOS'!$AF598),"")</f>
        <v/>
      </c>
      <c r="CI102" s="357" t="str">
        <f>IF(AND('MAPA DE RIESGOS'!$AP599="Media",'MAPA DE RIESGOS'!$AR599="Catastrófico"),CONCATENATE("R",'MAPA DE RIESGOS'!$H599,"C",'MAPA DE RIESGOS'!$AF599),"")</f>
        <v/>
      </c>
      <c r="CJ102" s="357" t="str">
        <f>IF(AND('MAPA DE RIESGOS'!$AP600="Media",'MAPA DE RIESGOS'!$AR600="Catastrófico"),CONCATENATE("R",'MAPA DE RIESGOS'!$H600,"C",'MAPA DE RIESGOS'!$AF600),"")</f>
        <v/>
      </c>
      <c r="CK102" s="357" t="str">
        <f>IF(AND('MAPA DE RIESGOS'!$AP601="Media",'MAPA DE RIESGOS'!$AR601="Catastrófico"),CONCATENATE("R",'MAPA DE RIESGOS'!$H601,"C",'MAPA DE RIESGOS'!$AF601),"")</f>
        <v/>
      </c>
      <c r="CL102" s="357" t="str">
        <f>IF(AND('MAPA DE RIESGOS'!$AP602="Media",'MAPA DE RIESGOS'!$AR602="Catastrófico"),CONCATENATE("R",'MAPA DE RIESGOS'!$H602,"C",'MAPA DE RIESGOS'!$AF602),"")</f>
        <v/>
      </c>
      <c r="CM102" s="357" t="str">
        <f>IF(AND('MAPA DE RIESGOS'!$AP603="Media",'MAPA DE RIESGOS'!$AR603="Catastrófico"),CONCATENATE("R",'MAPA DE RIESGOS'!$H603,"C",'MAPA DE RIESGOS'!$AF603),"")</f>
        <v/>
      </c>
      <c r="CN102" s="357" t="str">
        <f>IF(AND('MAPA DE RIESGOS'!$AP604="Media",'MAPA DE RIESGOS'!$AR604="Catastrófico"),CONCATENATE("R",'MAPA DE RIESGOS'!$H604,"C",'MAPA DE RIESGOS'!$AF604),"")</f>
        <v/>
      </c>
      <c r="CO102" s="357" t="str">
        <f>IF(AND('MAPA DE RIESGOS'!$AP605="Media",'MAPA DE RIESGOS'!$AR605="Catastrófico"),CONCATENATE("R",'MAPA DE RIESGOS'!$H605,"C",'MAPA DE RIESGOS'!$AF605),"")</f>
        <v/>
      </c>
      <c r="CP102" s="357" t="str">
        <f>IF(AND('MAPA DE RIESGOS'!$AP606="Media",'MAPA DE RIESGOS'!$AR606="Catastrófico"),CONCATENATE("R",'MAPA DE RIESGOS'!$H606,"C",'MAPA DE RIESGOS'!$AF606),"")</f>
        <v/>
      </c>
      <c r="CQ102" s="357" t="str">
        <f>IF(AND('MAPA DE RIESGOS'!$AP607="Media",'MAPA DE RIESGOS'!$AR607="Catastrófico"),CONCATENATE("R",'MAPA DE RIESGOS'!$H607,"C",'MAPA DE RIESGOS'!$AF607),"")</f>
        <v/>
      </c>
      <c r="CR102" s="357" t="str">
        <f>IF(AND('MAPA DE RIESGOS'!$AP608="Media",'MAPA DE RIESGOS'!$AR608="Catastrófico"),CONCATENATE("R",'MAPA DE RIESGOS'!$H608,"C",'MAPA DE RIESGOS'!$AF608),"")</f>
        <v/>
      </c>
      <c r="CS102" s="357" t="str">
        <f>IF(AND('MAPA DE RIESGOS'!$AP609="Media",'MAPA DE RIESGOS'!$AR609="Catastrófico"),CONCATENATE("R",'MAPA DE RIESGOS'!$H609,"C",'MAPA DE RIESGOS'!$AF609),"")</f>
        <v/>
      </c>
      <c r="CT102" s="357" t="str">
        <f>IF(AND('MAPA DE RIESGOS'!$AP610="Media",'MAPA DE RIESGOS'!$AR610="Catastrófico"),CONCATENATE("R",'MAPA DE RIESGOS'!$H610,"C",'MAPA DE RIESGOS'!$AF610),"")</f>
        <v/>
      </c>
      <c r="CU102" s="358" t="str">
        <f>IF(AND('MAPA DE RIESGOS'!$AP611="Media",'MAPA DE RIESGOS'!$AR611="Catastrófico"),CONCATENATE("R",'MAPA DE RIESGOS'!$H611,"C",'MAPA DE RIESGOS'!$AF611),"")</f>
        <v/>
      </c>
      <c r="CV102" s="67"/>
      <c r="CW102" s="906"/>
      <c r="CX102" s="907"/>
      <c r="CY102" s="907"/>
      <c r="CZ102" s="907"/>
      <c r="DA102" s="907"/>
      <c r="DB102" s="908"/>
    </row>
    <row r="103" spans="2:106" ht="32.5" customHeight="1">
      <c r="B103" s="893"/>
      <c r="C103" s="893"/>
      <c r="D103" s="894"/>
      <c r="E103" s="882"/>
      <c r="F103" s="883"/>
      <c r="G103" s="883"/>
      <c r="H103" s="883"/>
      <c r="I103" s="884"/>
      <c r="J103" s="367" t="str">
        <f>IF(AND('MAPA DE RIESGOS'!$AP612="Media",'MAPA DE RIESGOS'!$AR612="Leve"),CONCATENATE("R",'MAPA DE RIESGOS'!$H612,"C",'MAPA DE RIESGOS'!$AF612),"")</f>
        <v/>
      </c>
      <c r="K103" s="368" t="str">
        <f>IF(AND('MAPA DE RIESGOS'!$AP613="Media",'MAPA DE RIESGOS'!$AR613="Leve"),CONCATENATE("R",'MAPA DE RIESGOS'!$H613,"C",'MAPA DE RIESGOS'!$AF613),"")</f>
        <v/>
      </c>
      <c r="L103" s="368" t="str">
        <f>IF(AND('MAPA DE RIESGOS'!$AP614="Media",'MAPA DE RIESGOS'!$AR614="Leve"),CONCATENATE("R",'MAPA DE RIESGOS'!$H614,"C",'MAPA DE RIESGOS'!$AF614),"")</f>
        <v/>
      </c>
      <c r="M103" s="368" t="str">
        <f>IF(AND('MAPA DE RIESGOS'!$AP615="Media",'MAPA DE RIESGOS'!$AR615="Leve"),CONCATENATE("R",'MAPA DE RIESGOS'!$H615,"C",'MAPA DE RIESGOS'!$AF615),"")</f>
        <v/>
      </c>
      <c r="N103" s="368" t="str">
        <f>IF(AND('MAPA DE RIESGOS'!$AP616="Media",'MAPA DE RIESGOS'!$AR616="Leve"),CONCATENATE("R",'MAPA DE RIESGOS'!$H616,"C",'MAPA DE RIESGOS'!$AF616),"")</f>
        <v/>
      </c>
      <c r="O103" s="368" t="str">
        <f>IF(AND('MAPA DE RIESGOS'!$AP617="Media",'MAPA DE RIESGOS'!$AR617="Leve"),CONCATENATE("R",'MAPA DE RIESGOS'!$H617,"C",'MAPA DE RIESGOS'!$AF617),"")</f>
        <v/>
      </c>
      <c r="P103" s="368" t="str">
        <f>IF(AND('MAPA DE RIESGOS'!$AP618="Media",'MAPA DE RIESGOS'!$AR618="Leve"),CONCATENATE("R",'MAPA DE RIESGOS'!$H618,"C",'MAPA DE RIESGOS'!$AF618),"")</f>
        <v/>
      </c>
      <c r="Q103" s="368" t="str">
        <f>IF(AND('MAPA DE RIESGOS'!$AP619="Media",'MAPA DE RIESGOS'!$AR619="Leve"),CONCATENATE("R",'MAPA DE RIESGOS'!$H619,"C",'MAPA DE RIESGOS'!$AF619),"")</f>
        <v/>
      </c>
      <c r="R103" s="368" t="str">
        <f>IF(AND('MAPA DE RIESGOS'!$AP620="Media",'MAPA DE RIESGOS'!$AR620="Leve"),CONCATENATE("R",'MAPA DE RIESGOS'!$H620,"C",'MAPA DE RIESGOS'!$AF620),"")</f>
        <v/>
      </c>
      <c r="S103" s="368" t="str">
        <f>IF(AND('MAPA DE RIESGOS'!$AP621="Media",'MAPA DE RIESGOS'!$AR621="Leve"),CONCATENATE("R",'MAPA DE RIESGOS'!$H621,"C",'MAPA DE RIESGOS'!$AF621),"")</f>
        <v/>
      </c>
      <c r="T103" s="368" t="str">
        <f>IF(AND('MAPA DE RIESGOS'!$AP622="Media",'MAPA DE RIESGOS'!$AR622="Leve"),CONCATENATE("R",'MAPA DE RIESGOS'!$H622,"C",'MAPA DE RIESGOS'!$AF622),"")</f>
        <v/>
      </c>
      <c r="U103" s="368" t="str">
        <f>IF(AND('MAPA DE RIESGOS'!$AP623="Media",'MAPA DE RIESGOS'!$AR623="Leve"),CONCATENATE("R",'MAPA DE RIESGOS'!$B623,"C",'MAPA DE RIESGOS'!$AF623),"")</f>
        <v/>
      </c>
      <c r="V103" s="368" t="str">
        <f>IF(AND('MAPA DE RIESGOS'!$AP624="Media",'MAPA DE RIESGOS'!$AR624="Leve"),CONCATENATE("R",'MAPA DE RIESGOS'!$B624,"C",'MAPA DE RIESGOS'!$AF624),"")</f>
        <v/>
      </c>
      <c r="W103" s="368" t="str">
        <f>IF(AND('MAPA DE RIESGOS'!$AP625="Media",'MAPA DE RIESGOS'!$AR625="Leve"),CONCATENATE("R",'MAPA DE RIESGOS'!$B625,"C",'MAPA DE RIESGOS'!$AF625),"")</f>
        <v/>
      </c>
      <c r="X103" s="368" t="str">
        <f>IF(AND('MAPA DE RIESGOS'!$AP626="Media",'MAPA DE RIESGOS'!$AR626="Leve"),CONCATENATE("R",'MAPA DE RIESGOS'!$H626,"C",'MAPA DE RIESGOS'!$AF626),"")</f>
        <v/>
      </c>
      <c r="Y103" s="368" t="str">
        <f>IF(AND('MAPA DE RIESGOS'!$AP627="Media",'MAPA DE RIESGOS'!$AR627="Leve"),CONCATENATE("R",'MAPA DE RIESGOS'!$H627,"C",'MAPA DE RIESGOS'!$AF627),"")</f>
        <v/>
      </c>
      <c r="Z103" s="368" t="str">
        <f>IF(AND('MAPA DE RIESGOS'!$AP628="Media",'MAPA DE RIESGOS'!$AR628="Leve"),CONCATENATE("R",'MAPA DE RIESGOS'!$H628,"C",'MAPA DE RIESGOS'!$AF628),"")</f>
        <v/>
      </c>
      <c r="AA103" s="368" t="str">
        <f>IF(AND('MAPA DE RIESGOS'!$AP629="Media",'MAPA DE RIESGOS'!$AR629="Leve"),CONCATENATE("R",'MAPA DE RIESGOS'!$H629,"C",'MAPA DE RIESGOS'!$AF629),"")</f>
        <v/>
      </c>
      <c r="AB103" s="367" t="str">
        <f>IF(AND('MAPA DE RIESGOS'!$AP612="Media",'MAPA DE RIESGOS'!$AR612="Menor"),CONCATENATE("R",'MAPA DE RIESGOS'!$H612,"C",'MAPA DE RIESGOS'!$AF612),"")</f>
        <v/>
      </c>
      <c r="AC103" s="368" t="str">
        <f>IF(AND('MAPA DE RIESGOS'!$AP613="Media",'MAPA DE RIESGOS'!$AR613="Menor"),CONCATENATE("R",'MAPA DE RIESGOS'!$H613,"C",'MAPA DE RIESGOS'!$AF613),"")</f>
        <v/>
      </c>
      <c r="AD103" s="368" t="str">
        <f>IF(AND('MAPA DE RIESGOS'!$AP614="Media",'MAPA DE RIESGOS'!$AR614="Menor"),CONCATENATE("R",'MAPA DE RIESGOS'!$H614,"C",'MAPA DE RIESGOS'!$AF614),"")</f>
        <v/>
      </c>
      <c r="AE103" s="368" t="str">
        <f>IF(AND('MAPA DE RIESGOS'!$AP615="Media",'MAPA DE RIESGOS'!$AR615="Menor"),CONCATENATE("R",'MAPA DE RIESGOS'!$H615,"C",'MAPA DE RIESGOS'!$AF615),"")</f>
        <v/>
      </c>
      <c r="AF103" s="368" t="str">
        <f>IF(AND('MAPA DE RIESGOS'!$AP616="Media",'MAPA DE RIESGOS'!$AR616="Menor"),CONCATENATE("R",'MAPA DE RIESGOS'!$H616,"C",'MAPA DE RIESGOS'!$AF616),"")</f>
        <v/>
      </c>
      <c r="AG103" s="368" t="str">
        <f>IF(AND('MAPA DE RIESGOS'!$AP617="Media",'MAPA DE RIESGOS'!$AR617="Menor"),CONCATENATE("R",'MAPA DE RIESGOS'!$H617,"C",'MAPA DE RIESGOS'!$AF617),"")</f>
        <v/>
      </c>
      <c r="AH103" s="368" t="str">
        <f>IF(AND('MAPA DE RIESGOS'!$AP618="Media",'MAPA DE RIESGOS'!$AR618="Menor"),CONCATENATE("R",'MAPA DE RIESGOS'!$H618,"C",'MAPA DE RIESGOS'!$AF618),"")</f>
        <v/>
      </c>
      <c r="AI103" s="368" t="str">
        <f>IF(AND('MAPA DE RIESGOS'!$AP619="Media",'MAPA DE RIESGOS'!$AR619="Menor"),CONCATENATE("R",'MAPA DE RIESGOS'!$H619,"C",'MAPA DE RIESGOS'!$AF619),"")</f>
        <v/>
      </c>
      <c r="AJ103" s="368" t="str">
        <f>IF(AND('MAPA DE RIESGOS'!$AP620="Media",'MAPA DE RIESGOS'!$AR620="Menor"),CONCATENATE("R",'MAPA DE RIESGOS'!$H620,"C",'MAPA DE RIESGOS'!$AF620),"")</f>
        <v/>
      </c>
      <c r="AK103" s="368" t="str">
        <f>IF(AND('MAPA DE RIESGOS'!$AP621="Media",'MAPA DE RIESGOS'!$AR621="Menor"),CONCATENATE("R",'MAPA DE RIESGOS'!$H621,"C",'MAPA DE RIESGOS'!$AF621),"")</f>
        <v/>
      </c>
      <c r="AL103" s="368" t="str">
        <f>IF(AND('MAPA DE RIESGOS'!$AP622="Media",'MAPA DE RIESGOS'!$AR622="Menor"),CONCATENATE("R",'MAPA DE RIESGOS'!$H622,"C",'MAPA DE RIESGOS'!$AF622),"")</f>
        <v/>
      </c>
      <c r="AM103" s="368" t="str">
        <f>IF(AND('MAPA DE RIESGOS'!$AP623="Media",'MAPA DE RIESGOS'!$AR623="Menor"),CONCATENATE("R",'MAPA DE RIESGOS'!$B623,"C",'MAPA DE RIESGOS'!$AF623),"")</f>
        <v/>
      </c>
      <c r="AN103" s="368" t="str">
        <f>IF(AND('MAPA DE RIESGOS'!$AP624="Media",'MAPA DE RIESGOS'!$AR624="Menor"),CONCATENATE("R",'MAPA DE RIESGOS'!$B624,"C",'MAPA DE RIESGOS'!$AF624),"")</f>
        <v/>
      </c>
      <c r="AO103" s="368" t="str">
        <f>IF(AND('MAPA DE RIESGOS'!$AP625="Media",'MAPA DE RIESGOS'!$AR625="Menor"),CONCATENATE("R",'MAPA DE RIESGOS'!$B625,"C",'MAPA DE RIESGOS'!$AF625),"")</f>
        <v/>
      </c>
      <c r="AP103" s="368" t="str">
        <f>IF(AND('MAPA DE RIESGOS'!$AP626="Media",'MAPA DE RIESGOS'!$AR626="Menor"),CONCATENATE("R",'MAPA DE RIESGOS'!$H626,"C",'MAPA DE RIESGOS'!$AF626),"")</f>
        <v/>
      </c>
      <c r="AQ103" s="368" t="str">
        <f>IF(AND('MAPA DE RIESGOS'!$AP627="Media",'MAPA DE RIESGOS'!$AR627="Menor"),CONCATENATE("R",'MAPA DE RIESGOS'!$H627,"C",'MAPA DE RIESGOS'!$AF627),"")</f>
        <v/>
      </c>
      <c r="AR103" s="368" t="str">
        <f>IF(AND('MAPA DE RIESGOS'!$AP628="Media",'MAPA DE RIESGOS'!$AR628="Menor"),CONCATENATE("R",'MAPA DE RIESGOS'!$H628,"C",'MAPA DE RIESGOS'!$AF628),"")</f>
        <v/>
      </c>
      <c r="AS103" s="368" t="str">
        <f>IF(AND('MAPA DE RIESGOS'!$AP629="Media",'MAPA DE RIESGOS'!$AR629="Menor"),CONCATENATE("R",'MAPA DE RIESGOS'!$H629,"C",'MAPA DE RIESGOS'!$AF629),"")</f>
        <v/>
      </c>
      <c r="AT103" s="367" t="str">
        <f>IF(AND('MAPA DE RIESGOS'!$AP612="Media",'MAPA DE RIESGOS'!$AR612="Moderado"),CONCATENATE("R",'MAPA DE RIESGOS'!$H612,"C",'MAPA DE RIESGOS'!$AF612),"")</f>
        <v/>
      </c>
      <c r="AU103" s="368" t="str">
        <f>IF(AND('MAPA DE RIESGOS'!$AP613="Media",'MAPA DE RIESGOS'!$AR613="Moderado"),CONCATENATE("R",'MAPA DE RIESGOS'!$H613,"C",'MAPA DE RIESGOS'!$AF613),"")</f>
        <v/>
      </c>
      <c r="AV103" s="368" t="str">
        <f>IF(AND('MAPA DE RIESGOS'!$AP614="Media",'MAPA DE RIESGOS'!$AR614="Moderado"),CONCATENATE("R",'MAPA DE RIESGOS'!$H614,"C",'MAPA DE RIESGOS'!$AF614),"")</f>
        <v/>
      </c>
      <c r="AW103" s="368" t="str">
        <f>IF(AND('MAPA DE RIESGOS'!$AP615="Media",'MAPA DE RIESGOS'!$AR615="Moderado"),CONCATENATE("R",'MAPA DE RIESGOS'!$H615,"C",'MAPA DE RIESGOS'!$AF615),"")</f>
        <v/>
      </c>
      <c r="AX103" s="368" t="str">
        <f>IF(AND('MAPA DE RIESGOS'!$AP616="Media",'MAPA DE RIESGOS'!$AR616="Moderado"),CONCATENATE("R",'MAPA DE RIESGOS'!$H616,"C",'MAPA DE RIESGOS'!$AF616),"")</f>
        <v/>
      </c>
      <c r="AY103" s="368" t="str">
        <f>IF(AND('MAPA DE RIESGOS'!$AP617="Media",'MAPA DE RIESGOS'!$AR617="Moderado"),CONCATENATE("R",'MAPA DE RIESGOS'!$H617,"C",'MAPA DE RIESGOS'!$AF617),"")</f>
        <v/>
      </c>
      <c r="AZ103" s="368" t="str">
        <f>IF(AND('MAPA DE RIESGOS'!$AP618="Media",'MAPA DE RIESGOS'!$AR618="Moderado"),CONCATENATE("R",'MAPA DE RIESGOS'!$H618,"C",'MAPA DE RIESGOS'!$AF618),"")</f>
        <v/>
      </c>
      <c r="BA103" s="368" t="str">
        <f>IF(AND('MAPA DE RIESGOS'!$AP619="Media",'MAPA DE RIESGOS'!$AR619="Moderado"),CONCATENATE("R",'MAPA DE RIESGOS'!$H619,"C",'MAPA DE RIESGOS'!$AF619),"")</f>
        <v/>
      </c>
      <c r="BB103" s="368" t="str">
        <f>IF(AND('MAPA DE RIESGOS'!$AP620="Media",'MAPA DE RIESGOS'!$AR620="Moderado"),CONCATENATE("R",'MAPA DE RIESGOS'!$H620,"C",'MAPA DE RIESGOS'!$AF620),"")</f>
        <v/>
      </c>
      <c r="BC103" s="368" t="str">
        <f>IF(AND('MAPA DE RIESGOS'!$AP621="Media",'MAPA DE RIESGOS'!$AR621="Moderado"),CONCATENATE("R",'MAPA DE RIESGOS'!$H621,"C",'MAPA DE RIESGOS'!$AF621),"")</f>
        <v/>
      </c>
      <c r="BD103" s="368" t="str">
        <f>IF(AND('MAPA DE RIESGOS'!$AP622="Media",'MAPA DE RIESGOS'!$AR622="Moderado"),CONCATENATE("R",'MAPA DE RIESGOS'!$H622,"C",'MAPA DE RIESGOS'!$AF622),"")</f>
        <v/>
      </c>
      <c r="BE103" s="368" t="str">
        <f>IF(AND('MAPA DE RIESGOS'!$AP623="Media",'MAPA DE RIESGOS'!$AR623="Moderado"),CONCATENATE("R",'MAPA DE RIESGOS'!$B623,"C",'MAPA DE RIESGOS'!$AF623),"")</f>
        <v/>
      </c>
      <c r="BF103" s="368" t="str">
        <f>IF(AND('MAPA DE RIESGOS'!$AP624="Media",'MAPA DE RIESGOS'!$AR624="Moderado"),CONCATENATE("R",'MAPA DE RIESGOS'!$B624,"C",'MAPA DE RIESGOS'!$AF624),"")</f>
        <v/>
      </c>
      <c r="BG103" s="368" t="str">
        <f>IF(AND('MAPA DE RIESGOS'!$AP625="Media",'MAPA DE RIESGOS'!$AR625="Moderado"),CONCATENATE("R",'MAPA DE RIESGOS'!$B625,"C",'MAPA DE RIESGOS'!$AF625),"")</f>
        <v/>
      </c>
      <c r="BH103" s="368" t="str">
        <f>IF(AND('MAPA DE RIESGOS'!$AP626="Media",'MAPA DE RIESGOS'!$AR626="Moderado"),CONCATENATE("R",'MAPA DE RIESGOS'!$H626,"C",'MAPA DE RIESGOS'!$AF626),"")</f>
        <v/>
      </c>
      <c r="BI103" s="368" t="str">
        <f>IF(AND('MAPA DE RIESGOS'!$AP627="Media",'MAPA DE RIESGOS'!$AR627="Moderado"),CONCATENATE("R",'MAPA DE RIESGOS'!$H627,"C",'MAPA DE RIESGOS'!$AF627),"")</f>
        <v/>
      </c>
      <c r="BJ103" s="368" t="str">
        <f>IF(AND('MAPA DE RIESGOS'!$AP628="Media",'MAPA DE RIESGOS'!$AR628="Moderado"),CONCATENATE("R",'MAPA DE RIESGOS'!$H628,"C",'MAPA DE RIESGOS'!$AF628),"")</f>
        <v/>
      </c>
      <c r="BK103" s="369" t="str">
        <f>IF(AND('MAPA DE RIESGOS'!$AP629="Media",'MAPA DE RIESGOS'!$AR629="Moderado"),CONCATENATE("R",'MAPA DE RIESGOS'!$H629,"C",'MAPA DE RIESGOS'!$AF629),"")</f>
        <v/>
      </c>
      <c r="BL103" s="355" t="str">
        <f>IF(AND('MAPA DE RIESGOS'!$AP612="Media",'MAPA DE RIESGOS'!$AR612="Mayor"),CONCATENATE("R",'MAPA DE RIESGOS'!$H612,"C",'MAPA DE RIESGOS'!$AF612),"")</f>
        <v/>
      </c>
      <c r="BM103" s="355" t="str">
        <f>IF(AND('MAPA DE RIESGOS'!$AP613="Media",'MAPA DE RIESGOS'!$AR613="Mayor"),CONCATENATE("R",'MAPA DE RIESGOS'!$H613,"C",'MAPA DE RIESGOS'!$AF613),"")</f>
        <v/>
      </c>
      <c r="BN103" s="355" t="str">
        <f>IF(AND('MAPA DE RIESGOS'!$AP614="Media",'MAPA DE RIESGOS'!$AR614="Mayor"),CONCATENATE("R",'MAPA DE RIESGOS'!$H614,"C",'MAPA DE RIESGOS'!$AF614),"")</f>
        <v/>
      </c>
      <c r="BO103" s="355" t="str">
        <f>IF(AND('MAPA DE RIESGOS'!$AP615="Media",'MAPA DE RIESGOS'!$AR615="Mayor"),CONCATENATE("R",'MAPA DE RIESGOS'!$H615,"C",'MAPA DE RIESGOS'!$AF615),"")</f>
        <v/>
      </c>
      <c r="BP103" s="355" t="str">
        <f>IF(AND('MAPA DE RIESGOS'!$AP616="Media",'MAPA DE RIESGOS'!$AR616="Mayor"),CONCATENATE("R",'MAPA DE RIESGOS'!$H616,"C",'MAPA DE RIESGOS'!$AF616),"")</f>
        <v/>
      </c>
      <c r="BQ103" s="355" t="str">
        <f>IF(AND('MAPA DE RIESGOS'!$AP617="Media",'MAPA DE RIESGOS'!$AR617="Mayor"),CONCATENATE("R",'MAPA DE RIESGOS'!$H617,"C",'MAPA DE RIESGOS'!$AF617),"")</f>
        <v/>
      </c>
      <c r="BR103" s="355" t="str">
        <f>IF(AND('MAPA DE RIESGOS'!$AP618="Media",'MAPA DE RIESGOS'!$AR618="Mayor"),CONCATENATE("R",'MAPA DE RIESGOS'!$H618,"C",'MAPA DE RIESGOS'!$AF618),"")</f>
        <v/>
      </c>
      <c r="BS103" s="355" t="str">
        <f>IF(AND('MAPA DE RIESGOS'!$AP619="Media",'MAPA DE RIESGOS'!$AR619="Mayor"),CONCATENATE("R",'MAPA DE RIESGOS'!$H619,"C",'MAPA DE RIESGOS'!$AF619),"")</f>
        <v/>
      </c>
      <c r="BT103" s="355" t="str">
        <f>IF(AND('MAPA DE RIESGOS'!$AP620="Media",'MAPA DE RIESGOS'!$AR620="Mayor"),CONCATENATE("R",'MAPA DE RIESGOS'!$H620,"C",'MAPA DE RIESGOS'!$AF620),"")</f>
        <v/>
      </c>
      <c r="BU103" s="355" t="str">
        <f>IF(AND('MAPA DE RIESGOS'!$AP621="Media",'MAPA DE RIESGOS'!$AR621="Mayor"),CONCATENATE("R",'MAPA DE RIESGOS'!$H621,"C",'MAPA DE RIESGOS'!$AF621),"")</f>
        <v/>
      </c>
      <c r="BV103" s="355" t="str">
        <f>IF(AND('MAPA DE RIESGOS'!$AP622="Media",'MAPA DE RIESGOS'!$AR622="Mayor"),CONCATENATE("R",'MAPA DE RIESGOS'!$H622,"C",'MAPA DE RIESGOS'!$AF622),"")</f>
        <v/>
      </c>
      <c r="BW103" s="355" t="str">
        <f>IF(AND('MAPA DE RIESGOS'!$AP623="Media",'MAPA DE RIESGOS'!$AR623="Mayor"),CONCATENATE("R",'MAPA DE RIESGOS'!$B623,"C",'MAPA DE RIESGOS'!$AF623),"")</f>
        <v/>
      </c>
      <c r="BX103" s="355" t="str">
        <f>IF(AND('MAPA DE RIESGOS'!$AP624="Media",'MAPA DE RIESGOS'!$AR624="Mayor"),CONCATENATE("R",'MAPA DE RIESGOS'!$B624,"C",'MAPA DE RIESGOS'!$AF624),"")</f>
        <v/>
      </c>
      <c r="BY103" s="355" t="str">
        <f>IF(AND('MAPA DE RIESGOS'!$AP625="Media",'MAPA DE RIESGOS'!$AR625="Mayor"),CONCATENATE("R",'MAPA DE RIESGOS'!$B625,"C",'MAPA DE RIESGOS'!$AF625),"")</f>
        <v/>
      </c>
      <c r="BZ103" s="355" t="str">
        <f>IF(AND('MAPA DE RIESGOS'!$AP626="Media",'MAPA DE RIESGOS'!$AR626="Mayor"),CONCATENATE("R",'MAPA DE RIESGOS'!$H626,"C",'MAPA DE RIESGOS'!$AF626),"")</f>
        <v/>
      </c>
      <c r="CA103" s="355" t="str">
        <f>IF(AND('MAPA DE RIESGOS'!$AP627="Media",'MAPA DE RIESGOS'!$AR627="Mayor"),CONCATENATE("R",'MAPA DE RIESGOS'!$H627,"C",'MAPA DE RIESGOS'!$AF627),"")</f>
        <v/>
      </c>
      <c r="CB103" s="355" t="str">
        <f>IF(AND('MAPA DE RIESGOS'!$AP628="Media",'MAPA DE RIESGOS'!$AR628="Mayor"),CONCATENATE("R",'MAPA DE RIESGOS'!$H628,"C",'MAPA DE RIESGOS'!$AF628),"")</f>
        <v/>
      </c>
      <c r="CC103" s="356" t="str">
        <f>IF(AND('MAPA DE RIESGOS'!$AP629="Media",'MAPA DE RIESGOS'!$AR629="Mayor"),CONCATENATE("R",'MAPA DE RIESGOS'!$H629,"C",'MAPA DE RIESGOS'!$AF629),"")</f>
        <v/>
      </c>
      <c r="CD103" s="357" t="str">
        <f>IF(AND('MAPA DE RIESGOS'!$AP612="Media",'MAPA DE RIESGOS'!$AR612="Catastrófico"),CONCATENATE("R",'MAPA DE RIESGOS'!$H612,"C",'MAPA DE RIESGOS'!$AF612),"")</f>
        <v/>
      </c>
      <c r="CE103" s="357" t="str">
        <f>IF(AND('MAPA DE RIESGOS'!$AP613="Media",'MAPA DE RIESGOS'!$AR613="Catastrófico"),CONCATENATE("R",'MAPA DE RIESGOS'!$H613,"C",'MAPA DE RIESGOS'!$AF613),"")</f>
        <v/>
      </c>
      <c r="CF103" s="357" t="str">
        <f>IF(AND('MAPA DE RIESGOS'!$AP614="Media",'MAPA DE RIESGOS'!$AR614="Catastrófico"),CONCATENATE("R",'MAPA DE RIESGOS'!$H614,"C",'MAPA DE RIESGOS'!$AF614),"")</f>
        <v/>
      </c>
      <c r="CG103" s="357" t="str">
        <f>IF(AND('MAPA DE RIESGOS'!$AP615="Media",'MAPA DE RIESGOS'!$AR615="Catastrófico"),CONCATENATE("R",'MAPA DE RIESGOS'!$H615,"C",'MAPA DE RIESGOS'!$AF615),"")</f>
        <v/>
      </c>
      <c r="CH103" s="357" t="str">
        <f>IF(AND('MAPA DE RIESGOS'!$AP616="Media",'MAPA DE RIESGOS'!$AR616="Catastrófico"),CONCATENATE("R",'MAPA DE RIESGOS'!$H616,"C",'MAPA DE RIESGOS'!$AF616),"")</f>
        <v/>
      </c>
      <c r="CI103" s="357" t="str">
        <f>IF(AND('MAPA DE RIESGOS'!$AP617="Media",'MAPA DE RIESGOS'!$AR617="Catastrófico"),CONCATENATE("R",'MAPA DE RIESGOS'!$H617,"C",'MAPA DE RIESGOS'!$AF617),"")</f>
        <v/>
      </c>
      <c r="CJ103" s="357" t="str">
        <f>IF(AND('MAPA DE RIESGOS'!$AP618="Media",'MAPA DE RIESGOS'!$AR618="Catastrófico"),CONCATENATE("R",'MAPA DE RIESGOS'!$H618,"C",'MAPA DE RIESGOS'!$AF618),"")</f>
        <v/>
      </c>
      <c r="CK103" s="357" t="str">
        <f>IF(AND('MAPA DE RIESGOS'!$AP619="Media",'MAPA DE RIESGOS'!$AR619="Catastrófico"),CONCATENATE("R",'MAPA DE RIESGOS'!$H619,"C",'MAPA DE RIESGOS'!$AF619),"")</f>
        <v/>
      </c>
      <c r="CL103" s="357" t="str">
        <f>IF(AND('MAPA DE RIESGOS'!$AP620="Media",'MAPA DE RIESGOS'!$AR620="Catastrófico"),CONCATENATE("R",'MAPA DE RIESGOS'!$H620,"C",'MAPA DE RIESGOS'!$AF620),"")</f>
        <v/>
      </c>
      <c r="CM103" s="357" t="str">
        <f>IF(AND('MAPA DE RIESGOS'!$AP621="Media",'MAPA DE RIESGOS'!$AR621="Catastrófico"),CONCATENATE("R",'MAPA DE RIESGOS'!$H621,"C",'MAPA DE RIESGOS'!$AF621),"")</f>
        <v/>
      </c>
      <c r="CN103" s="357" t="str">
        <f>IF(AND('MAPA DE RIESGOS'!$AP622="Media",'MAPA DE RIESGOS'!$AR622="Catastrófico"),CONCATENATE("R",'MAPA DE RIESGOS'!$H622,"C",'MAPA DE RIESGOS'!$AF622),"")</f>
        <v/>
      </c>
      <c r="CO103" s="357" t="str">
        <f>IF(AND('MAPA DE RIESGOS'!$AP623="Media",'MAPA DE RIESGOS'!$AR623="Catastrófico"),CONCATENATE("R",'MAPA DE RIESGOS'!$B623,"C",'MAPA DE RIESGOS'!$AF623),"")</f>
        <v/>
      </c>
      <c r="CP103" s="357" t="str">
        <f>IF(AND('MAPA DE RIESGOS'!$AP624="Media",'MAPA DE RIESGOS'!$AR624="Catastrófico"),CONCATENATE("R",'MAPA DE RIESGOS'!$B624,"C",'MAPA DE RIESGOS'!$AF624),"")</f>
        <v/>
      </c>
      <c r="CQ103" s="357" t="str">
        <f>IF(AND('MAPA DE RIESGOS'!$AP625="Media",'MAPA DE RIESGOS'!$AR625="Catastrófico"),CONCATENATE("R",'MAPA DE RIESGOS'!$B625,"C",'MAPA DE RIESGOS'!$AF625),"")</f>
        <v/>
      </c>
      <c r="CR103" s="357" t="str">
        <f>IF(AND('MAPA DE RIESGOS'!$AP626="Media",'MAPA DE RIESGOS'!$AR626="Catastrófico"),CONCATENATE("R",'MAPA DE RIESGOS'!$H626,"C",'MAPA DE RIESGOS'!$AF626),"")</f>
        <v/>
      </c>
      <c r="CS103" s="357" t="str">
        <f>IF(AND('MAPA DE RIESGOS'!$AP627="Media",'MAPA DE RIESGOS'!$AR627="Catastrófico"),CONCATENATE("R",'MAPA DE RIESGOS'!$H627,"C",'MAPA DE RIESGOS'!$AF627),"")</f>
        <v/>
      </c>
      <c r="CT103" s="357" t="str">
        <f>IF(AND('MAPA DE RIESGOS'!$AP628="Media",'MAPA DE RIESGOS'!$AR628="Catastrófico"),CONCATENATE("R",'MAPA DE RIESGOS'!$H628,"C",'MAPA DE RIESGOS'!$AF628),"")</f>
        <v/>
      </c>
      <c r="CU103" s="358" t="str">
        <f>IF(AND('MAPA DE RIESGOS'!$AP629="Media",'MAPA DE RIESGOS'!$AR629="Catastrófico"),CONCATENATE("R",'MAPA DE RIESGOS'!$H629,"C",'MAPA DE RIESGOS'!$AF629),"")</f>
        <v/>
      </c>
      <c r="CV103" s="67"/>
      <c r="CW103" s="906"/>
      <c r="CX103" s="907"/>
      <c r="CY103" s="907"/>
      <c r="CZ103" s="907"/>
      <c r="DA103" s="907"/>
      <c r="DB103" s="908"/>
    </row>
    <row r="104" spans="2:106" ht="32.5" customHeight="1">
      <c r="B104" s="893"/>
      <c r="C104" s="893"/>
      <c r="D104" s="894"/>
      <c r="E104" s="882"/>
      <c r="F104" s="883"/>
      <c r="G104" s="883"/>
      <c r="H104" s="883"/>
      <c r="I104" s="884"/>
      <c r="J104" s="367" t="str">
        <f>IF(AND('MAPA DE RIESGOS'!$AP630="Media",'MAPA DE RIESGOS'!$AR630="Leve"),CONCATENATE("R",'MAPA DE RIESGOS'!$H630,"C",'MAPA DE RIESGOS'!$AF630),"")</f>
        <v/>
      </c>
      <c r="K104" s="368" t="str">
        <f>IF(AND('MAPA DE RIESGOS'!$AP631="Media",'MAPA DE RIESGOS'!$AR631="Leve"),CONCATENATE("R",'MAPA DE RIESGOS'!$H631,"C",'MAPA DE RIESGOS'!$AF631),"")</f>
        <v/>
      </c>
      <c r="L104" s="368" t="str">
        <f>IF(AND('MAPA DE RIESGOS'!$AP632="Media",'MAPA DE RIESGOS'!$AR632="Leve"),CONCATENATE("R",'MAPA DE RIESGOS'!$H632,"C",'MAPA DE RIESGOS'!$AF632),"")</f>
        <v/>
      </c>
      <c r="M104" s="368" t="str">
        <f>IF(AND('MAPA DE RIESGOS'!$AP633="Media",'MAPA DE RIESGOS'!$AR633="Leve"),CONCATENATE("R",'MAPA DE RIESGOS'!$H633,"C",'MAPA DE RIESGOS'!$AF633),"")</f>
        <v/>
      </c>
      <c r="N104" s="368" t="str">
        <f>IF(AND('MAPA DE RIESGOS'!$AP634="Media",'MAPA DE RIESGOS'!$AR634="Leve"),CONCATENATE("R",'MAPA DE RIESGOS'!$H634,"C",'MAPA DE RIESGOS'!$AF634),"")</f>
        <v/>
      </c>
      <c r="O104" s="368" t="str">
        <f>IF(AND('MAPA DE RIESGOS'!$AP635="Media",'MAPA DE RIESGOS'!$AR635="Leve"),CONCATENATE("R",'MAPA DE RIESGOS'!$H635,"C",'MAPA DE RIESGOS'!$AF635),"")</f>
        <v/>
      </c>
      <c r="P104" s="368" t="str">
        <f>IF(AND('MAPA DE RIESGOS'!$AP636="Media",'MAPA DE RIESGOS'!$AR636="Leve"),CONCATENATE("R",'MAPA DE RIESGOS'!$H636,"C",'MAPA DE RIESGOS'!$AF636),"")</f>
        <v/>
      </c>
      <c r="Q104" s="368" t="str">
        <f>IF(AND('MAPA DE RIESGOS'!$AP637="Media",'MAPA DE RIESGOS'!$AR637="Leve"),CONCATENATE("R",'MAPA DE RIESGOS'!$H637,"C",'MAPA DE RIESGOS'!$AF637),"")</f>
        <v/>
      </c>
      <c r="R104" s="368" t="str">
        <f>IF(AND('MAPA DE RIESGOS'!$AP638="Media",'MAPA DE RIESGOS'!$AR638="Leve"),CONCATENATE("R",'MAPA DE RIESGOS'!$H638,"C",'MAPA DE RIESGOS'!$AF638),"")</f>
        <v/>
      </c>
      <c r="S104" s="368" t="str">
        <f>IF(AND('MAPA DE RIESGOS'!$AP639="Media",'MAPA DE RIESGOS'!$AR639="Leve"),CONCATENATE("R",'MAPA DE RIESGOS'!$H639,"C",'MAPA DE RIESGOS'!$AF639),"")</f>
        <v/>
      </c>
      <c r="T104" s="368" t="str">
        <f>IF(AND('MAPA DE RIESGOS'!$AP640="Media",'MAPA DE RIESGOS'!$AR640="Leve"),CONCATENATE("R",'MAPA DE RIESGOS'!$H640,"C",'MAPA DE RIESGOS'!$AF640),"")</f>
        <v/>
      </c>
      <c r="U104" s="368" t="str">
        <f>IF(AND('MAPA DE RIESGOS'!$AP641="Media",'MAPA DE RIESGOS'!$AR641="Leve"),CONCATENATE("R",'MAPA DE RIESGOS'!$H641,"C",'MAPA DE RIESGOS'!$AF641),"")</f>
        <v/>
      </c>
      <c r="V104" s="368" t="str">
        <f>IF(AND('MAPA DE RIESGOS'!$AP642="Media",'MAPA DE RIESGOS'!$AR642="Leve"),CONCATENATE("R",'MAPA DE RIESGOS'!$H642,"C",'MAPA DE RIESGOS'!$AF642),"")</f>
        <v/>
      </c>
      <c r="W104" s="368" t="str">
        <f>IF(AND('MAPA DE RIESGOS'!$AP643="Media",'MAPA DE RIESGOS'!$AR643="Leve"),CONCATENATE("R",'MAPA DE RIESGOS'!$H643,"C",'MAPA DE RIESGOS'!$AF643),"")</f>
        <v/>
      </c>
      <c r="X104" s="368" t="str">
        <f>IF(AND('MAPA DE RIESGOS'!$AP644="Media",'MAPA DE RIESGOS'!$AR644="Leve"),CONCATENATE("R",'MAPA DE RIESGOS'!$H644,"C",'MAPA DE RIESGOS'!$AF644),"")</f>
        <v/>
      </c>
      <c r="Y104" s="368" t="str">
        <f>IF(AND('MAPA DE RIESGOS'!$AP645="Media",'MAPA DE RIESGOS'!$AR645="Leve"),CONCATENATE("R",'MAPA DE RIESGOS'!$H645,"C",'MAPA DE RIESGOS'!$AF645),"")</f>
        <v/>
      </c>
      <c r="Z104" s="368" t="str">
        <f>IF(AND('MAPA DE RIESGOS'!$AP646="Media",'MAPA DE RIESGOS'!$AR646="Leve"),CONCATENATE("R",'MAPA DE RIESGOS'!$H646,"C",'MAPA DE RIESGOS'!$AF646),"")</f>
        <v/>
      </c>
      <c r="AA104" s="368" t="str">
        <f>IF(AND('MAPA DE RIESGOS'!$AP647="Media",'MAPA DE RIESGOS'!$AR647="Leve"),CONCATENATE("R",'MAPA DE RIESGOS'!$H647,"C",'MAPA DE RIESGOS'!$AF647),"")</f>
        <v/>
      </c>
      <c r="AB104" s="367" t="str">
        <f>IF(AND('MAPA DE RIESGOS'!$AP630="Media",'MAPA DE RIESGOS'!$AR630="Menor"),CONCATENATE("R",'MAPA DE RIESGOS'!$H630,"C",'MAPA DE RIESGOS'!$AF630),"")</f>
        <v/>
      </c>
      <c r="AC104" s="368" t="str">
        <f>IF(AND('MAPA DE RIESGOS'!$AP631="Media",'MAPA DE RIESGOS'!$AR631="Menor"),CONCATENATE("R",'MAPA DE RIESGOS'!$H631,"C",'MAPA DE RIESGOS'!$AF631),"")</f>
        <v/>
      </c>
      <c r="AD104" s="368" t="str">
        <f>IF(AND('MAPA DE RIESGOS'!$AP632="Media",'MAPA DE RIESGOS'!$AR632="Menor"),CONCATENATE("R",'MAPA DE RIESGOS'!$H632,"C",'MAPA DE RIESGOS'!$AF632),"")</f>
        <v/>
      </c>
      <c r="AE104" s="368" t="str">
        <f>IF(AND('MAPA DE RIESGOS'!$AP633="Media",'MAPA DE RIESGOS'!$AR633="Menor"),CONCATENATE("R",'MAPA DE RIESGOS'!$H633,"C",'MAPA DE RIESGOS'!$AF633),"")</f>
        <v/>
      </c>
      <c r="AF104" s="368" t="str">
        <f>IF(AND('MAPA DE RIESGOS'!$AP634="Media",'MAPA DE RIESGOS'!$AR634="Menor"),CONCATENATE("R",'MAPA DE RIESGOS'!$H634,"C",'MAPA DE RIESGOS'!$AF634),"")</f>
        <v/>
      </c>
      <c r="AG104" s="368" t="str">
        <f>IF(AND('MAPA DE RIESGOS'!$AP635="Media",'MAPA DE RIESGOS'!$AR635="Menor"),CONCATENATE("R",'MAPA DE RIESGOS'!$H635,"C",'MAPA DE RIESGOS'!$AF635),"")</f>
        <v/>
      </c>
      <c r="AH104" s="368" t="str">
        <f>IF(AND('MAPA DE RIESGOS'!$AP636="Media",'MAPA DE RIESGOS'!$AR636="Menor"),CONCATENATE("R",'MAPA DE RIESGOS'!$H636,"C",'MAPA DE RIESGOS'!$AF636),"")</f>
        <v/>
      </c>
      <c r="AI104" s="368" t="str">
        <f>IF(AND('MAPA DE RIESGOS'!$AP637="Media",'MAPA DE RIESGOS'!$AR637="Menor"),CONCATENATE("R",'MAPA DE RIESGOS'!$H637,"C",'MAPA DE RIESGOS'!$AF637),"")</f>
        <v/>
      </c>
      <c r="AJ104" s="368" t="str">
        <f>IF(AND('MAPA DE RIESGOS'!$AP638="Media",'MAPA DE RIESGOS'!$AR638="Menor"),CONCATENATE("R",'MAPA DE RIESGOS'!$H638,"C",'MAPA DE RIESGOS'!$AF638),"")</f>
        <v/>
      </c>
      <c r="AK104" s="368" t="str">
        <f>IF(AND('MAPA DE RIESGOS'!$AP639="Media",'MAPA DE RIESGOS'!$AR639="Menor"),CONCATENATE("R",'MAPA DE RIESGOS'!$H639,"C",'MAPA DE RIESGOS'!$AF639),"")</f>
        <v/>
      </c>
      <c r="AL104" s="368" t="str">
        <f>IF(AND('MAPA DE RIESGOS'!$AP640="Media",'MAPA DE RIESGOS'!$AR640="Menor"),CONCATENATE("R",'MAPA DE RIESGOS'!$H640,"C",'MAPA DE RIESGOS'!$AF640),"")</f>
        <v/>
      </c>
      <c r="AM104" s="368" t="str">
        <f>IF(AND('MAPA DE RIESGOS'!$AP641="Media",'MAPA DE RIESGOS'!$AR641="Menor"),CONCATENATE("R",'MAPA DE RIESGOS'!$H641,"C",'MAPA DE RIESGOS'!$AF641),"")</f>
        <v/>
      </c>
      <c r="AN104" s="368" t="str">
        <f>IF(AND('MAPA DE RIESGOS'!$AP642="Media",'MAPA DE RIESGOS'!$AR642="Menor"),CONCATENATE("R",'MAPA DE RIESGOS'!$H642,"C",'MAPA DE RIESGOS'!$AF642),"")</f>
        <v/>
      </c>
      <c r="AO104" s="368" t="str">
        <f>IF(AND('MAPA DE RIESGOS'!$AP643="Media",'MAPA DE RIESGOS'!$AR643="Menor"),CONCATENATE("R",'MAPA DE RIESGOS'!$H643,"C",'MAPA DE RIESGOS'!$AF643),"")</f>
        <v/>
      </c>
      <c r="AP104" s="368" t="str">
        <f>IF(AND('MAPA DE RIESGOS'!$AP644="Media",'MAPA DE RIESGOS'!$AR644="Menor"),CONCATENATE("R",'MAPA DE RIESGOS'!$H644,"C",'MAPA DE RIESGOS'!$AF644),"")</f>
        <v/>
      </c>
      <c r="AQ104" s="368" t="str">
        <f>IF(AND('MAPA DE RIESGOS'!$AP645="Media",'MAPA DE RIESGOS'!$AR645="Menor"),CONCATENATE("R",'MAPA DE RIESGOS'!$H645,"C",'MAPA DE RIESGOS'!$AF645),"")</f>
        <v/>
      </c>
      <c r="AR104" s="368" t="str">
        <f>IF(AND('MAPA DE RIESGOS'!$AP646="Media",'MAPA DE RIESGOS'!$AR646="Menor"),CONCATENATE("R",'MAPA DE RIESGOS'!$H646,"C",'MAPA DE RIESGOS'!$AF646),"")</f>
        <v/>
      </c>
      <c r="AS104" s="368" t="str">
        <f>IF(AND('MAPA DE RIESGOS'!$AP647="Media",'MAPA DE RIESGOS'!$AR647="Menor"),CONCATENATE("R",'MAPA DE RIESGOS'!$H647,"C",'MAPA DE RIESGOS'!$AF647),"")</f>
        <v/>
      </c>
      <c r="AT104" s="367" t="str">
        <f>IF(AND('MAPA DE RIESGOS'!$AP630="Media",'MAPA DE RIESGOS'!$AR630="Moderado"),CONCATENATE("R",'MAPA DE RIESGOS'!$H630,"C",'MAPA DE RIESGOS'!$AF630),"")</f>
        <v/>
      </c>
      <c r="AU104" s="368" t="str">
        <f>IF(AND('MAPA DE RIESGOS'!$AP631="Media",'MAPA DE RIESGOS'!$AR631="Moderado"),CONCATENATE("R",'MAPA DE RIESGOS'!$H631,"C",'MAPA DE RIESGOS'!$AF631),"")</f>
        <v/>
      </c>
      <c r="AV104" s="368" t="str">
        <f>IF(AND('MAPA DE RIESGOS'!$AP632="Media",'MAPA DE RIESGOS'!$AR632="Moderado"),CONCATENATE("R",'MAPA DE RIESGOS'!$H632,"C",'MAPA DE RIESGOS'!$AF632),"")</f>
        <v/>
      </c>
      <c r="AW104" s="368" t="str">
        <f>IF(AND('MAPA DE RIESGOS'!$AP633="Media",'MAPA DE RIESGOS'!$AR633="Moderado"),CONCATENATE("R",'MAPA DE RIESGOS'!$H633,"C",'MAPA DE RIESGOS'!$AF633),"")</f>
        <v/>
      </c>
      <c r="AX104" s="368" t="str">
        <f>IF(AND('MAPA DE RIESGOS'!$AP634="Media",'MAPA DE RIESGOS'!$AR634="Moderado"),CONCATENATE("R",'MAPA DE RIESGOS'!$H634,"C",'MAPA DE RIESGOS'!$AF634),"")</f>
        <v/>
      </c>
      <c r="AY104" s="368" t="str">
        <f>IF(AND('MAPA DE RIESGOS'!$AP635="Media",'MAPA DE RIESGOS'!$AR635="Moderado"),CONCATENATE("R",'MAPA DE RIESGOS'!$H635,"C",'MAPA DE RIESGOS'!$AF635),"")</f>
        <v/>
      </c>
      <c r="AZ104" s="368" t="str">
        <f>IF(AND('MAPA DE RIESGOS'!$AP636="Media",'MAPA DE RIESGOS'!$AR636="Moderado"),CONCATENATE("R",'MAPA DE RIESGOS'!$H636,"C",'MAPA DE RIESGOS'!$AF636),"")</f>
        <v/>
      </c>
      <c r="BA104" s="368" t="str">
        <f>IF(AND('MAPA DE RIESGOS'!$AP637="Media",'MAPA DE RIESGOS'!$AR637="Moderado"),CONCATENATE("R",'MAPA DE RIESGOS'!$H637,"C",'MAPA DE RIESGOS'!$AF637),"")</f>
        <v/>
      </c>
      <c r="BB104" s="368" t="str">
        <f>IF(AND('MAPA DE RIESGOS'!$AP638="Media",'MAPA DE RIESGOS'!$AR638="Moderado"),CONCATENATE("R",'MAPA DE RIESGOS'!$H638,"C",'MAPA DE RIESGOS'!$AF638),"")</f>
        <v/>
      </c>
      <c r="BC104" s="368" t="str">
        <f>IF(AND('MAPA DE RIESGOS'!$AP639="Media",'MAPA DE RIESGOS'!$AR639="Moderado"),CONCATENATE("R",'MAPA DE RIESGOS'!$H639,"C",'MAPA DE RIESGOS'!$AF639),"")</f>
        <v/>
      </c>
      <c r="BD104" s="368" t="str">
        <f>IF(AND('MAPA DE RIESGOS'!$AP640="Media",'MAPA DE RIESGOS'!$AR640="Moderado"),CONCATENATE("R",'MAPA DE RIESGOS'!$H640,"C",'MAPA DE RIESGOS'!$AF640),"")</f>
        <v/>
      </c>
      <c r="BE104" s="368" t="str">
        <f>IF(AND('MAPA DE RIESGOS'!$AP641="Media",'MAPA DE RIESGOS'!$AR641="Moderado"),CONCATENATE("R",'MAPA DE RIESGOS'!$H641,"C",'MAPA DE RIESGOS'!$AF641),"")</f>
        <v/>
      </c>
      <c r="BF104" s="368" t="str">
        <f>IF(AND('MAPA DE RIESGOS'!$AP642="Media",'MAPA DE RIESGOS'!$AR642="Moderado"),CONCATENATE("R",'MAPA DE RIESGOS'!$H642,"C",'MAPA DE RIESGOS'!$AF642),"")</f>
        <v/>
      </c>
      <c r="BG104" s="368" t="str">
        <f>IF(AND('MAPA DE RIESGOS'!$AP643="Media",'MAPA DE RIESGOS'!$AR643="Moderado"),CONCATENATE("R",'MAPA DE RIESGOS'!$H643,"C",'MAPA DE RIESGOS'!$AF643),"")</f>
        <v/>
      </c>
      <c r="BH104" s="368" t="str">
        <f>IF(AND('MAPA DE RIESGOS'!$AP644="Media",'MAPA DE RIESGOS'!$AR644="Moderado"),CONCATENATE("R",'MAPA DE RIESGOS'!$H644,"C",'MAPA DE RIESGOS'!$AF644),"")</f>
        <v/>
      </c>
      <c r="BI104" s="368" t="str">
        <f>IF(AND('MAPA DE RIESGOS'!$AP645="Media",'MAPA DE RIESGOS'!$AR645="Moderado"),CONCATENATE("R",'MAPA DE RIESGOS'!$H645,"C",'MAPA DE RIESGOS'!$AF645),"")</f>
        <v/>
      </c>
      <c r="BJ104" s="368" t="str">
        <f>IF(AND('MAPA DE RIESGOS'!$AP646="Media",'MAPA DE RIESGOS'!$AR646="Moderado"),CONCATENATE("R",'MAPA DE RIESGOS'!$H646,"C",'MAPA DE RIESGOS'!$AF646),"")</f>
        <v/>
      </c>
      <c r="BK104" s="369" t="str">
        <f>IF(AND('MAPA DE RIESGOS'!$AP647="Media",'MAPA DE RIESGOS'!$AR647="Moderado"),CONCATENATE("R",'MAPA DE RIESGOS'!$H647,"C",'MAPA DE RIESGOS'!$AF647),"")</f>
        <v/>
      </c>
      <c r="BL104" s="355" t="str">
        <f>IF(AND('MAPA DE RIESGOS'!$AP630="Media",'MAPA DE RIESGOS'!$AR630="Mayor"),CONCATENATE("R",'MAPA DE RIESGOS'!$H630,"C",'MAPA DE RIESGOS'!$AF630),"")</f>
        <v/>
      </c>
      <c r="BM104" s="355" t="str">
        <f>IF(AND('MAPA DE RIESGOS'!$AP631="Media",'MAPA DE RIESGOS'!$AR631="Mayor"),CONCATENATE("R",'MAPA DE RIESGOS'!$H631,"C",'MAPA DE RIESGOS'!$AF631),"")</f>
        <v/>
      </c>
      <c r="BN104" s="355" t="str">
        <f>IF(AND('MAPA DE RIESGOS'!$AP632="Media",'MAPA DE RIESGOS'!$AR632="Mayor"),CONCATENATE("R",'MAPA DE RIESGOS'!$H632,"C",'MAPA DE RIESGOS'!$AF632),"")</f>
        <v/>
      </c>
      <c r="BO104" s="355" t="str">
        <f>IF(AND('MAPA DE RIESGOS'!$AP633="Media",'MAPA DE RIESGOS'!$AR633="Mayor"),CONCATENATE("R",'MAPA DE RIESGOS'!$H633,"C",'MAPA DE RIESGOS'!$AF633),"")</f>
        <v/>
      </c>
      <c r="BP104" s="355" t="str">
        <f>IF(AND('MAPA DE RIESGOS'!$AP634="Media",'MAPA DE RIESGOS'!$AR634="Mayor"),CONCATENATE("R",'MAPA DE RIESGOS'!$H634,"C",'MAPA DE RIESGOS'!$AF634),"")</f>
        <v/>
      </c>
      <c r="BQ104" s="355" t="str">
        <f>IF(AND('MAPA DE RIESGOS'!$AP635="Media",'MAPA DE RIESGOS'!$AR635="Mayor"),CONCATENATE("R",'MAPA DE RIESGOS'!$H635,"C",'MAPA DE RIESGOS'!$AF635),"")</f>
        <v/>
      </c>
      <c r="BR104" s="355" t="str">
        <f>IF(AND('MAPA DE RIESGOS'!$AP636="Media",'MAPA DE RIESGOS'!$AR636="Mayor"),CONCATENATE("R",'MAPA DE RIESGOS'!$H636,"C",'MAPA DE RIESGOS'!$AF636),"")</f>
        <v/>
      </c>
      <c r="BS104" s="355" t="str">
        <f>IF(AND('MAPA DE RIESGOS'!$AP637="Media",'MAPA DE RIESGOS'!$AR637="Mayor"),CONCATENATE("R",'MAPA DE RIESGOS'!$H637,"C",'MAPA DE RIESGOS'!$AF637),"")</f>
        <v/>
      </c>
      <c r="BT104" s="355" t="str">
        <f>IF(AND('MAPA DE RIESGOS'!$AP638="Media",'MAPA DE RIESGOS'!$AR638="Mayor"),CONCATENATE("R",'MAPA DE RIESGOS'!$H638,"C",'MAPA DE RIESGOS'!$AF638),"")</f>
        <v/>
      </c>
      <c r="BU104" s="355" t="str">
        <f>IF(AND('MAPA DE RIESGOS'!$AP639="Media",'MAPA DE RIESGOS'!$AR639="Mayor"),CONCATENATE("R",'MAPA DE RIESGOS'!$H639,"C",'MAPA DE RIESGOS'!$AF639),"")</f>
        <v/>
      </c>
      <c r="BV104" s="355" t="str">
        <f>IF(AND('MAPA DE RIESGOS'!$AP640="Media",'MAPA DE RIESGOS'!$AR640="Mayor"),CONCATENATE("R",'MAPA DE RIESGOS'!$H640,"C",'MAPA DE RIESGOS'!$AF640),"")</f>
        <v/>
      </c>
      <c r="BW104" s="355" t="str">
        <f>IF(AND('MAPA DE RIESGOS'!$AP641="Media",'MAPA DE RIESGOS'!$AR641="Mayor"),CONCATENATE("R",'MAPA DE RIESGOS'!$H641,"C",'MAPA DE RIESGOS'!$AF641),"")</f>
        <v/>
      </c>
      <c r="BX104" s="355" t="str">
        <f>IF(AND('MAPA DE RIESGOS'!$AP642="Media",'MAPA DE RIESGOS'!$AR642="Mayor"),CONCATENATE("R",'MAPA DE RIESGOS'!$H642,"C",'MAPA DE RIESGOS'!$AF642),"")</f>
        <v/>
      </c>
      <c r="BY104" s="355" t="str">
        <f>IF(AND('MAPA DE RIESGOS'!$AP643="Media",'MAPA DE RIESGOS'!$AR643="Mayor"),CONCATENATE("R",'MAPA DE RIESGOS'!$H643,"C",'MAPA DE RIESGOS'!$AF643),"")</f>
        <v/>
      </c>
      <c r="BZ104" s="355" t="str">
        <f>IF(AND('MAPA DE RIESGOS'!$AP644="Media",'MAPA DE RIESGOS'!$AR644="Mayor"),CONCATENATE("R",'MAPA DE RIESGOS'!$H644,"C",'MAPA DE RIESGOS'!$AF644),"")</f>
        <v/>
      </c>
      <c r="CA104" s="355" t="str">
        <f>IF(AND('MAPA DE RIESGOS'!$AP645="Media",'MAPA DE RIESGOS'!$AR645="Mayor"),CONCATENATE("R",'MAPA DE RIESGOS'!$H645,"C",'MAPA DE RIESGOS'!$AF645),"")</f>
        <v/>
      </c>
      <c r="CB104" s="355" t="str">
        <f>IF(AND('MAPA DE RIESGOS'!$AP646="Media",'MAPA DE RIESGOS'!$AR646="Mayor"),CONCATENATE("R",'MAPA DE RIESGOS'!$H646,"C",'MAPA DE RIESGOS'!$AF646),"")</f>
        <v/>
      </c>
      <c r="CC104" s="356" t="str">
        <f>IF(AND('MAPA DE RIESGOS'!$AP647="Media",'MAPA DE RIESGOS'!$AR647="Mayor"),CONCATENATE("R",'MAPA DE RIESGOS'!$H647,"C",'MAPA DE RIESGOS'!$AF647),"")</f>
        <v/>
      </c>
      <c r="CD104" s="357" t="str">
        <f>IF(AND('MAPA DE RIESGOS'!$AP630="Media",'MAPA DE RIESGOS'!$AR630="Catastrófico"),CONCATENATE("R",'MAPA DE RIESGOS'!$H630,"C",'MAPA DE RIESGOS'!$AF630),"")</f>
        <v/>
      </c>
      <c r="CE104" s="357" t="str">
        <f>IF(AND('MAPA DE RIESGOS'!$AP631="Media",'MAPA DE RIESGOS'!$AR631="Catastrófico"),CONCATENATE("R",'MAPA DE RIESGOS'!$H631,"C",'MAPA DE RIESGOS'!$AF631),"")</f>
        <v/>
      </c>
      <c r="CF104" s="357" t="str">
        <f>IF(AND('MAPA DE RIESGOS'!$AP632="Media",'MAPA DE RIESGOS'!$AR632="Catastrófico"),CONCATENATE("R",'MAPA DE RIESGOS'!$H632,"C",'MAPA DE RIESGOS'!$AF632),"")</f>
        <v/>
      </c>
      <c r="CG104" s="357" t="str">
        <f>IF(AND('MAPA DE RIESGOS'!$AP633="Media",'MAPA DE RIESGOS'!$AR633="Catastrófico"),CONCATENATE("R",'MAPA DE RIESGOS'!$H633,"C",'MAPA DE RIESGOS'!$AF633),"")</f>
        <v/>
      </c>
      <c r="CH104" s="357" t="str">
        <f>IF(AND('MAPA DE RIESGOS'!$AP634="Media",'MAPA DE RIESGOS'!$AR634="Catastrófico"),CONCATENATE("R",'MAPA DE RIESGOS'!$H634,"C",'MAPA DE RIESGOS'!$AF634),"")</f>
        <v/>
      </c>
      <c r="CI104" s="357" t="str">
        <f>IF(AND('MAPA DE RIESGOS'!$AP635="Media",'MAPA DE RIESGOS'!$AR635="Catastrófico"),CONCATENATE("R",'MAPA DE RIESGOS'!$H635,"C",'MAPA DE RIESGOS'!$AF635),"")</f>
        <v/>
      </c>
      <c r="CJ104" s="357" t="str">
        <f>IF(AND('MAPA DE RIESGOS'!$AP636="Media",'MAPA DE RIESGOS'!$AR636="Catastrófico"),CONCATENATE("R",'MAPA DE RIESGOS'!$H636,"C",'MAPA DE RIESGOS'!$AF636),"")</f>
        <v/>
      </c>
      <c r="CK104" s="357" t="str">
        <f>IF(AND('MAPA DE RIESGOS'!$AP637="Media",'MAPA DE RIESGOS'!$AR637="Catastrófico"),CONCATENATE("R",'MAPA DE RIESGOS'!$H637,"C",'MAPA DE RIESGOS'!$AF637),"")</f>
        <v/>
      </c>
      <c r="CL104" s="357" t="str">
        <f>IF(AND('MAPA DE RIESGOS'!$AP638="Media",'MAPA DE RIESGOS'!$AR638="Catastrófico"),CONCATENATE("R",'MAPA DE RIESGOS'!$H638,"C",'MAPA DE RIESGOS'!$AF638),"")</f>
        <v/>
      </c>
      <c r="CM104" s="357" t="str">
        <f>IF(AND('MAPA DE RIESGOS'!$AP639="Media",'MAPA DE RIESGOS'!$AR639="Catastrófico"),CONCATENATE("R",'MAPA DE RIESGOS'!$H639,"C",'MAPA DE RIESGOS'!$AF639),"")</f>
        <v/>
      </c>
      <c r="CN104" s="357" t="str">
        <f>IF(AND('MAPA DE RIESGOS'!$AP640="Media",'MAPA DE RIESGOS'!$AR640="Catastrófico"),CONCATENATE("R",'MAPA DE RIESGOS'!$H640,"C",'MAPA DE RIESGOS'!$AF640),"")</f>
        <v/>
      </c>
      <c r="CO104" s="357" t="str">
        <f>IF(AND('MAPA DE RIESGOS'!$AP641="Media",'MAPA DE RIESGOS'!$AR641="Catastrófico"),CONCATENATE("R",'MAPA DE RIESGOS'!$H641,"C",'MAPA DE RIESGOS'!$AF641),"")</f>
        <v/>
      </c>
      <c r="CP104" s="357" t="str">
        <f>IF(AND('MAPA DE RIESGOS'!$AP642="Media",'MAPA DE RIESGOS'!$AR642="Catastrófico"),CONCATENATE("R",'MAPA DE RIESGOS'!$H642,"C",'MAPA DE RIESGOS'!$AF642),"")</f>
        <v/>
      </c>
      <c r="CQ104" s="357" t="str">
        <f>IF(AND('MAPA DE RIESGOS'!$AP643="Media",'MAPA DE RIESGOS'!$AR643="Catastrófico"),CONCATENATE("R",'MAPA DE RIESGOS'!$H643,"C",'MAPA DE RIESGOS'!$AF643),"")</f>
        <v/>
      </c>
      <c r="CR104" s="357" t="str">
        <f>IF(AND('MAPA DE RIESGOS'!$AP644="Media",'MAPA DE RIESGOS'!$AR644="Catastrófico"),CONCATENATE("R",'MAPA DE RIESGOS'!$H644,"C",'MAPA DE RIESGOS'!$AF644),"")</f>
        <v/>
      </c>
      <c r="CS104" s="357" t="str">
        <f>IF(AND('MAPA DE RIESGOS'!$AP645="Media",'MAPA DE RIESGOS'!$AR645="Catastrófico"),CONCATENATE("R",'MAPA DE RIESGOS'!$H645,"C",'MAPA DE RIESGOS'!$AF645),"")</f>
        <v/>
      </c>
      <c r="CT104" s="357" t="str">
        <f>IF(AND('MAPA DE RIESGOS'!$AP646="Media",'MAPA DE RIESGOS'!$AR646="Catastrófico"),CONCATENATE("R",'MAPA DE RIESGOS'!$H646,"C",'MAPA DE RIESGOS'!$AF646),"")</f>
        <v/>
      </c>
      <c r="CU104" s="358" t="str">
        <f>IF(AND('MAPA DE RIESGOS'!$AP647="Media",'MAPA DE RIESGOS'!$AR647="Catastrófico"),CONCATENATE("R",'MAPA DE RIESGOS'!$H647,"C",'MAPA DE RIESGOS'!$AF647),"")</f>
        <v/>
      </c>
      <c r="CV104" s="67"/>
      <c r="CW104" s="906"/>
      <c r="CX104" s="907"/>
      <c r="CY104" s="907"/>
      <c r="CZ104" s="907"/>
      <c r="DA104" s="907"/>
      <c r="DB104" s="908"/>
    </row>
    <row r="105" spans="2:106" ht="32.5" customHeight="1">
      <c r="B105" s="893"/>
      <c r="C105" s="893"/>
      <c r="D105" s="894"/>
      <c r="E105" s="882"/>
      <c r="F105" s="883"/>
      <c r="G105" s="883"/>
      <c r="H105" s="883"/>
      <c r="I105" s="884"/>
      <c r="J105" s="367" t="str">
        <f>IF(AND('MAPA DE RIESGOS'!$AP648="Media",'MAPA DE RIESGOS'!$AR648="Leve"),CONCATENATE("R",'MAPA DE RIESGOS'!$H648,"C",'MAPA DE RIESGOS'!$AF648),"")</f>
        <v/>
      </c>
      <c r="K105" s="368" t="str">
        <f>IF(AND('MAPA DE RIESGOS'!$AP649="Media",'MAPA DE RIESGOS'!$AR649="Leve"),CONCATENATE("R",'MAPA DE RIESGOS'!$H649,"C",'MAPA DE RIESGOS'!$AF649),"")</f>
        <v/>
      </c>
      <c r="L105" s="368" t="str">
        <f>IF(AND('MAPA DE RIESGOS'!$AP650="Media",'MAPA DE RIESGOS'!$AR650="Leve"),CONCATENATE("R",'MAPA DE RIESGOS'!$H650,"C",'MAPA DE RIESGOS'!$AF650),"")</f>
        <v/>
      </c>
      <c r="M105" s="368" t="str">
        <f>IF(AND('MAPA DE RIESGOS'!$AP651="Media",'MAPA DE RIESGOS'!$AR651="Leve"),CONCATENATE("R",'MAPA DE RIESGOS'!$H651,"C",'MAPA DE RIESGOS'!$AF651),"")</f>
        <v/>
      </c>
      <c r="N105" s="368" t="str">
        <f>IF(AND('MAPA DE RIESGOS'!$AP652="Media",'MAPA DE RIESGOS'!$AR652="Leve"),CONCATENATE("R",'MAPA DE RIESGOS'!$H652,"C",'MAPA DE RIESGOS'!$AF652),"")</f>
        <v/>
      </c>
      <c r="O105" s="368" t="str">
        <f>IF(AND('MAPA DE RIESGOS'!$AP653="Media",'MAPA DE RIESGOS'!$AR653="Leve"),CONCATENATE("R",'MAPA DE RIESGOS'!$H653,"C",'MAPA DE RIESGOS'!$AF653),"")</f>
        <v/>
      </c>
      <c r="P105" s="368" t="str">
        <f>IF(AND('MAPA DE RIESGOS'!$AP654="Media",'MAPA DE RIESGOS'!$AR654="Leve"),CONCATENATE("R",'MAPA DE RIESGOS'!$H654,"C",'MAPA DE RIESGOS'!$AF654),"")</f>
        <v/>
      </c>
      <c r="Q105" s="368" t="str">
        <f>IF(AND('MAPA DE RIESGOS'!$AP655="Media",'MAPA DE RIESGOS'!$AR655="Leve"),CONCATENATE("R",'MAPA DE RIESGOS'!$H655,"C",'MAPA DE RIESGOS'!$AF655),"")</f>
        <v/>
      </c>
      <c r="R105" s="368" t="str">
        <f>IF(AND('MAPA DE RIESGOS'!$AP656="Media",'MAPA DE RIESGOS'!$AR656="Leve"),CONCATENATE("R",'MAPA DE RIESGOS'!$H656,"C",'MAPA DE RIESGOS'!$AF656),"")</f>
        <v/>
      </c>
      <c r="S105" s="368" t="str">
        <f>IF(AND('MAPA DE RIESGOS'!$AP657="Media",'MAPA DE RIESGOS'!$AR657="Leve"),CONCATENATE("R",'MAPA DE RIESGOS'!$H657,"C",'MAPA DE RIESGOS'!$AF657),"")</f>
        <v/>
      </c>
      <c r="T105" s="368" t="str">
        <f>IF(AND('MAPA DE RIESGOS'!$AP658="Media",'MAPA DE RIESGOS'!$AR658="Leve"),CONCATENATE("R",'MAPA DE RIESGOS'!$H658,"C",'MAPA DE RIESGOS'!$AF658),"")</f>
        <v/>
      </c>
      <c r="U105" s="368" t="str">
        <f>IF(AND('MAPA DE RIESGOS'!$AP659="Media",'MAPA DE RIESGOS'!$AR659="Leve"),CONCATENATE("R",'MAPA DE RIESGOS'!$H659,"C",'MAPA DE RIESGOS'!$AF659),"")</f>
        <v/>
      </c>
      <c r="V105" s="368" t="str">
        <f>IF(AND('MAPA DE RIESGOS'!$AP660="Media",'MAPA DE RIESGOS'!$AR660="Leve"),CONCATENATE("R",'MAPA DE RIESGOS'!$H660,"C",'MAPA DE RIESGOS'!$AF660),"")</f>
        <v/>
      </c>
      <c r="W105" s="368" t="str">
        <f>IF(AND('MAPA DE RIESGOS'!$AP661="Media",'MAPA DE RIESGOS'!$AR661="Leve"),CONCATENATE("R",'MAPA DE RIESGOS'!$H661,"C",'MAPA DE RIESGOS'!$AF661),"")</f>
        <v/>
      </c>
      <c r="X105" s="368" t="str">
        <f>IF(AND('MAPA DE RIESGOS'!$AP662="Media",'MAPA DE RIESGOS'!$AR662="Leve"),CONCATENATE("R",'MAPA DE RIESGOS'!$H662,"C",'MAPA DE RIESGOS'!$AF662),"")</f>
        <v/>
      </c>
      <c r="Y105" s="368" t="str">
        <f>IF(AND('MAPA DE RIESGOS'!$AP663="Media",'MAPA DE RIESGOS'!$AR663="Leve"),CONCATENATE("R",'MAPA DE RIESGOS'!$H663,"C",'MAPA DE RIESGOS'!$AF663),"")</f>
        <v/>
      </c>
      <c r="Z105" s="368" t="str">
        <f>IF(AND('MAPA DE RIESGOS'!$AP664="Media",'MAPA DE RIESGOS'!$AR664="Leve"),CONCATENATE("R",'MAPA DE RIESGOS'!$H664,"C",'MAPA DE RIESGOS'!$AF664),"")</f>
        <v/>
      </c>
      <c r="AA105" s="368" t="str">
        <f>IF(AND('MAPA DE RIESGOS'!$AP665="Media",'MAPA DE RIESGOS'!$AR665="Leve"),CONCATENATE("R",'MAPA DE RIESGOS'!$H665,"C",'MAPA DE RIESGOS'!$AF665),"")</f>
        <v/>
      </c>
      <c r="AB105" s="367" t="str">
        <f>IF(AND('MAPA DE RIESGOS'!$AP648="Media",'MAPA DE RIESGOS'!$AR648="Menor"),CONCATENATE("R",'MAPA DE RIESGOS'!$H648,"C",'MAPA DE RIESGOS'!$AF648),"")</f>
        <v/>
      </c>
      <c r="AC105" s="368" t="str">
        <f>IF(AND('MAPA DE RIESGOS'!$AP649="Media",'MAPA DE RIESGOS'!$AR649="Menor"),CONCATENATE("R",'MAPA DE RIESGOS'!$H649,"C",'MAPA DE RIESGOS'!$AF649),"")</f>
        <v/>
      </c>
      <c r="AD105" s="368" t="str">
        <f>IF(AND('MAPA DE RIESGOS'!$AP650="Media",'MAPA DE RIESGOS'!$AR650="Menor"),CONCATENATE("R",'MAPA DE RIESGOS'!$H650,"C",'MAPA DE RIESGOS'!$AF650),"")</f>
        <v/>
      </c>
      <c r="AE105" s="368" t="str">
        <f>IF(AND('MAPA DE RIESGOS'!$AP651="Media",'MAPA DE RIESGOS'!$AR651="Menor"),CONCATENATE("R",'MAPA DE RIESGOS'!$H651,"C",'MAPA DE RIESGOS'!$AF651),"")</f>
        <v/>
      </c>
      <c r="AF105" s="368" t="str">
        <f>IF(AND('MAPA DE RIESGOS'!$AP652="Media",'MAPA DE RIESGOS'!$AR652="Menor"),CONCATENATE("R",'MAPA DE RIESGOS'!$H652,"C",'MAPA DE RIESGOS'!$AF652),"")</f>
        <v/>
      </c>
      <c r="AG105" s="368" t="str">
        <f>IF(AND('MAPA DE RIESGOS'!$AP653="Media",'MAPA DE RIESGOS'!$AR653="Menor"),CONCATENATE("R",'MAPA DE RIESGOS'!$H653,"C",'MAPA DE RIESGOS'!$AF653),"")</f>
        <v/>
      </c>
      <c r="AH105" s="368" t="str">
        <f>IF(AND('MAPA DE RIESGOS'!$AP654="Media",'MAPA DE RIESGOS'!$AR654="Menor"),CONCATENATE("R",'MAPA DE RIESGOS'!$H654,"C",'MAPA DE RIESGOS'!$AF654),"")</f>
        <v/>
      </c>
      <c r="AI105" s="368" t="str">
        <f>IF(AND('MAPA DE RIESGOS'!$AP655="Media",'MAPA DE RIESGOS'!$AR655="Menor"),CONCATENATE("R",'MAPA DE RIESGOS'!$H655,"C",'MAPA DE RIESGOS'!$AF655),"")</f>
        <v/>
      </c>
      <c r="AJ105" s="368" t="str">
        <f>IF(AND('MAPA DE RIESGOS'!$AP656="Media",'MAPA DE RIESGOS'!$AR656="Menor"),CONCATENATE("R",'MAPA DE RIESGOS'!$H656,"C",'MAPA DE RIESGOS'!$AF656),"")</f>
        <v/>
      </c>
      <c r="AK105" s="368" t="str">
        <f>IF(AND('MAPA DE RIESGOS'!$AP657="Media",'MAPA DE RIESGOS'!$AR657="Menor"),CONCATENATE("R",'MAPA DE RIESGOS'!$H657,"C",'MAPA DE RIESGOS'!$AF657),"")</f>
        <v/>
      </c>
      <c r="AL105" s="368" t="str">
        <f>IF(AND('MAPA DE RIESGOS'!$AP658="Media",'MAPA DE RIESGOS'!$AR658="Menor"),CONCATENATE("R",'MAPA DE RIESGOS'!$H658,"C",'MAPA DE RIESGOS'!$AF658),"")</f>
        <v/>
      </c>
      <c r="AM105" s="368" t="str">
        <f>IF(AND('MAPA DE RIESGOS'!$AP659="Media",'MAPA DE RIESGOS'!$AR659="Menor"),CONCATENATE("R",'MAPA DE RIESGOS'!$H659,"C",'MAPA DE RIESGOS'!$AF659),"")</f>
        <v/>
      </c>
      <c r="AN105" s="368" t="str">
        <f>IF(AND('MAPA DE RIESGOS'!$AP660="Media",'MAPA DE RIESGOS'!$AR660="Menor"),CONCATENATE("R",'MAPA DE RIESGOS'!$H660,"C",'MAPA DE RIESGOS'!$AF660),"")</f>
        <v/>
      </c>
      <c r="AO105" s="368" t="str">
        <f>IF(AND('MAPA DE RIESGOS'!$AP661="Media",'MAPA DE RIESGOS'!$AR661="Menor"),CONCATENATE("R",'MAPA DE RIESGOS'!$H661,"C",'MAPA DE RIESGOS'!$AF661),"")</f>
        <v/>
      </c>
      <c r="AP105" s="368" t="str">
        <f>IF(AND('MAPA DE RIESGOS'!$AP662="Media",'MAPA DE RIESGOS'!$AR662="Menor"),CONCATENATE("R",'MAPA DE RIESGOS'!$H662,"C",'MAPA DE RIESGOS'!$AF662),"")</f>
        <v/>
      </c>
      <c r="AQ105" s="368" t="str">
        <f>IF(AND('MAPA DE RIESGOS'!$AP663="Media",'MAPA DE RIESGOS'!$AR663="Menor"),CONCATENATE("R",'MAPA DE RIESGOS'!$H663,"C",'MAPA DE RIESGOS'!$AF663),"")</f>
        <v/>
      </c>
      <c r="AR105" s="368" t="str">
        <f>IF(AND('MAPA DE RIESGOS'!$AP664="Media",'MAPA DE RIESGOS'!$AR664="Menor"),CONCATENATE("R",'MAPA DE RIESGOS'!$H664,"C",'MAPA DE RIESGOS'!$AF664),"")</f>
        <v/>
      </c>
      <c r="AS105" s="368" t="str">
        <f>IF(AND('MAPA DE RIESGOS'!$AP665="Media",'MAPA DE RIESGOS'!$AR665="Menor"),CONCATENATE("R",'MAPA DE RIESGOS'!$H665,"C",'MAPA DE RIESGOS'!$AF665),"")</f>
        <v/>
      </c>
      <c r="AT105" s="367" t="str">
        <f>IF(AND('MAPA DE RIESGOS'!$AP648="Media",'MAPA DE RIESGOS'!$AR648="Moderado"),CONCATENATE("R",'MAPA DE RIESGOS'!$H648,"C",'MAPA DE RIESGOS'!$AF648),"")</f>
        <v/>
      </c>
      <c r="AU105" s="368" t="str">
        <f>IF(AND('MAPA DE RIESGOS'!$AP649="Media",'MAPA DE RIESGOS'!$AR649="Moderado"),CONCATENATE("R",'MAPA DE RIESGOS'!$H649,"C",'MAPA DE RIESGOS'!$AF649),"")</f>
        <v/>
      </c>
      <c r="AV105" s="368" t="str">
        <f>IF(AND('MAPA DE RIESGOS'!$AP650="Media",'MAPA DE RIESGOS'!$AR650="Moderado"),CONCATENATE("R",'MAPA DE RIESGOS'!$H650,"C",'MAPA DE RIESGOS'!$AF650),"")</f>
        <v/>
      </c>
      <c r="AW105" s="368" t="str">
        <f>IF(AND('MAPA DE RIESGOS'!$AP651="Media",'MAPA DE RIESGOS'!$AR651="Moderado"),CONCATENATE("R",'MAPA DE RIESGOS'!$H651,"C",'MAPA DE RIESGOS'!$AF651),"")</f>
        <v/>
      </c>
      <c r="AX105" s="368" t="str">
        <f>IF(AND('MAPA DE RIESGOS'!$AP652="Media",'MAPA DE RIESGOS'!$AR652="Moderado"),CONCATENATE("R",'MAPA DE RIESGOS'!$H652,"C",'MAPA DE RIESGOS'!$AF652),"")</f>
        <v/>
      </c>
      <c r="AY105" s="368" t="str">
        <f>IF(AND('MAPA DE RIESGOS'!$AP653="Media",'MAPA DE RIESGOS'!$AR653="Moderado"),CONCATENATE("R",'MAPA DE RIESGOS'!$H653,"C",'MAPA DE RIESGOS'!$AF653),"")</f>
        <v/>
      </c>
      <c r="AZ105" s="368" t="str">
        <f>IF(AND('MAPA DE RIESGOS'!$AP654="Media",'MAPA DE RIESGOS'!$AR654="Moderado"),CONCATENATE("R",'MAPA DE RIESGOS'!$H654,"C",'MAPA DE RIESGOS'!$AF654),"")</f>
        <v/>
      </c>
      <c r="BA105" s="368" t="str">
        <f>IF(AND('MAPA DE RIESGOS'!$AP655="Media",'MAPA DE RIESGOS'!$AR655="Moderado"),CONCATENATE("R",'MAPA DE RIESGOS'!$H655,"C",'MAPA DE RIESGOS'!$AF655),"")</f>
        <v/>
      </c>
      <c r="BB105" s="368" t="str">
        <f>IF(AND('MAPA DE RIESGOS'!$AP656="Media",'MAPA DE RIESGOS'!$AR656="Moderado"),CONCATENATE("R",'MAPA DE RIESGOS'!$H656,"C",'MAPA DE RIESGOS'!$AF656),"")</f>
        <v/>
      </c>
      <c r="BC105" s="368" t="str">
        <f>IF(AND('MAPA DE RIESGOS'!$AP657="Media",'MAPA DE RIESGOS'!$AR657="Moderado"),CONCATENATE("R",'MAPA DE RIESGOS'!$H657,"C",'MAPA DE RIESGOS'!$AF657),"")</f>
        <v/>
      </c>
      <c r="BD105" s="368" t="str">
        <f>IF(AND('MAPA DE RIESGOS'!$AP658="Media",'MAPA DE RIESGOS'!$AR658="Moderado"),CONCATENATE("R",'MAPA DE RIESGOS'!$H658,"C",'MAPA DE RIESGOS'!$AF658),"")</f>
        <v/>
      </c>
      <c r="BE105" s="368" t="str">
        <f>IF(AND('MAPA DE RIESGOS'!$AP659="Media",'MAPA DE RIESGOS'!$AR659="Moderado"),CONCATENATE("R",'MAPA DE RIESGOS'!$H659,"C",'MAPA DE RIESGOS'!$AF659),"")</f>
        <v/>
      </c>
      <c r="BF105" s="368" t="str">
        <f>IF(AND('MAPA DE RIESGOS'!$AP660="Media",'MAPA DE RIESGOS'!$AR660="Moderado"),CONCATENATE("R",'MAPA DE RIESGOS'!$H660,"C",'MAPA DE RIESGOS'!$AF660),"")</f>
        <v/>
      </c>
      <c r="BG105" s="368" t="str">
        <f>IF(AND('MAPA DE RIESGOS'!$AP661="Media",'MAPA DE RIESGOS'!$AR661="Moderado"),CONCATENATE("R",'MAPA DE RIESGOS'!$H661,"C",'MAPA DE RIESGOS'!$AF661),"")</f>
        <v/>
      </c>
      <c r="BH105" s="368" t="str">
        <f>IF(AND('MAPA DE RIESGOS'!$AP662="Media",'MAPA DE RIESGOS'!$AR662="Moderado"),CONCATENATE("R",'MAPA DE RIESGOS'!$H662,"C",'MAPA DE RIESGOS'!$AF662),"")</f>
        <v/>
      </c>
      <c r="BI105" s="368" t="str">
        <f>IF(AND('MAPA DE RIESGOS'!$AP663="Media",'MAPA DE RIESGOS'!$AR663="Moderado"),CONCATENATE("R",'MAPA DE RIESGOS'!$H663,"C",'MAPA DE RIESGOS'!$AF663),"")</f>
        <v/>
      </c>
      <c r="BJ105" s="368" t="str">
        <f>IF(AND('MAPA DE RIESGOS'!$AP664="Media",'MAPA DE RIESGOS'!$AR664="Moderado"),CONCATENATE("R",'MAPA DE RIESGOS'!$H664,"C",'MAPA DE RIESGOS'!$AF664),"")</f>
        <v/>
      </c>
      <c r="BK105" s="369" t="str">
        <f>IF(AND('MAPA DE RIESGOS'!$AP665="Media",'MAPA DE RIESGOS'!$AR665="Moderado"),CONCATENATE("R",'MAPA DE RIESGOS'!$H665,"C",'MAPA DE RIESGOS'!$AF665),"")</f>
        <v/>
      </c>
      <c r="BL105" s="355" t="str">
        <f>IF(AND('MAPA DE RIESGOS'!$AP648="Media",'MAPA DE RIESGOS'!$AR648="Mayor"),CONCATENATE("R",'MAPA DE RIESGOS'!$H648,"C",'MAPA DE RIESGOS'!$AF648),"")</f>
        <v/>
      </c>
      <c r="BM105" s="355" t="str">
        <f>IF(AND('MAPA DE RIESGOS'!$AP649="Media",'MAPA DE RIESGOS'!$AR649="Mayor"),CONCATENATE("R",'MAPA DE RIESGOS'!$H649,"C",'MAPA DE RIESGOS'!$AF649),"")</f>
        <v/>
      </c>
      <c r="BN105" s="355" t="str">
        <f>IF(AND('MAPA DE RIESGOS'!$AP650="Media",'MAPA DE RIESGOS'!$AR650="Mayor"),CONCATENATE("R",'MAPA DE RIESGOS'!$H650,"C",'MAPA DE RIESGOS'!$AF650),"")</f>
        <v/>
      </c>
      <c r="BO105" s="355" t="str">
        <f>IF(AND('MAPA DE RIESGOS'!$AP651="Media",'MAPA DE RIESGOS'!$AR651="Mayor"),CONCATENATE("R",'MAPA DE RIESGOS'!$H651,"C",'MAPA DE RIESGOS'!$AF651),"")</f>
        <v/>
      </c>
      <c r="BP105" s="355" t="str">
        <f>IF(AND('MAPA DE RIESGOS'!$AP652="Media",'MAPA DE RIESGOS'!$AR652="Mayor"),CONCATENATE("R",'MAPA DE RIESGOS'!$H652,"C",'MAPA DE RIESGOS'!$AF652),"")</f>
        <v/>
      </c>
      <c r="BQ105" s="355" t="str">
        <f>IF(AND('MAPA DE RIESGOS'!$AP653="Media",'MAPA DE RIESGOS'!$AR653="Mayor"),CONCATENATE("R",'MAPA DE RIESGOS'!$H653,"C",'MAPA DE RIESGOS'!$AF653),"")</f>
        <v/>
      </c>
      <c r="BR105" s="355" t="str">
        <f>IF(AND('MAPA DE RIESGOS'!$AP654="Media",'MAPA DE RIESGOS'!$AR654="Mayor"),CONCATENATE("R",'MAPA DE RIESGOS'!$H654,"C",'MAPA DE RIESGOS'!$AF654),"")</f>
        <v/>
      </c>
      <c r="BS105" s="355" t="str">
        <f>IF(AND('MAPA DE RIESGOS'!$AP655="Media",'MAPA DE RIESGOS'!$AR655="Mayor"),CONCATENATE("R",'MAPA DE RIESGOS'!$H655,"C",'MAPA DE RIESGOS'!$AF655),"")</f>
        <v/>
      </c>
      <c r="BT105" s="355" t="str">
        <f>IF(AND('MAPA DE RIESGOS'!$AP656="Media",'MAPA DE RIESGOS'!$AR656="Mayor"),CONCATENATE("R",'MAPA DE RIESGOS'!$H656,"C",'MAPA DE RIESGOS'!$AF656),"")</f>
        <v/>
      </c>
      <c r="BU105" s="355" t="str">
        <f>IF(AND('MAPA DE RIESGOS'!$AP657="Media",'MAPA DE RIESGOS'!$AR657="Mayor"),CONCATENATE("R",'MAPA DE RIESGOS'!$H657,"C",'MAPA DE RIESGOS'!$AF657),"")</f>
        <v/>
      </c>
      <c r="BV105" s="355" t="str">
        <f>IF(AND('MAPA DE RIESGOS'!$AP658="Media",'MAPA DE RIESGOS'!$AR658="Mayor"),CONCATENATE("R",'MAPA DE RIESGOS'!$H658,"C",'MAPA DE RIESGOS'!$AF658),"")</f>
        <v/>
      </c>
      <c r="BW105" s="355" t="str">
        <f>IF(AND('MAPA DE RIESGOS'!$AP659="Media",'MAPA DE RIESGOS'!$AR659="Mayor"),CONCATENATE("R",'MAPA DE RIESGOS'!$H659,"C",'MAPA DE RIESGOS'!$AF659),"")</f>
        <v/>
      </c>
      <c r="BX105" s="355" t="str">
        <f>IF(AND('MAPA DE RIESGOS'!$AP660="Media",'MAPA DE RIESGOS'!$AR660="Mayor"),CONCATENATE("R",'MAPA DE RIESGOS'!$H660,"C",'MAPA DE RIESGOS'!$AF660),"")</f>
        <v/>
      </c>
      <c r="BY105" s="355" t="str">
        <f>IF(AND('MAPA DE RIESGOS'!$AP661="Media",'MAPA DE RIESGOS'!$AR661="Mayor"),CONCATENATE("R",'MAPA DE RIESGOS'!$H661,"C",'MAPA DE RIESGOS'!$AF661),"")</f>
        <v/>
      </c>
      <c r="BZ105" s="355" t="str">
        <f>IF(AND('MAPA DE RIESGOS'!$AP662="Media",'MAPA DE RIESGOS'!$AR662="Mayor"),CONCATENATE("R",'MAPA DE RIESGOS'!$H662,"C",'MAPA DE RIESGOS'!$AF662),"")</f>
        <v/>
      </c>
      <c r="CA105" s="355" t="str">
        <f>IF(AND('MAPA DE RIESGOS'!$AP663="Media",'MAPA DE RIESGOS'!$AR663="Mayor"),CONCATENATE("R",'MAPA DE RIESGOS'!$H663,"C",'MAPA DE RIESGOS'!$AF663),"")</f>
        <v/>
      </c>
      <c r="CB105" s="355" t="str">
        <f>IF(AND('MAPA DE RIESGOS'!$AP664="Media",'MAPA DE RIESGOS'!$AR664="Mayor"),CONCATENATE("R",'MAPA DE RIESGOS'!$H664,"C",'MAPA DE RIESGOS'!$AF664),"")</f>
        <v/>
      </c>
      <c r="CC105" s="356" t="str">
        <f>IF(AND('MAPA DE RIESGOS'!$AP665="Media",'MAPA DE RIESGOS'!$AR665="Mayor"),CONCATENATE("R",'MAPA DE RIESGOS'!$H665,"C",'MAPA DE RIESGOS'!$AF665),"")</f>
        <v/>
      </c>
      <c r="CD105" s="357" t="str">
        <f>IF(AND('MAPA DE RIESGOS'!$AP648="Media",'MAPA DE RIESGOS'!$AR648="Catastrófico"),CONCATENATE("R",'MAPA DE RIESGOS'!$H648,"C",'MAPA DE RIESGOS'!$AF648),"")</f>
        <v/>
      </c>
      <c r="CE105" s="357" t="str">
        <f>IF(AND('MAPA DE RIESGOS'!$AP649="Media",'MAPA DE RIESGOS'!$AR649="Catastrófico"),CONCATENATE("R",'MAPA DE RIESGOS'!$H649,"C",'MAPA DE RIESGOS'!$AF649),"")</f>
        <v/>
      </c>
      <c r="CF105" s="357" t="str">
        <f>IF(AND('MAPA DE RIESGOS'!$AP650="Media",'MAPA DE RIESGOS'!$AR650="Catastrófico"),CONCATENATE("R",'MAPA DE RIESGOS'!$H650,"C",'MAPA DE RIESGOS'!$AF650),"")</f>
        <v/>
      </c>
      <c r="CG105" s="357" t="str">
        <f>IF(AND('MAPA DE RIESGOS'!$AP651="Media",'MAPA DE RIESGOS'!$AR651="Catastrófico"),CONCATENATE("R",'MAPA DE RIESGOS'!$H651,"C",'MAPA DE RIESGOS'!$AF651),"")</f>
        <v/>
      </c>
      <c r="CH105" s="357" t="str">
        <f>IF(AND('MAPA DE RIESGOS'!$AP652="Media",'MAPA DE RIESGOS'!$AR652="Catastrófico"),CONCATENATE("R",'MAPA DE RIESGOS'!$H652,"C",'MAPA DE RIESGOS'!$AF652),"")</f>
        <v/>
      </c>
      <c r="CI105" s="357" t="str">
        <f>IF(AND('MAPA DE RIESGOS'!$AP653="Media",'MAPA DE RIESGOS'!$AR653="Catastrófico"),CONCATENATE("R",'MAPA DE RIESGOS'!$H653,"C",'MAPA DE RIESGOS'!$AF653),"")</f>
        <v/>
      </c>
      <c r="CJ105" s="357" t="str">
        <f>IF(AND('MAPA DE RIESGOS'!$AP654="Media",'MAPA DE RIESGOS'!$AR654="Catastrófico"),CONCATENATE("R",'MAPA DE RIESGOS'!$H654,"C",'MAPA DE RIESGOS'!$AF654),"")</f>
        <v/>
      </c>
      <c r="CK105" s="357" t="str">
        <f>IF(AND('MAPA DE RIESGOS'!$AP655="Media",'MAPA DE RIESGOS'!$AR655="Catastrófico"),CONCATENATE("R",'MAPA DE RIESGOS'!$H655,"C",'MAPA DE RIESGOS'!$AF655),"")</f>
        <v/>
      </c>
      <c r="CL105" s="357" t="str">
        <f>IF(AND('MAPA DE RIESGOS'!$AP656="Media",'MAPA DE RIESGOS'!$AR656="Catastrófico"),CONCATENATE("R",'MAPA DE RIESGOS'!$H656,"C",'MAPA DE RIESGOS'!$AF656),"")</f>
        <v/>
      </c>
      <c r="CM105" s="357" t="str">
        <f>IF(AND('MAPA DE RIESGOS'!$AP657="Media",'MAPA DE RIESGOS'!$AR657="Catastrófico"),CONCATENATE("R",'MAPA DE RIESGOS'!$H657,"C",'MAPA DE RIESGOS'!$AF657),"")</f>
        <v/>
      </c>
      <c r="CN105" s="357" t="str">
        <f>IF(AND('MAPA DE RIESGOS'!$AP658="Media",'MAPA DE RIESGOS'!$AR658="Catastrófico"),CONCATENATE("R",'MAPA DE RIESGOS'!$H658,"C",'MAPA DE RIESGOS'!$AF658),"")</f>
        <v/>
      </c>
      <c r="CO105" s="357" t="str">
        <f>IF(AND('MAPA DE RIESGOS'!$AP659="Media",'MAPA DE RIESGOS'!$AR659="Catastrófico"),CONCATENATE("R",'MAPA DE RIESGOS'!$H659,"C",'MAPA DE RIESGOS'!$AF659),"")</f>
        <v/>
      </c>
      <c r="CP105" s="357" t="str">
        <f>IF(AND('MAPA DE RIESGOS'!$AP660="Media",'MAPA DE RIESGOS'!$AR660="Catastrófico"),CONCATENATE("R",'MAPA DE RIESGOS'!$H660,"C",'MAPA DE RIESGOS'!$AF660),"")</f>
        <v/>
      </c>
      <c r="CQ105" s="357" t="str">
        <f>IF(AND('MAPA DE RIESGOS'!$AP661="Media",'MAPA DE RIESGOS'!$AR661="Catastrófico"),CONCATENATE("R",'MAPA DE RIESGOS'!$H661,"C",'MAPA DE RIESGOS'!$AF661),"")</f>
        <v/>
      </c>
      <c r="CR105" s="357" t="str">
        <f>IF(AND('MAPA DE RIESGOS'!$AP662="Media",'MAPA DE RIESGOS'!$AR662="Catastrófico"),CONCATENATE("R",'MAPA DE RIESGOS'!$H662,"C",'MAPA DE RIESGOS'!$AF662),"")</f>
        <v/>
      </c>
      <c r="CS105" s="357" t="str">
        <f>IF(AND('MAPA DE RIESGOS'!$AP663="Media",'MAPA DE RIESGOS'!$AR663="Catastrófico"),CONCATENATE("R",'MAPA DE RIESGOS'!$H663,"C",'MAPA DE RIESGOS'!$AF663),"")</f>
        <v/>
      </c>
      <c r="CT105" s="357" t="str">
        <f>IF(AND('MAPA DE RIESGOS'!$AP664="Media",'MAPA DE RIESGOS'!$AR664="Catastrófico"),CONCATENATE("R",'MAPA DE RIESGOS'!$H664,"C",'MAPA DE RIESGOS'!$AF664),"")</f>
        <v/>
      </c>
      <c r="CU105" s="358" t="str">
        <f>IF(AND('MAPA DE RIESGOS'!$AP665="Media",'MAPA DE RIESGOS'!$AR665="Catastrófico"),CONCATENATE("R",'MAPA DE RIESGOS'!$H665,"C",'MAPA DE RIESGOS'!$AF665),"")</f>
        <v/>
      </c>
      <c r="CV105" s="67"/>
      <c r="CW105" s="906"/>
      <c r="CX105" s="907"/>
      <c r="CY105" s="907"/>
      <c r="CZ105" s="907"/>
      <c r="DA105" s="907"/>
      <c r="DB105" s="908"/>
    </row>
    <row r="106" spans="2:106" ht="32.5" customHeight="1">
      <c r="B106" s="893"/>
      <c r="C106" s="893"/>
      <c r="D106" s="894"/>
      <c r="E106" s="882"/>
      <c r="F106" s="883"/>
      <c r="G106" s="883"/>
      <c r="H106" s="883"/>
      <c r="I106" s="884"/>
      <c r="J106" s="367" t="str">
        <f>IF(AND('MAPA DE RIESGOS'!$AP666="Media",'MAPA DE RIESGOS'!$AR666="Leve"),CONCATENATE("R",'MAPA DE RIESGOS'!$H666,"C",'MAPA DE RIESGOS'!$AF666),"")</f>
        <v/>
      </c>
      <c r="K106" s="368" t="str">
        <f>IF(AND('MAPA DE RIESGOS'!$AP667="Media",'MAPA DE RIESGOS'!$AR667="Leve"),CONCATENATE("R",'MAPA DE RIESGOS'!$H667,"C",'MAPA DE RIESGOS'!$AF667),"")</f>
        <v/>
      </c>
      <c r="L106" s="368" t="str">
        <f>IF(AND('MAPA DE RIESGOS'!$AP668="Media",'MAPA DE RIESGOS'!$AR668="Leve"),CONCATENATE("R",'MAPA DE RIESGOS'!$H668,"C",'MAPA DE RIESGOS'!$AF668),"")</f>
        <v/>
      </c>
      <c r="M106" s="368" t="str">
        <f>IF(AND('MAPA DE RIESGOS'!$AP669="Media",'MAPA DE RIESGOS'!$AR669="Leve"),CONCATENATE("R",'MAPA DE RIESGOS'!$H669,"C",'MAPA DE RIESGOS'!$AF669),"")</f>
        <v/>
      </c>
      <c r="N106" s="368" t="str">
        <f>IF(AND('MAPA DE RIESGOS'!$AP670="Media",'MAPA DE RIESGOS'!$AR670="Leve"),CONCATENATE("R",'MAPA DE RIESGOS'!$H670,"C",'MAPA DE RIESGOS'!$AF670),"")</f>
        <v/>
      </c>
      <c r="O106" s="368" t="str">
        <f>IF(AND('MAPA DE RIESGOS'!$AP671="Media",'MAPA DE RIESGOS'!$AR671="Leve"),CONCATENATE("R",'MAPA DE RIESGOS'!$H671,"C",'MAPA DE RIESGOS'!$AF671),"")</f>
        <v/>
      </c>
      <c r="P106" s="368" t="str">
        <f>IF(AND('MAPA DE RIESGOS'!$AP672="Media",'MAPA DE RIESGOS'!$AR672="Leve"),CONCATENATE("R",'MAPA DE RIESGOS'!$H672,"C",'MAPA DE RIESGOS'!$AF672),"")</f>
        <v/>
      </c>
      <c r="Q106" s="368" t="str">
        <f>IF(AND('MAPA DE RIESGOS'!$AP673="Media",'MAPA DE RIESGOS'!$AR673="Leve"),CONCATENATE("R",'MAPA DE RIESGOS'!$H673,"C",'MAPA DE RIESGOS'!$AF673),"")</f>
        <v/>
      </c>
      <c r="R106" s="368" t="str">
        <f>IF(AND('MAPA DE RIESGOS'!$AP674="Media",'MAPA DE RIESGOS'!$AR674="Leve"),CONCATENATE("R",'MAPA DE RIESGOS'!$H674,"C",'MAPA DE RIESGOS'!$AF674),"")</f>
        <v/>
      </c>
      <c r="S106" s="368" t="str">
        <f>IF(AND('MAPA DE RIESGOS'!$AP675="Media",'MAPA DE RIESGOS'!$AR675="Leve"),CONCATENATE("R",'MAPA DE RIESGOS'!$H675,"C",'MAPA DE RIESGOS'!$AF675),"")</f>
        <v/>
      </c>
      <c r="T106" s="368" t="str">
        <f>IF(AND('MAPA DE RIESGOS'!$AP676="Media",'MAPA DE RIESGOS'!$AR676="Leve"),CONCATENATE("R",'MAPA DE RIESGOS'!$H676,"C",'MAPA DE RIESGOS'!$AF676),"")</f>
        <v/>
      </c>
      <c r="U106" s="368" t="str">
        <f>IF(AND('MAPA DE RIESGOS'!$AP677="Media",'MAPA DE RIESGOS'!$AR677="Leve"),CONCATENATE("R",'MAPA DE RIESGOS'!$H677,"C",'MAPA DE RIESGOS'!$AF677),"")</f>
        <v/>
      </c>
      <c r="V106" s="368" t="str">
        <f>IF(AND('MAPA DE RIESGOS'!$AP678="Media",'MAPA DE RIESGOS'!$AR678="Leve"),CONCATENATE("R",'MAPA DE RIESGOS'!$H678,"C",'MAPA DE RIESGOS'!$AF678),"")</f>
        <v/>
      </c>
      <c r="W106" s="368" t="str">
        <f>IF(AND('MAPA DE RIESGOS'!$AP679="Media",'MAPA DE RIESGOS'!$AR679="Leve"),CONCATENATE("R",'MAPA DE RIESGOS'!$H679,"C",'MAPA DE RIESGOS'!$AF679),"")</f>
        <v/>
      </c>
      <c r="X106" s="368" t="str">
        <f>IF(AND('MAPA DE RIESGOS'!$AP680="Media",'MAPA DE RIESGOS'!$AR680="Leve"),CONCATENATE("R",'MAPA DE RIESGOS'!$H680,"C",'MAPA DE RIESGOS'!$AF680),"")</f>
        <v/>
      </c>
      <c r="Y106" s="368" t="str">
        <f>IF(AND('MAPA DE RIESGOS'!$AP681="Media",'MAPA DE RIESGOS'!$AR681="Leve"),CONCATENATE("R",'MAPA DE RIESGOS'!$H681,"C",'MAPA DE RIESGOS'!$AF681),"")</f>
        <v/>
      </c>
      <c r="Z106" s="368" t="str">
        <f>IF(AND('MAPA DE RIESGOS'!$AP682="Media",'MAPA DE RIESGOS'!$AR682="Leve"),CONCATENATE("R",'MAPA DE RIESGOS'!$H682,"C",'MAPA DE RIESGOS'!$AF682),"")</f>
        <v/>
      </c>
      <c r="AA106" s="368" t="str">
        <f>IF(AND('MAPA DE RIESGOS'!$AP683="Media",'MAPA DE RIESGOS'!$AR683="Leve"),CONCATENATE("R",'MAPA DE RIESGOS'!$H683,"C",'MAPA DE RIESGOS'!$AF683),"")</f>
        <v/>
      </c>
      <c r="AB106" s="367" t="str">
        <f>IF(AND('MAPA DE RIESGOS'!$AP666="Media",'MAPA DE RIESGOS'!$AR666="Menor"),CONCATENATE("R",'MAPA DE RIESGOS'!$H666,"C",'MAPA DE RIESGOS'!$AF666),"")</f>
        <v/>
      </c>
      <c r="AC106" s="368" t="str">
        <f>IF(AND('MAPA DE RIESGOS'!$AP667="Media",'MAPA DE RIESGOS'!$AR667="Menor"),CONCATENATE("R",'MAPA DE RIESGOS'!$H667,"C",'MAPA DE RIESGOS'!$AF667),"")</f>
        <v/>
      </c>
      <c r="AD106" s="368" t="str">
        <f>IF(AND('MAPA DE RIESGOS'!$AP668="Media",'MAPA DE RIESGOS'!$AR668="Menor"),CONCATENATE("R",'MAPA DE RIESGOS'!$H668,"C",'MAPA DE RIESGOS'!$AF668),"")</f>
        <v/>
      </c>
      <c r="AE106" s="368" t="str">
        <f>IF(AND('MAPA DE RIESGOS'!$AP669="Media",'MAPA DE RIESGOS'!$AR669="Menor"),CONCATENATE("R",'MAPA DE RIESGOS'!$H669,"C",'MAPA DE RIESGOS'!$AF669),"")</f>
        <v/>
      </c>
      <c r="AF106" s="368" t="str">
        <f>IF(AND('MAPA DE RIESGOS'!$AP670="Media",'MAPA DE RIESGOS'!$AR670="Menor"),CONCATENATE("R",'MAPA DE RIESGOS'!$H670,"C",'MAPA DE RIESGOS'!$AF670),"")</f>
        <v/>
      </c>
      <c r="AG106" s="368" t="str">
        <f>IF(AND('MAPA DE RIESGOS'!$AP671="Media",'MAPA DE RIESGOS'!$AR671="Menor"),CONCATENATE("R",'MAPA DE RIESGOS'!$H671,"C",'MAPA DE RIESGOS'!$AF671),"")</f>
        <v/>
      </c>
      <c r="AH106" s="368" t="str">
        <f>IF(AND('MAPA DE RIESGOS'!$AP672="Media",'MAPA DE RIESGOS'!$AR672="Menor"),CONCATENATE("R",'MAPA DE RIESGOS'!$H672,"C",'MAPA DE RIESGOS'!$AF672),"")</f>
        <v/>
      </c>
      <c r="AI106" s="368" t="str">
        <f>IF(AND('MAPA DE RIESGOS'!$AP673="Media",'MAPA DE RIESGOS'!$AR673="Menor"),CONCATENATE("R",'MAPA DE RIESGOS'!$H673,"C",'MAPA DE RIESGOS'!$AF673),"")</f>
        <v/>
      </c>
      <c r="AJ106" s="368" t="str">
        <f>IF(AND('MAPA DE RIESGOS'!$AP674="Media",'MAPA DE RIESGOS'!$AR674="Menor"),CONCATENATE("R",'MAPA DE RIESGOS'!$H674,"C",'MAPA DE RIESGOS'!$AF674),"")</f>
        <v/>
      </c>
      <c r="AK106" s="368" t="str">
        <f>IF(AND('MAPA DE RIESGOS'!$AP675="Media",'MAPA DE RIESGOS'!$AR675="Menor"),CONCATENATE("R",'MAPA DE RIESGOS'!$H675,"C",'MAPA DE RIESGOS'!$AF675),"")</f>
        <v/>
      </c>
      <c r="AL106" s="368" t="str">
        <f>IF(AND('MAPA DE RIESGOS'!$AP676="Media",'MAPA DE RIESGOS'!$AR676="Menor"),CONCATENATE("R",'MAPA DE RIESGOS'!$H676,"C",'MAPA DE RIESGOS'!$AF676),"")</f>
        <v/>
      </c>
      <c r="AM106" s="368" t="str">
        <f>IF(AND('MAPA DE RIESGOS'!$AP677="Media",'MAPA DE RIESGOS'!$AR677="Menor"),CONCATENATE("R",'MAPA DE RIESGOS'!$H677,"C",'MAPA DE RIESGOS'!$AF677),"")</f>
        <v/>
      </c>
      <c r="AN106" s="368" t="str">
        <f>IF(AND('MAPA DE RIESGOS'!$AP678="Media",'MAPA DE RIESGOS'!$AR678="Menor"),CONCATENATE("R",'MAPA DE RIESGOS'!$H678,"C",'MAPA DE RIESGOS'!$AF678),"")</f>
        <v/>
      </c>
      <c r="AO106" s="368" t="str">
        <f>IF(AND('MAPA DE RIESGOS'!$AP679="Media",'MAPA DE RIESGOS'!$AR679="Menor"),CONCATENATE("R",'MAPA DE RIESGOS'!$H679,"C",'MAPA DE RIESGOS'!$AF679),"")</f>
        <v/>
      </c>
      <c r="AP106" s="368" t="str">
        <f>IF(AND('MAPA DE RIESGOS'!$AP680="Media",'MAPA DE RIESGOS'!$AR680="Menor"),CONCATENATE("R",'MAPA DE RIESGOS'!$H680,"C",'MAPA DE RIESGOS'!$AF680),"")</f>
        <v/>
      </c>
      <c r="AQ106" s="368" t="str">
        <f>IF(AND('MAPA DE RIESGOS'!$AP681="Media",'MAPA DE RIESGOS'!$AR681="Menor"),CONCATENATE("R",'MAPA DE RIESGOS'!$H681,"C",'MAPA DE RIESGOS'!$AF681),"")</f>
        <v/>
      </c>
      <c r="AR106" s="368" t="str">
        <f>IF(AND('MAPA DE RIESGOS'!$AP682="Media",'MAPA DE RIESGOS'!$AR682="Menor"),CONCATENATE("R",'MAPA DE RIESGOS'!$H682,"C",'MAPA DE RIESGOS'!$AF682),"")</f>
        <v/>
      </c>
      <c r="AS106" s="368" t="str">
        <f>IF(AND('MAPA DE RIESGOS'!$AP683="Media",'MAPA DE RIESGOS'!$AR683="Menor"),CONCATENATE("R",'MAPA DE RIESGOS'!$H683,"C",'MAPA DE RIESGOS'!$AF683),"")</f>
        <v/>
      </c>
      <c r="AT106" s="367" t="str">
        <f>IF(AND('MAPA DE RIESGOS'!$AP666="Media",'MAPA DE RIESGOS'!$AR666="Moderado"),CONCATENATE("R",'MAPA DE RIESGOS'!$H666,"C",'MAPA DE RIESGOS'!$AF666),"")</f>
        <v/>
      </c>
      <c r="AU106" s="368" t="str">
        <f>IF(AND('MAPA DE RIESGOS'!$AP667="Media",'MAPA DE RIESGOS'!$AR667="Moderado"),CONCATENATE("R",'MAPA DE RIESGOS'!$H667,"C",'MAPA DE RIESGOS'!$AF667),"")</f>
        <v/>
      </c>
      <c r="AV106" s="368" t="str">
        <f>IF(AND('MAPA DE RIESGOS'!$AP668="Media",'MAPA DE RIESGOS'!$AR668="Moderado"),CONCATENATE("R",'MAPA DE RIESGOS'!$H668,"C",'MAPA DE RIESGOS'!$AF668),"")</f>
        <v/>
      </c>
      <c r="AW106" s="368" t="str">
        <f>IF(AND('MAPA DE RIESGOS'!$AP669="Media",'MAPA DE RIESGOS'!$AR669="Moderado"),CONCATENATE("R",'MAPA DE RIESGOS'!$H669,"C",'MAPA DE RIESGOS'!$AF669),"")</f>
        <v/>
      </c>
      <c r="AX106" s="368" t="str">
        <f>IF(AND('MAPA DE RIESGOS'!$AP670="Media",'MAPA DE RIESGOS'!$AR670="Moderado"),CONCATENATE("R",'MAPA DE RIESGOS'!$H670,"C",'MAPA DE RIESGOS'!$AF670),"")</f>
        <v/>
      </c>
      <c r="AY106" s="368" t="str">
        <f>IF(AND('MAPA DE RIESGOS'!$AP671="Media",'MAPA DE RIESGOS'!$AR671="Moderado"),CONCATENATE("R",'MAPA DE RIESGOS'!$H671,"C",'MAPA DE RIESGOS'!$AF671),"")</f>
        <v/>
      </c>
      <c r="AZ106" s="368" t="str">
        <f>IF(AND('MAPA DE RIESGOS'!$AP672="Media",'MAPA DE RIESGOS'!$AR672="Moderado"),CONCATENATE("R",'MAPA DE RIESGOS'!$H672,"C",'MAPA DE RIESGOS'!$AF672),"")</f>
        <v/>
      </c>
      <c r="BA106" s="368" t="str">
        <f>IF(AND('MAPA DE RIESGOS'!$AP673="Media",'MAPA DE RIESGOS'!$AR673="Moderado"),CONCATENATE("R",'MAPA DE RIESGOS'!$H673,"C",'MAPA DE RIESGOS'!$AF673),"")</f>
        <v/>
      </c>
      <c r="BB106" s="368" t="str">
        <f>IF(AND('MAPA DE RIESGOS'!$AP674="Media",'MAPA DE RIESGOS'!$AR674="Moderado"),CONCATENATE("R",'MAPA DE RIESGOS'!$H674,"C",'MAPA DE RIESGOS'!$AF674),"")</f>
        <v/>
      </c>
      <c r="BC106" s="368" t="str">
        <f>IF(AND('MAPA DE RIESGOS'!$AP675="Media",'MAPA DE RIESGOS'!$AR675="Moderado"),CONCATENATE("R",'MAPA DE RIESGOS'!$H675,"C",'MAPA DE RIESGOS'!$AF675),"")</f>
        <v/>
      </c>
      <c r="BD106" s="368" t="str">
        <f>IF(AND('MAPA DE RIESGOS'!$AP676="Media",'MAPA DE RIESGOS'!$AR676="Moderado"),CONCATENATE("R",'MAPA DE RIESGOS'!$H676,"C",'MAPA DE RIESGOS'!$AF676),"")</f>
        <v/>
      </c>
      <c r="BE106" s="368" t="str">
        <f>IF(AND('MAPA DE RIESGOS'!$AP677="Media",'MAPA DE RIESGOS'!$AR677="Moderado"),CONCATENATE("R",'MAPA DE RIESGOS'!$H677,"C",'MAPA DE RIESGOS'!$AF677),"")</f>
        <v/>
      </c>
      <c r="BF106" s="368" t="str">
        <f>IF(AND('MAPA DE RIESGOS'!$AP678="Media",'MAPA DE RIESGOS'!$AR678="Moderado"),CONCATENATE("R",'MAPA DE RIESGOS'!$H678,"C",'MAPA DE RIESGOS'!$AF678),"")</f>
        <v/>
      </c>
      <c r="BG106" s="368" t="str">
        <f>IF(AND('MAPA DE RIESGOS'!$AP679="Media",'MAPA DE RIESGOS'!$AR679="Moderado"),CONCATENATE("R",'MAPA DE RIESGOS'!$H679,"C",'MAPA DE RIESGOS'!$AF679),"")</f>
        <v/>
      </c>
      <c r="BH106" s="368" t="str">
        <f>IF(AND('MAPA DE RIESGOS'!$AP680="Media",'MAPA DE RIESGOS'!$AR680="Moderado"),CONCATENATE("R",'MAPA DE RIESGOS'!$H680,"C",'MAPA DE RIESGOS'!$AF680),"")</f>
        <v/>
      </c>
      <c r="BI106" s="368" t="str">
        <f>IF(AND('MAPA DE RIESGOS'!$AP681="Media",'MAPA DE RIESGOS'!$AR681="Moderado"),CONCATENATE("R",'MAPA DE RIESGOS'!$H681,"C",'MAPA DE RIESGOS'!$AF681),"")</f>
        <v/>
      </c>
      <c r="BJ106" s="368" t="str">
        <f>IF(AND('MAPA DE RIESGOS'!$AP682="Media",'MAPA DE RIESGOS'!$AR682="Moderado"),CONCATENATE("R",'MAPA DE RIESGOS'!$H682,"C",'MAPA DE RIESGOS'!$AF682),"")</f>
        <v/>
      </c>
      <c r="BK106" s="369" t="str">
        <f>IF(AND('MAPA DE RIESGOS'!$AP683="Media",'MAPA DE RIESGOS'!$AR683="Moderado"),CONCATENATE("R",'MAPA DE RIESGOS'!$H683,"C",'MAPA DE RIESGOS'!$AF683),"")</f>
        <v/>
      </c>
      <c r="BL106" s="355" t="str">
        <f>IF(AND('MAPA DE RIESGOS'!$AP666="Media",'MAPA DE RIESGOS'!$AR666="Mayor"),CONCATENATE("R",'MAPA DE RIESGOS'!$H666,"C",'MAPA DE RIESGOS'!$AF666),"")</f>
        <v/>
      </c>
      <c r="BM106" s="355" t="str">
        <f>IF(AND('MAPA DE RIESGOS'!$AP667="Media",'MAPA DE RIESGOS'!$AR667="Mayor"),CONCATENATE("R",'MAPA DE RIESGOS'!$H667,"C",'MAPA DE RIESGOS'!$AF667),"")</f>
        <v/>
      </c>
      <c r="BN106" s="355" t="str">
        <f>IF(AND('MAPA DE RIESGOS'!$AP668="Media",'MAPA DE RIESGOS'!$AR668="Mayor"),CONCATENATE("R",'MAPA DE RIESGOS'!$H668,"C",'MAPA DE RIESGOS'!$AF668),"")</f>
        <v/>
      </c>
      <c r="BO106" s="355" t="str">
        <f>IF(AND('MAPA DE RIESGOS'!$AP669="Media",'MAPA DE RIESGOS'!$AR669="Mayor"),CONCATENATE("R",'MAPA DE RIESGOS'!$H669,"C",'MAPA DE RIESGOS'!$AF669),"")</f>
        <v/>
      </c>
      <c r="BP106" s="355" t="str">
        <f>IF(AND('MAPA DE RIESGOS'!$AP670="Media",'MAPA DE RIESGOS'!$AR670="Mayor"),CONCATENATE("R",'MAPA DE RIESGOS'!$H670,"C",'MAPA DE RIESGOS'!$AF670),"")</f>
        <v/>
      </c>
      <c r="BQ106" s="355" t="str">
        <f>IF(AND('MAPA DE RIESGOS'!$AP671="Media",'MAPA DE RIESGOS'!$AR671="Mayor"),CONCATENATE("R",'MAPA DE RIESGOS'!$H671,"C",'MAPA DE RIESGOS'!$AF671),"")</f>
        <v/>
      </c>
      <c r="BR106" s="355" t="str">
        <f>IF(AND('MAPA DE RIESGOS'!$AP672="Media",'MAPA DE RIESGOS'!$AR672="Mayor"),CONCATENATE("R",'MAPA DE RIESGOS'!$H672,"C",'MAPA DE RIESGOS'!$AF672),"")</f>
        <v/>
      </c>
      <c r="BS106" s="355" t="str">
        <f>IF(AND('MAPA DE RIESGOS'!$AP673="Media",'MAPA DE RIESGOS'!$AR673="Mayor"),CONCATENATE("R",'MAPA DE RIESGOS'!$H673,"C",'MAPA DE RIESGOS'!$AF673),"")</f>
        <v/>
      </c>
      <c r="BT106" s="355" t="str">
        <f>IF(AND('MAPA DE RIESGOS'!$AP674="Media",'MAPA DE RIESGOS'!$AR674="Mayor"),CONCATENATE("R",'MAPA DE RIESGOS'!$H674,"C",'MAPA DE RIESGOS'!$AF674),"")</f>
        <v/>
      </c>
      <c r="BU106" s="355" t="str">
        <f>IF(AND('MAPA DE RIESGOS'!$AP675="Media",'MAPA DE RIESGOS'!$AR675="Mayor"),CONCATENATE("R",'MAPA DE RIESGOS'!$H675,"C",'MAPA DE RIESGOS'!$AF675),"")</f>
        <v/>
      </c>
      <c r="BV106" s="355" t="str">
        <f>IF(AND('MAPA DE RIESGOS'!$AP676="Media",'MAPA DE RIESGOS'!$AR676="Mayor"),CONCATENATE("R",'MAPA DE RIESGOS'!$H676,"C",'MAPA DE RIESGOS'!$AF676),"")</f>
        <v/>
      </c>
      <c r="BW106" s="355" t="str">
        <f>IF(AND('MAPA DE RIESGOS'!$AP677="Media",'MAPA DE RIESGOS'!$AR677="Mayor"),CONCATENATE("R",'MAPA DE RIESGOS'!$H677,"C",'MAPA DE RIESGOS'!$AF677),"")</f>
        <v/>
      </c>
      <c r="BX106" s="355" t="str">
        <f>IF(AND('MAPA DE RIESGOS'!$AP678="Media",'MAPA DE RIESGOS'!$AR678="Mayor"),CONCATENATE("R",'MAPA DE RIESGOS'!$H678,"C",'MAPA DE RIESGOS'!$AF678),"")</f>
        <v/>
      </c>
      <c r="BY106" s="355" t="str">
        <f>IF(AND('MAPA DE RIESGOS'!$AP679="Media",'MAPA DE RIESGOS'!$AR679="Mayor"),CONCATENATE("R",'MAPA DE RIESGOS'!$H679,"C",'MAPA DE RIESGOS'!$AF679),"")</f>
        <v/>
      </c>
      <c r="BZ106" s="355" t="str">
        <f>IF(AND('MAPA DE RIESGOS'!$AP680="Media",'MAPA DE RIESGOS'!$AR680="Mayor"),CONCATENATE("R",'MAPA DE RIESGOS'!$H680,"C",'MAPA DE RIESGOS'!$AF680),"")</f>
        <v/>
      </c>
      <c r="CA106" s="355" t="str">
        <f>IF(AND('MAPA DE RIESGOS'!$AP681="Media",'MAPA DE RIESGOS'!$AR681="Mayor"),CONCATENATE("R",'MAPA DE RIESGOS'!$H681,"C",'MAPA DE RIESGOS'!$AF681),"")</f>
        <v/>
      </c>
      <c r="CB106" s="355" t="str">
        <f>IF(AND('MAPA DE RIESGOS'!$AP682="Media",'MAPA DE RIESGOS'!$AR682="Mayor"),CONCATENATE("R",'MAPA DE RIESGOS'!$H682,"C",'MAPA DE RIESGOS'!$AF682),"")</f>
        <v/>
      </c>
      <c r="CC106" s="356" t="str">
        <f>IF(AND('MAPA DE RIESGOS'!$AP683="Media",'MAPA DE RIESGOS'!$AR683="Mayor"),CONCATENATE("R",'MAPA DE RIESGOS'!$H683,"C",'MAPA DE RIESGOS'!$AF683),"")</f>
        <v/>
      </c>
      <c r="CD106" s="357" t="str">
        <f>IF(AND('MAPA DE RIESGOS'!$AP666="Media",'MAPA DE RIESGOS'!$AR666="Catastrófico"),CONCATENATE("R",'MAPA DE RIESGOS'!$H666,"C",'MAPA DE RIESGOS'!$AF666),"")</f>
        <v/>
      </c>
      <c r="CE106" s="357" t="str">
        <f>IF(AND('MAPA DE RIESGOS'!$AP667="Media",'MAPA DE RIESGOS'!$AR667="Catastrófico"),CONCATENATE("R",'MAPA DE RIESGOS'!$H667,"C",'MAPA DE RIESGOS'!$AF667),"")</f>
        <v/>
      </c>
      <c r="CF106" s="357" t="str">
        <f>IF(AND('MAPA DE RIESGOS'!$AP668="Media",'MAPA DE RIESGOS'!$AR668="Catastrófico"),CONCATENATE("R",'MAPA DE RIESGOS'!$H668,"C",'MAPA DE RIESGOS'!$AF668),"")</f>
        <v/>
      </c>
      <c r="CG106" s="357" t="str">
        <f>IF(AND('MAPA DE RIESGOS'!$AP669="Media",'MAPA DE RIESGOS'!$AR669="Catastrófico"),CONCATENATE("R",'MAPA DE RIESGOS'!$H669,"C",'MAPA DE RIESGOS'!$AF669),"")</f>
        <v/>
      </c>
      <c r="CH106" s="357" t="str">
        <f>IF(AND('MAPA DE RIESGOS'!$AP670="Media",'MAPA DE RIESGOS'!$AR670="Catastrófico"),CONCATENATE("R",'MAPA DE RIESGOS'!$H670,"C",'MAPA DE RIESGOS'!$AF670),"")</f>
        <v/>
      </c>
      <c r="CI106" s="357" t="str">
        <f>IF(AND('MAPA DE RIESGOS'!$AP671="Media",'MAPA DE RIESGOS'!$AR671="Catastrófico"),CONCATENATE("R",'MAPA DE RIESGOS'!$H671,"C",'MAPA DE RIESGOS'!$AF671),"")</f>
        <v/>
      </c>
      <c r="CJ106" s="357" t="str">
        <f>IF(AND('MAPA DE RIESGOS'!$AP672="Media",'MAPA DE RIESGOS'!$AR672="Catastrófico"),CONCATENATE("R",'MAPA DE RIESGOS'!$H672,"C",'MAPA DE RIESGOS'!$AF672),"")</f>
        <v/>
      </c>
      <c r="CK106" s="357" t="str">
        <f>IF(AND('MAPA DE RIESGOS'!$AP673="Media",'MAPA DE RIESGOS'!$AR673="Catastrófico"),CONCATENATE("R",'MAPA DE RIESGOS'!$H673,"C",'MAPA DE RIESGOS'!$AF673),"")</f>
        <v/>
      </c>
      <c r="CL106" s="357" t="str">
        <f>IF(AND('MAPA DE RIESGOS'!$AP674="Media",'MAPA DE RIESGOS'!$AR674="Catastrófico"),CONCATENATE("R",'MAPA DE RIESGOS'!$H674,"C",'MAPA DE RIESGOS'!$AF674),"")</f>
        <v/>
      </c>
      <c r="CM106" s="357" t="str">
        <f>IF(AND('MAPA DE RIESGOS'!$AP675="Media",'MAPA DE RIESGOS'!$AR675="Catastrófico"),CONCATENATE("R",'MAPA DE RIESGOS'!$H675,"C",'MAPA DE RIESGOS'!$AF675),"")</f>
        <v/>
      </c>
      <c r="CN106" s="357" t="str">
        <f>IF(AND('MAPA DE RIESGOS'!$AP676="Media",'MAPA DE RIESGOS'!$AR676="Catastrófico"),CONCATENATE("R",'MAPA DE RIESGOS'!$H676,"C",'MAPA DE RIESGOS'!$AF676),"")</f>
        <v/>
      </c>
      <c r="CO106" s="357" t="str">
        <f>IF(AND('MAPA DE RIESGOS'!$AP677="Media",'MAPA DE RIESGOS'!$AR677="Catastrófico"),CONCATENATE("R",'MAPA DE RIESGOS'!$H677,"C",'MAPA DE RIESGOS'!$AF677),"")</f>
        <v/>
      </c>
      <c r="CP106" s="357" t="str">
        <f>IF(AND('MAPA DE RIESGOS'!$AP678="Media",'MAPA DE RIESGOS'!$AR678="Catastrófico"),CONCATENATE("R",'MAPA DE RIESGOS'!$H678,"C",'MAPA DE RIESGOS'!$AF678),"")</f>
        <v/>
      </c>
      <c r="CQ106" s="357" t="str">
        <f>IF(AND('MAPA DE RIESGOS'!$AP679="Media",'MAPA DE RIESGOS'!$AR679="Catastrófico"),CONCATENATE("R",'MAPA DE RIESGOS'!$H679,"C",'MAPA DE RIESGOS'!$AF679),"")</f>
        <v/>
      </c>
      <c r="CR106" s="357" t="str">
        <f>IF(AND('MAPA DE RIESGOS'!$AP680="Media",'MAPA DE RIESGOS'!$AR680="Catastrófico"),CONCATENATE("R",'MAPA DE RIESGOS'!$H680,"C",'MAPA DE RIESGOS'!$AF680),"")</f>
        <v/>
      </c>
      <c r="CS106" s="357" t="str">
        <f>IF(AND('MAPA DE RIESGOS'!$AP681="Media",'MAPA DE RIESGOS'!$AR681="Catastrófico"),CONCATENATE("R",'MAPA DE RIESGOS'!$H681,"C",'MAPA DE RIESGOS'!$AF681),"")</f>
        <v/>
      </c>
      <c r="CT106" s="357" t="str">
        <f>IF(AND('MAPA DE RIESGOS'!$AP682="Media",'MAPA DE RIESGOS'!$AR682="Catastrófico"),CONCATENATE("R",'MAPA DE RIESGOS'!$H682,"C",'MAPA DE RIESGOS'!$AF682),"")</f>
        <v/>
      </c>
      <c r="CU106" s="358" t="str">
        <f>IF(AND('MAPA DE RIESGOS'!$AP683="Media",'MAPA DE RIESGOS'!$AR683="Catastrófico"),CONCATENATE("R",'MAPA DE RIESGOS'!$H683,"C",'MAPA DE RIESGOS'!$AF683),"")</f>
        <v/>
      </c>
      <c r="CV106" s="67"/>
      <c r="CW106" s="906"/>
      <c r="CX106" s="907"/>
      <c r="CY106" s="907"/>
      <c r="CZ106" s="907"/>
      <c r="DA106" s="907"/>
      <c r="DB106" s="908"/>
    </row>
    <row r="107" spans="2:106" ht="32.5" customHeight="1" thickBot="1">
      <c r="B107" s="893"/>
      <c r="C107" s="893"/>
      <c r="D107" s="894"/>
      <c r="E107" s="885"/>
      <c r="F107" s="886"/>
      <c r="G107" s="886"/>
      <c r="H107" s="886"/>
      <c r="I107" s="887"/>
      <c r="J107" s="370" t="str">
        <f>IF(AND('MAPA DE RIESGOS'!$AP684="Media",'MAPA DE RIESGOS'!$AR684="Leve"),CONCATENATE("R",'MAPA DE RIESGOS'!$H684,"C",'MAPA DE RIESGOS'!$AF684),"")</f>
        <v/>
      </c>
      <c r="K107" s="371" t="str">
        <f>IF(AND('MAPA DE RIESGOS'!$AP685="Media",'MAPA DE RIESGOS'!$AR685="Leve"),CONCATENATE("R",'MAPA DE RIESGOS'!$H685,"C",'MAPA DE RIESGOS'!$AF685),"")</f>
        <v/>
      </c>
      <c r="L107" s="371" t="str">
        <f>IF(AND('MAPA DE RIESGOS'!$AP686="Media",'MAPA DE RIESGOS'!$AR686="Leve"),CONCATENATE("R",'MAPA DE RIESGOS'!$H686,"C",'MAPA DE RIESGOS'!$AF686),"")</f>
        <v/>
      </c>
      <c r="M107" s="371" t="str">
        <f>IF(AND('MAPA DE RIESGOS'!$AP687="Media",'MAPA DE RIESGOS'!$AR687="Leve"),CONCATENATE("R",'MAPA DE RIESGOS'!$H687,"C",'MAPA DE RIESGOS'!$AF687),"")</f>
        <v/>
      </c>
      <c r="N107" s="371" t="str">
        <f>IF(AND('MAPA DE RIESGOS'!$AP688="Media",'MAPA DE RIESGOS'!$AR688="Leve"),CONCATENATE("R",'MAPA DE RIESGOS'!$H688,"C",'MAPA DE RIESGOS'!$AF688),"")</f>
        <v/>
      </c>
      <c r="O107" s="371" t="str">
        <f>IF(AND('MAPA DE RIESGOS'!$AP689="Media",'MAPA DE RIESGOS'!$AR689="Leve"),CONCATENATE("R",'MAPA DE RIESGOS'!$H689,"C",'MAPA DE RIESGOS'!$AF689),"")</f>
        <v/>
      </c>
      <c r="P107" s="371"/>
      <c r="Q107" s="371"/>
      <c r="R107" s="371"/>
      <c r="S107" s="371"/>
      <c r="T107" s="371"/>
      <c r="U107" s="371"/>
      <c r="V107" s="371"/>
      <c r="W107" s="371"/>
      <c r="X107" s="371"/>
      <c r="Y107" s="371"/>
      <c r="Z107" s="371"/>
      <c r="AA107" s="371"/>
      <c r="AB107" s="370" t="str">
        <f>IF(AND('MAPA DE RIESGOS'!$AP684="Media",'MAPA DE RIESGOS'!$AR684="Menor"),CONCATENATE("R",'MAPA DE RIESGOS'!$H684,"C",'MAPA DE RIESGOS'!$AF684),"")</f>
        <v/>
      </c>
      <c r="AC107" s="371" t="str">
        <f>IF(AND('MAPA DE RIESGOS'!$AP685="Media",'MAPA DE RIESGOS'!$AR685="Menor"),CONCATENATE("R",'MAPA DE RIESGOS'!$H685,"C",'MAPA DE RIESGOS'!$AF685),"")</f>
        <v/>
      </c>
      <c r="AD107" s="371" t="str">
        <f>IF(AND('MAPA DE RIESGOS'!$AP686="Media",'MAPA DE RIESGOS'!$AR686="Menor"),CONCATENATE("R",'MAPA DE RIESGOS'!$H686,"C",'MAPA DE RIESGOS'!$AF686),"")</f>
        <v/>
      </c>
      <c r="AE107" s="371" t="str">
        <f>IF(AND('MAPA DE RIESGOS'!$AP687="Media",'MAPA DE RIESGOS'!$AR687="Menor"),CONCATENATE("R",'MAPA DE RIESGOS'!$H687,"C",'MAPA DE RIESGOS'!$AF687),"")</f>
        <v/>
      </c>
      <c r="AF107" s="371" t="str">
        <f>IF(AND('MAPA DE RIESGOS'!$AP688="Media",'MAPA DE RIESGOS'!$AR688="Menor"),CONCATENATE("R",'MAPA DE RIESGOS'!$H688,"C",'MAPA DE RIESGOS'!$AF688),"")</f>
        <v/>
      </c>
      <c r="AG107" s="371" t="str">
        <f>IF(AND('MAPA DE RIESGOS'!$AP689="Media",'MAPA DE RIESGOS'!$AR689="Menor"),CONCATENATE("R",'MAPA DE RIESGOS'!$H689,"C",'MAPA DE RIESGOS'!$AF689),"")</f>
        <v/>
      </c>
      <c r="AH107" s="371"/>
      <c r="AI107" s="371"/>
      <c r="AJ107" s="371"/>
      <c r="AK107" s="371"/>
      <c r="AL107" s="371"/>
      <c r="AM107" s="371"/>
      <c r="AN107" s="371"/>
      <c r="AO107" s="371"/>
      <c r="AP107" s="371"/>
      <c r="AQ107" s="371"/>
      <c r="AR107" s="371"/>
      <c r="AS107" s="371"/>
      <c r="AT107" s="370" t="str">
        <f>IF(AND('MAPA DE RIESGOS'!$AP684="Media",'MAPA DE RIESGOS'!$AR684="Moderado"),CONCATENATE("R",'MAPA DE RIESGOS'!$H684,"C",'MAPA DE RIESGOS'!$AF684),"")</f>
        <v/>
      </c>
      <c r="AU107" s="371" t="str">
        <f>IF(AND('MAPA DE RIESGOS'!$AP685="Media",'MAPA DE RIESGOS'!$AR685="Moderado"),CONCATENATE("R",'MAPA DE RIESGOS'!$H685,"C",'MAPA DE RIESGOS'!$AF685),"")</f>
        <v/>
      </c>
      <c r="AV107" s="371" t="str">
        <f>IF(AND('MAPA DE RIESGOS'!$AP686="Media",'MAPA DE RIESGOS'!$AR686="Moderado"),CONCATENATE("R",'MAPA DE RIESGOS'!$H686,"C",'MAPA DE RIESGOS'!$AF686),"")</f>
        <v/>
      </c>
      <c r="AW107" s="371" t="str">
        <f>IF(AND('MAPA DE RIESGOS'!$AP687="Media",'MAPA DE RIESGOS'!$AR687="Moderado"),CONCATENATE("R",'MAPA DE RIESGOS'!$H687,"C",'MAPA DE RIESGOS'!$AF687),"")</f>
        <v/>
      </c>
      <c r="AX107" s="371" t="str">
        <f>IF(AND('MAPA DE RIESGOS'!$AP688="Media",'MAPA DE RIESGOS'!$AR688="Moderado"),CONCATENATE("R",'MAPA DE RIESGOS'!$H688,"C",'MAPA DE RIESGOS'!$AF688),"")</f>
        <v/>
      </c>
      <c r="AY107" s="371" t="str">
        <f>IF(AND('MAPA DE RIESGOS'!$AP689="Media",'MAPA DE RIESGOS'!$AR689="Moderado"),CONCATENATE("R",'MAPA DE RIESGOS'!$H689,"C",'MAPA DE RIESGOS'!$AF689),"")</f>
        <v/>
      </c>
      <c r="AZ107" s="371"/>
      <c r="BA107" s="371"/>
      <c r="BB107" s="371"/>
      <c r="BC107" s="371"/>
      <c r="BD107" s="371"/>
      <c r="BE107" s="371"/>
      <c r="BF107" s="371"/>
      <c r="BG107" s="371"/>
      <c r="BH107" s="371"/>
      <c r="BI107" s="371"/>
      <c r="BJ107" s="371"/>
      <c r="BK107" s="372"/>
      <c r="BL107" s="360" t="str">
        <f>IF(AND('MAPA DE RIESGOS'!$AP684="Media",'MAPA DE RIESGOS'!$AR684="Mayor"),CONCATENATE("R",'MAPA DE RIESGOS'!$H684,"C",'MAPA DE RIESGOS'!$AF684),"")</f>
        <v/>
      </c>
      <c r="BM107" s="360" t="str">
        <f>IF(AND('MAPA DE RIESGOS'!$AP685="Media",'MAPA DE RIESGOS'!$AR685="Mayor"),CONCATENATE("R",'MAPA DE RIESGOS'!$H685,"C",'MAPA DE RIESGOS'!$AF685),"")</f>
        <v/>
      </c>
      <c r="BN107" s="360" t="str">
        <f>IF(AND('MAPA DE RIESGOS'!$AP686="Media",'MAPA DE RIESGOS'!$AR686="Mayor"),CONCATENATE("R",'MAPA DE RIESGOS'!$H686,"C",'MAPA DE RIESGOS'!$AF686),"")</f>
        <v/>
      </c>
      <c r="BO107" s="360" t="str">
        <f>IF(AND('MAPA DE RIESGOS'!$AP687="Media",'MAPA DE RIESGOS'!$AR687="Mayor"),CONCATENATE("R",'MAPA DE RIESGOS'!$H687,"C",'MAPA DE RIESGOS'!$AF687),"")</f>
        <v/>
      </c>
      <c r="BP107" s="360" t="str">
        <f>IF(AND('MAPA DE RIESGOS'!$AP688="Media",'MAPA DE RIESGOS'!$AR688="Mayor"),CONCATENATE("R",'MAPA DE RIESGOS'!$H688,"C",'MAPA DE RIESGOS'!$AF688),"")</f>
        <v/>
      </c>
      <c r="BQ107" s="360" t="str">
        <f>IF(AND('MAPA DE RIESGOS'!$AP689="Media",'MAPA DE RIESGOS'!$AR689="Mayor"),CONCATENATE("R",'MAPA DE RIESGOS'!$H689,"C",'MAPA DE RIESGOS'!$AF689),"")</f>
        <v/>
      </c>
      <c r="BR107" s="360"/>
      <c r="BS107" s="360"/>
      <c r="BT107" s="360"/>
      <c r="BU107" s="360"/>
      <c r="BV107" s="360"/>
      <c r="BW107" s="360"/>
      <c r="BX107" s="360"/>
      <c r="BY107" s="360"/>
      <c r="BZ107" s="360"/>
      <c r="CA107" s="360"/>
      <c r="CB107" s="360"/>
      <c r="CC107" s="361"/>
      <c r="CD107" s="362" t="str">
        <f>IF(AND('MAPA DE RIESGOS'!$AP684="Media",'MAPA DE RIESGOS'!$AR684="Catastrófico"),CONCATENATE("R",'MAPA DE RIESGOS'!$H684,"C",'MAPA DE RIESGOS'!$AF684),"")</f>
        <v/>
      </c>
      <c r="CE107" s="362" t="str">
        <f>IF(AND('MAPA DE RIESGOS'!$AP685="Media",'MAPA DE RIESGOS'!$AR685="Catastrófico"),CONCATENATE("R",'MAPA DE RIESGOS'!$H685,"C",'MAPA DE RIESGOS'!$AF685),"")</f>
        <v/>
      </c>
      <c r="CF107" s="362" t="str">
        <f>IF(AND('MAPA DE RIESGOS'!$AP686="Media",'MAPA DE RIESGOS'!$AR686="Catastrófico"),CONCATENATE("R",'MAPA DE RIESGOS'!$H686,"C",'MAPA DE RIESGOS'!$AF686),"")</f>
        <v/>
      </c>
      <c r="CG107" s="362" t="str">
        <f>IF(AND('MAPA DE RIESGOS'!$AP687="Media",'MAPA DE RIESGOS'!$AR687="Catastrófico"),CONCATENATE("R",'MAPA DE RIESGOS'!$H687,"C",'MAPA DE RIESGOS'!$AF687),"")</f>
        <v/>
      </c>
      <c r="CH107" s="362" t="str">
        <f>IF(AND('MAPA DE RIESGOS'!$AP688="Media",'MAPA DE RIESGOS'!$AR688="Catastrófico"),CONCATENATE("R",'MAPA DE RIESGOS'!$H688,"C",'MAPA DE RIESGOS'!$AF688),"")</f>
        <v/>
      </c>
      <c r="CI107" s="362" t="str">
        <f>IF(AND('MAPA DE RIESGOS'!$AP689="Media",'MAPA DE RIESGOS'!$AR689="Catastrófico"),CONCATENATE("R",'MAPA DE RIESGOS'!$H689,"C",'MAPA DE RIESGOS'!$AF689),"")</f>
        <v/>
      </c>
      <c r="CJ107" s="362"/>
      <c r="CK107" s="362"/>
      <c r="CL107" s="362"/>
      <c r="CM107" s="362"/>
      <c r="CN107" s="362"/>
      <c r="CO107" s="362"/>
      <c r="CP107" s="362"/>
      <c r="CQ107" s="362"/>
      <c r="CR107" s="362"/>
      <c r="CS107" s="362"/>
      <c r="CT107" s="362"/>
      <c r="CU107" s="363"/>
      <c r="CV107" s="67"/>
      <c r="CW107" s="909"/>
      <c r="CX107" s="910"/>
      <c r="CY107" s="910"/>
      <c r="CZ107" s="910"/>
      <c r="DA107" s="910"/>
      <c r="DB107" s="911"/>
    </row>
    <row r="108" spans="2:106" ht="32.5" customHeight="1">
      <c r="B108" s="893"/>
      <c r="C108" s="893"/>
      <c r="D108" s="894"/>
      <c r="E108" s="888" t="s">
        <v>281</v>
      </c>
      <c r="F108" s="889"/>
      <c r="G108" s="889"/>
      <c r="H108" s="889"/>
      <c r="I108" s="890"/>
      <c r="J108" s="373" t="str">
        <f>IF(AND('MAPA DE RIESGOS'!$AP112="Baja",'MAPA DE RIESGOS'!$AR112="Leve"),CONCATENATE("R",'MAPA DE RIESGOS'!$H112,"C",'MAPA DE RIESGOS'!$AF112),"")</f>
        <v>R18C1</v>
      </c>
      <c r="K108" s="374" t="str">
        <f>IF(AND('MAPA DE RIESGOS'!$AP113="Baja",'MAPA DE RIESGOS'!$AR113="Leve"),CONCATENATE("R",'MAPA DE RIESGOS'!$H113,"C",'MAPA DE RIESGOS'!$AF113),"")</f>
        <v/>
      </c>
      <c r="L108" s="374" t="str">
        <f>IF(AND('MAPA DE RIESGOS'!$AP114="Baja",'MAPA DE RIESGOS'!$AR114="Leve"),CONCATENATE("R",'MAPA DE RIESGOS'!$H114,"C",'MAPA DE RIESGOS'!$AF114),"")</f>
        <v/>
      </c>
      <c r="M108" s="374" t="str">
        <f>IF(AND('MAPA DE RIESGOS'!$AP115="Baja",'MAPA DE RIESGOS'!$AR115="Leve"),CONCATENATE("R",'MAPA DE RIESGOS'!$H115,"C",'MAPA DE RIESGOS'!$AF115),"")</f>
        <v/>
      </c>
      <c r="N108" s="374" t="str">
        <f>IF(AND('MAPA DE RIESGOS'!$AP116="Baja",'MAPA DE RIESGOS'!$AR116="Leve"),CONCATENATE("R",'MAPA DE RIESGOS'!$H116,"C",'MAPA DE RIESGOS'!$AF116),"")</f>
        <v/>
      </c>
      <c r="O108" s="374" t="str">
        <f>IF(AND('MAPA DE RIESGOS'!$AP117="Baja",'MAPA DE RIESGOS'!$AR117="Leve"),CONCATENATE("R",'MAPA DE RIESGOS'!$H117,"C",'MAPA DE RIESGOS'!$AF117),"")</f>
        <v/>
      </c>
      <c r="P108" s="374" t="str">
        <f>IF(AND('MAPA DE RIESGOS'!$AP118="Baja",'MAPA DE RIESGOS'!$AR118="Leve"),CONCATENATE("R",'MAPA DE RIESGOS'!$H118,"C",'MAPA DE RIESGOS'!$AF118),"")</f>
        <v>R19C1</v>
      </c>
      <c r="Q108" s="374" t="str">
        <f>IF(AND('MAPA DE RIESGOS'!$AP119="Baja",'MAPA DE RIESGOS'!$AR119="Leve"),CONCATENATE("R",'MAPA DE RIESGOS'!$H119,"C",'MAPA DE RIESGOS'!$AF119),"")</f>
        <v/>
      </c>
      <c r="R108" s="374" t="str">
        <f>IF(AND('MAPA DE RIESGOS'!$AP120="Baja",'MAPA DE RIESGOS'!$AR120="Leve"),CONCATENATE("R",'MAPA DE RIESGOS'!$H120,"C",'MAPA DE RIESGOS'!$AF120),"")</f>
        <v/>
      </c>
      <c r="S108" s="374" t="str">
        <f>IF(AND('MAPA DE RIESGOS'!$AP121="Baja",'MAPA DE RIESGOS'!$AR121="Leve"),CONCATENATE("R",'MAPA DE RIESGOS'!$H121,"C",'MAPA DE RIESGOS'!$AF121),"")</f>
        <v/>
      </c>
      <c r="T108" s="374" t="str">
        <f>IF(AND('MAPA DE RIESGOS'!$AP122="Baja",'MAPA DE RIESGOS'!$AR122="Leve"),CONCATENATE("R",'MAPA DE RIESGOS'!$H122,"C",'MAPA DE RIESGOS'!$AF122),"")</f>
        <v/>
      </c>
      <c r="U108" s="374" t="str">
        <f>IF(AND('MAPA DE RIESGOS'!$AP123="Baja",'MAPA DE RIESGOS'!$AR123="Leve"),CONCATENATE("R",'MAPA DE RIESGOS'!$H123,"C",'MAPA DE RIESGOS'!$AF123),"")</f>
        <v/>
      </c>
      <c r="V108" s="374" t="str">
        <f>IF(AND('MAPA DE RIESGOS'!$AP124="Baja",'MAPA DE RIESGOS'!$AR124="Leve"),CONCATENATE("R",'MAPA DE RIESGOS'!$H124,"C",'MAPA DE RIESGOS'!$AF124),"")</f>
        <v/>
      </c>
      <c r="W108" s="374" t="str">
        <f>IF(AND('MAPA DE RIESGOS'!$AP125="Baja",'MAPA DE RIESGOS'!$AR125="Leve"),CONCATENATE("R",'MAPA DE RIESGOS'!$H125,"C",'MAPA DE RIESGOS'!$AF125),"")</f>
        <v/>
      </c>
      <c r="X108" s="374" t="str">
        <f>IF(AND('MAPA DE RIESGOS'!$AP126="Baja",'MAPA DE RIESGOS'!$AR126="Leve"),CONCATENATE("R",'MAPA DE RIESGOS'!$H126,"C",'MAPA DE RIESGOS'!$AF126),"")</f>
        <v/>
      </c>
      <c r="Y108" s="374" t="str">
        <f>IF(AND('MAPA DE RIESGOS'!$AP127="Baja",'MAPA DE RIESGOS'!$AR127="Leve"),CONCATENATE("R",'MAPA DE RIESGOS'!$H127,"C",'MAPA DE RIESGOS'!$AF127),"")</f>
        <v/>
      </c>
      <c r="Z108" s="374" t="str">
        <f>IF(AND('MAPA DE RIESGOS'!$AP128="Baja",'MAPA DE RIESGOS'!$AR128="Leve"),CONCATENATE("R",'MAPA DE RIESGOS'!$H128,"C",'MAPA DE RIESGOS'!$AF128),"")</f>
        <v/>
      </c>
      <c r="AA108" s="375" t="str">
        <f>IF(AND('MAPA DE RIESGOS'!$AP129="Baja",'MAPA DE RIESGOS'!$AR129="Leve"),CONCATENATE("R",'MAPA DE RIESGOS'!$H129,"C",'MAPA DE RIESGOS'!$AF129),"")</f>
        <v/>
      </c>
      <c r="AB108" s="367" t="str">
        <f>IF(AND('MAPA DE RIESGOS'!$AP112="Baja",'MAPA DE RIESGOS'!$AR112="Menor"),CONCATENATE("R",'MAPA DE RIESGOS'!$H112,"C",'MAPA DE RIESGOS'!$AF112),"")</f>
        <v/>
      </c>
      <c r="AC108" s="368" t="str">
        <f>IF(AND('MAPA DE RIESGOS'!$AP113="Baja",'MAPA DE RIESGOS'!$AR113="Menor"),CONCATENATE("R",'MAPA DE RIESGOS'!$H113,"C",'MAPA DE RIESGOS'!$AF113),"")</f>
        <v/>
      </c>
      <c r="AD108" s="368" t="str">
        <f>IF(AND('MAPA DE RIESGOS'!$AP114="Baja",'MAPA DE RIESGOS'!$AR114="Menor"),CONCATENATE("R",'MAPA DE RIESGOS'!$H114,"C",'MAPA DE RIESGOS'!$AF114),"")</f>
        <v/>
      </c>
      <c r="AE108" s="368" t="str">
        <f>IF(AND('MAPA DE RIESGOS'!$AP115="Baja",'MAPA DE RIESGOS'!$AR115="Menor"),CONCATENATE("R",'MAPA DE RIESGOS'!$H115,"C",'MAPA DE RIESGOS'!$AF115),"")</f>
        <v/>
      </c>
      <c r="AF108" s="368" t="str">
        <f>IF(AND('MAPA DE RIESGOS'!$AP116="Baja",'MAPA DE RIESGOS'!$AR116="Menor"),CONCATENATE("R",'MAPA DE RIESGOS'!$H116,"C",'MAPA DE RIESGOS'!$AF116),"")</f>
        <v/>
      </c>
      <c r="AG108" s="368" t="str">
        <f>IF(AND('MAPA DE RIESGOS'!$AP117="Baja",'MAPA DE RIESGOS'!$AR117="Menor"),CONCATENATE("R",'MAPA DE RIESGOS'!$H117,"C",'MAPA DE RIESGOS'!$AF117),"")</f>
        <v/>
      </c>
      <c r="AH108" s="368" t="str">
        <f>IF(AND('MAPA DE RIESGOS'!$AP118="Baja",'MAPA DE RIESGOS'!$AR118="Menor"),CONCATENATE("R",'MAPA DE RIESGOS'!$H118,"C",'MAPA DE RIESGOS'!$AF118),"")</f>
        <v/>
      </c>
      <c r="AI108" s="368" t="str">
        <f>IF(AND('MAPA DE RIESGOS'!$AP119="Baja",'MAPA DE RIESGOS'!$AR119="Menor"),CONCATENATE("R",'MAPA DE RIESGOS'!$H119,"C",'MAPA DE RIESGOS'!$AF119),"")</f>
        <v/>
      </c>
      <c r="AJ108" s="368" t="str">
        <f>IF(AND('MAPA DE RIESGOS'!$AP120="Baja",'MAPA DE RIESGOS'!$AR120="Menor"),CONCATENATE("R",'MAPA DE RIESGOS'!$H120,"C",'MAPA DE RIESGOS'!$AF120),"")</f>
        <v/>
      </c>
      <c r="AK108" s="368" t="str">
        <f>IF(AND('MAPA DE RIESGOS'!$AP121="Baja",'MAPA DE RIESGOS'!$AR121="Menor"),CONCATENATE("R",'MAPA DE RIESGOS'!$H121,"C",'MAPA DE RIESGOS'!$AF121),"")</f>
        <v/>
      </c>
      <c r="AL108" s="368" t="str">
        <f>IF(AND('MAPA DE RIESGOS'!$AP122="Baja",'MAPA DE RIESGOS'!$AR122="Menor"),CONCATENATE("R",'MAPA DE RIESGOS'!$H122,"C",'MAPA DE RIESGOS'!$AF122),"")</f>
        <v/>
      </c>
      <c r="AM108" s="368" t="str">
        <f>IF(AND('MAPA DE RIESGOS'!$AP123="Baja",'MAPA DE RIESGOS'!$AR123="Menor"),CONCATENATE("R",'MAPA DE RIESGOS'!$H123,"C",'MAPA DE RIESGOS'!$AF123),"")</f>
        <v/>
      </c>
      <c r="AN108" s="368" t="str">
        <f>IF(AND('MAPA DE RIESGOS'!$AP124="Baja",'MAPA DE RIESGOS'!$AR124="Menor"),CONCATENATE("R",'MAPA DE RIESGOS'!$H124,"C",'MAPA DE RIESGOS'!$AF124),"")</f>
        <v/>
      </c>
      <c r="AO108" s="368" t="str">
        <f>IF(AND('MAPA DE RIESGOS'!$AP125="Baja",'MAPA DE RIESGOS'!$AR125="Menor"),CONCATENATE("R",'MAPA DE RIESGOS'!$H125,"C",'MAPA DE RIESGOS'!$AF125),"")</f>
        <v/>
      </c>
      <c r="AP108" s="368" t="str">
        <f>IF(AND('MAPA DE RIESGOS'!$AP126="Baja",'MAPA DE RIESGOS'!$AR126="Menor"),CONCATENATE("R",'MAPA DE RIESGOS'!$H126,"C",'MAPA DE RIESGOS'!$AF126),"")</f>
        <v/>
      </c>
      <c r="AQ108" s="368" t="str">
        <f>IF(AND('MAPA DE RIESGOS'!$AP127="Baja",'MAPA DE RIESGOS'!$AR127="Menor"),CONCATENATE("R",'MAPA DE RIESGOS'!$H127,"C",'MAPA DE RIESGOS'!$AF127),"")</f>
        <v/>
      </c>
      <c r="AR108" s="368" t="str">
        <f>IF(AND('MAPA DE RIESGOS'!$AP128="Baja",'MAPA DE RIESGOS'!$AR128="Menor"),CONCATENATE("R",'MAPA DE RIESGOS'!$H128,"C",'MAPA DE RIESGOS'!$AF128),"")</f>
        <v/>
      </c>
      <c r="AS108" s="368" t="str">
        <f>IF(AND('MAPA DE RIESGOS'!$AP129="Baja",'MAPA DE RIESGOS'!$AR129="Menor"),CONCATENATE("R",'MAPA DE RIESGOS'!$H129,"C",'MAPA DE RIESGOS'!$AF129),"")</f>
        <v/>
      </c>
      <c r="AT108" s="364" t="str">
        <f>IF(AND('MAPA DE RIESGOS'!$AP112="Baja",'MAPA DE RIESGOS'!$AR112="Moderado"),CONCATENATE("R",'MAPA DE RIESGOS'!$H112,"C",'MAPA DE RIESGOS'!$AF112),"")</f>
        <v/>
      </c>
      <c r="AU108" s="365" t="str">
        <f>IF(AND('MAPA DE RIESGOS'!$AP113="Baja",'MAPA DE RIESGOS'!$AR113="Moderado"),CONCATENATE("R",'MAPA DE RIESGOS'!$H113,"C",'MAPA DE RIESGOS'!$AF113),"")</f>
        <v/>
      </c>
      <c r="AV108" s="365" t="str">
        <f>IF(AND('MAPA DE RIESGOS'!$AP114="Baja",'MAPA DE RIESGOS'!$AR114="Moderado"),CONCATENATE("R",'MAPA DE RIESGOS'!$H114,"C",'MAPA DE RIESGOS'!$AF114),"")</f>
        <v/>
      </c>
      <c r="AW108" s="365" t="str">
        <f>IF(AND('MAPA DE RIESGOS'!$AP115="Baja",'MAPA DE RIESGOS'!$AR115="Moderado"),CONCATENATE("R",'MAPA DE RIESGOS'!$H115,"C",'MAPA DE RIESGOS'!$AF115),"")</f>
        <v/>
      </c>
      <c r="AX108" s="365" t="str">
        <f>IF(AND('MAPA DE RIESGOS'!$AP116="Baja",'MAPA DE RIESGOS'!$AR116="Moderado"),CONCATENATE("R",'MAPA DE RIESGOS'!$H116,"C",'MAPA DE RIESGOS'!$AF116),"")</f>
        <v/>
      </c>
      <c r="AY108" s="365" t="str">
        <f>IF(AND('MAPA DE RIESGOS'!$AP117="Baja",'MAPA DE RIESGOS'!$AR117="Moderado"),CONCATENATE("R",'MAPA DE RIESGOS'!$H117,"C",'MAPA DE RIESGOS'!$AF117),"")</f>
        <v/>
      </c>
      <c r="AZ108" s="365" t="str">
        <f>IF(AND('MAPA DE RIESGOS'!$AP118="Baja",'MAPA DE RIESGOS'!$AR118="Moderado"),CONCATENATE("R",'MAPA DE RIESGOS'!$H118,"C",'MAPA DE RIESGOS'!$AF118),"")</f>
        <v/>
      </c>
      <c r="BA108" s="365" t="str">
        <f>IF(AND('MAPA DE RIESGOS'!$AP119="Baja",'MAPA DE RIESGOS'!$AR119="Moderado"),CONCATENATE("R",'MAPA DE RIESGOS'!$H119,"C",'MAPA DE RIESGOS'!$AF119),"")</f>
        <v/>
      </c>
      <c r="BB108" s="365" t="str">
        <f>IF(AND('MAPA DE RIESGOS'!$AP120="Baja",'MAPA DE RIESGOS'!$AR120="Moderado"),CONCATENATE("R",'MAPA DE RIESGOS'!$H120,"C",'MAPA DE RIESGOS'!$AF120),"")</f>
        <v/>
      </c>
      <c r="BC108" s="365" t="str">
        <f>IF(AND('MAPA DE RIESGOS'!$AP121="Baja",'MAPA DE RIESGOS'!$AR121="Moderado"),CONCATENATE("R",'MAPA DE RIESGOS'!$H121,"C",'MAPA DE RIESGOS'!$AF121),"")</f>
        <v/>
      </c>
      <c r="BD108" s="365" t="str">
        <f>IF(AND('MAPA DE RIESGOS'!$AP122="Baja",'MAPA DE RIESGOS'!$AR122="Moderado"),CONCATENATE("R",'MAPA DE RIESGOS'!$H122,"C",'MAPA DE RIESGOS'!$AF122),"")</f>
        <v/>
      </c>
      <c r="BE108" s="365" t="str">
        <f>IF(AND('MAPA DE RIESGOS'!$AP123="Baja",'MAPA DE RIESGOS'!$AR123="Moderado"),CONCATENATE("R",'MAPA DE RIESGOS'!$H123,"C",'MAPA DE RIESGOS'!$AF123),"")</f>
        <v/>
      </c>
      <c r="BF108" s="365" t="str">
        <f>IF(AND('MAPA DE RIESGOS'!$AP124="Baja",'MAPA DE RIESGOS'!$AR124="Moderado"),CONCATENATE("R",'MAPA DE RIESGOS'!$H124,"C",'MAPA DE RIESGOS'!$AF124),"")</f>
        <v/>
      </c>
      <c r="BG108" s="365" t="str">
        <f>IF(AND('MAPA DE RIESGOS'!$AP125="Baja",'MAPA DE RIESGOS'!$AR125="Moderado"),CONCATENATE("R",'MAPA DE RIESGOS'!$H125,"C",'MAPA DE RIESGOS'!$AF125),"")</f>
        <v/>
      </c>
      <c r="BH108" s="365" t="str">
        <f>IF(AND('MAPA DE RIESGOS'!$AP126="Baja",'MAPA DE RIESGOS'!$AR126="Moderado"),CONCATENATE("R",'MAPA DE RIESGOS'!$H126,"C",'MAPA DE RIESGOS'!$AF126),"")</f>
        <v/>
      </c>
      <c r="BI108" s="365" t="str">
        <f>IF(AND('MAPA DE RIESGOS'!$AP127="Baja",'MAPA DE RIESGOS'!$AR127="Moderado"),CONCATENATE("R",'MAPA DE RIESGOS'!$H127,"C",'MAPA DE RIESGOS'!$AF127),"")</f>
        <v/>
      </c>
      <c r="BJ108" s="365" t="str">
        <f>IF(AND('MAPA DE RIESGOS'!$AP128="Baja",'MAPA DE RIESGOS'!$AR128="Moderado"),CONCATENATE("R",'MAPA DE RIESGOS'!$H128,"C",'MAPA DE RIESGOS'!$AF128),"")</f>
        <v/>
      </c>
      <c r="BK108" s="366" t="str">
        <f>IF(AND('MAPA DE RIESGOS'!$AP129="Baja",'MAPA DE RIESGOS'!$AR129="Moderado"),CONCATENATE("R",'MAPA DE RIESGOS'!$H129,"C",'MAPA DE RIESGOS'!$AF129),"")</f>
        <v/>
      </c>
      <c r="BL108" s="350" t="str">
        <f>IF(AND('MAPA DE RIESGOS'!$AP112="Baja",'MAPA DE RIESGOS'!$AR112="Mayor"),CONCATENATE("R",'MAPA DE RIESGOS'!$H112,"C",'MAPA DE RIESGOS'!$AF112),"")</f>
        <v/>
      </c>
      <c r="BM108" s="350" t="str">
        <f>IF(AND('MAPA DE RIESGOS'!$AP113="Baja",'MAPA DE RIESGOS'!$AR113="Mayor"),CONCATENATE("R",'MAPA DE RIESGOS'!$H113,"C",'MAPA DE RIESGOS'!$AF113),"")</f>
        <v/>
      </c>
      <c r="BN108" s="350" t="str">
        <f>IF(AND('MAPA DE RIESGOS'!$AP114="Baja",'MAPA DE RIESGOS'!$AR114="Mayor"),CONCATENATE("R",'MAPA DE RIESGOS'!$H114,"C",'MAPA DE RIESGOS'!$AF114),"")</f>
        <v/>
      </c>
      <c r="BO108" s="350" t="str">
        <f>IF(AND('MAPA DE RIESGOS'!$AP115="Baja",'MAPA DE RIESGOS'!$AR115="Mayor"),CONCATENATE("R",'MAPA DE RIESGOS'!$H115,"C",'MAPA DE RIESGOS'!$AF115),"")</f>
        <v/>
      </c>
      <c r="BP108" s="350" t="str">
        <f>IF(AND('MAPA DE RIESGOS'!$AP116="Baja",'MAPA DE RIESGOS'!$AR116="Mayor"),CONCATENATE("R",'MAPA DE RIESGOS'!$H116,"C",'MAPA DE RIESGOS'!$AF116),"")</f>
        <v/>
      </c>
      <c r="BQ108" s="350" t="str">
        <f>IF(AND('MAPA DE RIESGOS'!$AP117="Baja",'MAPA DE RIESGOS'!$AR117="Mayor"),CONCATENATE("R",'MAPA DE RIESGOS'!$H117,"C",'MAPA DE RIESGOS'!$AF117),"")</f>
        <v/>
      </c>
      <c r="BR108" s="350" t="str">
        <f>IF(AND('MAPA DE RIESGOS'!$AP118="Baja",'MAPA DE RIESGOS'!$AR118="Mayor"),CONCATENATE("R",'MAPA DE RIESGOS'!$H118,"C",'MAPA DE RIESGOS'!$AF118),"")</f>
        <v/>
      </c>
      <c r="BS108" s="350" t="str">
        <f>IF(AND('MAPA DE RIESGOS'!$AP119="Baja",'MAPA DE RIESGOS'!$AR119="Mayor"),CONCATENATE("R",'MAPA DE RIESGOS'!$H119,"C",'MAPA DE RIESGOS'!$AF119),"")</f>
        <v/>
      </c>
      <c r="BT108" s="350" t="str">
        <f>IF(AND('MAPA DE RIESGOS'!$AP120="Baja",'MAPA DE RIESGOS'!$AR120="Mayor"),CONCATENATE("R",'MAPA DE RIESGOS'!$H120,"C",'MAPA DE RIESGOS'!$AF120),"")</f>
        <v/>
      </c>
      <c r="BU108" s="350" t="str">
        <f>IF(AND('MAPA DE RIESGOS'!$AP121="Baja",'MAPA DE RIESGOS'!$AR121="Mayor"),CONCATENATE("R",'MAPA DE RIESGOS'!$H121,"C",'MAPA DE RIESGOS'!$AF121),"")</f>
        <v/>
      </c>
      <c r="BV108" s="350" t="str">
        <f>IF(AND('MAPA DE RIESGOS'!$AP122="Baja",'MAPA DE RIESGOS'!$AR122="Mayor"),CONCATENATE("R",'MAPA DE RIESGOS'!$H122,"C",'MAPA DE RIESGOS'!$AF122),"")</f>
        <v/>
      </c>
      <c r="BW108" s="350" t="str">
        <f>IF(AND('MAPA DE RIESGOS'!$AP123="Baja",'MAPA DE RIESGOS'!$AR123="Mayor"),CONCATENATE("R",'MAPA DE RIESGOS'!$H123,"C",'MAPA DE RIESGOS'!$AF123),"")</f>
        <v/>
      </c>
      <c r="BX108" s="350" t="str">
        <f>IF(AND('MAPA DE RIESGOS'!$AP124="Baja",'MAPA DE RIESGOS'!$AR124="Mayor"),CONCATENATE("R",'MAPA DE RIESGOS'!$H124,"C",'MAPA DE RIESGOS'!$AF124),"")</f>
        <v/>
      </c>
      <c r="BY108" s="350" t="str">
        <f>IF(AND('MAPA DE RIESGOS'!$AP125="Baja",'MAPA DE RIESGOS'!$AR125="Mayor"),CONCATENATE("R",'MAPA DE RIESGOS'!$H125,"C",'MAPA DE RIESGOS'!$AF125),"")</f>
        <v/>
      </c>
      <c r="BZ108" s="350" t="str">
        <f>IF(AND('MAPA DE RIESGOS'!$AP126="Baja",'MAPA DE RIESGOS'!$AR126="Mayor"),CONCATENATE("R",'MAPA DE RIESGOS'!$H126,"C",'MAPA DE RIESGOS'!$AF126),"")</f>
        <v/>
      </c>
      <c r="CA108" s="350" t="str">
        <f>IF(AND('MAPA DE RIESGOS'!$AP127="Baja",'MAPA DE RIESGOS'!$AR127="Mayor"),CONCATENATE("R",'MAPA DE RIESGOS'!$H127,"C",'MAPA DE RIESGOS'!$AF127),"")</f>
        <v/>
      </c>
      <c r="CB108" s="350" t="str">
        <f>IF(AND('MAPA DE RIESGOS'!$AP128="Baja",'MAPA DE RIESGOS'!$AR128="Mayor"),CONCATENATE("R",'MAPA DE RIESGOS'!$H128,"C",'MAPA DE RIESGOS'!$AF128),"")</f>
        <v/>
      </c>
      <c r="CC108" s="351" t="str">
        <f>IF(AND('MAPA DE RIESGOS'!$AP129="Baja",'MAPA DE RIESGOS'!$AR129="Mayor"),CONCATENATE("R",'MAPA DE RIESGOS'!$H129,"C",'MAPA DE RIESGOS'!$AF129),"")</f>
        <v/>
      </c>
      <c r="CD108" s="352" t="str">
        <f>IF(AND('MAPA DE RIESGOS'!$AP112="Baja",'MAPA DE RIESGOS'!$AR112="Catastrófico"),CONCATENATE("R",'MAPA DE RIESGOS'!$H112,"C",'MAPA DE RIESGOS'!$AF112),"")</f>
        <v/>
      </c>
      <c r="CE108" s="352" t="str">
        <f>IF(AND('MAPA DE RIESGOS'!$AP113="Baja",'MAPA DE RIESGOS'!$AR113="Catastrófico"),CONCATENATE("R",'MAPA DE RIESGOS'!$H113,"C",'MAPA DE RIESGOS'!$AF113),"")</f>
        <v/>
      </c>
      <c r="CF108" s="352" t="str">
        <f>IF(AND('MAPA DE RIESGOS'!$AP114="Baja",'MAPA DE RIESGOS'!$AR114="Catastrófico"),CONCATENATE("R",'MAPA DE RIESGOS'!$H114,"C",'MAPA DE RIESGOS'!$AF114),"")</f>
        <v/>
      </c>
      <c r="CG108" s="352" t="str">
        <f>IF(AND('MAPA DE RIESGOS'!$AP115="Baja",'MAPA DE RIESGOS'!$AR115="Catastrófico"),CONCATENATE("R",'MAPA DE RIESGOS'!$H115,"C",'MAPA DE RIESGOS'!$AF115),"")</f>
        <v/>
      </c>
      <c r="CH108" s="352" t="str">
        <f>IF(AND('MAPA DE RIESGOS'!$AP116="Baja",'MAPA DE RIESGOS'!$AR116="Catastrófico"),CONCATENATE("R",'MAPA DE RIESGOS'!$H116,"C",'MAPA DE RIESGOS'!$AF116),"")</f>
        <v/>
      </c>
      <c r="CI108" s="352" t="str">
        <f>IF(AND('MAPA DE RIESGOS'!$AP117="Baja",'MAPA DE RIESGOS'!$AR117="Catastrófico"),CONCATENATE("R",'MAPA DE RIESGOS'!$H117,"C",'MAPA DE RIESGOS'!$AF117),"")</f>
        <v/>
      </c>
      <c r="CJ108" s="352" t="str">
        <f>IF(AND('MAPA DE RIESGOS'!$AP118="Baja",'MAPA DE RIESGOS'!$AR118="Catastrófico"),CONCATENATE("R",'MAPA DE RIESGOS'!$H118,"C",'MAPA DE RIESGOS'!$AF118),"")</f>
        <v/>
      </c>
      <c r="CK108" s="352" t="str">
        <f>IF(AND('MAPA DE RIESGOS'!$AP119="Baja",'MAPA DE RIESGOS'!$AR119="Catastrófico"),CONCATENATE("R",'MAPA DE RIESGOS'!$H119,"C",'MAPA DE RIESGOS'!$AF119),"")</f>
        <v/>
      </c>
      <c r="CL108" s="352" t="str">
        <f>IF(AND('MAPA DE RIESGOS'!$AP120="Baja",'MAPA DE RIESGOS'!$AR120="Catastrófico"),CONCATENATE("R",'MAPA DE RIESGOS'!$H120,"C",'MAPA DE RIESGOS'!$AF120),"")</f>
        <v/>
      </c>
      <c r="CM108" s="352" t="str">
        <f>IF(AND('MAPA DE RIESGOS'!$AP121="Baja",'MAPA DE RIESGOS'!$AR121="Catastrófico"),CONCATENATE("R",'MAPA DE RIESGOS'!$H121,"C",'MAPA DE RIESGOS'!$AF121),"")</f>
        <v/>
      </c>
      <c r="CN108" s="352" t="str">
        <f>IF(AND('MAPA DE RIESGOS'!$AP122="Baja",'MAPA DE RIESGOS'!$AR122="Catastrófico"),CONCATENATE("R",'MAPA DE RIESGOS'!$H122,"C",'MAPA DE RIESGOS'!$AF122),"")</f>
        <v/>
      </c>
      <c r="CO108" s="352" t="str">
        <f>IF(AND('MAPA DE RIESGOS'!$AP123="Baja",'MAPA DE RIESGOS'!$AR123="Catastrófico"),CONCATENATE("R",'MAPA DE RIESGOS'!$H123,"C",'MAPA DE RIESGOS'!$AF123),"")</f>
        <v/>
      </c>
      <c r="CP108" s="352" t="str">
        <f>IF(AND('MAPA DE RIESGOS'!$AP124="Baja",'MAPA DE RIESGOS'!$AR124="Catastrófico"),CONCATENATE("R",'MAPA DE RIESGOS'!$H124,"C",'MAPA DE RIESGOS'!$AF124),"")</f>
        <v/>
      </c>
      <c r="CQ108" s="352" t="str">
        <f>IF(AND('MAPA DE RIESGOS'!$AP125="Baja",'MAPA DE RIESGOS'!$AR125="Catastrófico"),CONCATENATE("R",'MAPA DE RIESGOS'!$H125,"C",'MAPA DE RIESGOS'!$AF125),"")</f>
        <v/>
      </c>
      <c r="CR108" s="352" t="str">
        <f>IF(AND('MAPA DE RIESGOS'!$AP126="Baja",'MAPA DE RIESGOS'!$AR126="Catastrófico"),CONCATENATE("R",'MAPA DE RIESGOS'!$H126,"C",'MAPA DE RIESGOS'!$AF126),"")</f>
        <v/>
      </c>
      <c r="CS108" s="352" t="str">
        <f>IF(AND('MAPA DE RIESGOS'!$AP127="Baja",'MAPA DE RIESGOS'!$AR127="Catastrófico"),CONCATENATE("R",'MAPA DE RIESGOS'!$H127,"C",'MAPA DE RIESGOS'!$AF127),"")</f>
        <v/>
      </c>
      <c r="CT108" s="352" t="str">
        <f>IF(AND('MAPA DE RIESGOS'!$AP128="Baja",'MAPA DE RIESGOS'!$AR128="Catastrófico"),CONCATENATE("R",'MAPA DE RIESGOS'!$H128,"C",'MAPA DE RIESGOS'!$AF128),"")</f>
        <v/>
      </c>
      <c r="CU108" s="353" t="str">
        <f>IF(AND('MAPA DE RIESGOS'!$AP129="Baja",'MAPA DE RIESGOS'!$AR129="Catastrófico"),CONCATENATE("R",'MAPA DE RIESGOS'!$H129,"C",'MAPA DE RIESGOS'!$AF129),"")</f>
        <v/>
      </c>
      <c r="CV108" s="67"/>
      <c r="CW108" s="895" t="s">
        <v>282</v>
      </c>
      <c r="CX108" s="895"/>
      <c r="CY108" s="895"/>
      <c r="CZ108" s="895"/>
      <c r="DA108" s="895"/>
      <c r="DB108" s="895"/>
    </row>
    <row r="109" spans="2:106" ht="32.5" customHeight="1">
      <c r="B109" s="893"/>
      <c r="C109" s="893"/>
      <c r="D109" s="894"/>
      <c r="E109" s="882"/>
      <c r="F109" s="883"/>
      <c r="G109" s="883"/>
      <c r="H109" s="883"/>
      <c r="I109" s="884"/>
      <c r="J109" s="376" t="str">
        <f>IF(AND('MAPA DE RIESGOS'!$AP136="Baja",'MAPA DE RIESGOS'!$AR136="Leve"),CONCATENATE("R",'MAPA DE RIESGOS'!$H136,"C",'MAPA DE RIESGOS'!$AF136),"")</f>
        <v/>
      </c>
      <c r="K109" s="377" t="str">
        <f>IF(AND('MAPA DE RIESGOS'!$AP137="Baja",'MAPA DE RIESGOS'!$AR137="Leve"),CONCATENATE("R",'MAPA DE RIESGOS'!$H137,"C",'MAPA DE RIESGOS'!$AF137),"")</f>
        <v/>
      </c>
      <c r="L109" s="377" t="str">
        <f>IF(AND('MAPA DE RIESGOS'!$AP138="Baja",'MAPA DE RIESGOS'!$AR138="Leve"),CONCATENATE("R",'MAPA DE RIESGOS'!$H138,"C",'MAPA DE RIESGOS'!$AF138),"")</f>
        <v/>
      </c>
      <c r="M109" s="377" t="str">
        <f>IF(AND('MAPA DE RIESGOS'!$AP139="Baja",'MAPA DE RIESGOS'!$AR139="Leve"),CONCATENATE("R",'MAPA DE RIESGOS'!$H139,"C",'MAPA DE RIESGOS'!$AF139),"")</f>
        <v/>
      </c>
      <c r="N109" s="377" t="str">
        <f>IF(AND('MAPA DE RIESGOS'!$AP140="Baja",'MAPA DE RIESGOS'!$AR140="Leve"),CONCATENATE("R",'MAPA DE RIESGOS'!$H140,"C",'MAPA DE RIESGOS'!$AF140),"")</f>
        <v/>
      </c>
      <c r="O109" s="377" t="str">
        <f>IF(AND('MAPA DE RIESGOS'!$AP141="Baja",'MAPA DE RIESGOS'!$AR141="Leve"),CONCATENATE("R",'MAPA DE RIESGOS'!$H141,"C",'MAPA DE RIESGOS'!$AF141),"")</f>
        <v/>
      </c>
      <c r="P109" s="377" t="str">
        <f>IF(AND('MAPA DE RIESGOS'!$AP142="Baja",'MAPA DE RIESGOS'!$AR142="Leve"),CONCATENATE("R",'MAPA DE RIESGOS'!$H142,"C",'MAPA DE RIESGOS'!$AF142),"")</f>
        <v/>
      </c>
      <c r="Q109" s="377" t="str">
        <f>IF(AND('MAPA DE RIESGOS'!$AP143="Baja",'MAPA DE RIESGOS'!$AR143="Leve"),CONCATENATE("R",'MAPA DE RIESGOS'!$H143,"C",'MAPA DE RIESGOS'!$AF143),"")</f>
        <v/>
      </c>
      <c r="R109" s="377" t="str">
        <f>IF(AND('MAPA DE RIESGOS'!$AP144="Baja",'MAPA DE RIESGOS'!$AR144="Leve"),CONCATENATE("R",'MAPA DE RIESGOS'!$H144,"C",'MAPA DE RIESGOS'!$AF144),"")</f>
        <v/>
      </c>
      <c r="S109" s="377" t="str">
        <f>IF(AND('MAPA DE RIESGOS'!$AP145="Baja",'MAPA DE RIESGOS'!$AR145="Leve"),CONCATENATE("R",'MAPA DE RIESGOS'!$H145,"C",'MAPA DE RIESGOS'!$AF145),"")</f>
        <v/>
      </c>
      <c r="T109" s="377" t="str">
        <f>IF(AND('MAPA DE RIESGOS'!$AP146="Baja",'MAPA DE RIESGOS'!$AR146="Leve"),CONCATENATE("R",'MAPA DE RIESGOS'!$H146,"C",'MAPA DE RIESGOS'!$AF146),"")</f>
        <v/>
      </c>
      <c r="U109" s="377" t="str">
        <f>IF(AND('MAPA DE RIESGOS'!$AP147="Baja",'MAPA DE RIESGOS'!$AR147="Leve"),CONCATENATE("R",'MAPA DE RIESGOS'!$H147,"C",'MAPA DE RIESGOS'!$AF147),"")</f>
        <v/>
      </c>
      <c r="V109" s="377" t="str">
        <f>IF(AND('MAPA DE RIESGOS'!$AP148="Baja",'MAPA DE RIESGOS'!$AR148="Leve"),CONCATENATE("R",'MAPA DE RIESGOS'!$H148,"C",'MAPA DE RIESGOS'!$AF148),"")</f>
        <v>R23C1</v>
      </c>
      <c r="W109" s="377" t="str">
        <f>IF(AND('MAPA DE RIESGOS'!$AP149="Baja",'MAPA DE RIESGOS'!$AR149="Leve"),CONCATENATE("R",'MAPA DE RIESGOS'!$H149,"C",'MAPA DE RIESGOS'!$AF149),"")</f>
        <v/>
      </c>
      <c r="X109" s="377" t="str">
        <f>IF(AND('MAPA DE RIESGOS'!$AP150="Baja",'MAPA DE RIESGOS'!$AR150="Leve"),CONCATENATE("R",'MAPA DE RIESGOS'!$H150,"C",'MAPA DE RIESGOS'!$AF150),"")</f>
        <v/>
      </c>
      <c r="Y109" s="377" t="str">
        <f>IF(AND('MAPA DE RIESGOS'!$AP151="Baja",'MAPA DE RIESGOS'!$AR151="Leve"),CONCATENATE("R",'MAPA DE RIESGOS'!$H151,"C",'MAPA DE RIESGOS'!$AF151),"")</f>
        <v/>
      </c>
      <c r="Z109" s="377" t="str">
        <f>IF(AND('MAPA DE RIESGOS'!$AP152="Baja",'MAPA DE RIESGOS'!$AR152="Leve"),CONCATENATE("R",'MAPA DE RIESGOS'!$H152,"C",'MAPA DE RIESGOS'!$AF152),"")</f>
        <v/>
      </c>
      <c r="AA109" s="378" t="str">
        <f>IF(AND('MAPA DE RIESGOS'!$AP153="Baja",'MAPA DE RIESGOS'!$AR153="Leve"),CONCATENATE("R",'MAPA DE RIESGOS'!$H153,"C",'MAPA DE RIESGOS'!$AF153),"")</f>
        <v/>
      </c>
      <c r="AB109" s="367" t="str">
        <f>IF(AND('MAPA DE RIESGOS'!$AP136="Baja",'MAPA DE RIESGOS'!$AR136="Menor"),CONCATENATE("R",'MAPA DE RIESGOS'!$H136,"C",'MAPA DE RIESGOS'!$AF136),"")</f>
        <v/>
      </c>
      <c r="AC109" s="368" t="str">
        <f>IF(AND('MAPA DE RIESGOS'!$AP137="Baja",'MAPA DE RIESGOS'!$AR137="Menor"),CONCATENATE("R",'MAPA DE RIESGOS'!$H137,"C",'MAPA DE RIESGOS'!$AF137),"")</f>
        <v/>
      </c>
      <c r="AD109" s="368" t="str">
        <f>IF(AND('MAPA DE RIESGOS'!$AP138="Baja",'MAPA DE RIESGOS'!$AR138="Menor"),CONCATENATE("R",'MAPA DE RIESGOS'!$H138,"C",'MAPA DE RIESGOS'!$AF138),"")</f>
        <v/>
      </c>
      <c r="AE109" s="368" t="str">
        <f>IF(AND('MAPA DE RIESGOS'!$AP139="Baja",'MAPA DE RIESGOS'!$AR139="Menor"),CONCATENATE("R",'MAPA DE RIESGOS'!$H139,"C",'MAPA DE RIESGOS'!$AF139),"")</f>
        <v/>
      </c>
      <c r="AF109" s="368" t="str">
        <f>IF(AND('MAPA DE RIESGOS'!$AP140="Baja",'MAPA DE RIESGOS'!$AR140="Menor"),CONCATENATE("R",'MAPA DE RIESGOS'!$H140,"C",'MAPA DE RIESGOS'!$AF140),"")</f>
        <v/>
      </c>
      <c r="AG109" s="368" t="str">
        <f>IF(AND('MAPA DE RIESGOS'!$AP141="Baja",'MAPA DE RIESGOS'!$AR141="Menor"),CONCATENATE("R",'MAPA DE RIESGOS'!$H141,"C",'MAPA DE RIESGOS'!$AF141),"")</f>
        <v/>
      </c>
      <c r="AH109" s="368" t="str">
        <f>IF(AND('MAPA DE RIESGOS'!$AP142="Baja",'MAPA DE RIESGOS'!$AR142="Menor"),CONCATENATE("R",'MAPA DE RIESGOS'!$H142,"C",'MAPA DE RIESGOS'!$AF142),"")</f>
        <v/>
      </c>
      <c r="AI109" s="368" t="str">
        <f>IF(AND('MAPA DE RIESGOS'!$AP143="Baja",'MAPA DE RIESGOS'!$AR143="Menor"),CONCATENATE("R",'MAPA DE RIESGOS'!$H143,"C",'MAPA DE RIESGOS'!$AF143),"")</f>
        <v/>
      </c>
      <c r="AJ109" s="368" t="str">
        <f>IF(AND('MAPA DE RIESGOS'!$AP144="Baja",'MAPA DE RIESGOS'!$AR144="Menor"),CONCATENATE("R",'MAPA DE RIESGOS'!$H144,"C",'MAPA DE RIESGOS'!$AF144),"")</f>
        <v/>
      </c>
      <c r="AK109" s="368" t="str">
        <f>IF(AND('MAPA DE RIESGOS'!$AP145="Baja",'MAPA DE RIESGOS'!$AR145="Menor"),CONCATENATE("R",'MAPA DE RIESGOS'!$H145,"C",'MAPA DE RIESGOS'!$AF145),"")</f>
        <v/>
      </c>
      <c r="AL109" s="368" t="str">
        <f>IF(AND('MAPA DE RIESGOS'!$AP146="Baja",'MAPA DE RIESGOS'!$AR146="Menor"),CONCATENATE("R",'MAPA DE RIESGOS'!$H146,"C",'MAPA DE RIESGOS'!$AF146),"")</f>
        <v/>
      </c>
      <c r="AM109" s="368" t="str">
        <f>IF(AND('MAPA DE RIESGOS'!$AP147="Baja",'MAPA DE RIESGOS'!$AR147="Menor"),CONCATENATE("R",'MAPA DE RIESGOS'!$H147,"C",'MAPA DE RIESGOS'!$AF147),"")</f>
        <v/>
      </c>
      <c r="AN109" s="368" t="str">
        <f>IF(AND('MAPA DE RIESGOS'!$AP148="Baja",'MAPA DE RIESGOS'!$AR148="Menor"),CONCATENATE("R",'MAPA DE RIESGOS'!$H148,"C",'MAPA DE RIESGOS'!$AF148),"")</f>
        <v/>
      </c>
      <c r="AO109" s="368" t="str">
        <f>IF(AND('MAPA DE RIESGOS'!$AP149="Baja",'MAPA DE RIESGOS'!$AR149="Menor"),CONCATENATE("R",'MAPA DE RIESGOS'!$H149,"C",'MAPA DE RIESGOS'!$AF149),"")</f>
        <v/>
      </c>
      <c r="AP109" s="368" t="str">
        <f>IF(AND('MAPA DE RIESGOS'!$AP150="Baja",'MAPA DE RIESGOS'!$AR150="Menor"),CONCATENATE("R",'MAPA DE RIESGOS'!$H150,"C",'MAPA DE RIESGOS'!$AF150),"")</f>
        <v/>
      </c>
      <c r="AQ109" s="368" t="str">
        <f>IF(AND('MAPA DE RIESGOS'!$AP151="Baja",'MAPA DE RIESGOS'!$AR151="Menor"),CONCATENATE("R",'MAPA DE RIESGOS'!$H151,"C",'MAPA DE RIESGOS'!$AF151),"")</f>
        <v/>
      </c>
      <c r="AR109" s="368" t="str">
        <f>IF(AND('MAPA DE RIESGOS'!$AP152="Baja",'MAPA DE RIESGOS'!$AR152="Menor"),CONCATENATE("R",'MAPA DE RIESGOS'!$H152,"C",'MAPA DE RIESGOS'!$AF152),"")</f>
        <v/>
      </c>
      <c r="AS109" s="368" t="str">
        <f>IF(AND('MAPA DE RIESGOS'!$AP153="Baja",'MAPA DE RIESGOS'!$AR153="Menor"),CONCATENATE("R",'MAPA DE RIESGOS'!$H153,"C",'MAPA DE RIESGOS'!$AF153),"")</f>
        <v/>
      </c>
      <c r="AT109" s="367" t="str">
        <f>IF(AND('MAPA DE RIESGOS'!$AP136="Baja",'MAPA DE RIESGOS'!$AR136="Moderado"),CONCATENATE("R",'MAPA DE RIESGOS'!$H136,"C",'MAPA DE RIESGOS'!$AF136),"")</f>
        <v>R21C1</v>
      </c>
      <c r="AU109" s="368" t="str">
        <f>IF(AND('MAPA DE RIESGOS'!$AP137="Baja",'MAPA DE RIESGOS'!$AR137="Moderado"),CONCATENATE("R",'MAPA DE RIESGOS'!$H137,"C",'MAPA DE RIESGOS'!$AF137),"")</f>
        <v>R21C2</v>
      </c>
      <c r="AV109" s="368" t="str">
        <f>IF(AND('MAPA DE RIESGOS'!$AP138="Baja",'MAPA DE RIESGOS'!$AR138="Moderado"),CONCATENATE("R",'MAPA DE RIESGOS'!$H138,"C",'MAPA DE RIESGOS'!$AF138),"")</f>
        <v/>
      </c>
      <c r="AW109" s="368" t="str">
        <f>IF(AND('MAPA DE RIESGOS'!$AP139="Baja",'MAPA DE RIESGOS'!$AR139="Moderado"),CONCATENATE("R",'MAPA DE RIESGOS'!$H139,"C",'MAPA DE RIESGOS'!$AF139),"")</f>
        <v/>
      </c>
      <c r="AX109" s="368" t="str">
        <f>IF(AND('MAPA DE RIESGOS'!$AP140="Baja",'MAPA DE RIESGOS'!$AR140="Moderado"),CONCATENATE("R",'MAPA DE RIESGOS'!$H140,"C",'MAPA DE RIESGOS'!$AF140),"")</f>
        <v/>
      </c>
      <c r="AY109" s="368" t="str">
        <f>IF(AND('MAPA DE RIESGOS'!$AP141="Baja",'MAPA DE RIESGOS'!$AR141="Moderado"),CONCATENATE("R",'MAPA DE RIESGOS'!$H141,"C",'MAPA DE RIESGOS'!$AF141),"")</f>
        <v/>
      </c>
      <c r="AZ109" s="368" t="str">
        <f>IF(AND('MAPA DE RIESGOS'!$AP142="Baja",'MAPA DE RIESGOS'!$AR142="Moderado"),CONCATENATE("R",'MAPA DE RIESGOS'!$H142,"C",'MAPA DE RIESGOS'!$AF142),"")</f>
        <v/>
      </c>
      <c r="BA109" s="368" t="str">
        <f>IF(AND('MAPA DE RIESGOS'!$AP143="Baja",'MAPA DE RIESGOS'!$AR143="Moderado"),CONCATENATE("R",'MAPA DE RIESGOS'!$H143,"C",'MAPA DE RIESGOS'!$AF143),"")</f>
        <v/>
      </c>
      <c r="BB109" s="368" t="str">
        <f>IF(AND('MAPA DE RIESGOS'!$AP144="Baja",'MAPA DE RIESGOS'!$AR144="Moderado"),CONCATENATE("R",'MAPA DE RIESGOS'!$H144,"C",'MAPA DE RIESGOS'!$AF144),"")</f>
        <v/>
      </c>
      <c r="BC109" s="368" t="str">
        <f>IF(AND('MAPA DE RIESGOS'!$AP145="Baja",'MAPA DE RIESGOS'!$AR145="Moderado"),CONCATENATE("R",'MAPA DE RIESGOS'!$H145,"C",'MAPA DE RIESGOS'!$AF145),"")</f>
        <v/>
      </c>
      <c r="BD109" s="368" t="str">
        <f>IF(AND('MAPA DE RIESGOS'!$AP146="Baja",'MAPA DE RIESGOS'!$AR146="Moderado"),CONCATENATE("R",'MAPA DE RIESGOS'!$H146,"C",'MAPA DE RIESGOS'!$AF146),"")</f>
        <v/>
      </c>
      <c r="BE109" s="368" t="str">
        <f>IF(AND('MAPA DE RIESGOS'!$AP147="Baja",'MAPA DE RIESGOS'!$AR147="Moderado"),CONCATENATE("R",'MAPA DE RIESGOS'!$H147,"C",'MAPA DE RIESGOS'!$AF147),"")</f>
        <v/>
      </c>
      <c r="BF109" s="368" t="str">
        <f>IF(AND('MAPA DE RIESGOS'!$AP148="Baja",'MAPA DE RIESGOS'!$AR148="Moderado"),CONCATENATE("R",'MAPA DE RIESGOS'!$H148,"C",'MAPA DE RIESGOS'!$AF148),"")</f>
        <v/>
      </c>
      <c r="BG109" s="368" t="str">
        <f>IF(AND('MAPA DE RIESGOS'!$AP149="Baja",'MAPA DE RIESGOS'!$AR149="Moderado"),CONCATENATE("R",'MAPA DE RIESGOS'!$H149,"C",'MAPA DE RIESGOS'!$AF149),"")</f>
        <v/>
      </c>
      <c r="BH109" s="368" t="str">
        <f>IF(AND('MAPA DE RIESGOS'!$AP150="Baja",'MAPA DE RIESGOS'!$AR150="Moderado"),CONCATENATE("R",'MAPA DE RIESGOS'!$H150,"C",'MAPA DE RIESGOS'!$AF150),"")</f>
        <v/>
      </c>
      <c r="BI109" s="368" t="str">
        <f>IF(AND('MAPA DE RIESGOS'!$AP151="Baja",'MAPA DE RIESGOS'!$AR151="Moderado"),CONCATENATE("R",'MAPA DE RIESGOS'!$H151,"C",'MAPA DE RIESGOS'!$AF151),"")</f>
        <v/>
      </c>
      <c r="BJ109" s="368" t="str">
        <f>IF(AND('MAPA DE RIESGOS'!$AP152="Baja",'MAPA DE RIESGOS'!$AR152="Moderado"),CONCATENATE("R",'MAPA DE RIESGOS'!$H152,"C",'MAPA DE RIESGOS'!$AF152),"")</f>
        <v/>
      </c>
      <c r="BK109" s="369" t="str">
        <f>IF(AND('MAPA DE RIESGOS'!$AP153="Baja",'MAPA DE RIESGOS'!$AR153="Moderado"),CONCATENATE("R",'MAPA DE RIESGOS'!$H153,"C",'MAPA DE RIESGOS'!$AF153),"")</f>
        <v/>
      </c>
      <c r="BL109" s="355" t="str">
        <f>IF(AND('MAPA DE RIESGOS'!$AP136="Baja",'MAPA DE RIESGOS'!$AR136="Mayor"),CONCATENATE("R",'MAPA DE RIESGOS'!$H136,"C",'MAPA DE RIESGOS'!$AF136),"")</f>
        <v/>
      </c>
      <c r="BM109" s="355" t="str">
        <f>IF(AND('MAPA DE RIESGOS'!$AP137="Baja",'MAPA DE RIESGOS'!$AR137="Mayor"),CONCATENATE("R",'MAPA DE RIESGOS'!$H137,"C",'MAPA DE RIESGOS'!$AF137),"")</f>
        <v/>
      </c>
      <c r="BN109" s="355" t="str">
        <f>IF(AND('MAPA DE RIESGOS'!$AP138="Baja",'MAPA DE RIESGOS'!$AR138="Mayor"),CONCATENATE("R",'MAPA DE RIESGOS'!$H138,"C",'MAPA DE RIESGOS'!$AF138),"")</f>
        <v/>
      </c>
      <c r="BO109" s="355" t="str">
        <f>IF(AND('MAPA DE RIESGOS'!$AP139="Baja",'MAPA DE RIESGOS'!$AR139="Mayor"),CONCATENATE("R",'MAPA DE RIESGOS'!$H139,"C",'MAPA DE RIESGOS'!$AF139),"")</f>
        <v/>
      </c>
      <c r="BP109" s="355" t="str">
        <f>IF(AND('MAPA DE RIESGOS'!$AP140="Baja",'MAPA DE RIESGOS'!$AR140="Mayor"),CONCATENATE("R",'MAPA DE RIESGOS'!$H140,"C",'MAPA DE RIESGOS'!$AF140),"")</f>
        <v/>
      </c>
      <c r="BQ109" s="355" t="str">
        <f>IF(AND('MAPA DE RIESGOS'!$AP141="Baja",'MAPA DE RIESGOS'!$AR141="Mayor"),CONCATENATE("R",'MAPA DE RIESGOS'!$H141,"C",'MAPA DE RIESGOS'!$AF141),"")</f>
        <v/>
      </c>
      <c r="BR109" s="355" t="str">
        <f>IF(AND('MAPA DE RIESGOS'!$AP142="Baja",'MAPA DE RIESGOS'!$AR142="Mayor"),CONCATENATE("R",'MAPA DE RIESGOS'!$H142,"C",'MAPA DE RIESGOS'!$AF142),"")</f>
        <v/>
      </c>
      <c r="BS109" s="355" t="str">
        <f>IF(AND('MAPA DE RIESGOS'!$AP143="Baja",'MAPA DE RIESGOS'!$AR143="Mayor"),CONCATENATE("R",'MAPA DE RIESGOS'!$H143,"C",'MAPA DE RIESGOS'!$AF143),"")</f>
        <v>R22C2</v>
      </c>
      <c r="BT109" s="355" t="str">
        <f>IF(AND('MAPA DE RIESGOS'!$AP144="Baja",'MAPA DE RIESGOS'!$AR144="Mayor"),CONCATENATE("R",'MAPA DE RIESGOS'!$H144,"C",'MAPA DE RIESGOS'!$AF144),"")</f>
        <v/>
      </c>
      <c r="BU109" s="355" t="str">
        <f>IF(AND('MAPA DE RIESGOS'!$AP145="Baja",'MAPA DE RIESGOS'!$AR145="Mayor"),CONCATENATE("R",'MAPA DE RIESGOS'!$H145,"C",'MAPA DE RIESGOS'!$AF145),"")</f>
        <v/>
      </c>
      <c r="BV109" s="355" t="str">
        <f>IF(AND('MAPA DE RIESGOS'!$AP146="Baja",'MAPA DE RIESGOS'!$AR146="Mayor"),CONCATENATE("R",'MAPA DE RIESGOS'!$H146,"C",'MAPA DE RIESGOS'!$AF146),"")</f>
        <v/>
      </c>
      <c r="BW109" s="355" t="str">
        <f>IF(AND('MAPA DE RIESGOS'!$AP147="Baja",'MAPA DE RIESGOS'!$AR147="Mayor"),CONCATENATE("R",'MAPA DE RIESGOS'!$H147,"C",'MAPA DE RIESGOS'!$AF147),"")</f>
        <v/>
      </c>
      <c r="BX109" s="355" t="str">
        <f>IF(AND('MAPA DE RIESGOS'!$AP148="Baja",'MAPA DE RIESGOS'!$AR148="Mayor"),CONCATENATE("R",'MAPA DE RIESGOS'!$H148,"C",'MAPA DE RIESGOS'!$AF148),"")</f>
        <v/>
      </c>
      <c r="BY109" s="355" t="str">
        <f>IF(AND('MAPA DE RIESGOS'!$AP149="Baja",'MAPA DE RIESGOS'!$AR149="Mayor"),CONCATENATE("R",'MAPA DE RIESGOS'!$H149,"C",'MAPA DE RIESGOS'!$AF149),"")</f>
        <v/>
      </c>
      <c r="BZ109" s="355" t="str">
        <f>IF(AND('MAPA DE RIESGOS'!$AP150="Baja",'MAPA DE RIESGOS'!$AR150="Mayor"),CONCATENATE("R",'MAPA DE RIESGOS'!$H150,"C",'MAPA DE RIESGOS'!$AF150),"")</f>
        <v/>
      </c>
      <c r="CA109" s="355" t="str">
        <f>IF(AND('MAPA DE RIESGOS'!$AP151="Baja",'MAPA DE RIESGOS'!$AR151="Mayor"),CONCATENATE("R",'MAPA DE RIESGOS'!$H151,"C",'MAPA DE RIESGOS'!$AF151),"")</f>
        <v/>
      </c>
      <c r="CB109" s="355" t="str">
        <f>IF(AND('MAPA DE RIESGOS'!$AP152="Baja",'MAPA DE RIESGOS'!$AR152="Mayor"),CONCATENATE("R",'MAPA DE RIESGOS'!$H152,"C",'MAPA DE RIESGOS'!$AF152),"")</f>
        <v/>
      </c>
      <c r="CC109" s="356" t="str">
        <f>IF(AND('MAPA DE RIESGOS'!$AP153="Baja",'MAPA DE RIESGOS'!$AR153="Mayor"),CONCATENATE("R",'MAPA DE RIESGOS'!$H153,"C",'MAPA DE RIESGOS'!$AF153),"")</f>
        <v/>
      </c>
      <c r="CD109" s="357" t="str">
        <f>IF(AND('MAPA DE RIESGOS'!$AP136="Baja",'MAPA DE RIESGOS'!$AR136="Catastrófico"),CONCATENATE("R",'MAPA DE RIESGOS'!$H136,"C",'MAPA DE RIESGOS'!$AF136),"")</f>
        <v/>
      </c>
      <c r="CE109" s="357" t="str">
        <f>IF(AND('MAPA DE RIESGOS'!$AP137="Baja",'MAPA DE RIESGOS'!$AR137="Catastrófico"),CONCATENATE("R",'MAPA DE RIESGOS'!$H137,"C",'MAPA DE RIESGOS'!$AF137),"")</f>
        <v/>
      </c>
      <c r="CF109" s="357" t="str">
        <f>IF(AND('MAPA DE RIESGOS'!$AP138="Baja",'MAPA DE RIESGOS'!$AR138="Catastrófico"),CONCATENATE("R",'MAPA DE RIESGOS'!$H138,"C",'MAPA DE RIESGOS'!$AF138),"")</f>
        <v/>
      </c>
      <c r="CG109" s="357" t="str">
        <f>IF(AND('MAPA DE RIESGOS'!$AP139="Baja",'MAPA DE RIESGOS'!$AR139="Catastrófico"),CONCATENATE("R",'MAPA DE RIESGOS'!$H139,"C",'MAPA DE RIESGOS'!$AF139),"")</f>
        <v/>
      </c>
      <c r="CH109" s="357" t="str">
        <f>IF(AND('MAPA DE RIESGOS'!$AP140="Baja",'MAPA DE RIESGOS'!$AR140="Catastrófico"),CONCATENATE("R",'MAPA DE RIESGOS'!$H140,"C",'MAPA DE RIESGOS'!$AF140),"")</f>
        <v/>
      </c>
      <c r="CI109" s="357" t="str">
        <f>IF(AND('MAPA DE RIESGOS'!$AP141="Baja",'MAPA DE RIESGOS'!$AR141="Catastrófico"),CONCATENATE("R",'MAPA DE RIESGOS'!$H141,"C",'MAPA DE RIESGOS'!$AF141),"")</f>
        <v/>
      </c>
      <c r="CJ109" s="357" t="str">
        <f>IF(AND('MAPA DE RIESGOS'!$AP142="Baja",'MAPA DE RIESGOS'!$AR142="Catastrófico"),CONCATENATE("R",'MAPA DE RIESGOS'!$H142,"C",'MAPA DE RIESGOS'!$AF142),"")</f>
        <v>R22C1</v>
      </c>
      <c r="CK109" s="357" t="str">
        <f>IF(AND('MAPA DE RIESGOS'!$AP143="Baja",'MAPA DE RIESGOS'!$AR143="Catastrófico"),CONCATENATE("R",'MAPA DE RIESGOS'!$H143,"C",'MAPA DE RIESGOS'!$AF143),"")</f>
        <v/>
      </c>
      <c r="CL109" s="357" t="str">
        <f>IF(AND('MAPA DE RIESGOS'!$AP144="Baja",'MAPA DE RIESGOS'!$AR144="Catastrófico"),CONCATENATE("R",'MAPA DE RIESGOS'!$H144,"C",'MAPA DE RIESGOS'!$AF144),"")</f>
        <v/>
      </c>
      <c r="CM109" s="357" t="str">
        <f>IF(AND('MAPA DE RIESGOS'!$AP145="Baja",'MAPA DE RIESGOS'!$AR145="Catastrófico"),CONCATENATE("R",'MAPA DE RIESGOS'!$H145,"C",'MAPA DE RIESGOS'!$AF145),"")</f>
        <v/>
      </c>
      <c r="CN109" s="357" t="str">
        <f>IF(AND('MAPA DE RIESGOS'!$AP146="Baja",'MAPA DE RIESGOS'!$AR146="Catastrófico"),CONCATENATE("R",'MAPA DE RIESGOS'!$H146,"C",'MAPA DE RIESGOS'!$AF146),"")</f>
        <v/>
      </c>
      <c r="CO109" s="357" t="str">
        <f>IF(AND('MAPA DE RIESGOS'!$AP147="Baja",'MAPA DE RIESGOS'!$AR147="Catastrófico"),CONCATENATE("R",'MAPA DE RIESGOS'!$H147,"C",'MAPA DE RIESGOS'!$AF147),"")</f>
        <v/>
      </c>
      <c r="CP109" s="357" t="str">
        <f>IF(AND('MAPA DE RIESGOS'!$AP148="Baja",'MAPA DE RIESGOS'!$AR148="Catastrófico"),CONCATENATE("R",'MAPA DE RIESGOS'!$H148,"C",'MAPA DE RIESGOS'!$AF148),"")</f>
        <v/>
      </c>
      <c r="CQ109" s="357" t="str">
        <f>IF(AND('MAPA DE RIESGOS'!$AP149="Baja",'MAPA DE RIESGOS'!$AR149="Catastrófico"),CONCATENATE("R",'MAPA DE RIESGOS'!$H149,"C",'MAPA DE RIESGOS'!$AF149),"")</f>
        <v/>
      </c>
      <c r="CR109" s="357" t="str">
        <f>IF(AND('MAPA DE RIESGOS'!$AP150="Baja",'MAPA DE RIESGOS'!$AR150="Catastrófico"),CONCATENATE("R",'MAPA DE RIESGOS'!$H150,"C",'MAPA DE RIESGOS'!$AF150),"")</f>
        <v/>
      </c>
      <c r="CS109" s="357" t="str">
        <f>IF(AND('MAPA DE RIESGOS'!$AP151="Baja",'MAPA DE RIESGOS'!$AR151="Catastrófico"),CONCATENATE("R",'MAPA DE RIESGOS'!$H151,"C",'MAPA DE RIESGOS'!$AF151),"")</f>
        <v/>
      </c>
      <c r="CT109" s="357" t="str">
        <f>IF(AND('MAPA DE RIESGOS'!$AP152="Baja",'MAPA DE RIESGOS'!$AR152="Catastrófico"),CONCATENATE("R",'MAPA DE RIESGOS'!$H152,"C",'MAPA DE RIESGOS'!$AF152),"")</f>
        <v/>
      </c>
      <c r="CU109" s="358" t="str">
        <f>IF(AND('MAPA DE RIESGOS'!$AP153="Baja",'MAPA DE RIESGOS'!$AR153="Catastrófico"),CONCATENATE("R",'MAPA DE RIESGOS'!$H153,"C",'MAPA DE RIESGOS'!$AF153),"")</f>
        <v/>
      </c>
      <c r="CV109" s="67"/>
      <c r="CW109" s="896"/>
      <c r="CX109" s="896"/>
      <c r="CY109" s="896"/>
      <c r="CZ109" s="896"/>
      <c r="DA109" s="896"/>
      <c r="DB109" s="896"/>
    </row>
    <row r="110" spans="2:106" ht="32.5" customHeight="1">
      <c r="B110" s="893"/>
      <c r="C110" s="893"/>
      <c r="D110" s="894"/>
      <c r="E110" s="882"/>
      <c r="F110" s="883"/>
      <c r="G110" s="883"/>
      <c r="H110" s="883"/>
      <c r="I110" s="884"/>
      <c r="J110" s="376" t="str">
        <f>IF(AND('MAPA DE RIESGOS'!$AP154="Baja",'MAPA DE RIESGOS'!$AR154="Leve"),CONCATENATE("R",'MAPA DE RIESGOS'!$H154,"C",'MAPA DE RIESGOS'!$AF154),"")</f>
        <v/>
      </c>
      <c r="K110" s="377" t="str">
        <f>IF(AND('MAPA DE RIESGOS'!$AP155="Baja",'MAPA DE RIESGOS'!$AR155="Leve"),CONCATENATE("R",'MAPA DE RIESGOS'!$H155,"C",'MAPA DE RIESGOS'!$AF155),"")</f>
        <v/>
      </c>
      <c r="L110" s="377" t="str">
        <f>IF(AND('MAPA DE RIESGOS'!$AP156="Baja",'MAPA DE RIESGOS'!$AR156="Leve"),CONCATENATE("R",'MAPA DE RIESGOS'!$H156,"C",'MAPA DE RIESGOS'!$AF156),"")</f>
        <v/>
      </c>
      <c r="M110" s="377" t="str">
        <f>IF(AND('MAPA DE RIESGOS'!$AP157="Baja",'MAPA DE RIESGOS'!$AR157="Leve"),CONCATENATE("R",'MAPA DE RIESGOS'!$H157,"C",'MAPA DE RIESGOS'!$AF157),"")</f>
        <v/>
      </c>
      <c r="N110" s="377" t="str">
        <f>IF(AND('MAPA DE RIESGOS'!$AP158="Baja",'MAPA DE RIESGOS'!$AR158="Leve"),CONCATENATE("R",'MAPA DE RIESGOS'!$H158,"C",'MAPA DE RIESGOS'!$AF158),"")</f>
        <v/>
      </c>
      <c r="O110" s="377" t="str">
        <f>IF(AND('MAPA DE RIESGOS'!$AP159="Baja",'MAPA DE RIESGOS'!$AR159="Leve"),CONCATENATE("R",'MAPA DE RIESGOS'!$H159,"C",'MAPA DE RIESGOS'!$AF159),"")</f>
        <v/>
      </c>
      <c r="P110" s="377" t="str">
        <f>IF(AND('MAPA DE RIESGOS'!$AP160="Baja",'MAPA DE RIESGOS'!$AR160="Leve"),CONCATENATE("R",'MAPA DE RIESGOS'!$H160,"C",'MAPA DE RIESGOS'!$AF160),"")</f>
        <v/>
      </c>
      <c r="Q110" s="377" t="str">
        <f>IF(AND('MAPA DE RIESGOS'!$AP161="Baja",'MAPA DE RIESGOS'!$AR161="Leve"),CONCATENATE("R",'MAPA DE RIESGOS'!$H161,"C",'MAPA DE RIESGOS'!$AF161),"")</f>
        <v/>
      </c>
      <c r="R110" s="377" t="str">
        <f>IF(AND('MAPA DE RIESGOS'!$AP162="Baja",'MAPA DE RIESGOS'!$AR162="Leve"),CONCATENATE("R",'MAPA DE RIESGOS'!$H162,"C",'MAPA DE RIESGOS'!$AF162),"")</f>
        <v/>
      </c>
      <c r="S110" s="377" t="str">
        <f>IF(AND('MAPA DE RIESGOS'!$AP163="Baja",'MAPA DE RIESGOS'!$AR163="Leve"),CONCATENATE("R",'MAPA DE RIESGOS'!$H163,"C",'MAPA DE RIESGOS'!$AF163),"")</f>
        <v/>
      </c>
      <c r="T110" s="377" t="str">
        <f>IF(AND('MAPA DE RIESGOS'!$AP164="Baja",'MAPA DE RIESGOS'!$AR164="Leve"),CONCATENATE("R",'MAPA DE RIESGOS'!$H164,"C",'MAPA DE RIESGOS'!$AF164),"")</f>
        <v/>
      </c>
      <c r="U110" s="377" t="str">
        <f>IF(AND('MAPA DE RIESGOS'!$AP165="Baja",'MAPA DE RIESGOS'!$AR165="Leve"),CONCATENATE("R",'MAPA DE RIESGOS'!$H165,"C",'MAPA DE RIESGOS'!$AF165),"")</f>
        <v/>
      </c>
      <c r="V110" s="377" t="str">
        <f>IF(AND('MAPA DE RIESGOS'!$AP166="Baja",'MAPA DE RIESGOS'!$AR166="Leve"),CONCATENATE("R",'MAPA DE RIESGOS'!$H166,"C",'MAPA DE RIESGOS'!$AF166),"")</f>
        <v/>
      </c>
      <c r="W110" s="377" t="str">
        <f>IF(AND('MAPA DE RIESGOS'!$AP167="Baja",'MAPA DE RIESGOS'!$AR167="Leve"),CONCATENATE("R",'MAPA DE RIESGOS'!$H167,"C",'MAPA DE RIESGOS'!$AF167),"")</f>
        <v/>
      </c>
      <c r="X110" s="377" t="str">
        <f>IF(AND('MAPA DE RIESGOS'!$AP168="Baja",'MAPA DE RIESGOS'!$AR168="Leve"),CONCATENATE("R",'MAPA DE RIESGOS'!$H168,"C",'MAPA DE RIESGOS'!$AF168),"")</f>
        <v/>
      </c>
      <c r="Y110" s="377" t="str">
        <f>IF(AND('MAPA DE RIESGOS'!$AP169="Baja",'MAPA DE RIESGOS'!$AR169="Leve"),CONCATENATE("R",'MAPA DE RIESGOS'!$H169,"C",'MAPA DE RIESGOS'!$AF169),"")</f>
        <v/>
      </c>
      <c r="Z110" s="377" t="str">
        <f>IF(AND('MAPA DE RIESGOS'!$AP170="Baja",'MAPA DE RIESGOS'!$AR170="Leve"),CONCATENATE("R",'MAPA DE RIESGOS'!$H170,"C",'MAPA DE RIESGOS'!$AF170),"")</f>
        <v/>
      </c>
      <c r="AA110" s="378" t="str">
        <f>IF(AND('MAPA DE RIESGOS'!$AP171="Baja",'MAPA DE RIESGOS'!$AR171="Leve"),CONCATENATE("R",'MAPA DE RIESGOS'!$H171,"C",'MAPA DE RIESGOS'!$AF171),"")</f>
        <v/>
      </c>
      <c r="AB110" s="367" t="str">
        <f>IF(AND('MAPA DE RIESGOS'!$AP154="Baja",'MAPA DE RIESGOS'!$AR154="Menor"),CONCATENATE("R",'MAPA DE RIESGOS'!$H154,"C",'MAPA DE RIESGOS'!$AF154),"")</f>
        <v/>
      </c>
      <c r="AC110" s="368" t="str">
        <f>IF(AND('MAPA DE RIESGOS'!$AP155="Baja",'MAPA DE RIESGOS'!$AR155="Menor"),CONCATENATE("R",'MAPA DE RIESGOS'!$H155,"C",'MAPA DE RIESGOS'!$AF155),"")</f>
        <v/>
      </c>
      <c r="AD110" s="368" t="str">
        <f>IF(AND('MAPA DE RIESGOS'!$AP156="Baja",'MAPA DE RIESGOS'!$AR156="Menor"),CONCATENATE("R",'MAPA DE RIESGOS'!$H156,"C",'MAPA DE RIESGOS'!$AF156),"")</f>
        <v/>
      </c>
      <c r="AE110" s="368" t="str">
        <f>IF(AND('MAPA DE RIESGOS'!$AP157="Baja",'MAPA DE RIESGOS'!$AR157="Menor"),CONCATENATE("R",'MAPA DE RIESGOS'!$H157,"C",'MAPA DE RIESGOS'!$AF157),"")</f>
        <v/>
      </c>
      <c r="AF110" s="368" t="str">
        <f>IF(AND('MAPA DE RIESGOS'!$AP158="Baja",'MAPA DE RIESGOS'!$AR158="Menor"),CONCATENATE("R",'MAPA DE RIESGOS'!$H158,"C",'MAPA DE RIESGOS'!$AF158),"")</f>
        <v/>
      </c>
      <c r="AG110" s="368" t="str">
        <f>IF(AND('MAPA DE RIESGOS'!$AP159="Baja",'MAPA DE RIESGOS'!$AR159="Menor"),CONCATENATE("R",'MAPA DE RIESGOS'!$H159,"C",'MAPA DE RIESGOS'!$AF159),"")</f>
        <v/>
      </c>
      <c r="AH110" s="368" t="str">
        <f>IF(AND('MAPA DE RIESGOS'!$AP160="Baja",'MAPA DE RIESGOS'!$AR160="Menor"),CONCATENATE("R",'MAPA DE RIESGOS'!$H160,"C",'MAPA DE RIESGOS'!$AF160),"")</f>
        <v/>
      </c>
      <c r="AI110" s="368" t="str">
        <f>IF(AND('MAPA DE RIESGOS'!$AP161="Baja",'MAPA DE RIESGOS'!$AR161="Menor"),CONCATENATE("R",'MAPA DE RIESGOS'!$H161,"C",'MAPA DE RIESGOS'!$AF161),"")</f>
        <v/>
      </c>
      <c r="AJ110" s="368" t="str">
        <f>IF(AND('MAPA DE RIESGOS'!$AP162="Baja",'MAPA DE RIESGOS'!$AR162="Menor"),CONCATENATE("R",'MAPA DE RIESGOS'!$H162,"C",'MAPA DE RIESGOS'!$AF162),"")</f>
        <v/>
      </c>
      <c r="AK110" s="368" t="str">
        <f>IF(AND('MAPA DE RIESGOS'!$AP163="Baja",'MAPA DE RIESGOS'!$AR163="Menor"),CONCATENATE("R",'MAPA DE RIESGOS'!$H163,"C",'MAPA DE RIESGOS'!$AF163),"")</f>
        <v/>
      </c>
      <c r="AL110" s="368" t="str">
        <f>IF(AND('MAPA DE RIESGOS'!$AP164="Baja",'MAPA DE RIESGOS'!$AR164="Menor"),CONCATENATE("R",'MAPA DE RIESGOS'!$H164,"C",'MAPA DE RIESGOS'!$AF164),"")</f>
        <v/>
      </c>
      <c r="AM110" s="368" t="str">
        <f>IF(AND('MAPA DE RIESGOS'!$AP165="Baja",'MAPA DE RIESGOS'!$AR165="Menor"),CONCATENATE("R",'MAPA DE RIESGOS'!$H165,"C",'MAPA DE RIESGOS'!$AF165),"")</f>
        <v/>
      </c>
      <c r="AN110" s="368" t="str">
        <f>IF(AND('MAPA DE RIESGOS'!$AP166="Baja",'MAPA DE RIESGOS'!$AR166="Menor"),CONCATENATE("R",'MAPA DE RIESGOS'!$H166,"C",'MAPA DE RIESGOS'!$AF166),"")</f>
        <v>R26C1</v>
      </c>
      <c r="AO110" s="368" t="str">
        <f>IF(AND('MAPA DE RIESGOS'!$AP167="Baja",'MAPA DE RIESGOS'!$AR167="Menor"),CONCATENATE("R",'MAPA DE RIESGOS'!$H167,"C",'MAPA DE RIESGOS'!$AF167),"")</f>
        <v>R26C2</v>
      </c>
      <c r="AP110" s="368" t="str">
        <f>IF(AND('MAPA DE RIESGOS'!$AP168="Baja",'MAPA DE RIESGOS'!$AR168="Menor"),CONCATENATE("R",'MAPA DE RIESGOS'!$H168,"C",'MAPA DE RIESGOS'!$AF168),"")</f>
        <v/>
      </c>
      <c r="AQ110" s="368" t="str">
        <f>IF(AND('MAPA DE RIESGOS'!$AP169="Baja",'MAPA DE RIESGOS'!$AR169="Menor"),CONCATENATE("R",'MAPA DE RIESGOS'!$H169,"C",'MAPA DE RIESGOS'!$AF169),"")</f>
        <v/>
      </c>
      <c r="AR110" s="368" t="str">
        <f>IF(AND('MAPA DE RIESGOS'!$AP170="Baja",'MAPA DE RIESGOS'!$AR170="Menor"),CONCATENATE("R",'MAPA DE RIESGOS'!$H170,"C",'MAPA DE RIESGOS'!$AF170),"")</f>
        <v/>
      </c>
      <c r="AS110" s="368" t="str">
        <f>IF(AND('MAPA DE RIESGOS'!$AP171="Baja",'MAPA DE RIESGOS'!$AR171="Menor"),CONCATENATE("R",'MAPA DE RIESGOS'!$H171,"C",'MAPA DE RIESGOS'!$AF171),"")</f>
        <v/>
      </c>
      <c r="AT110" s="367" t="str">
        <f>IF(AND('MAPA DE RIESGOS'!$AP154="Baja",'MAPA DE RIESGOS'!$AR154="Moderado"),CONCATENATE("R",'MAPA DE RIESGOS'!$H154,"C",'MAPA DE RIESGOS'!$AF154),"")</f>
        <v>R24C1</v>
      </c>
      <c r="AU110" s="368" t="str">
        <f>IF(AND('MAPA DE RIESGOS'!$AP155="Baja",'MAPA DE RIESGOS'!$AR155="Moderado"),CONCATENATE("R",'MAPA DE RIESGOS'!$H155,"C",'MAPA DE RIESGOS'!$AF155),"")</f>
        <v/>
      </c>
      <c r="AV110" s="368" t="str">
        <f>IF(AND('MAPA DE RIESGOS'!$AP156="Baja",'MAPA DE RIESGOS'!$AR156="Moderado"),CONCATENATE("R",'MAPA DE RIESGOS'!$H156,"C",'MAPA DE RIESGOS'!$AF156),"")</f>
        <v/>
      </c>
      <c r="AW110" s="368" t="str">
        <f>IF(AND('MAPA DE RIESGOS'!$AP157="Baja",'MAPA DE RIESGOS'!$AR157="Moderado"),CONCATENATE("R",'MAPA DE RIESGOS'!$H157,"C",'MAPA DE RIESGOS'!$AF157),"")</f>
        <v/>
      </c>
      <c r="AX110" s="368" t="str">
        <f>IF(AND('MAPA DE RIESGOS'!$AP158="Baja",'MAPA DE RIESGOS'!$AR158="Moderado"),CONCATENATE("R",'MAPA DE RIESGOS'!$H158,"C",'MAPA DE RIESGOS'!$AF158),"")</f>
        <v/>
      </c>
      <c r="AY110" s="368" t="str">
        <f>IF(AND('MAPA DE RIESGOS'!$AP159="Baja",'MAPA DE RIESGOS'!$AR159="Moderado"),CONCATENATE("R",'MAPA DE RIESGOS'!$H159,"C",'MAPA DE RIESGOS'!$AF159),"")</f>
        <v/>
      </c>
      <c r="AZ110" s="368" t="str">
        <f>IF(AND('MAPA DE RIESGOS'!$AP160="Baja",'MAPA DE RIESGOS'!$AR160="Moderado"),CONCATENATE("R",'MAPA DE RIESGOS'!$H160,"C",'MAPA DE RIESGOS'!$AF160),"")</f>
        <v/>
      </c>
      <c r="BA110" s="368" t="str">
        <f>IF(AND('MAPA DE RIESGOS'!$AP161="Baja",'MAPA DE RIESGOS'!$AR161="Moderado"),CONCATENATE("R",'MAPA DE RIESGOS'!$H161,"C",'MAPA DE RIESGOS'!$AF161),"")</f>
        <v/>
      </c>
      <c r="BB110" s="368" t="str">
        <f>IF(AND('MAPA DE RIESGOS'!$AP162="Baja",'MAPA DE RIESGOS'!$AR162="Moderado"),CONCATENATE("R",'MAPA DE RIESGOS'!$H162,"C",'MAPA DE RIESGOS'!$AF162),"")</f>
        <v/>
      </c>
      <c r="BC110" s="368" t="str">
        <f>IF(AND('MAPA DE RIESGOS'!$AP163="Baja",'MAPA DE RIESGOS'!$AR163="Moderado"),CONCATENATE("R",'MAPA DE RIESGOS'!$H163,"C",'MAPA DE RIESGOS'!$AF163),"")</f>
        <v/>
      </c>
      <c r="BD110" s="368" t="str">
        <f>IF(AND('MAPA DE RIESGOS'!$AP164="Baja",'MAPA DE RIESGOS'!$AR164="Moderado"),CONCATENATE("R",'MAPA DE RIESGOS'!$H164,"C",'MAPA DE RIESGOS'!$AF164),"")</f>
        <v/>
      </c>
      <c r="BE110" s="368" t="str">
        <f>IF(AND('MAPA DE RIESGOS'!$AP165="Baja",'MAPA DE RIESGOS'!$AR165="Moderado"),CONCATENATE("R",'MAPA DE RIESGOS'!$H165,"C",'MAPA DE RIESGOS'!$AF165),"")</f>
        <v/>
      </c>
      <c r="BF110" s="368" t="str">
        <f>IF(AND('MAPA DE RIESGOS'!$AP166="Baja",'MAPA DE RIESGOS'!$AR166="Moderado"),CONCATENATE("R",'MAPA DE RIESGOS'!$H166,"C",'MAPA DE RIESGOS'!$AF166),"")</f>
        <v/>
      </c>
      <c r="BG110" s="368" t="str">
        <f>IF(AND('MAPA DE RIESGOS'!$AP167="Baja",'MAPA DE RIESGOS'!$AR167="Moderado"),CONCATENATE("R",'MAPA DE RIESGOS'!$H167,"C",'MAPA DE RIESGOS'!$AF167),"")</f>
        <v/>
      </c>
      <c r="BH110" s="368" t="str">
        <f>IF(AND('MAPA DE RIESGOS'!$AP168="Baja",'MAPA DE RIESGOS'!$AR168="Moderado"),CONCATENATE("R",'MAPA DE RIESGOS'!$H168,"C",'MAPA DE RIESGOS'!$AF168),"")</f>
        <v/>
      </c>
      <c r="BI110" s="368" t="str">
        <f>IF(AND('MAPA DE RIESGOS'!$AP169="Baja",'MAPA DE RIESGOS'!$AR169="Moderado"),CONCATENATE("R",'MAPA DE RIESGOS'!$H169,"C",'MAPA DE RIESGOS'!$AF169),"")</f>
        <v/>
      </c>
      <c r="BJ110" s="368" t="str">
        <f>IF(AND('MAPA DE RIESGOS'!$AP170="Baja",'MAPA DE RIESGOS'!$AR170="Moderado"),CONCATENATE("R",'MAPA DE RIESGOS'!$H170,"C",'MAPA DE RIESGOS'!$AF170),"")</f>
        <v/>
      </c>
      <c r="BK110" s="369" t="str">
        <f>IF(AND('MAPA DE RIESGOS'!$AP171="Baja",'MAPA DE RIESGOS'!$AR171="Moderado"),CONCATENATE("R",'MAPA DE RIESGOS'!$H171,"C",'MAPA DE RIESGOS'!$AF171),"")</f>
        <v/>
      </c>
      <c r="BL110" s="355" t="str">
        <f>IF(AND('MAPA DE RIESGOS'!$AP154="Baja",'MAPA DE RIESGOS'!$AR154="Mayor"),CONCATENATE("R",'MAPA DE RIESGOS'!$H154,"C",'MAPA DE RIESGOS'!$AF154),"")</f>
        <v/>
      </c>
      <c r="BM110" s="355" t="str">
        <f>IF(AND('MAPA DE RIESGOS'!$AP155="Baja",'MAPA DE RIESGOS'!$AR155="Mayor"),CONCATENATE("R",'MAPA DE RIESGOS'!$H155,"C",'MAPA DE RIESGOS'!$AF155),"")</f>
        <v/>
      </c>
      <c r="BN110" s="355" t="str">
        <f>IF(AND('MAPA DE RIESGOS'!$AP156="Baja",'MAPA DE RIESGOS'!$AR156="Mayor"),CONCATENATE("R",'MAPA DE RIESGOS'!$H156,"C",'MAPA DE RIESGOS'!$AF156),"")</f>
        <v/>
      </c>
      <c r="BO110" s="355" t="str">
        <f>IF(AND('MAPA DE RIESGOS'!$AP157="Baja",'MAPA DE RIESGOS'!$AR157="Mayor"),CONCATENATE("R",'MAPA DE RIESGOS'!$H157,"C",'MAPA DE RIESGOS'!$AF157),"")</f>
        <v/>
      </c>
      <c r="BP110" s="355" t="str">
        <f>IF(AND('MAPA DE RIESGOS'!$AP158="Baja",'MAPA DE RIESGOS'!$AR158="Mayor"),CONCATENATE("R",'MAPA DE RIESGOS'!$H158,"C",'MAPA DE RIESGOS'!$AF158),"")</f>
        <v/>
      </c>
      <c r="BQ110" s="355" t="str">
        <f>IF(AND('MAPA DE RIESGOS'!$AP159="Baja",'MAPA DE RIESGOS'!$AR159="Mayor"),CONCATENATE("R",'MAPA DE RIESGOS'!$H159,"C",'MAPA DE RIESGOS'!$AF159),"")</f>
        <v/>
      </c>
      <c r="BR110" s="355" t="str">
        <f>IF(AND('MAPA DE RIESGOS'!$AP160="Baja",'MAPA DE RIESGOS'!$AR160="Mayor"),CONCATENATE("R",'MAPA DE RIESGOS'!$H160,"C",'MAPA DE RIESGOS'!$AF160),"")</f>
        <v/>
      </c>
      <c r="BS110" s="355" t="str">
        <f>IF(AND('MAPA DE RIESGOS'!$AP161="Baja",'MAPA DE RIESGOS'!$AR161="Mayor"),CONCATENATE("R",'MAPA DE RIESGOS'!$H161,"C",'MAPA DE RIESGOS'!$AF161),"")</f>
        <v/>
      </c>
      <c r="BT110" s="355" t="str">
        <f>IF(AND('MAPA DE RIESGOS'!$AP162="Baja",'MAPA DE RIESGOS'!$AR162="Mayor"),CONCATENATE("R",'MAPA DE RIESGOS'!$H162,"C",'MAPA DE RIESGOS'!$AF162),"")</f>
        <v/>
      </c>
      <c r="BU110" s="355" t="str">
        <f>IF(AND('MAPA DE RIESGOS'!$AP163="Baja",'MAPA DE RIESGOS'!$AR163="Mayor"),CONCATENATE("R",'MAPA DE RIESGOS'!$H163,"C",'MAPA DE RIESGOS'!$AF163),"")</f>
        <v/>
      </c>
      <c r="BV110" s="355" t="str">
        <f>IF(AND('MAPA DE RIESGOS'!$AP164="Baja",'MAPA DE RIESGOS'!$AR164="Mayor"),CONCATENATE("R",'MAPA DE RIESGOS'!$H164,"C",'MAPA DE RIESGOS'!$AF164),"")</f>
        <v/>
      </c>
      <c r="BW110" s="355" t="str">
        <f>IF(AND('MAPA DE RIESGOS'!$AP165="Baja",'MAPA DE RIESGOS'!$AR165="Mayor"),CONCATENATE("R",'MAPA DE RIESGOS'!$H165,"C",'MAPA DE RIESGOS'!$AF165),"")</f>
        <v/>
      </c>
      <c r="BX110" s="355" t="str">
        <f>IF(AND('MAPA DE RIESGOS'!$AP166="Baja",'MAPA DE RIESGOS'!$AR166="Mayor"),CONCATENATE("R",'MAPA DE RIESGOS'!$H166,"C",'MAPA DE RIESGOS'!$AF166),"")</f>
        <v/>
      </c>
      <c r="BY110" s="355" t="str">
        <f>IF(AND('MAPA DE RIESGOS'!$AP167="Baja",'MAPA DE RIESGOS'!$AR167="Mayor"),CONCATENATE("R",'MAPA DE RIESGOS'!$H167,"C",'MAPA DE RIESGOS'!$AF167),"")</f>
        <v/>
      </c>
      <c r="BZ110" s="355" t="str">
        <f>IF(AND('MAPA DE RIESGOS'!$AP168="Baja",'MAPA DE RIESGOS'!$AR168="Mayor"),CONCATENATE("R",'MAPA DE RIESGOS'!$H168,"C",'MAPA DE RIESGOS'!$AF168),"")</f>
        <v/>
      </c>
      <c r="CA110" s="355" t="str">
        <f>IF(AND('MAPA DE RIESGOS'!$AP169="Baja",'MAPA DE RIESGOS'!$AR169="Mayor"),CONCATENATE("R",'MAPA DE RIESGOS'!$H169,"C",'MAPA DE RIESGOS'!$AF169),"")</f>
        <v/>
      </c>
      <c r="CB110" s="355" t="str">
        <f>IF(AND('MAPA DE RIESGOS'!$AP170="Baja",'MAPA DE RIESGOS'!$AR170="Mayor"),CONCATENATE("R",'MAPA DE RIESGOS'!$H170,"C",'MAPA DE RIESGOS'!$AF170),"")</f>
        <v/>
      </c>
      <c r="CC110" s="356" t="str">
        <f>IF(AND('MAPA DE RIESGOS'!$AP171="Baja",'MAPA DE RIESGOS'!$AR171="Mayor"),CONCATENATE("R",'MAPA DE RIESGOS'!$H171,"C",'MAPA DE RIESGOS'!$AF171),"")</f>
        <v/>
      </c>
      <c r="CD110" s="357" t="str">
        <f>IF(AND('MAPA DE RIESGOS'!$AP154="Baja",'MAPA DE RIESGOS'!$AR154="Catastrófico"),CONCATENATE("R",'MAPA DE RIESGOS'!$H154,"C",'MAPA DE RIESGOS'!$AF154),"")</f>
        <v/>
      </c>
      <c r="CE110" s="357" t="str">
        <f>IF(AND('MAPA DE RIESGOS'!$AP155="Baja",'MAPA DE RIESGOS'!$AR155="Catastrófico"),CONCATENATE("R",'MAPA DE RIESGOS'!$H155,"C",'MAPA DE RIESGOS'!$AF155),"")</f>
        <v/>
      </c>
      <c r="CF110" s="357" t="str">
        <f>IF(AND('MAPA DE RIESGOS'!$AP156="Baja",'MAPA DE RIESGOS'!$AR156="Catastrófico"),CONCATENATE("R",'MAPA DE RIESGOS'!$H156,"C",'MAPA DE RIESGOS'!$AF156),"")</f>
        <v/>
      </c>
      <c r="CG110" s="357" t="str">
        <f>IF(AND('MAPA DE RIESGOS'!$AP157="Baja",'MAPA DE RIESGOS'!$AR157="Catastrófico"),CONCATENATE("R",'MAPA DE RIESGOS'!$H157,"C",'MAPA DE RIESGOS'!$AF157),"")</f>
        <v/>
      </c>
      <c r="CH110" s="357" t="str">
        <f>IF(AND('MAPA DE RIESGOS'!$AP158="Baja",'MAPA DE RIESGOS'!$AR158="Catastrófico"),CONCATENATE("R",'MAPA DE RIESGOS'!$H158,"C",'MAPA DE RIESGOS'!$AF158),"")</f>
        <v/>
      </c>
      <c r="CI110" s="357" t="str">
        <f>IF(AND('MAPA DE RIESGOS'!$AP159="Baja",'MAPA DE RIESGOS'!$AR159="Catastrófico"),CONCATENATE("R",'MAPA DE RIESGOS'!$H159,"C",'MAPA DE RIESGOS'!$AF159),"")</f>
        <v/>
      </c>
      <c r="CJ110" s="357" t="str">
        <f>IF(AND('MAPA DE RIESGOS'!$AP160="Baja",'MAPA DE RIESGOS'!$AR160="Catastrófico"),CONCATENATE("R",'MAPA DE RIESGOS'!$H160,"C",'MAPA DE RIESGOS'!$AF160),"")</f>
        <v/>
      </c>
      <c r="CK110" s="357" t="str">
        <f>IF(AND('MAPA DE RIESGOS'!$AP161="Baja",'MAPA DE RIESGOS'!$AR161="Catastrófico"),CONCATENATE("R",'MAPA DE RIESGOS'!$H161,"C",'MAPA DE RIESGOS'!$AF161),"")</f>
        <v/>
      </c>
      <c r="CL110" s="357" t="str">
        <f>IF(AND('MAPA DE RIESGOS'!$AP162="Baja",'MAPA DE RIESGOS'!$AR162="Catastrófico"),CONCATENATE("R",'MAPA DE RIESGOS'!$H162,"C",'MAPA DE RIESGOS'!$AF162),"")</f>
        <v/>
      </c>
      <c r="CM110" s="357" t="str">
        <f>IF(AND('MAPA DE RIESGOS'!$AP163="Baja",'MAPA DE RIESGOS'!$AR163="Catastrófico"),CONCATENATE("R",'MAPA DE RIESGOS'!$H163,"C",'MAPA DE RIESGOS'!$AF163),"")</f>
        <v/>
      </c>
      <c r="CN110" s="357" t="str">
        <f>IF(AND('MAPA DE RIESGOS'!$AP164="Baja",'MAPA DE RIESGOS'!$AR164="Catastrófico"),CONCATENATE("R",'MAPA DE RIESGOS'!$H164,"C",'MAPA DE RIESGOS'!$AF164),"")</f>
        <v/>
      </c>
      <c r="CO110" s="357" t="str">
        <f>IF(AND('MAPA DE RIESGOS'!$AP165="Baja",'MAPA DE RIESGOS'!$AR165="Catastrófico"),CONCATENATE("R",'MAPA DE RIESGOS'!$H165,"C",'MAPA DE RIESGOS'!$AF165),"")</f>
        <v/>
      </c>
      <c r="CP110" s="357" t="str">
        <f>IF(AND('MAPA DE RIESGOS'!$AP166="Baja",'MAPA DE RIESGOS'!$AR166="Catastrófico"),CONCATENATE("R",'MAPA DE RIESGOS'!$H166,"C",'MAPA DE RIESGOS'!$AF166),"")</f>
        <v/>
      </c>
      <c r="CQ110" s="357" t="str">
        <f>IF(AND('MAPA DE RIESGOS'!$AP167="Baja",'MAPA DE RIESGOS'!$AR167="Catastrófico"),CONCATENATE("R",'MAPA DE RIESGOS'!$H167,"C",'MAPA DE RIESGOS'!$AF167),"")</f>
        <v/>
      </c>
      <c r="CR110" s="357" t="str">
        <f>IF(AND('MAPA DE RIESGOS'!$AP168="Baja",'MAPA DE RIESGOS'!$AR168="Catastrófico"),CONCATENATE("R",'MAPA DE RIESGOS'!$H168,"C",'MAPA DE RIESGOS'!$AF168),"")</f>
        <v/>
      </c>
      <c r="CS110" s="357" t="str">
        <f>IF(AND('MAPA DE RIESGOS'!$AP169="Baja",'MAPA DE RIESGOS'!$AR169="Catastrófico"),CONCATENATE("R",'MAPA DE RIESGOS'!$H169,"C",'MAPA DE RIESGOS'!$AF169),"")</f>
        <v/>
      </c>
      <c r="CT110" s="357" t="str">
        <f>IF(AND('MAPA DE RIESGOS'!$AP170="Baja",'MAPA DE RIESGOS'!$AR170="Catastrófico"),CONCATENATE("R",'MAPA DE RIESGOS'!$H170,"C",'MAPA DE RIESGOS'!$AF170),"")</f>
        <v/>
      </c>
      <c r="CU110" s="358" t="str">
        <f>IF(AND('MAPA DE RIESGOS'!$AP171="Baja",'MAPA DE RIESGOS'!$AR171="Catastrófico"),CONCATENATE("R",'MAPA DE RIESGOS'!$H171,"C",'MAPA DE RIESGOS'!$AF171),"")</f>
        <v/>
      </c>
      <c r="CV110" s="67"/>
      <c r="CW110" s="896"/>
      <c r="CX110" s="896"/>
      <c r="CY110" s="896"/>
      <c r="CZ110" s="896"/>
      <c r="DA110" s="896"/>
      <c r="DB110" s="896"/>
    </row>
    <row r="111" spans="2:106" ht="32.5" customHeight="1">
      <c r="B111" s="893"/>
      <c r="C111" s="893"/>
      <c r="D111" s="894"/>
      <c r="E111" s="882"/>
      <c r="F111" s="883"/>
      <c r="G111" s="883"/>
      <c r="H111" s="883"/>
      <c r="I111" s="884"/>
      <c r="J111" s="376" t="str">
        <f>IF(AND('MAPA DE RIESGOS'!$AP172="Baja",'MAPA DE RIESGOS'!$AR172="Leve"),CONCATENATE("R",'MAPA DE RIESGOS'!$H172,"C",'MAPA DE RIESGOS'!$AF172),"")</f>
        <v/>
      </c>
      <c r="K111" s="377" t="str">
        <f>IF(AND('MAPA DE RIESGOS'!$AP173="Baja",'MAPA DE RIESGOS'!$AR173="Leve"),CONCATENATE("R",'MAPA DE RIESGOS'!$H173,"C",'MAPA DE RIESGOS'!$AF173),"")</f>
        <v/>
      </c>
      <c r="L111" s="377" t="str">
        <f>IF(AND('MAPA DE RIESGOS'!$AP174="Baja",'MAPA DE RIESGOS'!$AR174="Leve"),CONCATENATE("R",'MAPA DE RIESGOS'!$H174,"C",'MAPA DE RIESGOS'!$AF174),"")</f>
        <v/>
      </c>
      <c r="M111" s="377" t="str">
        <f>IF(AND('MAPA DE RIESGOS'!$AP175="Baja",'MAPA DE RIESGOS'!$AR175="Leve"),CONCATENATE("R",'MAPA DE RIESGOS'!$H175,"C",'MAPA DE RIESGOS'!$AF175),"")</f>
        <v/>
      </c>
      <c r="N111" s="377" t="str">
        <f>IF(AND('MAPA DE RIESGOS'!$AP176="Baja",'MAPA DE RIESGOS'!$AR176="Leve"),CONCATENATE("R",'MAPA DE RIESGOS'!$H176,"C",'MAPA DE RIESGOS'!$AF176),"")</f>
        <v/>
      </c>
      <c r="O111" s="377" t="str">
        <f>IF(AND('MAPA DE RIESGOS'!$AP177="Baja",'MAPA DE RIESGOS'!$AR177="Leve"),CONCATENATE("R",'MAPA DE RIESGOS'!$H177,"C",'MAPA DE RIESGOS'!$AF177),"")</f>
        <v/>
      </c>
      <c r="P111" s="377" t="str">
        <f>IF(AND('MAPA DE RIESGOS'!$AP178="Baja",'MAPA DE RIESGOS'!$AR178="Leve"),CONCATENATE("R",'MAPA DE RIESGOS'!$H178,"C",'MAPA DE RIESGOS'!$AF178),"")</f>
        <v/>
      </c>
      <c r="Q111" s="377" t="str">
        <f>IF(AND('MAPA DE RIESGOS'!$AP179="Baja",'MAPA DE RIESGOS'!$AR179="Leve"),CONCATENATE("R",'MAPA DE RIESGOS'!$H179,"C",'MAPA DE RIESGOS'!$AF179),"")</f>
        <v/>
      </c>
      <c r="R111" s="377" t="str">
        <f>IF(AND('MAPA DE RIESGOS'!$AP180="Baja",'MAPA DE RIESGOS'!$AR180="Leve"),CONCATENATE("R",'MAPA DE RIESGOS'!$H180,"C",'MAPA DE RIESGOS'!$AF180),"")</f>
        <v/>
      </c>
      <c r="S111" s="377" t="str">
        <f>IF(AND('MAPA DE RIESGOS'!$AP181="Baja",'MAPA DE RIESGOS'!$AR181="Leve"),CONCATENATE("R",'MAPA DE RIESGOS'!$H181,"C",'MAPA DE RIESGOS'!$AF181),"")</f>
        <v/>
      </c>
      <c r="T111" s="377" t="str">
        <f>IF(AND('MAPA DE RIESGOS'!$AP182="Baja",'MAPA DE RIESGOS'!$AR182="Leve"),CONCATENATE("R",'MAPA DE RIESGOS'!$H182,"C",'MAPA DE RIESGOS'!$AF182),"")</f>
        <v/>
      </c>
      <c r="U111" s="377" t="str">
        <f>IF(AND('MAPA DE RIESGOS'!$AP183="Baja",'MAPA DE RIESGOS'!$AR183="Leve"),CONCATENATE("R",'MAPA DE RIESGOS'!$H183,"C",'MAPA DE RIESGOS'!$AF183),"")</f>
        <v/>
      </c>
      <c r="V111" s="377" t="str">
        <f>IF(AND('MAPA DE RIESGOS'!$AP184="Baja",'MAPA DE RIESGOS'!$AR184="Leve"),CONCATENATE("R",'MAPA DE RIESGOS'!$H184,"C",'MAPA DE RIESGOS'!$AF184),"")</f>
        <v/>
      </c>
      <c r="W111" s="377" t="str">
        <f>IF(AND('MAPA DE RIESGOS'!$AP185="Baja",'MAPA DE RIESGOS'!$AR185="Leve"),CONCATENATE("R",'MAPA DE RIESGOS'!$H185,"C",'MAPA DE RIESGOS'!$AF185),"")</f>
        <v/>
      </c>
      <c r="X111" s="377" t="str">
        <f>IF(AND('MAPA DE RIESGOS'!$AP186="Baja",'MAPA DE RIESGOS'!$AR186="Leve"),CONCATENATE("R",'MAPA DE RIESGOS'!$H186,"C",'MAPA DE RIESGOS'!$AF186),"")</f>
        <v/>
      </c>
      <c r="Y111" s="377" t="str">
        <f>IF(AND('MAPA DE RIESGOS'!$AP187="Baja",'MAPA DE RIESGOS'!$AR187="Leve"),CONCATENATE("R",'MAPA DE RIESGOS'!$H187,"C",'MAPA DE RIESGOS'!$AF187),"")</f>
        <v/>
      </c>
      <c r="Z111" s="377" t="str">
        <f>IF(AND('MAPA DE RIESGOS'!$AP188="Baja",'MAPA DE RIESGOS'!$AR188="Leve"),CONCATENATE("R",'MAPA DE RIESGOS'!$H188,"C",'MAPA DE RIESGOS'!$AF188),"")</f>
        <v/>
      </c>
      <c r="AA111" s="378" t="str">
        <f>IF(AND('MAPA DE RIESGOS'!$AP189="Baja",'MAPA DE RIESGOS'!$AR189="Leve"),CONCATENATE("R",'MAPA DE RIESGOS'!$H189,"C",'MAPA DE RIESGOS'!$AF189),"")</f>
        <v/>
      </c>
      <c r="AB111" s="367" t="str">
        <f>IF(AND('MAPA DE RIESGOS'!$AP172="Baja",'MAPA DE RIESGOS'!$AR172="Menor"),CONCATENATE("R",'MAPA DE RIESGOS'!$H172,"C",'MAPA DE RIESGOS'!$AF172),"")</f>
        <v/>
      </c>
      <c r="AC111" s="368" t="str">
        <f>IF(AND('MAPA DE RIESGOS'!$AP173="Baja",'MAPA DE RIESGOS'!$AR173="Menor"),CONCATENATE("R",'MAPA DE RIESGOS'!$H173,"C",'MAPA DE RIESGOS'!$AF173),"")</f>
        <v/>
      </c>
      <c r="AD111" s="368" t="str">
        <f>IF(AND('MAPA DE RIESGOS'!$AP174="Baja",'MAPA DE RIESGOS'!$AR174="Menor"),CONCATENATE("R",'MAPA DE RIESGOS'!$H174,"C",'MAPA DE RIESGOS'!$AF174),"")</f>
        <v/>
      </c>
      <c r="AE111" s="368" t="str">
        <f>IF(AND('MAPA DE RIESGOS'!$AP175="Baja",'MAPA DE RIESGOS'!$AR175="Menor"),CONCATENATE("R",'MAPA DE RIESGOS'!$H175,"C",'MAPA DE RIESGOS'!$AF175),"")</f>
        <v/>
      </c>
      <c r="AF111" s="368" t="str">
        <f>IF(AND('MAPA DE RIESGOS'!$AP176="Baja",'MAPA DE RIESGOS'!$AR176="Menor"),CONCATENATE("R",'MAPA DE RIESGOS'!$H176,"C",'MAPA DE RIESGOS'!$AF176),"")</f>
        <v/>
      </c>
      <c r="AG111" s="368" t="str">
        <f>IF(AND('MAPA DE RIESGOS'!$AP177="Baja",'MAPA DE RIESGOS'!$AR177="Menor"),CONCATENATE("R",'MAPA DE RIESGOS'!$H177,"C",'MAPA DE RIESGOS'!$AF177),"")</f>
        <v/>
      </c>
      <c r="AH111" s="368" t="str">
        <f>IF(AND('MAPA DE RIESGOS'!$AP178="Baja",'MAPA DE RIESGOS'!$AR178="Menor"),CONCATENATE("R",'MAPA DE RIESGOS'!$H178,"C",'MAPA DE RIESGOS'!$AF178),"")</f>
        <v/>
      </c>
      <c r="AI111" s="368" t="str">
        <f>IF(AND('MAPA DE RIESGOS'!$AP179="Baja",'MAPA DE RIESGOS'!$AR179="Menor"),CONCATENATE("R",'MAPA DE RIESGOS'!$H179,"C",'MAPA DE RIESGOS'!$AF179),"")</f>
        <v/>
      </c>
      <c r="AJ111" s="368" t="str">
        <f>IF(AND('MAPA DE RIESGOS'!$AP180="Baja",'MAPA DE RIESGOS'!$AR180="Menor"),CONCATENATE("R",'MAPA DE RIESGOS'!$H180,"C",'MAPA DE RIESGOS'!$AF180),"")</f>
        <v/>
      </c>
      <c r="AK111" s="368" t="str">
        <f>IF(AND('MAPA DE RIESGOS'!$AP181="Baja",'MAPA DE RIESGOS'!$AR181="Menor"),CONCATENATE("R",'MAPA DE RIESGOS'!$H181,"C",'MAPA DE RIESGOS'!$AF181),"")</f>
        <v/>
      </c>
      <c r="AL111" s="368" t="str">
        <f>IF(AND('MAPA DE RIESGOS'!$AP182="Baja",'MAPA DE RIESGOS'!$AR182="Menor"),CONCATENATE("R",'MAPA DE RIESGOS'!$H182,"C",'MAPA DE RIESGOS'!$AF182),"")</f>
        <v/>
      </c>
      <c r="AM111" s="368" t="str">
        <f>IF(AND('MAPA DE RIESGOS'!$AP183="Baja",'MAPA DE RIESGOS'!$AR183="Menor"),CONCATENATE("R",'MAPA DE RIESGOS'!$H183,"C",'MAPA DE RIESGOS'!$AF183),"")</f>
        <v/>
      </c>
      <c r="AN111" s="368" t="str">
        <f>IF(AND('MAPA DE RIESGOS'!$AP184="Baja",'MAPA DE RIESGOS'!$AR184="Menor"),CONCATENATE("R",'MAPA DE RIESGOS'!$H184,"C",'MAPA DE RIESGOS'!$AF184),"")</f>
        <v/>
      </c>
      <c r="AO111" s="368" t="str">
        <f>IF(AND('MAPA DE RIESGOS'!$AP185="Baja",'MAPA DE RIESGOS'!$AR185="Menor"),CONCATENATE("R",'MAPA DE RIESGOS'!$H185,"C",'MAPA DE RIESGOS'!$AF185),"")</f>
        <v/>
      </c>
      <c r="AP111" s="368" t="str">
        <f>IF(AND('MAPA DE RIESGOS'!$AP186="Baja",'MAPA DE RIESGOS'!$AR186="Menor"),CONCATENATE("R",'MAPA DE RIESGOS'!$H186,"C",'MAPA DE RIESGOS'!$AF186),"")</f>
        <v/>
      </c>
      <c r="AQ111" s="368" t="str">
        <f>IF(AND('MAPA DE RIESGOS'!$AP187="Baja",'MAPA DE RIESGOS'!$AR187="Menor"),CONCATENATE("R",'MAPA DE RIESGOS'!$H187,"C",'MAPA DE RIESGOS'!$AF187),"")</f>
        <v/>
      </c>
      <c r="AR111" s="368" t="str">
        <f>IF(AND('MAPA DE RIESGOS'!$AP188="Baja",'MAPA DE RIESGOS'!$AR188="Menor"),CONCATENATE("R",'MAPA DE RIESGOS'!$H188,"C",'MAPA DE RIESGOS'!$AF188),"")</f>
        <v/>
      </c>
      <c r="AS111" s="368" t="str">
        <f>IF(AND('MAPA DE RIESGOS'!$AP189="Baja",'MAPA DE RIESGOS'!$AR189="Menor"),CONCATENATE("R",'MAPA DE RIESGOS'!$H189,"C",'MAPA DE RIESGOS'!$AF189),"")</f>
        <v/>
      </c>
      <c r="AT111" s="367" t="str">
        <f>IF(AND('MAPA DE RIESGOS'!$AP172="Baja",'MAPA DE RIESGOS'!$AR172="Moderado"),CONCATENATE("R",'MAPA DE RIESGOS'!$H172,"C",'MAPA DE RIESGOS'!$AF172),"")</f>
        <v/>
      </c>
      <c r="AU111" s="368" t="str">
        <f>IF(AND('MAPA DE RIESGOS'!$AP173="Baja",'MAPA DE RIESGOS'!$AR173="Moderado"),CONCATENATE("R",'MAPA DE RIESGOS'!$H173,"C",'MAPA DE RIESGOS'!$AF173),"")</f>
        <v/>
      </c>
      <c r="AV111" s="368" t="str">
        <f>IF(AND('MAPA DE RIESGOS'!$AP174="Baja",'MAPA DE RIESGOS'!$AR174="Moderado"),CONCATENATE("R",'MAPA DE RIESGOS'!$H174,"C",'MAPA DE RIESGOS'!$AF174),"")</f>
        <v/>
      </c>
      <c r="AW111" s="368" t="str">
        <f>IF(AND('MAPA DE RIESGOS'!$AP175="Baja",'MAPA DE RIESGOS'!$AR175="Moderado"),CONCATENATE("R",'MAPA DE RIESGOS'!$H175,"C",'MAPA DE RIESGOS'!$AF175),"")</f>
        <v/>
      </c>
      <c r="AX111" s="368" t="str">
        <f>IF(AND('MAPA DE RIESGOS'!$AP176="Baja",'MAPA DE RIESGOS'!$AR176="Moderado"),CONCATENATE("R",'MAPA DE RIESGOS'!$H176,"C",'MAPA DE RIESGOS'!$AF176),"")</f>
        <v/>
      </c>
      <c r="AY111" s="368" t="str">
        <f>IF(AND('MAPA DE RIESGOS'!$AP177="Baja",'MAPA DE RIESGOS'!$AR177="Moderado"),CONCATENATE("R",'MAPA DE RIESGOS'!$H177,"C",'MAPA DE RIESGOS'!$AF177),"")</f>
        <v/>
      </c>
      <c r="AZ111" s="368" t="str">
        <f>IF(AND('MAPA DE RIESGOS'!$AP178="Baja",'MAPA DE RIESGOS'!$AR178="Moderado"),CONCATENATE("R",'MAPA DE RIESGOS'!$H178,"C",'MAPA DE RIESGOS'!$AF178),"")</f>
        <v/>
      </c>
      <c r="BA111" s="368" t="str">
        <f>IF(AND('MAPA DE RIESGOS'!$AP179="Baja",'MAPA DE RIESGOS'!$AR179="Moderado"),CONCATENATE("R",'MAPA DE RIESGOS'!$H179,"C",'MAPA DE RIESGOS'!$AF179),"")</f>
        <v/>
      </c>
      <c r="BB111" s="368" t="str">
        <f>IF(AND('MAPA DE RIESGOS'!$AP180="Baja",'MAPA DE RIESGOS'!$AR180="Moderado"),CONCATENATE("R",'MAPA DE RIESGOS'!$H180,"C",'MAPA DE RIESGOS'!$AF180),"")</f>
        <v/>
      </c>
      <c r="BC111" s="368" t="str">
        <f>IF(AND('MAPA DE RIESGOS'!$AP181="Baja",'MAPA DE RIESGOS'!$AR181="Moderado"),CONCATENATE("R",'MAPA DE RIESGOS'!$H181,"C",'MAPA DE RIESGOS'!$AF181),"")</f>
        <v/>
      </c>
      <c r="BD111" s="368" t="str">
        <f>IF(AND('MAPA DE RIESGOS'!$AP182="Baja",'MAPA DE RIESGOS'!$AR182="Moderado"),CONCATENATE("R",'MAPA DE RIESGOS'!$H182,"C",'MAPA DE RIESGOS'!$AF182),"")</f>
        <v/>
      </c>
      <c r="BE111" s="368" t="str">
        <f>IF(AND('MAPA DE RIESGOS'!$AP183="Baja",'MAPA DE RIESGOS'!$AR183="Moderado"),CONCATENATE("R",'MAPA DE RIESGOS'!$H183,"C",'MAPA DE RIESGOS'!$AF183),"")</f>
        <v/>
      </c>
      <c r="BF111" s="368" t="str">
        <f>IF(AND('MAPA DE RIESGOS'!$AP184="Baja",'MAPA DE RIESGOS'!$AR184="Moderado"),CONCATENATE("R",'MAPA DE RIESGOS'!$H184,"C",'MAPA DE RIESGOS'!$AF184),"")</f>
        <v/>
      </c>
      <c r="BG111" s="368" t="str">
        <f>IF(AND('MAPA DE RIESGOS'!$AP185="Baja",'MAPA DE RIESGOS'!$AR185="Moderado"),CONCATENATE("R",'MAPA DE RIESGOS'!$H185,"C",'MAPA DE RIESGOS'!$AF185),"")</f>
        <v/>
      </c>
      <c r="BH111" s="368" t="str">
        <f>IF(AND('MAPA DE RIESGOS'!$AP186="Baja",'MAPA DE RIESGOS'!$AR186="Moderado"),CONCATENATE("R",'MAPA DE RIESGOS'!$H186,"C",'MAPA DE RIESGOS'!$AF186),"")</f>
        <v/>
      </c>
      <c r="BI111" s="368" t="str">
        <f>IF(AND('MAPA DE RIESGOS'!$AP187="Baja",'MAPA DE RIESGOS'!$AR187="Moderado"),CONCATENATE("R",'MAPA DE RIESGOS'!$H187,"C",'MAPA DE RIESGOS'!$AF187),"")</f>
        <v/>
      </c>
      <c r="BJ111" s="368" t="str">
        <f>IF(AND('MAPA DE RIESGOS'!$AP188="Baja",'MAPA DE RIESGOS'!$AR188="Moderado"),CONCATENATE("R",'MAPA DE RIESGOS'!$H188,"C",'MAPA DE RIESGOS'!$AF188),"")</f>
        <v/>
      </c>
      <c r="BK111" s="369" t="str">
        <f>IF(AND('MAPA DE RIESGOS'!$AP189="Baja",'MAPA DE RIESGOS'!$AR189="Moderado"),CONCATENATE("R",'MAPA DE RIESGOS'!$H189,"C",'MAPA DE RIESGOS'!$AF189),"")</f>
        <v/>
      </c>
      <c r="BL111" s="355" t="str">
        <f>IF(AND('MAPA DE RIESGOS'!$AP172="Baja",'MAPA DE RIESGOS'!$AR172="Mayor"),CONCATENATE("R",'MAPA DE RIESGOS'!$H172,"C",'MAPA DE RIESGOS'!$AF172),"")</f>
        <v/>
      </c>
      <c r="BM111" s="355" t="str">
        <f>IF(AND('MAPA DE RIESGOS'!$AP173="Baja",'MAPA DE RIESGOS'!$AR173="Mayor"),CONCATENATE("R",'MAPA DE RIESGOS'!$H173,"C",'MAPA DE RIESGOS'!$AF173),"")</f>
        <v/>
      </c>
      <c r="BN111" s="355" t="str">
        <f>IF(AND('MAPA DE RIESGOS'!$AP174="Baja",'MAPA DE RIESGOS'!$AR174="Mayor"),CONCATENATE("R",'MAPA DE RIESGOS'!$H174,"C",'MAPA DE RIESGOS'!$AF174),"")</f>
        <v/>
      </c>
      <c r="BO111" s="355" t="str">
        <f>IF(AND('MAPA DE RIESGOS'!$AP175="Baja",'MAPA DE RIESGOS'!$AR175="Mayor"),CONCATENATE("R",'MAPA DE RIESGOS'!$H175,"C",'MAPA DE RIESGOS'!$AF175),"")</f>
        <v/>
      </c>
      <c r="BP111" s="355" t="str">
        <f>IF(AND('MAPA DE RIESGOS'!$AP176="Baja",'MAPA DE RIESGOS'!$AR176="Mayor"),CONCATENATE("R",'MAPA DE RIESGOS'!$H176,"C",'MAPA DE RIESGOS'!$AF176),"")</f>
        <v/>
      </c>
      <c r="BQ111" s="355" t="str">
        <f>IF(AND('MAPA DE RIESGOS'!$AP177="Baja",'MAPA DE RIESGOS'!$AR177="Mayor"),CONCATENATE("R",'MAPA DE RIESGOS'!$H177,"C",'MAPA DE RIESGOS'!$AF177),"")</f>
        <v/>
      </c>
      <c r="BR111" s="355" t="str">
        <f>IF(AND('MAPA DE RIESGOS'!$AP178="Baja",'MAPA DE RIESGOS'!$AR178="Mayor"),CONCATENATE("R",'MAPA DE RIESGOS'!$H178,"C",'MAPA DE RIESGOS'!$AF178),"")</f>
        <v/>
      </c>
      <c r="BS111" s="355" t="str">
        <f>IF(AND('MAPA DE RIESGOS'!$AP179="Baja",'MAPA DE RIESGOS'!$AR179="Mayor"),CONCATENATE("R",'MAPA DE RIESGOS'!$H179,"C",'MAPA DE RIESGOS'!$AF179),"")</f>
        <v/>
      </c>
      <c r="BT111" s="355" t="str">
        <f>IF(AND('MAPA DE RIESGOS'!$AP180="Baja",'MAPA DE RIESGOS'!$AR180="Mayor"),CONCATENATE("R",'MAPA DE RIESGOS'!$H180,"C",'MAPA DE RIESGOS'!$AF180),"")</f>
        <v/>
      </c>
      <c r="BU111" s="355" t="str">
        <f>IF(AND('MAPA DE RIESGOS'!$AP181="Baja",'MAPA DE RIESGOS'!$AR181="Mayor"),CONCATENATE("R",'MAPA DE RIESGOS'!$H181,"C",'MAPA DE RIESGOS'!$AF181),"")</f>
        <v/>
      </c>
      <c r="BV111" s="355" t="str">
        <f>IF(AND('MAPA DE RIESGOS'!$AP182="Baja",'MAPA DE RIESGOS'!$AR182="Mayor"),CONCATENATE("R",'MAPA DE RIESGOS'!$H182,"C",'MAPA DE RIESGOS'!$AF182),"")</f>
        <v/>
      </c>
      <c r="BW111" s="355" t="str">
        <f>IF(AND('MAPA DE RIESGOS'!$AP183="Baja",'MAPA DE RIESGOS'!$AR183="Mayor"),CONCATENATE("R",'MAPA DE RIESGOS'!$H183,"C",'MAPA DE RIESGOS'!$AF183),"")</f>
        <v/>
      </c>
      <c r="BX111" s="355" t="str">
        <f>IF(AND('MAPA DE RIESGOS'!$AP184="Baja",'MAPA DE RIESGOS'!$AR184="Mayor"),CONCATENATE("R",'MAPA DE RIESGOS'!$H184,"C",'MAPA DE RIESGOS'!$AF184),"")</f>
        <v/>
      </c>
      <c r="BY111" s="355" t="str">
        <f>IF(AND('MAPA DE RIESGOS'!$AP185="Baja",'MAPA DE RIESGOS'!$AR185="Mayor"),CONCATENATE("R",'MAPA DE RIESGOS'!$H185,"C",'MAPA DE RIESGOS'!$AF185),"")</f>
        <v/>
      </c>
      <c r="BZ111" s="355" t="str">
        <f>IF(AND('MAPA DE RIESGOS'!$AP186="Baja",'MAPA DE RIESGOS'!$AR186="Mayor"),CONCATENATE("R",'MAPA DE RIESGOS'!$H186,"C",'MAPA DE RIESGOS'!$AF186),"")</f>
        <v/>
      </c>
      <c r="CA111" s="355" t="str">
        <f>IF(AND('MAPA DE RIESGOS'!$AP187="Baja",'MAPA DE RIESGOS'!$AR187="Mayor"),CONCATENATE("R",'MAPA DE RIESGOS'!$H187,"C",'MAPA DE RIESGOS'!$AF187),"")</f>
        <v/>
      </c>
      <c r="CB111" s="355" t="str">
        <f>IF(AND('MAPA DE RIESGOS'!$AP188="Baja",'MAPA DE RIESGOS'!$AR188="Mayor"),CONCATENATE("R",'MAPA DE RIESGOS'!$H188,"C",'MAPA DE RIESGOS'!$AF188),"")</f>
        <v/>
      </c>
      <c r="CC111" s="356" t="str">
        <f>IF(AND('MAPA DE RIESGOS'!$AP189="Baja",'MAPA DE RIESGOS'!$AR189="Mayor"),CONCATENATE("R",'MAPA DE RIESGOS'!$H189,"C",'MAPA DE RIESGOS'!$AF189),"")</f>
        <v/>
      </c>
      <c r="CD111" s="357" t="str">
        <f>IF(AND('MAPA DE RIESGOS'!$AP172="Baja",'MAPA DE RIESGOS'!$AR172="Catastrófico"),CONCATENATE("R",'MAPA DE RIESGOS'!$H172,"C",'MAPA DE RIESGOS'!$AF172),"")</f>
        <v/>
      </c>
      <c r="CE111" s="357" t="str">
        <f>IF(AND('MAPA DE RIESGOS'!$AP173="Baja",'MAPA DE RIESGOS'!$AR173="Catastrófico"),CONCATENATE("R",'MAPA DE RIESGOS'!$H173,"C",'MAPA DE RIESGOS'!$AF173),"")</f>
        <v/>
      </c>
      <c r="CF111" s="357" t="str">
        <f>IF(AND('MAPA DE RIESGOS'!$AP174="Baja",'MAPA DE RIESGOS'!$AR174="Catastrófico"),CONCATENATE("R",'MAPA DE RIESGOS'!$H174,"C",'MAPA DE RIESGOS'!$AF174),"")</f>
        <v/>
      </c>
      <c r="CG111" s="357" t="str">
        <f>IF(AND('MAPA DE RIESGOS'!$AP175="Baja",'MAPA DE RIESGOS'!$AR175="Catastrófico"),CONCATENATE("R",'MAPA DE RIESGOS'!$H175,"C",'MAPA DE RIESGOS'!$AF175),"")</f>
        <v/>
      </c>
      <c r="CH111" s="357" t="str">
        <f>IF(AND('MAPA DE RIESGOS'!$AP176="Baja",'MAPA DE RIESGOS'!$AR176="Catastrófico"),CONCATENATE("R",'MAPA DE RIESGOS'!$H176,"C",'MAPA DE RIESGOS'!$AF176),"")</f>
        <v/>
      </c>
      <c r="CI111" s="357" t="str">
        <f>IF(AND('MAPA DE RIESGOS'!$AP177="Baja",'MAPA DE RIESGOS'!$AR177="Catastrófico"),CONCATENATE("R",'MAPA DE RIESGOS'!$H177,"C",'MAPA DE RIESGOS'!$AF177),"")</f>
        <v/>
      </c>
      <c r="CJ111" s="357" t="str">
        <f>IF(AND('MAPA DE RIESGOS'!$AP178="Baja",'MAPA DE RIESGOS'!$AR178="Catastrófico"),CONCATENATE("R",'MAPA DE RIESGOS'!$H178,"C",'MAPA DE RIESGOS'!$AF178),"")</f>
        <v/>
      </c>
      <c r="CK111" s="357" t="str">
        <f>IF(AND('MAPA DE RIESGOS'!$AP179="Baja",'MAPA DE RIESGOS'!$AR179="Catastrófico"),CONCATENATE("R",'MAPA DE RIESGOS'!$H179,"C",'MAPA DE RIESGOS'!$AF179),"")</f>
        <v/>
      </c>
      <c r="CL111" s="357" t="str">
        <f>IF(AND('MAPA DE RIESGOS'!$AP180="Baja",'MAPA DE RIESGOS'!$AR180="Catastrófico"),CONCATENATE("R",'MAPA DE RIESGOS'!$H180,"C",'MAPA DE RIESGOS'!$AF180),"")</f>
        <v/>
      </c>
      <c r="CM111" s="357" t="str">
        <f>IF(AND('MAPA DE RIESGOS'!$AP181="Baja",'MAPA DE RIESGOS'!$AR181="Catastrófico"),CONCATENATE("R",'MAPA DE RIESGOS'!$H181,"C",'MAPA DE RIESGOS'!$AF181),"")</f>
        <v/>
      </c>
      <c r="CN111" s="357" t="str">
        <f>IF(AND('MAPA DE RIESGOS'!$AP182="Baja",'MAPA DE RIESGOS'!$AR182="Catastrófico"),CONCATENATE("R",'MAPA DE RIESGOS'!$H182,"C",'MAPA DE RIESGOS'!$AF182),"")</f>
        <v/>
      </c>
      <c r="CO111" s="357" t="str">
        <f>IF(AND('MAPA DE RIESGOS'!$AP183="Baja",'MAPA DE RIESGOS'!$AR183="Catastrófico"),CONCATENATE("R",'MAPA DE RIESGOS'!$H183,"C",'MAPA DE RIESGOS'!$AF183),"")</f>
        <v/>
      </c>
      <c r="CP111" s="357" t="str">
        <f>IF(AND('MAPA DE RIESGOS'!$AP184="Baja",'MAPA DE RIESGOS'!$AR184="Catastrófico"),CONCATENATE("R",'MAPA DE RIESGOS'!$H184,"C",'MAPA DE RIESGOS'!$AF184),"")</f>
        <v/>
      </c>
      <c r="CQ111" s="357" t="str">
        <f>IF(AND('MAPA DE RIESGOS'!$AP185="Baja",'MAPA DE RIESGOS'!$AR185="Catastrófico"),CONCATENATE("R",'MAPA DE RIESGOS'!$H185,"C",'MAPA DE RIESGOS'!$AF185),"")</f>
        <v/>
      </c>
      <c r="CR111" s="357" t="str">
        <f>IF(AND('MAPA DE RIESGOS'!$AP186="Baja",'MAPA DE RIESGOS'!$AR186="Catastrófico"),CONCATENATE("R",'MAPA DE RIESGOS'!$H186,"C",'MAPA DE RIESGOS'!$AF186),"")</f>
        <v/>
      </c>
      <c r="CS111" s="357" t="str">
        <f>IF(AND('MAPA DE RIESGOS'!$AP187="Baja",'MAPA DE RIESGOS'!$AR187="Catastrófico"),CONCATENATE("R",'MAPA DE RIESGOS'!$H187,"C",'MAPA DE RIESGOS'!$AF187),"")</f>
        <v/>
      </c>
      <c r="CT111" s="357" t="str">
        <f>IF(AND('MAPA DE RIESGOS'!$AP188="Baja",'MAPA DE RIESGOS'!$AR188="Catastrófico"),CONCATENATE("R",'MAPA DE RIESGOS'!$H188,"C",'MAPA DE RIESGOS'!$AF188),"")</f>
        <v/>
      </c>
      <c r="CU111" s="358" t="str">
        <f>IF(AND('MAPA DE RIESGOS'!$AP189="Baja",'MAPA DE RIESGOS'!$AR189="Catastrófico"),CONCATENATE("R",'MAPA DE RIESGOS'!$H189,"C",'MAPA DE RIESGOS'!$AF189),"")</f>
        <v/>
      </c>
      <c r="CV111" s="67"/>
      <c r="CW111" s="896"/>
      <c r="CX111" s="896"/>
      <c r="CY111" s="896"/>
      <c r="CZ111" s="896"/>
      <c r="DA111" s="896"/>
      <c r="DB111" s="896"/>
    </row>
    <row r="112" spans="2:106" ht="32.5" customHeight="1">
      <c r="B112" s="893"/>
      <c r="C112" s="893"/>
      <c r="D112" s="894"/>
      <c r="E112" s="882"/>
      <c r="F112" s="883"/>
      <c r="G112" s="883"/>
      <c r="H112" s="883"/>
      <c r="I112" s="884"/>
      <c r="J112" s="376" t="str">
        <f>IF(AND('MAPA DE RIESGOS'!$AP190="Baja",'MAPA DE RIESGOS'!$AR190="Leve"),CONCATENATE("R",'MAPA DE RIESGOS'!$H190,"C",'MAPA DE RIESGOS'!$AF190),"")</f>
        <v/>
      </c>
      <c r="K112" s="377" t="str">
        <f>IF(AND('MAPA DE RIESGOS'!$AP191="Baja",'MAPA DE RIESGOS'!$AR191="Leve"),CONCATENATE("R",'MAPA DE RIESGOS'!$H191,"C",'MAPA DE RIESGOS'!$AF191),"")</f>
        <v/>
      </c>
      <c r="L112" s="377" t="str">
        <f>IF(AND('MAPA DE RIESGOS'!$AP192="Baja",'MAPA DE RIESGOS'!$AR192="Leve"),CONCATENATE("R",'MAPA DE RIESGOS'!$H192,"C",'MAPA DE RIESGOS'!$AF192),"")</f>
        <v/>
      </c>
      <c r="M112" s="377" t="str">
        <f>IF(AND('MAPA DE RIESGOS'!$AP193="Baja",'MAPA DE RIESGOS'!$AR193="Leve"),CONCATENATE("R",'MAPA DE RIESGOS'!$H193,"C",'MAPA DE RIESGOS'!$AF193),"")</f>
        <v/>
      </c>
      <c r="N112" s="377" t="str">
        <f>IF(AND('MAPA DE RIESGOS'!$AP194="Baja",'MAPA DE RIESGOS'!$AR194="Leve"),CONCATENATE("R",'MAPA DE RIESGOS'!$H194,"C",'MAPA DE RIESGOS'!$AF194),"")</f>
        <v/>
      </c>
      <c r="O112" s="377" t="str">
        <f>IF(AND('MAPA DE RIESGOS'!$AP195="Baja",'MAPA DE RIESGOS'!$AR195="Leve"),CONCATENATE("R",'MAPA DE RIESGOS'!$H195,"C",'MAPA DE RIESGOS'!$AF195),"")</f>
        <v/>
      </c>
      <c r="P112" s="377" t="str">
        <f>IF(AND('MAPA DE RIESGOS'!$AP196="Baja",'MAPA DE RIESGOS'!$AR196="Leve"),CONCATENATE("R",'MAPA DE RIESGOS'!$H196,"C",'MAPA DE RIESGOS'!$AF196),"")</f>
        <v/>
      </c>
      <c r="Q112" s="377" t="str">
        <f>IF(AND('MAPA DE RIESGOS'!$AP197="Baja",'MAPA DE RIESGOS'!$AR197="Leve"),CONCATENATE("R",'MAPA DE RIESGOS'!$H197,"C",'MAPA DE RIESGOS'!$AF197),"")</f>
        <v/>
      </c>
      <c r="R112" s="377" t="str">
        <f>IF(AND('MAPA DE RIESGOS'!$AP198="Baja",'MAPA DE RIESGOS'!$AR198="Leve"),CONCATENATE("R",'MAPA DE RIESGOS'!$H198,"C",'MAPA DE RIESGOS'!$AF198),"")</f>
        <v/>
      </c>
      <c r="S112" s="377" t="str">
        <f>IF(AND('MAPA DE RIESGOS'!$AP199="Baja",'MAPA DE RIESGOS'!$AR199="Leve"),CONCATENATE("R",'MAPA DE RIESGOS'!$H199,"C",'MAPA DE RIESGOS'!$AF199),"")</f>
        <v/>
      </c>
      <c r="T112" s="377" t="str">
        <f>IF(AND('MAPA DE RIESGOS'!$AP200="Baja",'MAPA DE RIESGOS'!$AR200="Leve"),CONCATENATE("R",'MAPA DE RIESGOS'!$H200,"C",'MAPA DE RIESGOS'!$AF200),"")</f>
        <v/>
      </c>
      <c r="U112" s="377" t="str">
        <f>IF(AND('MAPA DE RIESGOS'!$AP201="Baja",'MAPA DE RIESGOS'!$AR201="Leve"),CONCATENATE("R",'MAPA DE RIESGOS'!$H201,"C",'MAPA DE RIESGOS'!$AF201),"")</f>
        <v/>
      </c>
      <c r="V112" s="377" t="str">
        <f>IF(AND('MAPA DE RIESGOS'!$AP202="Baja",'MAPA DE RIESGOS'!$AR202="Leve"),CONCATENATE("R",'MAPA DE RIESGOS'!$H202,"C",'MAPA DE RIESGOS'!$AF202),"")</f>
        <v/>
      </c>
      <c r="W112" s="377" t="str">
        <f>IF(AND('MAPA DE RIESGOS'!$AP203="Baja",'MAPA DE RIESGOS'!$AR203="Leve"),CONCATENATE("R",'MAPA DE RIESGOS'!$H203,"C",'MAPA DE RIESGOS'!$AF203),"")</f>
        <v/>
      </c>
      <c r="X112" s="377" t="str">
        <f>IF(AND('MAPA DE RIESGOS'!$AP204="Baja",'MAPA DE RIESGOS'!$AR204="Leve"),CONCATENATE("R",'MAPA DE RIESGOS'!$H204,"C",'MAPA DE RIESGOS'!$AF204),"")</f>
        <v/>
      </c>
      <c r="Y112" s="377" t="str">
        <f>IF(AND('MAPA DE RIESGOS'!$AP205="Baja",'MAPA DE RIESGOS'!$AR205="Leve"),CONCATENATE("R",'MAPA DE RIESGOS'!$H205,"C",'MAPA DE RIESGOS'!$AF205),"")</f>
        <v/>
      </c>
      <c r="Z112" s="377" t="str">
        <f>IF(AND('MAPA DE RIESGOS'!$AP206="Baja",'MAPA DE RIESGOS'!$AR206="Leve"),CONCATENATE("R",'MAPA DE RIESGOS'!$H206,"C",'MAPA DE RIESGOS'!$AF206),"")</f>
        <v/>
      </c>
      <c r="AA112" s="378" t="str">
        <f>IF(AND('MAPA DE RIESGOS'!$AP207="Baja",'MAPA DE RIESGOS'!$AR207="Leve"),CONCATENATE("R",'MAPA DE RIESGOS'!$H207,"C",'MAPA DE RIESGOS'!$AF207),"")</f>
        <v/>
      </c>
      <c r="AB112" s="367" t="str">
        <f>IF(AND('MAPA DE RIESGOS'!$AP190="Baja",'MAPA DE RIESGOS'!$AR190="Menor"),CONCATENATE("R",'MAPA DE RIESGOS'!$H190,"C",'MAPA DE RIESGOS'!$AF190),"")</f>
        <v>R30C1</v>
      </c>
      <c r="AC112" s="368" t="str">
        <f>IF(AND('MAPA DE RIESGOS'!$AP191="Baja",'MAPA DE RIESGOS'!$AR191="Menor"),CONCATENATE("R",'MAPA DE RIESGOS'!$H191,"C",'MAPA DE RIESGOS'!$AF191),"")</f>
        <v>R30C2</v>
      </c>
      <c r="AD112" s="368" t="str">
        <f>IF(AND('MAPA DE RIESGOS'!$AP192="Baja",'MAPA DE RIESGOS'!$AR192="Menor"),CONCATENATE("R",'MAPA DE RIESGOS'!$H192,"C",'MAPA DE RIESGOS'!$AF192),"")</f>
        <v/>
      </c>
      <c r="AE112" s="368" t="str">
        <f>IF(AND('MAPA DE RIESGOS'!$AP193="Baja",'MAPA DE RIESGOS'!$AR193="Menor"),CONCATENATE("R",'MAPA DE RIESGOS'!$H193,"C",'MAPA DE RIESGOS'!$AF193),"")</f>
        <v/>
      </c>
      <c r="AF112" s="368" t="str">
        <f>IF(AND('MAPA DE RIESGOS'!$AP194="Baja",'MAPA DE RIESGOS'!$AR194="Menor"),CONCATENATE("R",'MAPA DE RIESGOS'!$H194,"C",'MAPA DE RIESGOS'!$AF194),"")</f>
        <v/>
      </c>
      <c r="AG112" s="368" t="str">
        <f>IF(AND('MAPA DE RIESGOS'!$AP195="Baja",'MAPA DE RIESGOS'!$AR195="Menor"),CONCATENATE("R",'MAPA DE RIESGOS'!$H195,"C",'MAPA DE RIESGOS'!$AF195),"")</f>
        <v/>
      </c>
      <c r="AH112" s="368" t="str">
        <f>IF(AND('MAPA DE RIESGOS'!$AP196="Baja",'MAPA DE RIESGOS'!$AR196="Menor"),CONCATENATE("R",'MAPA DE RIESGOS'!$H196,"C",'MAPA DE RIESGOS'!$AF196),"")</f>
        <v>R31C1</v>
      </c>
      <c r="AI112" s="368" t="str">
        <f>IF(AND('MAPA DE RIESGOS'!$AP197="Baja",'MAPA DE RIESGOS'!$AR197="Menor"),CONCATENATE("R",'MAPA DE RIESGOS'!$H197,"C",'MAPA DE RIESGOS'!$AF197),"")</f>
        <v/>
      </c>
      <c r="AJ112" s="368" t="str">
        <f>IF(AND('MAPA DE RIESGOS'!$AP198="Baja",'MAPA DE RIESGOS'!$AR198="Menor"),CONCATENATE("R",'MAPA DE RIESGOS'!$H198,"C",'MAPA DE RIESGOS'!$AF198),"")</f>
        <v/>
      </c>
      <c r="AK112" s="368" t="str">
        <f>IF(AND('MAPA DE RIESGOS'!$AP199="Baja",'MAPA DE RIESGOS'!$AR199="Menor"),CONCATENATE("R",'MAPA DE RIESGOS'!$H199,"C",'MAPA DE RIESGOS'!$AF199),"")</f>
        <v/>
      </c>
      <c r="AL112" s="368" t="str">
        <f>IF(AND('MAPA DE RIESGOS'!$AP200="Baja",'MAPA DE RIESGOS'!$AR200="Menor"),CONCATENATE("R",'MAPA DE RIESGOS'!$H200,"C",'MAPA DE RIESGOS'!$AF200),"")</f>
        <v/>
      </c>
      <c r="AM112" s="368" t="str">
        <f>IF(AND('MAPA DE RIESGOS'!$AP201="Baja",'MAPA DE RIESGOS'!$AR201="Menor"),CONCATENATE("R",'MAPA DE RIESGOS'!$H201,"C",'MAPA DE RIESGOS'!$AF201),"")</f>
        <v/>
      </c>
      <c r="AN112" s="368" t="str">
        <f>IF(AND('MAPA DE RIESGOS'!$AP202="Baja",'MAPA DE RIESGOS'!$AR202="Menor"),CONCATENATE("R",'MAPA DE RIESGOS'!$H202,"C",'MAPA DE RIESGOS'!$AF202),"")</f>
        <v/>
      </c>
      <c r="AO112" s="368" t="str">
        <f>IF(AND('MAPA DE RIESGOS'!$AP203="Baja",'MAPA DE RIESGOS'!$AR203="Menor"),CONCATENATE("R",'MAPA DE RIESGOS'!$H203,"C",'MAPA DE RIESGOS'!$AF203),"")</f>
        <v/>
      </c>
      <c r="AP112" s="368" t="str">
        <f>IF(AND('MAPA DE RIESGOS'!$AP204="Baja",'MAPA DE RIESGOS'!$AR204="Menor"),CONCATENATE("R",'MAPA DE RIESGOS'!$H204,"C",'MAPA DE RIESGOS'!$AF204),"")</f>
        <v/>
      </c>
      <c r="AQ112" s="368" t="str">
        <f>IF(AND('MAPA DE RIESGOS'!$AP205="Baja",'MAPA DE RIESGOS'!$AR205="Menor"),CONCATENATE("R",'MAPA DE RIESGOS'!$H205,"C",'MAPA DE RIESGOS'!$AF205),"")</f>
        <v/>
      </c>
      <c r="AR112" s="368" t="str">
        <f>IF(AND('MAPA DE RIESGOS'!$AP206="Baja",'MAPA DE RIESGOS'!$AR206="Menor"),CONCATENATE("R",'MAPA DE RIESGOS'!$H206,"C",'MAPA DE RIESGOS'!$AF206),"")</f>
        <v/>
      </c>
      <c r="AS112" s="368" t="str">
        <f>IF(AND('MAPA DE RIESGOS'!$AP207="Baja",'MAPA DE RIESGOS'!$AR207="Menor"),CONCATENATE("R",'MAPA DE RIESGOS'!$H207,"C",'MAPA DE RIESGOS'!$AF207),"")</f>
        <v/>
      </c>
      <c r="AT112" s="367" t="str">
        <f>IF(AND('MAPA DE RIESGOS'!$AP190="Baja",'MAPA DE RIESGOS'!$AR190="Moderado"),CONCATENATE("R",'MAPA DE RIESGOS'!$H190,"C",'MAPA DE RIESGOS'!$AF190),"")</f>
        <v/>
      </c>
      <c r="AU112" s="368" t="str">
        <f>IF(AND('MAPA DE RIESGOS'!$AP191="Baja",'MAPA DE RIESGOS'!$AR191="Moderado"),CONCATENATE("R",'MAPA DE RIESGOS'!$H191,"C",'MAPA DE RIESGOS'!$AF191),"")</f>
        <v/>
      </c>
      <c r="AV112" s="368" t="str">
        <f>IF(AND('MAPA DE RIESGOS'!$AP192="Baja",'MAPA DE RIESGOS'!$AR192="Moderado"),CONCATENATE("R",'MAPA DE RIESGOS'!$H192,"C",'MAPA DE RIESGOS'!$AF192),"")</f>
        <v/>
      </c>
      <c r="AW112" s="368" t="str">
        <f>IF(AND('MAPA DE RIESGOS'!$AP193="Baja",'MAPA DE RIESGOS'!$AR193="Moderado"),CONCATENATE("R",'MAPA DE RIESGOS'!$H193,"C",'MAPA DE RIESGOS'!$AF193),"")</f>
        <v/>
      </c>
      <c r="AX112" s="368" t="str">
        <f>IF(AND('MAPA DE RIESGOS'!$AP194="Baja",'MAPA DE RIESGOS'!$AR194="Moderado"),CONCATENATE("R",'MAPA DE RIESGOS'!$H194,"C",'MAPA DE RIESGOS'!$AF194),"")</f>
        <v/>
      </c>
      <c r="AY112" s="368" t="str">
        <f>IF(AND('MAPA DE RIESGOS'!$AP195="Baja",'MAPA DE RIESGOS'!$AR195="Moderado"),CONCATENATE("R",'MAPA DE RIESGOS'!$H195,"C",'MAPA DE RIESGOS'!$AF195),"")</f>
        <v/>
      </c>
      <c r="AZ112" s="368" t="str">
        <f>IF(AND('MAPA DE RIESGOS'!$AP196="Baja",'MAPA DE RIESGOS'!$AR196="Moderado"),CONCATENATE("R",'MAPA DE RIESGOS'!$H196,"C",'MAPA DE RIESGOS'!$AF196),"")</f>
        <v/>
      </c>
      <c r="BA112" s="368" t="str">
        <f>IF(AND('MAPA DE RIESGOS'!$AP197="Baja",'MAPA DE RIESGOS'!$AR197="Moderado"),CONCATENATE("R",'MAPA DE RIESGOS'!$H197,"C",'MAPA DE RIESGOS'!$AF197),"")</f>
        <v/>
      </c>
      <c r="BB112" s="368" t="str">
        <f>IF(AND('MAPA DE RIESGOS'!$AP198="Baja",'MAPA DE RIESGOS'!$AR198="Moderado"),CONCATENATE("R",'MAPA DE RIESGOS'!$H198,"C",'MAPA DE RIESGOS'!$AF198),"")</f>
        <v/>
      </c>
      <c r="BC112" s="368" t="str">
        <f>IF(AND('MAPA DE RIESGOS'!$AP199="Baja",'MAPA DE RIESGOS'!$AR199="Moderado"),CONCATENATE("R",'MAPA DE RIESGOS'!$H199,"C",'MAPA DE RIESGOS'!$AF199),"")</f>
        <v/>
      </c>
      <c r="BD112" s="368" t="str">
        <f>IF(AND('MAPA DE RIESGOS'!$AP200="Baja",'MAPA DE RIESGOS'!$AR200="Moderado"),CONCATENATE("R",'MAPA DE RIESGOS'!$H200,"C",'MAPA DE RIESGOS'!$AF200),"")</f>
        <v/>
      </c>
      <c r="BE112" s="368" t="str">
        <f>IF(AND('MAPA DE RIESGOS'!$AP201="Baja",'MAPA DE RIESGOS'!$AR201="Moderado"),CONCATENATE("R",'MAPA DE RIESGOS'!$H201,"C",'MAPA DE RIESGOS'!$AF201),"")</f>
        <v/>
      </c>
      <c r="BF112" s="368" t="str">
        <f>IF(AND('MAPA DE RIESGOS'!$AP202="Baja",'MAPA DE RIESGOS'!$AR202="Moderado"),CONCATENATE("R",'MAPA DE RIESGOS'!$H202,"C",'MAPA DE RIESGOS'!$AF202),"")</f>
        <v/>
      </c>
      <c r="BG112" s="368" t="str">
        <f>IF(AND('MAPA DE RIESGOS'!$AP203="Baja",'MAPA DE RIESGOS'!$AR203="Moderado"),CONCATENATE("R",'MAPA DE RIESGOS'!$H203,"C",'MAPA DE RIESGOS'!$AF203),"")</f>
        <v/>
      </c>
      <c r="BH112" s="368" t="str">
        <f>IF(AND('MAPA DE RIESGOS'!$AP204="Baja",'MAPA DE RIESGOS'!$AR204="Moderado"),CONCATENATE("R",'MAPA DE RIESGOS'!$H204,"C",'MAPA DE RIESGOS'!$AF204),"")</f>
        <v/>
      </c>
      <c r="BI112" s="368" t="str">
        <f>IF(AND('MAPA DE RIESGOS'!$AP205="Baja",'MAPA DE RIESGOS'!$AR205="Moderado"),CONCATENATE("R",'MAPA DE RIESGOS'!$H205,"C",'MAPA DE RIESGOS'!$AF205),"")</f>
        <v/>
      </c>
      <c r="BJ112" s="368" t="str">
        <f>IF(AND('MAPA DE RIESGOS'!$AP206="Baja",'MAPA DE RIESGOS'!$AR206="Moderado"),CONCATENATE("R",'MAPA DE RIESGOS'!$H206,"C",'MAPA DE RIESGOS'!$AF206),"")</f>
        <v/>
      </c>
      <c r="BK112" s="369" t="str">
        <f>IF(AND('MAPA DE RIESGOS'!$AP207="Baja",'MAPA DE RIESGOS'!$AR207="Moderado"),CONCATENATE("R",'MAPA DE RIESGOS'!$H207,"C",'MAPA DE RIESGOS'!$AF207),"")</f>
        <v/>
      </c>
      <c r="BL112" s="355" t="str">
        <f>IF(AND('MAPA DE RIESGOS'!$AP190="Baja",'MAPA DE RIESGOS'!$AR190="Mayor"),CONCATENATE("R",'MAPA DE RIESGOS'!$H190,"C",'MAPA DE RIESGOS'!$AF190),"")</f>
        <v/>
      </c>
      <c r="BM112" s="355" t="str">
        <f>IF(AND('MAPA DE RIESGOS'!$AP191="Baja",'MAPA DE RIESGOS'!$AR191="Mayor"),CONCATENATE("R",'MAPA DE RIESGOS'!$H191,"C",'MAPA DE RIESGOS'!$AF191),"")</f>
        <v/>
      </c>
      <c r="BN112" s="355" t="str">
        <f>IF(AND('MAPA DE RIESGOS'!$AP192="Baja",'MAPA DE RIESGOS'!$AR192="Mayor"),CONCATENATE("R",'MAPA DE RIESGOS'!$H192,"C",'MAPA DE RIESGOS'!$AF192),"")</f>
        <v/>
      </c>
      <c r="BO112" s="355" t="str">
        <f>IF(AND('MAPA DE RIESGOS'!$AP193="Baja",'MAPA DE RIESGOS'!$AR193="Mayor"),CONCATENATE("R",'MAPA DE RIESGOS'!$H193,"C",'MAPA DE RIESGOS'!$AF193),"")</f>
        <v/>
      </c>
      <c r="BP112" s="355" t="str">
        <f>IF(AND('MAPA DE RIESGOS'!$AP194="Baja",'MAPA DE RIESGOS'!$AR194="Mayor"),CONCATENATE("R",'MAPA DE RIESGOS'!$H194,"C",'MAPA DE RIESGOS'!$AF194),"")</f>
        <v/>
      </c>
      <c r="BQ112" s="355" t="str">
        <f>IF(AND('MAPA DE RIESGOS'!$AP195="Baja",'MAPA DE RIESGOS'!$AR195="Mayor"),CONCATENATE("R",'MAPA DE RIESGOS'!$H195,"C",'MAPA DE RIESGOS'!$AF195),"")</f>
        <v/>
      </c>
      <c r="BR112" s="355" t="str">
        <f>IF(AND('MAPA DE RIESGOS'!$AP196="Baja",'MAPA DE RIESGOS'!$AR196="Mayor"),CONCATENATE("R",'MAPA DE RIESGOS'!$H196,"C",'MAPA DE RIESGOS'!$AF196),"")</f>
        <v/>
      </c>
      <c r="BS112" s="355" t="str">
        <f>IF(AND('MAPA DE RIESGOS'!$AP197="Baja",'MAPA DE RIESGOS'!$AR197="Mayor"),CONCATENATE("R",'MAPA DE RIESGOS'!$H197,"C",'MAPA DE RIESGOS'!$AF197),"")</f>
        <v/>
      </c>
      <c r="BT112" s="355" t="str">
        <f>IF(AND('MAPA DE RIESGOS'!$AP198="Baja",'MAPA DE RIESGOS'!$AR198="Mayor"),CONCATENATE("R",'MAPA DE RIESGOS'!$H198,"C",'MAPA DE RIESGOS'!$AF198),"")</f>
        <v/>
      </c>
      <c r="BU112" s="355" t="str">
        <f>IF(AND('MAPA DE RIESGOS'!$AP199="Baja",'MAPA DE RIESGOS'!$AR199="Mayor"),CONCATENATE("R",'MAPA DE RIESGOS'!$H199,"C",'MAPA DE RIESGOS'!$AF199),"")</f>
        <v/>
      </c>
      <c r="BV112" s="355" t="str">
        <f>IF(AND('MAPA DE RIESGOS'!$AP200="Baja",'MAPA DE RIESGOS'!$AR200="Mayor"),CONCATENATE("R",'MAPA DE RIESGOS'!$H200,"C",'MAPA DE RIESGOS'!$AF200),"")</f>
        <v/>
      </c>
      <c r="BW112" s="355" t="str">
        <f>IF(AND('MAPA DE RIESGOS'!$AP201="Baja",'MAPA DE RIESGOS'!$AR201="Mayor"),CONCATENATE("R",'MAPA DE RIESGOS'!$H201,"C",'MAPA DE RIESGOS'!$AF201),"")</f>
        <v/>
      </c>
      <c r="BX112" s="355" t="str">
        <f>IF(AND('MAPA DE RIESGOS'!$AP202="Baja",'MAPA DE RIESGOS'!$AR202="Mayor"),CONCATENATE("R",'MAPA DE RIESGOS'!$H202,"C",'MAPA DE RIESGOS'!$AF202),"")</f>
        <v/>
      </c>
      <c r="BY112" s="355" t="str">
        <f>IF(AND('MAPA DE RIESGOS'!$AP203="Baja",'MAPA DE RIESGOS'!$AR203="Mayor"),CONCATENATE("R",'MAPA DE RIESGOS'!$H203,"C",'MAPA DE RIESGOS'!$AF203),"")</f>
        <v/>
      </c>
      <c r="BZ112" s="355" t="str">
        <f>IF(AND('MAPA DE RIESGOS'!$AP204="Baja",'MAPA DE RIESGOS'!$AR204="Mayor"),CONCATENATE("R",'MAPA DE RIESGOS'!$H204,"C",'MAPA DE RIESGOS'!$AF204),"")</f>
        <v/>
      </c>
      <c r="CA112" s="355" t="str">
        <f>IF(AND('MAPA DE RIESGOS'!$AP205="Baja",'MAPA DE RIESGOS'!$AR205="Mayor"),CONCATENATE("R",'MAPA DE RIESGOS'!$H205,"C",'MAPA DE RIESGOS'!$AF205),"")</f>
        <v/>
      </c>
      <c r="CB112" s="355" t="str">
        <f>IF(AND('MAPA DE RIESGOS'!$AP206="Baja",'MAPA DE RIESGOS'!$AR206="Mayor"),CONCATENATE("R",'MAPA DE RIESGOS'!$H206,"C",'MAPA DE RIESGOS'!$AF206),"")</f>
        <v/>
      </c>
      <c r="CC112" s="356" t="str">
        <f>IF(AND('MAPA DE RIESGOS'!$AP207="Baja",'MAPA DE RIESGOS'!$AR207="Mayor"),CONCATENATE("R",'MAPA DE RIESGOS'!$H207,"C",'MAPA DE RIESGOS'!$AF207),"")</f>
        <v/>
      </c>
      <c r="CD112" s="357" t="str">
        <f>IF(AND('MAPA DE RIESGOS'!$AP190="Baja",'MAPA DE RIESGOS'!$AR190="Catastrófico"),CONCATENATE("R",'MAPA DE RIESGOS'!$H190,"C",'MAPA DE RIESGOS'!$AF190),"")</f>
        <v/>
      </c>
      <c r="CE112" s="357" t="str">
        <f>IF(AND('MAPA DE RIESGOS'!$AP191="Baja",'MAPA DE RIESGOS'!$AR191="Catastrófico"),CONCATENATE("R",'MAPA DE RIESGOS'!$H191,"C",'MAPA DE RIESGOS'!$AF191),"")</f>
        <v/>
      </c>
      <c r="CF112" s="357" t="str">
        <f>IF(AND('MAPA DE RIESGOS'!$AP192="Baja",'MAPA DE RIESGOS'!$AR192="Catastrófico"),CONCATENATE("R",'MAPA DE RIESGOS'!$H192,"C",'MAPA DE RIESGOS'!$AF192),"")</f>
        <v/>
      </c>
      <c r="CG112" s="357" t="str">
        <f>IF(AND('MAPA DE RIESGOS'!$AP193="Baja",'MAPA DE RIESGOS'!$AR193="Catastrófico"),CONCATENATE("R",'MAPA DE RIESGOS'!$H193,"C",'MAPA DE RIESGOS'!$AF193),"")</f>
        <v/>
      </c>
      <c r="CH112" s="357" t="str">
        <f>IF(AND('MAPA DE RIESGOS'!$AP194="Baja",'MAPA DE RIESGOS'!$AR194="Catastrófico"),CONCATENATE("R",'MAPA DE RIESGOS'!$H194,"C",'MAPA DE RIESGOS'!$AF194),"")</f>
        <v/>
      </c>
      <c r="CI112" s="357" t="str">
        <f>IF(AND('MAPA DE RIESGOS'!$AP195="Baja",'MAPA DE RIESGOS'!$AR195="Catastrófico"),CONCATENATE("R",'MAPA DE RIESGOS'!$H195,"C",'MAPA DE RIESGOS'!$AF195),"")</f>
        <v/>
      </c>
      <c r="CJ112" s="357" t="str">
        <f>IF(AND('MAPA DE RIESGOS'!$AP196="Baja",'MAPA DE RIESGOS'!$AR196="Catastrófico"),CONCATENATE("R",'MAPA DE RIESGOS'!$H196,"C",'MAPA DE RIESGOS'!$AF196),"")</f>
        <v/>
      </c>
      <c r="CK112" s="357" t="str">
        <f>IF(AND('MAPA DE RIESGOS'!$AP197="Baja",'MAPA DE RIESGOS'!$AR197="Catastrófico"),CONCATENATE("R",'MAPA DE RIESGOS'!$H197,"C",'MAPA DE RIESGOS'!$AF197),"")</f>
        <v/>
      </c>
      <c r="CL112" s="357" t="str">
        <f>IF(AND('MAPA DE RIESGOS'!$AP198="Baja",'MAPA DE RIESGOS'!$AR198="Catastrófico"),CONCATENATE("R",'MAPA DE RIESGOS'!$H198,"C",'MAPA DE RIESGOS'!$AF198),"")</f>
        <v/>
      </c>
      <c r="CM112" s="357" t="str">
        <f>IF(AND('MAPA DE RIESGOS'!$AP199="Baja",'MAPA DE RIESGOS'!$AR199="Catastrófico"),CONCATENATE("R",'MAPA DE RIESGOS'!$H199,"C",'MAPA DE RIESGOS'!$AF199),"")</f>
        <v/>
      </c>
      <c r="CN112" s="357" t="str">
        <f>IF(AND('MAPA DE RIESGOS'!$AP200="Baja",'MAPA DE RIESGOS'!$AR200="Catastrófico"),CONCATENATE("R",'MAPA DE RIESGOS'!$H200,"C",'MAPA DE RIESGOS'!$AF200),"")</f>
        <v/>
      </c>
      <c r="CO112" s="357" t="str">
        <f>IF(AND('MAPA DE RIESGOS'!$AP201="Baja",'MAPA DE RIESGOS'!$AR201="Catastrófico"),CONCATENATE("R",'MAPA DE RIESGOS'!$H201,"C",'MAPA DE RIESGOS'!$AF201),"")</f>
        <v/>
      </c>
      <c r="CP112" s="357" t="str">
        <f>IF(AND('MAPA DE RIESGOS'!$AP202="Baja",'MAPA DE RIESGOS'!$AR202="Catastrófico"),CONCATENATE("R",'MAPA DE RIESGOS'!$H202,"C",'MAPA DE RIESGOS'!$AF202),"")</f>
        <v/>
      </c>
      <c r="CQ112" s="357" t="str">
        <f>IF(AND('MAPA DE RIESGOS'!$AP203="Baja",'MAPA DE RIESGOS'!$AR203="Catastrófico"),CONCATENATE("R",'MAPA DE RIESGOS'!$H203,"C",'MAPA DE RIESGOS'!$AF203),"")</f>
        <v/>
      </c>
      <c r="CR112" s="357" t="str">
        <f>IF(AND('MAPA DE RIESGOS'!$AP204="Baja",'MAPA DE RIESGOS'!$AR204="Catastrófico"),CONCATENATE("R",'MAPA DE RIESGOS'!$H204,"C",'MAPA DE RIESGOS'!$AF204),"")</f>
        <v/>
      </c>
      <c r="CS112" s="357" t="str">
        <f>IF(AND('MAPA DE RIESGOS'!$AP205="Baja",'MAPA DE RIESGOS'!$AR205="Catastrófico"),CONCATENATE("R",'MAPA DE RIESGOS'!$H205,"C",'MAPA DE RIESGOS'!$AF205),"")</f>
        <v/>
      </c>
      <c r="CT112" s="357" t="str">
        <f>IF(AND('MAPA DE RIESGOS'!$AP206="Baja",'MAPA DE RIESGOS'!$AR206="Catastrófico"),CONCATENATE("R",'MAPA DE RIESGOS'!$H206,"C",'MAPA DE RIESGOS'!$AF206),"")</f>
        <v/>
      </c>
      <c r="CU112" s="358" t="str">
        <f>IF(AND('MAPA DE RIESGOS'!$AP207="Baja",'MAPA DE RIESGOS'!$AR207="Catastrófico"),CONCATENATE("R",'MAPA DE RIESGOS'!$H207,"C",'MAPA DE RIESGOS'!$AF207),"")</f>
        <v/>
      </c>
      <c r="CV112" s="67"/>
      <c r="CW112" s="896"/>
      <c r="CX112" s="896"/>
      <c r="CY112" s="896"/>
      <c r="CZ112" s="896"/>
      <c r="DA112" s="896"/>
      <c r="DB112" s="896"/>
    </row>
    <row r="113" spans="2:106" ht="32.5" customHeight="1">
      <c r="B113" s="893"/>
      <c r="C113" s="893"/>
      <c r="D113" s="894"/>
      <c r="E113" s="882"/>
      <c r="F113" s="883"/>
      <c r="G113" s="883"/>
      <c r="H113" s="883"/>
      <c r="I113" s="884"/>
      <c r="J113" s="376" t="str">
        <f>IF(AND('MAPA DE RIESGOS'!$AP208="Baja",'MAPA DE RIESGOS'!$AR208="Leve"),CONCATENATE("R",'MAPA DE RIESGOS'!$H208,"C",'MAPA DE RIESGOS'!$AF208),"")</f>
        <v/>
      </c>
      <c r="K113" s="377" t="str">
        <f>IF(AND('MAPA DE RIESGOS'!$AP209="Baja",'MAPA DE RIESGOS'!$AR209="Leve"),CONCATENATE("R",'MAPA DE RIESGOS'!$H209,"C",'MAPA DE RIESGOS'!$AF209),"")</f>
        <v/>
      </c>
      <c r="L113" s="377" t="str">
        <f>IF(AND('MAPA DE RIESGOS'!$AP210="Baja",'MAPA DE RIESGOS'!$AR210="Leve"),CONCATENATE("R",'MAPA DE RIESGOS'!$H210,"C",'MAPA DE RIESGOS'!$AF210),"")</f>
        <v/>
      </c>
      <c r="M113" s="377" t="str">
        <f>IF(AND('MAPA DE RIESGOS'!$AP211="Baja",'MAPA DE RIESGOS'!$AR211="Leve"),CONCATENATE("R",'MAPA DE RIESGOS'!$H211,"C",'MAPA DE RIESGOS'!$AF211),"")</f>
        <v/>
      </c>
      <c r="N113" s="377" t="str">
        <f>IF(AND('MAPA DE RIESGOS'!$AP212="Baja",'MAPA DE RIESGOS'!$AR212="Leve"),CONCATENATE("R",'MAPA DE RIESGOS'!$H212,"C",'MAPA DE RIESGOS'!$AF212),"")</f>
        <v/>
      </c>
      <c r="O113" s="377" t="str">
        <f>IF(AND('MAPA DE RIESGOS'!$AP213="Baja",'MAPA DE RIESGOS'!$AR213="Leve"),CONCATENATE("R",'MAPA DE RIESGOS'!$H213,"C",'MAPA DE RIESGOS'!$AF213),"")</f>
        <v/>
      </c>
      <c r="P113" s="377" t="str">
        <f>IF(AND('MAPA DE RIESGOS'!$AP214="Baja",'MAPA DE RIESGOS'!$AR214="Leve"),CONCATENATE("R",'MAPA DE RIESGOS'!$H214,"C",'MAPA DE RIESGOS'!$AF214),"")</f>
        <v/>
      </c>
      <c r="Q113" s="377" t="str">
        <f>IF(AND('MAPA DE RIESGOS'!$AP215="Baja",'MAPA DE RIESGOS'!$AR215="Leve"),CONCATENATE("R",'MAPA DE RIESGOS'!$H215,"C",'MAPA DE RIESGOS'!$AF215),"")</f>
        <v/>
      </c>
      <c r="R113" s="377" t="str">
        <f>IF(AND('MAPA DE RIESGOS'!$AP216="Baja",'MAPA DE RIESGOS'!$AR216="Leve"),CONCATENATE("R",'MAPA DE RIESGOS'!$H216,"C",'MAPA DE RIESGOS'!$AF216),"")</f>
        <v/>
      </c>
      <c r="S113" s="377" t="str">
        <f>IF(AND('MAPA DE RIESGOS'!$AP217="Baja",'MAPA DE RIESGOS'!$AR217="Leve"),CONCATENATE("R",'MAPA DE RIESGOS'!$H217,"C",'MAPA DE RIESGOS'!$AF217),"")</f>
        <v/>
      </c>
      <c r="T113" s="377" t="str">
        <f>IF(AND('MAPA DE RIESGOS'!$AP218="Baja",'MAPA DE RIESGOS'!$AR218="Leve"),CONCATENATE("R",'MAPA DE RIESGOS'!$H218,"C",'MAPA DE RIESGOS'!$AF218),"")</f>
        <v/>
      </c>
      <c r="U113" s="377" t="str">
        <f>IF(AND('MAPA DE RIESGOS'!$AP219="Baja",'MAPA DE RIESGOS'!$AR219="Leve"),CONCATENATE("R",'MAPA DE RIESGOS'!$H219,"C",'MAPA DE RIESGOS'!$AF219),"")</f>
        <v/>
      </c>
      <c r="V113" s="377" t="str">
        <f>IF(AND('MAPA DE RIESGOS'!$AP220="Baja",'MAPA DE RIESGOS'!$AR220="Leve"),CONCATENATE("R",'MAPA DE RIESGOS'!$H220,"C",'MAPA DE RIESGOS'!$AF220),"")</f>
        <v/>
      </c>
      <c r="W113" s="377" t="str">
        <f>IF(AND('MAPA DE RIESGOS'!$AP221="Baja",'MAPA DE RIESGOS'!$AR221="Leve"),CONCATENATE("R",'MAPA DE RIESGOS'!$H221,"C",'MAPA DE RIESGOS'!$AF221),"")</f>
        <v/>
      </c>
      <c r="X113" s="377" t="str">
        <f>IF(AND('MAPA DE RIESGOS'!$AP222="Baja",'MAPA DE RIESGOS'!$AR222="Leve"),CONCATENATE("R",'MAPA DE RIESGOS'!$H222,"C",'MAPA DE RIESGOS'!$AF222),"")</f>
        <v/>
      </c>
      <c r="Y113" s="377" t="str">
        <f>IF(AND('MAPA DE RIESGOS'!$AP223="Baja",'MAPA DE RIESGOS'!$AR223="Leve"),CONCATENATE("R",'MAPA DE RIESGOS'!$H223,"C",'MAPA DE RIESGOS'!$AF223),"")</f>
        <v/>
      </c>
      <c r="Z113" s="377" t="str">
        <f>IF(AND('MAPA DE RIESGOS'!$AP224="Baja",'MAPA DE RIESGOS'!$AR224="Leve"),CONCATENATE("R",'MAPA DE RIESGOS'!$H224,"C",'MAPA DE RIESGOS'!$AF224),"")</f>
        <v/>
      </c>
      <c r="AA113" s="378" t="str">
        <f>IF(AND('MAPA DE RIESGOS'!$AP225="Baja",'MAPA DE RIESGOS'!$AR225="Leve"),CONCATENATE("R",'MAPA DE RIESGOS'!$H225,"C",'MAPA DE RIESGOS'!$AF225),"")</f>
        <v/>
      </c>
      <c r="AB113" s="367" t="str">
        <f>IF(AND('MAPA DE RIESGOS'!$AP208="Baja",'MAPA DE RIESGOS'!$AR208="Menor"),CONCATENATE("R",'MAPA DE RIESGOS'!$H208,"C",'MAPA DE RIESGOS'!$AF208),"")</f>
        <v>R33C1</v>
      </c>
      <c r="AC113" s="368" t="str">
        <f>IF(AND('MAPA DE RIESGOS'!$AP209="Baja",'MAPA DE RIESGOS'!$AR209="Menor"),CONCATENATE("R",'MAPA DE RIESGOS'!$H209,"C",'MAPA DE RIESGOS'!$AF209),"")</f>
        <v>R33C2</v>
      </c>
      <c r="AD113" s="368" t="str">
        <f>IF(AND('MAPA DE RIESGOS'!$AP210="Baja",'MAPA DE RIESGOS'!$AR210="Menor"),CONCATENATE("R",'MAPA DE RIESGOS'!$H210,"C",'MAPA DE RIESGOS'!$AF210),"")</f>
        <v/>
      </c>
      <c r="AE113" s="368" t="str">
        <f>IF(AND('MAPA DE RIESGOS'!$AP211="Baja",'MAPA DE RIESGOS'!$AR211="Menor"),CONCATENATE("R",'MAPA DE RIESGOS'!$H211,"C",'MAPA DE RIESGOS'!$AF211),"")</f>
        <v/>
      </c>
      <c r="AF113" s="368" t="str">
        <f>IF(AND('MAPA DE RIESGOS'!$AP212="Baja",'MAPA DE RIESGOS'!$AR212="Menor"),CONCATENATE("R",'MAPA DE RIESGOS'!$H212,"C",'MAPA DE RIESGOS'!$AF212),"")</f>
        <v/>
      </c>
      <c r="AG113" s="368" t="str">
        <f>IF(AND('MAPA DE RIESGOS'!$AP213="Baja",'MAPA DE RIESGOS'!$AR213="Menor"),CONCATENATE("R",'MAPA DE RIESGOS'!$H213,"C",'MAPA DE RIESGOS'!$AF213),"")</f>
        <v/>
      </c>
      <c r="AH113" s="368" t="str">
        <f>IF(AND('MAPA DE RIESGOS'!$AP214="Baja",'MAPA DE RIESGOS'!$AR214="Menor"),CONCATENATE("R",'MAPA DE RIESGOS'!$H214,"C",'MAPA DE RIESGOS'!$AF214),"")</f>
        <v/>
      </c>
      <c r="AI113" s="368" t="str">
        <f>IF(AND('MAPA DE RIESGOS'!$AP215="Baja",'MAPA DE RIESGOS'!$AR215="Menor"),CONCATENATE("R",'MAPA DE RIESGOS'!$H215,"C",'MAPA DE RIESGOS'!$AF215),"")</f>
        <v/>
      </c>
      <c r="AJ113" s="368" t="str">
        <f>IF(AND('MAPA DE RIESGOS'!$AP216="Baja",'MAPA DE RIESGOS'!$AR216="Menor"),CONCATENATE("R",'MAPA DE RIESGOS'!$H216,"C",'MAPA DE RIESGOS'!$AF216),"")</f>
        <v/>
      </c>
      <c r="AK113" s="368" t="str">
        <f>IF(AND('MAPA DE RIESGOS'!$AP217="Baja",'MAPA DE RIESGOS'!$AR217="Menor"),CONCATENATE("R",'MAPA DE RIESGOS'!$H217,"C",'MAPA DE RIESGOS'!$AF217),"")</f>
        <v/>
      </c>
      <c r="AL113" s="368" t="str">
        <f>IF(AND('MAPA DE RIESGOS'!$AP218="Baja",'MAPA DE RIESGOS'!$AR218="Menor"),CONCATENATE("R",'MAPA DE RIESGOS'!$H218,"C",'MAPA DE RIESGOS'!$AF218),"")</f>
        <v/>
      </c>
      <c r="AM113" s="368" t="str">
        <f>IF(AND('MAPA DE RIESGOS'!$AP219="Baja",'MAPA DE RIESGOS'!$AR219="Menor"),CONCATENATE("R",'MAPA DE RIESGOS'!$H219,"C",'MAPA DE RIESGOS'!$AF219),"")</f>
        <v/>
      </c>
      <c r="AN113" s="368" t="str">
        <f>IF(AND('MAPA DE RIESGOS'!$AP220="Baja",'MAPA DE RIESGOS'!$AR220="Menor"),CONCATENATE("R",'MAPA DE RIESGOS'!$H220,"C",'MAPA DE RIESGOS'!$AF220),"")</f>
        <v/>
      </c>
      <c r="AO113" s="368" t="str">
        <f>IF(AND('MAPA DE RIESGOS'!$AP221="Baja",'MAPA DE RIESGOS'!$AR221="Menor"),CONCATENATE("R",'MAPA DE RIESGOS'!$H221,"C",'MAPA DE RIESGOS'!$AF221),"")</f>
        <v/>
      </c>
      <c r="AP113" s="368" t="str">
        <f>IF(AND('MAPA DE RIESGOS'!$AP222="Baja",'MAPA DE RIESGOS'!$AR222="Menor"),CONCATENATE("R",'MAPA DE RIESGOS'!$H222,"C",'MAPA DE RIESGOS'!$AF222),"")</f>
        <v/>
      </c>
      <c r="AQ113" s="368" t="str">
        <f>IF(AND('MAPA DE RIESGOS'!$AP223="Baja",'MAPA DE RIESGOS'!$AR223="Menor"),CONCATENATE("R",'MAPA DE RIESGOS'!$H223,"C",'MAPA DE RIESGOS'!$AF223),"")</f>
        <v/>
      </c>
      <c r="AR113" s="368" t="str">
        <f>IF(AND('MAPA DE RIESGOS'!$AP224="Baja",'MAPA DE RIESGOS'!$AR224="Menor"),CONCATENATE("R",'MAPA DE RIESGOS'!$H224,"C",'MAPA DE RIESGOS'!$AF224),"")</f>
        <v/>
      </c>
      <c r="AS113" s="368" t="str">
        <f>IF(AND('MAPA DE RIESGOS'!$AP225="Baja",'MAPA DE RIESGOS'!$AR225="Menor"),CONCATENATE("R",'MAPA DE RIESGOS'!$H225,"C",'MAPA DE RIESGOS'!$AF225),"")</f>
        <v/>
      </c>
      <c r="AT113" s="367" t="str">
        <f>IF(AND('MAPA DE RIESGOS'!$AP208="Baja",'MAPA DE RIESGOS'!$AR208="Moderado"),CONCATENATE("R",'MAPA DE RIESGOS'!$H208,"C",'MAPA DE RIESGOS'!$AF208),"")</f>
        <v/>
      </c>
      <c r="AU113" s="368" t="str">
        <f>IF(AND('MAPA DE RIESGOS'!$AP209="Baja",'MAPA DE RIESGOS'!$AR209="Moderado"),CONCATENATE("R",'MAPA DE RIESGOS'!$H209,"C",'MAPA DE RIESGOS'!$AF209),"")</f>
        <v/>
      </c>
      <c r="AV113" s="368" t="str">
        <f>IF(AND('MAPA DE RIESGOS'!$AP210="Baja",'MAPA DE RIESGOS'!$AR210="Moderado"),CONCATENATE("R",'MAPA DE RIESGOS'!$H210,"C",'MAPA DE RIESGOS'!$AF210),"")</f>
        <v/>
      </c>
      <c r="AW113" s="368" t="str">
        <f>IF(AND('MAPA DE RIESGOS'!$AP211="Baja",'MAPA DE RIESGOS'!$AR211="Moderado"),CONCATENATE("R",'MAPA DE RIESGOS'!$H211,"C",'MAPA DE RIESGOS'!$AF211),"")</f>
        <v/>
      </c>
      <c r="AX113" s="368" t="str">
        <f>IF(AND('MAPA DE RIESGOS'!$AP212="Baja",'MAPA DE RIESGOS'!$AR212="Moderado"),CONCATENATE("R",'MAPA DE RIESGOS'!$H212,"C",'MAPA DE RIESGOS'!$AF212),"")</f>
        <v/>
      </c>
      <c r="AY113" s="368" t="str">
        <f>IF(AND('MAPA DE RIESGOS'!$AP213="Baja",'MAPA DE RIESGOS'!$AR213="Moderado"),CONCATENATE("R",'MAPA DE RIESGOS'!$H213,"C",'MAPA DE RIESGOS'!$AF213),"")</f>
        <v/>
      </c>
      <c r="AZ113" s="368" t="str">
        <f>IF(AND('MAPA DE RIESGOS'!$AP214="Baja",'MAPA DE RIESGOS'!$AR214="Moderado"),CONCATENATE("R",'MAPA DE RIESGOS'!$H214,"C",'MAPA DE RIESGOS'!$AF214),"")</f>
        <v>R34C1</v>
      </c>
      <c r="BA113" s="368" t="str">
        <f>IF(AND('MAPA DE RIESGOS'!$AP215="Baja",'MAPA DE RIESGOS'!$AR215="Moderado"),CONCATENATE("R",'MAPA DE RIESGOS'!$H215,"C",'MAPA DE RIESGOS'!$AF215),"")</f>
        <v/>
      </c>
      <c r="BB113" s="368" t="str">
        <f>IF(AND('MAPA DE RIESGOS'!$AP216="Baja",'MAPA DE RIESGOS'!$AR216="Moderado"),CONCATENATE("R",'MAPA DE RIESGOS'!$H216,"C",'MAPA DE RIESGOS'!$AF216),"")</f>
        <v/>
      </c>
      <c r="BC113" s="368" t="str">
        <f>IF(AND('MAPA DE RIESGOS'!$AP217="Baja",'MAPA DE RIESGOS'!$AR217="Moderado"),CONCATENATE("R",'MAPA DE RIESGOS'!$H217,"C",'MAPA DE RIESGOS'!$AF217),"")</f>
        <v/>
      </c>
      <c r="BD113" s="368" t="str">
        <f>IF(AND('MAPA DE RIESGOS'!$AP218="Baja",'MAPA DE RIESGOS'!$AR218="Moderado"),CONCATENATE("R",'MAPA DE RIESGOS'!$H218,"C",'MAPA DE RIESGOS'!$AF218),"")</f>
        <v/>
      </c>
      <c r="BE113" s="368" t="str">
        <f>IF(AND('MAPA DE RIESGOS'!$AP219="Baja",'MAPA DE RIESGOS'!$AR219="Moderado"),CONCATENATE("R",'MAPA DE RIESGOS'!$H219,"C",'MAPA DE RIESGOS'!$AF219),"")</f>
        <v/>
      </c>
      <c r="BF113" s="368" t="str">
        <f>IF(AND('MAPA DE RIESGOS'!$AP220="Baja",'MAPA DE RIESGOS'!$AR220="Moderado"),CONCATENATE("R",'MAPA DE RIESGOS'!$H220,"C",'MAPA DE RIESGOS'!$AF220),"")</f>
        <v/>
      </c>
      <c r="BG113" s="368" t="str">
        <f>IF(AND('MAPA DE RIESGOS'!$AP221="Baja",'MAPA DE RIESGOS'!$AR221="Moderado"),CONCATENATE("R",'MAPA DE RIESGOS'!$H221,"C",'MAPA DE RIESGOS'!$AF221),"")</f>
        <v/>
      </c>
      <c r="BH113" s="368" t="str">
        <f>IF(AND('MAPA DE RIESGOS'!$AP222="Baja",'MAPA DE RIESGOS'!$AR222="Moderado"),CONCATENATE("R",'MAPA DE RIESGOS'!$H222,"C",'MAPA DE RIESGOS'!$AF222),"")</f>
        <v/>
      </c>
      <c r="BI113" s="368" t="str">
        <f>IF(AND('MAPA DE RIESGOS'!$AP223="Baja",'MAPA DE RIESGOS'!$AR223="Moderado"),CONCATENATE("R",'MAPA DE RIESGOS'!$H223,"C",'MAPA DE RIESGOS'!$AF223),"")</f>
        <v/>
      </c>
      <c r="BJ113" s="368" t="str">
        <f>IF(AND('MAPA DE RIESGOS'!$AP224="Baja",'MAPA DE RIESGOS'!$AR224="Moderado"),CONCATENATE("R",'MAPA DE RIESGOS'!$H224,"C",'MAPA DE RIESGOS'!$AF224),"")</f>
        <v/>
      </c>
      <c r="BK113" s="369" t="str">
        <f>IF(AND('MAPA DE RIESGOS'!$AP225="Baja",'MAPA DE RIESGOS'!$AR225="Moderado"),CONCATENATE("R",'MAPA DE RIESGOS'!$H225,"C",'MAPA DE RIESGOS'!$AF225),"")</f>
        <v/>
      </c>
      <c r="BL113" s="355" t="str">
        <f>IF(AND('MAPA DE RIESGOS'!$AP208="Baja",'MAPA DE RIESGOS'!$AR208="Mayor"),CONCATENATE("R",'MAPA DE RIESGOS'!$H208,"C",'MAPA DE RIESGOS'!$AF208),"")</f>
        <v/>
      </c>
      <c r="BM113" s="355" t="str">
        <f>IF(AND('MAPA DE RIESGOS'!$AP209="Baja",'MAPA DE RIESGOS'!$AR209="Mayor"),CONCATENATE("R",'MAPA DE RIESGOS'!$H209,"C",'MAPA DE RIESGOS'!$AF209),"")</f>
        <v/>
      </c>
      <c r="BN113" s="355" t="str">
        <f>IF(AND('MAPA DE RIESGOS'!$AP210="Baja",'MAPA DE RIESGOS'!$AR210="Mayor"),CONCATENATE("R",'MAPA DE RIESGOS'!$H210,"C",'MAPA DE RIESGOS'!$AF210),"")</f>
        <v/>
      </c>
      <c r="BO113" s="355" t="str">
        <f>IF(AND('MAPA DE RIESGOS'!$AP211="Baja",'MAPA DE RIESGOS'!$AR211="Mayor"),CONCATENATE("R",'MAPA DE RIESGOS'!$H211,"C",'MAPA DE RIESGOS'!$AF211),"")</f>
        <v/>
      </c>
      <c r="BP113" s="355" t="str">
        <f>IF(AND('MAPA DE RIESGOS'!$AP212="Baja",'MAPA DE RIESGOS'!$AR212="Mayor"),CONCATENATE("R",'MAPA DE RIESGOS'!$H212,"C",'MAPA DE RIESGOS'!$AF212),"")</f>
        <v/>
      </c>
      <c r="BQ113" s="355" t="str">
        <f>IF(AND('MAPA DE RIESGOS'!$AP213="Baja",'MAPA DE RIESGOS'!$AR213="Mayor"),CONCATENATE("R",'MAPA DE RIESGOS'!$H213,"C",'MAPA DE RIESGOS'!$AF213),"")</f>
        <v/>
      </c>
      <c r="BR113" s="355" t="str">
        <f>IF(AND('MAPA DE RIESGOS'!$AP214="Baja",'MAPA DE RIESGOS'!$AR214="Mayor"),CONCATENATE("R",'MAPA DE RIESGOS'!$H214,"C",'MAPA DE RIESGOS'!$AF214),"")</f>
        <v/>
      </c>
      <c r="BS113" s="355" t="str">
        <f>IF(AND('MAPA DE RIESGOS'!$AP215="Baja",'MAPA DE RIESGOS'!$AR215="Mayor"),CONCATENATE("R",'MAPA DE RIESGOS'!$H215,"C",'MAPA DE RIESGOS'!$AF215),"")</f>
        <v/>
      </c>
      <c r="BT113" s="355" t="str">
        <f>IF(AND('MAPA DE RIESGOS'!$AP216="Baja",'MAPA DE RIESGOS'!$AR216="Mayor"),CONCATENATE("R",'MAPA DE RIESGOS'!$H216,"C",'MAPA DE RIESGOS'!$AF216),"")</f>
        <v/>
      </c>
      <c r="BU113" s="355" t="str">
        <f>IF(AND('MAPA DE RIESGOS'!$AP217="Baja",'MAPA DE RIESGOS'!$AR217="Mayor"),CONCATENATE("R",'MAPA DE RIESGOS'!$H217,"C",'MAPA DE RIESGOS'!$AF217),"")</f>
        <v/>
      </c>
      <c r="BV113" s="355" t="str">
        <f>IF(AND('MAPA DE RIESGOS'!$AP218="Baja",'MAPA DE RIESGOS'!$AR218="Mayor"),CONCATENATE("R",'MAPA DE RIESGOS'!$H218,"C",'MAPA DE RIESGOS'!$AF218),"")</f>
        <v/>
      </c>
      <c r="BW113" s="355" t="str">
        <f>IF(AND('MAPA DE RIESGOS'!$AP219="Baja",'MAPA DE RIESGOS'!$AR219="Mayor"),CONCATENATE("R",'MAPA DE RIESGOS'!$H219,"C",'MAPA DE RIESGOS'!$AF219),"")</f>
        <v/>
      </c>
      <c r="BX113" s="355" t="str">
        <f>IF(AND('MAPA DE RIESGOS'!$AP220="Baja",'MAPA DE RIESGOS'!$AR220="Mayor"),CONCATENATE("R",'MAPA DE RIESGOS'!$H220,"C",'MAPA DE RIESGOS'!$AF220),"")</f>
        <v>R35C1</v>
      </c>
      <c r="BY113" s="355" t="str">
        <f>IF(AND('MAPA DE RIESGOS'!$AP221="Baja",'MAPA DE RIESGOS'!$AR221="Mayor"),CONCATENATE("R",'MAPA DE RIESGOS'!$H221,"C",'MAPA DE RIESGOS'!$AF221),"")</f>
        <v/>
      </c>
      <c r="BZ113" s="355" t="str">
        <f>IF(AND('MAPA DE RIESGOS'!$AP222="Baja",'MAPA DE RIESGOS'!$AR222="Mayor"),CONCATENATE("R",'MAPA DE RIESGOS'!$H222,"C",'MAPA DE RIESGOS'!$AF222),"")</f>
        <v/>
      </c>
      <c r="CA113" s="355" t="str">
        <f>IF(AND('MAPA DE RIESGOS'!$AP223="Baja",'MAPA DE RIESGOS'!$AR223="Mayor"),CONCATENATE("R",'MAPA DE RIESGOS'!$H223,"C",'MAPA DE RIESGOS'!$AF223),"")</f>
        <v/>
      </c>
      <c r="CB113" s="355" t="str">
        <f>IF(AND('MAPA DE RIESGOS'!$AP224="Baja",'MAPA DE RIESGOS'!$AR224="Mayor"),CONCATENATE("R",'MAPA DE RIESGOS'!$H224,"C",'MAPA DE RIESGOS'!$AF224),"")</f>
        <v/>
      </c>
      <c r="CC113" s="356" t="str">
        <f>IF(AND('MAPA DE RIESGOS'!$AP225="Baja",'MAPA DE RIESGOS'!$AR225="Mayor"),CONCATENATE("R",'MAPA DE RIESGOS'!$H225,"C",'MAPA DE RIESGOS'!$AF225),"")</f>
        <v/>
      </c>
      <c r="CD113" s="357" t="str">
        <f>IF(AND('MAPA DE RIESGOS'!$AP208="Baja",'MAPA DE RIESGOS'!$AR208="Catastrófico"),CONCATENATE("R",'MAPA DE RIESGOS'!$H208,"C",'MAPA DE RIESGOS'!$AF208),"")</f>
        <v/>
      </c>
      <c r="CE113" s="357" t="str">
        <f>IF(AND('MAPA DE RIESGOS'!$AP209="Baja",'MAPA DE RIESGOS'!$AR209="Catastrófico"),CONCATENATE("R",'MAPA DE RIESGOS'!$H209,"C",'MAPA DE RIESGOS'!$AF209),"")</f>
        <v/>
      </c>
      <c r="CF113" s="357" t="str">
        <f>IF(AND('MAPA DE RIESGOS'!$AP210="Baja",'MAPA DE RIESGOS'!$AR210="Catastrófico"),CONCATENATE("R",'MAPA DE RIESGOS'!$H210,"C",'MAPA DE RIESGOS'!$AF210),"")</f>
        <v/>
      </c>
      <c r="CG113" s="357" t="str">
        <f>IF(AND('MAPA DE RIESGOS'!$AP211="Baja",'MAPA DE RIESGOS'!$AR211="Catastrófico"),CONCATENATE("R",'MAPA DE RIESGOS'!$H211,"C",'MAPA DE RIESGOS'!$AF211),"")</f>
        <v/>
      </c>
      <c r="CH113" s="357" t="str">
        <f>IF(AND('MAPA DE RIESGOS'!$AP212="Baja",'MAPA DE RIESGOS'!$AR212="Catastrófico"),CONCATENATE("R",'MAPA DE RIESGOS'!$H212,"C",'MAPA DE RIESGOS'!$AF212),"")</f>
        <v/>
      </c>
      <c r="CI113" s="357" t="str">
        <f>IF(AND('MAPA DE RIESGOS'!$AP213="Baja",'MAPA DE RIESGOS'!$AR213="Catastrófico"),CONCATENATE("R",'MAPA DE RIESGOS'!$H213,"C",'MAPA DE RIESGOS'!$AF213),"")</f>
        <v/>
      </c>
      <c r="CJ113" s="357" t="str">
        <f>IF(AND('MAPA DE RIESGOS'!$AP214="Baja",'MAPA DE RIESGOS'!$AR214="Catastrófico"),CONCATENATE("R",'MAPA DE RIESGOS'!$H214,"C",'MAPA DE RIESGOS'!$AF214),"")</f>
        <v/>
      </c>
      <c r="CK113" s="357" t="str">
        <f>IF(AND('MAPA DE RIESGOS'!$AP215="Baja",'MAPA DE RIESGOS'!$AR215="Catastrófico"),CONCATENATE("R",'MAPA DE RIESGOS'!$H215,"C",'MAPA DE RIESGOS'!$AF215),"")</f>
        <v/>
      </c>
      <c r="CL113" s="357" t="str">
        <f>IF(AND('MAPA DE RIESGOS'!$AP216="Baja",'MAPA DE RIESGOS'!$AR216="Catastrófico"),CONCATENATE("R",'MAPA DE RIESGOS'!$H216,"C",'MAPA DE RIESGOS'!$AF216),"")</f>
        <v/>
      </c>
      <c r="CM113" s="357" t="str">
        <f>IF(AND('MAPA DE RIESGOS'!$AP217="Baja",'MAPA DE RIESGOS'!$AR217="Catastrófico"),CONCATENATE("R",'MAPA DE RIESGOS'!$H217,"C",'MAPA DE RIESGOS'!$AF217),"")</f>
        <v/>
      </c>
      <c r="CN113" s="357" t="str">
        <f>IF(AND('MAPA DE RIESGOS'!$AP218="Baja",'MAPA DE RIESGOS'!$AR218="Catastrófico"),CONCATENATE("R",'MAPA DE RIESGOS'!$H218,"C",'MAPA DE RIESGOS'!$AF218),"")</f>
        <v/>
      </c>
      <c r="CO113" s="357" t="str">
        <f>IF(AND('MAPA DE RIESGOS'!$AP219="Baja",'MAPA DE RIESGOS'!$AR219="Catastrófico"),CONCATENATE("R",'MAPA DE RIESGOS'!$H219,"C",'MAPA DE RIESGOS'!$AF219),"")</f>
        <v/>
      </c>
      <c r="CP113" s="357" t="str">
        <f>IF(AND('MAPA DE RIESGOS'!$AP220="Baja",'MAPA DE RIESGOS'!$AR220="Catastrófico"),CONCATENATE("R",'MAPA DE RIESGOS'!$H220,"C",'MAPA DE RIESGOS'!$AF220),"")</f>
        <v/>
      </c>
      <c r="CQ113" s="357" t="str">
        <f>IF(AND('MAPA DE RIESGOS'!$AP221="Baja",'MAPA DE RIESGOS'!$AR221="Catastrófico"),CONCATENATE("R",'MAPA DE RIESGOS'!$H221,"C",'MAPA DE RIESGOS'!$AF221),"")</f>
        <v/>
      </c>
      <c r="CR113" s="357" t="str">
        <f>IF(AND('MAPA DE RIESGOS'!$AP222="Baja",'MAPA DE RIESGOS'!$AR222="Catastrófico"),CONCATENATE("R",'MAPA DE RIESGOS'!$H222,"C",'MAPA DE RIESGOS'!$AF222),"")</f>
        <v/>
      </c>
      <c r="CS113" s="357" t="str">
        <f>IF(AND('MAPA DE RIESGOS'!$AP223="Baja",'MAPA DE RIESGOS'!$AR223="Catastrófico"),CONCATENATE("R",'MAPA DE RIESGOS'!$H223,"C",'MAPA DE RIESGOS'!$AF223),"")</f>
        <v/>
      </c>
      <c r="CT113" s="357" t="str">
        <f>IF(AND('MAPA DE RIESGOS'!$AP224="Baja",'MAPA DE RIESGOS'!$AR224="Catastrófico"),CONCATENATE("R",'MAPA DE RIESGOS'!$H224,"C",'MAPA DE RIESGOS'!$AF224),"")</f>
        <v/>
      </c>
      <c r="CU113" s="358" t="str">
        <f>IF(AND('MAPA DE RIESGOS'!$AP225="Baja",'MAPA DE RIESGOS'!$AR225="Catastrófico"),CONCATENATE("R",'MAPA DE RIESGOS'!$H225,"C",'MAPA DE RIESGOS'!$AF225),"")</f>
        <v/>
      </c>
      <c r="CV113" s="67"/>
      <c r="CW113" s="896"/>
      <c r="CX113" s="896"/>
      <c r="CY113" s="896"/>
      <c r="CZ113" s="896"/>
      <c r="DA113" s="896"/>
      <c r="DB113" s="896"/>
    </row>
    <row r="114" spans="2:106" ht="32.5" customHeight="1">
      <c r="B114" s="893"/>
      <c r="C114" s="893"/>
      <c r="D114" s="894"/>
      <c r="E114" s="882"/>
      <c r="F114" s="883"/>
      <c r="G114" s="883"/>
      <c r="H114" s="883"/>
      <c r="I114" s="884"/>
      <c r="J114" s="376" t="str">
        <f>IF(AND('MAPA DE RIESGOS'!$AP232="Baja",'MAPA DE RIESGOS'!$AR232="Leve"),CONCATENATE("R",'MAPA DE RIESGOS'!$H232,"C",'MAPA DE RIESGOS'!$AF232),"")</f>
        <v/>
      </c>
      <c r="K114" s="377" t="str">
        <f>IF(AND('MAPA DE RIESGOS'!$AP233="Baja",'MAPA DE RIESGOS'!$AR233="Leve"),CONCATENATE("R",'MAPA DE RIESGOS'!$H233,"C",'MAPA DE RIESGOS'!$AF233),"")</f>
        <v/>
      </c>
      <c r="L114" s="377" t="str">
        <f>IF(AND('MAPA DE RIESGOS'!$AP234="Baja",'MAPA DE RIESGOS'!$AR234="Leve"),CONCATENATE("R",'MAPA DE RIESGOS'!$H234,"C",'MAPA DE RIESGOS'!$AF234),"")</f>
        <v/>
      </c>
      <c r="M114" s="377" t="str">
        <f>IF(AND('MAPA DE RIESGOS'!$AP235="Baja",'MAPA DE RIESGOS'!$AR235="Leve"),CONCATENATE("R",'MAPA DE RIESGOS'!$H235,"C",'MAPA DE RIESGOS'!$AF235),"")</f>
        <v/>
      </c>
      <c r="N114" s="377" t="str">
        <f>IF(AND('MAPA DE RIESGOS'!$AP236="Baja",'MAPA DE RIESGOS'!$AR236="Leve"),CONCATENATE("R",'MAPA DE RIESGOS'!$H236,"C",'MAPA DE RIESGOS'!$AF236),"")</f>
        <v/>
      </c>
      <c r="O114" s="377" t="str">
        <f>IF(AND('MAPA DE RIESGOS'!$AP237="Baja",'MAPA DE RIESGOS'!$AR237="Leve"),CONCATENATE("R",'MAPA DE RIESGOS'!$H237,"C",'MAPA DE RIESGOS'!$AF237),"")</f>
        <v/>
      </c>
      <c r="P114" s="377" t="str">
        <f>IF(AND('MAPA DE RIESGOS'!$AP238="Baja",'MAPA DE RIESGOS'!$AR238="Leve"),CONCATENATE("R",'MAPA DE RIESGOS'!$H238,"C",'MAPA DE RIESGOS'!$AF238),"")</f>
        <v/>
      </c>
      <c r="Q114" s="377" t="str">
        <f>IF(AND('MAPA DE RIESGOS'!$AP239="Baja",'MAPA DE RIESGOS'!$AR239="Leve"),CONCATENATE("R",'MAPA DE RIESGOS'!$H239,"C",'MAPA DE RIESGOS'!$AF239),"")</f>
        <v/>
      </c>
      <c r="R114" s="377" t="str">
        <f>IF(AND('MAPA DE RIESGOS'!$AP240="Baja",'MAPA DE RIESGOS'!$AR240="Leve"),CONCATENATE("R",'MAPA DE RIESGOS'!$H240,"C",'MAPA DE RIESGOS'!$AF240),"")</f>
        <v/>
      </c>
      <c r="S114" s="377" t="str">
        <f>IF(AND('MAPA DE RIESGOS'!$AP241="Baja",'MAPA DE RIESGOS'!$AR241="Leve"),CONCATENATE("R",'MAPA DE RIESGOS'!$H241,"C",'MAPA DE RIESGOS'!$AF241),"")</f>
        <v/>
      </c>
      <c r="T114" s="377" t="str">
        <f>IF(AND('MAPA DE RIESGOS'!$AP242="Baja",'MAPA DE RIESGOS'!$AR242="Leve"),CONCATENATE("R",'MAPA DE RIESGOS'!$H242,"C",'MAPA DE RIESGOS'!$AF242),"")</f>
        <v/>
      </c>
      <c r="U114" s="377" t="str">
        <f>IF(AND('MAPA DE RIESGOS'!$AP243="Baja",'MAPA DE RIESGOS'!$AR243="Leve"),CONCATENATE("R",'MAPA DE RIESGOS'!$H243,"C",'MAPA DE RIESGOS'!$AF243),"")</f>
        <v/>
      </c>
      <c r="V114" s="377" t="str">
        <f>IF(AND('MAPA DE RIESGOS'!$AP244="Baja",'MAPA DE RIESGOS'!$AR244="Leve"),CONCATENATE("R",'MAPA DE RIESGOS'!$H244,"C",'MAPA DE RIESGOS'!$AF244),"")</f>
        <v/>
      </c>
      <c r="W114" s="377" t="str">
        <f>IF(AND('MAPA DE RIESGOS'!$AP245="Baja",'MAPA DE RIESGOS'!$AR245="Leve"),CONCATENATE("R",'MAPA DE RIESGOS'!$H245,"C",'MAPA DE RIESGOS'!$AF245),"")</f>
        <v/>
      </c>
      <c r="X114" s="377" t="str">
        <f>IF(AND('MAPA DE RIESGOS'!$AP246="Baja",'MAPA DE RIESGOS'!$AR246="Leve"),CONCATENATE("R",'MAPA DE RIESGOS'!$H246,"C",'MAPA DE RIESGOS'!$AF246),"")</f>
        <v/>
      </c>
      <c r="Y114" s="377" t="str">
        <f>IF(AND('MAPA DE RIESGOS'!$AP247="Baja",'MAPA DE RIESGOS'!$AR247="Leve"),CONCATENATE("R",'MAPA DE RIESGOS'!$H247,"C",'MAPA DE RIESGOS'!$AF247),"")</f>
        <v/>
      </c>
      <c r="Z114" s="377" t="str">
        <f>IF(AND('MAPA DE RIESGOS'!$AP248="Baja",'MAPA DE RIESGOS'!$AR248="Leve"),CONCATENATE("R",'MAPA DE RIESGOS'!$H248,"C",'MAPA DE RIESGOS'!$AF248),"")</f>
        <v/>
      </c>
      <c r="AA114" s="378" t="str">
        <f>IF(AND('MAPA DE RIESGOS'!$AP249="Baja",'MAPA DE RIESGOS'!$AR249="Leve"),CONCATENATE("R",'MAPA DE RIESGOS'!$H249,"C",'MAPA DE RIESGOS'!$AF249),"")</f>
        <v/>
      </c>
      <c r="AB114" s="367" t="str">
        <f>IF(AND('MAPA DE RIESGOS'!$AP232="Baja",'MAPA DE RIESGOS'!$AR232="Menor"),CONCATENATE("R",'MAPA DE RIESGOS'!$H232,"C",'MAPA DE RIESGOS'!$AF232),"")</f>
        <v/>
      </c>
      <c r="AC114" s="368" t="str">
        <f>IF(AND('MAPA DE RIESGOS'!$AP233="Baja",'MAPA DE RIESGOS'!$AR233="Menor"),CONCATENATE("R",'MAPA DE RIESGOS'!$H233,"C",'MAPA DE RIESGOS'!$AF233),"")</f>
        <v/>
      </c>
      <c r="AD114" s="368" t="str">
        <f>IF(AND('MAPA DE RIESGOS'!$AP234="Baja",'MAPA DE RIESGOS'!$AR234="Menor"),CONCATENATE("R",'MAPA DE RIESGOS'!$H234,"C",'MAPA DE RIESGOS'!$AF234),"")</f>
        <v/>
      </c>
      <c r="AE114" s="368" t="str">
        <f>IF(AND('MAPA DE RIESGOS'!$AP235="Baja",'MAPA DE RIESGOS'!$AR235="Menor"),CONCATENATE("R",'MAPA DE RIESGOS'!$H235,"C",'MAPA DE RIESGOS'!$AF235),"")</f>
        <v/>
      </c>
      <c r="AF114" s="368" t="str">
        <f>IF(AND('MAPA DE RIESGOS'!$AP236="Baja",'MAPA DE RIESGOS'!$AR236="Menor"),CONCATENATE("R",'MAPA DE RIESGOS'!$H236,"C",'MAPA DE RIESGOS'!$AF236),"")</f>
        <v/>
      </c>
      <c r="AG114" s="368" t="str">
        <f>IF(AND('MAPA DE RIESGOS'!$AP237="Baja",'MAPA DE RIESGOS'!$AR237="Menor"),CONCATENATE("R",'MAPA DE RIESGOS'!$H237,"C",'MAPA DE RIESGOS'!$AF237),"")</f>
        <v/>
      </c>
      <c r="AH114" s="368" t="str">
        <f>IF(AND('MAPA DE RIESGOS'!$AP238="Baja",'MAPA DE RIESGOS'!$AR238="Menor"),CONCATENATE("R",'MAPA DE RIESGOS'!$H238,"C",'MAPA DE RIESGOS'!$AF238),"")</f>
        <v/>
      </c>
      <c r="AI114" s="368" t="str">
        <f>IF(AND('MAPA DE RIESGOS'!$AP239="Baja",'MAPA DE RIESGOS'!$AR239="Menor"),CONCATENATE("R",'MAPA DE RIESGOS'!$H239,"C",'MAPA DE RIESGOS'!$AF239),"")</f>
        <v/>
      </c>
      <c r="AJ114" s="368" t="str">
        <f>IF(AND('MAPA DE RIESGOS'!$AP240="Baja",'MAPA DE RIESGOS'!$AR240="Menor"),CONCATENATE("R",'MAPA DE RIESGOS'!$H240,"C",'MAPA DE RIESGOS'!$AF240),"")</f>
        <v/>
      </c>
      <c r="AK114" s="368" t="str">
        <f>IF(AND('MAPA DE RIESGOS'!$AP241="Baja",'MAPA DE RIESGOS'!$AR241="Menor"),CONCATENATE("R",'MAPA DE RIESGOS'!$H241,"C",'MAPA DE RIESGOS'!$AF241),"")</f>
        <v/>
      </c>
      <c r="AL114" s="368" t="str">
        <f>IF(AND('MAPA DE RIESGOS'!$AP242="Baja",'MAPA DE RIESGOS'!$AR242="Menor"),CONCATENATE("R",'MAPA DE RIESGOS'!$H242,"C",'MAPA DE RIESGOS'!$AF242),"")</f>
        <v/>
      </c>
      <c r="AM114" s="368" t="str">
        <f>IF(AND('MAPA DE RIESGOS'!$AP243="Baja",'MAPA DE RIESGOS'!$AR243="Menor"),CONCATENATE("R",'MAPA DE RIESGOS'!$H243,"C",'MAPA DE RIESGOS'!$AF243),"")</f>
        <v/>
      </c>
      <c r="AN114" s="368" t="str">
        <f>IF(AND('MAPA DE RIESGOS'!$AP244="Baja",'MAPA DE RIESGOS'!$AR244="Menor"),CONCATENATE("R",'MAPA DE RIESGOS'!$H244,"C",'MAPA DE RIESGOS'!$AF244),"")</f>
        <v/>
      </c>
      <c r="AO114" s="368" t="str">
        <f>IF(AND('MAPA DE RIESGOS'!$AP245="Baja",'MAPA DE RIESGOS'!$AR245="Menor"),CONCATENATE("R",'MAPA DE RIESGOS'!$H245,"C",'MAPA DE RIESGOS'!$AF245),"")</f>
        <v/>
      </c>
      <c r="AP114" s="368" t="str">
        <f>IF(AND('MAPA DE RIESGOS'!$AP246="Baja",'MAPA DE RIESGOS'!$AR246="Menor"),CONCATENATE("R",'MAPA DE RIESGOS'!$H246,"C",'MAPA DE RIESGOS'!$AF246),"")</f>
        <v/>
      </c>
      <c r="AQ114" s="368" t="str">
        <f>IF(AND('MAPA DE RIESGOS'!$AP247="Baja",'MAPA DE RIESGOS'!$AR247="Menor"),CONCATENATE("R",'MAPA DE RIESGOS'!$H247,"C",'MAPA DE RIESGOS'!$AF247),"")</f>
        <v/>
      </c>
      <c r="AR114" s="368" t="str">
        <f>IF(AND('MAPA DE RIESGOS'!$AP248="Baja",'MAPA DE RIESGOS'!$AR248="Menor"),CONCATENATE("R",'MAPA DE RIESGOS'!$H248,"C",'MAPA DE RIESGOS'!$AF248),"")</f>
        <v/>
      </c>
      <c r="AS114" s="368" t="str">
        <f>IF(AND('MAPA DE RIESGOS'!$AP249="Baja",'MAPA DE RIESGOS'!$AR249="Menor"),CONCATENATE("R",'MAPA DE RIESGOS'!$H249,"C",'MAPA DE RIESGOS'!$AF249),"")</f>
        <v/>
      </c>
      <c r="AT114" s="367" t="str">
        <f>IF(AND('MAPA DE RIESGOS'!$AP232="Baja",'MAPA DE RIESGOS'!$AR232="Moderado"),CONCATENATE("R",'MAPA DE RIESGOS'!$H232,"C",'MAPA DE RIESGOS'!$AF232),"")</f>
        <v>R37C1</v>
      </c>
      <c r="AU114" s="368" t="str">
        <f>IF(AND('MAPA DE RIESGOS'!$AP233="Baja",'MAPA DE RIESGOS'!$AR233="Moderado"),CONCATENATE("R",'MAPA DE RIESGOS'!$H233,"C",'MAPA DE RIESGOS'!$AF233),"")</f>
        <v/>
      </c>
      <c r="AV114" s="368" t="str">
        <f>IF(AND('MAPA DE RIESGOS'!$AP234="Baja",'MAPA DE RIESGOS'!$AR234="Moderado"),CONCATENATE("R",'MAPA DE RIESGOS'!$H234,"C",'MAPA DE RIESGOS'!$AF234),"")</f>
        <v/>
      </c>
      <c r="AW114" s="368" t="str">
        <f>IF(AND('MAPA DE RIESGOS'!$AP235="Baja",'MAPA DE RIESGOS'!$AR235="Moderado"),CONCATENATE("R",'MAPA DE RIESGOS'!$H235,"C",'MAPA DE RIESGOS'!$AF235),"")</f>
        <v/>
      </c>
      <c r="AX114" s="368" t="str">
        <f>IF(AND('MAPA DE RIESGOS'!$AP236="Baja",'MAPA DE RIESGOS'!$AR236="Moderado"),CONCATENATE("R",'MAPA DE RIESGOS'!$H236,"C",'MAPA DE RIESGOS'!$AF236),"")</f>
        <v/>
      </c>
      <c r="AY114" s="368" t="str">
        <f>IF(AND('MAPA DE RIESGOS'!$AP237="Baja",'MAPA DE RIESGOS'!$AR237="Moderado"),CONCATENATE("R",'MAPA DE RIESGOS'!$H237,"C",'MAPA DE RIESGOS'!$AF237),"")</f>
        <v/>
      </c>
      <c r="AZ114" s="368" t="str">
        <f>IF(AND('MAPA DE RIESGOS'!$AP238="Baja",'MAPA DE RIESGOS'!$AR238="Moderado"),CONCATENATE("R",'MAPA DE RIESGOS'!$H238,"C",'MAPA DE RIESGOS'!$AF238),"")</f>
        <v>R38C1</v>
      </c>
      <c r="BA114" s="368" t="str">
        <f>IF(AND('MAPA DE RIESGOS'!$AP239="Baja",'MAPA DE RIESGOS'!$AR239="Moderado"),CONCATENATE("R",'MAPA DE RIESGOS'!$H239,"C",'MAPA DE RIESGOS'!$AF239),"")</f>
        <v/>
      </c>
      <c r="BB114" s="368" t="str">
        <f>IF(AND('MAPA DE RIESGOS'!$AP240="Baja",'MAPA DE RIESGOS'!$AR240="Moderado"),CONCATENATE("R",'MAPA DE RIESGOS'!$H240,"C",'MAPA DE RIESGOS'!$AF240),"")</f>
        <v/>
      </c>
      <c r="BC114" s="368" t="str">
        <f>IF(AND('MAPA DE RIESGOS'!$AP241="Baja",'MAPA DE RIESGOS'!$AR241="Moderado"),CONCATENATE("R",'MAPA DE RIESGOS'!$H241,"C",'MAPA DE RIESGOS'!$AF241),"")</f>
        <v/>
      </c>
      <c r="BD114" s="368" t="str">
        <f>IF(AND('MAPA DE RIESGOS'!$AP242="Baja",'MAPA DE RIESGOS'!$AR242="Moderado"),CONCATENATE("R",'MAPA DE RIESGOS'!$H242,"C",'MAPA DE RIESGOS'!$AF242),"")</f>
        <v/>
      </c>
      <c r="BE114" s="368" t="str">
        <f>IF(AND('MAPA DE RIESGOS'!$AP243="Baja",'MAPA DE RIESGOS'!$AR243="Moderado"),CONCATENATE("R",'MAPA DE RIESGOS'!$H243,"C",'MAPA DE RIESGOS'!$AF243),"")</f>
        <v/>
      </c>
      <c r="BF114" s="368" t="str">
        <f>IF(AND('MAPA DE RIESGOS'!$AP244="Baja",'MAPA DE RIESGOS'!$AR244="Moderado"),CONCATENATE("R",'MAPA DE RIESGOS'!$H244,"C",'MAPA DE RIESGOS'!$AF244),"")</f>
        <v>R39C1</v>
      </c>
      <c r="BG114" s="368" t="str">
        <f>IF(AND('MAPA DE RIESGOS'!$AP245="Baja",'MAPA DE RIESGOS'!$AR245="Moderado"),CONCATENATE("R",'MAPA DE RIESGOS'!$H245,"C",'MAPA DE RIESGOS'!$AF245),"")</f>
        <v>R39C2</v>
      </c>
      <c r="BH114" s="368" t="str">
        <f>IF(AND('MAPA DE RIESGOS'!$AP246="Baja",'MAPA DE RIESGOS'!$AR246="Moderado"),CONCATENATE("R",'MAPA DE RIESGOS'!$H246,"C",'MAPA DE RIESGOS'!$AF246),"")</f>
        <v/>
      </c>
      <c r="BI114" s="368" t="str">
        <f>IF(AND('MAPA DE RIESGOS'!$AP247="Baja",'MAPA DE RIESGOS'!$AR247="Moderado"),CONCATENATE("R",'MAPA DE RIESGOS'!$H247,"C",'MAPA DE RIESGOS'!$AF247),"")</f>
        <v/>
      </c>
      <c r="BJ114" s="368" t="str">
        <f>IF(AND('MAPA DE RIESGOS'!$AP248="Baja",'MAPA DE RIESGOS'!$AR248="Moderado"),CONCATENATE("R",'MAPA DE RIESGOS'!$H248,"C",'MAPA DE RIESGOS'!$AF248),"")</f>
        <v/>
      </c>
      <c r="BK114" s="369" t="str">
        <f>IF(AND('MAPA DE RIESGOS'!$AP249="Baja",'MAPA DE RIESGOS'!$AR249="Moderado"),CONCATENATE("R",'MAPA DE RIESGOS'!$H249,"C",'MAPA DE RIESGOS'!$AF249),"")</f>
        <v/>
      </c>
      <c r="BL114" s="355" t="str">
        <f>IF(AND('MAPA DE RIESGOS'!$AP232="Baja",'MAPA DE RIESGOS'!$AR232="Mayor"),CONCATENATE("R",'MAPA DE RIESGOS'!$H232,"C",'MAPA DE RIESGOS'!$AF232),"")</f>
        <v/>
      </c>
      <c r="BM114" s="355" t="str">
        <f>IF(AND('MAPA DE RIESGOS'!$AP233="Baja",'MAPA DE RIESGOS'!$AR233="Mayor"),CONCATENATE("R",'MAPA DE RIESGOS'!$H233,"C",'MAPA DE RIESGOS'!$AF233),"")</f>
        <v/>
      </c>
      <c r="BN114" s="355" t="str">
        <f>IF(AND('MAPA DE RIESGOS'!$AP234="Baja",'MAPA DE RIESGOS'!$AR234="Mayor"),CONCATENATE("R",'MAPA DE RIESGOS'!$H234,"C",'MAPA DE RIESGOS'!$AF234),"")</f>
        <v/>
      </c>
      <c r="BO114" s="355" t="str">
        <f>IF(AND('MAPA DE RIESGOS'!$AP235="Baja",'MAPA DE RIESGOS'!$AR235="Mayor"),CONCATENATE("R",'MAPA DE RIESGOS'!$H235,"C",'MAPA DE RIESGOS'!$AF235),"")</f>
        <v/>
      </c>
      <c r="BP114" s="355" t="str">
        <f>IF(AND('MAPA DE RIESGOS'!$AP236="Baja",'MAPA DE RIESGOS'!$AR236="Mayor"),CONCATENATE("R",'MAPA DE RIESGOS'!$H236,"C",'MAPA DE RIESGOS'!$AF236),"")</f>
        <v/>
      </c>
      <c r="BQ114" s="355" t="str">
        <f>IF(AND('MAPA DE RIESGOS'!$AP237="Baja",'MAPA DE RIESGOS'!$AR237="Mayor"),CONCATENATE("R",'MAPA DE RIESGOS'!$H237,"C",'MAPA DE RIESGOS'!$AF237),"")</f>
        <v/>
      </c>
      <c r="BR114" s="355" t="str">
        <f>IF(AND('MAPA DE RIESGOS'!$AP238="Baja",'MAPA DE RIESGOS'!$AR238="Mayor"),CONCATENATE("R",'MAPA DE RIESGOS'!$H238,"C",'MAPA DE RIESGOS'!$AF238),"")</f>
        <v/>
      </c>
      <c r="BS114" s="355" t="str">
        <f>IF(AND('MAPA DE RIESGOS'!$AP239="Baja",'MAPA DE RIESGOS'!$AR239="Mayor"),CONCATENATE("R",'MAPA DE RIESGOS'!$H239,"C",'MAPA DE RIESGOS'!$AF239),"")</f>
        <v/>
      </c>
      <c r="BT114" s="355" t="str">
        <f>IF(AND('MAPA DE RIESGOS'!$AP240="Baja",'MAPA DE RIESGOS'!$AR240="Mayor"),CONCATENATE("R",'MAPA DE RIESGOS'!$H240,"C",'MAPA DE RIESGOS'!$AF240),"")</f>
        <v/>
      </c>
      <c r="BU114" s="355" t="str">
        <f>IF(AND('MAPA DE RIESGOS'!$AP241="Baja",'MAPA DE RIESGOS'!$AR241="Mayor"),CONCATENATE("R",'MAPA DE RIESGOS'!$H241,"C",'MAPA DE RIESGOS'!$AF241),"")</f>
        <v/>
      </c>
      <c r="BV114" s="355" t="str">
        <f>IF(AND('MAPA DE RIESGOS'!$AP242="Baja",'MAPA DE RIESGOS'!$AR242="Mayor"),CONCATENATE("R",'MAPA DE RIESGOS'!$H242,"C",'MAPA DE RIESGOS'!$AF242),"")</f>
        <v/>
      </c>
      <c r="BW114" s="355" t="str">
        <f>IF(AND('MAPA DE RIESGOS'!$AP243="Baja",'MAPA DE RIESGOS'!$AR243="Mayor"),CONCATENATE("R",'MAPA DE RIESGOS'!$H243,"C",'MAPA DE RIESGOS'!$AF243),"")</f>
        <v/>
      </c>
      <c r="BX114" s="355" t="str">
        <f>IF(AND('MAPA DE RIESGOS'!$AP244="Baja",'MAPA DE RIESGOS'!$AR244="Mayor"),CONCATENATE("R",'MAPA DE RIESGOS'!$H244,"C",'MAPA DE RIESGOS'!$AF244),"")</f>
        <v/>
      </c>
      <c r="BY114" s="355" t="str">
        <f>IF(AND('MAPA DE RIESGOS'!$AP245="Baja",'MAPA DE RIESGOS'!$AR245="Mayor"),CONCATENATE("R",'MAPA DE RIESGOS'!$H245,"C",'MAPA DE RIESGOS'!$AF245),"")</f>
        <v/>
      </c>
      <c r="BZ114" s="355" t="str">
        <f>IF(AND('MAPA DE RIESGOS'!$AP246="Baja",'MAPA DE RIESGOS'!$AR246="Mayor"),CONCATENATE("R",'MAPA DE RIESGOS'!$H246,"C",'MAPA DE RIESGOS'!$AF246),"")</f>
        <v/>
      </c>
      <c r="CA114" s="355" t="str">
        <f>IF(AND('MAPA DE RIESGOS'!$AP247="Baja",'MAPA DE RIESGOS'!$AR247="Mayor"),CONCATENATE("R",'MAPA DE RIESGOS'!$H247,"C",'MAPA DE RIESGOS'!$AF247),"")</f>
        <v/>
      </c>
      <c r="CB114" s="355" t="str">
        <f>IF(AND('MAPA DE RIESGOS'!$AP248="Baja",'MAPA DE RIESGOS'!$AR248="Mayor"),CONCATENATE("R",'MAPA DE RIESGOS'!$H248,"C",'MAPA DE RIESGOS'!$AF248),"")</f>
        <v/>
      </c>
      <c r="CC114" s="356" t="str">
        <f>IF(AND('MAPA DE RIESGOS'!$AP249="Baja",'MAPA DE RIESGOS'!$AR249="Mayor"),CONCATENATE("R",'MAPA DE RIESGOS'!$H249,"C",'MAPA DE RIESGOS'!$AF249),"")</f>
        <v/>
      </c>
      <c r="CD114" s="357" t="str">
        <f>IF(AND('MAPA DE RIESGOS'!$AP232="Baja",'MAPA DE RIESGOS'!$AR232="Catastrófico"),CONCATENATE("R",'MAPA DE RIESGOS'!$H232,"C",'MAPA DE RIESGOS'!$AF232),"")</f>
        <v/>
      </c>
      <c r="CE114" s="357" t="str">
        <f>IF(AND('MAPA DE RIESGOS'!$AP233="Baja",'MAPA DE RIESGOS'!$AR233="Catastrófico"),CONCATENATE("R",'MAPA DE RIESGOS'!$H233,"C",'MAPA DE RIESGOS'!$AF233),"")</f>
        <v/>
      </c>
      <c r="CF114" s="357" t="str">
        <f>IF(AND('MAPA DE RIESGOS'!$AP234="Baja",'MAPA DE RIESGOS'!$AR234="Catastrófico"),CONCATENATE("R",'MAPA DE RIESGOS'!$H234,"C",'MAPA DE RIESGOS'!$AF234),"")</f>
        <v/>
      </c>
      <c r="CG114" s="357" t="str">
        <f>IF(AND('MAPA DE RIESGOS'!$AP235="Baja",'MAPA DE RIESGOS'!$AR235="Catastrófico"),CONCATENATE("R",'MAPA DE RIESGOS'!$H235,"C",'MAPA DE RIESGOS'!$AF235),"")</f>
        <v/>
      </c>
      <c r="CH114" s="357" t="str">
        <f>IF(AND('MAPA DE RIESGOS'!$AP236="Baja",'MAPA DE RIESGOS'!$AR236="Catastrófico"),CONCATENATE("R",'MAPA DE RIESGOS'!$H236,"C",'MAPA DE RIESGOS'!$AF236),"")</f>
        <v/>
      </c>
      <c r="CI114" s="357" t="str">
        <f>IF(AND('MAPA DE RIESGOS'!$AP237="Baja",'MAPA DE RIESGOS'!$AR237="Catastrófico"),CONCATENATE("R",'MAPA DE RIESGOS'!$H237,"C",'MAPA DE RIESGOS'!$AF237),"")</f>
        <v/>
      </c>
      <c r="CJ114" s="357" t="str">
        <f>IF(AND('MAPA DE RIESGOS'!$AP238="Baja",'MAPA DE RIESGOS'!$AR238="Catastrófico"),CONCATENATE("R",'MAPA DE RIESGOS'!$H238,"C",'MAPA DE RIESGOS'!$AF238),"")</f>
        <v/>
      </c>
      <c r="CK114" s="357" t="str">
        <f>IF(AND('MAPA DE RIESGOS'!$AP239="Baja",'MAPA DE RIESGOS'!$AR239="Catastrófico"),CONCATENATE("R",'MAPA DE RIESGOS'!$H239,"C",'MAPA DE RIESGOS'!$AF239),"")</f>
        <v/>
      </c>
      <c r="CL114" s="357" t="str">
        <f>IF(AND('MAPA DE RIESGOS'!$AP240="Baja",'MAPA DE RIESGOS'!$AR240="Catastrófico"),CONCATENATE("R",'MAPA DE RIESGOS'!$H240,"C",'MAPA DE RIESGOS'!$AF240),"")</f>
        <v/>
      </c>
      <c r="CM114" s="357" t="str">
        <f>IF(AND('MAPA DE RIESGOS'!$AP241="Baja",'MAPA DE RIESGOS'!$AR241="Catastrófico"),CONCATENATE("R",'MAPA DE RIESGOS'!$H241,"C",'MAPA DE RIESGOS'!$AF241),"")</f>
        <v/>
      </c>
      <c r="CN114" s="357" t="str">
        <f>IF(AND('MAPA DE RIESGOS'!$AP242="Baja",'MAPA DE RIESGOS'!$AR242="Catastrófico"),CONCATENATE("R",'MAPA DE RIESGOS'!$H242,"C",'MAPA DE RIESGOS'!$AF242),"")</f>
        <v/>
      </c>
      <c r="CO114" s="357" t="str">
        <f>IF(AND('MAPA DE RIESGOS'!$AP243="Baja",'MAPA DE RIESGOS'!$AR243="Catastrófico"),CONCATENATE("R",'MAPA DE RIESGOS'!$H243,"C",'MAPA DE RIESGOS'!$AF243),"")</f>
        <v/>
      </c>
      <c r="CP114" s="357" t="str">
        <f>IF(AND('MAPA DE RIESGOS'!$AP244="Baja",'MAPA DE RIESGOS'!$AR244="Catastrófico"),CONCATENATE("R",'MAPA DE RIESGOS'!$H244,"C",'MAPA DE RIESGOS'!$AF244),"")</f>
        <v/>
      </c>
      <c r="CQ114" s="357" t="str">
        <f>IF(AND('MAPA DE RIESGOS'!$AP245="Baja",'MAPA DE RIESGOS'!$AR245="Catastrófico"),CONCATENATE("R",'MAPA DE RIESGOS'!$H245,"C",'MAPA DE RIESGOS'!$AF245),"")</f>
        <v/>
      </c>
      <c r="CR114" s="357" t="str">
        <f>IF(AND('MAPA DE RIESGOS'!$AP246="Baja",'MAPA DE RIESGOS'!$AR246="Catastrófico"),CONCATENATE("R",'MAPA DE RIESGOS'!$H246,"C",'MAPA DE RIESGOS'!$AF246),"")</f>
        <v/>
      </c>
      <c r="CS114" s="357" t="str">
        <f>IF(AND('MAPA DE RIESGOS'!$AP247="Baja",'MAPA DE RIESGOS'!$AR247="Catastrófico"),CONCATENATE("R",'MAPA DE RIESGOS'!$H247,"C",'MAPA DE RIESGOS'!$AF247),"")</f>
        <v/>
      </c>
      <c r="CT114" s="357" t="str">
        <f>IF(AND('MAPA DE RIESGOS'!$AP248="Baja",'MAPA DE RIESGOS'!$AR248="Catastrófico"),CONCATENATE("R",'MAPA DE RIESGOS'!$H248,"C",'MAPA DE RIESGOS'!$AF248),"")</f>
        <v/>
      </c>
      <c r="CU114" s="358" t="str">
        <f>IF(AND('MAPA DE RIESGOS'!$AP249="Baja",'MAPA DE RIESGOS'!$AR249="Catastrófico"),CONCATENATE("R",'MAPA DE RIESGOS'!$H249,"C",'MAPA DE RIESGOS'!$AF249),"")</f>
        <v/>
      </c>
      <c r="CV114" s="67"/>
      <c r="CW114" s="896"/>
      <c r="CX114" s="896"/>
      <c r="CY114" s="896"/>
      <c r="CZ114" s="896"/>
      <c r="DA114" s="896"/>
      <c r="DB114" s="896"/>
    </row>
    <row r="115" spans="2:106" ht="32.5" customHeight="1">
      <c r="B115" s="893"/>
      <c r="C115" s="893"/>
      <c r="D115" s="894"/>
      <c r="E115" s="882"/>
      <c r="F115" s="883"/>
      <c r="G115" s="883"/>
      <c r="H115" s="883"/>
      <c r="I115" s="884"/>
      <c r="J115" s="376" t="str">
        <f>IF(AND('MAPA DE RIESGOS'!$AP250="Baja",'MAPA DE RIESGOS'!$AR250="Leve"),CONCATENATE("R",'MAPA DE RIESGOS'!$H250,"C",'MAPA DE RIESGOS'!$AF250),"")</f>
        <v/>
      </c>
      <c r="K115" s="377" t="str">
        <f>IF(AND('MAPA DE RIESGOS'!$AP251="Baja",'MAPA DE RIESGOS'!$AR251="Leve"),CONCATENATE("R",'MAPA DE RIESGOS'!$H251,"C",'MAPA DE RIESGOS'!$AF251),"")</f>
        <v/>
      </c>
      <c r="L115" s="377" t="str">
        <f>IF(AND('MAPA DE RIESGOS'!$AP252="Baja",'MAPA DE RIESGOS'!$AR252="Leve"),CONCATENATE("R",'MAPA DE RIESGOS'!$H252,"C",'MAPA DE RIESGOS'!$AF252),"")</f>
        <v/>
      </c>
      <c r="M115" s="377" t="str">
        <f>IF(AND('MAPA DE RIESGOS'!$AP253="Baja",'MAPA DE RIESGOS'!$AR253="Leve"),CONCATENATE("R",'MAPA DE RIESGOS'!$H253,"C",'MAPA DE RIESGOS'!$AF253),"")</f>
        <v/>
      </c>
      <c r="N115" s="377" t="str">
        <f>IF(AND('MAPA DE RIESGOS'!$AP254="Baja",'MAPA DE RIESGOS'!$AR254="Leve"),CONCATENATE("R",'MAPA DE RIESGOS'!$H254,"C",'MAPA DE RIESGOS'!$AF254),"")</f>
        <v/>
      </c>
      <c r="O115" s="377" t="str">
        <f>IF(AND('MAPA DE RIESGOS'!$AP255="Baja",'MAPA DE RIESGOS'!$AR255="Leve"),CONCATENATE("R",'MAPA DE RIESGOS'!$H255,"C",'MAPA DE RIESGOS'!$AF255),"")</f>
        <v/>
      </c>
      <c r="P115" s="377" t="str">
        <f>IF(AND('MAPA DE RIESGOS'!$AP256="Baja",'MAPA DE RIESGOS'!$AR256="Leve"),CONCATENATE("R",'MAPA DE RIESGOS'!$H256,"C",'MAPA DE RIESGOS'!$AF256),"")</f>
        <v/>
      </c>
      <c r="Q115" s="377" t="str">
        <f>IF(AND('MAPA DE RIESGOS'!$AP257="Baja",'MAPA DE RIESGOS'!$AR257="Leve"),CONCATENATE("R",'MAPA DE RIESGOS'!$H257,"C",'MAPA DE RIESGOS'!$AF257),"")</f>
        <v/>
      </c>
      <c r="R115" s="377" t="str">
        <f>IF(AND('MAPA DE RIESGOS'!$AP258="Baja",'MAPA DE RIESGOS'!$AR258="Leve"),CONCATENATE("R",'MAPA DE RIESGOS'!$H258,"C",'MAPA DE RIESGOS'!$AF258),"")</f>
        <v/>
      </c>
      <c r="S115" s="377" t="str">
        <f>IF(AND('MAPA DE RIESGOS'!$AP259="Baja",'MAPA DE RIESGOS'!$AR259="Leve"),CONCATENATE("R",'MAPA DE RIESGOS'!$H259,"C",'MAPA DE RIESGOS'!$AF259),"")</f>
        <v/>
      </c>
      <c r="T115" s="377" t="str">
        <f>IF(AND('MAPA DE RIESGOS'!$AP260="Baja",'MAPA DE RIESGOS'!$AR260="Leve"),CONCATENATE("R",'MAPA DE RIESGOS'!$H260,"C",'MAPA DE RIESGOS'!$AF260),"")</f>
        <v/>
      </c>
      <c r="U115" s="377" t="str">
        <f>IF(AND('MAPA DE RIESGOS'!$AP261="Baja",'MAPA DE RIESGOS'!$AR261="Leve"),CONCATENATE("R",'MAPA DE RIESGOS'!$H261,"C",'MAPA DE RIESGOS'!$AF261),"")</f>
        <v/>
      </c>
      <c r="V115" s="377" t="str">
        <f>IF(AND('MAPA DE RIESGOS'!$AP262="Baja",'MAPA DE RIESGOS'!$AR262="Leve"),CONCATENATE("R",'MAPA DE RIESGOS'!$H262,"C",'MAPA DE RIESGOS'!$AF262),"")</f>
        <v/>
      </c>
      <c r="W115" s="377" t="str">
        <f>IF(AND('MAPA DE RIESGOS'!$AP263="Baja",'MAPA DE RIESGOS'!$AR263="Leve"),CONCATENATE("R",'MAPA DE RIESGOS'!$H263,"C",'MAPA DE RIESGOS'!$AF263),"")</f>
        <v/>
      </c>
      <c r="X115" s="377" t="str">
        <f>IF(AND('MAPA DE RIESGOS'!$AP264="Baja",'MAPA DE RIESGOS'!$AR264="Leve"),CONCATENATE("R",'MAPA DE RIESGOS'!$H264,"C",'MAPA DE RIESGOS'!$AF264),"")</f>
        <v/>
      </c>
      <c r="Y115" s="377" t="str">
        <f>IF(AND('MAPA DE RIESGOS'!$AP265="Baja",'MAPA DE RIESGOS'!$AR265="Leve"),CONCATENATE("R",'MAPA DE RIESGOS'!$H265,"C",'MAPA DE RIESGOS'!$AF265),"")</f>
        <v/>
      </c>
      <c r="Z115" s="377" t="str">
        <f>IF(AND('MAPA DE RIESGOS'!$AP266="Baja",'MAPA DE RIESGOS'!$AR266="Leve"),CONCATENATE("R",'MAPA DE RIESGOS'!$H266,"C",'MAPA DE RIESGOS'!$AF266),"")</f>
        <v/>
      </c>
      <c r="AA115" s="378" t="str">
        <f>IF(AND('MAPA DE RIESGOS'!$AP267="Baja",'MAPA DE RIESGOS'!$AR267="Leve"),CONCATENATE("R",'MAPA DE RIESGOS'!$H267,"C",'MAPA DE RIESGOS'!$AF267),"")</f>
        <v/>
      </c>
      <c r="AB115" s="367" t="str">
        <f>IF(AND('MAPA DE RIESGOS'!$AP250="Baja",'MAPA DE RIESGOS'!$AR250="Menor"),CONCATENATE("R",'MAPA DE RIESGOS'!$H250,"C",'MAPA DE RIESGOS'!$AF250),"")</f>
        <v/>
      </c>
      <c r="AC115" s="368" t="str">
        <f>IF(AND('MAPA DE RIESGOS'!$AP251="Baja",'MAPA DE RIESGOS'!$AR251="Menor"),CONCATENATE("R",'MAPA DE RIESGOS'!$H251,"C",'MAPA DE RIESGOS'!$AF251),"")</f>
        <v/>
      </c>
      <c r="AD115" s="368" t="str">
        <f>IF(AND('MAPA DE RIESGOS'!$AP252="Baja",'MAPA DE RIESGOS'!$AR252="Menor"),CONCATENATE("R",'MAPA DE RIESGOS'!$H252,"C",'MAPA DE RIESGOS'!$AF252),"")</f>
        <v/>
      </c>
      <c r="AE115" s="368" t="str">
        <f>IF(AND('MAPA DE RIESGOS'!$AP253="Baja",'MAPA DE RIESGOS'!$AR253="Menor"),CONCATENATE("R",'MAPA DE RIESGOS'!$H253,"C",'MAPA DE RIESGOS'!$AF253),"")</f>
        <v/>
      </c>
      <c r="AF115" s="368" t="str">
        <f>IF(AND('MAPA DE RIESGOS'!$AP254="Baja",'MAPA DE RIESGOS'!$AR254="Menor"),CONCATENATE("R",'MAPA DE RIESGOS'!$H254,"C",'MAPA DE RIESGOS'!$AF254),"")</f>
        <v/>
      </c>
      <c r="AG115" s="368" t="str">
        <f>IF(AND('MAPA DE RIESGOS'!$AP255="Baja",'MAPA DE RIESGOS'!$AR255="Menor"),CONCATENATE("R",'MAPA DE RIESGOS'!$H255,"C",'MAPA DE RIESGOS'!$AF255),"")</f>
        <v/>
      </c>
      <c r="AH115" s="368" t="str">
        <f>IF(AND('MAPA DE RIESGOS'!$AP256="Baja",'MAPA DE RIESGOS'!$AR256="Menor"),CONCATENATE("R",'MAPA DE RIESGOS'!$H256,"C",'MAPA DE RIESGOS'!$AF256),"")</f>
        <v/>
      </c>
      <c r="AI115" s="368" t="str">
        <f>IF(AND('MAPA DE RIESGOS'!$AP257="Baja",'MAPA DE RIESGOS'!$AR257="Menor"),CONCATENATE("R",'MAPA DE RIESGOS'!$H257,"C",'MAPA DE RIESGOS'!$AF257),"")</f>
        <v/>
      </c>
      <c r="AJ115" s="368" t="str">
        <f>IF(AND('MAPA DE RIESGOS'!$AP258="Baja",'MAPA DE RIESGOS'!$AR258="Menor"),CONCATENATE("R",'MAPA DE RIESGOS'!$H258,"C",'MAPA DE RIESGOS'!$AF258),"")</f>
        <v/>
      </c>
      <c r="AK115" s="368" t="str">
        <f>IF(AND('MAPA DE RIESGOS'!$AP259="Baja",'MAPA DE RIESGOS'!$AR259="Menor"),CONCATENATE("R",'MAPA DE RIESGOS'!$H259,"C",'MAPA DE RIESGOS'!$AF259),"")</f>
        <v/>
      </c>
      <c r="AL115" s="368" t="str">
        <f>IF(AND('MAPA DE RIESGOS'!$AP260="Baja",'MAPA DE RIESGOS'!$AR260="Menor"),CONCATENATE("R",'MAPA DE RIESGOS'!$H260,"C",'MAPA DE RIESGOS'!$AF260),"")</f>
        <v/>
      </c>
      <c r="AM115" s="368" t="str">
        <f>IF(AND('MAPA DE RIESGOS'!$AP261="Baja",'MAPA DE RIESGOS'!$AR261="Menor"),CONCATENATE("R",'MAPA DE RIESGOS'!$H261,"C",'MAPA DE RIESGOS'!$AF261),"")</f>
        <v/>
      </c>
      <c r="AN115" s="368" t="str">
        <f>IF(AND('MAPA DE RIESGOS'!$AP262="Baja",'MAPA DE RIESGOS'!$AR262="Menor"),CONCATENATE("R",'MAPA DE RIESGOS'!$H262,"C",'MAPA DE RIESGOS'!$AF262),"")</f>
        <v/>
      </c>
      <c r="AO115" s="368" t="str">
        <f>IF(AND('MAPA DE RIESGOS'!$AP263="Baja",'MAPA DE RIESGOS'!$AR263="Menor"),CONCATENATE("R",'MAPA DE RIESGOS'!$H263,"C",'MAPA DE RIESGOS'!$AF263),"")</f>
        <v/>
      </c>
      <c r="AP115" s="368" t="str">
        <f>IF(AND('MAPA DE RIESGOS'!$AP264="Baja",'MAPA DE RIESGOS'!$AR264="Menor"),CONCATENATE("R",'MAPA DE RIESGOS'!$H264,"C",'MAPA DE RIESGOS'!$AF264),"")</f>
        <v/>
      </c>
      <c r="AQ115" s="368" t="str">
        <f>IF(AND('MAPA DE RIESGOS'!$AP265="Baja",'MAPA DE RIESGOS'!$AR265="Menor"),CONCATENATE("R",'MAPA DE RIESGOS'!$H265,"C",'MAPA DE RIESGOS'!$AF265),"")</f>
        <v/>
      </c>
      <c r="AR115" s="368" t="str">
        <f>IF(AND('MAPA DE RIESGOS'!$AP266="Baja",'MAPA DE RIESGOS'!$AR266="Menor"),CONCATENATE("R",'MAPA DE RIESGOS'!$H266,"C",'MAPA DE RIESGOS'!$AF266),"")</f>
        <v/>
      </c>
      <c r="AS115" s="368" t="str">
        <f>IF(AND('MAPA DE RIESGOS'!$AP267="Baja",'MAPA DE RIESGOS'!$AR267="Menor"),CONCATENATE("R",'MAPA DE RIESGOS'!$H267,"C",'MAPA DE RIESGOS'!$AF267),"")</f>
        <v/>
      </c>
      <c r="AT115" s="367" t="str">
        <f>IF(AND('MAPA DE RIESGOS'!$AP250="Baja",'MAPA DE RIESGOS'!$AR250="Moderado"),CONCATENATE("R",'MAPA DE RIESGOS'!$H250,"C",'MAPA DE RIESGOS'!$AF250),"")</f>
        <v>R40C1</v>
      </c>
      <c r="AU115" s="368" t="str">
        <f>IF(AND('MAPA DE RIESGOS'!$AP251="Baja",'MAPA DE RIESGOS'!$AR251="Moderado"),CONCATENATE("R",'MAPA DE RIESGOS'!$H251,"C",'MAPA DE RIESGOS'!$AF251),"")</f>
        <v>R40C2</v>
      </c>
      <c r="AV115" s="368" t="str">
        <f>IF(AND('MAPA DE RIESGOS'!$AP252="Baja",'MAPA DE RIESGOS'!$AR252="Moderado"),CONCATENATE("R",'MAPA DE RIESGOS'!$H252,"C",'MAPA DE RIESGOS'!$AF252),"")</f>
        <v/>
      </c>
      <c r="AW115" s="368" t="str">
        <f>IF(AND('MAPA DE RIESGOS'!$AP253="Baja",'MAPA DE RIESGOS'!$AR253="Moderado"),CONCATENATE("R",'MAPA DE RIESGOS'!$H253,"C",'MAPA DE RIESGOS'!$AF253),"")</f>
        <v/>
      </c>
      <c r="AX115" s="368" t="str">
        <f>IF(AND('MAPA DE RIESGOS'!$AP254="Baja",'MAPA DE RIESGOS'!$AR254="Moderado"),CONCATENATE("R",'MAPA DE RIESGOS'!$H254,"C",'MAPA DE RIESGOS'!$AF254),"")</f>
        <v/>
      </c>
      <c r="AY115" s="368" t="str">
        <f>IF(AND('MAPA DE RIESGOS'!$AP255="Baja",'MAPA DE RIESGOS'!$AR255="Moderado"),CONCATENATE("R",'MAPA DE RIESGOS'!$H255,"C",'MAPA DE RIESGOS'!$AF255),"")</f>
        <v/>
      </c>
      <c r="AZ115" s="368" t="str">
        <f>IF(AND('MAPA DE RIESGOS'!$AP256="Baja",'MAPA DE RIESGOS'!$AR256="Moderado"),CONCATENATE("R",'MAPA DE RIESGOS'!$H256,"C",'MAPA DE RIESGOS'!$AF256),"")</f>
        <v>R41C1</v>
      </c>
      <c r="BA115" s="368" t="str">
        <f>IF(AND('MAPA DE RIESGOS'!$AP257="Baja",'MAPA DE RIESGOS'!$AR257="Moderado"),CONCATENATE("R",'MAPA DE RIESGOS'!$H257,"C",'MAPA DE RIESGOS'!$AF257),"")</f>
        <v>R41C2</v>
      </c>
      <c r="BB115" s="368" t="str">
        <f>IF(AND('MAPA DE RIESGOS'!$AP258="Baja",'MAPA DE RIESGOS'!$AR258="Moderado"),CONCATENATE("R",'MAPA DE RIESGOS'!$H258,"C",'MAPA DE RIESGOS'!$AF258),"")</f>
        <v/>
      </c>
      <c r="BC115" s="368" t="str">
        <f>IF(AND('MAPA DE RIESGOS'!$AP259="Baja",'MAPA DE RIESGOS'!$AR259="Moderado"),CONCATENATE("R",'MAPA DE RIESGOS'!$H259,"C",'MAPA DE RIESGOS'!$AF259),"")</f>
        <v/>
      </c>
      <c r="BD115" s="368" t="str">
        <f>IF(AND('MAPA DE RIESGOS'!$AP260="Baja",'MAPA DE RIESGOS'!$AR260="Moderado"),CONCATENATE("R",'MAPA DE RIESGOS'!$H260,"C",'MAPA DE RIESGOS'!$AF260),"")</f>
        <v/>
      </c>
      <c r="BE115" s="368" t="str">
        <f>IF(AND('MAPA DE RIESGOS'!$AP261="Baja",'MAPA DE RIESGOS'!$AR261="Moderado"),CONCATENATE("R",'MAPA DE RIESGOS'!$H261,"C",'MAPA DE RIESGOS'!$AF261),"")</f>
        <v/>
      </c>
      <c r="BF115" s="368" t="str">
        <f>IF(AND('MAPA DE RIESGOS'!$AP262="Baja",'MAPA DE RIESGOS'!$AR262="Moderado"),CONCATENATE("R",'MAPA DE RIESGOS'!$H262,"C",'MAPA DE RIESGOS'!$AF262),"")</f>
        <v>R42C1</v>
      </c>
      <c r="BG115" s="368" t="str">
        <f>IF(AND('MAPA DE RIESGOS'!$AP263="Baja",'MAPA DE RIESGOS'!$AR263="Moderado"),CONCATENATE("R",'MAPA DE RIESGOS'!$H263,"C",'MAPA DE RIESGOS'!$AF263),"")</f>
        <v>R42C2</v>
      </c>
      <c r="BH115" s="368" t="str">
        <f>IF(AND('MAPA DE RIESGOS'!$AP264="Baja",'MAPA DE RIESGOS'!$AR264="Moderado"),CONCATENATE("R",'MAPA DE RIESGOS'!$H264,"C",'MAPA DE RIESGOS'!$AF264),"")</f>
        <v/>
      </c>
      <c r="BI115" s="368" t="str">
        <f>IF(AND('MAPA DE RIESGOS'!$AP265="Baja",'MAPA DE RIESGOS'!$AR265="Moderado"),CONCATENATE("R",'MAPA DE RIESGOS'!$H265,"C",'MAPA DE RIESGOS'!$AF265),"")</f>
        <v/>
      </c>
      <c r="BJ115" s="368" t="str">
        <f>IF(AND('MAPA DE RIESGOS'!$AP266="Baja",'MAPA DE RIESGOS'!$AR266="Moderado"),CONCATENATE("R",'MAPA DE RIESGOS'!$H266,"C",'MAPA DE RIESGOS'!$AF266),"")</f>
        <v/>
      </c>
      <c r="BK115" s="369" t="str">
        <f>IF(AND('MAPA DE RIESGOS'!$AP267="Baja",'MAPA DE RIESGOS'!$AR267="Moderado"),CONCATENATE("R",'MAPA DE RIESGOS'!$H267,"C",'MAPA DE RIESGOS'!$AF267),"")</f>
        <v/>
      </c>
      <c r="BL115" s="355" t="str">
        <f>IF(AND('MAPA DE RIESGOS'!$AP250="Baja",'MAPA DE RIESGOS'!$AR250="Mayor"),CONCATENATE("R",'MAPA DE RIESGOS'!$H250,"C",'MAPA DE RIESGOS'!$AF250),"")</f>
        <v/>
      </c>
      <c r="BM115" s="355" t="str">
        <f>IF(AND('MAPA DE RIESGOS'!$AP251="Baja",'MAPA DE RIESGOS'!$AR251="Mayor"),CONCATENATE("R",'MAPA DE RIESGOS'!$H251,"C",'MAPA DE RIESGOS'!$AF251),"")</f>
        <v/>
      </c>
      <c r="BN115" s="355" t="str">
        <f>IF(AND('MAPA DE RIESGOS'!$AP252="Baja",'MAPA DE RIESGOS'!$AR252="Mayor"),CONCATENATE("R",'MAPA DE RIESGOS'!$H252,"C",'MAPA DE RIESGOS'!$AF252),"")</f>
        <v/>
      </c>
      <c r="BO115" s="355" t="str">
        <f>IF(AND('MAPA DE RIESGOS'!$AP253="Baja",'MAPA DE RIESGOS'!$AR253="Mayor"),CONCATENATE("R",'MAPA DE RIESGOS'!$H253,"C",'MAPA DE RIESGOS'!$AF253),"")</f>
        <v/>
      </c>
      <c r="BP115" s="355" t="str">
        <f>IF(AND('MAPA DE RIESGOS'!$AP254="Baja",'MAPA DE RIESGOS'!$AR254="Mayor"),CONCATENATE("R",'MAPA DE RIESGOS'!$H254,"C",'MAPA DE RIESGOS'!$AF254),"")</f>
        <v/>
      </c>
      <c r="BQ115" s="355" t="str">
        <f>IF(AND('MAPA DE RIESGOS'!$AP255="Baja",'MAPA DE RIESGOS'!$AR255="Mayor"),CONCATENATE("R",'MAPA DE RIESGOS'!$H255,"C",'MAPA DE RIESGOS'!$AF255),"")</f>
        <v/>
      </c>
      <c r="BR115" s="355" t="str">
        <f>IF(AND('MAPA DE RIESGOS'!$AP256="Baja",'MAPA DE RIESGOS'!$AR256="Mayor"),CONCATENATE("R",'MAPA DE RIESGOS'!$H256,"C",'MAPA DE RIESGOS'!$AF256),"")</f>
        <v/>
      </c>
      <c r="BS115" s="355" t="str">
        <f>IF(AND('MAPA DE RIESGOS'!$AP257="Baja",'MAPA DE RIESGOS'!$AR257="Mayor"),CONCATENATE("R",'MAPA DE RIESGOS'!$H257,"C",'MAPA DE RIESGOS'!$AF257),"")</f>
        <v/>
      </c>
      <c r="BT115" s="355" t="str">
        <f>IF(AND('MAPA DE RIESGOS'!$AP258="Baja",'MAPA DE RIESGOS'!$AR258="Mayor"),CONCATENATE("R",'MAPA DE RIESGOS'!$H258,"C",'MAPA DE RIESGOS'!$AF258),"")</f>
        <v/>
      </c>
      <c r="BU115" s="355" t="str">
        <f>IF(AND('MAPA DE RIESGOS'!$AP259="Baja",'MAPA DE RIESGOS'!$AR259="Mayor"),CONCATENATE("R",'MAPA DE RIESGOS'!$H259,"C",'MAPA DE RIESGOS'!$AF259),"")</f>
        <v/>
      </c>
      <c r="BV115" s="355" t="str">
        <f>IF(AND('MAPA DE RIESGOS'!$AP260="Baja",'MAPA DE RIESGOS'!$AR260="Mayor"),CONCATENATE("R",'MAPA DE RIESGOS'!$H260,"C",'MAPA DE RIESGOS'!$AF260),"")</f>
        <v/>
      </c>
      <c r="BW115" s="355" t="str">
        <f>IF(AND('MAPA DE RIESGOS'!$AP261="Baja",'MAPA DE RIESGOS'!$AR261="Mayor"),CONCATENATE("R",'MAPA DE RIESGOS'!$H261,"C",'MAPA DE RIESGOS'!$AF261),"")</f>
        <v/>
      </c>
      <c r="BX115" s="355" t="str">
        <f>IF(AND('MAPA DE RIESGOS'!$AP262="Baja",'MAPA DE RIESGOS'!$AR262="Mayor"),CONCATENATE("R",'MAPA DE RIESGOS'!$H262,"C",'MAPA DE RIESGOS'!$AF262),"")</f>
        <v/>
      </c>
      <c r="BY115" s="355" t="str">
        <f>IF(AND('MAPA DE RIESGOS'!$AP263="Baja",'MAPA DE RIESGOS'!$AR263="Mayor"),CONCATENATE("R",'MAPA DE RIESGOS'!$H263,"C",'MAPA DE RIESGOS'!$AF263),"")</f>
        <v/>
      </c>
      <c r="BZ115" s="355" t="str">
        <f>IF(AND('MAPA DE RIESGOS'!$AP264="Baja",'MAPA DE RIESGOS'!$AR264="Mayor"),CONCATENATE("R",'MAPA DE RIESGOS'!$H264,"C",'MAPA DE RIESGOS'!$AF264),"")</f>
        <v/>
      </c>
      <c r="CA115" s="355" t="str">
        <f>IF(AND('MAPA DE RIESGOS'!$AP265="Baja",'MAPA DE RIESGOS'!$AR265="Mayor"),CONCATENATE("R",'MAPA DE RIESGOS'!$H265,"C",'MAPA DE RIESGOS'!$AF265),"")</f>
        <v/>
      </c>
      <c r="CB115" s="355" t="str">
        <f>IF(AND('MAPA DE RIESGOS'!$AP266="Baja",'MAPA DE RIESGOS'!$AR266="Mayor"),CONCATENATE("R",'MAPA DE RIESGOS'!$H266,"C",'MAPA DE RIESGOS'!$AF266),"")</f>
        <v/>
      </c>
      <c r="CC115" s="356" t="str">
        <f>IF(AND('MAPA DE RIESGOS'!$AP267="Baja",'MAPA DE RIESGOS'!$AR267="Mayor"),CONCATENATE("R",'MAPA DE RIESGOS'!$H267,"C",'MAPA DE RIESGOS'!$AF267),"")</f>
        <v/>
      </c>
      <c r="CD115" s="357" t="str">
        <f>IF(AND('MAPA DE RIESGOS'!$AP250="Baja",'MAPA DE RIESGOS'!$AR250="Catastrófico"),CONCATENATE("R",'MAPA DE RIESGOS'!$H250,"C",'MAPA DE RIESGOS'!$AF250),"")</f>
        <v/>
      </c>
      <c r="CE115" s="357" t="str">
        <f>IF(AND('MAPA DE RIESGOS'!$AP251="Baja",'MAPA DE RIESGOS'!$AR251="Catastrófico"),CONCATENATE("R",'MAPA DE RIESGOS'!$H251,"C",'MAPA DE RIESGOS'!$AF251),"")</f>
        <v/>
      </c>
      <c r="CF115" s="357" t="str">
        <f>IF(AND('MAPA DE RIESGOS'!$AP252="Baja",'MAPA DE RIESGOS'!$AR252="Catastrófico"),CONCATENATE("R",'MAPA DE RIESGOS'!$H252,"C",'MAPA DE RIESGOS'!$AF252),"")</f>
        <v/>
      </c>
      <c r="CG115" s="357" t="str">
        <f>IF(AND('MAPA DE RIESGOS'!$AP253="Baja",'MAPA DE RIESGOS'!$AR253="Catastrófico"),CONCATENATE("R",'MAPA DE RIESGOS'!$H253,"C",'MAPA DE RIESGOS'!$AF253),"")</f>
        <v/>
      </c>
      <c r="CH115" s="357" t="str">
        <f>IF(AND('MAPA DE RIESGOS'!$AP254="Baja",'MAPA DE RIESGOS'!$AR254="Catastrófico"),CONCATENATE("R",'MAPA DE RIESGOS'!$H254,"C",'MAPA DE RIESGOS'!$AF254),"")</f>
        <v/>
      </c>
      <c r="CI115" s="357" t="str">
        <f>IF(AND('MAPA DE RIESGOS'!$AP255="Baja",'MAPA DE RIESGOS'!$AR255="Catastrófico"),CONCATENATE("R",'MAPA DE RIESGOS'!$H255,"C",'MAPA DE RIESGOS'!$AF255),"")</f>
        <v/>
      </c>
      <c r="CJ115" s="357" t="str">
        <f>IF(AND('MAPA DE RIESGOS'!$AP256="Baja",'MAPA DE RIESGOS'!$AR256="Catastrófico"),CONCATENATE("R",'MAPA DE RIESGOS'!$H256,"C",'MAPA DE RIESGOS'!$AF256),"")</f>
        <v/>
      </c>
      <c r="CK115" s="357" t="str">
        <f>IF(AND('MAPA DE RIESGOS'!$AP257="Baja",'MAPA DE RIESGOS'!$AR257="Catastrófico"),CONCATENATE("R",'MAPA DE RIESGOS'!$H257,"C",'MAPA DE RIESGOS'!$AF257),"")</f>
        <v/>
      </c>
      <c r="CL115" s="357" t="str">
        <f>IF(AND('MAPA DE RIESGOS'!$AP258="Baja",'MAPA DE RIESGOS'!$AR258="Catastrófico"),CONCATENATE("R",'MAPA DE RIESGOS'!$H258,"C",'MAPA DE RIESGOS'!$AF258),"")</f>
        <v/>
      </c>
      <c r="CM115" s="357" t="str">
        <f>IF(AND('MAPA DE RIESGOS'!$AP259="Baja",'MAPA DE RIESGOS'!$AR259="Catastrófico"),CONCATENATE("R",'MAPA DE RIESGOS'!$H259,"C",'MAPA DE RIESGOS'!$AF259),"")</f>
        <v/>
      </c>
      <c r="CN115" s="357" t="str">
        <f>IF(AND('MAPA DE RIESGOS'!$AP260="Baja",'MAPA DE RIESGOS'!$AR260="Catastrófico"),CONCATENATE("R",'MAPA DE RIESGOS'!$H260,"C",'MAPA DE RIESGOS'!$AF260),"")</f>
        <v/>
      </c>
      <c r="CO115" s="357" t="str">
        <f>IF(AND('MAPA DE RIESGOS'!$AP261="Baja",'MAPA DE RIESGOS'!$AR261="Catastrófico"),CONCATENATE("R",'MAPA DE RIESGOS'!$H261,"C",'MAPA DE RIESGOS'!$AF261),"")</f>
        <v/>
      </c>
      <c r="CP115" s="357" t="str">
        <f>IF(AND('MAPA DE RIESGOS'!$AP262="Baja",'MAPA DE RIESGOS'!$AR262="Catastrófico"),CONCATENATE("R",'MAPA DE RIESGOS'!$H262,"C",'MAPA DE RIESGOS'!$AF262),"")</f>
        <v/>
      </c>
      <c r="CQ115" s="357" t="str">
        <f>IF(AND('MAPA DE RIESGOS'!$AP263="Baja",'MAPA DE RIESGOS'!$AR263="Catastrófico"),CONCATENATE("R",'MAPA DE RIESGOS'!$H263,"C",'MAPA DE RIESGOS'!$AF263),"")</f>
        <v/>
      </c>
      <c r="CR115" s="357" t="str">
        <f>IF(AND('MAPA DE RIESGOS'!$AP264="Baja",'MAPA DE RIESGOS'!$AR264="Catastrófico"),CONCATENATE("R",'MAPA DE RIESGOS'!$H264,"C",'MAPA DE RIESGOS'!$AF264),"")</f>
        <v/>
      </c>
      <c r="CS115" s="357" t="str">
        <f>IF(AND('MAPA DE RIESGOS'!$AP265="Baja",'MAPA DE RIESGOS'!$AR265="Catastrófico"),CONCATENATE("R",'MAPA DE RIESGOS'!$H265,"C",'MAPA DE RIESGOS'!$AF265),"")</f>
        <v/>
      </c>
      <c r="CT115" s="357" t="str">
        <f>IF(AND('MAPA DE RIESGOS'!$AP266="Baja",'MAPA DE RIESGOS'!$AR266="Catastrófico"),CONCATENATE("R",'MAPA DE RIESGOS'!$H266,"C",'MAPA DE RIESGOS'!$AF266),"")</f>
        <v/>
      </c>
      <c r="CU115" s="358" t="str">
        <f>IF(AND('MAPA DE RIESGOS'!$AP267="Baja",'MAPA DE RIESGOS'!$AR267="Catastrófico"),CONCATENATE("R",'MAPA DE RIESGOS'!$H267,"C",'MAPA DE RIESGOS'!$AF267),"")</f>
        <v/>
      </c>
      <c r="CV115" s="67"/>
      <c r="CW115" s="896"/>
      <c r="CX115" s="896"/>
      <c r="CY115" s="896"/>
      <c r="CZ115" s="896"/>
      <c r="DA115" s="896"/>
      <c r="DB115" s="896"/>
    </row>
    <row r="116" spans="2:106" ht="32.5" customHeight="1">
      <c r="B116" s="893"/>
      <c r="C116" s="893"/>
      <c r="D116" s="894"/>
      <c r="E116" s="882"/>
      <c r="F116" s="883"/>
      <c r="G116" s="883"/>
      <c r="H116" s="883"/>
      <c r="I116" s="884"/>
      <c r="J116" s="376" t="str">
        <f>IF(AND('MAPA DE RIESGOS'!$AP268="Baja",'MAPA DE RIESGOS'!$AR268="Leve"),CONCATENATE("R",'MAPA DE RIESGOS'!$H268,"C",'MAPA DE RIESGOS'!$AF268),"")</f>
        <v/>
      </c>
      <c r="K116" s="377" t="str">
        <f>IF(AND('MAPA DE RIESGOS'!$AP269="Baja",'MAPA DE RIESGOS'!$AR269="Leve"),CONCATENATE("R",'MAPA DE RIESGOS'!$H269,"C",'MAPA DE RIESGOS'!$AF269),"")</f>
        <v/>
      </c>
      <c r="L116" s="377" t="str">
        <f>IF(AND('MAPA DE RIESGOS'!$AP270="Baja",'MAPA DE RIESGOS'!$AR270="Leve"),CONCATENATE("R",'MAPA DE RIESGOS'!$H270,"C",'MAPA DE RIESGOS'!$AF270),"")</f>
        <v/>
      </c>
      <c r="M116" s="377" t="str">
        <f>IF(AND('MAPA DE RIESGOS'!$AP271="Baja",'MAPA DE RIESGOS'!$AR271="Leve"),CONCATENATE("R",'MAPA DE RIESGOS'!$H271,"C",'MAPA DE RIESGOS'!$AF271),"")</f>
        <v/>
      </c>
      <c r="N116" s="377" t="str">
        <f>IF(AND('MAPA DE RIESGOS'!$AP272="Baja",'MAPA DE RIESGOS'!$AR272="Leve"),CONCATENATE("R",'MAPA DE RIESGOS'!$H272,"C",'MAPA DE RIESGOS'!$AF272),"")</f>
        <v/>
      </c>
      <c r="O116" s="377" t="str">
        <f>IF(AND('MAPA DE RIESGOS'!$AP273="Baja",'MAPA DE RIESGOS'!$AR273="Leve"),CONCATENATE("R",'MAPA DE RIESGOS'!$H273,"C",'MAPA DE RIESGOS'!$AF273),"")</f>
        <v/>
      </c>
      <c r="P116" s="377" t="str">
        <f>IF(AND('MAPA DE RIESGOS'!$AP274="Baja",'MAPA DE RIESGOS'!$AR274="Leve"),CONCATENATE("R",'MAPA DE RIESGOS'!$H274,"C",'MAPA DE RIESGOS'!$AF274),"")</f>
        <v/>
      </c>
      <c r="Q116" s="377" t="str">
        <f>IF(AND('MAPA DE RIESGOS'!$AP275="Baja",'MAPA DE RIESGOS'!$AR275="Leve"),CONCATENATE("R",'MAPA DE RIESGOS'!$H275,"C",'MAPA DE RIESGOS'!$AF275),"")</f>
        <v/>
      </c>
      <c r="R116" s="377" t="str">
        <f>IF(AND('MAPA DE RIESGOS'!$AP276="Baja",'MAPA DE RIESGOS'!$AR276="Leve"),CONCATENATE("R",'MAPA DE RIESGOS'!$H276,"C",'MAPA DE RIESGOS'!$AF276),"")</f>
        <v/>
      </c>
      <c r="S116" s="377" t="str">
        <f>IF(AND('MAPA DE RIESGOS'!$AP277="Baja",'MAPA DE RIESGOS'!$AR277="Leve"),CONCATENATE("R",'MAPA DE RIESGOS'!$H277,"C",'MAPA DE RIESGOS'!$AF277),"")</f>
        <v/>
      </c>
      <c r="T116" s="377" t="str">
        <f>IF(AND('MAPA DE RIESGOS'!$AP278="Baja",'MAPA DE RIESGOS'!$AR278="Leve"),CONCATENATE("R",'MAPA DE RIESGOS'!$H278,"C",'MAPA DE RIESGOS'!$AF278),"")</f>
        <v/>
      </c>
      <c r="U116" s="377" t="str">
        <f>IF(AND('MAPA DE RIESGOS'!$AP279="Baja",'MAPA DE RIESGOS'!$AR279="Leve"),CONCATENATE("R",'MAPA DE RIESGOS'!$H279,"C",'MAPA DE RIESGOS'!$AF279),"")</f>
        <v/>
      </c>
      <c r="V116" s="377" t="str">
        <f>IF(AND('MAPA DE RIESGOS'!$AP280="Baja",'MAPA DE RIESGOS'!$AR280="Leve"),CONCATENATE("R",'MAPA DE RIESGOS'!$H280,"C",'MAPA DE RIESGOS'!$AF280),"")</f>
        <v/>
      </c>
      <c r="W116" s="377" t="str">
        <f>IF(AND('MAPA DE RIESGOS'!$AP281="Baja",'MAPA DE RIESGOS'!$AR281="Leve"),CONCATENATE("R",'MAPA DE RIESGOS'!$H281,"C",'MAPA DE RIESGOS'!$AF281),"")</f>
        <v/>
      </c>
      <c r="X116" s="377" t="str">
        <f>IF(AND('MAPA DE RIESGOS'!$AP282="Baja",'MAPA DE RIESGOS'!$AR282="Leve"),CONCATENATE("R",'MAPA DE RIESGOS'!$H282,"C",'MAPA DE RIESGOS'!$AF282),"")</f>
        <v/>
      </c>
      <c r="Y116" s="377" t="str">
        <f>IF(AND('MAPA DE RIESGOS'!$AP283="Baja",'MAPA DE RIESGOS'!$AR283="Leve"),CONCATENATE("R",'MAPA DE RIESGOS'!$H283,"C",'MAPA DE RIESGOS'!$AF283),"")</f>
        <v/>
      </c>
      <c r="Z116" s="377" t="str">
        <f>IF(AND('MAPA DE RIESGOS'!$AP284="Baja",'MAPA DE RIESGOS'!$AR284="Leve"),CONCATENATE("R",'MAPA DE RIESGOS'!$H284,"C",'MAPA DE RIESGOS'!$AF284),"")</f>
        <v/>
      </c>
      <c r="AA116" s="378" t="str">
        <f>IF(AND('MAPA DE RIESGOS'!$AP285="Baja",'MAPA DE RIESGOS'!$AR285="Leve"),CONCATENATE("R",'MAPA DE RIESGOS'!$H285,"C",'MAPA DE RIESGOS'!$AF285),"")</f>
        <v/>
      </c>
      <c r="AB116" s="367" t="str">
        <f>IF(AND('MAPA DE RIESGOS'!$AP268="Baja",'MAPA DE RIESGOS'!$AR268="Menor"),CONCATENATE("R",'MAPA DE RIESGOS'!$H268,"C",'MAPA DE RIESGOS'!$AF268),"")</f>
        <v/>
      </c>
      <c r="AC116" s="368" t="str">
        <f>IF(AND('MAPA DE RIESGOS'!$AP269="Baja",'MAPA DE RIESGOS'!$AR269="Menor"),CONCATENATE("R",'MAPA DE RIESGOS'!$H269,"C",'MAPA DE RIESGOS'!$AF269),"")</f>
        <v/>
      </c>
      <c r="AD116" s="368" t="str">
        <f>IF(AND('MAPA DE RIESGOS'!$AP270="Baja",'MAPA DE RIESGOS'!$AR270="Menor"),CONCATENATE("R",'MAPA DE RIESGOS'!$H270,"C",'MAPA DE RIESGOS'!$AF270),"")</f>
        <v/>
      </c>
      <c r="AE116" s="368" t="str">
        <f>IF(AND('MAPA DE RIESGOS'!$AP271="Baja",'MAPA DE RIESGOS'!$AR271="Menor"),CONCATENATE("R",'MAPA DE RIESGOS'!$H271,"C",'MAPA DE RIESGOS'!$AF271),"")</f>
        <v/>
      </c>
      <c r="AF116" s="368" t="str">
        <f>IF(AND('MAPA DE RIESGOS'!$AP272="Baja",'MAPA DE RIESGOS'!$AR272="Menor"),CONCATENATE("R",'MAPA DE RIESGOS'!$H272,"C",'MAPA DE RIESGOS'!$AF272),"")</f>
        <v/>
      </c>
      <c r="AG116" s="368" t="str">
        <f>IF(AND('MAPA DE RIESGOS'!$AP273="Baja",'MAPA DE RIESGOS'!$AR273="Menor"),CONCATENATE("R",'MAPA DE RIESGOS'!$H273,"C",'MAPA DE RIESGOS'!$AF273),"")</f>
        <v/>
      </c>
      <c r="AH116" s="368" t="str">
        <f>IF(AND('MAPA DE RIESGOS'!$AP274="Baja",'MAPA DE RIESGOS'!$AR274="Menor"),CONCATENATE("R",'MAPA DE RIESGOS'!$H274,"C",'MAPA DE RIESGOS'!$AF274),"")</f>
        <v/>
      </c>
      <c r="AI116" s="368" t="str">
        <f>IF(AND('MAPA DE RIESGOS'!$AP275="Baja",'MAPA DE RIESGOS'!$AR275="Menor"),CONCATENATE("R",'MAPA DE RIESGOS'!$H275,"C",'MAPA DE RIESGOS'!$AF275),"")</f>
        <v/>
      </c>
      <c r="AJ116" s="368" t="str">
        <f>IF(AND('MAPA DE RIESGOS'!$AP276="Baja",'MAPA DE RIESGOS'!$AR276="Menor"),CONCATENATE("R",'MAPA DE RIESGOS'!$H276,"C",'MAPA DE RIESGOS'!$AF276),"")</f>
        <v/>
      </c>
      <c r="AK116" s="368" t="str">
        <f>IF(AND('MAPA DE RIESGOS'!$AP277="Baja",'MAPA DE RIESGOS'!$AR277="Menor"),CONCATENATE("R",'MAPA DE RIESGOS'!$H277,"C",'MAPA DE RIESGOS'!$AF277),"")</f>
        <v/>
      </c>
      <c r="AL116" s="368" t="str">
        <f>IF(AND('MAPA DE RIESGOS'!$AP278="Baja",'MAPA DE RIESGOS'!$AR278="Menor"),CONCATENATE("R",'MAPA DE RIESGOS'!$H278,"C",'MAPA DE RIESGOS'!$AF278),"")</f>
        <v/>
      </c>
      <c r="AM116" s="368" t="str">
        <f>IF(AND('MAPA DE RIESGOS'!$AP279="Baja",'MAPA DE RIESGOS'!$AR279="Menor"),CONCATENATE("R",'MAPA DE RIESGOS'!$H279,"C",'MAPA DE RIESGOS'!$AF279),"")</f>
        <v/>
      </c>
      <c r="AN116" s="368" t="str">
        <f>IF(AND('MAPA DE RIESGOS'!$AP280="Baja",'MAPA DE RIESGOS'!$AR280="Menor"),CONCATENATE("R",'MAPA DE RIESGOS'!$H280,"C",'MAPA DE RIESGOS'!$AF280),"")</f>
        <v/>
      </c>
      <c r="AO116" s="368" t="str">
        <f>IF(AND('MAPA DE RIESGOS'!$AP281="Baja",'MAPA DE RIESGOS'!$AR281="Menor"),CONCATENATE("R",'MAPA DE RIESGOS'!$H281,"C",'MAPA DE RIESGOS'!$AF281),"")</f>
        <v/>
      </c>
      <c r="AP116" s="368" t="str">
        <f>IF(AND('MAPA DE RIESGOS'!$AP282="Baja",'MAPA DE RIESGOS'!$AR282="Menor"),CONCATENATE("R",'MAPA DE RIESGOS'!$H282,"C",'MAPA DE RIESGOS'!$AF282),"")</f>
        <v/>
      </c>
      <c r="AQ116" s="368" t="str">
        <f>IF(AND('MAPA DE RIESGOS'!$AP283="Baja",'MAPA DE RIESGOS'!$AR283="Menor"),CONCATENATE("R",'MAPA DE RIESGOS'!$H283,"C",'MAPA DE RIESGOS'!$AF283),"")</f>
        <v/>
      </c>
      <c r="AR116" s="368" t="str">
        <f>IF(AND('MAPA DE RIESGOS'!$AP284="Baja",'MAPA DE RIESGOS'!$AR284="Menor"),CONCATENATE("R",'MAPA DE RIESGOS'!$H284,"C",'MAPA DE RIESGOS'!$AF284),"")</f>
        <v/>
      </c>
      <c r="AS116" s="368" t="str">
        <f>IF(AND('MAPA DE RIESGOS'!$AP285="Baja",'MAPA DE RIESGOS'!$AR285="Menor"),CONCATENATE("R",'MAPA DE RIESGOS'!$H285,"C",'MAPA DE RIESGOS'!$AF285),"")</f>
        <v/>
      </c>
      <c r="AT116" s="367" t="str">
        <f>IF(AND('MAPA DE RIESGOS'!$AP268="Baja",'MAPA DE RIESGOS'!$AR268="Moderado"),CONCATENATE("R",'MAPA DE RIESGOS'!$H268,"C",'MAPA DE RIESGOS'!$AF268),"")</f>
        <v>R43C1</v>
      </c>
      <c r="AU116" s="368" t="str">
        <f>IF(AND('MAPA DE RIESGOS'!$AP269="Baja",'MAPA DE RIESGOS'!$AR269="Moderado"),CONCATENATE("R",'MAPA DE RIESGOS'!$H269,"C",'MAPA DE RIESGOS'!$AF269),"")</f>
        <v>R43C2</v>
      </c>
      <c r="AV116" s="368" t="str">
        <f>IF(AND('MAPA DE RIESGOS'!$AP270="Baja",'MAPA DE RIESGOS'!$AR270="Moderado"),CONCATENATE("R",'MAPA DE RIESGOS'!$H270,"C",'MAPA DE RIESGOS'!$AF270),"")</f>
        <v/>
      </c>
      <c r="AW116" s="368" t="str">
        <f>IF(AND('MAPA DE RIESGOS'!$AP271="Baja",'MAPA DE RIESGOS'!$AR271="Moderado"),CONCATENATE("R",'MAPA DE RIESGOS'!$H271,"C",'MAPA DE RIESGOS'!$AF271),"")</f>
        <v/>
      </c>
      <c r="AX116" s="368" t="str">
        <f>IF(AND('MAPA DE RIESGOS'!$AP272="Baja",'MAPA DE RIESGOS'!$AR272="Moderado"),CONCATENATE("R",'MAPA DE RIESGOS'!$H272,"C",'MAPA DE RIESGOS'!$AF272),"")</f>
        <v/>
      </c>
      <c r="AY116" s="368" t="str">
        <f>IF(AND('MAPA DE RIESGOS'!$AP273="Baja",'MAPA DE RIESGOS'!$AR273="Moderado"),CONCATENATE("R",'MAPA DE RIESGOS'!$H273,"C",'MAPA DE RIESGOS'!$AF273),"")</f>
        <v/>
      </c>
      <c r="AZ116" s="368" t="str">
        <f>IF(AND('MAPA DE RIESGOS'!$AP274="Baja",'MAPA DE RIESGOS'!$AR274="Moderado"),CONCATENATE("R",'MAPA DE RIESGOS'!$H274,"C",'MAPA DE RIESGOS'!$AF274),"")</f>
        <v>R44C1</v>
      </c>
      <c r="BA116" s="368" t="str">
        <f>IF(AND('MAPA DE RIESGOS'!$AP275="Baja",'MAPA DE RIESGOS'!$AR275="Moderado"),CONCATENATE("R",'MAPA DE RIESGOS'!$H275,"C",'MAPA DE RIESGOS'!$AF275),"")</f>
        <v>R44C2</v>
      </c>
      <c r="BB116" s="368" t="str">
        <f>IF(AND('MAPA DE RIESGOS'!$AP276="Baja",'MAPA DE RIESGOS'!$AR276="Moderado"),CONCATENATE("R",'MAPA DE RIESGOS'!$H276,"C",'MAPA DE RIESGOS'!$AF276),"")</f>
        <v/>
      </c>
      <c r="BC116" s="368" t="str">
        <f>IF(AND('MAPA DE RIESGOS'!$AP277="Baja",'MAPA DE RIESGOS'!$AR277="Moderado"),CONCATENATE("R",'MAPA DE RIESGOS'!$H277,"C",'MAPA DE RIESGOS'!$AF277),"")</f>
        <v/>
      </c>
      <c r="BD116" s="368" t="str">
        <f>IF(AND('MAPA DE RIESGOS'!$AP278="Baja",'MAPA DE RIESGOS'!$AR278="Moderado"),CONCATENATE("R",'MAPA DE RIESGOS'!$H278,"C",'MAPA DE RIESGOS'!$AF278),"")</f>
        <v/>
      </c>
      <c r="BE116" s="368" t="str">
        <f>IF(AND('MAPA DE RIESGOS'!$AP279="Baja",'MAPA DE RIESGOS'!$AR279="Moderado"),CONCATENATE("R",'MAPA DE RIESGOS'!$H279,"C",'MAPA DE RIESGOS'!$AF279),"")</f>
        <v/>
      </c>
      <c r="BF116" s="368" t="str">
        <f>IF(AND('MAPA DE RIESGOS'!$AP280="Baja",'MAPA DE RIESGOS'!$AR280="Moderado"),CONCATENATE("R",'MAPA DE RIESGOS'!$H280,"C",'MAPA DE RIESGOS'!$AF280),"")</f>
        <v>R45C1</v>
      </c>
      <c r="BG116" s="368" t="str">
        <f>IF(AND('MAPA DE RIESGOS'!$AP281="Baja",'MAPA DE RIESGOS'!$AR281="Moderado"),CONCATENATE("R",'MAPA DE RIESGOS'!$H281,"C",'MAPA DE RIESGOS'!$AF281),"")</f>
        <v>R45C2</v>
      </c>
      <c r="BH116" s="368" t="str">
        <f>IF(AND('MAPA DE RIESGOS'!$AP282="Baja",'MAPA DE RIESGOS'!$AR282="Moderado"),CONCATENATE("R",'MAPA DE RIESGOS'!$H282,"C",'MAPA DE RIESGOS'!$AF282),"")</f>
        <v/>
      </c>
      <c r="BI116" s="368" t="str">
        <f>IF(AND('MAPA DE RIESGOS'!$AP283="Baja",'MAPA DE RIESGOS'!$AR283="Moderado"),CONCATENATE("R",'MAPA DE RIESGOS'!$H283,"C",'MAPA DE RIESGOS'!$AF283),"")</f>
        <v/>
      </c>
      <c r="BJ116" s="368" t="str">
        <f>IF(AND('MAPA DE RIESGOS'!$AP284="Baja",'MAPA DE RIESGOS'!$AR284="Moderado"),CONCATENATE("R",'MAPA DE RIESGOS'!$H284,"C",'MAPA DE RIESGOS'!$AF284),"")</f>
        <v/>
      </c>
      <c r="BK116" s="369" t="str">
        <f>IF(AND('MAPA DE RIESGOS'!$AP285="Baja",'MAPA DE RIESGOS'!$AR285="Moderado"),CONCATENATE("R",'MAPA DE RIESGOS'!$H285,"C",'MAPA DE RIESGOS'!$AF285),"")</f>
        <v/>
      </c>
      <c r="BL116" s="355" t="str">
        <f>IF(AND('MAPA DE RIESGOS'!$AP268="Baja",'MAPA DE RIESGOS'!$AR268="Mayor"),CONCATENATE("R",'MAPA DE RIESGOS'!$H268,"C",'MAPA DE RIESGOS'!$AF268),"")</f>
        <v/>
      </c>
      <c r="BM116" s="355" t="str">
        <f>IF(AND('MAPA DE RIESGOS'!$AP269="Baja",'MAPA DE RIESGOS'!$AR269="Mayor"),CONCATENATE("R",'MAPA DE RIESGOS'!$H269,"C",'MAPA DE RIESGOS'!$AF269),"")</f>
        <v/>
      </c>
      <c r="BN116" s="355" t="str">
        <f>IF(AND('MAPA DE RIESGOS'!$AP270="Baja",'MAPA DE RIESGOS'!$AR270="Mayor"),CONCATENATE("R",'MAPA DE RIESGOS'!$H270,"C",'MAPA DE RIESGOS'!$AF270),"")</f>
        <v/>
      </c>
      <c r="BO116" s="355" t="str">
        <f>IF(AND('MAPA DE RIESGOS'!$AP271="Baja",'MAPA DE RIESGOS'!$AR271="Mayor"),CONCATENATE("R",'MAPA DE RIESGOS'!$H271,"C",'MAPA DE RIESGOS'!$AF271),"")</f>
        <v/>
      </c>
      <c r="BP116" s="355" t="str">
        <f>IF(AND('MAPA DE RIESGOS'!$AP272="Baja",'MAPA DE RIESGOS'!$AR272="Mayor"),CONCATENATE("R",'MAPA DE RIESGOS'!$H272,"C",'MAPA DE RIESGOS'!$AF272),"")</f>
        <v/>
      </c>
      <c r="BQ116" s="355" t="str">
        <f>IF(AND('MAPA DE RIESGOS'!$AP273="Baja",'MAPA DE RIESGOS'!$AR273="Mayor"),CONCATENATE("R",'MAPA DE RIESGOS'!$H273,"C",'MAPA DE RIESGOS'!$AF273),"")</f>
        <v/>
      </c>
      <c r="BR116" s="355" t="str">
        <f>IF(AND('MAPA DE RIESGOS'!$AP274="Baja",'MAPA DE RIESGOS'!$AR274="Mayor"),CONCATENATE("R",'MAPA DE RIESGOS'!$H274,"C",'MAPA DE RIESGOS'!$AF274),"")</f>
        <v/>
      </c>
      <c r="BS116" s="355" t="str">
        <f>IF(AND('MAPA DE RIESGOS'!$AP275="Baja",'MAPA DE RIESGOS'!$AR275="Mayor"),CONCATENATE("R",'MAPA DE RIESGOS'!$H275,"C",'MAPA DE RIESGOS'!$AF275),"")</f>
        <v/>
      </c>
      <c r="BT116" s="355" t="str">
        <f>IF(AND('MAPA DE RIESGOS'!$AP276="Baja",'MAPA DE RIESGOS'!$AR276="Mayor"),CONCATENATE("R",'MAPA DE RIESGOS'!$H276,"C",'MAPA DE RIESGOS'!$AF276),"")</f>
        <v/>
      </c>
      <c r="BU116" s="355" t="str">
        <f>IF(AND('MAPA DE RIESGOS'!$AP277="Baja",'MAPA DE RIESGOS'!$AR277="Mayor"),CONCATENATE("R",'MAPA DE RIESGOS'!$H277,"C",'MAPA DE RIESGOS'!$AF277),"")</f>
        <v/>
      </c>
      <c r="BV116" s="355" t="str">
        <f>IF(AND('MAPA DE RIESGOS'!$AP278="Baja",'MAPA DE RIESGOS'!$AR278="Mayor"),CONCATENATE("R",'MAPA DE RIESGOS'!$H278,"C",'MAPA DE RIESGOS'!$AF278),"")</f>
        <v/>
      </c>
      <c r="BW116" s="355" t="str">
        <f>IF(AND('MAPA DE RIESGOS'!$AP279="Baja",'MAPA DE RIESGOS'!$AR279="Mayor"),CONCATENATE("R",'MAPA DE RIESGOS'!$H279,"C",'MAPA DE RIESGOS'!$AF279),"")</f>
        <v/>
      </c>
      <c r="BX116" s="355" t="str">
        <f>IF(AND('MAPA DE RIESGOS'!$AP280="Baja",'MAPA DE RIESGOS'!$AR280="Mayor"),CONCATENATE("R",'MAPA DE RIESGOS'!$H280,"C",'MAPA DE RIESGOS'!$AF280),"")</f>
        <v/>
      </c>
      <c r="BY116" s="355" t="str">
        <f>IF(AND('MAPA DE RIESGOS'!$AP281="Baja",'MAPA DE RIESGOS'!$AR281="Mayor"),CONCATENATE("R",'MAPA DE RIESGOS'!$H281,"C",'MAPA DE RIESGOS'!$AF281),"")</f>
        <v/>
      </c>
      <c r="BZ116" s="355" t="str">
        <f>IF(AND('MAPA DE RIESGOS'!$AP282="Baja",'MAPA DE RIESGOS'!$AR282="Mayor"),CONCATENATE("R",'MAPA DE RIESGOS'!$H282,"C",'MAPA DE RIESGOS'!$AF282),"")</f>
        <v/>
      </c>
      <c r="CA116" s="355" t="str">
        <f>IF(AND('MAPA DE RIESGOS'!$AP283="Baja",'MAPA DE RIESGOS'!$AR283="Mayor"),CONCATENATE("R",'MAPA DE RIESGOS'!$H283,"C",'MAPA DE RIESGOS'!$AF283),"")</f>
        <v/>
      </c>
      <c r="CB116" s="355" t="str">
        <f>IF(AND('MAPA DE RIESGOS'!$AP284="Baja",'MAPA DE RIESGOS'!$AR284="Mayor"),CONCATENATE("R",'MAPA DE RIESGOS'!$H284,"C",'MAPA DE RIESGOS'!$AF284),"")</f>
        <v/>
      </c>
      <c r="CC116" s="356" t="str">
        <f>IF(AND('MAPA DE RIESGOS'!$AP285="Baja",'MAPA DE RIESGOS'!$AR285="Mayor"),CONCATENATE("R",'MAPA DE RIESGOS'!$H285,"C",'MAPA DE RIESGOS'!$AF285),"")</f>
        <v/>
      </c>
      <c r="CD116" s="357" t="str">
        <f>IF(AND('MAPA DE RIESGOS'!$AP268="Baja",'MAPA DE RIESGOS'!$AR268="Catastrófico"),CONCATENATE("R",'MAPA DE RIESGOS'!$H268,"C",'MAPA DE RIESGOS'!$AF268),"")</f>
        <v/>
      </c>
      <c r="CE116" s="357" t="str">
        <f>IF(AND('MAPA DE RIESGOS'!$AP269="Baja",'MAPA DE RIESGOS'!$AR269="Catastrófico"),CONCATENATE("R",'MAPA DE RIESGOS'!$H269,"C",'MAPA DE RIESGOS'!$AF269),"")</f>
        <v/>
      </c>
      <c r="CF116" s="357" t="str">
        <f>IF(AND('MAPA DE RIESGOS'!$AP270="Baja",'MAPA DE RIESGOS'!$AR270="Catastrófico"),CONCATENATE("R",'MAPA DE RIESGOS'!$H270,"C",'MAPA DE RIESGOS'!$AF270),"")</f>
        <v/>
      </c>
      <c r="CG116" s="357" t="str">
        <f>IF(AND('MAPA DE RIESGOS'!$AP271="Baja",'MAPA DE RIESGOS'!$AR271="Catastrófico"),CONCATENATE("R",'MAPA DE RIESGOS'!$H271,"C",'MAPA DE RIESGOS'!$AF271),"")</f>
        <v/>
      </c>
      <c r="CH116" s="357" t="str">
        <f>IF(AND('MAPA DE RIESGOS'!$AP272="Baja",'MAPA DE RIESGOS'!$AR272="Catastrófico"),CONCATENATE("R",'MAPA DE RIESGOS'!$H272,"C",'MAPA DE RIESGOS'!$AF272),"")</f>
        <v/>
      </c>
      <c r="CI116" s="357" t="str">
        <f>IF(AND('MAPA DE RIESGOS'!$AP273="Baja",'MAPA DE RIESGOS'!$AR273="Catastrófico"),CONCATENATE("R",'MAPA DE RIESGOS'!$H273,"C",'MAPA DE RIESGOS'!$AF273),"")</f>
        <v/>
      </c>
      <c r="CJ116" s="357" t="str">
        <f>IF(AND('MAPA DE RIESGOS'!$AP274="Baja",'MAPA DE RIESGOS'!$AR274="Catastrófico"),CONCATENATE("R",'MAPA DE RIESGOS'!$H274,"C",'MAPA DE RIESGOS'!$AF274),"")</f>
        <v/>
      </c>
      <c r="CK116" s="357" t="str">
        <f>IF(AND('MAPA DE RIESGOS'!$AP275="Baja",'MAPA DE RIESGOS'!$AR275="Catastrófico"),CONCATENATE("R",'MAPA DE RIESGOS'!$H275,"C",'MAPA DE RIESGOS'!$AF275),"")</f>
        <v/>
      </c>
      <c r="CL116" s="357" t="str">
        <f>IF(AND('MAPA DE RIESGOS'!$AP276="Baja",'MAPA DE RIESGOS'!$AR276="Catastrófico"),CONCATENATE("R",'MAPA DE RIESGOS'!$H276,"C",'MAPA DE RIESGOS'!$AF276),"")</f>
        <v/>
      </c>
      <c r="CM116" s="357" t="str">
        <f>IF(AND('MAPA DE RIESGOS'!$AP277="Baja",'MAPA DE RIESGOS'!$AR277="Catastrófico"),CONCATENATE("R",'MAPA DE RIESGOS'!$H277,"C",'MAPA DE RIESGOS'!$AF277),"")</f>
        <v/>
      </c>
      <c r="CN116" s="357" t="str">
        <f>IF(AND('MAPA DE RIESGOS'!$AP278="Baja",'MAPA DE RIESGOS'!$AR278="Catastrófico"),CONCATENATE("R",'MAPA DE RIESGOS'!$H278,"C",'MAPA DE RIESGOS'!$AF278),"")</f>
        <v/>
      </c>
      <c r="CO116" s="357" t="str">
        <f>IF(AND('MAPA DE RIESGOS'!$AP279="Baja",'MAPA DE RIESGOS'!$AR279="Catastrófico"),CONCATENATE("R",'MAPA DE RIESGOS'!$H279,"C",'MAPA DE RIESGOS'!$AF279),"")</f>
        <v/>
      </c>
      <c r="CP116" s="357" t="str">
        <f>IF(AND('MAPA DE RIESGOS'!$AP280="Baja",'MAPA DE RIESGOS'!$AR280="Catastrófico"),CONCATENATE("R",'MAPA DE RIESGOS'!$H280,"C",'MAPA DE RIESGOS'!$AF280),"")</f>
        <v/>
      </c>
      <c r="CQ116" s="357" t="str">
        <f>IF(AND('MAPA DE RIESGOS'!$AP281="Baja",'MAPA DE RIESGOS'!$AR281="Catastrófico"),CONCATENATE("R",'MAPA DE RIESGOS'!$H281,"C",'MAPA DE RIESGOS'!$AF281),"")</f>
        <v/>
      </c>
      <c r="CR116" s="357" t="str">
        <f>IF(AND('MAPA DE RIESGOS'!$AP282="Baja",'MAPA DE RIESGOS'!$AR282="Catastrófico"),CONCATENATE("R",'MAPA DE RIESGOS'!$H282,"C",'MAPA DE RIESGOS'!$AF282),"")</f>
        <v/>
      </c>
      <c r="CS116" s="357" t="str">
        <f>IF(AND('MAPA DE RIESGOS'!$AP283="Baja",'MAPA DE RIESGOS'!$AR283="Catastrófico"),CONCATENATE("R",'MAPA DE RIESGOS'!$H283,"C",'MAPA DE RIESGOS'!$AF283),"")</f>
        <v/>
      </c>
      <c r="CT116" s="357" t="str">
        <f>IF(AND('MAPA DE RIESGOS'!$AP284="Baja",'MAPA DE RIESGOS'!$AR284="Catastrófico"),CONCATENATE("R",'MAPA DE RIESGOS'!$H284,"C",'MAPA DE RIESGOS'!$AF284),"")</f>
        <v/>
      </c>
      <c r="CU116" s="358" t="str">
        <f>IF(AND('MAPA DE RIESGOS'!$AP285="Baja",'MAPA DE RIESGOS'!$AR285="Catastrófico"),CONCATENATE("R",'MAPA DE RIESGOS'!$H285,"C",'MAPA DE RIESGOS'!$AF285),"")</f>
        <v/>
      </c>
      <c r="CV116" s="67"/>
      <c r="CW116" s="896"/>
      <c r="CX116" s="896"/>
      <c r="CY116" s="896"/>
      <c r="CZ116" s="896"/>
      <c r="DA116" s="896"/>
      <c r="DB116" s="896"/>
    </row>
    <row r="117" spans="2:106" ht="32.5" customHeight="1">
      <c r="B117" s="893"/>
      <c r="C117" s="893"/>
      <c r="D117" s="894"/>
      <c r="E117" s="882"/>
      <c r="F117" s="883"/>
      <c r="G117" s="883"/>
      <c r="H117" s="883"/>
      <c r="I117" s="884"/>
      <c r="J117" s="376" t="str">
        <f>IF(AND('MAPA DE RIESGOS'!$AP286="Baja",'MAPA DE RIESGOS'!$AR286="Leve"),CONCATENATE("R",'MAPA DE RIESGOS'!$H286,"C",'MAPA DE RIESGOS'!$AF286),"")</f>
        <v/>
      </c>
      <c r="K117" s="377" t="str">
        <f>IF(AND('MAPA DE RIESGOS'!$AP287="Baja",'MAPA DE RIESGOS'!$AR287="Leve"),CONCATENATE("R",'MAPA DE RIESGOS'!$H287,"C",'MAPA DE RIESGOS'!$AF287),"")</f>
        <v/>
      </c>
      <c r="L117" s="377" t="str">
        <f>IF(AND('MAPA DE RIESGOS'!$AP288="Baja",'MAPA DE RIESGOS'!$AR288="Leve"),CONCATENATE("R",'MAPA DE RIESGOS'!$H288,"C",'MAPA DE RIESGOS'!$AF288),"")</f>
        <v/>
      </c>
      <c r="M117" s="377" t="str">
        <f>IF(AND('MAPA DE RIESGOS'!$AP289="Baja",'MAPA DE RIESGOS'!$AR289="Leve"),CONCATENATE("R",'MAPA DE RIESGOS'!$H289,"C",'MAPA DE RIESGOS'!$AF289),"")</f>
        <v/>
      </c>
      <c r="N117" s="377" t="str">
        <f>IF(AND('MAPA DE RIESGOS'!$AP290="Baja",'MAPA DE RIESGOS'!$AR290="Leve"),CONCATENATE("R",'MAPA DE RIESGOS'!$H290,"C",'MAPA DE RIESGOS'!$AF290),"")</f>
        <v/>
      </c>
      <c r="O117" s="377" t="str">
        <f>IF(AND('MAPA DE RIESGOS'!$AP291="Baja",'MAPA DE RIESGOS'!$AR291="Leve"),CONCATENATE("R",'MAPA DE RIESGOS'!$H291,"C",'MAPA DE RIESGOS'!$AF291),"")</f>
        <v/>
      </c>
      <c r="P117" s="377" t="str">
        <f>IF(AND('MAPA DE RIESGOS'!$AP292="Baja",'MAPA DE RIESGOS'!$AR292="Leve"),CONCATENATE("R",'MAPA DE RIESGOS'!$H292,"C",'MAPA DE RIESGOS'!$AF292),"")</f>
        <v/>
      </c>
      <c r="Q117" s="377" t="str">
        <f>IF(AND('MAPA DE RIESGOS'!$AP293="Baja",'MAPA DE RIESGOS'!$AR293="Leve"),CONCATENATE("R",'MAPA DE RIESGOS'!$H293,"C",'MAPA DE RIESGOS'!$AF293),"")</f>
        <v/>
      </c>
      <c r="R117" s="377" t="str">
        <f>IF(AND('MAPA DE RIESGOS'!$AP294="Baja",'MAPA DE RIESGOS'!$AR294="Leve"),CONCATENATE("R",'MAPA DE RIESGOS'!$H294,"C",'MAPA DE RIESGOS'!$AF294),"")</f>
        <v/>
      </c>
      <c r="S117" s="377" t="str">
        <f>IF(AND('MAPA DE RIESGOS'!$AP295="Baja",'MAPA DE RIESGOS'!$AR295="Leve"),CONCATENATE("R",'MAPA DE RIESGOS'!$H295,"C",'MAPA DE RIESGOS'!$AF295),"")</f>
        <v/>
      </c>
      <c r="T117" s="377" t="str">
        <f>IF(AND('MAPA DE RIESGOS'!$AP296="Baja",'MAPA DE RIESGOS'!$AR296="Leve"),CONCATENATE("R",'MAPA DE RIESGOS'!$H296,"C",'MAPA DE RIESGOS'!$AF296),"")</f>
        <v/>
      </c>
      <c r="U117" s="377" t="str">
        <f>IF(AND('MAPA DE RIESGOS'!$AP297="Baja",'MAPA DE RIESGOS'!$AR297="Leve"),CONCATENATE("R",'MAPA DE RIESGOS'!$H297,"C",'MAPA DE RIESGOS'!$AF297),"")</f>
        <v/>
      </c>
      <c r="V117" s="377" t="str">
        <f>IF(AND('MAPA DE RIESGOS'!$AP298="Baja",'MAPA DE RIESGOS'!$AR298="Leve"),CONCATENATE("R",'MAPA DE RIESGOS'!$H298,"C",'MAPA DE RIESGOS'!$AF298),"")</f>
        <v/>
      </c>
      <c r="W117" s="377" t="str">
        <f>IF(AND('MAPA DE RIESGOS'!$AP299="Baja",'MAPA DE RIESGOS'!$AR299="Leve"),CONCATENATE("R",'MAPA DE RIESGOS'!$H299,"C",'MAPA DE RIESGOS'!$AF299),"")</f>
        <v/>
      </c>
      <c r="X117" s="377" t="str">
        <f>IF(AND('MAPA DE RIESGOS'!$AP300="Baja",'MAPA DE RIESGOS'!$AR300="Leve"),CONCATENATE("R",'MAPA DE RIESGOS'!$H300,"C",'MAPA DE RIESGOS'!$AF300),"")</f>
        <v/>
      </c>
      <c r="Y117" s="377" t="str">
        <f>IF(AND('MAPA DE RIESGOS'!$AP301="Baja",'MAPA DE RIESGOS'!$AR301="Leve"),CONCATENATE("R",'MAPA DE RIESGOS'!$H301,"C",'MAPA DE RIESGOS'!$AF301),"")</f>
        <v/>
      </c>
      <c r="Z117" s="377" t="str">
        <f>IF(AND('MAPA DE RIESGOS'!$AP302="Baja",'MAPA DE RIESGOS'!$AR302="Leve"),CONCATENATE("R",'MAPA DE RIESGOS'!$H302,"C",'MAPA DE RIESGOS'!$AF302),"")</f>
        <v/>
      </c>
      <c r="AA117" s="378" t="str">
        <f>IF(AND('MAPA DE RIESGOS'!$AP303="Baja",'MAPA DE RIESGOS'!$AR303="Leve"),CONCATENATE("R",'MAPA DE RIESGOS'!$H303,"C",'MAPA DE RIESGOS'!$AF303),"")</f>
        <v/>
      </c>
      <c r="AB117" s="367" t="str">
        <f>IF(AND('MAPA DE RIESGOS'!$AP286="Baja",'MAPA DE RIESGOS'!$AR286="Menor"),CONCATENATE("R",'MAPA DE RIESGOS'!$H286,"C",'MAPA DE RIESGOS'!$AF286),"")</f>
        <v>R46C1</v>
      </c>
      <c r="AC117" s="368" t="str">
        <f>IF(AND('MAPA DE RIESGOS'!$AP287="Baja",'MAPA DE RIESGOS'!$AR287="Menor"),CONCATENATE("R",'MAPA DE RIESGOS'!$H287,"C",'MAPA DE RIESGOS'!$AF287),"")</f>
        <v/>
      </c>
      <c r="AD117" s="368" t="str">
        <f>IF(AND('MAPA DE RIESGOS'!$AP288="Baja",'MAPA DE RIESGOS'!$AR288="Menor"),CONCATENATE("R",'MAPA DE RIESGOS'!$H288,"C",'MAPA DE RIESGOS'!$AF288),"")</f>
        <v/>
      </c>
      <c r="AE117" s="368" t="str">
        <f>IF(AND('MAPA DE RIESGOS'!$AP289="Baja",'MAPA DE RIESGOS'!$AR289="Menor"),CONCATENATE("R",'MAPA DE RIESGOS'!$H289,"C",'MAPA DE RIESGOS'!$AF289),"")</f>
        <v/>
      </c>
      <c r="AF117" s="368" t="str">
        <f>IF(AND('MAPA DE RIESGOS'!$AP290="Baja",'MAPA DE RIESGOS'!$AR290="Menor"),CONCATENATE("R",'MAPA DE RIESGOS'!$H290,"C",'MAPA DE RIESGOS'!$AF290),"")</f>
        <v/>
      </c>
      <c r="AG117" s="368" t="str">
        <f>IF(AND('MAPA DE RIESGOS'!$AP291="Baja",'MAPA DE RIESGOS'!$AR291="Menor"),CONCATENATE("R",'MAPA DE RIESGOS'!$H291,"C",'MAPA DE RIESGOS'!$AF291),"")</f>
        <v/>
      </c>
      <c r="AH117" s="368" t="str">
        <f>IF(AND('MAPA DE RIESGOS'!$AP292="Baja",'MAPA DE RIESGOS'!$AR292="Menor"),CONCATENATE("R",'MAPA DE RIESGOS'!$H292,"C",'MAPA DE RIESGOS'!$AF292),"")</f>
        <v/>
      </c>
      <c r="AI117" s="368" t="str">
        <f>IF(AND('MAPA DE RIESGOS'!$AP293="Baja",'MAPA DE RIESGOS'!$AR293="Menor"),CONCATENATE("R",'MAPA DE RIESGOS'!$H293,"C",'MAPA DE RIESGOS'!$AF293),"")</f>
        <v/>
      </c>
      <c r="AJ117" s="368" t="str">
        <f>IF(AND('MAPA DE RIESGOS'!$AP294="Baja",'MAPA DE RIESGOS'!$AR294="Menor"),CONCATENATE("R",'MAPA DE RIESGOS'!$H294,"C",'MAPA DE RIESGOS'!$AF294),"")</f>
        <v/>
      </c>
      <c r="AK117" s="368" t="str">
        <f>IF(AND('MAPA DE RIESGOS'!$AP295="Baja",'MAPA DE RIESGOS'!$AR295="Menor"),CONCATENATE("R",'MAPA DE RIESGOS'!$H295,"C",'MAPA DE RIESGOS'!$AF295),"")</f>
        <v/>
      </c>
      <c r="AL117" s="368" t="str">
        <f>IF(AND('MAPA DE RIESGOS'!$AP296="Baja",'MAPA DE RIESGOS'!$AR296="Menor"),CONCATENATE("R",'MAPA DE RIESGOS'!$H296,"C",'MAPA DE RIESGOS'!$AF296),"")</f>
        <v/>
      </c>
      <c r="AM117" s="368" t="str">
        <f>IF(AND('MAPA DE RIESGOS'!$AP297="Baja",'MAPA DE RIESGOS'!$AR297="Menor"),CONCATENATE("R",'MAPA DE RIESGOS'!$H297,"C",'MAPA DE RIESGOS'!$AF297),"")</f>
        <v/>
      </c>
      <c r="AN117" s="368" t="str">
        <f>IF(AND('MAPA DE RIESGOS'!$AP298="Baja",'MAPA DE RIESGOS'!$AR298="Menor"),CONCATENATE("R",'MAPA DE RIESGOS'!$H298,"C",'MAPA DE RIESGOS'!$AF298),"")</f>
        <v/>
      </c>
      <c r="AO117" s="368" t="str">
        <f>IF(AND('MAPA DE RIESGOS'!$AP299="Baja",'MAPA DE RIESGOS'!$AR299="Menor"),CONCATENATE("R",'MAPA DE RIESGOS'!$H299,"C",'MAPA DE RIESGOS'!$AF299),"")</f>
        <v/>
      </c>
      <c r="AP117" s="368" t="str">
        <f>IF(AND('MAPA DE RIESGOS'!$AP300="Baja",'MAPA DE RIESGOS'!$AR300="Menor"),CONCATENATE("R",'MAPA DE RIESGOS'!$H300,"C",'MAPA DE RIESGOS'!$AF300),"")</f>
        <v/>
      </c>
      <c r="AQ117" s="368" t="str">
        <f>IF(AND('MAPA DE RIESGOS'!$AP301="Baja",'MAPA DE RIESGOS'!$AR301="Menor"),CONCATENATE("R",'MAPA DE RIESGOS'!$H301,"C",'MAPA DE RIESGOS'!$AF301),"")</f>
        <v/>
      </c>
      <c r="AR117" s="368" t="str">
        <f>IF(AND('MAPA DE RIESGOS'!$AP302="Baja",'MAPA DE RIESGOS'!$AR302="Menor"),CONCATENATE("R",'MAPA DE RIESGOS'!$H302,"C",'MAPA DE RIESGOS'!$AF302),"")</f>
        <v/>
      </c>
      <c r="AS117" s="368" t="str">
        <f>IF(AND('MAPA DE RIESGOS'!$AP303="Baja",'MAPA DE RIESGOS'!$AR303="Menor"),CONCATENATE("R",'MAPA DE RIESGOS'!$H303,"C",'MAPA DE RIESGOS'!$AF303),"")</f>
        <v/>
      </c>
      <c r="AT117" s="367" t="str">
        <f>IF(AND('MAPA DE RIESGOS'!$AP286="Baja",'MAPA DE RIESGOS'!$AR286="Moderado"),CONCATENATE("R",'MAPA DE RIESGOS'!$H286,"C",'MAPA DE RIESGOS'!$AF286),"")</f>
        <v/>
      </c>
      <c r="AU117" s="368" t="str">
        <f>IF(AND('MAPA DE RIESGOS'!$AP287="Baja",'MAPA DE RIESGOS'!$AR287="Moderado"),CONCATENATE("R",'MAPA DE RIESGOS'!$H287,"C",'MAPA DE RIESGOS'!$AF287),"")</f>
        <v/>
      </c>
      <c r="AV117" s="368" t="str">
        <f>IF(AND('MAPA DE RIESGOS'!$AP288="Baja",'MAPA DE RIESGOS'!$AR288="Moderado"),CONCATENATE("R",'MAPA DE RIESGOS'!$H288,"C",'MAPA DE RIESGOS'!$AF288),"")</f>
        <v/>
      </c>
      <c r="AW117" s="368" t="str">
        <f>IF(AND('MAPA DE RIESGOS'!$AP289="Baja",'MAPA DE RIESGOS'!$AR289="Moderado"),CONCATENATE("R",'MAPA DE RIESGOS'!$H289,"C",'MAPA DE RIESGOS'!$AF289),"")</f>
        <v/>
      </c>
      <c r="AX117" s="368" t="str">
        <f>IF(AND('MAPA DE RIESGOS'!$AP290="Baja",'MAPA DE RIESGOS'!$AR290="Moderado"),CONCATENATE("R",'MAPA DE RIESGOS'!$H290,"C",'MAPA DE RIESGOS'!$AF290),"")</f>
        <v/>
      </c>
      <c r="AY117" s="368" t="str">
        <f>IF(AND('MAPA DE RIESGOS'!$AP291="Baja",'MAPA DE RIESGOS'!$AR291="Moderado"),CONCATENATE("R",'MAPA DE RIESGOS'!$H291,"C",'MAPA DE RIESGOS'!$AF291),"")</f>
        <v/>
      </c>
      <c r="AZ117" s="368" t="str">
        <f>IF(AND('MAPA DE RIESGOS'!$AP292="Baja",'MAPA DE RIESGOS'!$AR292="Moderado"),CONCATENATE("R",'MAPA DE RIESGOS'!$H292,"C",'MAPA DE RIESGOS'!$AF292),"")</f>
        <v/>
      </c>
      <c r="BA117" s="368" t="str">
        <f>IF(AND('MAPA DE RIESGOS'!$AP293="Baja",'MAPA DE RIESGOS'!$AR293="Moderado"),CONCATENATE("R",'MAPA DE RIESGOS'!$H293,"C",'MAPA DE RIESGOS'!$AF293),"")</f>
        <v/>
      </c>
      <c r="BB117" s="368" t="str">
        <f>IF(AND('MAPA DE RIESGOS'!$AP294="Baja",'MAPA DE RIESGOS'!$AR294="Moderado"),CONCATENATE("R",'MAPA DE RIESGOS'!$H294,"C",'MAPA DE RIESGOS'!$AF294),"")</f>
        <v/>
      </c>
      <c r="BC117" s="368" t="str">
        <f>IF(AND('MAPA DE RIESGOS'!$AP295="Baja",'MAPA DE RIESGOS'!$AR295="Moderado"),CONCATENATE("R",'MAPA DE RIESGOS'!$H295,"C",'MAPA DE RIESGOS'!$AF295),"")</f>
        <v/>
      </c>
      <c r="BD117" s="368" t="str">
        <f>IF(AND('MAPA DE RIESGOS'!$AP296="Baja",'MAPA DE RIESGOS'!$AR296="Moderado"),CONCATENATE("R",'MAPA DE RIESGOS'!$H296,"C",'MAPA DE RIESGOS'!$AF296),"")</f>
        <v/>
      </c>
      <c r="BE117" s="368" t="str">
        <f>IF(AND('MAPA DE RIESGOS'!$AP297="Baja",'MAPA DE RIESGOS'!$AR297="Moderado"),CONCATENATE("R",'MAPA DE RIESGOS'!$H297,"C",'MAPA DE RIESGOS'!$AF297),"")</f>
        <v/>
      </c>
      <c r="BF117" s="368" t="str">
        <f>IF(AND('MAPA DE RIESGOS'!$AP298="Baja",'MAPA DE RIESGOS'!$AR298="Moderado"),CONCATENATE("R",'MAPA DE RIESGOS'!$H298,"C",'MAPA DE RIESGOS'!$AF298),"")</f>
        <v>R48C1</v>
      </c>
      <c r="BG117" s="368" t="str">
        <f>IF(AND('MAPA DE RIESGOS'!$AP299="Baja",'MAPA DE RIESGOS'!$AR299="Moderado"),CONCATENATE("R",'MAPA DE RIESGOS'!$H299,"C",'MAPA DE RIESGOS'!$AF299),"")</f>
        <v/>
      </c>
      <c r="BH117" s="368" t="str">
        <f>IF(AND('MAPA DE RIESGOS'!$AP300="Baja",'MAPA DE RIESGOS'!$AR300="Moderado"),CONCATENATE("R",'MAPA DE RIESGOS'!$H300,"C",'MAPA DE RIESGOS'!$AF300),"")</f>
        <v/>
      </c>
      <c r="BI117" s="368" t="str">
        <f>IF(AND('MAPA DE RIESGOS'!$AP301="Baja",'MAPA DE RIESGOS'!$AR301="Moderado"),CONCATENATE("R",'MAPA DE RIESGOS'!$H301,"C",'MAPA DE RIESGOS'!$AF301),"")</f>
        <v/>
      </c>
      <c r="BJ117" s="368" t="str">
        <f>IF(AND('MAPA DE RIESGOS'!$AP302="Baja",'MAPA DE RIESGOS'!$AR302="Moderado"),CONCATENATE("R",'MAPA DE RIESGOS'!$H302,"C",'MAPA DE RIESGOS'!$AF302),"")</f>
        <v/>
      </c>
      <c r="BK117" s="369" t="str">
        <f>IF(AND('MAPA DE RIESGOS'!$AP303="Baja",'MAPA DE RIESGOS'!$AR303="Moderado"),CONCATENATE("R",'MAPA DE RIESGOS'!$H303,"C",'MAPA DE RIESGOS'!$AF303),"")</f>
        <v/>
      </c>
      <c r="BL117" s="355" t="str">
        <f>IF(AND('MAPA DE RIESGOS'!$AP286="Baja",'MAPA DE RIESGOS'!$AR286="Mayor"),CONCATENATE("R",'MAPA DE RIESGOS'!$H286,"C",'MAPA DE RIESGOS'!$AF286),"")</f>
        <v/>
      </c>
      <c r="BM117" s="355" t="str">
        <f>IF(AND('MAPA DE RIESGOS'!$AP287="Baja",'MAPA DE RIESGOS'!$AR287="Mayor"),CONCATENATE("R",'MAPA DE RIESGOS'!$H287,"C",'MAPA DE RIESGOS'!$AF287),"")</f>
        <v/>
      </c>
      <c r="BN117" s="355" t="str">
        <f>IF(AND('MAPA DE RIESGOS'!$AP288="Baja",'MAPA DE RIESGOS'!$AR288="Mayor"),CONCATENATE("R",'MAPA DE RIESGOS'!$H288,"C",'MAPA DE RIESGOS'!$AF288),"")</f>
        <v/>
      </c>
      <c r="BO117" s="355" t="str">
        <f>IF(AND('MAPA DE RIESGOS'!$AP289="Baja",'MAPA DE RIESGOS'!$AR289="Mayor"),CONCATENATE("R",'MAPA DE RIESGOS'!$H289,"C",'MAPA DE RIESGOS'!$AF289),"")</f>
        <v/>
      </c>
      <c r="BP117" s="355" t="str">
        <f>IF(AND('MAPA DE RIESGOS'!$AP290="Baja",'MAPA DE RIESGOS'!$AR290="Mayor"),CONCATENATE("R",'MAPA DE RIESGOS'!$H290,"C",'MAPA DE RIESGOS'!$AF290),"")</f>
        <v/>
      </c>
      <c r="BQ117" s="355" t="str">
        <f>IF(AND('MAPA DE RIESGOS'!$AP291="Baja",'MAPA DE RIESGOS'!$AR291="Mayor"),CONCATENATE("R",'MAPA DE RIESGOS'!$H291,"C",'MAPA DE RIESGOS'!$AF291),"")</f>
        <v/>
      </c>
      <c r="BR117" s="355" t="str">
        <f>IF(AND('MAPA DE RIESGOS'!$AP292="Baja",'MAPA DE RIESGOS'!$AR292="Mayor"),CONCATENATE("R",'MAPA DE RIESGOS'!$H292,"C",'MAPA DE RIESGOS'!$AF292),"")</f>
        <v/>
      </c>
      <c r="BS117" s="355" t="str">
        <f>IF(AND('MAPA DE RIESGOS'!$AP293="Baja",'MAPA DE RIESGOS'!$AR293="Mayor"),CONCATENATE("R",'MAPA DE RIESGOS'!$H293,"C",'MAPA DE RIESGOS'!$AF293),"")</f>
        <v/>
      </c>
      <c r="BT117" s="355" t="str">
        <f>IF(AND('MAPA DE RIESGOS'!$AP294="Baja",'MAPA DE RIESGOS'!$AR294="Mayor"),CONCATENATE("R",'MAPA DE RIESGOS'!$H294,"C",'MAPA DE RIESGOS'!$AF294),"")</f>
        <v/>
      </c>
      <c r="BU117" s="355" t="str">
        <f>IF(AND('MAPA DE RIESGOS'!$AP295="Baja",'MAPA DE RIESGOS'!$AR295="Mayor"),CONCATENATE("R",'MAPA DE RIESGOS'!$H295,"C",'MAPA DE RIESGOS'!$AF295),"")</f>
        <v/>
      </c>
      <c r="BV117" s="355" t="str">
        <f>IF(AND('MAPA DE RIESGOS'!$AP296="Baja",'MAPA DE RIESGOS'!$AR296="Mayor"),CONCATENATE("R",'MAPA DE RIESGOS'!$H296,"C",'MAPA DE RIESGOS'!$AF296),"")</f>
        <v/>
      </c>
      <c r="BW117" s="355" t="str">
        <f>IF(AND('MAPA DE RIESGOS'!$AP297="Baja",'MAPA DE RIESGOS'!$AR297="Mayor"),CONCATENATE("R",'MAPA DE RIESGOS'!$H297,"C",'MAPA DE RIESGOS'!$AF297),"")</f>
        <v/>
      </c>
      <c r="BX117" s="355" t="str">
        <f>IF(AND('MAPA DE RIESGOS'!$AP298="Baja",'MAPA DE RIESGOS'!$AR298="Mayor"),CONCATENATE("R",'MAPA DE RIESGOS'!$H298,"C",'MAPA DE RIESGOS'!$AF298),"")</f>
        <v/>
      </c>
      <c r="BY117" s="355" t="str">
        <f>IF(AND('MAPA DE RIESGOS'!$AP299="Baja",'MAPA DE RIESGOS'!$AR299="Mayor"),CONCATENATE("R",'MAPA DE RIESGOS'!$H299,"C",'MAPA DE RIESGOS'!$AF299),"")</f>
        <v/>
      </c>
      <c r="BZ117" s="355" t="str">
        <f>IF(AND('MAPA DE RIESGOS'!$AP300="Baja",'MAPA DE RIESGOS'!$AR300="Mayor"),CONCATENATE("R",'MAPA DE RIESGOS'!$H300,"C",'MAPA DE RIESGOS'!$AF300),"")</f>
        <v/>
      </c>
      <c r="CA117" s="355" t="str">
        <f>IF(AND('MAPA DE RIESGOS'!$AP301="Baja",'MAPA DE RIESGOS'!$AR301="Mayor"),CONCATENATE("R",'MAPA DE RIESGOS'!$H301,"C",'MAPA DE RIESGOS'!$AF301),"")</f>
        <v/>
      </c>
      <c r="CB117" s="355" t="str">
        <f>IF(AND('MAPA DE RIESGOS'!$AP302="Baja",'MAPA DE RIESGOS'!$AR302="Mayor"),CONCATENATE("R",'MAPA DE RIESGOS'!$H302,"C",'MAPA DE RIESGOS'!$AF302),"")</f>
        <v/>
      </c>
      <c r="CC117" s="356" t="str">
        <f>IF(AND('MAPA DE RIESGOS'!$AP303="Baja",'MAPA DE RIESGOS'!$AR303="Mayor"),CONCATENATE("R",'MAPA DE RIESGOS'!$H303,"C",'MAPA DE RIESGOS'!$AF303),"")</f>
        <v/>
      </c>
      <c r="CD117" s="357" t="str">
        <f>IF(AND('MAPA DE RIESGOS'!$AP286="Baja",'MAPA DE RIESGOS'!$AR286="Catastrófico"),CONCATENATE("R",'MAPA DE RIESGOS'!$H286,"C",'MAPA DE RIESGOS'!$AF286),"")</f>
        <v/>
      </c>
      <c r="CE117" s="357" t="str">
        <f>IF(AND('MAPA DE RIESGOS'!$AP287="Baja",'MAPA DE RIESGOS'!$AR287="Catastrófico"),CONCATENATE("R",'MAPA DE RIESGOS'!$H287,"C",'MAPA DE RIESGOS'!$AF287),"")</f>
        <v/>
      </c>
      <c r="CF117" s="357" t="str">
        <f>IF(AND('MAPA DE RIESGOS'!$AP288="Baja",'MAPA DE RIESGOS'!$AR288="Catastrófico"),CONCATENATE("R",'MAPA DE RIESGOS'!$H288,"C",'MAPA DE RIESGOS'!$AF288),"")</f>
        <v/>
      </c>
      <c r="CG117" s="357" t="str">
        <f>IF(AND('MAPA DE RIESGOS'!$AP289="Baja",'MAPA DE RIESGOS'!$AR289="Catastrófico"),CONCATENATE("R",'MAPA DE RIESGOS'!$H289,"C",'MAPA DE RIESGOS'!$AF289),"")</f>
        <v/>
      </c>
      <c r="CH117" s="357" t="str">
        <f>IF(AND('MAPA DE RIESGOS'!$AP290="Baja",'MAPA DE RIESGOS'!$AR290="Catastrófico"),CONCATENATE("R",'MAPA DE RIESGOS'!$H290,"C",'MAPA DE RIESGOS'!$AF290),"")</f>
        <v/>
      </c>
      <c r="CI117" s="357" t="str">
        <f>IF(AND('MAPA DE RIESGOS'!$AP291="Baja",'MAPA DE RIESGOS'!$AR291="Catastrófico"),CONCATENATE("R",'MAPA DE RIESGOS'!$H291,"C",'MAPA DE RIESGOS'!$AF291),"")</f>
        <v/>
      </c>
      <c r="CJ117" s="357" t="str">
        <f>IF(AND('MAPA DE RIESGOS'!$AP292="Baja",'MAPA DE RIESGOS'!$AR292="Catastrófico"),CONCATENATE("R",'MAPA DE RIESGOS'!$H292,"C",'MAPA DE RIESGOS'!$AF292),"")</f>
        <v/>
      </c>
      <c r="CK117" s="357" t="str">
        <f>IF(AND('MAPA DE RIESGOS'!$AP293="Baja",'MAPA DE RIESGOS'!$AR293="Catastrófico"),CONCATENATE("R",'MAPA DE RIESGOS'!$H293,"C",'MAPA DE RIESGOS'!$AF293),"")</f>
        <v/>
      </c>
      <c r="CL117" s="357" t="str">
        <f>IF(AND('MAPA DE RIESGOS'!$AP294="Baja",'MAPA DE RIESGOS'!$AR294="Catastrófico"),CONCATENATE("R",'MAPA DE RIESGOS'!$H294,"C",'MAPA DE RIESGOS'!$AF294),"")</f>
        <v/>
      </c>
      <c r="CM117" s="357" t="str">
        <f>IF(AND('MAPA DE RIESGOS'!$AP295="Baja",'MAPA DE RIESGOS'!$AR295="Catastrófico"),CONCATENATE("R",'MAPA DE RIESGOS'!$H295,"C",'MAPA DE RIESGOS'!$AF295),"")</f>
        <v/>
      </c>
      <c r="CN117" s="357" t="str">
        <f>IF(AND('MAPA DE RIESGOS'!$AP296="Baja",'MAPA DE RIESGOS'!$AR296="Catastrófico"),CONCATENATE("R",'MAPA DE RIESGOS'!$H296,"C",'MAPA DE RIESGOS'!$AF296),"")</f>
        <v/>
      </c>
      <c r="CO117" s="357" t="str">
        <f>IF(AND('MAPA DE RIESGOS'!$AP297="Baja",'MAPA DE RIESGOS'!$AR297="Catastrófico"),CONCATENATE("R",'MAPA DE RIESGOS'!$H297,"C",'MAPA DE RIESGOS'!$AF297),"")</f>
        <v/>
      </c>
      <c r="CP117" s="357" t="str">
        <f>IF(AND('MAPA DE RIESGOS'!$AP298="Baja",'MAPA DE RIESGOS'!$AR298="Catastrófico"),CONCATENATE("R",'MAPA DE RIESGOS'!$H298,"C",'MAPA DE RIESGOS'!$AF298),"")</f>
        <v/>
      </c>
      <c r="CQ117" s="357" t="str">
        <f>IF(AND('MAPA DE RIESGOS'!$AP299="Baja",'MAPA DE RIESGOS'!$AR299="Catastrófico"),CONCATENATE("R",'MAPA DE RIESGOS'!$H299,"C",'MAPA DE RIESGOS'!$AF299),"")</f>
        <v/>
      </c>
      <c r="CR117" s="357" t="str">
        <f>IF(AND('MAPA DE RIESGOS'!$AP300="Baja",'MAPA DE RIESGOS'!$AR300="Catastrófico"),CONCATENATE("R",'MAPA DE RIESGOS'!$H300,"C",'MAPA DE RIESGOS'!$AF300),"")</f>
        <v/>
      </c>
      <c r="CS117" s="357" t="str">
        <f>IF(AND('MAPA DE RIESGOS'!$AP301="Baja",'MAPA DE RIESGOS'!$AR301="Catastrófico"),CONCATENATE("R",'MAPA DE RIESGOS'!$H301,"C",'MAPA DE RIESGOS'!$AF301),"")</f>
        <v/>
      </c>
      <c r="CT117" s="357" t="str">
        <f>IF(AND('MAPA DE RIESGOS'!$AP302="Baja",'MAPA DE RIESGOS'!$AR302="Catastrófico"),CONCATENATE("R",'MAPA DE RIESGOS'!$H302,"C",'MAPA DE RIESGOS'!$AF302),"")</f>
        <v/>
      </c>
      <c r="CU117" s="358" t="str">
        <f>IF(AND('MAPA DE RIESGOS'!$AP303="Baja",'MAPA DE RIESGOS'!$AR303="Catastrófico"),CONCATENATE("R",'MAPA DE RIESGOS'!$H303,"C",'MAPA DE RIESGOS'!$AF303),"")</f>
        <v/>
      </c>
      <c r="CV117" s="67"/>
      <c r="CW117" s="896"/>
      <c r="CX117" s="896"/>
      <c r="CY117" s="896"/>
      <c r="CZ117" s="896"/>
      <c r="DA117" s="896"/>
      <c r="DB117" s="896"/>
    </row>
    <row r="118" spans="2:106" ht="32.5" customHeight="1">
      <c r="B118" s="893"/>
      <c r="C118" s="893"/>
      <c r="D118" s="894"/>
      <c r="E118" s="882"/>
      <c r="F118" s="883"/>
      <c r="G118" s="883"/>
      <c r="H118" s="883"/>
      <c r="I118" s="884"/>
      <c r="J118" s="376" t="str">
        <f>IF(AND('MAPA DE RIESGOS'!$AP304="Baja",'MAPA DE RIESGOS'!$AR304="Leve"),CONCATENATE("R",'MAPA DE RIESGOS'!$H304,"C",'MAPA DE RIESGOS'!$AF304),"")</f>
        <v/>
      </c>
      <c r="K118" s="377" t="str">
        <f>IF(AND('MAPA DE RIESGOS'!$AP305="Baja",'MAPA DE RIESGOS'!$AR305="Leve"),CONCATENATE("R",'MAPA DE RIESGOS'!$H305,"C",'MAPA DE RIESGOS'!$AF305),"")</f>
        <v/>
      </c>
      <c r="L118" s="377" t="str">
        <f>IF(AND('MAPA DE RIESGOS'!$AP306="Baja",'MAPA DE RIESGOS'!$AR306="Leve"),CONCATENATE("R",'MAPA DE RIESGOS'!$H306,"C",'MAPA DE RIESGOS'!$AF306),"")</f>
        <v/>
      </c>
      <c r="M118" s="377" t="str">
        <f>IF(AND('MAPA DE RIESGOS'!$AP307="Baja",'MAPA DE RIESGOS'!$AR307="Leve"),CONCATENATE("R",'MAPA DE RIESGOS'!$H307,"C",'MAPA DE RIESGOS'!$AF307),"")</f>
        <v/>
      </c>
      <c r="N118" s="377" t="str">
        <f>IF(AND('MAPA DE RIESGOS'!$AP308="Baja",'MAPA DE RIESGOS'!$AR308="Leve"),CONCATENATE("R",'MAPA DE RIESGOS'!$H308,"C",'MAPA DE RIESGOS'!$AF308),"")</f>
        <v/>
      </c>
      <c r="O118" s="377" t="str">
        <f>IF(AND('MAPA DE RIESGOS'!$AP309="Baja",'MAPA DE RIESGOS'!$AR309="Leve"),CONCATENATE("R",'MAPA DE RIESGOS'!$H309,"C",'MAPA DE RIESGOS'!$AF309),"")</f>
        <v/>
      </c>
      <c r="P118" s="377" t="str">
        <f>IF(AND('MAPA DE RIESGOS'!$AP310="Baja",'MAPA DE RIESGOS'!$AR310="Leve"),CONCATENATE("R",'MAPA DE RIESGOS'!$H310,"C",'MAPA DE RIESGOS'!$AF310),"")</f>
        <v/>
      </c>
      <c r="Q118" s="377" t="str">
        <f>IF(AND('MAPA DE RIESGOS'!$AP311="Baja",'MAPA DE RIESGOS'!$AR311="Leve"),CONCATENATE("R",'MAPA DE RIESGOS'!$H311,"C",'MAPA DE RIESGOS'!$AF311),"")</f>
        <v/>
      </c>
      <c r="R118" s="377" t="str">
        <f>IF(AND('MAPA DE RIESGOS'!$AP312="Baja",'MAPA DE RIESGOS'!$AR312="Leve"),CONCATENATE("R",'MAPA DE RIESGOS'!$H312,"C",'MAPA DE RIESGOS'!$AF312),"")</f>
        <v/>
      </c>
      <c r="S118" s="377" t="str">
        <f>IF(AND('MAPA DE RIESGOS'!$AP313="Baja",'MAPA DE RIESGOS'!$AR313="Leve"),CONCATENATE("R",'MAPA DE RIESGOS'!$H313,"C",'MAPA DE RIESGOS'!$AF313),"")</f>
        <v/>
      </c>
      <c r="T118" s="377" t="str">
        <f>IF(AND('MAPA DE RIESGOS'!$AP314="Baja",'MAPA DE RIESGOS'!$AR314="Leve"),CONCATENATE("R",'MAPA DE RIESGOS'!$H314,"C",'MAPA DE RIESGOS'!$AF314),"")</f>
        <v/>
      </c>
      <c r="U118" s="377" t="str">
        <f>IF(AND('MAPA DE RIESGOS'!$AP315="Baja",'MAPA DE RIESGOS'!$AR315="Leve"),CONCATENATE("R",'MAPA DE RIESGOS'!$H315,"C",'MAPA DE RIESGOS'!$AF315),"")</f>
        <v/>
      </c>
      <c r="V118" s="377" t="str">
        <f>IF(AND('MAPA DE RIESGOS'!$AP316="Baja",'MAPA DE RIESGOS'!$AR316="Leve"),CONCATENATE("R",'MAPA DE RIESGOS'!$H316,"C",'MAPA DE RIESGOS'!$AF316),"")</f>
        <v/>
      </c>
      <c r="W118" s="377" t="str">
        <f>IF(AND('MAPA DE RIESGOS'!$AP317="Baja",'MAPA DE RIESGOS'!$AR317="Leve"),CONCATENATE("R",'MAPA DE RIESGOS'!$H317,"C",'MAPA DE RIESGOS'!$AF317),"")</f>
        <v/>
      </c>
      <c r="X118" s="377" t="str">
        <f>IF(AND('MAPA DE RIESGOS'!$AP318="Baja",'MAPA DE RIESGOS'!$AR318="Leve"),CONCATENATE("R",'MAPA DE RIESGOS'!$H318,"C",'MAPA DE RIESGOS'!$AF318),"")</f>
        <v/>
      </c>
      <c r="Y118" s="377" t="str">
        <f>IF(AND('MAPA DE RIESGOS'!$AP319="Baja",'MAPA DE RIESGOS'!$AR319="Leve"),CONCATENATE("R",'MAPA DE RIESGOS'!$H319,"C",'MAPA DE RIESGOS'!$AF319),"")</f>
        <v/>
      </c>
      <c r="Z118" s="377" t="str">
        <f>IF(AND('MAPA DE RIESGOS'!$AP320="Baja",'MAPA DE RIESGOS'!$AR320="Leve"),CONCATENATE("R",'MAPA DE RIESGOS'!$H320,"C",'MAPA DE RIESGOS'!$AF320),"")</f>
        <v/>
      </c>
      <c r="AA118" s="378" t="str">
        <f>IF(AND('MAPA DE RIESGOS'!$AP321="Baja",'MAPA DE RIESGOS'!$AR321="Leve"),CONCATENATE("R",'MAPA DE RIESGOS'!$H321,"C",'MAPA DE RIESGOS'!$AF321),"")</f>
        <v/>
      </c>
      <c r="AB118" s="367" t="str">
        <f>IF(AND('MAPA DE RIESGOS'!$AP304="Baja",'MAPA DE RIESGOS'!$AR304="Menor"),CONCATENATE("R",'MAPA DE RIESGOS'!$H304,"C",'MAPA DE RIESGOS'!$AF304),"")</f>
        <v/>
      </c>
      <c r="AC118" s="368" t="str">
        <f>IF(AND('MAPA DE RIESGOS'!$AP305="Baja",'MAPA DE RIESGOS'!$AR305="Menor"),CONCATENATE("R",'MAPA DE RIESGOS'!$H305,"C",'MAPA DE RIESGOS'!$AF305),"")</f>
        <v/>
      </c>
      <c r="AD118" s="368" t="str">
        <f>IF(AND('MAPA DE RIESGOS'!$AP306="Baja",'MAPA DE RIESGOS'!$AR306="Menor"),CONCATENATE("R",'MAPA DE RIESGOS'!$H306,"C",'MAPA DE RIESGOS'!$AF306),"")</f>
        <v/>
      </c>
      <c r="AE118" s="368" t="str">
        <f>IF(AND('MAPA DE RIESGOS'!$AP307="Baja",'MAPA DE RIESGOS'!$AR307="Menor"),CONCATENATE("R",'MAPA DE RIESGOS'!$H307,"C",'MAPA DE RIESGOS'!$AF307),"")</f>
        <v/>
      </c>
      <c r="AF118" s="368" t="str">
        <f>IF(AND('MAPA DE RIESGOS'!$AP308="Baja",'MAPA DE RIESGOS'!$AR308="Menor"),CONCATENATE("R",'MAPA DE RIESGOS'!$H308,"C",'MAPA DE RIESGOS'!$AF308),"")</f>
        <v/>
      </c>
      <c r="AG118" s="368" t="str">
        <f>IF(AND('MAPA DE RIESGOS'!$AP309="Baja",'MAPA DE RIESGOS'!$AR309="Menor"),CONCATENATE("R",'MAPA DE RIESGOS'!$H309,"C",'MAPA DE RIESGOS'!$AF309),"")</f>
        <v/>
      </c>
      <c r="AH118" s="368" t="str">
        <f>IF(AND('MAPA DE RIESGOS'!$AP310="Baja",'MAPA DE RIESGOS'!$AR310="Menor"),CONCATENATE("R",'MAPA DE RIESGOS'!$H310,"C",'MAPA DE RIESGOS'!$AF310),"")</f>
        <v/>
      </c>
      <c r="AI118" s="368" t="str">
        <f>IF(AND('MAPA DE RIESGOS'!$AP311="Baja",'MAPA DE RIESGOS'!$AR311="Menor"),CONCATENATE("R",'MAPA DE RIESGOS'!$H311,"C",'MAPA DE RIESGOS'!$AF311),"")</f>
        <v/>
      </c>
      <c r="AJ118" s="368" t="str">
        <f>IF(AND('MAPA DE RIESGOS'!$AP312="Baja",'MAPA DE RIESGOS'!$AR312="Menor"),CONCATENATE("R",'MAPA DE RIESGOS'!$H312,"C",'MAPA DE RIESGOS'!$AF312),"")</f>
        <v/>
      </c>
      <c r="AK118" s="368" t="str">
        <f>IF(AND('MAPA DE RIESGOS'!$AP313="Baja",'MAPA DE RIESGOS'!$AR313="Menor"),CONCATENATE("R",'MAPA DE RIESGOS'!$H313,"C",'MAPA DE RIESGOS'!$AF313),"")</f>
        <v/>
      </c>
      <c r="AL118" s="368" t="str">
        <f>IF(AND('MAPA DE RIESGOS'!$AP314="Baja",'MAPA DE RIESGOS'!$AR314="Menor"),CONCATENATE("R",'MAPA DE RIESGOS'!$H314,"C",'MAPA DE RIESGOS'!$AF314),"")</f>
        <v/>
      </c>
      <c r="AM118" s="368" t="str">
        <f>IF(AND('MAPA DE RIESGOS'!$AP315="Baja",'MAPA DE RIESGOS'!$AR315="Menor"),CONCATENATE("R",'MAPA DE RIESGOS'!$H315,"C",'MAPA DE RIESGOS'!$AF315),"")</f>
        <v/>
      </c>
      <c r="AN118" s="368" t="str">
        <f>IF(AND('MAPA DE RIESGOS'!$AP316="Baja",'MAPA DE RIESGOS'!$AR316="Menor"),CONCATENATE("R",'MAPA DE RIESGOS'!$H316,"C",'MAPA DE RIESGOS'!$AF316),"")</f>
        <v/>
      </c>
      <c r="AO118" s="368" t="str">
        <f>IF(AND('MAPA DE RIESGOS'!$AP317="Baja",'MAPA DE RIESGOS'!$AR317="Menor"),CONCATENATE("R",'MAPA DE RIESGOS'!$H317,"C",'MAPA DE RIESGOS'!$AF317),"")</f>
        <v/>
      </c>
      <c r="AP118" s="368" t="str">
        <f>IF(AND('MAPA DE RIESGOS'!$AP318="Baja",'MAPA DE RIESGOS'!$AR318="Menor"),CONCATENATE("R",'MAPA DE RIESGOS'!$H318,"C",'MAPA DE RIESGOS'!$AF318),"")</f>
        <v/>
      </c>
      <c r="AQ118" s="368" t="str">
        <f>IF(AND('MAPA DE RIESGOS'!$AP319="Baja",'MAPA DE RIESGOS'!$AR319="Menor"),CONCATENATE("R",'MAPA DE RIESGOS'!$H319,"C",'MAPA DE RIESGOS'!$AF319),"")</f>
        <v/>
      </c>
      <c r="AR118" s="368" t="str">
        <f>IF(AND('MAPA DE RIESGOS'!$AP320="Baja",'MAPA DE RIESGOS'!$AR320="Menor"),CONCATENATE("R",'MAPA DE RIESGOS'!$H320,"C",'MAPA DE RIESGOS'!$AF320),"")</f>
        <v/>
      </c>
      <c r="AS118" s="368" t="str">
        <f>IF(AND('MAPA DE RIESGOS'!$AP321="Baja",'MAPA DE RIESGOS'!$AR321="Menor"),CONCATENATE("R",'MAPA DE RIESGOS'!$H321,"C",'MAPA DE RIESGOS'!$AF321),"")</f>
        <v/>
      </c>
      <c r="AT118" s="367" t="str">
        <f>IF(AND('MAPA DE RIESGOS'!$AP304="Baja",'MAPA DE RIESGOS'!$AR304="Moderado"),CONCATENATE("R",'MAPA DE RIESGOS'!$H304,"C",'MAPA DE RIESGOS'!$AF304),"")</f>
        <v>R49C1</v>
      </c>
      <c r="AU118" s="368" t="str">
        <f>IF(AND('MAPA DE RIESGOS'!$AP305="Baja",'MAPA DE RIESGOS'!$AR305="Moderado"),CONCATENATE("R",'MAPA DE RIESGOS'!$H305,"C",'MAPA DE RIESGOS'!$AF305),"")</f>
        <v/>
      </c>
      <c r="AV118" s="368" t="str">
        <f>IF(AND('MAPA DE RIESGOS'!$AP306="Baja",'MAPA DE RIESGOS'!$AR306="Moderado"),CONCATENATE("R",'MAPA DE RIESGOS'!$H306,"C",'MAPA DE RIESGOS'!$AF306),"")</f>
        <v/>
      </c>
      <c r="AW118" s="368" t="str">
        <f>IF(AND('MAPA DE RIESGOS'!$AP307="Baja",'MAPA DE RIESGOS'!$AR307="Moderado"),CONCATENATE("R",'MAPA DE RIESGOS'!$H307,"C",'MAPA DE RIESGOS'!$AF307),"")</f>
        <v/>
      </c>
      <c r="AX118" s="368" t="str">
        <f>IF(AND('MAPA DE RIESGOS'!$AP308="Baja",'MAPA DE RIESGOS'!$AR308="Moderado"),CONCATENATE("R",'MAPA DE RIESGOS'!$H308,"C",'MAPA DE RIESGOS'!$AF308),"")</f>
        <v/>
      </c>
      <c r="AY118" s="368" t="str">
        <f>IF(AND('MAPA DE RIESGOS'!$AP309="Baja",'MAPA DE RIESGOS'!$AR309="Moderado"),CONCATENATE("R",'MAPA DE RIESGOS'!$H309,"C",'MAPA DE RIESGOS'!$AF309),"")</f>
        <v/>
      </c>
      <c r="AZ118" s="368" t="str">
        <f>IF(AND('MAPA DE RIESGOS'!$AP310="Baja",'MAPA DE RIESGOS'!$AR310="Moderado"),CONCATENATE("R",'MAPA DE RIESGOS'!$H310,"C",'MAPA DE RIESGOS'!$AF310),"")</f>
        <v>R50C1</v>
      </c>
      <c r="BA118" s="368" t="str">
        <f>IF(AND('MAPA DE RIESGOS'!$AP311="Baja",'MAPA DE RIESGOS'!$AR311="Moderado"),CONCATENATE("R",'MAPA DE RIESGOS'!$H311,"C",'MAPA DE RIESGOS'!$AF311),"")</f>
        <v/>
      </c>
      <c r="BB118" s="368" t="str">
        <f>IF(AND('MAPA DE RIESGOS'!$AP312="Baja",'MAPA DE RIESGOS'!$AR312="Moderado"),CONCATENATE("R",'MAPA DE RIESGOS'!$H312,"C",'MAPA DE RIESGOS'!$AF312),"")</f>
        <v/>
      </c>
      <c r="BC118" s="368" t="str">
        <f>IF(AND('MAPA DE RIESGOS'!$AP313="Baja",'MAPA DE RIESGOS'!$AR313="Moderado"),CONCATENATE("R",'MAPA DE RIESGOS'!$H313,"C",'MAPA DE RIESGOS'!$AF313),"")</f>
        <v/>
      </c>
      <c r="BD118" s="368" t="str">
        <f>IF(AND('MAPA DE RIESGOS'!$AP314="Baja",'MAPA DE RIESGOS'!$AR314="Moderado"),CONCATENATE("R",'MAPA DE RIESGOS'!$H314,"C",'MAPA DE RIESGOS'!$AF314),"")</f>
        <v/>
      </c>
      <c r="BE118" s="368" t="str">
        <f>IF(AND('MAPA DE RIESGOS'!$AP315="Baja",'MAPA DE RIESGOS'!$AR315="Moderado"),CONCATENATE("R",'MAPA DE RIESGOS'!$H315,"C",'MAPA DE RIESGOS'!$AF315),"")</f>
        <v/>
      </c>
      <c r="BF118" s="368" t="str">
        <f>IF(AND('MAPA DE RIESGOS'!$AP316="Baja",'MAPA DE RIESGOS'!$AR316="Moderado"),CONCATENATE("R",'MAPA DE RIESGOS'!$H316,"C",'MAPA DE RIESGOS'!$AF316),"")</f>
        <v>R51C1</v>
      </c>
      <c r="BG118" s="368" t="str">
        <f>IF(AND('MAPA DE RIESGOS'!$AP317="Baja",'MAPA DE RIESGOS'!$AR317="Moderado"),CONCATENATE("R",'MAPA DE RIESGOS'!$H317,"C",'MAPA DE RIESGOS'!$AF317),"")</f>
        <v>R51C2</v>
      </c>
      <c r="BH118" s="368" t="str">
        <f>IF(AND('MAPA DE RIESGOS'!$AP318="Baja",'MAPA DE RIESGOS'!$AR318="Moderado"),CONCATENATE("R",'MAPA DE RIESGOS'!$H318,"C",'MAPA DE RIESGOS'!$AF318),"")</f>
        <v/>
      </c>
      <c r="BI118" s="368" t="str">
        <f>IF(AND('MAPA DE RIESGOS'!$AP319="Baja",'MAPA DE RIESGOS'!$AR319="Moderado"),CONCATENATE("R",'MAPA DE RIESGOS'!$H319,"C",'MAPA DE RIESGOS'!$AF319),"")</f>
        <v/>
      </c>
      <c r="BJ118" s="368" t="str">
        <f>IF(AND('MAPA DE RIESGOS'!$AP320="Baja",'MAPA DE RIESGOS'!$AR320="Moderado"),CONCATENATE("R",'MAPA DE RIESGOS'!$H320,"C",'MAPA DE RIESGOS'!$AF320),"")</f>
        <v/>
      </c>
      <c r="BK118" s="369" t="str">
        <f>IF(AND('MAPA DE RIESGOS'!$AP321="Baja",'MAPA DE RIESGOS'!$AR321="Moderado"),CONCATENATE("R",'MAPA DE RIESGOS'!$H321,"C",'MAPA DE RIESGOS'!$AF321),"")</f>
        <v/>
      </c>
      <c r="BL118" s="355" t="str">
        <f>IF(AND('MAPA DE RIESGOS'!$AP304="Baja",'MAPA DE RIESGOS'!$AR304="Mayor"),CONCATENATE("R",'MAPA DE RIESGOS'!$H304,"C",'MAPA DE RIESGOS'!$AF304),"")</f>
        <v/>
      </c>
      <c r="BM118" s="355" t="str">
        <f>IF(AND('MAPA DE RIESGOS'!$AP305="Baja",'MAPA DE RIESGOS'!$AR305="Mayor"),CONCATENATE("R",'MAPA DE RIESGOS'!$H305,"C",'MAPA DE RIESGOS'!$AF305),"")</f>
        <v/>
      </c>
      <c r="BN118" s="355" t="str">
        <f>IF(AND('MAPA DE RIESGOS'!$AP306="Baja",'MAPA DE RIESGOS'!$AR306="Mayor"),CONCATENATE("R",'MAPA DE RIESGOS'!$H306,"C",'MAPA DE RIESGOS'!$AF306),"")</f>
        <v/>
      </c>
      <c r="BO118" s="355" t="str">
        <f>IF(AND('MAPA DE RIESGOS'!$AP307="Baja",'MAPA DE RIESGOS'!$AR307="Mayor"),CONCATENATE("R",'MAPA DE RIESGOS'!$H307,"C",'MAPA DE RIESGOS'!$AF307),"")</f>
        <v/>
      </c>
      <c r="BP118" s="355" t="str">
        <f>IF(AND('MAPA DE RIESGOS'!$AP308="Baja",'MAPA DE RIESGOS'!$AR308="Mayor"),CONCATENATE("R",'MAPA DE RIESGOS'!$H308,"C",'MAPA DE RIESGOS'!$AF308),"")</f>
        <v/>
      </c>
      <c r="BQ118" s="355" t="str">
        <f>IF(AND('MAPA DE RIESGOS'!$AP309="Baja",'MAPA DE RIESGOS'!$AR309="Mayor"),CONCATENATE("R",'MAPA DE RIESGOS'!$H309,"C",'MAPA DE RIESGOS'!$AF309),"")</f>
        <v/>
      </c>
      <c r="BR118" s="355" t="str">
        <f>IF(AND('MAPA DE RIESGOS'!$AP310="Baja",'MAPA DE RIESGOS'!$AR310="Mayor"),CONCATENATE("R",'MAPA DE RIESGOS'!$H310,"C",'MAPA DE RIESGOS'!$AF310),"")</f>
        <v/>
      </c>
      <c r="BS118" s="355" t="str">
        <f>IF(AND('MAPA DE RIESGOS'!$AP311="Baja",'MAPA DE RIESGOS'!$AR311="Mayor"),CONCATENATE("R",'MAPA DE RIESGOS'!$H311,"C",'MAPA DE RIESGOS'!$AF311),"")</f>
        <v/>
      </c>
      <c r="BT118" s="355" t="str">
        <f>IF(AND('MAPA DE RIESGOS'!$AP312="Baja",'MAPA DE RIESGOS'!$AR312="Mayor"),CONCATENATE("R",'MAPA DE RIESGOS'!$H312,"C",'MAPA DE RIESGOS'!$AF312),"")</f>
        <v/>
      </c>
      <c r="BU118" s="355" t="str">
        <f>IF(AND('MAPA DE RIESGOS'!$AP313="Baja",'MAPA DE RIESGOS'!$AR313="Mayor"),CONCATENATE("R",'MAPA DE RIESGOS'!$H313,"C",'MAPA DE RIESGOS'!$AF313),"")</f>
        <v/>
      </c>
      <c r="BV118" s="355" t="str">
        <f>IF(AND('MAPA DE RIESGOS'!$AP314="Baja",'MAPA DE RIESGOS'!$AR314="Mayor"),CONCATENATE("R",'MAPA DE RIESGOS'!$H314,"C",'MAPA DE RIESGOS'!$AF314),"")</f>
        <v/>
      </c>
      <c r="BW118" s="355" t="str">
        <f>IF(AND('MAPA DE RIESGOS'!$AP315="Baja",'MAPA DE RIESGOS'!$AR315="Mayor"),CONCATENATE("R",'MAPA DE RIESGOS'!$H315,"C",'MAPA DE RIESGOS'!$AF315),"")</f>
        <v/>
      </c>
      <c r="BX118" s="355" t="str">
        <f>IF(AND('MAPA DE RIESGOS'!$AP316="Baja",'MAPA DE RIESGOS'!$AR316="Mayor"),CONCATENATE("R",'MAPA DE RIESGOS'!$H316,"C",'MAPA DE RIESGOS'!$AF316),"")</f>
        <v/>
      </c>
      <c r="BY118" s="355" t="str">
        <f>IF(AND('MAPA DE RIESGOS'!$AP317="Baja",'MAPA DE RIESGOS'!$AR317="Mayor"),CONCATENATE("R",'MAPA DE RIESGOS'!$H317,"C",'MAPA DE RIESGOS'!$AF317),"")</f>
        <v/>
      </c>
      <c r="BZ118" s="355" t="str">
        <f>IF(AND('MAPA DE RIESGOS'!$AP318="Baja",'MAPA DE RIESGOS'!$AR318="Mayor"),CONCATENATE("R",'MAPA DE RIESGOS'!$H318,"C",'MAPA DE RIESGOS'!$AF318),"")</f>
        <v/>
      </c>
      <c r="CA118" s="355" t="str">
        <f>IF(AND('MAPA DE RIESGOS'!$AP319="Baja",'MAPA DE RIESGOS'!$AR319="Mayor"),CONCATENATE("R",'MAPA DE RIESGOS'!$H319,"C",'MAPA DE RIESGOS'!$AF319),"")</f>
        <v/>
      </c>
      <c r="CB118" s="355" t="str">
        <f>IF(AND('MAPA DE RIESGOS'!$AP320="Baja",'MAPA DE RIESGOS'!$AR320="Mayor"),CONCATENATE("R",'MAPA DE RIESGOS'!$H320,"C",'MAPA DE RIESGOS'!$AF320),"")</f>
        <v/>
      </c>
      <c r="CC118" s="356" t="str">
        <f>IF(AND('MAPA DE RIESGOS'!$AP321="Baja",'MAPA DE RIESGOS'!$AR321="Mayor"),CONCATENATE("R",'MAPA DE RIESGOS'!$H321,"C",'MAPA DE RIESGOS'!$AF321),"")</f>
        <v/>
      </c>
      <c r="CD118" s="357" t="str">
        <f>IF(AND('MAPA DE RIESGOS'!$AP304="Baja",'MAPA DE RIESGOS'!$AR304="Catastrófico"),CONCATENATE("R",'MAPA DE RIESGOS'!$H304,"C",'MAPA DE RIESGOS'!$AF304),"")</f>
        <v/>
      </c>
      <c r="CE118" s="357" t="str">
        <f>IF(AND('MAPA DE RIESGOS'!$AP305="Baja",'MAPA DE RIESGOS'!$AR305="Catastrófico"),CONCATENATE("R",'MAPA DE RIESGOS'!$H305,"C",'MAPA DE RIESGOS'!$AF305),"")</f>
        <v/>
      </c>
      <c r="CF118" s="357" t="str">
        <f>IF(AND('MAPA DE RIESGOS'!$AP306="Baja",'MAPA DE RIESGOS'!$AR306="Catastrófico"),CONCATENATE("R",'MAPA DE RIESGOS'!$H306,"C",'MAPA DE RIESGOS'!$AF306),"")</f>
        <v/>
      </c>
      <c r="CG118" s="357" t="str">
        <f>IF(AND('MAPA DE RIESGOS'!$AP307="Baja",'MAPA DE RIESGOS'!$AR307="Catastrófico"),CONCATENATE("R",'MAPA DE RIESGOS'!$H307,"C",'MAPA DE RIESGOS'!$AF307),"")</f>
        <v/>
      </c>
      <c r="CH118" s="357" t="str">
        <f>IF(AND('MAPA DE RIESGOS'!$AP308="Baja",'MAPA DE RIESGOS'!$AR308="Catastrófico"),CONCATENATE("R",'MAPA DE RIESGOS'!$H308,"C",'MAPA DE RIESGOS'!$AF308),"")</f>
        <v/>
      </c>
      <c r="CI118" s="357" t="str">
        <f>IF(AND('MAPA DE RIESGOS'!$AP309="Baja",'MAPA DE RIESGOS'!$AR309="Catastrófico"),CONCATENATE("R",'MAPA DE RIESGOS'!$H309,"C",'MAPA DE RIESGOS'!$AF309),"")</f>
        <v/>
      </c>
      <c r="CJ118" s="357" t="str">
        <f>IF(AND('MAPA DE RIESGOS'!$AP310="Baja",'MAPA DE RIESGOS'!$AR310="Catastrófico"),CONCATENATE("R",'MAPA DE RIESGOS'!$H310,"C",'MAPA DE RIESGOS'!$AF310),"")</f>
        <v/>
      </c>
      <c r="CK118" s="357" t="str">
        <f>IF(AND('MAPA DE RIESGOS'!$AP311="Baja",'MAPA DE RIESGOS'!$AR311="Catastrófico"),CONCATENATE("R",'MAPA DE RIESGOS'!$H311,"C",'MAPA DE RIESGOS'!$AF311),"")</f>
        <v/>
      </c>
      <c r="CL118" s="357" t="str">
        <f>IF(AND('MAPA DE RIESGOS'!$AP312="Baja",'MAPA DE RIESGOS'!$AR312="Catastrófico"),CONCATENATE("R",'MAPA DE RIESGOS'!$H312,"C",'MAPA DE RIESGOS'!$AF312),"")</f>
        <v/>
      </c>
      <c r="CM118" s="357" t="str">
        <f>IF(AND('MAPA DE RIESGOS'!$AP313="Baja",'MAPA DE RIESGOS'!$AR313="Catastrófico"),CONCATENATE("R",'MAPA DE RIESGOS'!$H313,"C",'MAPA DE RIESGOS'!$AF313),"")</f>
        <v/>
      </c>
      <c r="CN118" s="357" t="str">
        <f>IF(AND('MAPA DE RIESGOS'!$AP314="Baja",'MAPA DE RIESGOS'!$AR314="Catastrófico"),CONCATENATE("R",'MAPA DE RIESGOS'!$H314,"C",'MAPA DE RIESGOS'!$AF314),"")</f>
        <v/>
      </c>
      <c r="CO118" s="357" t="str">
        <f>IF(AND('MAPA DE RIESGOS'!$AP315="Baja",'MAPA DE RIESGOS'!$AR315="Catastrófico"),CONCATENATE("R",'MAPA DE RIESGOS'!$H315,"C",'MAPA DE RIESGOS'!$AF315),"")</f>
        <v/>
      </c>
      <c r="CP118" s="357" t="str">
        <f>IF(AND('MAPA DE RIESGOS'!$AP316="Baja",'MAPA DE RIESGOS'!$AR316="Catastrófico"),CONCATENATE("R",'MAPA DE RIESGOS'!$H316,"C",'MAPA DE RIESGOS'!$AF316),"")</f>
        <v/>
      </c>
      <c r="CQ118" s="357" t="str">
        <f>IF(AND('MAPA DE RIESGOS'!$AP317="Baja",'MAPA DE RIESGOS'!$AR317="Catastrófico"),CONCATENATE("R",'MAPA DE RIESGOS'!$H317,"C",'MAPA DE RIESGOS'!$AF317),"")</f>
        <v/>
      </c>
      <c r="CR118" s="357" t="str">
        <f>IF(AND('MAPA DE RIESGOS'!$AP318="Baja",'MAPA DE RIESGOS'!$AR318="Catastrófico"),CONCATENATE("R",'MAPA DE RIESGOS'!$H318,"C",'MAPA DE RIESGOS'!$AF318),"")</f>
        <v/>
      </c>
      <c r="CS118" s="357" t="str">
        <f>IF(AND('MAPA DE RIESGOS'!$AP319="Baja",'MAPA DE RIESGOS'!$AR319="Catastrófico"),CONCATENATE("R",'MAPA DE RIESGOS'!$H319,"C",'MAPA DE RIESGOS'!$AF319),"")</f>
        <v/>
      </c>
      <c r="CT118" s="357" t="str">
        <f>IF(AND('MAPA DE RIESGOS'!$AP320="Baja",'MAPA DE RIESGOS'!$AR320="Catastrófico"),CONCATENATE("R",'MAPA DE RIESGOS'!$H320,"C",'MAPA DE RIESGOS'!$AF320),"")</f>
        <v/>
      </c>
      <c r="CU118" s="358" t="str">
        <f>IF(AND('MAPA DE RIESGOS'!$AP321="Baja",'MAPA DE RIESGOS'!$AR321="Catastrófico"),CONCATENATE("R",'MAPA DE RIESGOS'!$H321,"C",'MAPA DE RIESGOS'!$AF321),"")</f>
        <v/>
      </c>
      <c r="CV118" s="67"/>
      <c r="CW118" s="896"/>
      <c r="CX118" s="896"/>
      <c r="CY118" s="896"/>
      <c r="CZ118" s="896"/>
      <c r="DA118" s="896"/>
      <c r="DB118" s="896"/>
    </row>
    <row r="119" spans="2:106" ht="32.5" customHeight="1">
      <c r="B119" s="893"/>
      <c r="C119" s="893"/>
      <c r="D119" s="894"/>
      <c r="E119" s="882"/>
      <c r="F119" s="883"/>
      <c r="G119" s="883"/>
      <c r="H119" s="883"/>
      <c r="I119" s="884"/>
      <c r="J119" s="376" t="str">
        <f>IF(AND('MAPA DE RIESGOS'!$AP322="Baja",'MAPA DE RIESGOS'!$AR322="Leve"),CONCATENATE("R",'MAPA DE RIESGOS'!$H322,"C",'MAPA DE RIESGOS'!$AF322),"")</f>
        <v/>
      </c>
      <c r="K119" s="377" t="str">
        <f>IF(AND('MAPA DE RIESGOS'!$AP323="Baja",'MAPA DE RIESGOS'!$AR323="Leve"),CONCATENATE("R",'MAPA DE RIESGOS'!$H323,"C",'MAPA DE RIESGOS'!$AF323),"")</f>
        <v/>
      </c>
      <c r="L119" s="377" t="str">
        <f>IF(AND('MAPA DE RIESGOS'!$AP324="Baja",'MAPA DE RIESGOS'!$AR324="Leve"),CONCATENATE("R",'MAPA DE RIESGOS'!$H324,"C",'MAPA DE RIESGOS'!$AF324),"")</f>
        <v/>
      </c>
      <c r="M119" s="377" t="str">
        <f>IF(AND('MAPA DE RIESGOS'!$AP325="Baja",'MAPA DE RIESGOS'!$AR325="Leve"),CONCATENATE("R",'MAPA DE RIESGOS'!$H325,"C",'MAPA DE RIESGOS'!$AF325),"")</f>
        <v/>
      </c>
      <c r="N119" s="377" t="str">
        <f>IF(AND('MAPA DE RIESGOS'!$AP326="Baja",'MAPA DE RIESGOS'!$AR326="Leve"),CONCATENATE("R",'MAPA DE RIESGOS'!$H326,"C",'MAPA DE RIESGOS'!$AF326),"")</f>
        <v/>
      </c>
      <c r="O119" s="377" t="str">
        <f>IF(AND('MAPA DE RIESGOS'!$AP327="Baja",'MAPA DE RIESGOS'!$AR327="Leve"),CONCATENATE("R",'MAPA DE RIESGOS'!$H327,"C",'MAPA DE RIESGOS'!$AF327),"")</f>
        <v/>
      </c>
      <c r="P119" s="377" t="str">
        <f>IF(AND('MAPA DE RIESGOS'!$AP328="Baja",'MAPA DE RIESGOS'!$AR328="Leve"),CONCATENATE("R",'MAPA DE RIESGOS'!$H328,"C",'MAPA DE RIESGOS'!$AF328),"")</f>
        <v/>
      </c>
      <c r="Q119" s="377" t="str">
        <f>IF(AND('MAPA DE RIESGOS'!$AP329="Baja",'MAPA DE RIESGOS'!$AR329="Leve"),CONCATENATE("R",'MAPA DE RIESGOS'!$H329,"C",'MAPA DE RIESGOS'!$AF329),"")</f>
        <v/>
      </c>
      <c r="R119" s="377" t="str">
        <f>IF(AND('MAPA DE RIESGOS'!$AP330="Baja",'MAPA DE RIESGOS'!$AR330="Leve"),CONCATENATE("R",'MAPA DE RIESGOS'!$H330,"C",'MAPA DE RIESGOS'!$AF330),"")</f>
        <v/>
      </c>
      <c r="S119" s="377" t="str">
        <f>IF(AND('MAPA DE RIESGOS'!$AP331="Baja",'MAPA DE RIESGOS'!$AR331="Leve"),CONCATENATE("R",'MAPA DE RIESGOS'!$H331,"C",'MAPA DE RIESGOS'!$AF331),"")</f>
        <v/>
      </c>
      <c r="T119" s="377" t="str">
        <f>IF(AND('MAPA DE RIESGOS'!$AP332="Baja",'MAPA DE RIESGOS'!$AR332="Leve"),CONCATENATE("R",'MAPA DE RIESGOS'!$H332,"C",'MAPA DE RIESGOS'!$AF332),"")</f>
        <v/>
      </c>
      <c r="U119" s="377" t="str">
        <f>IF(AND('MAPA DE RIESGOS'!$AP333="Baja",'MAPA DE RIESGOS'!$AR333="Leve"),CONCATENATE("R",'MAPA DE RIESGOS'!$H333,"C",'MAPA DE RIESGOS'!$AF333),"")</f>
        <v/>
      </c>
      <c r="V119" s="377" t="str">
        <f>IF(AND('MAPA DE RIESGOS'!$AP334="Baja",'MAPA DE RIESGOS'!$AR334="Leve"),CONCATENATE("R",'MAPA DE RIESGOS'!$H334,"C",'MAPA DE RIESGOS'!$AF334),"")</f>
        <v/>
      </c>
      <c r="W119" s="377" t="str">
        <f>IF(AND('MAPA DE RIESGOS'!$AP335="Baja",'MAPA DE RIESGOS'!$AR335="Leve"),CONCATENATE("R",'MAPA DE RIESGOS'!$H335,"C",'MAPA DE RIESGOS'!$AF335),"")</f>
        <v/>
      </c>
      <c r="X119" s="377" t="str">
        <f>IF(AND('MAPA DE RIESGOS'!$AP336="Baja",'MAPA DE RIESGOS'!$AR336="Leve"),CONCATENATE("R",'MAPA DE RIESGOS'!$H336,"C",'MAPA DE RIESGOS'!$AF336),"")</f>
        <v/>
      </c>
      <c r="Y119" s="377" t="str">
        <f>IF(AND('MAPA DE RIESGOS'!$AP337="Baja",'MAPA DE RIESGOS'!$AR337="Leve"),CONCATENATE("R",'MAPA DE RIESGOS'!$H337,"C",'MAPA DE RIESGOS'!$AF337),"")</f>
        <v/>
      </c>
      <c r="Z119" s="377" t="str">
        <f>IF(AND('MAPA DE RIESGOS'!$AP338="Baja",'MAPA DE RIESGOS'!$AR338="Leve"),CONCATENATE("R",'MAPA DE RIESGOS'!$H338,"C",'MAPA DE RIESGOS'!$AF338),"")</f>
        <v/>
      </c>
      <c r="AA119" s="378" t="str">
        <f>IF(AND('MAPA DE RIESGOS'!$AP339="Baja",'MAPA DE RIESGOS'!$AR339="Leve"),CONCATENATE("R",'MAPA DE RIESGOS'!$H339,"C",'MAPA DE RIESGOS'!$AF339),"")</f>
        <v/>
      </c>
      <c r="AB119" s="367" t="str">
        <f>IF(AND('MAPA DE RIESGOS'!$AP322="Baja",'MAPA DE RIESGOS'!$AR322="Menor"),CONCATENATE("R",'MAPA DE RIESGOS'!$H322,"C",'MAPA DE RIESGOS'!$AF322),"")</f>
        <v/>
      </c>
      <c r="AC119" s="368" t="str">
        <f>IF(AND('MAPA DE RIESGOS'!$AP323="Baja",'MAPA DE RIESGOS'!$AR323="Menor"),CONCATENATE("R",'MAPA DE RIESGOS'!$H323,"C",'MAPA DE RIESGOS'!$AF323),"")</f>
        <v/>
      </c>
      <c r="AD119" s="368" t="str">
        <f>IF(AND('MAPA DE RIESGOS'!$AP324="Baja",'MAPA DE RIESGOS'!$AR324="Menor"),CONCATENATE("R",'MAPA DE RIESGOS'!$H324,"C",'MAPA DE RIESGOS'!$AF324),"")</f>
        <v/>
      </c>
      <c r="AE119" s="368" t="str">
        <f>IF(AND('MAPA DE RIESGOS'!$AP325="Baja",'MAPA DE RIESGOS'!$AR325="Menor"),CONCATENATE("R",'MAPA DE RIESGOS'!$H325,"C",'MAPA DE RIESGOS'!$AF325),"")</f>
        <v/>
      </c>
      <c r="AF119" s="368" t="str">
        <f>IF(AND('MAPA DE RIESGOS'!$AP326="Baja",'MAPA DE RIESGOS'!$AR326="Menor"),CONCATENATE("R",'MAPA DE RIESGOS'!$H326,"C",'MAPA DE RIESGOS'!$AF326),"")</f>
        <v/>
      </c>
      <c r="AG119" s="368" t="str">
        <f>IF(AND('MAPA DE RIESGOS'!$AP327="Baja",'MAPA DE RIESGOS'!$AR327="Menor"),CONCATENATE("R",'MAPA DE RIESGOS'!$H327,"C",'MAPA DE RIESGOS'!$AF327),"")</f>
        <v/>
      </c>
      <c r="AH119" s="368" t="str">
        <f>IF(AND('MAPA DE RIESGOS'!$AP328="Baja",'MAPA DE RIESGOS'!$AR328="Menor"),CONCATENATE("R",'MAPA DE RIESGOS'!$H328,"C",'MAPA DE RIESGOS'!$AF328),"")</f>
        <v/>
      </c>
      <c r="AI119" s="368" t="str">
        <f>IF(AND('MAPA DE RIESGOS'!$AP329="Baja",'MAPA DE RIESGOS'!$AR329="Menor"),CONCATENATE("R",'MAPA DE RIESGOS'!$H329,"C",'MAPA DE RIESGOS'!$AF329),"")</f>
        <v/>
      </c>
      <c r="AJ119" s="368" t="str">
        <f>IF(AND('MAPA DE RIESGOS'!$AP330="Baja",'MAPA DE RIESGOS'!$AR330="Menor"),CONCATENATE("R",'MAPA DE RIESGOS'!$H330,"C",'MAPA DE RIESGOS'!$AF330),"")</f>
        <v/>
      </c>
      <c r="AK119" s="368" t="str">
        <f>IF(AND('MAPA DE RIESGOS'!$AP331="Baja",'MAPA DE RIESGOS'!$AR331="Menor"),CONCATENATE("R",'MAPA DE RIESGOS'!$H331,"C",'MAPA DE RIESGOS'!$AF331),"")</f>
        <v/>
      </c>
      <c r="AL119" s="368" t="str">
        <f>IF(AND('MAPA DE RIESGOS'!$AP332="Baja",'MAPA DE RIESGOS'!$AR332="Menor"),CONCATENATE("R",'MAPA DE RIESGOS'!$H332,"C",'MAPA DE RIESGOS'!$AF332),"")</f>
        <v/>
      </c>
      <c r="AM119" s="368" t="str">
        <f>IF(AND('MAPA DE RIESGOS'!$AP333="Baja",'MAPA DE RIESGOS'!$AR333="Menor"),CONCATENATE("R",'MAPA DE RIESGOS'!$H333,"C",'MAPA DE RIESGOS'!$AF333),"")</f>
        <v/>
      </c>
      <c r="AN119" s="368" t="str">
        <f>IF(AND('MAPA DE RIESGOS'!$AP334="Baja",'MAPA DE RIESGOS'!$AR334="Menor"),CONCATENATE("R",'MAPA DE RIESGOS'!$H334,"C",'MAPA DE RIESGOS'!$AF334),"")</f>
        <v/>
      </c>
      <c r="AO119" s="368" t="str">
        <f>IF(AND('MAPA DE RIESGOS'!$AP335="Baja",'MAPA DE RIESGOS'!$AR335="Menor"),CONCATENATE("R",'MAPA DE RIESGOS'!$H335,"C",'MAPA DE RIESGOS'!$AF335),"")</f>
        <v/>
      </c>
      <c r="AP119" s="368" t="str">
        <f>IF(AND('MAPA DE RIESGOS'!$AP336="Baja",'MAPA DE RIESGOS'!$AR336="Menor"),CONCATENATE("R",'MAPA DE RIESGOS'!$H336,"C",'MAPA DE RIESGOS'!$AF336),"")</f>
        <v/>
      </c>
      <c r="AQ119" s="368" t="str">
        <f>IF(AND('MAPA DE RIESGOS'!$AP337="Baja",'MAPA DE RIESGOS'!$AR337="Menor"),CONCATENATE("R",'MAPA DE RIESGOS'!$H337,"C",'MAPA DE RIESGOS'!$AF337),"")</f>
        <v/>
      </c>
      <c r="AR119" s="368" t="str">
        <f>IF(AND('MAPA DE RIESGOS'!$AP338="Baja",'MAPA DE RIESGOS'!$AR338="Menor"),CONCATENATE("R",'MAPA DE RIESGOS'!$H338,"C",'MAPA DE RIESGOS'!$AF338),"")</f>
        <v/>
      </c>
      <c r="AS119" s="368" t="str">
        <f>IF(AND('MAPA DE RIESGOS'!$AP339="Baja",'MAPA DE RIESGOS'!$AR339="Menor"),CONCATENATE("R",'MAPA DE RIESGOS'!$H339,"C",'MAPA DE RIESGOS'!$AF339),"")</f>
        <v/>
      </c>
      <c r="AT119" s="367" t="str">
        <f>IF(AND('MAPA DE RIESGOS'!$AP322="Baja",'MAPA DE RIESGOS'!$AR322="Moderado"),CONCATENATE("R",'MAPA DE RIESGOS'!$H322,"C",'MAPA DE RIESGOS'!$AF322),"")</f>
        <v>R52C1</v>
      </c>
      <c r="AU119" s="368" t="str">
        <f>IF(AND('MAPA DE RIESGOS'!$AP323="Baja",'MAPA DE RIESGOS'!$AR323="Moderado"),CONCATENATE("R",'MAPA DE RIESGOS'!$H323,"C",'MAPA DE RIESGOS'!$AF323),"")</f>
        <v/>
      </c>
      <c r="AV119" s="368" t="str">
        <f>IF(AND('MAPA DE RIESGOS'!$AP324="Baja",'MAPA DE RIESGOS'!$AR324="Moderado"),CONCATENATE("R",'MAPA DE RIESGOS'!$H324,"C",'MAPA DE RIESGOS'!$AF324),"")</f>
        <v/>
      </c>
      <c r="AW119" s="368" t="str">
        <f>IF(AND('MAPA DE RIESGOS'!$AP325="Baja",'MAPA DE RIESGOS'!$AR325="Moderado"),CONCATENATE("R",'MAPA DE RIESGOS'!$H325,"C",'MAPA DE RIESGOS'!$AF325),"")</f>
        <v/>
      </c>
      <c r="AX119" s="368" t="str">
        <f>IF(AND('MAPA DE RIESGOS'!$AP326="Baja",'MAPA DE RIESGOS'!$AR326="Moderado"),CONCATENATE("R",'MAPA DE RIESGOS'!$H326,"C",'MAPA DE RIESGOS'!$AF326),"")</f>
        <v/>
      </c>
      <c r="AY119" s="368" t="str">
        <f>IF(AND('MAPA DE RIESGOS'!$AP327="Baja",'MAPA DE RIESGOS'!$AR327="Moderado"),CONCATENATE("R",'MAPA DE RIESGOS'!$H327,"C",'MAPA DE RIESGOS'!$AF327),"")</f>
        <v/>
      </c>
      <c r="AZ119" s="368" t="str">
        <f>IF(AND('MAPA DE RIESGOS'!$AP328="Baja",'MAPA DE RIESGOS'!$AR328="Moderado"),CONCATENATE("R",'MAPA DE RIESGOS'!$H328,"C",'MAPA DE RIESGOS'!$AF328),"")</f>
        <v>R53C1</v>
      </c>
      <c r="BA119" s="368" t="str">
        <f>IF(AND('MAPA DE RIESGOS'!$AP329="Baja",'MAPA DE RIESGOS'!$AR329="Moderado"),CONCATENATE("R",'MAPA DE RIESGOS'!$H329,"C",'MAPA DE RIESGOS'!$AF329),"")</f>
        <v/>
      </c>
      <c r="BB119" s="368" t="str">
        <f>IF(AND('MAPA DE RIESGOS'!$AP330="Baja",'MAPA DE RIESGOS'!$AR330="Moderado"),CONCATENATE("R",'MAPA DE RIESGOS'!$H330,"C",'MAPA DE RIESGOS'!$AF330),"")</f>
        <v/>
      </c>
      <c r="BC119" s="368" t="str">
        <f>IF(AND('MAPA DE RIESGOS'!$AP331="Baja",'MAPA DE RIESGOS'!$AR331="Moderado"),CONCATENATE("R",'MAPA DE RIESGOS'!$H331,"C",'MAPA DE RIESGOS'!$AF331),"")</f>
        <v/>
      </c>
      <c r="BD119" s="368" t="str">
        <f>IF(AND('MAPA DE RIESGOS'!$AP332="Baja",'MAPA DE RIESGOS'!$AR332="Moderado"),CONCATENATE("R",'MAPA DE RIESGOS'!$H332,"C",'MAPA DE RIESGOS'!$AF332),"")</f>
        <v/>
      </c>
      <c r="BE119" s="368" t="str">
        <f>IF(AND('MAPA DE RIESGOS'!$AP333="Baja",'MAPA DE RIESGOS'!$AR333="Moderado"),CONCATENATE("R",'MAPA DE RIESGOS'!$H333,"C",'MAPA DE RIESGOS'!$AF333),"")</f>
        <v/>
      </c>
      <c r="BF119" s="368" t="str">
        <f>IF(AND('MAPA DE RIESGOS'!$AP334="Baja",'MAPA DE RIESGOS'!$AR334="Moderado"),CONCATENATE("R",'MAPA DE RIESGOS'!$H334,"C",'MAPA DE RIESGOS'!$AF334),"")</f>
        <v>R54C1</v>
      </c>
      <c r="BG119" s="368" t="str">
        <f>IF(AND('MAPA DE RIESGOS'!$AP335="Baja",'MAPA DE RIESGOS'!$AR335="Moderado"),CONCATENATE("R",'MAPA DE RIESGOS'!$H335,"C",'MAPA DE RIESGOS'!$AF335),"")</f>
        <v/>
      </c>
      <c r="BH119" s="368" t="str">
        <f>IF(AND('MAPA DE RIESGOS'!$AP336="Baja",'MAPA DE RIESGOS'!$AR336="Moderado"),CONCATENATE("R",'MAPA DE RIESGOS'!$H336,"C",'MAPA DE RIESGOS'!$AF336),"")</f>
        <v/>
      </c>
      <c r="BI119" s="368" t="str">
        <f>IF(AND('MAPA DE RIESGOS'!$AP337="Baja",'MAPA DE RIESGOS'!$AR337="Moderado"),CONCATENATE("R",'MAPA DE RIESGOS'!$H337,"C",'MAPA DE RIESGOS'!$AF337),"")</f>
        <v/>
      </c>
      <c r="BJ119" s="368" t="str">
        <f>IF(AND('MAPA DE RIESGOS'!$AP338="Baja",'MAPA DE RIESGOS'!$AR338="Moderado"),CONCATENATE("R",'MAPA DE RIESGOS'!$H338,"C",'MAPA DE RIESGOS'!$AF338),"")</f>
        <v/>
      </c>
      <c r="BK119" s="369" t="str">
        <f>IF(AND('MAPA DE RIESGOS'!$AP339="Baja",'MAPA DE RIESGOS'!$AR339="Moderado"),CONCATENATE("R",'MAPA DE RIESGOS'!$H339,"C",'MAPA DE RIESGOS'!$AF339),"")</f>
        <v/>
      </c>
      <c r="BL119" s="355" t="str">
        <f>IF(AND('MAPA DE RIESGOS'!$AP322="Baja",'MAPA DE RIESGOS'!$AR322="Mayor"),CONCATENATE("R",'MAPA DE RIESGOS'!$H322,"C",'MAPA DE RIESGOS'!$AF322),"")</f>
        <v/>
      </c>
      <c r="BM119" s="355" t="str">
        <f>IF(AND('MAPA DE RIESGOS'!$AP323="Baja",'MAPA DE RIESGOS'!$AR323="Mayor"),CONCATENATE("R",'MAPA DE RIESGOS'!$H323,"C",'MAPA DE RIESGOS'!$AF323),"")</f>
        <v/>
      </c>
      <c r="BN119" s="355" t="str">
        <f>IF(AND('MAPA DE RIESGOS'!$AP324="Baja",'MAPA DE RIESGOS'!$AR324="Mayor"),CONCATENATE("R",'MAPA DE RIESGOS'!$H324,"C",'MAPA DE RIESGOS'!$AF324),"")</f>
        <v/>
      </c>
      <c r="BO119" s="355" t="str">
        <f>IF(AND('MAPA DE RIESGOS'!$AP325="Baja",'MAPA DE RIESGOS'!$AR325="Mayor"),CONCATENATE("R",'MAPA DE RIESGOS'!$H325,"C",'MAPA DE RIESGOS'!$AF325),"")</f>
        <v/>
      </c>
      <c r="BP119" s="355" t="str">
        <f>IF(AND('MAPA DE RIESGOS'!$AP326="Baja",'MAPA DE RIESGOS'!$AR326="Mayor"),CONCATENATE("R",'MAPA DE RIESGOS'!$H326,"C",'MAPA DE RIESGOS'!$AF326),"")</f>
        <v/>
      </c>
      <c r="BQ119" s="355" t="str">
        <f>IF(AND('MAPA DE RIESGOS'!$AP327="Baja",'MAPA DE RIESGOS'!$AR327="Mayor"),CONCATENATE("R",'MAPA DE RIESGOS'!$H327,"C",'MAPA DE RIESGOS'!$AF327),"")</f>
        <v/>
      </c>
      <c r="BR119" s="355" t="str">
        <f>IF(AND('MAPA DE RIESGOS'!$AP328="Baja",'MAPA DE RIESGOS'!$AR328="Mayor"),CONCATENATE("R",'MAPA DE RIESGOS'!$H328,"C",'MAPA DE RIESGOS'!$AF328),"")</f>
        <v/>
      </c>
      <c r="BS119" s="355" t="str">
        <f>IF(AND('MAPA DE RIESGOS'!$AP329="Baja",'MAPA DE RIESGOS'!$AR329="Mayor"),CONCATENATE("R",'MAPA DE RIESGOS'!$H329,"C",'MAPA DE RIESGOS'!$AF329),"")</f>
        <v/>
      </c>
      <c r="BT119" s="355" t="str">
        <f>IF(AND('MAPA DE RIESGOS'!$AP330="Baja",'MAPA DE RIESGOS'!$AR330="Mayor"),CONCATENATE("R",'MAPA DE RIESGOS'!$H330,"C",'MAPA DE RIESGOS'!$AF330),"")</f>
        <v/>
      </c>
      <c r="BU119" s="355" t="str">
        <f>IF(AND('MAPA DE RIESGOS'!$AP331="Baja",'MAPA DE RIESGOS'!$AR331="Mayor"),CONCATENATE("R",'MAPA DE RIESGOS'!$H331,"C",'MAPA DE RIESGOS'!$AF331),"")</f>
        <v/>
      </c>
      <c r="BV119" s="355" t="str">
        <f>IF(AND('MAPA DE RIESGOS'!$AP332="Baja",'MAPA DE RIESGOS'!$AR332="Mayor"),CONCATENATE("R",'MAPA DE RIESGOS'!$H332,"C",'MAPA DE RIESGOS'!$AF332),"")</f>
        <v/>
      </c>
      <c r="BW119" s="355" t="str">
        <f>IF(AND('MAPA DE RIESGOS'!$AP333="Baja",'MAPA DE RIESGOS'!$AR333="Mayor"),CONCATENATE("R",'MAPA DE RIESGOS'!$H333,"C",'MAPA DE RIESGOS'!$AF333),"")</f>
        <v/>
      </c>
      <c r="BX119" s="355" t="str">
        <f>IF(AND('MAPA DE RIESGOS'!$AP334="Baja",'MAPA DE RIESGOS'!$AR334="Mayor"),CONCATENATE("R",'MAPA DE RIESGOS'!$H334,"C",'MAPA DE RIESGOS'!$AF334),"")</f>
        <v/>
      </c>
      <c r="BY119" s="355" t="str">
        <f>IF(AND('MAPA DE RIESGOS'!$AP335="Baja",'MAPA DE RIESGOS'!$AR335="Mayor"),CONCATENATE("R",'MAPA DE RIESGOS'!$H335,"C",'MAPA DE RIESGOS'!$AF335),"")</f>
        <v/>
      </c>
      <c r="BZ119" s="355" t="str">
        <f>IF(AND('MAPA DE RIESGOS'!$AP336="Baja",'MAPA DE RIESGOS'!$AR336="Mayor"),CONCATENATE("R",'MAPA DE RIESGOS'!$H336,"C",'MAPA DE RIESGOS'!$AF336),"")</f>
        <v/>
      </c>
      <c r="CA119" s="355" t="str">
        <f>IF(AND('MAPA DE RIESGOS'!$AP337="Baja",'MAPA DE RIESGOS'!$AR337="Mayor"),CONCATENATE("R",'MAPA DE RIESGOS'!$H337,"C",'MAPA DE RIESGOS'!$AF337),"")</f>
        <v/>
      </c>
      <c r="CB119" s="355" t="str">
        <f>IF(AND('MAPA DE RIESGOS'!$AP338="Baja",'MAPA DE RIESGOS'!$AR338="Mayor"),CONCATENATE("R",'MAPA DE RIESGOS'!$H338,"C",'MAPA DE RIESGOS'!$AF338),"")</f>
        <v/>
      </c>
      <c r="CC119" s="356" t="str">
        <f>IF(AND('MAPA DE RIESGOS'!$AP339="Baja",'MAPA DE RIESGOS'!$AR339="Mayor"),CONCATENATE("R",'MAPA DE RIESGOS'!$H339,"C",'MAPA DE RIESGOS'!$AF339),"")</f>
        <v/>
      </c>
      <c r="CD119" s="357" t="str">
        <f>IF(AND('MAPA DE RIESGOS'!$AP322="Baja",'MAPA DE RIESGOS'!$AR322="Catastrófico"),CONCATENATE("R",'MAPA DE RIESGOS'!$H322,"C",'MAPA DE RIESGOS'!$AF322),"")</f>
        <v/>
      </c>
      <c r="CE119" s="357" t="str">
        <f>IF(AND('MAPA DE RIESGOS'!$AP323="Baja",'MAPA DE RIESGOS'!$AR323="Catastrófico"),CONCATENATE("R",'MAPA DE RIESGOS'!$H323,"C",'MAPA DE RIESGOS'!$AF323),"")</f>
        <v/>
      </c>
      <c r="CF119" s="357" t="str">
        <f>IF(AND('MAPA DE RIESGOS'!$AP324="Baja",'MAPA DE RIESGOS'!$AR324="Catastrófico"),CONCATENATE("R",'MAPA DE RIESGOS'!$H324,"C",'MAPA DE RIESGOS'!$AF324),"")</f>
        <v/>
      </c>
      <c r="CG119" s="357" t="str">
        <f>IF(AND('MAPA DE RIESGOS'!$AP325="Baja",'MAPA DE RIESGOS'!$AR325="Catastrófico"),CONCATENATE("R",'MAPA DE RIESGOS'!$H325,"C",'MAPA DE RIESGOS'!$AF325),"")</f>
        <v/>
      </c>
      <c r="CH119" s="357" t="str">
        <f>IF(AND('MAPA DE RIESGOS'!$AP326="Baja",'MAPA DE RIESGOS'!$AR326="Catastrófico"),CONCATENATE("R",'MAPA DE RIESGOS'!$H326,"C",'MAPA DE RIESGOS'!$AF326),"")</f>
        <v/>
      </c>
      <c r="CI119" s="357" t="str">
        <f>IF(AND('MAPA DE RIESGOS'!$AP327="Baja",'MAPA DE RIESGOS'!$AR327="Catastrófico"),CONCATENATE("R",'MAPA DE RIESGOS'!$H327,"C",'MAPA DE RIESGOS'!$AF327),"")</f>
        <v/>
      </c>
      <c r="CJ119" s="357" t="str">
        <f>IF(AND('MAPA DE RIESGOS'!$AP328="Baja",'MAPA DE RIESGOS'!$AR328="Catastrófico"),CONCATENATE("R",'MAPA DE RIESGOS'!$H328,"C",'MAPA DE RIESGOS'!$AF328),"")</f>
        <v/>
      </c>
      <c r="CK119" s="357" t="str">
        <f>IF(AND('MAPA DE RIESGOS'!$AP329="Baja",'MAPA DE RIESGOS'!$AR329="Catastrófico"),CONCATENATE("R",'MAPA DE RIESGOS'!$H329,"C",'MAPA DE RIESGOS'!$AF329),"")</f>
        <v/>
      </c>
      <c r="CL119" s="357" t="str">
        <f>IF(AND('MAPA DE RIESGOS'!$AP330="Baja",'MAPA DE RIESGOS'!$AR330="Catastrófico"),CONCATENATE("R",'MAPA DE RIESGOS'!$H330,"C",'MAPA DE RIESGOS'!$AF330),"")</f>
        <v/>
      </c>
      <c r="CM119" s="357" t="str">
        <f>IF(AND('MAPA DE RIESGOS'!$AP331="Baja",'MAPA DE RIESGOS'!$AR331="Catastrófico"),CONCATENATE("R",'MAPA DE RIESGOS'!$H331,"C",'MAPA DE RIESGOS'!$AF331),"")</f>
        <v/>
      </c>
      <c r="CN119" s="357" t="str">
        <f>IF(AND('MAPA DE RIESGOS'!$AP332="Baja",'MAPA DE RIESGOS'!$AR332="Catastrófico"),CONCATENATE("R",'MAPA DE RIESGOS'!$H332,"C",'MAPA DE RIESGOS'!$AF332),"")</f>
        <v/>
      </c>
      <c r="CO119" s="357" t="str">
        <f>IF(AND('MAPA DE RIESGOS'!$AP333="Baja",'MAPA DE RIESGOS'!$AR333="Catastrófico"),CONCATENATE("R",'MAPA DE RIESGOS'!$H333,"C",'MAPA DE RIESGOS'!$AF333),"")</f>
        <v/>
      </c>
      <c r="CP119" s="357" t="str">
        <f>IF(AND('MAPA DE RIESGOS'!$AP334="Baja",'MAPA DE RIESGOS'!$AR334="Catastrófico"),CONCATENATE("R",'MAPA DE RIESGOS'!$H334,"C",'MAPA DE RIESGOS'!$AF334),"")</f>
        <v/>
      </c>
      <c r="CQ119" s="357" t="str">
        <f>IF(AND('MAPA DE RIESGOS'!$AP335="Baja",'MAPA DE RIESGOS'!$AR335="Catastrófico"),CONCATENATE("R",'MAPA DE RIESGOS'!$H335,"C",'MAPA DE RIESGOS'!$AF335),"")</f>
        <v/>
      </c>
      <c r="CR119" s="357" t="str">
        <f>IF(AND('MAPA DE RIESGOS'!$AP336="Baja",'MAPA DE RIESGOS'!$AR336="Catastrófico"),CONCATENATE("R",'MAPA DE RIESGOS'!$H336,"C",'MAPA DE RIESGOS'!$AF336),"")</f>
        <v/>
      </c>
      <c r="CS119" s="357" t="str">
        <f>IF(AND('MAPA DE RIESGOS'!$AP337="Baja",'MAPA DE RIESGOS'!$AR337="Catastrófico"),CONCATENATE("R",'MAPA DE RIESGOS'!$H337,"C",'MAPA DE RIESGOS'!$AF337),"")</f>
        <v/>
      </c>
      <c r="CT119" s="357" t="str">
        <f>IF(AND('MAPA DE RIESGOS'!$AP338="Baja",'MAPA DE RIESGOS'!$AR338="Catastrófico"),CONCATENATE("R",'MAPA DE RIESGOS'!$H338,"C",'MAPA DE RIESGOS'!$AF338),"")</f>
        <v/>
      </c>
      <c r="CU119" s="358" t="str">
        <f>IF(AND('MAPA DE RIESGOS'!$AP339="Baja",'MAPA DE RIESGOS'!$AR339="Catastrófico"),CONCATENATE("R",'MAPA DE RIESGOS'!$H339,"C",'MAPA DE RIESGOS'!$AF339),"")</f>
        <v/>
      </c>
      <c r="CV119" s="67"/>
      <c r="CW119" s="896"/>
      <c r="CX119" s="896"/>
      <c r="CY119" s="896"/>
      <c r="CZ119" s="896"/>
      <c r="DA119" s="896"/>
      <c r="DB119" s="896"/>
    </row>
    <row r="120" spans="2:106" ht="32.5" customHeight="1">
      <c r="B120" s="893"/>
      <c r="C120" s="893"/>
      <c r="D120" s="894"/>
      <c r="E120" s="882"/>
      <c r="F120" s="883"/>
      <c r="G120" s="883"/>
      <c r="H120" s="883"/>
      <c r="I120" s="884"/>
      <c r="J120" s="376" t="str">
        <f>IF(AND('MAPA DE RIESGOS'!$AP340="Baja",'MAPA DE RIESGOS'!$AR340="Leve"),CONCATENATE("R",'MAPA DE RIESGOS'!$H340,"C",'MAPA DE RIESGOS'!$AF340),"")</f>
        <v/>
      </c>
      <c r="K120" s="377" t="str">
        <f>IF(AND('MAPA DE RIESGOS'!$AP341="Baja",'MAPA DE RIESGOS'!$AR341="Leve"),CONCATENATE("R",'MAPA DE RIESGOS'!$H341,"C",'MAPA DE RIESGOS'!$AF341),"")</f>
        <v/>
      </c>
      <c r="L120" s="377" t="str">
        <f>IF(AND('MAPA DE RIESGOS'!$AP342="Baja",'MAPA DE RIESGOS'!$AR342="Leve"),CONCATENATE("R",'MAPA DE RIESGOS'!$H342,"C",'MAPA DE RIESGOS'!$AF342),"")</f>
        <v/>
      </c>
      <c r="M120" s="377" t="str">
        <f>IF(AND('MAPA DE RIESGOS'!$AP343="Baja",'MAPA DE RIESGOS'!$AR343="Leve"),CONCATENATE("R",'MAPA DE RIESGOS'!$H343,"C",'MAPA DE RIESGOS'!$AF343),"")</f>
        <v/>
      </c>
      <c r="N120" s="377" t="str">
        <f>IF(AND('MAPA DE RIESGOS'!$AP344="Baja",'MAPA DE RIESGOS'!$AR344="Leve"),CONCATENATE("R",'MAPA DE RIESGOS'!$H344,"C",'MAPA DE RIESGOS'!$AF344),"")</f>
        <v/>
      </c>
      <c r="O120" s="377" t="str">
        <f>IF(AND('MAPA DE RIESGOS'!$AP345="Baja",'MAPA DE RIESGOS'!$AR345="Leve"),CONCATENATE("R",'MAPA DE RIESGOS'!$H345,"C",'MAPA DE RIESGOS'!$AF345),"")</f>
        <v/>
      </c>
      <c r="P120" s="377" t="str">
        <f>IF(AND('MAPA DE RIESGOS'!$AP346="Baja",'MAPA DE RIESGOS'!$AR346="Leve"),CONCATENATE("R",'MAPA DE RIESGOS'!$H346,"C",'MAPA DE RIESGOS'!$AF346),"")</f>
        <v/>
      </c>
      <c r="Q120" s="377" t="str">
        <f>IF(AND('MAPA DE RIESGOS'!$AP347="Baja",'MAPA DE RIESGOS'!$AR347="Leve"),CONCATENATE("R",'MAPA DE RIESGOS'!$H347,"C",'MAPA DE RIESGOS'!$AF347),"")</f>
        <v/>
      </c>
      <c r="R120" s="377" t="str">
        <f>IF(AND('MAPA DE RIESGOS'!$AP348="Baja",'MAPA DE RIESGOS'!$AR348="Leve"),CONCATENATE("R",'MAPA DE RIESGOS'!$H348,"C",'MAPA DE RIESGOS'!$AF348),"")</f>
        <v/>
      </c>
      <c r="S120" s="377" t="str">
        <f>IF(AND('MAPA DE RIESGOS'!$AP349="Baja",'MAPA DE RIESGOS'!$AR349="Leve"),CONCATENATE("R",'MAPA DE RIESGOS'!$H349,"C",'MAPA DE RIESGOS'!$AF349),"")</f>
        <v/>
      </c>
      <c r="T120" s="377" t="str">
        <f>IF(AND('MAPA DE RIESGOS'!$AP350="Baja",'MAPA DE RIESGOS'!$AR350="Leve"),CONCATENATE("R",'MAPA DE RIESGOS'!$H350,"C",'MAPA DE RIESGOS'!$AF350),"")</f>
        <v/>
      </c>
      <c r="U120" s="377" t="str">
        <f>IF(AND('MAPA DE RIESGOS'!$AP351="Baja",'MAPA DE RIESGOS'!$AR351="Leve"),CONCATENATE("R",'MAPA DE RIESGOS'!$H351,"C",'MAPA DE RIESGOS'!$AF351),"")</f>
        <v/>
      </c>
      <c r="V120" s="377" t="str">
        <f>IF(AND('MAPA DE RIESGOS'!$AP352="Baja",'MAPA DE RIESGOS'!$AR352="Leve"),CONCATENATE("R",'MAPA DE RIESGOS'!$H352,"C",'MAPA DE RIESGOS'!$AF352),"")</f>
        <v/>
      </c>
      <c r="W120" s="377" t="str">
        <f>IF(AND('MAPA DE RIESGOS'!$AP353="Baja",'MAPA DE RIESGOS'!$AR353="Leve"),CONCATENATE("R",'MAPA DE RIESGOS'!$H353,"C",'MAPA DE RIESGOS'!$AF353),"")</f>
        <v/>
      </c>
      <c r="X120" s="377" t="str">
        <f>IF(AND('MAPA DE RIESGOS'!$AP354="Baja",'MAPA DE RIESGOS'!$AR354="Leve"),CONCATENATE("R",'MAPA DE RIESGOS'!$H354,"C",'MAPA DE RIESGOS'!$AF354),"")</f>
        <v/>
      </c>
      <c r="Y120" s="377" t="str">
        <f>IF(AND('MAPA DE RIESGOS'!$AP355="Baja",'MAPA DE RIESGOS'!$AR355="Leve"),CONCATENATE("R",'MAPA DE RIESGOS'!$H355,"C",'MAPA DE RIESGOS'!$AF355),"")</f>
        <v/>
      </c>
      <c r="Z120" s="377" t="str">
        <f>IF(AND('MAPA DE RIESGOS'!$AP356="Baja",'MAPA DE RIESGOS'!$AR356="Leve"),CONCATENATE("R",'MAPA DE RIESGOS'!$H356,"C",'MAPA DE RIESGOS'!$AF356),"")</f>
        <v/>
      </c>
      <c r="AA120" s="378" t="str">
        <f>IF(AND('MAPA DE RIESGOS'!$AP357="Baja",'MAPA DE RIESGOS'!$AR357="Leve"),CONCATENATE("R",'MAPA DE RIESGOS'!$H357,"C",'MAPA DE RIESGOS'!$AF357),"")</f>
        <v/>
      </c>
      <c r="AB120" s="367" t="str">
        <f>IF(AND('MAPA DE RIESGOS'!$AP340="Baja",'MAPA DE RIESGOS'!$AR340="Menor"),CONCATENATE("R",'MAPA DE RIESGOS'!$H340,"C",'MAPA DE RIESGOS'!$AF340),"")</f>
        <v/>
      </c>
      <c r="AC120" s="368" t="str">
        <f>IF(AND('MAPA DE RIESGOS'!$AP341="Baja",'MAPA DE RIESGOS'!$AR341="Menor"),CONCATENATE("R",'MAPA DE RIESGOS'!$H341,"C",'MAPA DE RIESGOS'!$AF341),"")</f>
        <v/>
      </c>
      <c r="AD120" s="368" t="str">
        <f>IF(AND('MAPA DE RIESGOS'!$AP342="Baja",'MAPA DE RIESGOS'!$AR342="Menor"),CONCATENATE("R",'MAPA DE RIESGOS'!$H342,"C",'MAPA DE RIESGOS'!$AF342),"")</f>
        <v/>
      </c>
      <c r="AE120" s="368" t="str">
        <f>IF(AND('MAPA DE RIESGOS'!$AP343="Baja",'MAPA DE RIESGOS'!$AR343="Menor"),CONCATENATE("R",'MAPA DE RIESGOS'!$H343,"C",'MAPA DE RIESGOS'!$AF343),"")</f>
        <v/>
      </c>
      <c r="AF120" s="368" t="str">
        <f>IF(AND('MAPA DE RIESGOS'!$AP344="Baja",'MAPA DE RIESGOS'!$AR344="Menor"),CONCATENATE("R",'MAPA DE RIESGOS'!$H344,"C",'MAPA DE RIESGOS'!$AF344),"")</f>
        <v/>
      </c>
      <c r="AG120" s="368" t="str">
        <f>IF(AND('MAPA DE RIESGOS'!$AP345="Baja",'MAPA DE RIESGOS'!$AR345="Menor"),CONCATENATE("R",'MAPA DE RIESGOS'!$H345,"C",'MAPA DE RIESGOS'!$AF345),"")</f>
        <v/>
      </c>
      <c r="AH120" s="368" t="str">
        <f>IF(AND('MAPA DE RIESGOS'!$AP346="Baja",'MAPA DE RIESGOS'!$AR346="Menor"),CONCATENATE("R",'MAPA DE RIESGOS'!$H346,"C",'MAPA DE RIESGOS'!$AF346),"")</f>
        <v/>
      </c>
      <c r="AI120" s="368" t="str">
        <f>IF(AND('MAPA DE RIESGOS'!$AP347="Baja",'MAPA DE RIESGOS'!$AR347="Menor"),CONCATENATE("R",'MAPA DE RIESGOS'!$H347,"C",'MAPA DE RIESGOS'!$AF347),"")</f>
        <v/>
      </c>
      <c r="AJ120" s="368" t="str">
        <f>IF(AND('MAPA DE RIESGOS'!$AP348="Baja",'MAPA DE RIESGOS'!$AR348="Menor"),CONCATENATE("R",'MAPA DE RIESGOS'!$H348,"C",'MAPA DE RIESGOS'!$AF348),"")</f>
        <v/>
      </c>
      <c r="AK120" s="368" t="str">
        <f>IF(AND('MAPA DE RIESGOS'!$AP349="Baja",'MAPA DE RIESGOS'!$AR349="Menor"),CONCATENATE("R",'MAPA DE RIESGOS'!$H349,"C",'MAPA DE RIESGOS'!$AF349),"")</f>
        <v/>
      </c>
      <c r="AL120" s="368" t="str">
        <f>IF(AND('MAPA DE RIESGOS'!$AP350="Baja",'MAPA DE RIESGOS'!$AR350="Menor"),CONCATENATE("R",'MAPA DE RIESGOS'!$H350,"C",'MAPA DE RIESGOS'!$AF350),"")</f>
        <v/>
      </c>
      <c r="AM120" s="368" t="str">
        <f>IF(AND('MAPA DE RIESGOS'!$AP351="Baja",'MAPA DE RIESGOS'!$AR351="Menor"),CONCATENATE("R",'MAPA DE RIESGOS'!$H351,"C",'MAPA DE RIESGOS'!$AF351),"")</f>
        <v/>
      </c>
      <c r="AN120" s="368" t="str">
        <f>IF(AND('MAPA DE RIESGOS'!$AP352="Baja",'MAPA DE RIESGOS'!$AR352="Menor"),CONCATENATE("R",'MAPA DE RIESGOS'!$H352,"C",'MAPA DE RIESGOS'!$AF352),"")</f>
        <v/>
      </c>
      <c r="AO120" s="368" t="str">
        <f>IF(AND('MAPA DE RIESGOS'!$AP353="Baja",'MAPA DE RIESGOS'!$AR353="Menor"),CONCATENATE("R",'MAPA DE RIESGOS'!$H353,"C",'MAPA DE RIESGOS'!$AF353),"")</f>
        <v/>
      </c>
      <c r="AP120" s="368" t="str">
        <f>IF(AND('MAPA DE RIESGOS'!$AP354="Baja",'MAPA DE RIESGOS'!$AR354="Menor"),CONCATENATE("R",'MAPA DE RIESGOS'!$H354,"C",'MAPA DE RIESGOS'!$AF354),"")</f>
        <v/>
      </c>
      <c r="AQ120" s="368" t="str">
        <f>IF(AND('MAPA DE RIESGOS'!$AP355="Baja",'MAPA DE RIESGOS'!$AR355="Menor"),CONCATENATE("R",'MAPA DE RIESGOS'!$H355,"C",'MAPA DE RIESGOS'!$AF355),"")</f>
        <v/>
      </c>
      <c r="AR120" s="368" t="str">
        <f>IF(AND('MAPA DE RIESGOS'!$AP356="Baja",'MAPA DE RIESGOS'!$AR356="Menor"),CONCATENATE("R",'MAPA DE RIESGOS'!$H356,"C",'MAPA DE RIESGOS'!$AF356),"")</f>
        <v/>
      </c>
      <c r="AS120" s="368" t="str">
        <f>IF(AND('MAPA DE RIESGOS'!$AP357="Baja",'MAPA DE RIESGOS'!$AR357="Menor"),CONCATENATE("R",'MAPA DE RIESGOS'!$H357,"C",'MAPA DE RIESGOS'!$AF357),"")</f>
        <v/>
      </c>
      <c r="AT120" s="367" t="str">
        <f>IF(AND('MAPA DE RIESGOS'!$AP340="Baja",'MAPA DE RIESGOS'!$AR340="Moderado"),CONCATENATE("R",'MAPA DE RIESGOS'!$H340,"C",'MAPA DE RIESGOS'!$AF340),"")</f>
        <v/>
      </c>
      <c r="AU120" s="368" t="str">
        <f>IF(AND('MAPA DE RIESGOS'!$AP341="Baja",'MAPA DE RIESGOS'!$AR341="Moderado"),CONCATENATE("R",'MAPA DE RIESGOS'!$H341,"C",'MAPA DE RIESGOS'!$AF341),"")</f>
        <v/>
      </c>
      <c r="AV120" s="368" t="str">
        <f>IF(AND('MAPA DE RIESGOS'!$AP342="Baja",'MAPA DE RIESGOS'!$AR342="Moderado"),CONCATENATE("R",'MAPA DE RIESGOS'!$H342,"C",'MAPA DE RIESGOS'!$AF342),"")</f>
        <v/>
      </c>
      <c r="AW120" s="368" t="str">
        <f>IF(AND('MAPA DE RIESGOS'!$AP343="Baja",'MAPA DE RIESGOS'!$AR343="Moderado"),CONCATENATE("R",'MAPA DE RIESGOS'!$H343,"C",'MAPA DE RIESGOS'!$AF343),"")</f>
        <v/>
      </c>
      <c r="AX120" s="368" t="str">
        <f>IF(AND('MAPA DE RIESGOS'!$AP344="Baja",'MAPA DE RIESGOS'!$AR344="Moderado"),CONCATENATE("R",'MAPA DE RIESGOS'!$H344,"C",'MAPA DE RIESGOS'!$AF344),"")</f>
        <v/>
      </c>
      <c r="AY120" s="368" t="str">
        <f>IF(AND('MAPA DE RIESGOS'!$AP345="Baja",'MAPA DE RIESGOS'!$AR345="Moderado"),CONCATENATE("R",'MAPA DE RIESGOS'!$H345,"C",'MAPA DE RIESGOS'!$AF345),"")</f>
        <v/>
      </c>
      <c r="AZ120" s="368" t="str">
        <f>IF(AND('MAPA DE RIESGOS'!$AP346="Baja",'MAPA DE RIESGOS'!$AR346="Moderado"),CONCATENATE("R",'MAPA DE RIESGOS'!$H346,"C",'MAPA DE RIESGOS'!$AF346),"")</f>
        <v/>
      </c>
      <c r="BA120" s="368" t="str">
        <f>IF(AND('MAPA DE RIESGOS'!$AP347="Baja",'MAPA DE RIESGOS'!$AR347="Moderado"),CONCATENATE("R",'MAPA DE RIESGOS'!$H347,"C",'MAPA DE RIESGOS'!$AF347),"")</f>
        <v/>
      </c>
      <c r="BB120" s="368" t="str">
        <f>IF(AND('MAPA DE RIESGOS'!$AP348="Baja",'MAPA DE RIESGOS'!$AR348="Moderado"),CONCATENATE("R",'MAPA DE RIESGOS'!$H348,"C",'MAPA DE RIESGOS'!$AF348),"")</f>
        <v/>
      </c>
      <c r="BC120" s="368" t="str">
        <f>IF(AND('MAPA DE RIESGOS'!$AP349="Baja",'MAPA DE RIESGOS'!$AR349="Moderado"),CONCATENATE("R",'MAPA DE RIESGOS'!$H349,"C",'MAPA DE RIESGOS'!$AF349),"")</f>
        <v/>
      </c>
      <c r="BD120" s="368" t="str">
        <f>IF(AND('MAPA DE RIESGOS'!$AP350="Baja",'MAPA DE RIESGOS'!$AR350="Moderado"),CONCATENATE("R",'MAPA DE RIESGOS'!$H350,"C",'MAPA DE RIESGOS'!$AF350),"")</f>
        <v/>
      </c>
      <c r="BE120" s="368" t="str">
        <f>IF(AND('MAPA DE RIESGOS'!$AP351="Baja",'MAPA DE RIESGOS'!$AR351="Moderado"),CONCATENATE("R",'MAPA DE RIESGOS'!$H351,"C",'MAPA DE RIESGOS'!$AF351),"")</f>
        <v/>
      </c>
      <c r="BF120" s="368" t="str">
        <f>IF(AND('MAPA DE RIESGOS'!$AP352="Baja",'MAPA DE RIESGOS'!$AR352="Moderado"),CONCATENATE("R",'MAPA DE RIESGOS'!$H352,"C",'MAPA DE RIESGOS'!$AF352),"")</f>
        <v/>
      </c>
      <c r="BG120" s="368" t="str">
        <f>IF(AND('MAPA DE RIESGOS'!$AP353="Baja",'MAPA DE RIESGOS'!$AR353="Moderado"),CONCATENATE("R",'MAPA DE RIESGOS'!$H353,"C",'MAPA DE RIESGOS'!$AF353),"")</f>
        <v/>
      </c>
      <c r="BH120" s="368" t="str">
        <f>IF(AND('MAPA DE RIESGOS'!$AP354="Baja",'MAPA DE RIESGOS'!$AR354="Moderado"),CONCATENATE("R",'MAPA DE RIESGOS'!$H354,"C",'MAPA DE RIESGOS'!$AF354),"")</f>
        <v/>
      </c>
      <c r="BI120" s="368" t="str">
        <f>IF(AND('MAPA DE RIESGOS'!$AP355="Baja",'MAPA DE RIESGOS'!$AR355="Moderado"),CONCATENATE("R",'MAPA DE RIESGOS'!$H355,"C",'MAPA DE RIESGOS'!$AF355),"")</f>
        <v/>
      </c>
      <c r="BJ120" s="368" t="str">
        <f>IF(AND('MAPA DE RIESGOS'!$AP356="Baja",'MAPA DE RIESGOS'!$AR356="Moderado"),CONCATENATE("R",'MAPA DE RIESGOS'!$H356,"C",'MAPA DE RIESGOS'!$AF356),"")</f>
        <v/>
      </c>
      <c r="BK120" s="369" t="str">
        <f>IF(AND('MAPA DE RIESGOS'!$AP357="Baja",'MAPA DE RIESGOS'!$AR357="Moderado"),CONCATENATE("R",'MAPA DE RIESGOS'!$H357,"C",'MAPA DE RIESGOS'!$AF357),"")</f>
        <v/>
      </c>
      <c r="BL120" s="355" t="str">
        <f>IF(AND('MAPA DE RIESGOS'!$AP340="Baja",'MAPA DE RIESGOS'!$AR340="Mayor"),CONCATENATE("R",'MAPA DE RIESGOS'!$H340,"C",'MAPA DE RIESGOS'!$AF340),"")</f>
        <v/>
      </c>
      <c r="BM120" s="355" t="str">
        <f>IF(AND('MAPA DE RIESGOS'!$AP341="Baja",'MAPA DE RIESGOS'!$AR341="Mayor"),CONCATENATE("R",'MAPA DE RIESGOS'!$H341,"C",'MAPA DE RIESGOS'!$AF341),"")</f>
        <v/>
      </c>
      <c r="BN120" s="355" t="str">
        <f>IF(AND('MAPA DE RIESGOS'!$AP342="Baja",'MAPA DE RIESGOS'!$AR342="Mayor"),CONCATENATE("R",'MAPA DE RIESGOS'!$H342,"C",'MAPA DE RIESGOS'!$AF342),"")</f>
        <v/>
      </c>
      <c r="BO120" s="355" t="str">
        <f>IF(AND('MAPA DE RIESGOS'!$AP343="Baja",'MAPA DE RIESGOS'!$AR343="Mayor"),CONCATENATE("R",'MAPA DE RIESGOS'!$H343,"C",'MAPA DE RIESGOS'!$AF343),"")</f>
        <v/>
      </c>
      <c r="BP120" s="355" t="str">
        <f>IF(AND('MAPA DE RIESGOS'!$AP344="Baja",'MAPA DE RIESGOS'!$AR344="Mayor"),CONCATENATE("R",'MAPA DE RIESGOS'!$H344,"C",'MAPA DE RIESGOS'!$AF344),"")</f>
        <v/>
      </c>
      <c r="BQ120" s="355" t="str">
        <f>IF(AND('MAPA DE RIESGOS'!$AP345="Baja",'MAPA DE RIESGOS'!$AR345="Mayor"),CONCATENATE("R",'MAPA DE RIESGOS'!$H345,"C",'MAPA DE RIESGOS'!$AF345),"")</f>
        <v/>
      </c>
      <c r="BR120" s="355" t="str">
        <f>IF(AND('MAPA DE RIESGOS'!$AP346="Baja",'MAPA DE RIESGOS'!$AR346="Mayor"),CONCATENATE("R",'MAPA DE RIESGOS'!$H346,"C",'MAPA DE RIESGOS'!$AF346),"")</f>
        <v/>
      </c>
      <c r="BS120" s="355" t="str">
        <f>IF(AND('MAPA DE RIESGOS'!$AP347="Baja",'MAPA DE RIESGOS'!$AR347="Mayor"),CONCATENATE("R",'MAPA DE RIESGOS'!$H347,"C",'MAPA DE RIESGOS'!$AF347),"")</f>
        <v/>
      </c>
      <c r="BT120" s="355" t="str">
        <f>IF(AND('MAPA DE RIESGOS'!$AP348="Baja",'MAPA DE RIESGOS'!$AR348="Mayor"),CONCATENATE("R",'MAPA DE RIESGOS'!$H348,"C",'MAPA DE RIESGOS'!$AF348),"")</f>
        <v/>
      </c>
      <c r="BU120" s="355" t="str">
        <f>IF(AND('MAPA DE RIESGOS'!$AP349="Baja",'MAPA DE RIESGOS'!$AR349="Mayor"),CONCATENATE("R",'MAPA DE RIESGOS'!$H349,"C",'MAPA DE RIESGOS'!$AF349),"")</f>
        <v/>
      </c>
      <c r="BV120" s="355" t="str">
        <f>IF(AND('MAPA DE RIESGOS'!$AP350="Baja",'MAPA DE RIESGOS'!$AR350="Mayor"),CONCATENATE("R",'MAPA DE RIESGOS'!$H350,"C",'MAPA DE RIESGOS'!$AF350),"")</f>
        <v/>
      </c>
      <c r="BW120" s="355" t="str">
        <f>IF(AND('MAPA DE RIESGOS'!$AP351="Baja",'MAPA DE RIESGOS'!$AR351="Mayor"),CONCATENATE("R",'MAPA DE RIESGOS'!$H351,"C",'MAPA DE RIESGOS'!$AF351),"")</f>
        <v/>
      </c>
      <c r="BX120" s="355" t="str">
        <f>IF(AND('MAPA DE RIESGOS'!$AP352="Baja",'MAPA DE RIESGOS'!$AR352="Mayor"),CONCATENATE("R",'MAPA DE RIESGOS'!$H352,"C",'MAPA DE RIESGOS'!$AF352),"")</f>
        <v/>
      </c>
      <c r="BY120" s="355" t="str">
        <f>IF(AND('MAPA DE RIESGOS'!$AP353="Baja",'MAPA DE RIESGOS'!$AR353="Mayor"),CONCATENATE("R",'MAPA DE RIESGOS'!$H353,"C",'MAPA DE RIESGOS'!$AF353),"")</f>
        <v/>
      </c>
      <c r="BZ120" s="355" t="str">
        <f>IF(AND('MAPA DE RIESGOS'!$AP354="Baja",'MAPA DE RIESGOS'!$AR354="Mayor"),CONCATENATE("R",'MAPA DE RIESGOS'!$H354,"C",'MAPA DE RIESGOS'!$AF354),"")</f>
        <v/>
      </c>
      <c r="CA120" s="355" t="str">
        <f>IF(AND('MAPA DE RIESGOS'!$AP355="Baja",'MAPA DE RIESGOS'!$AR355="Mayor"),CONCATENATE("R",'MAPA DE RIESGOS'!$H355,"C",'MAPA DE RIESGOS'!$AF355),"")</f>
        <v/>
      </c>
      <c r="CB120" s="355" t="str">
        <f>IF(AND('MAPA DE RIESGOS'!$AP356="Baja",'MAPA DE RIESGOS'!$AR356="Mayor"),CONCATENATE("R",'MAPA DE RIESGOS'!$H356,"C",'MAPA DE RIESGOS'!$AF356),"")</f>
        <v/>
      </c>
      <c r="CC120" s="356" t="str">
        <f>IF(AND('MAPA DE RIESGOS'!$AP357="Baja",'MAPA DE RIESGOS'!$AR357="Mayor"),CONCATENATE("R",'MAPA DE RIESGOS'!$H357,"C",'MAPA DE RIESGOS'!$AF357),"")</f>
        <v/>
      </c>
      <c r="CD120" s="357" t="str">
        <f>IF(AND('MAPA DE RIESGOS'!$AP340="Baja",'MAPA DE RIESGOS'!$AR340="Catastrófico"),CONCATENATE("R",'MAPA DE RIESGOS'!$H340,"C",'MAPA DE RIESGOS'!$AF340),"")</f>
        <v/>
      </c>
      <c r="CE120" s="357" t="str">
        <f>IF(AND('MAPA DE RIESGOS'!$AP341="Baja",'MAPA DE RIESGOS'!$AR341="Catastrófico"),CONCATENATE("R",'MAPA DE RIESGOS'!$H341,"C",'MAPA DE RIESGOS'!$AF341),"")</f>
        <v/>
      </c>
      <c r="CF120" s="357" t="str">
        <f>IF(AND('MAPA DE RIESGOS'!$AP342="Baja",'MAPA DE RIESGOS'!$AR342="Catastrófico"),CONCATENATE("R",'MAPA DE RIESGOS'!$H342,"C",'MAPA DE RIESGOS'!$AF342),"")</f>
        <v/>
      </c>
      <c r="CG120" s="357" t="str">
        <f>IF(AND('MAPA DE RIESGOS'!$AP343="Baja",'MAPA DE RIESGOS'!$AR343="Catastrófico"),CONCATENATE("R",'MAPA DE RIESGOS'!$H343,"C",'MAPA DE RIESGOS'!$AF343),"")</f>
        <v/>
      </c>
      <c r="CH120" s="357" t="str">
        <f>IF(AND('MAPA DE RIESGOS'!$AP344="Baja",'MAPA DE RIESGOS'!$AR344="Catastrófico"),CONCATENATE("R",'MAPA DE RIESGOS'!$H344,"C",'MAPA DE RIESGOS'!$AF344),"")</f>
        <v/>
      </c>
      <c r="CI120" s="357" t="str">
        <f>IF(AND('MAPA DE RIESGOS'!$AP345="Baja",'MAPA DE RIESGOS'!$AR345="Catastrófico"),CONCATENATE("R",'MAPA DE RIESGOS'!$H345,"C",'MAPA DE RIESGOS'!$AF345),"")</f>
        <v/>
      </c>
      <c r="CJ120" s="357" t="str">
        <f>IF(AND('MAPA DE RIESGOS'!$AP346="Baja",'MAPA DE RIESGOS'!$AR346="Catastrófico"),CONCATENATE("R",'MAPA DE RIESGOS'!$H346,"C",'MAPA DE RIESGOS'!$AF346),"")</f>
        <v/>
      </c>
      <c r="CK120" s="357" t="str">
        <f>IF(AND('MAPA DE RIESGOS'!$AP347="Baja",'MAPA DE RIESGOS'!$AR347="Catastrófico"),CONCATENATE("R",'MAPA DE RIESGOS'!$H347,"C",'MAPA DE RIESGOS'!$AF347),"")</f>
        <v/>
      </c>
      <c r="CL120" s="357" t="str">
        <f>IF(AND('MAPA DE RIESGOS'!$AP348="Baja",'MAPA DE RIESGOS'!$AR348="Catastrófico"),CONCATENATE("R",'MAPA DE RIESGOS'!$H348,"C",'MAPA DE RIESGOS'!$AF348),"")</f>
        <v/>
      </c>
      <c r="CM120" s="357" t="str">
        <f>IF(AND('MAPA DE RIESGOS'!$AP349="Baja",'MAPA DE RIESGOS'!$AR349="Catastrófico"),CONCATENATE("R",'MAPA DE RIESGOS'!$H349,"C",'MAPA DE RIESGOS'!$AF349),"")</f>
        <v/>
      </c>
      <c r="CN120" s="357" t="str">
        <f>IF(AND('MAPA DE RIESGOS'!$AP350="Baja",'MAPA DE RIESGOS'!$AR350="Catastrófico"),CONCATENATE("R",'MAPA DE RIESGOS'!$H350,"C",'MAPA DE RIESGOS'!$AF350),"")</f>
        <v/>
      </c>
      <c r="CO120" s="357" t="str">
        <f>IF(AND('MAPA DE RIESGOS'!$AP351="Baja",'MAPA DE RIESGOS'!$AR351="Catastrófico"),CONCATENATE("R",'MAPA DE RIESGOS'!$H351,"C",'MAPA DE RIESGOS'!$AF351),"")</f>
        <v/>
      </c>
      <c r="CP120" s="357" t="str">
        <f>IF(AND('MAPA DE RIESGOS'!$AP352="Baja",'MAPA DE RIESGOS'!$AR352="Catastrófico"),CONCATENATE("R",'MAPA DE RIESGOS'!$H352,"C",'MAPA DE RIESGOS'!$AF352),"")</f>
        <v/>
      </c>
      <c r="CQ120" s="357" t="str">
        <f>IF(AND('MAPA DE RIESGOS'!$AP353="Baja",'MAPA DE RIESGOS'!$AR353="Catastrófico"),CONCATENATE("R",'MAPA DE RIESGOS'!$H353,"C",'MAPA DE RIESGOS'!$AF353),"")</f>
        <v/>
      </c>
      <c r="CR120" s="357" t="str">
        <f>IF(AND('MAPA DE RIESGOS'!$AP354="Baja",'MAPA DE RIESGOS'!$AR354="Catastrófico"),CONCATENATE("R",'MAPA DE RIESGOS'!$H354,"C",'MAPA DE RIESGOS'!$AF354),"")</f>
        <v/>
      </c>
      <c r="CS120" s="357" t="str">
        <f>IF(AND('MAPA DE RIESGOS'!$AP355="Baja",'MAPA DE RIESGOS'!$AR355="Catastrófico"),CONCATENATE("R",'MAPA DE RIESGOS'!$H355,"C",'MAPA DE RIESGOS'!$AF355),"")</f>
        <v/>
      </c>
      <c r="CT120" s="357" t="str">
        <f>IF(AND('MAPA DE RIESGOS'!$AP356="Baja",'MAPA DE RIESGOS'!$AR356="Catastrófico"),CONCATENATE("R",'MAPA DE RIESGOS'!$H356,"C",'MAPA DE RIESGOS'!$AF356),"")</f>
        <v/>
      </c>
      <c r="CU120" s="358" t="str">
        <f>IF(AND('MAPA DE RIESGOS'!$AP357="Baja",'MAPA DE RIESGOS'!$AR357="Catastrófico"),CONCATENATE("R",'MAPA DE RIESGOS'!$H357,"C",'MAPA DE RIESGOS'!$AF357),"")</f>
        <v/>
      </c>
      <c r="CV120" s="67"/>
      <c r="CW120" s="896"/>
      <c r="CX120" s="896"/>
      <c r="CY120" s="896"/>
      <c r="CZ120" s="896"/>
      <c r="DA120" s="896"/>
      <c r="DB120" s="896"/>
    </row>
    <row r="121" spans="2:106" ht="32.5" customHeight="1">
      <c r="B121" s="893"/>
      <c r="C121" s="893"/>
      <c r="D121" s="894"/>
      <c r="E121" s="882"/>
      <c r="F121" s="883"/>
      <c r="G121" s="883"/>
      <c r="H121" s="883"/>
      <c r="I121" s="884"/>
      <c r="J121" s="376" t="str">
        <f>IF(AND('MAPA DE RIESGOS'!$AP358="Baja",'MAPA DE RIESGOS'!$AR358="Leve"),CONCATENATE("R",'MAPA DE RIESGOS'!$H358,"C",'MAPA DE RIESGOS'!$AF358),"")</f>
        <v/>
      </c>
      <c r="K121" s="377" t="str">
        <f>IF(AND('MAPA DE RIESGOS'!$AP359="Baja",'MAPA DE RIESGOS'!$AR359="Leve"),CONCATENATE("R",'MAPA DE RIESGOS'!$H359,"C",'MAPA DE RIESGOS'!$AF359),"")</f>
        <v/>
      </c>
      <c r="L121" s="377" t="str">
        <f>IF(AND('MAPA DE RIESGOS'!$AP360="Baja",'MAPA DE RIESGOS'!$AR360="Leve"),CONCATENATE("R",'MAPA DE RIESGOS'!$H360,"C",'MAPA DE RIESGOS'!$AF360),"")</f>
        <v/>
      </c>
      <c r="M121" s="377" t="str">
        <f>IF(AND('MAPA DE RIESGOS'!$AP361="Baja",'MAPA DE RIESGOS'!$AR361="Leve"),CONCATENATE("R",'MAPA DE RIESGOS'!$H361,"C",'MAPA DE RIESGOS'!$AF361),"")</f>
        <v/>
      </c>
      <c r="N121" s="377" t="str">
        <f>IF(AND('MAPA DE RIESGOS'!$AP362="Baja",'MAPA DE RIESGOS'!$AR362="Leve"),CONCATENATE("R",'MAPA DE RIESGOS'!$H362,"C",'MAPA DE RIESGOS'!$AF362),"")</f>
        <v/>
      </c>
      <c r="O121" s="377" t="str">
        <f>IF(AND('MAPA DE RIESGOS'!$AP363="Baja",'MAPA DE RIESGOS'!$AR363="Leve"),CONCATENATE("R",'MAPA DE RIESGOS'!$H363,"C",'MAPA DE RIESGOS'!$AF363),"")</f>
        <v/>
      </c>
      <c r="P121" s="377" t="str">
        <f>IF(AND('MAPA DE RIESGOS'!$AP364="Baja",'MAPA DE RIESGOS'!$AR364="Leve"),CONCATENATE("R",'MAPA DE RIESGOS'!$H364,"C",'MAPA DE RIESGOS'!$AF364),"")</f>
        <v/>
      </c>
      <c r="Q121" s="377" t="str">
        <f>IF(AND('MAPA DE RIESGOS'!$AP365="Baja",'MAPA DE RIESGOS'!$AR365="Leve"),CONCATENATE("R",'MAPA DE RIESGOS'!$H365,"C",'MAPA DE RIESGOS'!$AF365),"")</f>
        <v/>
      </c>
      <c r="R121" s="377" t="str">
        <f>IF(AND('MAPA DE RIESGOS'!$AP366="Baja",'MAPA DE RIESGOS'!$AR366="Leve"),CONCATENATE("R",'MAPA DE RIESGOS'!$H366,"C",'MAPA DE RIESGOS'!$AF366),"")</f>
        <v/>
      </c>
      <c r="S121" s="377" t="str">
        <f>IF(AND('MAPA DE RIESGOS'!$AP367="Baja",'MAPA DE RIESGOS'!$AR367="Leve"),CONCATENATE("R",'MAPA DE RIESGOS'!$H367,"C",'MAPA DE RIESGOS'!$AF367),"")</f>
        <v/>
      </c>
      <c r="T121" s="377" t="str">
        <f>IF(AND('MAPA DE RIESGOS'!$AP368="Baja",'MAPA DE RIESGOS'!$AR368="Leve"),CONCATENATE("R",'MAPA DE RIESGOS'!$H368,"C",'MAPA DE RIESGOS'!$AF368),"")</f>
        <v/>
      </c>
      <c r="U121" s="377" t="str">
        <f>IF(AND('MAPA DE RIESGOS'!$AP369="Baja",'MAPA DE RIESGOS'!$AR369="Leve"),CONCATENATE("R",'MAPA DE RIESGOS'!$H369,"C",'MAPA DE RIESGOS'!$AF369),"")</f>
        <v/>
      </c>
      <c r="V121" s="377" t="str">
        <f>IF(AND('MAPA DE RIESGOS'!$AP370="Baja",'MAPA DE RIESGOS'!$AR370="Leve"),CONCATENATE("R",'MAPA DE RIESGOS'!$H370,"C",'MAPA DE RIESGOS'!$AF370),"")</f>
        <v/>
      </c>
      <c r="W121" s="377" t="str">
        <f>IF(AND('MAPA DE RIESGOS'!$AP371="Baja",'MAPA DE RIESGOS'!$AR371="Leve"),CONCATENATE("R",'MAPA DE RIESGOS'!$H371,"C",'MAPA DE RIESGOS'!$AF371),"")</f>
        <v/>
      </c>
      <c r="X121" s="377" t="str">
        <f>IF(AND('MAPA DE RIESGOS'!$AP372="Baja",'MAPA DE RIESGOS'!$AR372="Leve"),CONCATENATE("R",'MAPA DE RIESGOS'!$H372,"C",'MAPA DE RIESGOS'!$AF372),"")</f>
        <v/>
      </c>
      <c r="Y121" s="377" t="str">
        <f>IF(AND('MAPA DE RIESGOS'!$AP373="Baja",'MAPA DE RIESGOS'!$AR373="Leve"),CONCATENATE("R",'MAPA DE RIESGOS'!$H373,"C",'MAPA DE RIESGOS'!$AF373),"")</f>
        <v/>
      </c>
      <c r="Z121" s="377" t="str">
        <f>IF(AND('MAPA DE RIESGOS'!$AP374="Baja",'MAPA DE RIESGOS'!$AR374="Leve"),CONCATENATE("R",'MAPA DE RIESGOS'!$H374,"C",'MAPA DE RIESGOS'!$AF374),"")</f>
        <v/>
      </c>
      <c r="AA121" s="378" t="str">
        <f>IF(AND('MAPA DE RIESGOS'!$AP375="Baja",'MAPA DE RIESGOS'!$AR375="Leve"),CONCATENATE("R",'MAPA DE RIESGOS'!$H375,"C",'MAPA DE RIESGOS'!$AF375),"")</f>
        <v/>
      </c>
      <c r="AB121" s="367" t="str">
        <f>IF(AND('MAPA DE RIESGOS'!$AP358="Baja",'MAPA DE RIESGOS'!$AR358="Menor"),CONCATENATE("R",'MAPA DE RIESGOS'!$H358,"C",'MAPA DE RIESGOS'!$AF358),"")</f>
        <v>R58C1</v>
      </c>
      <c r="AC121" s="368" t="str">
        <f>IF(AND('MAPA DE RIESGOS'!$AP359="Baja",'MAPA DE RIESGOS'!$AR359="Menor"),CONCATENATE("R",'MAPA DE RIESGOS'!$H359,"C",'MAPA DE RIESGOS'!$AF359),"")</f>
        <v/>
      </c>
      <c r="AD121" s="368" t="str">
        <f>IF(AND('MAPA DE RIESGOS'!$AP360="Baja",'MAPA DE RIESGOS'!$AR360="Menor"),CONCATENATE("R",'MAPA DE RIESGOS'!$H360,"C",'MAPA DE RIESGOS'!$AF360),"")</f>
        <v/>
      </c>
      <c r="AE121" s="368" t="str">
        <f>IF(AND('MAPA DE RIESGOS'!$AP361="Baja",'MAPA DE RIESGOS'!$AR361="Menor"),CONCATENATE("R",'MAPA DE RIESGOS'!$H361,"C",'MAPA DE RIESGOS'!$AF361),"")</f>
        <v/>
      </c>
      <c r="AF121" s="368" t="str">
        <f>IF(AND('MAPA DE RIESGOS'!$AP362="Baja",'MAPA DE RIESGOS'!$AR362="Menor"),CONCATENATE("R",'MAPA DE RIESGOS'!$H362,"C",'MAPA DE RIESGOS'!$AF362),"")</f>
        <v/>
      </c>
      <c r="AG121" s="368" t="str">
        <f>IF(AND('MAPA DE RIESGOS'!$AP363="Baja",'MAPA DE RIESGOS'!$AR363="Menor"),CONCATENATE("R",'MAPA DE RIESGOS'!$H363,"C",'MAPA DE RIESGOS'!$AF363),"")</f>
        <v/>
      </c>
      <c r="AH121" s="368" t="str">
        <f>IF(AND('MAPA DE RIESGOS'!$AP364="Baja",'MAPA DE RIESGOS'!$AR364="Menor"),CONCATENATE("R",'MAPA DE RIESGOS'!$H364,"C",'MAPA DE RIESGOS'!$AF364),"")</f>
        <v/>
      </c>
      <c r="AI121" s="368" t="str">
        <f>IF(AND('MAPA DE RIESGOS'!$AP365="Baja",'MAPA DE RIESGOS'!$AR365="Menor"),CONCATENATE("R",'MAPA DE RIESGOS'!$H365,"C",'MAPA DE RIESGOS'!$AF365),"")</f>
        <v/>
      </c>
      <c r="AJ121" s="368" t="str">
        <f>IF(AND('MAPA DE RIESGOS'!$AP366="Baja",'MAPA DE RIESGOS'!$AR366="Menor"),CONCATENATE("R",'MAPA DE RIESGOS'!$H366,"C",'MAPA DE RIESGOS'!$AF366),"")</f>
        <v/>
      </c>
      <c r="AK121" s="368" t="str">
        <f>IF(AND('MAPA DE RIESGOS'!$AP367="Baja",'MAPA DE RIESGOS'!$AR367="Menor"),CONCATENATE("R",'MAPA DE RIESGOS'!$H367,"C",'MAPA DE RIESGOS'!$AF367),"")</f>
        <v/>
      </c>
      <c r="AL121" s="368" t="str">
        <f>IF(AND('MAPA DE RIESGOS'!$AP368="Baja",'MAPA DE RIESGOS'!$AR368="Menor"),CONCATENATE("R",'MAPA DE RIESGOS'!$H368,"C",'MAPA DE RIESGOS'!$AF368),"")</f>
        <v/>
      </c>
      <c r="AM121" s="368" t="str">
        <f>IF(AND('MAPA DE RIESGOS'!$AP369="Baja",'MAPA DE RIESGOS'!$AR369="Menor"),CONCATENATE("R",'MAPA DE RIESGOS'!$H369,"C",'MAPA DE RIESGOS'!$AF369),"")</f>
        <v/>
      </c>
      <c r="AN121" s="368" t="str">
        <f>IF(AND('MAPA DE RIESGOS'!$AP370="Baja",'MAPA DE RIESGOS'!$AR370="Menor"),CONCATENATE("R",'MAPA DE RIESGOS'!$H370,"C",'MAPA DE RIESGOS'!$AF370),"")</f>
        <v/>
      </c>
      <c r="AO121" s="368" t="str">
        <f>IF(AND('MAPA DE RIESGOS'!$AP371="Baja",'MAPA DE RIESGOS'!$AR371="Menor"),CONCATENATE("R",'MAPA DE RIESGOS'!$H371,"C",'MAPA DE RIESGOS'!$AF371),"")</f>
        <v/>
      </c>
      <c r="AP121" s="368" t="str">
        <f>IF(AND('MAPA DE RIESGOS'!$AP372="Baja",'MAPA DE RIESGOS'!$AR372="Menor"),CONCATENATE("R",'MAPA DE RIESGOS'!$H372,"C",'MAPA DE RIESGOS'!$AF372),"")</f>
        <v/>
      </c>
      <c r="AQ121" s="368" t="str">
        <f>IF(AND('MAPA DE RIESGOS'!$AP373="Baja",'MAPA DE RIESGOS'!$AR373="Menor"),CONCATENATE("R",'MAPA DE RIESGOS'!$H373,"C",'MAPA DE RIESGOS'!$AF373),"")</f>
        <v/>
      </c>
      <c r="AR121" s="368" t="str">
        <f>IF(AND('MAPA DE RIESGOS'!$AP374="Baja",'MAPA DE RIESGOS'!$AR374="Menor"),CONCATENATE("R",'MAPA DE RIESGOS'!$H374,"C",'MAPA DE RIESGOS'!$AF374),"")</f>
        <v/>
      </c>
      <c r="AS121" s="368" t="str">
        <f>IF(AND('MAPA DE RIESGOS'!$AP375="Baja",'MAPA DE RIESGOS'!$AR375="Menor"),CONCATENATE("R",'MAPA DE RIESGOS'!$H375,"C",'MAPA DE RIESGOS'!$AF375),"")</f>
        <v/>
      </c>
      <c r="AT121" s="367" t="str">
        <f>IF(AND('MAPA DE RIESGOS'!$AP358="Baja",'MAPA DE RIESGOS'!$AR358="Moderado"),CONCATENATE("R",'MAPA DE RIESGOS'!$H358,"C",'MAPA DE RIESGOS'!$AF358),"")</f>
        <v/>
      </c>
      <c r="AU121" s="368" t="str">
        <f>IF(AND('MAPA DE RIESGOS'!$AP359="Baja",'MAPA DE RIESGOS'!$AR359="Moderado"),CONCATENATE("R",'MAPA DE RIESGOS'!$H359,"C",'MAPA DE RIESGOS'!$AF359),"")</f>
        <v/>
      </c>
      <c r="AV121" s="368" t="str">
        <f>IF(AND('MAPA DE RIESGOS'!$AP360="Baja",'MAPA DE RIESGOS'!$AR360="Moderado"),CONCATENATE("R",'MAPA DE RIESGOS'!$H360,"C",'MAPA DE RIESGOS'!$AF360),"")</f>
        <v/>
      </c>
      <c r="AW121" s="368" t="str">
        <f>IF(AND('MAPA DE RIESGOS'!$AP361="Baja",'MAPA DE RIESGOS'!$AR361="Moderado"),CONCATENATE("R",'MAPA DE RIESGOS'!$H361,"C",'MAPA DE RIESGOS'!$AF361),"")</f>
        <v/>
      </c>
      <c r="AX121" s="368" t="str">
        <f>IF(AND('MAPA DE RIESGOS'!$AP362="Baja",'MAPA DE RIESGOS'!$AR362="Moderado"),CONCATENATE("R",'MAPA DE RIESGOS'!$H362,"C",'MAPA DE RIESGOS'!$AF362),"")</f>
        <v/>
      </c>
      <c r="AY121" s="368" t="str">
        <f>IF(AND('MAPA DE RIESGOS'!$AP363="Baja",'MAPA DE RIESGOS'!$AR363="Moderado"),CONCATENATE("R",'MAPA DE RIESGOS'!$H363,"C",'MAPA DE RIESGOS'!$AF363),"")</f>
        <v/>
      </c>
      <c r="AZ121" s="368" t="str">
        <f>IF(AND('MAPA DE RIESGOS'!$AP364="Baja",'MAPA DE RIESGOS'!$AR364="Moderado"),CONCATENATE("R",'MAPA DE RIESGOS'!$H364,"C",'MAPA DE RIESGOS'!$AF364),"")</f>
        <v>R59C1</v>
      </c>
      <c r="BA121" s="368" t="str">
        <f>IF(AND('MAPA DE RIESGOS'!$AP365="Baja",'MAPA DE RIESGOS'!$AR365="Moderado"),CONCATENATE("R",'MAPA DE RIESGOS'!$H365,"C",'MAPA DE RIESGOS'!$AF365),"")</f>
        <v/>
      </c>
      <c r="BB121" s="368" t="str">
        <f>IF(AND('MAPA DE RIESGOS'!$AP366="Baja",'MAPA DE RIESGOS'!$AR366="Moderado"),CONCATENATE("R",'MAPA DE RIESGOS'!$H366,"C",'MAPA DE RIESGOS'!$AF366),"")</f>
        <v/>
      </c>
      <c r="BC121" s="368" t="str">
        <f>IF(AND('MAPA DE RIESGOS'!$AP367="Baja",'MAPA DE RIESGOS'!$AR367="Moderado"),CONCATENATE("R",'MAPA DE RIESGOS'!$H367,"C",'MAPA DE RIESGOS'!$AF367),"")</f>
        <v/>
      </c>
      <c r="BD121" s="368" t="str">
        <f>IF(AND('MAPA DE RIESGOS'!$AP368="Baja",'MAPA DE RIESGOS'!$AR368="Moderado"),CONCATENATE("R",'MAPA DE RIESGOS'!$H368,"C",'MAPA DE RIESGOS'!$AF368),"")</f>
        <v/>
      </c>
      <c r="BE121" s="368" t="str">
        <f>IF(AND('MAPA DE RIESGOS'!$AP369="Baja",'MAPA DE RIESGOS'!$AR369="Moderado"),CONCATENATE("R",'MAPA DE RIESGOS'!$H369,"C",'MAPA DE RIESGOS'!$AF369),"")</f>
        <v/>
      </c>
      <c r="BF121" s="368" t="str">
        <f>IF(AND('MAPA DE RIESGOS'!$AP370="Baja",'MAPA DE RIESGOS'!$AR370="Moderado"),CONCATENATE("R",'MAPA DE RIESGOS'!$H370,"C",'MAPA DE RIESGOS'!$AF370),"")</f>
        <v>R60C1</v>
      </c>
      <c r="BG121" s="368" t="str">
        <f>IF(AND('MAPA DE RIESGOS'!$AP371="Baja",'MAPA DE RIESGOS'!$AR371="Moderado"),CONCATENATE("R",'MAPA DE RIESGOS'!$H371,"C",'MAPA DE RIESGOS'!$AF371),"")</f>
        <v/>
      </c>
      <c r="BH121" s="368" t="str">
        <f>IF(AND('MAPA DE RIESGOS'!$AP372="Baja",'MAPA DE RIESGOS'!$AR372="Moderado"),CONCATENATE("R",'MAPA DE RIESGOS'!$H372,"C",'MAPA DE RIESGOS'!$AF372),"")</f>
        <v/>
      </c>
      <c r="BI121" s="368" t="str">
        <f>IF(AND('MAPA DE RIESGOS'!$AP373="Baja",'MAPA DE RIESGOS'!$AR373="Moderado"),CONCATENATE("R",'MAPA DE RIESGOS'!$H373,"C",'MAPA DE RIESGOS'!$AF373),"")</f>
        <v/>
      </c>
      <c r="BJ121" s="368" t="str">
        <f>IF(AND('MAPA DE RIESGOS'!$AP374="Baja",'MAPA DE RIESGOS'!$AR374="Moderado"),CONCATENATE("R",'MAPA DE RIESGOS'!$H374,"C",'MAPA DE RIESGOS'!$AF374),"")</f>
        <v/>
      </c>
      <c r="BK121" s="369" t="str">
        <f>IF(AND('MAPA DE RIESGOS'!$AP375="Baja",'MAPA DE RIESGOS'!$AR375="Moderado"),CONCATENATE("R",'MAPA DE RIESGOS'!$H375,"C",'MAPA DE RIESGOS'!$AF375),"")</f>
        <v/>
      </c>
      <c r="BL121" s="355" t="str">
        <f>IF(AND('MAPA DE RIESGOS'!$AP358="Baja",'MAPA DE RIESGOS'!$AR358="Mayor"),CONCATENATE("R",'MAPA DE RIESGOS'!$H358,"C",'MAPA DE RIESGOS'!$AF358),"")</f>
        <v/>
      </c>
      <c r="BM121" s="355" t="str">
        <f>IF(AND('MAPA DE RIESGOS'!$AP359="Baja",'MAPA DE RIESGOS'!$AR359="Mayor"),CONCATENATE("R",'MAPA DE RIESGOS'!$H359,"C",'MAPA DE RIESGOS'!$AF359),"")</f>
        <v/>
      </c>
      <c r="BN121" s="355" t="str">
        <f>IF(AND('MAPA DE RIESGOS'!$AP360="Baja",'MAPA DE RIESGOS'!$AR360="Mayor"),CONCATENATE("R",'MAPA DE RIESGOS'!$H360,"C",'MAPA DE RIESGOS'!$AF360),"")</f>
        <v/>
      </c>
      <c r="BO121" s="355" t="str">
        <f>IF(AND('MAPA DE RIESGOS'!$AP361="Baja",'MAPA DE RIESGOS'!$AR361="Mayor"),CONCATENATE("R",'MAPA DE RIESGOS'!$H361,"C",'MAPA DE RIESGOS'!$AF361),"")</f>
        <v/>
      </c>
      <c r="BP121" s="355" t="str">
        <f>IF(AND('MAPA DE RIESGOS'!$AP362="Baja",'MAPA DE RIESGOS'!$AR362="Mayor"),CONCATENATE("R",'MAPA DE RIESGOS'!$H362,"C",'MAPA DE RIESGOS'!$AF362),"")</f>
        <v/>
      </c>
      <c r="BQ121" s="355" t="str">
        <f>IF(AND('MAPA DE RIESGOS'!$AP363="Baja",'MAPA DE RIESGOS'!$AR363="Mayor"),CONCATENATE("R",'MAPA DE RIESGOS'!$H363,"C",'MAPA DE RIESGOS'!$AF363),"")</f>
        <v/>
      </c>
      <c r="BR121" s="355" t="str">
        <f>IF(AND('MAPA DE RIESGOS'!$AP364="Baja",'MAPA DE RIESGOS'!$AR364="Mayor"),CONCATENATE("R",'MAPA DE RIESGOS'!$H364,"C",'MAPA DE RIESGOS'!$AF364),"")</f>
        <v/>
      </c>
      <c r="BS121" s="355" t="str">
        <f>IF(AND('MAPA DE RIESGOS'!$AP365="Baja",'MAPA DE RIESGOS'!$AR365="Mayor"),CONCATENATE("R",'MAPA DE RIESGOS'!$H365,"C",'MAPA DE RIESGOS'!$AF365),"")</f>
        <v/>
      </c>
      <c r="BT121" s="355" t="str">
        <f>IF(AND('MAPA DE RIESGOS'!$AP366="Baja",'MAPA DE RIESGOS'!$AR366="Mayor"),CONCATENATE("R",'MAPA DE RIESGOS'!$H366,"C",'MAPA DE RIESGOS'!$AF366),"")</f>
        <v/>
      </c>
      <c r="BU121" s="355" t="str">
        <f>IF(AND('MAPA DE RIESGOS'!$AP367="Baja",'MAPA DE RIESGOS'!$AR367="Mayor"),CONCATENATE("R",'MAPA DE RIESGOS'!$H367,"C",'MAPA DE RIESGOS'!$AF367),"")</f>
        <v/>
      </c>
      <c r="BV121" s="355" t="str">
        <f>IF(AND('MAPA DE RIESGOS'!$AP368="Baja",'MAPA DE RIESGOS'!$AR368="Mayor"),CONCATENATE("R",'MAPA DE RIESGOS'!$H368,"C",'MAPA DE RIESGOS'!$AF368),"")</f>
        <v/>
      </c>
      <c r="BW121" s="355" t="str">
        <f>IF(AND('MAPA DE RIESGOS'!$AP369="Baja",'MAPA DE RIESGOS'!$AR369="Mayor"),CONCATENATE("R",'MAPA DE RIESGOS'!$H369,"C",'MAPA DE RIESGOS'!$AF369),"")</f>
        <v/>
      </c>
      <c r="BX121" s="355" t="str">
        <f>IF(AND('MAPA DE RIESGOS'!$AP370="Baja",'MAPA DE RIESGOS'!$AR370="Mayor"),CONCATENATE("R",'MAPA DE RIESGOS'!$H370,"C",'MAPA DE RIESGOS'!$AF370),"")</f>
        <v/>
      </c>
      <c r="BY121" s="355" t="str">
        <f>IF(AND('MAPA DE RIESGOS'!$AP371="Baja",'MAPA DE RIESGOS'!$AR371="Mayor"),CONCATENATE("R",'MAPA DE RIESGOS'!$H371,"C",'MAPA DE RIESGOS'!$AF371),"")</f>
        <v/>
      </c>
      <c r="BZ121" s="355" t="str">
        <f>IF(AND('MAPA DE RIESGOS'!$AP372="Baja",'MAPA DE RIESGOS'!$AR372="Mayor"),CONCATENATE("R",'MAPA DE RIESGOS'!$H372,"C",'MAPA DE RIESGOS'!$AF372),"")</f>
        <v/>
      </c>
      <c r="CA121" s="355" t="str">
        <f>IF(AND('MAPA DE RIESGOS'!$AP373="Baja",'MAPA DE RIESGOS'!$AR373="Mayor"),CONCATENATE("R",'MAPA DE RIESGOS'!$H373,"C",'MAPA DE RIESGOS'!$AF373),"")</f>
        <v/>
      </c>
      <c r="CB121" s="355" t="str">
        <f>IF(AND('MAPA DE RIESGOS'!$AP374="Baja",'MAPA DE RIESGOS'!$AR374="Mayor"),CONCATENATE("R",'MAPA DE RIESGOS'!$H374,"C",'MAPA DE RIESGOS'!$AF374),"")</f>
        <v/>
      </c>
      <c r="CC121" s="356" t="str">
        <f>IF(AND('MAPA DE RIESGOS'!$AP375="Baja",'MAPA DE RIESGOS'!$AR375="Mayor"),CONCATENATE("R",'MAPA DE RIESGOS'!$H375,"C",'MAPA DE RIESGOS'!$AF375),"")</f>
        <v/>
      </c>
      <c r="CD121" s="357" t="str">
        <f>IF(AND('MAPA DE RIESGOS'!$AP358="Baja",'MAPA DE RIESGOS'!$AR358="Catastrófico"),CONCATENATE("R",'MAPA DE RIESGOS'!$H358,"C",'MAPA DE RIESGOS'!$AF358),"")</f>
        <v/>
      </c>
      <c r="CE121" s="357" t="str">
        <f>IF(AND('MAPA DE RIESGOS'!$AP359="Baja",'MAPA DE RIESGOS'!$AR359="Catastrófico"),CONCATENATE("R",'MAPA DE RIESGOS'!$H359,"C",'MAPA DE RIESGOS'!$AF359),"")</f>
        <v/>
      </c>
      <c r="CF121" s="357" t="str">
        <f>IF(AND('MAPA DE RIESGOS'!$AP360="Baja",'MAPA DE RIESGOS'!$AR360="Catastrófico"),CONCATENATE("R",'MAPA DE RIESGOS'!$H360,"C",'MAPA DE RIESGOS'!$AF360),"")</f>
        <v/>
      </c>
      <c r="CG121" s="357" t="str">
        <f>IF(AND('MAPA DE RIESGOS'!$AP361="Baja",'MAPA DE RIESGOS'!$AR361="Catastrófico"),CONCATENATE("R",'MAPA DE RIESGOS'!$H361,"C",'MAPA DE RIESGOS'!$AF361),"")</f>
        <v/>
      </c>
      <c r="CH121" s="357" t="str">
        <f>IF(AND('MAPA DE RIESGOS'!$AP362="Baja",'MAPA DE RIESGOS'!$AR362="Catastrófico"),CONCATENATE("R",'MAPA DE RIESGOS'!$H362,"C",'MAPA DE RIESGOS'!$AF362),"")</f>
        <v/>
      </c>
      <c r="CI121" s="357" t="str">
        <f>IF(AND('MAPA DE RIESGOS'!$AP363="Baja",'MAPA DE RIESGOS'!$AR363="Catastrófico"),CONCATENATE("R",'MAPA DE RIESGOS'!$H363,"C",'MAPA DE RIESGOS'!$AF363),"")</f>
        <v/>
      </c>
      <c r="CJ121" s="357" t="str">
        <f>IF(AND('MAPA DE RIESGOS'!$AP364="Baja",'MAPA DE RIESGOS'!$AR364="Catastrófico"),CONCATENATE("R",'MAPA DE RIESGOS'!$H364,"C",'MAPA DE RIESGOS'!$AF364),"")</f>
        <v/>
      </c>
      <c r="CK121" s="357" t="str">
        <f>IF(AND('MAPA DE RIESGOS'!$AP365="Baja",'MAPA DE RIESGOS'!$AR365="Catastrófico"),CONCATENATE("R",'MAPA DE RIESGOS'!$H365,"C",'MAPA DE RIESGOS'!$AF365),"")</f>
        <v/>
      </c>
      <c r="CL121" s="357" t="str">
        <f>IF(AND('MAPA DE RIESGOS'!$AP366="Baja",'MAPA DE RIESGOS'!$AR366="Catastrófico"),CONCATENATE("R",'MAPA DE RIESGOS'!$H366,"C",'MAPA DE RIESGOS'!$AF366),"")</f>
        <v/>
      </c>
      <c r="CM121" s="357" t="str">
        <f>IF(AND('MAPA DE RIESGOS'!$AP367="Baja",'MAPA DE RIESGOS'!$AR367="Catastrófico"),CONCATENATE("R",'MAPA DE RIESGOS'!$H367,"C",'MAPA DE RIESGOS'!$AF367),"")</f>
        <v/>
      </c>
      <c r="CN121" s="357" t="str">
        <f>IF(AND('MAPA DE RIESGOS'!$AP368="Baja",'MAPA DE RIESGOS'!$AR368="Catastrófico"),CONCATENATE("R",'MAPA DE RIESGOS'!$H368,"C",'MAPA DE RIESGOS'!$AF368),"")</f>
        <v/>
      </c>
      <c r="CO121" s="357" t="str">
        <f>IF(AND('MAPA DE RIESGOS'!$AP369="Baja",'MAPA DE RIESGOS'!$AR369="Catastrófico"),CONCATENATE("R",'MAPA DE RIESGOS'!$H369,"C",'MAPA DE RIESGOS'!$AF369),"")</f>
        <v/>
      </c>
      <c r="CP121" s="357" t="str">
        <f>IF(AND('MAPA DE RIESGOS'!$AP370="Baja",'MAPA DE RIESGOS'!$AR370="Catastrófico"),CONCATENATE("R",'MAPA DE RIESGOS'!$H370,"C",'MAPA DE RIESGOS'!$AF370),"")</f>
        <v/>
      </c>
      <c r="CQ121" s="357" t="str">
        <f>IF(AND('MAPA DE RIESGOS'!$AP371="Baja",'MAPA DE RIESGOS'!$AR371="Catastrófico"),CONCATENATE("R",'MAPA DE RIESGOS'!$H371,"C",'MAPA DE RIESGOS'!$AF371),"")</f>
        <v/>
      </c>
      <c r="CR121" s="357" t="str">
        <f>IF(AND('MAPA DE RIESGOS'!$AP372="Baja",'MAPA DE RIESGOS'!$AR372="Catastrófico"),CONCATENATE("R",'MAPA DE RIESGOS'!$H372,"C",'MAPA DE RIESGOS'!$AF372),"")</f>
        <v/>
      </c>
      <c r="CS121" s="357" t="str">
        <f>IF(AND('MAPA DE RIESGOS'!$AP373="Baja",'MAPA DE RIESGOS'!$AR373="Catastrófico"),CONCATENATE("R",'MAPA DE RIESGOS'!$H373,"C",'MAPA DE RIESGOS'!$AF373),"")</f>
        <v/>
      </c>
      <c r="CT121" s="357" t="str">
        <f>IF(AND('MAPA DE RIESGOS'!$AP374="Baja",'MAPA DE RIESGOS'!$AR374="Catastrófico"),CONCATENATE("R",'MAPA DE RIESGOS'!$H374,"C",'MAPA DE RIESGOS'!$AF374),"")</f>
        <v/>
      </c>
      <c r="CU121" s="358" t="str">
        <f>IF(AND('MAPA DE RIESGOS'!$AP375="Baja",'MAPA DE RIESGOS'!$AR375="Catastrófico"),CONCATENATE("R",'MAPA DE RIESGOS'!$H375,"C",'MAPA DE RIESGOS'!$AF375),"")</f>
        <v/>
      </c>
      <c r="CV121" s="67"/>
      <c r="CW121" s="896"/>
      <c r="CX121" s="896"/>
      <c r="CY121" s="896"/>
      <c r="CZ121" s="896"/>
      <c r="DA121" s="896"/>
      <c r="DB121" s="896"/>
    </row>
    <row r="122" spans="2:106" ht="32.5" customHeight="1">
      <c r="B122" s="893"/>
      <c r="C122" s="893"/>
      <c r="D122" s="894"/>
      <c r="E122" s="882"/>
      <c r="F122" s="883"/>
      <c r="G122" s="883"/>
      <c r="H122" s="883"/>
      <c r="I122" s="884"/>
      <c r="J122" s="376" t="str">
        <f>IF(AND('MAPA DE RIESGOS'!$AP376="Baja",'MAPA DE RIESGOS'!$AR376="Leve"),CONCATENATE("R",'MAPA DE RIESGOS'!$H376,"C",'MAPA DE RIESGOS'!$AF376),"")</f>
        <v/>
      </c>
      <c r="K122" s="377" t="str">
        <f>IF(AND('MAPA DE RIESGOS'!$AP377="Baja",'MAPA DE RIESGOS'!$AR377="Leve"),CONCATENATE("R",'MAPA DE RIESGOS'!$H377,"C",'MAPA DE RIESGOS'!$AF377),"")</f>
        <v/>
      </c>
      <c r="L122" s="377" t="str">
        <f>IF(AND('MAPA DE RIESGOS'!$AP378="Baja",'MAPA DE RIESGOS'!$AR378="Leve"),CONCATENATE("R",'MAPA DE RIESGOS'!$H378,"C",'MAPA DE RIESGOS'!$AF378),"")</f>
        <v/>
      </c>
      <c r="M122" s="377" t="str">
        <f>IF(AND('MAPA DE RIESGOS'!$AP379="Baja",'MAPA DE RIESGOS'!$AR379="Leve"),CONCATENATE("R",'MAPA DE RIESGOS'!$H379,"C",'MAPA DE RIESGOS'!$AF379),"")</f>
        <v/>
      </c>
      <c r="N122" s="377" t="str">
        <f>IF(AND('MAPA DE RIESGOS'!$AP380="Baja",'MAPA DE RIESGOS'!$AR380="Leve"),CONCATENATE("R",'MAPA DE RIESGOS'!$H380,"C",'MAPA DE RIESGOS'!$AF380),"")</f>
        <v/>
      </c>
      <c r="O122" s="377" t="str">
        <f>IF(AND('MAPA DE RIESGOS'!$AP381="Baja",'MAPA DE RIESGOS'!$AR381="Leve"),CONCATENATE("R",'MAPA DE RIESGOS'!$H381,"C",'MAPA DE RIESGOS'!$AF381),"")</f>
        <v/>
      </c>
      <c r="P122" s="377" t="str">
        <f>IF(AND('MAPA DE RIESGOS'!$AP382="Baja",'MAPA DE RIESGOS'!$AR382="Leve"),CONCATENATE("R",'MAPA DE RIESGOS'!$H382,"C",'MAPA DE RIESGOS'!$AF382),"")</f>
        <v/>
      </c>
      <c r="Q122" s="377" t="str">
        <f>IF(AND('MAPA DE RIESGOS'!$AP383="Baja",'MAPA DE RIESGOS'!$AR383="Leve"),CONCATENATE("R",'MAPA DE RIESGOS'!$H383,"C",'MAPA DE RIESGOS'!$AF383),"")</f>
        <v/>
      </c>
      <c r="R122" s="377" t="str">
        <f>IF(AND('MAPA DE RIESGOS'!$AP384="Baja",'MAPA DE RIESGOS'!$AR384="Leve"),CONCATENATE("R",'MAPA DE RIESGOS'!$H384,"C",'MAPA DE RIESGOS'!$AF384),"")</f>
        <v/>
      </c>
      <c r="S122" s="377" t="str">
        <f>IF(AND('MAPA DE RIESGOS'!$AP385="Baja",'MAPA DE RIESGOS'!$AR385="Leve"),CONCATENATE("R",'MAPA DE RIESGOS'!$H385,"C",'MAPA DE RIESGOS'!$AF385),"")</f>
        <v/>
      </c>
      <c r="T122" s="377" t="str">
        <f>IF(AND('MAPA DE RIESGOS'!$AP386="Baja",'MAPA DE RIESGOS'!$AR386="Leve"),CONCATENATE("R",'MAPA DE RIESGOS'!$H386,"C",'MAPA DE RIESGOS'!$AF386),"")</f>
        <v/>
      </c>
      <c r="U122" s="377" t="str">
        <f>IF(AND('MAPA DE RIESGOS'!$AP387="Baja",'MAPA DE RIESGOS'!$AR387="Leve"),CONCATENATE("R",'MAPA DE RIESGOS'!$H387,"C",'MAPA DE RIESGOS'!$AF387),"")</f>
        <v/>
      </c>
      <c r="V122" s="377" t="str">
        <f>IF(AND('MAPA DE RIESGOS'!$AP388="Baja",'MAPA DE RIESGOS'!$AR388="Leve"),CONCATENATE("R",'MAPA DE RIESGOS'!$H388,"C",'MAPA DE RIESGOS'!$AF388),"")</f>
        <v/>
      </c>
      <c r="W122" s="377" t="str">
        <f>IF(AND('MAPA DE RIESGOS'!$AP389="Baja",'MAPA DE RIESGOS'!$AR389="Leve"),CONCATENATE("R",'MAPA DE RIESGOS'!$H389,"C",'MAPA DE RIESGOS'!$AF389),"")</f>
        <v/>
      </c>
      <c r="X122" s="377" t="str">
        <f>IF(AND('MAPA DE RIESGOS'!$AP390="Baja",'MAPA DE RIESGOS'!$AR390="Leve"),CONCATENATE("R",'MAPA DE RIESGOS'!$H390,"C",'MAPA DE RIESGOS'!$AF390),"")</f>
        <v/>
      </c>
      <c r="Y122" s="377" t="str">
        <f>IF(AND('MAPA DE RIESGOS'!$AP391="Baja",'MAPA DE RIESGOS'!$AR391="Leve"),CONCATENATE("R",'MAPA DE RIESGOS'!$H391,"C",'MAPA DE RIESGOS'!$AF391),"")</f>
        <v/>
      </c>
      <c r="Z122" s="377" t="str">
        <f>IF(AND('MAPA DE RIESGOS'!$AP392="Baja",'MAPA DE RIESGOS'!$AR392="Leve"),CONCATENATE("R",'MAPA DE RIESGOS'!$H392,"C",'MAPA DE RIESGOS'!$AF392),"")</f>
        <v/>
      </c>
      <c r="AA122" s="378" t="str">
        <f>IF(AND('MAPA DE RIESGOS'!$AP393="Baja",'MAPA DE RIESGOS'!$AR393="Leve"),CONCATENATE("R",'MAPA DE RIESGOS'!$H393,"C",'MAPA DE RIESGOS'!$AF393),"")</f>
        <v/>
      </c>
      <c r="AB122" s="367" t="str">
        <f>IF(AND('MAPA DE RIESGOS'!$AP376="Baja",'MAPA DE RIESGOS'!$AR376="Menor"),CONCATENATE("R",'MAPA DE RIESGOS'!$H376,"C",'MAPA DE RIESGOS'!$AF376),"")</f>
        <v/>
      </c>
      <c r="AC122" s="368" t="str">
        <f>IF(AND('MAPA DE RIESGOS'!$AP377="Baja",'MAPA DE RIESGOS'!$AR377="Menor"),CONCATENATE("R",'MAPA DE RIESGOS'!$H377,"C",'MAPA DE RIESGOS'!$AF377),"")</f>
        <v/>
      </c>
      <c r="AD122" s="368" t="str">
        <f>IF(AND('MAPA DE RIESGOS'!$AP378="Baja",'MAPA DE RIESGOS'!$AR378="Menor"),CONCATENATE("R",'MAPA DE RIESGOS'!$H378,"C",'MAPA DE RIESGOS'!$AF378),"")</f>
        <v/>
      </c>
      <c r="AE122" s="368" t="str">
        <f>IF(AND('MAPA DE RIESGOS'!$AP379="Baja",'MAPA DE RIESGOS'!$AR379="Menor"),CONCATENATE("R",'MAPA DE RIESGOS'!$H379,"C",'MAPA DE RIESGOS'!$AF379),"")</f>
        <v/>
      </c>
      <c r="AF122" s="368" t="str">
        <f>IF(AND('MAPA DE RIESGOS'!$AP380="Baja",'MAPA DE RIESGOS'!$AR380="Menor"),CONCATENATE("R",'MAPA DE RIESGOS'!$H380,"C",'MAPA DE RIESGOS'!$AF380),"")</f>
        <v/>
      </c>
      <c r="AG122" s="368" t="str">
        <f>IF(AND('MAPA DE RIESGOS'!$AP381="Baja",'MAPA DE RIESGOS'!$AR381="Menor"),CONCATENATE("R",'MAPA DE RIESGOS'!$H381,"C",'MAPA DE RIESGOS'!$AF381),"")</f>
        <v/>
      </c>
      <c r="AH122" s="368" t="str">
        <f>IF(AND('MAPA DE RIESGOS'!$AP382="Baja",'MAPA DE RIESGOS'!$AR382="Menor"),CONCATENATE("R",'MAPA DE RIESGOS'!$H382,"C",'MAPA DE RIESGOS'!$AF382),"")</f>
        <v/>
      </c>
      <c r="AI122" s="368" t="str">
        <f>IF(AND('MAPA DE RIESGOS'!$AP383="Baja",'MAPA DE RIESGOS'!$AR383="Menor"),CONCATENATE("R",'MAPA DE RIESGOS'!$H383,"C",'MAPA DE RIESGOS'!$AF383),"")</f>
        <v/>
      </c>
      <c r="AJ122" s="368" t="str">
        <f>IF(AND('MAPA DE RIESGOS'!$AP384="Baja",'MAPA DE RIESGOS'!$AR384="Menor"),CONCATENATE("R",'MAPA DE RIESGOS'!$H384,"C",'MAPA DE RIESGOS'!$AF384),"")</f>
        <v/>
      </c>
      <c r="AK122" s="368" t="str">
        <f>IF(AND('MAPA DE RIESGOS'!$AP385="Baja",'MAPA DE RIESGOS'!$AR385="Menor"),CONCATENATE("R",'MAPA DE RIESGOS'!$H385,"C",'MAPA DE RIESGOS'!$AF385),"")</f>
        <v/>
      </c>
      <c r="AL122" s="368" t="str">
        <f>IF(AND('MAPA DE RIESGOS'!$AP386="Baja",'MAPA DE RIESGOS'!$AR386="Menor"),CONCATENATE("R",'MAPA DE RIESGOS'!$H386,"C",'MAPA DE RIESGOS'!$AF386),"")</f>
        <v/>
      </c>
      <c r="AM122" s="368" t="str">
        <f>IF(AND('MAPA DE RIESGOS'!$AP387="Baja",'MAPA DE RIESGOS'!$AR387="Menor"),CONCATENATE("R",'MAPA DE RIESGOS'!$H387,"C",'MAPA DE RIESGOS'!$AF387),"")</f>
        <v/>
      </c>
      <c r="AN122" s="368" t="str">
        <f>IF(AND('MAPA DE RIESGOS'!$AP388="Baja",'MAPA DE RIESGOS'!$AR388="Menor"),CONCATENATE("R",'MAPA DE RIESGOS'!$H388,"C",'MAPA DE RIESGOS'!$AF388),"")</f>
        <v/>
      </c>
      <c r="AO122" s="368" t="str">
        <f>IF(AND('MAPA DE RIESGOS'!$AP389="Baja",'MAPA DE RIESGOS'!$AR389="Menor"),CONCATENATE("R",'MAPA DE RIESGOS'!$H389,"C",'MAPA DE RIESGOS'!$AF389),"")</f>
        <v/>
      </c>
      <c r="AP122" s="368" t="str">
        <f>IF(AND('MAPA DE RIESGOS'!$AP390="Baja",'MAPA DE RIESGOS'!$AR390="Menor"),CONCATENATE("R",'MAPA DE RIESGOS'!$H390,"C",'MAPA DE RIESGOS'!$AF390),"")</f>
        <v/>
      </c>
      <c r="AQ122" s="368" t="str">
        <f>IF(AND('MAPA DE RIESGOS'!$AP391="Baja",'MAPA DE RIESGOS'!$AR391="Menor"),CONCATENATE("R",'MAPA DE RIESGOS'!$H391,"C",'MAPA DE RIESGOS'!$AF391),"")</f>
        <v/>
      </c>
      <c r="AR122" s="368" t="str">
        <f>IF(AND('MAPA DE RIESGOS'!$AP392="Baja",'MAPA DE RIESGOS'!$AR392="Menor"),CONCATENATE("R",'MAPA DE RIESGOS'!$H392,"C",'MAPA DE RIESGOS'!$AF392),"")</f>
        <v/>
      </c>
      <c r="AS122" s="368" t="str">
        <f>IF(AND('MAPA DE RIESGOS'!$AP393="Baja",'MAPA DE RIESGOS'!$AR393="Menor"),CONCATENATE("R",'MAPA DE RIESGOS'!$H393,"C",'MAPA DE RIESGOS'!$AF393),"")</f>
        <v/>
      </c>
      <c r="AT122" s="367" t="str">
        <f>IF(AND('MAPA DE RIESGOS'!$AP376="Baja",'MAPA DE RIESGOS'!$AR376="Moderado"),CONCATENATE("R",'MAPA DE RIESGOS'!$H376,"C",'MAPA DE RIESGOS'!$AF376),"")</f>
        <v>R61C1</v>
      </c>
      <c r="AU122" s="368" t="str">
        <f>IF(AND('MAPA DE RIESGOS'!$AP377="Baja",'MAPA DE RIESGOS'!$AR377="Moderado"),CONCATENATE("R",'MAPA DE RIESGOS'!$H377,"C",'MAPA DE RIESGOS'!$AF377),"")</f>
        <v>R61C2</v>
      </c>
      <c r="AV122" s="368" t="str">
        <f>IF(AND('MAPA DE RIESGOS'!$AP378="Baja",'MAPA DE RIESGOS'!$AR378="Moderado"),CONCATENATE("R",'MAPA DE RIESGOS'!$H378,"C",'MAPA DE RIESGOS'!$AF378),"")</f>
        <v/>
      </c>
      <c r="AW122" s="368" t="str">
        <f>IF(AND('MAPA DE RIESGOS'!$AP379="Baja",'MAPA DE RIESGOS'!$AR379="Moderado"),CONCATENATE("R",'MAPA DE RIESGOS'!$H379,"C",'MAPA DE RIESGOS'!$AF379),"")</f>
        <v/>
      </c>
      <c r="AX122" s="368" t="str">
        <f>IF(AND('MAPA DE RIESGOS'!$AP380="Baja",'MAPA DE RIESGOS'!$AR380="Moderado"),CONCATENATE("R",'MAPA DE RIESGOS'!$H380,"C",'MAPA DE RIESGOS'!$AF380),"")</f>
        <v/>
      </c>
      <c r="AY122" s="368" t="str">
        <f>IF(AND('MAPA DE RIESGOS'!$AP381="Baja",'MAPA DE RIESGOS'!$AR381="Moderado"),CONCATENATE("R",'MAPA DE RIESGOS'!$H381,"C",'MAPA DE RIESGOS'!$AF381),"")</f>
        <v/>
      </c>
      <c r="AZ122" s="368" t="str">
        <f>IF(AND('MAPA DE RIESGOS'!$AP382="Baja",'MAPA DE RIESGOS'!$AR382="Moderado"),CONCATENATE("R",'MAPA DE RIESGOS'!$H382,"C",'MAPA DE RIESGOS'!$AF382),"")</f>
        <v>R62C1</v>
      </c>
      <c r="BA122" s="368" t="str">
        <f>IF(AND('MAPA DE RIESGOS'!$AP383="Baja",'MAPA DE RIESGOS'!$AR383="Moderado"),CONCATENATE("R",'MAPA DE RIESGOS'!$H383,"C",'MAPA DE RIESGOS'!$AF383),"")</f>
        <v>R62C2</v>
      </c>
      <c r="BB122" s="368" t="str">
        <f>IF(AND('MAPA DE RIESGOS'!$AP384="Baja",'MAPA DE RIESGOS'!$AR384="Moderado"),CONCATENATE("R",'MAPA DE RIESGOS'!$H384,"C",'MAPA DE RIESGOS'!$AF384),"")</f>
        <v/>
      </c>
      <c r="BC122" s="368" t="str">
        <f>IF(AND('MAPA DE RIESGOS'!$AP385="Baja",'MAPA DE RIESGOS'!$AR385="Moderado"),CONCATENATE("R",'MAPA DE RIESGOS'!$H385,"C",'MAPA DE RIESGOS'!$AF385),"")</f>
        <v/>
      </c>
      <c r="BD122" s="368" t="str">
        <f>IF(AND('MAPA DE RIESGOS'!$AP386="Baja",'MAPA DE RIESGOS'!$AR386="Moderado"),CONCATENATE("R",'MAPA DE RIESGOS'!$H386,"C",'MAPA DE RIESGOS'!$AF386),"")</f>
        <v/>
      </c>
      <c r="BE122" s="368" t="str">
        <f>IF(AND('MAPA DE RIESGOS'!$AP387="Baja",'MAPA DE RIESGOS'!$AR387="Moderado"),CONCATENATE("R",'MAPA DE RIESGOS'!$H387,"C",'MAPA DE RIESGOS'!$AF387),"")</f>
        <v/>
      </c>
      <c r="BF122" s="368" t="str">
        <f>IF(AND('MAPA DE RIESGOS'!$AP388="Baja",'MAPA DE RIESGOS'!$AR388="Moderado"),CONCATENATE("R",'MAPA DE RIESGOS'!$H388,"C",'MAPA DE RIESGOS'!$AF388),"")</f>
        <v>R63C1</v>
      </c>
      <c r="BG122" s="368" t="str">
        <f>IF(AND('MAPA DE RIESGOS'!$AP389="Baja",'MAPA DE RIESGOS'!$AR389="Moderado"),CONCATENATE("R",'MAPA DE RIESGOS'!$H389,"C",'MAPA DE RIESGOS'!$AF389),"")</f>
        <v/>
      </c>
      <c r="BH122" s="368" t="str">
        <f>IF(AND('MAPA DE RIESGOS'!$AP390="Baja",'MAPA DE RIESGOS'!$AR390="Moderado"),CONCATENATE("R",'MAPA DE RIESGOS'!$H390,"C",'MAPA DE RIESGOS'!$AF390),"")</f>
        <v/>
      </c>
      <c r="BI122" s="368" t="str">
        <f>IF(AND('MAPA DE RIESGOS'!$AP391="Baja",'MAPA DE RIESGOS'!$AR391="Moderado"),CONCATENATE("R",'MAPA DE RIESGOS'!$H391,"C",'MAPA DE RIESGOS'!$AF391),"")</f>
        <v/>
      </c>
      <c r="BJ122" s="368" t="str">
        <f>IF(AND('MAPA DE RIESGOS'!$AP392="Baja",'MAPA DE RIESGOS'!$AR392="Moderado"),CONCATENATE("R",'MAPA DE RIESGOS'!$H392,"C",'MAPA DE RIESGOS'!$AF392),"")</f>
        <v/>
      </c>
      <c r="BK122" s="369" t="str">
        <f>IF(AND('MAPA DE RIESGOS'!$AP393="Baja",'MAPA DE RIESGOS'!$AR393="Moderado"),CONCATENATE("R",'MAPA DE RIESGOS'!$H393,"C",'MAPA DE RIESGOS'!$AF393),"")</f>
        <v/>
      </c>
      <c r="BL122" s="355" t="str">
        <f>IF(AND('MAPA DE RIESGOS'!$AP376="Baja",'MAPA DE RIESGOS'!$AR376="Mayor"),CONCATENATE("R",'MAPA DE RIESGOS'!$H376,"C",'MAPA DE RIESGOS'!$AF376),"")</f>
        <v/>
      </c>
      <c r="BM122" s="355" t="str">
        <f>IF(AND('MAPA DE RIESGOS'!$AP377="Baja",'MAPA DE RIESGOS'!$AR377="Mayor"),CONCATENATE("R",'MAPA DE RIESGOS'!$H377,"C",'MAPA DE RIESGOS'!$AF377),"")</f>
        <v/>
      </c>
      <c r="BN122" s="355" t="str">
        <f>IF(AND('MAPA DE RIESGOS'!$AP378="Baja",'MAPA DE RIESGOS'!$AR378="Mayor"),CONCATENATE("R",'MAPA DE RIESGOS'!$H378,"C",'MAPA DE RIESGOS'!$AF378),"")</f>
        <v/>
      </c>
      <c r="BO122" s="355" t="str">
        <f>IF(AND('MAPA DE RIESGOS'!$AP379="Baja",'MAPA DE RIESGOS'!$AR379="Mayor"),CONCATENATE("R",'MAPA DE RIESGOS'!$H379,"C",'MAPA DE RIESGOS'!$AF379),"")</f>
        <v/>
      </c>
      <c r="BP122" s="355" t="str">
        <f>IF(AND('MAPA DE RIESGOS'!$AP380="Baja",'MAPA DE RIESGOS'!$AR380="Mayor"),CONCATENATE("R",'MAPA DE RIESGOS'!$H380,"C",'MAPA DE RIESGOS'!$AF380),"")</f>
        <v/>
      </c>
      <c r="BQ122" s="355" t="str">
        <f>IF(AND('MAPA DE RIESGOS'!$AP381="Baja",'MAPA DE RIESGOS'!$AR381="Mayor"),CONCATENATE("R",'MAPA DE RIESGOS'!$H381,"C",'MAPA DE RIESGOS'!$AF381),"")</f>
        <v/>
      </c>
      <c r="BR122" s="355" t="str">
        <f>IF(AND('MAPA DE RIESGOS'!$AP382="Baja",'MAPA DE RIESGOS'!$AR382="Mayor"),CONCATENATE("R",'MAPA DE RIESGOS'!$H382,"C",'MAPA DE RIESGOS'!$AF382),"")</f>
        <v/>
      </c>
      <c r="BS122" s="355" t="str">
        <f>IF(AND('MAPA DE RIESGOS'!$AP383="Baja",'MAPA DE RIESGOS'!$AR383="Mayor"),CONCATENATE("R",'MAPA DE RIESGOS'!$H383,"C",'MAPA DE RIESGOS'!$AF383),"")</f>
        <v/>
      </c>
      <c r="BT122" s="355" t="str">
        <f>IF(AND('MAPA DE RIESGOS'!$AP384="Baja",'MAPA DE RIESGOS'!$AR384="Mayor"),CONCATENATE("R",'MAPA DE RIESGOS'!$H384,"C",'MAPA DE RIESGOS'!$AF384),"")</f>
        <v/>
      </c>
      <c r="BU122" s="355" t="str">
        <f>IF(AND('MAPA DE RIESGOS'!$AP385="Baja",'MAPA DE RIESGOS'!$AR385="Mayor"),CONCATENATE("R",'MAPA DE RIESGOS'!$H385,"C",'MAPA DE RIESGOS'!$AF385),"")</f>
        <v/>
      </c>
      <c r="BV122" s="355" t="str">
        <f>IF(AND('MAPA DE RIESGOS'!$AP386="Baja",'MAPA DE RIESGOS'!$AR386="Mayor"),CONCATENATE("R",'MAPA DE RIESGOS'!$H386,"C",'MAPA DE RIESGOS'!$AF386),"")</f>
        <v/>
      </c>
      <c r="BW122" s="355" t="str">
        <f>IF(AND('MAPA DE RIESGOS'!$AP387="Baja",'MAPA DE RIESGOS'!$AR387="Mayor"),CONCATENATE("R",'MAPA DE RIESGOS'!$H387,"C",'MAPA DE RIESGOS'!$AF387),"")</f>
        <v/>
      </c>
      <c r="BX122" s="355" t="str">
        <f>IF(AND('MAPA DE RIESGOS'!$AP388="Baja",'MAPA DE RIESGOS'!$AR388="Mayor"),CONCATENATE("R",'MAPA DE RIESGOS'!$H388,"C",'MAPA DE RIESGOS'!$AF388),"")</f>
        <v/>
      </c>
      <c r="BY122" s="355" t="str">
        <f>IF(AND('MAPA DE RIESGOS'!$AP389="Baja",'MAPA DE RIESGOS'!$AR389="Mayor"),CONCATENATE("R",'MAPA DE RIESGOS'!$H389,"C",'MAPA DE RIESGOS'!$AF389),"")</f>
        <v/>
      </c>
      <c r="BZ122" s="355" t="str">
        <f>IF(AND('MAPA DE RIESGOS'!$AP390="Baja",'MAPA DE RIESGOS'!$AR390="Mayor"),CONCATENATE("R",'MAPA DE RIESGOS'!$H390,"C",'MAPA DE RIESGOS'!$AF390),"")</f>
        <v/>
      </c>
      <c r="CA122" s="355" t="str">
        <f>IF(AND('MAPA DE RIESGOS'!$AP391="Baja",'MAPA DE RIESGOS'!$AR391="Mayor"),CONCATENATE("R",'MAPA DE RIESGOS'!$H391,"C",'MAPA DE RIESGOS'!$AF391),"")</f>
        <v/>
      </c>
      <c r="CB122" s="355" t="str">
        <f>IF(AND('MAPA DE RIESGOS'!$AP392="Baja",'MAPA DE RIESGOS'!$AR392="Mayor"),CONCATENATE("R",'MAPA DE RIESGOS'!$H392,"C",'MAPA DE RIESGOS'!$AF392),"")</f>
        <v/>
      </c>
      <c r="CC122" s="356" t="str">
        <f>IF(AND('MAPA DE RIESGOS'!$AP393="Baja",'MAPA DE RIESGOS'!$AR393="Mayor"),CONCATENATE("R",'MAPA DE RIESGOS'!$H393,"C",'MAPA DE RIESGOS'!$AF393),"")</f>
        <v/>
      </c>
      <c r="CD122" s="357" t="str">
        <f>IF(AND('MAPA DE RIESGOS'!$AP376="Baja",'MAPA DE RIESGOS'!$AR376="Catastrófico"),CONCATENATE("R",'MAPA DE RIESGOS'!$H376,"C",'MAPA DE RIESGOS'!$AF376),"")</f>
        <v/>
      </c>
      <c r="CE122" s="357" t="str">
        <f>IF(AND('MAPA DE RIESGOS'!$AP377="Baja",'MAPA DE RIESGOS'!$AR377="Catastrófico"),CONCATENATE("R",'MAPA DE RIESGOS'!$H377,"C",'MAPA DE RIESGOS'!$AF377),"")</f>
        <v/>
      </c>
      <c r="CF122" s="357" t="str">
        <f>IF(AND('MAPA DE RIESGOS'!$AP378="Baja",'MAPA DE RIESGOS'!$AR378="Catastrófico"),CONCATENATE("R",'MAPA DE RIESGOS'!$H378,"C",'MAPA DE RIESGOS'!$AF378),"")</f>
        <v/>
      </c>
      <c r="CG122" s="357" t="str">
        <f>IF(AND('MAPA DE RIESGOS'!$AP379="Baja",'MAPA DE RIESGOS'!$AR379="Catastrófico"),CONCATENATE("R",'MAPA DE RIESGOS'!$H379,"C",'MAPA DE RIESGOS'!$AF379),"")</f>
        <v/>
      </c>
      <c r="CH122" s="357" t="str">
        <f>IF(AND('MAPA DE RIESGOS'!$AP380="Baja",'MAPA DE RIESGOS'!$AR380="Catastrófico"),CONCATENATE("R",'MAPA DE RIESGOS'!$H380,"C",'MAPA DE RIESGOS'!$AF380),"")</f>
        <v/>
      </c>
      <c r="CI122" s="357" t="str">
        <f>IF(AND('MAPA DE RIESGOS'!$AP381="Baja",'MAPA DE RIESGOS'!$AR381="Catastrófico"),CONCATENATE("R",'MAPA DE RIESGOS'!$H381,"C",'MAPA DE RIESGOS'!$AF381),"")</f>
        <v/>
      </c>
      <c r="CJ122" s="357" t="str">
        <f>IF(AND('MAPA DE RIESGOS'!$AP382="Baja",'MAPA DE RIESGOS'!$AR382="Catastrófico"),CONCATENATE("R",'MAPA DE RIESGOS'!$H382,"C",'MAPA DE RIESGOS'!$AF382),"")</f>
        <v/>
      </c>
      <c r="CK122" s="357" t="str">
        <f>IF(AND('MAPA DE RIESGOS'!$AP383="Baja",'MAPA DE RIESGOS'!$AR383="Catastrófico"),CONCATENATE("R",'MAPA DE RIESGOS'!$H383,"C",'MAPA DE RIESGOS'!$AF383),"")</f>
        <v/>
      </c>
      <c r="CL122" s="357" t="str">
        <f>IF(AND('MAPA DE RIESGOS'!$AP384="Baja",'MAPA DE RIESGOS'!$AR384="Catastrófico"),CONCATENATE("R",'MAPA DE RIESGOS'!$H384,"C",'MAPA DE RIESGOS'!$AF384),"")</f>
        <v/>
      </c>
      <c r="CM122" s="357" t="str">
        <f>IF(AND('MAPA DE RIESGOS'!$AP385="Baja",'MAPA DE RIESGOS'!$AR385="Catastrófico"),CONCATENATE("R",'MAPA DE RIESGOS'!$H385,"C",'MAPA DE RIESGOS'!$AF385),"")</f>
        <v/>
      </c>
      <c r="CN122" s="357" t="str">
        <f>IF(AND('MAPA DE RIESGOS'!$AP386="Baja",'MAPA DE RIESGOS'!$AR386="Catastrófico"),CONCATENATE("R",'MAPA DE RIESGOS'!$H386,"C",'MAPA DE RIESGOS'!$AF386),"")</f>
        <v/>
      </c>
      <c r="CO122" s="357" t="str">
        <f>IF(AND('MAPA DE RIESGOS'!$AP387="Baja",'MAPA DE RIESGOS'!$AR387="Catastrófico"),CONCATENATE("R",'MAPA DE RIESGOS'!$H387,"C",'MAPA DE RIESGOS'!$AF387),"")</f>
        <v/>
      </c>
      <c r="CP122" s="357" t="str">
        <f>IF(AND('MAPA DE RIESGOS'!$AP388="Baja",'MAPA DE RIESGOS'!$AR388="Catastrófico"),CONCATENATE("R",'MAPA DE RIESGOS'!$H388,"C",'MAPA DE RIESGOS'!$AF388),"")</f>
        <v/>
      </c>
      <c r="CQ122" s="357" t="str">
        <f>IF(AND('MAPA DE RIESGOS'!$AP389="Baja",'MAPA DE RIESGOS'!$AR389="Catastrófico"),CONCATENATE("R",'MAPA DE RIESGOS'!$H389,"C",'MAPA DE RIESGOS'!$AF389),"")</f>
        <v/>
      </c>
      <c r="CR122" s="357" t="str">
        <f>IF(AND('MAPA DE RIESGOS'!$AP390="Baja",'MAPA DE RIESGOS'!$AR390="Catastrófico"),CONCATENATE("R",'MAPA DE RIESGOS'!$H390,"C",'MAPA DE RIESGOS'!$AF390),"")</f>
        <v/>
      </c>
      <c r="CS122" s="357" t="str">
        <f>IF(AND('MAPA DE RIESGOS'!$AP391="Baja",'MAPA DE RIESGOS'!$AR391="Catastrófico"),CONCATENATE("R",'MAPA DE RIESGOS'!$H391,"C",'MAPA DE RIESGOS'!$AF391),"")</f>
        <v/>
      </c>
      <c r="CT122" s="357" t="str">
        <f>IF(AND('MAPA DE RIESGOS'!$AP392="Baja",'MAPA DE RIESGOS'!$AR392="Catastrófico"),CONCATENATE("R",'MAPA DE RIESGOS'!$H392,"C",'MAPA DE RIESGOS'!$AF392),"")</f>
        <v/>
      </c>
      <c r="CU122" s="358" t="str">
        <f>IF(AND('MAPA DE RIESGOS'!$AP393="Baja",'MAPA DE RIESGOS'!$AR393="Catastrófico"),CONCATENATE("R",'MAPA DE RIESGOS'!$H393,"C",'MAPA DE RIESGOS'!$AF393),"")</f>
        <v/>
      </c>
      <c r="CV122" s="67"/>
      <c r="CW122" s="896"/>
      <c r="CX122" s="896"/>
      <c r="CY122" s="896"/>
      <c r="CZ122" s="896"/>
      <c r="DA122" s="896"/>
      <c r="DB122" s="896"/>
    </row>
    <row r="123" spans="2:106" ht="32.5" customHeight="1">
      <c r="B123" s="893"/>
      <c r="C123" s="893"/>
      <c r="D123" s="894"/>
      <c r="E123" s="882"/>
      <c r="F123" s="883"/>
      <c r="G123" s="883"/>
      <c r="H123" s="883"/>
      <c r="I123" s="884"/>
      <c r="J123" s="376" t="str">
        <f>IF(AND('MAPA DE RIESGOS'!$AP394="Baja",'MAPA DE RIESGOS'!$AR394="Leve"),CONCATENATE("R",'MAPA DE RIESGOS'!$H394,"C",'MAPA DE RIESGOS'!$AF394),"")</f>
        <v/>
      </c>
      <c r="K123" s="377" t="str">
        <f>IF(AND('MAPA DE RIESGOS'!$AP395="Baja",'MAPA DE RIESGOS'!$AR395="Leve"),CONCATENATE("R",'MAPA DE RIESGOS'!$H395,"C",'MAPA DE RIESGOS'!$AF395),"")</f>
        <v/>
      </c>
      <c r="L123" s="377" t="str">
        <f>IF(AND('MAPA DE RIESGOS'!$AP396="Baja",'MAPA DE RIESGOS'!$AR396="Leve"),CONCATENATE("R",'MAPA DE RIESGOS'!$H396,"C",'MAPA DE RIESGOS'!$AF396),"")</f>
        <v/>
      </c>
      <c r="M123" s="377" t="str">
        <f>IF(AND('MAPA DE RIESGOS'!$AP397="Baja",'MAPA DE RIESGOS'!$AR397="Leve"),CONCATENATE("R",'MAPA DE RIESGOS'!$H397,"C",'MAPA DE RIESGOS'!$AF397),"")</f>
        <v/>
      </c>
      <c r="N123" s="377" t="str">
        <f>IF(AND('MAPA DE RIESGOS'!$AP398="Baja",'MAPA DE RIESGOS'!$AR398="Leve"),CONCATENATE("R",'MAPA DE RIESGOS'!$H398,"C",'MAPA DE RIESGOS'!$AF398),"")</f>
        <v/>
      </c>
      <c r="O123" s="377" t="str">
        <f>IF(AND('MAPA DE RIESGOS'!$AP399="Baja",'MAPA DE RIESGOS'!$AR399="Leve"),CONCATENATE("R",'MAPA DE RIESGOS'!$H399,"C",'MAPA DE RIESGOS'!$AF399),"")</f>
        <v/>
      </c>
      <c r="P123" s="377" t="str">
        <f>IF(AND('MAPA DE RIESGOS'!$AP400="Baja",'MAPA DE RIESGOS'!$AR400="Leve"),CONCATENATE("R",'MAPA DE RIESGOS'!$H400,"C",'MAPA DE RIESGOS'!$AF400),"")</f>
        <v/>
      </c>
      <c r="Q123" s="377" t="str">
        <f>IF(AND('MAPA DE RIESGOS'!$AP401="Baja",'MAPA DE RIESGOS'!$AR401="Leve"),CONCATENATE("R",'MAPA DE RIESGOS'!$H401,"C",'MAPA DE RIESGOS'!$AF401),"")</f>
        <v/>
      </c>
      <c r="R123" s="377" t="str">
        <f>IF(AND('MAPA DE RIESGOS'!$AP402="Baja",'MAPA DE RIESGOS'!$AR402="Leve"),CONCATENATE("R",'MAPA DE RIESGOS'!$H402,"C",'MAPA DE RIESGOS'!$AF402),"")</f>
        <v/>
      </c>
      <c r="S123" s="377" t="str">
        <f>IF(AND('MAPA DE RIESGOS'!$AP403="Baja",'MAPA DE RIESGOS'!$AR403="Leve"),CONCATENATE("R",'MAPA DE RIESGOS'!$H403,"C",'MAPA DE RIESGOS'!$AF403),"")</f>
        <v/>
      </c>
      <c r="T123" s="377" t="str">
        <f>IF(AND('MAPA DE RIESGOS'!$AP404="Baja",'MAPA DE RIESGOS'!$AR404="Leve"),CONCATENATE("R",'MAPA DE RIESGOS'!$H404,"C",'MAPA DE RIESGOS'!$AF404),"")</f>
        <v/>
      </c>
      <c r="U123" s="377" t="str">
        <f>IF(AND('MAPA DE RIESGOS'!$AP405="Baja",'MAPA DE RIESGOS'!$AR405="Leve"),CONCATENATE("R",'MAPA DE RIESGOS'!$H405,"C",'MAPA DE RIESGOS'!$AF405),"")</f>
        <v/>
      </c>
      <c r="V123" s="377" t="str">
        <f>IF(AND('MAPA DE RIESGOS'!$AP406="Baja",'MAPA DE RIESGOS'!$AR406="Leve"),CONCATENATE("R",'MAPA DE RIESGOS'!$H406,"C",'MAPA DE RIESGOS'!$AF406),"")</f>
        <v/>
      </c>
      <c r="W123" s="377" t="str">
        <f>IF(AND('MAPA DE RIESGOS'!$AP407="Baja",'MAPA DE RIESGOS'!$AR407="Leve"),CONCATENATE("R",'MAPA DE RIESGOS'!$H407,"C",'MAPA DE RIESGOS'!$AF407),"")</f>
        <v/>
      </c>
      <c r="X123" s="377" t="str">
        <f>IF(AND('MAPA DE RIESGOS'!$AP408="Baja",'MAPA DE RIESGOS'!$AR408="Leve"),CONCATENATE("R",'MAPA DE RIESGOS'!$H408,"C",'MAPA DE RIESGOS'!$AF408),"")</f>
        <v/>
      </c>
      <c r="Y123" s="377" t="str">
        <f>IF(AND('MAPA DE RIESGOS'!$AP409="Baja",'MAPA DE RIESGOS'!$AR409="Leve"),CONCATENATE("R",'MAPA DE RIESGOS'!$H409,"C",'MAPA DE RIESGOS'!$AF409),"")</f>
        <v/>
      </c>
      <c r="Z123" s="377" t="str">
        <f>IF(AND('MAPA DE RIESGOS'!$AP410="Baja",'MAPA DE RIESGOS'!$AR410="Leve"),CONCATENATE("R",'MAPA DE RIESGOS'!$H410,"C",'MAPA DE RIESGOS'!$AF410),"")</f>
        <v/>
      </c>
      <c r="AA123" s="378" t="str">
        <f>IF(AND('MAPA DE RIESGOS'!$AP411="Baja",'MAPA DE RIESGOS'!$AR411="Leve"),CONCATENATE("R",'MAPA DE RIESGOS'!$H411,"C",'MAPA DE RIESGOS'!$AF411),"")</f>
        <v/>
      </c>
      <c r="AB123" s="367" t="str">
        <f>IF(AND('MAPA DE RIESGOS'!$AP394="Baja",'MAPA DE RIESGOS'!$AR394="Menor"),CONCATENATE("R",'MAPA DE RIESGOS'!$H394,"C",'MAPA DE RIESGOS'!$AF394),"")</f>
        <v/>
      </c>
      <c r="AC123" s="368" t="str">
        <f>IF(AND('MAPA DE RIESGOS'!$AP395="Baja",'MAPA DE RIESGOS'!$AR395="Menor"),CONCATENATE("R",'MAPA DE RIESGOS'!$H395,"C",'MAPA DE RIESGOS'!$AF395),"")</f>
        <v/>
      </c>
      <c r="AD123" s="368" t="str">
        <f>IF(AND('MAPA DE RIESGOS'!$AP396="Baja",'MAPA DE RIESGOS'!$AR396="Menor"),CONCATENATE("R",'MAPA DE RIESGOS'!$H396,"C",'MAPA DE RIESGOS'!$AF396),"")</f>
        <v/>
      </c>
      <c r="AE123" s="368" t="str">
        <f>IF(AND('MAPA DE RIESGOS'!$AP397="Baja",'MAPA DE RIESGOS'!$AR397="Menor"),CONCATENATE("R",'MAPA DE RIESGOS'!$H397,"C",'MAPA DE RIESGOS'!$AF397),"")</f>
        <v/>
      </c>
      <c r="AF123" s="368" t="str">
        <f>IF(AND('MAPA DE RIESGOS'!$AP398="Baja",'MAPA DE RIESGOS'!$AR398="Menor"),CONCATENATE("R",'MAPA DE RIESGOS'!$H398,"C",'MAPA DE RIESGOS'!$AF398),"")</f>
        <v/>
      </c>
      <c r="AG123" s="368" t="str">
        <f>IF(AND('MAPA DE RIESGOS'!$AP399="Baja",'MAPA DE RIESGOS'!$AR399="Menor"),CONCATENATE("R",'MAPA DE RIESGOS'!$H399,"C",'MAPA DE RIESGOS'!$AF399),"")</f>
        <v/>
      </c>
      <c r="AH123" s="368" t="str">
        <f>IF(AND('MAPA DE RIESGOS'!$AP400="Baja",'MAPA DE RIESGOS'!$AR400="Menor"),CONCATENATE("R",'MAPA DE RIESGOS'!$H400,"C",'MAPA DE RIESGOS'!$AF400),"")</f>
        <v/>
      </c>
      <c r="AI123" s="368" t="str">
        <f>IF(AND('MAPA DE RIESGOS'!$AP401="Baja",'MAPA DE RIESGOS'!$AR401="Menor"),CONCATENATE("R",'MAPA DE RIESGOS'!$H401,"C",'MAPA DE RIESGOS'!$AF401),"")</f>
        <v/>
      </c>
      <c r="AJ123" s="368" t="str">
        <f>IF(AND('MAPA DE RIESGOS'!$AP402="Baja",'MAPA DE RIESGOS'!$AR402="Menor"),CONCATENATE("R",'MAPA DE RIESGOS'!$H402,"C",'MAPA DE RIESGOS'!$AF402),"")</f>
        <v/>
      </c>
      <c r="AK123" s="368" t="str">
        <f>IF(AND('MAPA DE RIESGOS'!$AP403="Baja",'MAPA DE RIESGOS'!$AR403="Menor"),CONCATENATE("R",'MAPA DE RIESGOS'!$H403,"C",'MAPA DE RIESGOS'!$AF403),"")</f>
        <v/>
      </c>
      <c r="AL123" s="368" t="str">
        <f>IF(AND('MAPA DE RIESGOS'!$AP404="Baja",'MAPA DE RIESGOS'!$AR404="Menor"),CONCATENATE("R",'MAPA DE RIESGOS'!$H404,"C",'MAPA DE RIESGOS'!$AF404),"")</f>
        <v/>
      </c>
      <c r="AM123" s="368" t="str">
        <f>IF(AND('MAPA DE RIESGOS'!$AP405="Baja",'MAPA DE RIESGOS'!$AR405="Menor"),CONCATENATE("R",'MAPA DE RIESGOS'!$H405,"C",'MAPA DE RIESGOS'!$AF405),"")</f>
        <v/>
      </c>
      <c r="AN123" s="368" t="str">
        <f>IF(AND('MAPA DE RIESGOS'!$AP406="Baja",'MAPA DE RIESGOS'!$AR406="Menor"),CONCATENATE("R",'MAPA DE RIESGOS'!$H406,"C",'MAPA DE RIESGOS'!$AF406),"")</f>
        <v/>
      </c>
      <c r="AO123" s="368" t="str">
        <f>IF(AND('MAPA DE RIESGOS'!$AP407="Baja",'MAPA DE RIESGOS'!$AR407="Menor"),CONCATENATE("R",'MAPA DE RIESGOS'!$H407,"C",'MAPA DE RIESGOS'!$AF407),"")</f>
        <v/>
      </c>
      <c r="AP123" s="368" t="str">
        <f>IF(AND('MAPA DE RIESGOS'!$AP408="Baja",'MAPA DE RIESGOS'!$AR408="Menor"),CONCATENATE("R",'MAPA DE RIESGOS'!$H408,"C",'MAPA DE RIESGOS'!$AF408),"")</f>
        <v/>
      </c>
      <c r="AQ123" s="368" t="str">
        <f>IF(AND('MAPA DE RIESGOS'!$AP409="Baja",'MAPA DE RIESGOS'!$AR409="Menor"),CONCATENATE("R",'MAPA DE RIESGOS'!$H409,"C",'MAPA DE RIESGOS'!$AF409),"")</f>
        <v/>
      </c>
      <c r="AR123" s="368" t="str">
        <f>IF(AND('MAPA DE RIESGOS'!$AP410="Baja",'MAPA DE RIESGOS'!$AR410="Menor"),CONCATENATE("R",'MAPA DE RIESGOS'!$H410,"C",'MAPA DE RIESGOS'!$AF410),"")</f>
        <v/>
      </c>
      <c r="AS123" s="368" t="str">
        <f>IF(AND('MAPA DE RIESGOS'!$AP411="Baja",'MAPA DE RIESGOS'!$AR411="Menor"),CONCATENATE("R",'MAPA DE RIESGOS'!$H411,"C",'MAPA DE RIESGOS'!$AF411),"")</f>
        <v/>
      </c>
      <c r="AT123" s="367" t="str">
        <f>IF(AND('MAPA DE RIESGOS'!$AP394="Baja",'MAPA DE RIESGOS'!$AR394="Moderado"),CONCATENATE("R",'MAPA DE RIESGOS'!$H394,"C",'MAPA DE RIESGOS'!$AF394),"")</f>
        <v/>
      </c>
      <c r="AU123" s="368" t="str">
        <f>IF(AND('MAPA DE RIESGOS'!$AP395="Baja",'MAPA DE RIESGOS'!$AR395="Moderado"),CONCATENATE("R",'MAPA DE RIESGOS'!$H395,"C",'MAPA DE RIESGOS'!$AF395),"")</f>
        <v/>
      </c>
      <c r="AV123" s="368" t="str">
        <f>IF(AND('MAPA DE RIESGOS'!$AP396="Baja",'MAPA DE RIESGOS'!$AR396="Moderado"),CONCATENATE("R",'MAPA DE RIESGOS'!$H396,"C",'MAPA DE RIESGOS'!$AF396),"")</f>
        <v/>
      </c>
      <c r="AW123" s="368" t="str">
        <f>IF(AND('MAPA DE RIESGOS'!$AP397="Baja",'MAPA DE RIESGOS'!$AR397="Moderado"),CONCATENATE("R",'MAPA DE RIESGOS'!$H397,"C",'MAPA DE RIESGOS'!$AF397),"")</f>
        <v/>
      </c>
      <c r="AX123" s="368" t="str">
        <f>IF(AND('MAPA DE RIESGOS'!$AP398="Baja",'MAPA DE RIESGOS'!$AR398="Moderado"),CONCATENATE("R",'MAPA DE RIESGOS'!$H398,"C",'MAPA DE RIESGOS'!$AF398),"")</f>
        <v/>
      </c>
      <c r="AY123" s="368" t="str">
        <f>IF(AND('MAPA DE RIESGOS'!$AP399="Baja",'MAPA DE RIESGOS'!$AR399="Moderado"),CONCATENATE("R",'MAPA DE RIESGOS'!$H399,"C",'MAPA DE RIESGOS'!$AF399),"")</f>
        <v/>
      </c>
      <c r="AZ123" s="368" t="str">
        <f>IF(AND('MAPA DE RIESGOS'!$AP400="Baja",'MAPA DE RIESGOS'!$AR400="Moderado"),CONCATENATE("R",'MAPA DE RIESGOS'!$H400,"C",'MAPA DE RIESGOS'!$AF400),"")</f>
        <v>R65C1</v>
      </c>
      <c r="BA123" s="368" t="str">
        <f>IF(AND('MAPA DE RIESGOS'!$AP401="Baja",'MAPA DE RIESGOS'!$AR401="Moderado"),CONCATENATE("R",'MAPA DE RIESGOS'!$H401,"C",'MAPA DE RIESGOS'!$AF401),"")</f>
        <v>R65C2</v>
      </c>
      <c r="BB123" s="368" t="str">
        <f>IF(AND('MAPA DE RIESGOS'!$AP402="Baja",'MAPA DE RIESGOS'!$AR402="Moderado"),CONCATENATE("R",'MAPA DE RIESGOS'!$H402,"C",'MAPA DE RIESGOS'!$AF402),"")</f>
        <v/>
      </c>
      <c r="BC123" s="368" t="str">
        <f>IF(AND('MAPA DE RIESGOS'!$AP403="Baja",'MAPA DE RIESGOS'!$AR403="Moderado"),CONCATENATE("R",'MAPA DE RIESGOS'!$H403,"C",'MAPA DE RIESGOS'!$AF403),"")</f>
        <v/>
      </c>
      <c r="BD123" s="368" t="str">
        <f>IF(AND('MAPA DE RIESGOS'!$AP404="Baja",'MAPA DE RIESGOS'!$AR404="Moderado"),CONCATENATE("R",'MAPA DE RIESGOS'!$H404,"C",'MAPA DE RIESGOS'!$AF404),"")</f>
        <v/>
      </c>
      <c r="BE123" s="368" t="str">
        <f>IF(AND('MAPA DE RIESGOS'!$AP405="Baja",'MAPA DE RIESGOS'!$AR405="Moderado"),CONCATENATE("R",'MAPA DE RIESGOS'!$H405,"C",'MAPA DE RIESGOS'!$AF405),"")</f>
        <v/>
      </c>
      <c r="BF123" s="368" t="str">
        <f>IF(AND('MAPA DE RIESGOS'!$AP406="Baja",'MAPA DE RIESGOS'!$AR406="Moderado"),CONCATENATE("R",'MAPA DE RIESGOS'!$H406,"C",'MAPA DE RIESGOS'!$AF406),"")</f>
        <v>R66C1</v>
      </c>
      <c r="BG123" s="368" t="str">
        <f>IF(AND('MAPA DE RIESGOS'!$AP407="Baja",'MAPA DE RIESGOS'!$AR407="Moderado"),CONCATENATE("R",'MAPA DE RIESGOS'!$H407,"C",'MAPA DE RIESGOS'!$AF407),"")</f>
        <v>R66C2</v>
      </c>
      <c r="BH123" s="368" t="str">
        <f>IF(AND('MAPA DE RIESGOS'!$AP408="Baja",'MAPA DE RIESGOS'!$AR408="Moderado"),CONCATENATE("R",'MAPA DE RIESGOS'!$H408,"C",'MAPA DE RIESGOS'!$AF408),"")</f>
        <v/>
      </c>
      <c r="BI123" s="368" t="str">
        <f>IF(AND('MAPA DE RIESGOS'!$AP409="Baja",'MAPA DE RIESGOS'!$AR409="Moderado"),CONCATENATE("R",'MAPA DE RIESGOS'!$H409,"C",'MAPA DE RIESGOS'!$AF409),"")</f>
        <v/>
      </c>
      <c r="BJ123" s="368" t="str">
        <f>IF(AND('MAPA DE RIESGOS'!$AP410="Baja",'MAPA DE RIESGOS'!$AR410="Moderado"),CONCATENATE("R",'MAPA DE RIESGOS'!$H410,"C",'MAPA DE RIESGOS'!$AF410),"")</f>
        <v/>
      </c>
      <c r="BK123" s="369" t="str">
        <f>IF(AND('MAPA DE RIESGOS'!$AP411="Baja",'MAPA DE RIESGOS'!$AR411="Moderado"),CONCATENATE("R",'MAPA DE RIESGOS'!$H411,"C",'MAPA DE RIESGOS'!$AF411),"")</f>
        <v/>
      </c>
      <c r="BL123" s="355" t="str">
        <f>IF(AND('MAPA DE RIESGOS'!$AP394="Baja",'MAPA DE RIESGOS'!$AR394="Mayor"),CONCATENATE("R",'MAPA DE RIESGOS'!$H394,"C",'MAPA DE RIESGOS'!$AF394),"")</f>
        <v/>
      </c>
      <c r="BM123" s="355" t="str">
        <f>IF(AND('MAPA DE RIESGOS'!$AP395="Baja",'MAPA DE RIESGOS'!$AR395="Mayor"),CONCATENATE("R",'MAPA DE RIESGOS'!$H395,"C",'MAPA DE RIESGOS'!$AF395),"")</f>
        <v/>
      </c>
      <c r="BN123" s="355" t="str">
        <f>IF(AND('MAPA DE RIESGOS'!$AP396="Baja",'MAPA DE RIESGOS'!$AR396="Mayor"),CONCATENATE("R",'MAPA DE RIESGOS'!$H396,"C",'MAPA DE RIESGOS'!$AF396),"")</f>
        <v/>
      </c>
      <c r="BO123" s="355" t="str">
        <f>IF(AND('MAPA DE RIESGOS'!$AP397="Baja",'MAPA DE RIESGOS'!$AR397="Mayor"),CONCATENATE("R",'MAPA DE RIESGOS'!$H397,"C",'MAPA DE RIESGOS'!$AF397),"")</f>
        <v/>
      </c>
      <c r="BP123" s="355" t="str">
        <f>IF(AND('MAPA DE RIESGOS'!$AP398="Baja",'MAPA DE RIESGOS'!$AR398="Mayor"),CONCATENATE("R",'MAPA DE RIESGOS'!$H398,"C",'MAPA DE RIESGOS'!$AF398),"")</f>
        <v/>
      </c>
      <c r="BQ123" s="355" t="str">
        <f>IF(AND('MAPA DE RIESGOS'!$AP399="Baja",'MAPA DE RIESGOS'!$AR399="Mayor"),CONCATENATE("R",'MAPA DE RIESGOS'!$H399,"C",'MAPA DE RIESGOS'!$AF399),"")</f>
        <v/>
      </c>
      <c r="BR123" s="355" t="str">
        <f>IF(AND('MAPA DE RIESGOS'!$AP400="Baja",'MAPA DE RIESGOS'!$AR400="Mayor"),CONCATENATE("R",'MAPA DE RIESGOS'!$H400,"C",'MAPA DE RIESGOS'!$AF400),"")</f>
        <v/>
      </c>
      <c r="BS123" s="355" t="str">
        <f>IF(AND('MAPA DE RIESGOS'!$AP401="Baja",'MAPA DE RIESGOS'!$AR401="Mayor"),CONCATENATE("R",'MAPA DE RIESGOS'!$H401,"C",'MAPA DE RIESGOS'!$AF401),"")</f>
        <v/>
      </c>
      <c r="BT123" s="355" t="str">
        <f>IF(AND('MAPA DE RIESGOS'!$AP402="Baja",'MAPA DE RIESGOS'!$AR402="Mayor"),CONCATENATE("R",'MAPA DE RIESGOS'!$H402,"C",'MAPA DE RIESGOS'!$AF402),"")</f>
        <v/>
      </c>
      <c r="BU123" s="355" t="str">
        <f>IF(AND('MAPA DE RIESGOS'!$AP403="Baja",'MAPA DE RIESGOS'!$AR403="Mayor"),CONCATENATE("R",'MAPA DE RIESGOS'!$H403,"C",'MAPA DE RIESGOS'!$AF403),"")</f>
        <v/>
      </c>
      <c r="BV123" s="355" t="str">
        <f>IF(AND('MAPA DE RIESGOS'!$AP404="Baja",'MAPA DE RIESGOS'!$AR404="Mayor"),CONCATENATE("R",'MAPA DE RIESGOS'!$H404,"C",'MAPA DE RIESGOS'!$AF404),"")</f>
        <v/>
      </c>
      <c r="BW123" s="355" t="str">
        <f>IF(AND('MAPA DE RIESGOS'!$AP405="Baja",'MAPA DE RIESGOS'!$AR405="Mayor"),CONCATENATE("R",'MAPA DE RIESGOS'!$H405,"C",'MAPA DE RIESGOS'!$AF405),"")</f>
        <v/>
      </c>
      <c r="BX123" s="355" t="str">
        <f>IF(AND('MAPA DE RIESGOS'!$AP406="Baja",'MAPA DE RIESGOS'!$AR406="Mayor"),CONCATENATE("R",'MAPA DE RIESGOS'!$H406,"C",'MAPA DE RIESGOS'!$AF406),"")</f>
        <v/>
      </c>
      <c r="BY123" s="355" t="str">
        <f>IF(AND('MAPA DE RIESGOS'!$AP407="Baja",'MAPA DE RIESGOS'!$AR407="Mayor"),CONCATENATE("R",'MAPA DE RIESGOS'!$H407,"C",'MAPA DE RIESGOS'!$AF407),"")</f>
        <v/>
      </c>
      <c r="BZ123" s="355" t="str">
        <f>IF(AND('MAPA DE RIESGOS'!$AP408="Baja",'MAPA DE RIESGOS'!$AR408="Mayor"),CONCATENATE("R",'MAPA DE RIESGOS'!$H408,"C",'MAPA DE RIESGOS'!$AF408),"")</f>
        <v/>
      </c>
      <c r="CA123" s="355" t="str">
        <f>IF(AND('MAPA DE RIESGOS'!$AP409="Baja",'MAPA DE RIESGOS'!$AR409="Mayor"),CONCATENATE("R",'MAPA DE RIESGOS'!$H409,"C",'MAPA DE RIESGOS'!$AF409),"")</f>
        <v/>
      </c>
      <c r="CB123" s="355" t="str">
        <f>IF(AND('MAPA DE RIESGOS'!$AP410="Baja",'MAPA DE RIESGOS'!$AR410="Mayor"),CONCATENATE("R",'MAPA DE RIESGOS'!$H410,"C",'MAPA DE RIESGOS'!$AF410),"")</f>
        <v/>
      </c>
      <c r="CC123" s="356" t="str">
        <f>IF(AND('MAPA DE RIESGOS'!$AP411="Baja",'MAPA DE RIESGOS'!$AR411="Mayor"),CONCATENATE("R",'MAPA DE RIESGOS'!$H411,"C",'MAPA DE RIESGOS'!$AF411),"")</f>
        <v/>
      </c>
      <c r="CD123" s="357" t="str">
        <f>IF(AND('MAPA DE RIESGOS'!$AP394="Baja",'MAPA DE RIESGOS'!$AR394="Catastrófico"),CONCATENATE("R",'MAPA DE RIESGOS'!$H394,"C",'MAPA DE RIESGOS'!$AF394),"")</f>
        <v/>
      </c>
      <c r="CE123" s="357" t="str">
        <f>IF(AND('MAPA DE RIESGOS'!$AP395="Baja",'MAPA DE RIESGOS'!$AR395="Catastrófico"),CONCATENATE("R",'MAPA DE RIESGOS'!$H395,"C",'MAPA DE RIESGOS'!$AF395),"")</f>
        <v/>
      </c>
      <c r="CF123" s="357" t="str">
        <f>IF(AND('MAPA DE RIESGOS'!$AP396="Baja",'MAPA DE RIESGOS'!$AR396="Catastrófico"),CONCATENATE("R",'MAPA DE RIESGOS'!$H396,"C",'MAPA DE RIESGOS'!$AF396),"")</f>
        <v/>
      </c>
      <c r="CG123" s="357" t="str">
        <f>IF(AND('MAPA DE RIESGOS'!$AP397="Baja",'MAPA DE RIESGOS'!$AR397="Catastrófico"),CONCATENATE("R",'MAPA DE RIESGOS'!$H397,"C",'MAPA DE RIESGOS'!$AF397),"")</f>
        <v/>
      </c>
      <c r="CH123" s="357" t="str">
        <f>IF(AND('MAPA DE RIESGOS'!$AP398="Baja",'MAPA DE RIESGOS'!$AR398="Catastrófico"),CONCATENATE("R",'MAPA DE RIESGOS'!$H398,"C",'MAPA DE RIESGOS'!$AF398),"")</f>
        <v/>
      </c>
      <c r="CI123" s="357" t="str">
        <f>IF(AND('MAPA DE RIESGOS'!$AP399="Baja",'MAPA DE RIESGOS'!$AR399="Catastrófico"),CONCATENATE("R",'MAPA DE RIESGOS'!$H399,"C",'MAPA DE RIESGOS'!$AF399),"")</f>
        <v/>
      </c>
      <c r="CJ123" s="357" t="str">
        <f>IF(AND('MAPA DE RIESGOS'!$AP400="Baja",'MAPA DE RIESGOS'!$AR400="Catastrófico"),CONCATENATE("R",'MAPA DE RIESGOS'!$H400,"C",'MAPA DE RIESGOS'!$AF400),"")</f>
        <v/>
      </c>
      <c r="CK123" s="357" t="str">
        <f>IF(AND('MAPA DE RIESGOS'!$AP401="Baja",'MAPA DE RIESGOS'!$AR401="Catastrófico"),CONCATENATE("R",'MAPA DE RIESGOS'!$H401,"C",'MAPA DE RIESGOS'!$AF401),"")</f>
        <v/>
      </c>
      <c r="CL123" s="357" t="str">
        <f>IF(AND('MAPA DE RIESGOS'!$AP402="Baja",'MAPA DE RIESGOS'!$AR402="Catastrófico"),CONCATENATE("R",'MAPA DE RIESGOS'!$H402,"C",'MAPA DE RIESGOS'!$AF402),"")</f>
        <v/>
      </c>
      <c r="CM123" s="357" t="str">
        <f>IF(AND('MAPA DE RIESGOS'!$AP403="Baja",'MAPA DE RIESGOS'!$AR403="Catastrófico"),CONCATENATE("R",'MAPA DE RIESGOS'!$H403,"C",'MAPA DE RIESGOS'!$AF403),"")</f>
        <v/>
      </c>
      <c r="CN123" s="357" t="str">
        <f>IF(AND('MAPA DE RIESGOS'!$AP404="Baja",'MAPA DE RIESGOS'!$AR404="Catastrófico"),CONCATENATE("R",'MAPA DE RIESGOS'!$H404,"C",'MAPA DE RIESGOS'!$AF404),"")</f>
        <v/>
      </c>
      <c r="CO123" s="357" t="str">
        <f>IF(AND('MAPA DE RIESGOS'!$AP405="Baja",'MAPA DE RIESGOS'!$AR405="Catastrófico"),CONCATENATE("R",'MAPA DE RIESGOS'!$H405,"C",'MAPA DE RIESGOS'!$AF405),"")</f>
        <v/>
      </c>
      <c r="CP123" s="357" t="str">
        <f>IF(AND('MAPA DE RIESGOS'!$AP406="Baja",'MAPA DE RIESGOS'!$AR406="Catastrófico"),CONCATENATE("R",'MAPA DE RIESGOS'!$H406,"C",'MAPA DE RIESGOS'!$AF406),"")</f>
        <v/>
      </c>
      <c r="CQ123" s="357" t="str">
        <f>IF(AND('MAPA DE RIESGOS'!$AP407="Baja",'MAPA DE RIESGOS'!$AR407="Catastrófico"),CONCATENATE("R",'MAPA DE RIESGOS'!$H407,"C",'MAPA DE RIESGOS'!$AF407),"")</f>
        <v/>
      </c>
      <c r="CR123" s="357" t="str">
        <f>IF(AND('MAPA DE RIESGOS'!$AP408="Baja",'MAPA DE RIESGOS'!$AR408="Catastrófico"),CONCATENATE("R",'MAPA DE RIESGOS'!$H408,"C",'MAPA DE RIESGOS'!$AF408),"")</f>
        <v/>
      </c>
      <c r="CS123" s="357" t="str">
        <f>IF(AND('MAPA DE RIESGOS'!$AP409="Baja",'MAPA DE RIESGOS'!$AR409="Catastrófico"),CONCATENATE("R",'MAPA DE RIESGOS'!$H409,"C",'MAPA DE RIESGOS'!$AF409),"")</f>
        <v/>
      </c>
      <c r="CT123" s="357" t="str">
        <f>IF(AND('MAPA DE RIESGOS'!$AP410="Baja",'MAPA DE RIESGOS'!$AR410="Catastrófico"),CONCATENATE("R",'MAPA DE RIESGOS'!$H410,"C",'MAPA DE RIESGOS'!$AF410),"")</f>
        <v/>
      </c>
      <c r="CU123" s="358" t="str">
        <f>IF(AND('MAPA DE RIESGOS'!$AP411="Baja",'MAPA DE RIESGOS'!$AR411="Catastrófico"),CONCATENATE("R",'MAPA DE RIESGOS'!$H411,"C",'MAPA DE RIESGOS'!$AF411),"")</f>
        <v/>
      </c>
      <c r="CV123" s="67"/>
      <c r="CW123" s="896"/>
      <c r="CX123" s="896"/>
      <c r="CY123" s="896"/>
      <c r="CZ123" s="896"/>
      <c r="DA123" s="896"/>
      <c r="DB123" s="896"/>
    </row>
    <row r="124" spans="2:106" ht="32.5" customHeight="1">
      <c r="B124" s="893"/>
      <c r="C124" s="893"/>
      <c r="D124" s="894"/>
      <c r="E124" s="882"/>
      <c r="F124" s="883"/>
      <c r="G124" s="883"/>
      <c r="H124" s="883"/>
      <c r="I124" s="884"/>
      <c r="J124" s="376" t="str">
        <f>IF(AND('MAPA DE RIESGOS'!$AP412="Baja",'MAPA DE RIESGOS'!$AR412="Leve"),CONCATENATE("R",'MAPA DE RIESGOS'!$H412,"C",'MAPA DE RIESGOS'!$AF412),"")</f>
        <v/>
      </c>
      <c r="K124" s="377" t="str">
        <f>IF(AND('MAPA DE RIESGOS'!$AP413="Baja",'MAPA DE RIESGOS'!$AR413="Leve"),CONCATENATE("R",'MAPA DE RIESGOS'!$H413,"C",'MAPA DE RIESGOS'!$AF413),"")</f>
        <v/>
      </c>
      <c r="L124" s="377" t="str">
        <f>IF(AND('MAPA DE RIESGOS'!$AP414="Baja",'MAPA DE RIESGOS'!$AR414="Leve"),CONCATENATE("R",'MAPA DE RIESGOS'!$H414,"C",'MAPA DE RIESGOS'!$AF414),"")</f>
        <v/>
      </c>
      <c r="M124" s="377" t="str">
        <f>IF(AND('MAPA DE RIESGOS'!$AP415="Baja",'MAPA DE RIESGOS'!$AR415="Leve"),CONCATENATE("R",'MAPA DE RIESGOS'!$H415,"C",'MAPA DE RIESGOS'!$AF415),"")</f>
        <v/>
      </c>
      <c r="N124" s="377" t="str">
        <f>IF(AND('MAPA DE RIESGOS'!$AP416="Baja",'MAPA DE RIESGOS'!$AR416="Leve"),CONCATENATE("R",'MAPA DE RIESGOS'!$H416,"C",'MAPA DE RIESGOS'!$AF416),"")</f>
        <v/>
      </c>
      <c r="O124" s="377" t="str">
        <f>IF(AND('MAPA DE RIESGOS'!$AP417="Baja",'MAPA DE RIESGOS'!$AR417="Leve"),CONCATENATE("R",'MAPA DE RIESGOS'!$H417,"C",'MAPA DE RIESGOS'!$AF417),"")</f>
        <v/>
      </c>
      <c r="P124" s="377" t="str">
        <f>IF(AND('MAPA DE RIESGOS'!$AP418="Baja",'MAPA DE RIESGOS'!$AR418="Leve"),CONCATENATE("R",'MAPA DE RIESGOS'!$H418,"C",'MAPA DE RIESGOS'!$AF418),"")</f>
        <v/>
      </c>
      <c r="Q124" s="377" t="str">
        <f>IF(AND('MAPA DE RIESGOS'!$AP419="Baja",'MAPA DE RIESGOS'!$AR419="Leve"),CONCATENATE("R",'MAPA DE RIESGOS'!$H419,"C",'MAPA DE RIESGOS'!$AF419),"")</f>
        <v/>
      </c>
      <c r="R124" s="377" t="str">
        <f>IF(AND('MAPA DE RIESGOS'!$AP420="Baja",'MAPA DE RIESGOS'!$AR420="Leve"),CONCATENATE("R",'MAPA DE RIESGOS'!$H420,"C",'MAPA DE RIESGOS'!$AF420),"")</f>
        <v/>
      </c>
      <c r="S124" s="377" t="str">
        <f>IF(AND('MAPA DE RIESGOS'!$AP421="Baja",'MAPA DE RIESGOS'!$AR421="Leve"),CONCATENATE("R",'MAPA DE RIESGOS'!$H421,"C",'MAPA DE RIESGOS'!$AF421),"")</f>
        <v/>
      </c>
      <c r="T124" s="377" t="str">
        <f>IF(AND('MAPA DE RIESGOS'!$AP422="Baja",'MAPA DE RIESGOS'!$AR422="Leve"),CONCATENATE("R",'MAPA DE RIESGOS'!$H422,"C",'MAPA DE RIESGOS'!$AF422),"")</f>
        <v/>
      </c>
      <c r="U124" s="377" t="str">
        <f>IF(AND('MAPA DE RIESGOS'!$AP423="Baja",'MAPA DE RIESGOS'!$AR423="Leve"),CONCATENATE("R",'MAPA DE RIESGOS'!$H423,"C",'MAPA DE RIESGOS'!$AF423),"")</f>
        <v/>
      </c>
      <c r="V124" s="377" t="str">
        <f>IF(AND('MAPA DE RIESGOS'!$AP424="Baja",'MAPA DE RIESGOS'!$AR424="Leve"),CONCATENATE("R",'MAPA DE RIESGOS'!$H424,"C",'MAPA DE RIESGOS'!$AF424),"")</f>
        <v/>
      </c>
      <c r="W124" s="377" t="str">
        <f>IF(AND('MAPA DE RIESGOS'!$AP425="Baja",'MAPA DE RIESGOS'!$AR425="Leve"),CONCATENATE("R",'MAPA DE RIESGOS'!$H425,"C",'MAPA DE RIESGOS'!$AF425),"")</f>
        <v/>
      </c>
      <c r="X124" s="377" t="str">
        <f>IF(AND('MAPA DE RIESGOS'!$AP426="Baja",'MAPA DE RIESGOS'!$AR426="Leve"),CONCATENATE("R",'MAPA DE RIESGOS'!$H426,"C",'MAPA DE RIESGOS'!$AF426),"")</f>
        <v/>
      </c>
      <c r="Y124" s="377" t="str">
        <f>IF(AND('MAPA DE RIESGOS'!$AP427="Baja",'MAPA DE RIESGOS'!$AR427="Leve"),CONCATENATE("R",'MAPA DE RIESGOS'!$H427,"C",'MAPA DE RIESGOS'!$AF427),"")</f>
        <v/>
      </c>
      <c r="Z124" s="377" t="str">
        <f>IF(AND('MAPA DE RIESGOS'!$AP428="Baja",'MAPA DE RIESGOS'!$AR428="Leve"),CONCATENATE("R",'MAPA DE RIESGOS'!$H428,"C",'MAPA DE RIESGOS'!$AF428),"")</f>
        <v/>
      </c>
      <c r="AA124" s="378" t="str">
        <f>IF(AND('MAPA DE RIESGOS'!$AP429="Baja",'MAPA DE RIESGOS'!$AR429="Leve"),CONCATENATE("R",'MAPA DE RIESGOS'!$H429,"C",'MAPA DE RIESGOS'!$AF429),"")</f>
        <v/>
      </c>
      <c r="AB124" s="367" t="str">
        <f>IF(AND('MAPA DE RIESGOS'!$AP412="Baja",'MAPA DE RIESGOS'!$AR412="Menor"),CONCATENATE("R",'MAPA DE RIESGOS'!$H412,"C",'MAPA DE RIESGOS'!$AF412),"")</f>
        <v/>
      </c>
      <c r="AC124" s="368" t="str">
        <f>IF(AND('MAPA DE RIESGOS'!$AP413="Baja",'MAPA DE RIESGOS'!$AR413="Menor"),CONCATENATE("R",'MAPA DE RIESGOS'!$H413,"C",'MAPA DE RIESGOS'!$AF413),"")</f>
        <v/>
      </c>
      <c r="AD124" s="368" t="str">
        <f>IF(AND('MAPA DE RIESGOS'!$AP414="Baja",'MAPA DE RIESGOS'!$AR414="Menor"),CONCATENATE("R",'MAPA DE RIESGOS'!$H414,"C",'MAPA DE RIESGOS'!$AF414),"")</f>
        <v/>
      </c>
      <c r="AE124" s="368" t="str">
        <f>IF(AND('MAPA DE RIESGOS'!$AP415="Baja",'MAPA DE RIESGOS'!$AR415="Menor"),CONCATENATE("R",'MAPA DE RIESGOS'!$H415,"C",'MAPA DE RIESGOS'!$AF415),"")</f>
        <v/>
      </c>
      <c r="AF124" s="368" t="str">
        <f>IF(AND('MAPA DE RIESGOS'!$AP416="Baja",'MAPA DE RIESGOS'!$AR416="Menor"),CONCATENATE("R",'MAPA DE RIESGOS'!$H416,"C",'MAPA DE RIESGOS'!$AF416),"")</f>
        <v/>
      </c>
      <c r="AG124" s="368" t="str">
        <f>IF(AND('MAPA DE RIESGOS'!$AP417="Baja",'MAPA DE RIESGOS'!$AR417="Menor"),CONCATENATE("R",'MAPA DE RIESGOS'!$H417,"C",'MAPA DE RIESGOS'!$AF417),"")</f>
        <v/>
      </c>
      <c r="AH124" s="368" t="str">
        <f>IF(AND('MAPA DE RIESGOS'!$AP418="Baja",'MAPA DE RIESGOS'!$AR418="Menor"),CONCATENATE("R",'MAPA DE RIESGOS'!$H418,"C",'MAPA DE RIESGOS'!$AF418),"")</f>
        <v/>
      </c>
      <c r="AI124" s="368" t="str">
        <f>IF(AND('MAPA DE RIESGOS'!$AP419="Baja",'MAPA DE RIESGOS'!$AR419="Menor"),CONCATENATE("R",'MAPA DE RIESGOS'!$H419,"C",'MAPA DE RIESGOS'!$AF419),"")</f>
        <v/>
      </c>
      <c r="AJ124" s="368" t="str">
        <f>IF(AND('MAPA DE RIESGOS'!$AP420="Baja",'MAPA DE RIESGOS'!$AR420="Menor"),CONCATENATE("R",'MAPA DE RIESGOS'!$H420,"C",'MAPA DE RIESGOS'!$AF420),"")</f>
        <v/>
      </c>
      <c r="AK124" s="368" t="str">
        <f>IF(AND('MAPA DE RIESGOS'!$AP421="Baja",'MAPA DE RIESGOS'!$AR421="Menor"),CONCATENATE("R",'MAPA DE RIESGOS'!$H421,"C",'MAPA DE RIESGOS'!$AF421),"")</f>
        <v/>
      </c>
      <c r="AL124" s="368" t="str">
        <f>IF(AND('MAPA DE RIESGOS'!$AP422="Baja",'MAPA DE RIESGOS'!$AR422="Menor"),CONCATENATE("R",'MAPA DE RIESGOS'!$H422,"C",'MAPA DE RIESGOS'!$AF422),"")</f>
        <v/>
      </c>
      <c r="AM124" s="368" t="str">
        <f>IF(AND('MAPA DE RIESGOS'!$AP423="Baja",'MAPA DE RIESGOS'!$AR423="Menor"),CONCATENATE("R",'MAPA DE RIESGOS'!$H423,"C",'MAPA DE RIESGOS'!$AF423),"")</f>
        <v/>
      </c>
      <c r="AN124" s="368" t="str">
        <f>IF(AND('MAPA DE RIESGOS'!$AP424="Baja",'MAPA DE RIESGOS'!$AR424="Menor"),CONCATENATE("R",'MAPA DE RIESGOS'!$H424,"C",'MAPA DE RIESGOS'!$AF424),"")</f>
        <v/>
      </c>
      <c r="AO124" s="368" t="str">
        <f>IF(AND('MAPA DE RIESGOS'!$AP425="Baja",'MAPA DE RIESGOS'!$AR425="Menor"),CONCATENATE("R",'MAPA DE RIESGOS'!$H425,"C",'MAPA DE RIESGOS'!$AF425),"")</f>
        <v/>
      </c>
      <c r="AP124" s="368" t="str">
        <f>IF(AND('MAPA DE RIESGOS'!$AP426="Baja",'MAPA DE RIESGOS'!$AR426="Menor"),CONCATENATE("R",'MAPA DE RIESGOS'!$H426,"C",'MAPA DE RIESGOS'!$AF426),"")</f>
        <v/>
      </c>
      <c r="AQ124" s="368" t="str">
        <f>IF(AND('MAPA DE RIESGOS'!$AP427="Baja",'MAPA DE RIESGOS'!$AR427="Menor"),CONCATENATE("R",'MAPA DE RIESGOS'!$H427,"C",'MAPA DE RIESGOS'!$AF427),"")</f>
        <v/>
      </c>
      <c r="AR124" s="368" t="str">
        <f>IF(AND('MAPA DE RIESGOS'!$AP428="Baja",'MAPA DE RIESGOS'!$AR428="Menor"),CONCATENATE("R",'MAPA DE RIESGOS'!$H428,"C",'MAPA DE RIESGOS'!$AF428),"")</f>
        <v/>
      </c>
      <c r="AS124" s="368" t="str">
        <f>IF(AND('MAPA DE RIESGOS'!$AP429="Baja",'MAPA DE RIESGOS'!$AR429="Menor"),CONCATENATE("R",'MAPA DE RIESGOS'!$H429,"C",'MAPA DE RIESGOS'!$AF429),"")</f>
        <v/>
      </c>
      <c r="AT124" s="367" t="str">
        <f>IF(AND('MAPA DE RIESGOS'!$AP412="Baja",'MAPA DE RIESGOS'!$AR412="Moderado"),CONCATENATE("R",'MAPA DE RIESGOS'!$H412,"C",'MAPA DE RIESGOS'!$AF412),"")</f>
        <v>R67C1</v>
      </c>
      <c r="AU124" s="368" t="str">
        <f>IF(AND('MAPA DE RIESGOS'!$AP413="Baja",'MAPA DE RIESGOS'!$AR413="Moderado"),CONCATENATE("R",'MAPA DE RIESGOS'!$H413,"C",'MAPA DE RIESGOS'!$AF413),"")</f>
        <v>R67C2</v>
      </c>
      <c r="AV124" s="368" t="str">
        <f>IF(AND('MAPA DE RIESGOS'!$AP414="Baja",'MAPA DE RIESGOS'!$AR414="Moderado"),CONCATENATE("R",'MAPA DE RIESGOS'!$H414,"C",'MAPA DE RIESGOS'!$AF414),"")</f>
        <v/>
      </c>
      <c r="AW124" s="368" t="str">
        <f>IF(AND('MAPA DE RIESGOS'!$AP415="Baja",'MAPA DE RIESGOS'!$AR415="Moderado"),CONCATENATE("R",'MAPA DE RIESGOS'!$H415,"C",'MAPA DE RIESGOS'!$AF415),"")</f>
        <v/>
      </c>
      <c r="AX124" s="368" t="str">
        <f>IF(AND('MAPA DE RIESGOS'!$AP416="Baja",'MAPA DE RIESGOS'!$AR416="Moderado"),CONCATENATE("R",'MAPA DE RIESGOS'!$H416,"C",'MAPA DE RIESGOS'!$AF416),"")</f>
        <v/>
      </c>
      <c r="AY124" s="368" t="str">
        <f>IF(AND('MAPA DE RIESGOS'!$AP417="Baja",'MAPA DE RIESGOS'!$AR417="Moderado"),CONCATENATE("R",'MAPA DE RIESGOS'!$H417,"C",'MAPA DE RIESGOS'!$AF417),"")</f>
        <v/>
      </c>
      <c r="AZ124" s="368" t="str">
        <f>IF(AND('MAPA DE RIESGOS'!$AP418="Baja",'MAPA DE RIESGOS'!$AR418="Moderado"),CONCATENATE("R",'MAPA DE RIESGOS'!$H418,"C",'MAPA DE RIESGOS'!$AF418),"")</f>
        <v/>
      </c>
      <c r="BA124" s="368" t="str">
        <f>IF(AND('MAPA DE RIESGOS'!$AP419="Baja",'MAPA DE RIESGOS'!$AR419="Moderado"),CONCATENATE("R",'MAPA DE RIESGOS'!$H419,"C",'MAPA DE RIESGOS'!$AF419),"")</f>
        <v/>
      </c>
      <c r="BB124" s="368" t="str">
        <f>IF(AND('MAPA DE RIESGOS'!$AP420="Baja",'MAPA DE RIESGOS'!$AR420="Moderado"),CONCATENATE("R",'MAPA DE RIESGOS'!$H420,"C",'MAPA DE RIESGOS'!$AF420),"")</f>
        <v/>
      </c>
      <c r="BC124" s="368" t="str">
        <f>IF(AND('MAPA DE RIESGOS'!$AP421="Baja",'MAPA DE RIESGOS'!$AR421="Moderado"),CONCATENATE("R",'MAPA DE RIESGOS'!$H421,"C",'MAPA DE RIESGOS'!$AF421),"")</f>
        <v/>
      </c>
      <c r="BD124" s="368" t="str">
        <f>IF(AND('MAPA DE RIESGOS'!$AP422="Baja",'MAPA DE RIESGOS'!$AR422="Moderado"),CONCATENATE("R",'MAPA DE RIESGOS'!$H422,"C",'MAPA DE RIESGOS'!$AF422),"")</f>
        <v/>
      </c>
      <c r="BE124" s="368" t="str">
        <f>IF(AND('MAPA DE RIESGOS'!$AP423="Baja",'MAPA DE RIESGOS'!$AR423="Moderado"),CONCATENATE("R",'MAPA DE RIESGOS'!$H423,"C",'MAPA DE RIESGOS'!$AF423),"")</f>
        <v/>
      </c>
      <c r="BF124" s="368" t="str">
        <f>IF(AND('MAPA DE RIESGOS'!$AP424="Baja",'MAPA DE RIESGOS'!$AR424="Moderado"),CONCATENATE("R",'MAPA DE RIESGOS'!$H424,"C",'MAPA DE RIESGOS'!$AF424),"")</f>
        <v>R69C1</v>
      </c>
      <c r="BG124" s="368" t="str">
        <f>IF(AND('MAPA DE RIESGOS'!$AP425="Baja",'MAPA DE RIESGOS'!$AR425="Moderado"),CONCATENATE("R",'MAPA DE RIESGOS'!$H425,"C",'MAPA DE RIESGOS'!$AF425),"")</f>
        <v>R69C2</v>
      </c>
      <c r="BH124" s="368" t="str">
        <f>IF(AND('MAPA DE RIESGOS'!$AP426="Baja",'MAPA DE RIESGOS'!$AR426="Moderado"),CONCATENATE("R",'MAPA DE RIESGOS'!$H426,"C",'MAPA DE RIESGOS'!$AF426),"")</f>
        <v/>
      </c>
      <c r="BI124" s="368" t="str">
        <f>IF(AND('MAPA DE RIESGOS'!$AP427="Baja",'MAPA DE RIESGOS'!$AR427="Moderado"),CONCATENATE("R",'MAPA DE RIESGOS'!$H427,"C",'MAPA DE RIESGOS'!$AF427),"")</f>
        <v/>
      </c>
      <c r="BJ124" s="368" t="str">
        <f>IF(AND('MAPA DE RIESGOS'!$AP428="Baja",'MAPA DE RIESGOS'!$AR428="Moderado"),CONCATENATE("R",'MAPA DE RIESGOS'!$H428,"C",'MAPA DE RIESGOS'!$AF428),"")</f>
        <v/>
      </c>
      <c r="BK124" s="369" t="str">
        <f>IF(AND('MAPA DE RIESGOS'!$AP429="Baja",'MAPA DE RIESGOS'!$AR429="Moderado"),CONCATENATE("R",'MAPA DE RIESGOS'!$H429,"C",'MAPA DE RIESGOS'!$AF429),"")</f>
        <v/>
      </c>
      <c r="BL124" s="355" t="str">
        <f>IF(AND('MAPA DE RIESGOS'!$AP412="Baja",'MAPA DE RIESGOS'!$AR412="Mayor"),CONCATENATE("R",'MAPA DE RIESGOS'!$H412,"C",'MAPA DE RIESGOS'!$AF412),"")</f>
        <v/>
      </c>
      <c r="BM124" s="355" t="str">
        <f>IF(AND('MAPA DE RIESGOS'!$AP413="Baja",'MAPA DE RIESGOS'!$AR413="Mayor"),CONCATENATE("R",'MAPA DE RIESGOS'!$H413,"C",'MAPA DE RIESGOS'!$AF413),"")</f>
        <v/>
      </c>
      <c r="BN124" s="355" t="str">
        <f>IF(AND('MAPA DE RIESGOS'!$AP414="Baja",'MAPA DE RIESGOS'!$AR414="Mayor"),CONCATENATE("R",'MAPA DE RIESGOS'!$H414,"C",'MAPA DE RIESGOS'!$AF414),"")</f>
        <v/>
      </c>
      <c r="BO124" s="355" t="str">
        <f>IF(AND('MAPA DE RIESGOS'!$AP415="Baja",'MAPA DE RIESGOS'!$AR415="Mayor"),CONCATENATE("R",'MAPA DE RIESGOS'!$H415,"C",'MAPA DE RIESGOS'!$AF415),"")</f>
        <v/>
      </c>
      <c r="BP124" s="355" t="str">
        <f>IF(AND('MAPA DE RIESGOS'!$AP416="Baja",'MAPA DE RIESGOS'!$AR416="Mayor"),CONCATENATE("R",'MAPA DE RIESGOS'!$H416,"C",'MAPA DE RIESGOS'!$AF416),"")</f>
        <v/>
      </c>
      <c r="BQ124" s="355" t="str">
        <f>IF(AND('MAPA DE RIESGOS'!$AP417="Baja",'MAPA DE RIESGOS'!$AR417="Mayor"),CONCATENATE("R",'MAPA DE RIESGOS'!$H417,"C",'MAPA DE RIESGOS'!$AF417),"")</f>
        <v/>
      </c>
      <c r="BR124" s="355" t="str">
        <f>IF(AND('MAPA DE RIESGOS'!$AP418="Baja",'MAPA DE RIESGOS'!$AR418="Mayor"),CONCATENATE("R",'MAPA DE RIESGOS'!$H418,"C",'MAPA DE RIESGOS'!$AF418),"")</f>
        <v/>
      </c>
      <c r="BS124" s="355" t="str">
        <f>IF(AND('MAPA DE RIESGOS'!$AP419="Baja",'MAPA DE RIESGOS'!$AR419="Mayor"),CONCATENATE("R",'MAPA DE RIESGOS'!$H419,"C",'MAPA DE RIESGOS'!$AF419),"")</f>
        <v/>
      </c>
      <c r="BT124" s="355" t="str">
        <f>IF(AND('MAPA DE RIESGOS'!$AP420="Baja",'MAPA DE RIESGOS'!$AR420="Mayor"),CONCATENATE("R",'MAPA DE RIESGOS'!$H420,"C",'MAPA DE RIESGOS'!$AF420),"")</f>
        <v/>
      </c>
      <c r="BU124" s="355" t="str">
        <f>IF(AND('MAPA DE RIESGOS'!$AP421="Baja",'MAPA DE RIESGOS'!$AR421="Mayor"),CONCATENATE("R",'MAPA DE RIESGOS'!$H421,"C",'MAPA DE RIESGOS'!$AF421),"")</f>
        <v/>
      </c>
      <c r="BV124" s="355" t="str">
        <f>IF(AND('MAPA DE RIESGOS'!$AP422="Baja",'MAPA DE RIESGOS'!$AR422="Mayor"),CONCATENATE("R",'MAPA DE RIESGOS'!$H422,"C",'MAPA DE RIESGOS'!$AF422),"")</f>
        <v/>
      </c>
      <c r="BW124" s="355" t="str">
        <f>IF(AND('MAPA DE RIESGOS'!$AP423="Baja",'MAPA DE RIESGOS'!$AR423="Mayor"),CONCATENATE("R",'MAPA DE RIESGOS'!$H423,"C",'MAPA DE RIESGOS'!$AF423),"")</f>
        <v/>
      </c>
      <c r="BX124" s="355" t="str">
        <f>IF(AND('MAPA DE RIESGOS'!$AP424="Baja",'MAPA DE RIESGOS'!$AR424="Mayor"),CONCATENATE("R",'MAPA DE RIESGOS'!$H424,"C",'MAPA DE RIESGOS'!$AF424),"")</f>
        <v/>
      </c>
      <c r="BY124" s="355" t="str">
        <f>IF(AND('MAPA DE RIESGOS'!$AP425="Baja",'MAPA DE RIESGOS'!$AR425="Mayor"),CONCATENATE("R",'MAPA DE RIESGOS'!$H425,"C",'MAPA DE RIESGOS'!$AF425),"")</f>
        <v/>
      </c>
      <c r="BZ124" s="355" t="str">
        <f>IF(AND('MAPA DE RIESGOS'!$AP426="Baja",'MAPA DE RIESGOS'!$AR426="Mayor"),CONCATENATE("R",'MAPA DE RIESGOS'!$H426,"C",'MAPA DE RIESGOS'!$AF426),"")</f>
        <v/>
      </c>
      <c r="CA124" s="355" t="str">
        <f>IF(AND('MAPA DE RIESGOS'!$AP427="Baja",'MAPA DE RIESGOS'!$AR427="Mayor"),CONCATENATE("R",'MAPA DE RIESGOS'!$H427,"C",'MAPA DE RIESGOS'!$AF427),"")</f>
        <v/>
      </c>
      <c r="CB124" s="355" t="str">
        <f>IF(AND('MAPA DE RIESGOS'!$AP428="Baja",'MAPA DE RIESGOS'!$AR428="Mayor"),CONCATENATE("R",'MAPA DE RIESGOS'!$H428,"C",'MAPA DE RIESGOS'!$AF428),"")</f>
        <v/>
      </c>
      <c r="CC124" s="356" t="str">
        <f>IF(AND('MAPA DE RIESGOS'!$AP429="Baja",'MAPA DE RIESGOS'!$AR429="Mayor"),CONCATENATE("R",'MAPA DE RIESGOS'!$H429,"C",'MAPA DE RIESGOS'!$AF429),"")</f>
        <v/>
      </c>
      <c r="CD124" s="357" t="str">
        <f>IF(AND('MAPA DE RIESGOS'!$AP412="Baja",'MAPA DE RIESGOS'!$AR412="Catastrófico"),CONCATENATE("R",'MAPA DE RIESGOS'!$H412,"C",'MAPA DE RIESGOS'!$AF412),"")</f>
        <v/>
      </c>
      <c r="CE124" s="357" t="str">
        <f>IF(AND('MAPA DE RIESGOS'!$AP413="Baja",'MAPA DE RIESGOS'!$AR413="Catastrófico"),CONCATENATE("R",'MAPA DE RIESGOS'!$H413,"C",'MAPA DE RIESGOS'!$AF413),"")</f>
        <v/>
      </c>
      <c r="CF124" s="357" t="str">
        <f>IF(AND('MAPA DE RIESGOS'!$AP414="Baja",'MAPA DE RIESGOS'!$AR414="Catastrófico"),CONCATENATE("R",'MAPA DE RIESGOS'!$H414,"C",'MAPA DE RIESGOS'!$AF414),"")</f>
        <v/>
      </c>
      <c r="CG124" s="357" t="str">
        <f>IF(AND('MAPA DE RIESGOS'!$AP415="Baja",'MAPA DE RIESGOS'!$AR415="Catastrófico"),CONCATENATE("R",'MAPA DE RIESGOS'!$H415,"C",'MAPA DE RIESGOS'!$AF415),"")</f>
        <v/>
      </c>
      <c r="CH124" s="357" t="str">
        <f>IF(AND('MAPA DE RIESGOS'!$AP416="Baja",'MAPA DE RIESGOS'!$AR416="Catastrófico"),CONCATENATE("R",'MAPA DE RIESGOS'!$H416,"C",'MAPA DE RIESGOS'!$AF416),"")</f>
        <v/>
      </c>
      <c r="CI124" s="357" t="str">
        <f>IF(AND('MAPA DE RIESGOS'!$AP417="Baja",'MAPA DE RIESGOS'!$AR417="Catastrófico"),CONCATENATE("R",'MAPA DE RIESGOS'!$H417,"C",'MAPA DE RIESGOS'!$AF417),"")</f>
        <v/>
      </c>
      <c r="CJ124" s="357" t="str">
        <f>IF(AND('MAPA DE RIESGOS'!$AP418="Baja",'MAPA DE RIESGOS'!$AR418="Catastrófico"),CONCATENATE("R",'MAPA DE RIESGOS'!$H418,"C",'MAPA DE RIESGOS'!$AF418),"")</f>
        <v/>
      </c>
      <c r="CK124" s="357" t="str">
        <f>IF(AND('MAPA DE RIESGOS'!$AP419="Baja",'MAPA DE RIESGOS'!$AR419="Catastrófico"),CONCATENATE("R",'MAPA DE RIESGOS'!$H419,"C",'MAPA DE RIESGOS'!$AF419),"")</f>
        <v/>
      </c>
      <c r="CL124" s="357" t="str">
        <f>IF(AND('MAPA DE RIESGOS'!$AP420="Baja",'MAPA DE RIESGOS'!$AR420="Catastrófico"),CONCATENATE("R",'MAPA DE RIESGOS'!$H420,"C",'MAPA DE RIESGOS'!$AF420),"")</f>
        <v/>
      </c>
      <c r="CM124" s="357" t="str">
        <f>IF(AND('MAPA DE RIESGOS'!$AP421="Baja",'MAPA DE RIESGOS'!$AR421="Catastrófico"),CONCATENATE("R",'MAPA DE RIESGOS'!$H421,"C",'MAPA DE RIESGOS'!$AF421),"")</f>
        <v/>
      </c>
      <c r="CN124" s="357" t="str">
        <f>IF(AND('MAPA DE RIESGOS'!$AP422="Baja",'MAPA DE RIESGOS'!$AR422="Catastrófico"),CONCATENATE("R",'MAPA DE RIESGOS'!$H422,"C",'MAPA DE RIESGOS'!$AF422),"")</f>
        <v/>
      </c>
      <c r="CO124" s="357" t="str">
        <f>IF(AND('MAPA DE RIESGOS'!$AP423="Baja",'MAPA DE RIESGOS'!$AR423="Catastrófico"),CONCATENATE("R",'MAPA DE RIESGOS'!$H423,"C",'MAPA DE RIESGOS'!$AF423),"")</f>
        <v/>
      </c>
      <c r="CP124" s="357" t="str">
        <f>IF(AND('MAPA DE RIESGOS'!$AP424="Baja",'MAPA DE RIESGOS'!$AR424="Catastrófico"),CONCATENATE("R",'MAPA DE RIESGOS'!$H424,"C",'MAPA DE RIESGOS'!$AF424),"")</f>
        <v/>
      </c>
      <c r="CQ124" s="357" t="str">
        <f>IF(AND('MAPA DE RIESGOS'!$AP425="Baja",'MAPA DE RIESGOS'!$AR425="Catastrófico"),CONCATENATE("R",'MAPA DE RIESGOS'!$H425,"C",'MAPA DE RIESGOS'!$AF425),"")</f>
        <v/>
      </c>
      <c r="CR124" s="357" t="str">
        <f>IF(AND('MAPA DE RIESGOS'!$AP426="Baja",'MAPA DE RIESGOS'!$AR426="Catastrófico"),CONCATENATE("R",'MAPA DE RIESGOS'!$H426,"C",'MAPA DE RIESGOS'!$AF426),"")</f>
        <v/>
      </c>
      <c r="CS124" s="357" t="str">
        <f>IF(AND('MAPA DE RIESGOS'!$AP427="Baja",'MAPA DE RIESGOS'!$AR427="Catastrófico"),CONCATENATE("R",'MAPA DE RIESGOS'!$H427,"C",'MAPA DE RIESGOS'!$AF427),"")</f>
        <v/>
      </c>
      <c r="CT124" s="357" t="str">
        <f>IF(AND('MAPA DE RIESGOS'!$AP428="Baja",'MAPA DE RIESGOS'!$AR428="Catastrófico"),CONCATENATE("R",'MAPA DE RIESGOS'!$H428,"C",'MAPA DE RIESGOS'!$AF428),"")</f>
        <v/>
      </c>
      <c r="CU124" s="358" t="str">
        <f>IF(AND('MAPA DE RIESGOS'!$AP429="Baja",'MAPA DE RIESGOS'!$AR429="Catastrófico"),CONCATENATE("R",'MAPA DE RIESGOS'!$H429,"C",'MAPA DE RIESGOS'!$AF429),"")</f>
        <v/>
      </c>
      <c r="CV124" s="67"/>
      <c r="CW124" s="896"/>
      <c r="CX124" s="896"/>
      <c r="CY124" s="896"/>
      <c r="CZ124" s="896"/>
      <c r="DA124" s="896"/>
      <c r="DB124" s="896"/>
    </row>
    <row r="125" spans="2:106" ht="32.5" customHeight="1">
      <c r="B125" s="893"/>
      <c r="C125" s="893"/>
      <c r="D125" s="894"/>
      <c r="E125" s="882"/>
      <c r="F125" s="883"/>
      <c r="G125" s="883"/>
      <c r="H125" s="883"/>
      <c r="I125" s="884"/>
      <c r="J125" s="376" t="str">
        <f>IF(AND('MAPA DE RIESGOS'!$AP430="Baja",'MAPA DE RIESGOS'!$AR430="Leve"),CONCATENATE("R",'MAPA DE RIESGOS'!$H430,"C",'MAPA DE RIESGOS'!$AF430),"")</f>
        <v/>
      </c>
      <c r="K125" s="377" t="str">
        <f>IF(AND('MAPA DE RIESGOS'!$AP431="Baja",'MAPA DE RIESGOS'!$AR431="Leve"),CONCATENATE("R",'MAPA DE RIESGOS'!$H431,"C",'MAPA DE RIESGOS'!$AF431),"")</f>
        <v/>
      </c>
      <c r="L125" s="377" t="str">
        <f>IF(AND('MAPA DE RIESGOS'!$AP432="Baja",'MAPA DE RIESGOS'!$AR432="Leve"),CONCATENATE("R",'MAPA DE RIESGOS'!$H432,"C",'MAPA DE RIESGOS'!$AF432),"")</f>
        <v/>
      </c>
      <c r="M125" s="377" t="str">
        <f>IF(AND('MAPA DE RIESGOS'!$AP433="Baja",'MAPA DE RIESGOS'!$AR433="Leve"),CONCATENATE("R",'MAPA DE RIESGOS'!$H433,"C",'MAPA DE RIESGOS'!$AF433),"")</f>
        <v/>
      </c>
      <c r="N125" s="377" t="str">
        <f>IF(AND('MAPA DE RIESGOS'!$AP434="Baja",'MAPA DE RIESGOS'!$AR434="Leve"),CONCATENATE("R",'MAPA DE RIESGOS'!$H434,"C",'MAPA DE RIESGOS'!$AF434),"")</f>
        <v/>
      </c>
      <c r="O125" s="377" t="str">
        <f>IF(AND('MAPA DE RIESGOS'!$AP435="Baja",'MAPA DE RIESGOS'!$AR435="Leve"),CONCATENATE("R",'MAPA DE RIESGOS'!$H435,"C",'MAPA DE RIESGOS'!$AF435),"")</f>
        <v/>
      </c>
      <c r="P125" s="377" t="str">
        <f>IF(AND('MAPA DE RIESGOS'!$AP436="Baja",'MAPA DE RIESGOS'!$AR436="Leve"),CONCATENATE("R",'MAPA DE RIESGOS'!$H436,"C",'MAPA DE RIESGOS'!$AF436),"")</f>
        <v/>
      </c>
      <c r="Q125" s="377" t="str">
        <f>IF(AND('MAPA DE RIESGOS'!$AP437="Baja",'MAPA DE RIESGOS'!$AR437="Leve"),CONCATENATE("R",'MAPA DE RIESGOS'!$H437,"C",'MAPA DE RIESGOS'!$AF437),"")</f>
        <v/>
      </c>
      <c r="R125" s="377" t="str">
        <f>IF(AND('MAPA DE RIESGOS'!$AP438="Baja",'MAPA DE RIESGOS'!$AR438="Leve"),CONCATENATE("R",'MAPA DE RIESGOS'!$H438,"C",'MAPA DE RIESGOS'!$AF438),"")</f>
        <v/>
      </c>
      <c r="S125" s="377" t="str">
        <f>IF(AND('MAPA DE RIESGOS'!$AP439="Baja",'MAPA DE RIESGOS'!$AR439="Leve"),CONCATENATE("R",'MAPA DE RIESGOS'!$H439,"C",'MAPA DE RIESGOS'!$AF439),"")</f>
        <v/>
      </c>
      <c r="T125" s="377" t="str">
        <f>IF(AND('MAPA DE RIESGOS'!$AP440="Baja",'MAPA DE RIESGOS'!$AR440="Leve"),CONCATENATE("R",'MAPA DE RIESGOS'!$H440,"C",'MAPA DE RIESGOS'!$AF440),"")</f>
        <v/>
      </c>
      <c r="U125" s="377" t="str">
        <f>IF(AND('MAPA DE RIESGOS'!$AP441="Baja",'MAPA DE RIESGOS'!$AR441="Leve"),CONCATENATE("R",'MAPA DE RIESGOS'!$H441,"C",'MAPA DE RIESGOS'!$AF441),"")</f>
        <v/>
      </c>
      <c r="V125" s="377" t="str">
        <f>IF(AND('MAPA DE RIESGOS'!$AP442="Baja",'MAPA DE RIESGOS'!$AR442="Leve"),CONCATENATE("R",'MAPA DE RIESGOS'!$H442,"C",'MAPA DE RIESGOS'!$AF442),"")</f>
        <v/>
      </c>
      <c r="W125" s="377" t="str">
        <f>IF(AND('MAPA DE RIESGOS'!$AP443="Baja",'MAPA DE RIESGOS'!$AR443="Leve"),CONCATENATE("R",'MAPA DE RIESGOS'!$H443,"C",'MAPA DE RIESGOS'!$AF443),"")</f>
        <v/>
      </c>
      <c r="X125" s="377" t="str">
        <f>IF(AND('MAPA DE RIESGOS'!$AP444="Baja",'MAPA DE RIESGOS'!$AR444="Leve"),CONCATENATE("R",'MAPA DE RIESGOS'!$H444,"C",'MAPA DE RIESGOS'!$AF444),"")</f>
        <v/>
      </c>
      <c r="Y125" s="377" t="str">
        <f>IF(AND('MAPA DE RIESGOS'!$AP445="Baja",'MAPA DE RIESGOS'!$AR445="Leve"),CONCATENATE("R",'MAPA DE RIESGOS'!$H445,"C",'MAPA DE RIESGOS'!$AF445),"")</f>
        <v/>
      </c>
      <c r="Z125" s="377" t="str">
        <f>IF(AND('MAPA DE RIESGOS'!$AP446="Baja",'MAPA DE RIESGOS'!$AR446="Leve"),CONCATENATE("R",'MAPA DE RIESGOS'!$H446,"C",'MAPA DE RIESGOS'!$AF446),"")</f>
        <v/>
      </c>
      <c r="AA125" s="378" t="str">
        <f>IF(AND('MAPA DE RIESGOS'!$AP447="Baja",'MAPA DE RIESGOS'!$AR447="Leve"),CONCATENATE("R",'MAPA DE RIESGOS'!$H447,"C",'MAPA DE RIESGOS'!$AF447),"")</f>
        <v/>
      </c>
      <c r="AB125" s="367" t="str">
        <f>IF(AND('MAPA DE RIESGOS'!$AP430="Baja",'MAPA DE RIESGOS'!$AR430="Menor"),CONCATENATE("R",'MAPA DE RIESGOS'!$H430,"C",'MAPA DE RIESGOS'!$AF430),"")</f>
        <v/>
      </c>
      <c r="AC125" s="368" t="str">
        <f>IF(AND('MAPA DE RIESGOS'!$AP431="Baja",'MAPA DE RIESGOS'!$AR431="Menor"),CONCATENATE("R",'MAPA DE RIESGOS'!$H431,"C",'MAPA DE RIESGOS'!$AF431),"")</f>
        <v/>
      </c>
      <c r="AD125" s="368" t="str">
        <f>IF(AND('MAPA DE RIESGOS'!$AP432="Baja",'MAPA DE RIESGOS'!$AR432="Menor"),CONCATENATE("R",'MAPA DE RIESGOS'!$H432,"C",'MAPA DE RIESGOS'!$AF432),"")</f>
        <v/>
      </c>
      <c r="AE125" s="368" t="str">
        <f>IF(AND('MAPA DE RIESGOS'!$AP433="Baja",'MAPA DE RIESGOS'!$AR433="Menor"),CONCATENATE("R",'MAPA DE RIESGOS'!$H433,"C",'MAPA DE RIESGOS'!$AF433),"")</f>
        <v/>
      </c>
      <c r="AF125" s="368" t="str">
        <f>IF(AND('MAPA DE RIESGOS'!$AP434="Baja",'MAPA DE RIESGOS'!$AR434="Menor"),CONCATENATE("R",'MAPA DE RIESGOS'!$H434,"C",'MAPA DE RIESGOS'!$AF434),"")</f>
        <v/>
      </c>
      <c r="AG125" s="368" t="str">
        <f>IF(AND('MAPA DE RIESGOS'!$AP435="Baja",'MAPA DE RIESGOS'!$AR435="Menor"),CONCATENATE("R",'MAPA DE RIESGOS'!$H435,"C",'MAPA DE RIESGOS'!$AF435),"")</f>
        <v/>
      </c>
      <c r="AH125" s="368" t="str">
        <f>IF(AND('MAPA DE RIESGOS'!$AP436="Baja",'MAPA DE RIESGOS'!$AR436="Menor"),CONCATENATE("R",'MAPA DE RIESGOS'!$H436,"C",'MAPA DE RIESGOS'!$AF436),"")</f>
        <v/>
      </c>
      <c r="AI125" s="368" t="str">
        <f>IF(AND('MAPA DE RIESGOS'!$AP437="Baja",'MAPA DE RIESGOS'!$AR437="Menor"),CONCATENATE("R",'MAPA DE RIESGOS'!$H437,"C",'MAPA DE RIESGOS'!$AF437),"")</f>
        <v/>
      </c>
      <c r="AJ125" s="368" t="str">
        <f>IF(AND('MAPA DE RIESGOS'!$AP438="Baja",'MAPA DE RIESGOS'!$AR438="Menor"),CONCATENATE("R",'MAPA DE RIESGOS'!$H438,"C",'MAPA DE RIESGOS'!$AF438),"")</f>
        <v/>
      </c>
      <c r="AK125" s="368" t="str">
        <f>IF(AND('MAPA DE RIESGOS'!$AP439="Baja",'MAPA DE RIESGOS'!$AR439="Menor"),CONCATENATE("R",'MAPA DE RIESGOS'!$H439,"C",'MAPA DE RIESGOS'!$AF439),"")</f>
        <v/>
      </c>
      <c r="AL125" s="368" t="str">
        <f>IF(AND('MAPA DE RIESGOS'!$AP440="Baja",'MAPA DE RIESGOS'!$AR440="Menor"),CONCATENATE("R",'MAPA DE RIESGOS'!$H440,"C",'MAPA DE RIESGOS'!$AF440),"")</f>
        <v/>
      </c>
      <c r="AM125" s="368" t="str">
        <f>IF(AND('MAPA DE RIESGOS'!$AP441="Baja",'MAPA DE RIESGOS'!$AR441="Menor"),CONCATENATE("R",'MAPA DE RIESGOS'!$H441,"C",'MAPA DE RIESGOS'!$AF441),"")</f>
        <v/>
      </c>
      <c r="AN125" s="368" t="str">
        <f>IF(AND('MAPA DE RIESGOS'!$AP442="Baja",'MAPA DE RIESGOS'!$AR442="Menor"),CONCATENATE("R",'MAPA DE RIESGOS'!$H442,"C",'MAPA DE RIESGOS'!$AF442),"")</f>
        <v/>
      </c>
      <c r="AO125" s="368" t="str">
        <f>IF(AND('MAPA DE RIESGOS'!$AP443="Baja",'MAPA DE RIESGOS'!$AR443="Menor"),CONCATENATE("R",'MAPA DE RIESGOS'!$H443,"C",'MAPA DE RIESGOS'!$AF443),"")</f>
        <v/>
      </c>
      <c r="AP125" s="368" t="str">
        <f>IF(AND('MAPA DE RIESGOS'!$AP444="Baja",'MAPA DE RIESGOS'!$AR444="Menor"),CONCATENATE("R",'MAPA DE RIESGOS'!$H444,"C",'MAPA DE RIESGOS'!$AF444),"")</f>
        <v/>
      </c>
      <c r="AQ125" s="368" t="str">
        <f>IF(AND('MAPA DE RIESGOS'!$AP445="Baja",'MAPA DE RIESGOS'!$AR445="Menor"),CONCATENATE("R",'MAPA DE RIESGOS'!$H445,"C",'MAPA DE RIESGOS'!$AF445),"")</f>
        <v/>
      </c>
      <c r="AR125" s="368" t="str">
        <f>IF(AND('MAPA DE RIESGOS'!$AP446="Baja",'MAPA DE RIESGOS'!$AR446="Menor"),CONCATENATE("R",'MAPA DE RIESGOS'!$H446,"C",'MAPA DE RIESGOS'!$AF446),"")</f>
        <v/>
      </c>
      <c r="AS125" s="368" t="str">
        <f>IF(AND('MAPA DE RIESGOS'!$AP447="Baja",'MAPA DE RIESGOS'!$AR447="Menor"),CONCATENATE("R",'MAPA DE RIESGOS'!$H447,"C",'MAPA DE RIESGOS'!$AF447),"")</f>
        <v/>
      </c>
      <c r="AT125" s="367" t="str">
        <f>IF(AND('MAPA DE RIESGOS'!$AP430="Baja",'MAPA DE RIESGOS'!$AR430="Moderado"),CONCATENATE("R",'MAPA DE RIESGOS'!$H430,"C",'MAPA DE RIESGOS'!$AF430),"")</f>
        <v>R70C1</v>
      </c>
      <c r="AU125" s="368" t="str">
        <f>IF(AND('MAPA DE RIESGOS'!$AP431="Baja",'MAPA DE RIESGOS'!$AR431="Moderado"),CONCATENATE("R",'MAPA DE RIESGOS'!$H431,"C",'MAPA DE RIESGOS'!$AF431),"")</f>
        <v/>
      </c>
      <c r="AV125" s="368" t="str">
        <f>IF(AND('MAPA DE RIESGOS'!$AP432="Baja",'MAPA DE RIESGOS'!$AR432="Moderado"),CONCATENATE("R",'MAPA DE RIESGOS'!$H432,"C",'MAPA DE RIESGOS'!$AF432),"")</f>
        <v/>
      </c>
      <c r="AW125" s="368" t="str">
        <f>IF(AND('MAPA DE RIESGOS'!$AP433="Baja",'MAPA DE RIESGOS'!$AR433="Moderado"),CONCATENATE("R",'MAPA DE RIESGOS'!$H433,"C",'MAPA DE RIESGOS'!$AF433),"")</f>
        <v/>
      </c>
      <c r="AX125" s="368" t="str">
        <f>IF(AND('MAPA DE RIESGOS'!$AP434="Baja",'MAPA DE RIESGOS'!$AR434="Moderado"),CONCATENATE("R",'MAPA DE RIESGOS'!$H434,"C",'MAPA DE RIESGOS'!$AF434),"")</f>
        <v/>
      </c>
      <c r="AY125" s="368" t="str">
        <f>IF(AND('MAPA DE RIESGOS'!$AP435="Baja",'MAPA DE RIESGOS'!$AR435="Moderado"),CONCATENATE("R",'MAPA DE RIESGOS'!$H435,"C",'MAPA DE RIESGOS'!$AF435),"")</f>
        <v/>
      </c>
      <c r="AZ125" s="368" t="str">
        <f>IF(AND('MAPA DE RIESGOS'!$AP436="Baja",'MAPA DE RIESGOS'!$AR436="Moderado"),CONCATENATE("R",'MAPA DE RIESGOS'!$H436,"C",'MAPA DE RIESGOS'!$AF436),"")</f>
        <v>R71C1</v>
      </c>
      <c r="BA125" s="368" t="str">
        <f>IF(AND('MAPA DE RIESGOS'!$AP437="Baja",'MAPA DE RIESGOS'!$AR437="Moderado"),CONCATENATE("R",'MAPA DE RIESGOS'!$H437,"C",'MAPA DE RIESGOS'!$AF437),"")</f>
        <v/>
      </c>
      <c r="BB125" s="368" t="str">
        <f>IF(AND('MAPA DE RIESGOS'!$AP438="Baja",'MAPA DE RIESGOS'!$AR438="Moderado"),CONCATENATE("R",'MAPA DE RIESGOS'!$H438,"C",'MAPA DE RIESGOS'!$AF438),"")</f>
        <v/>
      </c>
      <c r="BC125" s="368" t="str">
        <f>IF(AND('MAPA DE RIESGOS'!$AP439="Baja",'MAPA DE RIESGOS'!$AR439="Moderado"),CONCATENATE("R",'MAPA DE RIESGOS'!$H439,"C",'MAPA DE RIESGOS'!$AF439),"")</f>
        <v/>
      </c>
      <c r="BD125" s="368" t="str">
        <f>IF(AND('MAPA DE RIESGOS'!$AP440="Baja",'MAPA DE RIESGOS'!$AR440="Moderado"),CONCATENATE("R",'MAPA DE RIESGOS'!$H440,"C",'MAPA DE RIESGOS'!$AF440),"")</f>
        <v/>
      </c>
      <c r="BE125" s="368" t="str">
        <f>IF(AND('MAPA DE RIESGOS'!$AP441="Baja",'MAPA DE RIESGOS'!$AR441="Moderado"),CONCATENATE("R",'MAPA DE RIESGOS'!$H441,"C",'MAPA DE RIESGOS'!$AF441),"")</f>
        <v/>
      </c>
      <c r="BF125" s="368" t="str">
        <f>IF(AND('MAPA DE RIESGOS'!$AP442="Baja",'MAPA DE RIESGOS'!$AR442="Moderado"),CONCATENATE("R",'MAPA DE RIESGOS'!$H442,"C",'MAPA DE RIESGOS'!$AF442),"")</f>
        <v>R72C1</v>
      </c>
      <c r="BG125" s="368" t="str">
        <f>IF(AND('MAPA DE RIESGOS'!$AP443="Baja",'MAPA DE RIESGOS'!$AR443="Moderado"),CONCATENATE("R",'MAPA DE RIESGOS'!$H443,"C",'MAPA DE RIESGOS'!$AF443),"")</f>
        <v/>
      </c>
      <c r="BH125" s="368" t="str">
        <f>IF(AND('MAPA DE RIESGOS'!$AP444="Baja",'MAPA DE RIESGOS'!$AR444="Moderado"),CONCATENATE("R",'MAPA DE RIESGOS'!$H444,"C",'MAPA DE RIESGOS'!$AF444),"")</f>
        <v/>
      </c>
      <c r="BI125" s="368" t="str">
        <f>IF(AND('MAPA DE RIESGOS'!$AP445="Baja",'MAPA DE RIESGOS'!$AR445="Moderado"),CONCATENATE("R",'MAPA DE RIESGOS'!$H445,"C",'MAPA DE RIESGOS'!$AF445),"")</f>
        <v/>
      </c>
      <c r="BJ125" s="368" t="str">
        <f>IF(AND('MAPA DE RIESGOS'!$AP446="Baja",'MAPA DE RIESGOS'!$AR446="Moderado"),CONCATENATE("R",'MAPA DE RIESGOS'!$H446,"C",'MAPA DE RIESGOS'!$AF446),"")</f>
        <v/>
      </c>
      <c r="BK125" s="369" t="str">
        <f>IF(AND('MAPA DE RIESGOS'!$AP447="Baja",'MAPA DE RIESGOS'!$AR447="Moderado"),CONCATENATE("R",'MAPA DE RIESGOS'!$H447,"C",'MAPA DE RIESGOS'!$AF447),"")</f>
        <v/>
      </c>
      <c r="BL125" s="355" t="str">
        <f>IF(AND('MAPA DE RIESGOS'!$AP430="Baja",'MAPA DE RIESGOS'!$AR430="Mayor"),CONCATENATE("R",'MAPA DE RIESGOS'!$H430,"C",'MAPA DE RIESGOS'!$AF430),"")</f>
        <v/>
      </c>
      <c r="BM125" s="355" t="str">
        <f>IF(AND('MAPA DE RIESGOS'!$AP431="Baja",'MAPA DE RIESGOS'!$AR431="Mayor"),CONCATENATE("R",'MAPA DE RIESGOS'!$H431,"C",'MAPA DE RIESGOS'!$AF431),"")</f>
        <v/>
      </c>
      <c r="BN125" s="355" t="str">
        <f>IF(AND('MAPA DE RIESGOS'!$AP432="Baja",'MAPA DE RIESGOS'!$AR432="Mayor"),CONCATENATE("R",'MAPA DE RIESGOS'!$H432,"C",'MAPA DE RIESGOS'!$AF432),"")</f>
        <v/>
      </c>
      <c r="BO125" s="355" t="str">
        <f>IF(AND('MAPA DE RIESGOS'!$AP433="Baja",'MAPA DE RIESGOS'!$AR433="Mayor"),CONCATENATE("R",'MAPA DE RIESGOS'!$H433,"C",'MAPA DE RIESGOS'!$AF433),"")</f>
        <v/>
      </c>
      <c r="BP125" s="355" t="str">
        <f>IF(AND('MAPA DE RIESGOS'!$AP434="Baja",'MAPA DE RIESGOS'!$AR434="Mayor"),CONCATENATE("R",'MAPA DE RIESGOS'!$H434,"C",'MAPA DE RIESGOS'!$AF434),"")</f>
        <v/>
      </c>
      <c r="BQ125" s="355" t="str">
        <f>IF(AND('MAPA DE RIESGOS'!$AP435="Baja",'MAPA DE RIESGOS'!$AR435="Mayor"),CONCATENATE("R",'MAPA DE RIESGOS'!$H435,"C",'MAPA DE RIESGOS'!$AF435),"")</f>
        <v/>
      </c>
      <c r="BR125" s="355" t="str">
        <f>IF(AND('MAPA DE RIESGOS'!$AP436="Baja",'MAPA DE RIESGOS'!$AR436="Mayor"),CONCATENATE("R",'MAPA DE RIESGOS'!$H436,"C",'MAPA DE RIESGOS'!$AF436),"")</f>
        <v/>
      </c>
      <c r="BS125" s="355" t="str">
        <f>IF(AND('MAPA DE RIESGOS'!$AP437="Baja",'MAPA DE RIESGOS'!$AR437="Mayor"),CONCATENATE("R",'MAPA DE RIESGOS'!$H437,"C",'MAPA DE RIESGOS'!$AF437),"")</f>
        <v/>
      </c>
      <c r="BT125" s="355" t="str">
        <f>IF(AND('MAPA DE RIESGOS'!$AP438="Baja",'MAPA DE RIESGOS'!$AR438="Mayor"),CONCATENATE("R",'MAPA DE RIESGOS'!$H438,"C",'MAPA DE RIESGOS'!$AF438),"")</f>
        <v/>
      </c>
      <c r="BU125" s="355" t="str">
        <f>IF(AND('MAPA DE RIESGOS'!$AP439="Baja",'MAPA DE RIESGOS'!$AR439="Mayor"),CONCATENATE("R",'MAPA DE RIESGOS'!$H439,"C",'MAPA DE RIESGOS'!$AF439),"")</f>
        <v/>
      </c>
      <c r="BV125" s="355" t="str">
        <f>IF(AND('MAPA DE RIESGOS'!$AP440="Baja",'MAPA DE RIESGOS'!$AR440="Mayor"),CONCATENATE("R",'MAPA DE RIESGOS'!$H440,"C",'MAPA DE RIESGOS'!$AF440),"")</f>
        <v/>
      </c>
      <c r="BW125" s="355" t="str">
        <f>IF(AND('MAPA DE RIESGOS'!$AP441="Baja",'MAPA DE RIESGOS'!$AR441="Mayor"),CONCATENATE("R",'MAPA DE RIESGOS'!$H441,"C",'MAPA DE RIESGOS'!$AF441),"")</f>
        <v/>
      </c>
      <c r="BX125" s="355" t="str">
        <f>IF(AND('MAPA DE RIESGOS'!$AP442="Baja",'MAPA DE RIESGOS'!$AR442="Mayor"),CONCATENATE("R",'MAPA DE RIESGOS'!$H442,"C",'MAPA DE RIESGOS'!$AF442),"")</f>
        <v/>
      </c>
      <c r="BY125" s="355" t="str">
        <f>IF(AND('MAPA DE RIESGOS'!$AP443="Baja",'MAPA DE RIESGOS'!$AR443="Mayor"),CONCATENATE("R",'MAPA DE RIESGOS'!$H443,"C",'MAPA DE RIESGOS'!$AF443),"")</f>
        <v/>
      </c>
      <c r="BZ125" s="355" t="str">
        <f>IF(AND('MAPA DE RIESGOS'!$AP444="Baja",'MAPA DE RIESGOS'!$AR444="Mayor"),CONCATENATE("R",'MAPA DE RIESGOS'!$H444,"C",'MAPA DE RIESGOS'!$AF444),"")</f>
        <v/>
      </c>
      <c r="CA125" s="355" t="str">
        <f>IF(AND('MAPA DE RIESGOS'!$AP445="Baja",'MAPA DE RIESGOS'!$AR445="Mayor"),CONCATENATE("R",'MAPA DE RIESGOS'!$H445,"C",'MAPA DE RIESGOS'!$AF445),"")</f>
        <v/>
      </c>
      <c r="CB125" s="355" t="str">
        <f>IF(AND('MAPA DE RIESGOS'!$AP446="Baja",'MAPA DE RIESGOS'!$AR446="Mayor"),CONCATENATE("R",'MAPA DE RIESGOS'!$H446,"C",'MAPA DE RIESGOS'!$AF446),"")</f>
        <v/>
      </c>
      <c r="CC125" s="356" t="str">
        <f>IF(AND('MAPA DE RIESGOS'!$AP447="Baja",'MAPA DE RIESGOS'!$AR447="Mayor"),CONCATENATE("R",'MAPA DE RIESGOS'!$H447,"C",'MAPA DE RIESGOS'!$AF447),"")</f>
        <v/>
      </c>
      <c r="CD125" s="357" t="str">
        <f>IF(AND('MAPA DE RIESGOS'!$AP430="Baja",'MAPA DE RIESGOS'!$AR430="Catastrófico"),CONCATENATE("R",'MAPA DE RIESGOS'!$H430,"C",'MAPA DE RIESGOS'!$AF430),"")</f>
        <v/>
      </c>
      <c r="CE125" s="357" t="str">
        <f>IF(AND('MAPA DE RIESGOS'!$AP431="Baja",'MAPA DE RIESGOS'!$AR431="Catastrófico"),CONCATENATE("R",'MAPA DE RIESGOS'!$H431,"C",'MAPA DE RIESGOS'!$AF431),"")</f>
        <v/>
      </c>
      <c r="CF125" s="357" t="str">
        <f>IF(AND('MAPA DE RIESGOS'!$AP432="Baja",'MAPA DE RIESGOS'!$AR432="Catastrófico"),CONCATENATE("R",'MAPA DE RIESGOS'!$H432,"C",'MAPA DE RIESGOS'!$AF432),"")</f>
        <v/>
      </c>
      <c r="CG125" s="357" t="str">
        <f>IF(AND('MAPA DE RIESGOS'!$AP433="Baja",'MAPA DE RIESGOS'!$AR433="Catastrófico"),CONCATENATE("R",'MAPA DE RIESGOS'!$H433,"C",'MAPA DE RIESGOS'!$AF433),"")</f>
        <v/>
      </c>
      <c r="CH125" s="357" t="str">
        <f>IF(AND('MAPA DE RIESGOS'!$AP434="Baja",'MAPA DE RIESGOS'!$AR434="Catastrófico"),CONCATENATE("R",'MAPA DE RIESGOS'!$H434,"C",'MAPA DE RIESGOS'!$AF434),"")</f>
        <v/>
      </c>
      <c r="CI125" s="357" t="str">
        <f>IF(AND('MAPA DE RIESGOS'!$AP435="Baja",'MAPA DE RIESGOS'!$AR435="Catastrófico"),CONCATENATE("R",'MAPA DE RIESGOS'!$H435,"C",'MAPA DE RIESGOS'!$AF435),"")</f>
        <v/>
      </c>
      <c r="CJ125" s="357" t="str">
        <f>IF(AND('MAPA DE RIESGOS'!$AP436="Baja",'MAPA DE RIESGOS'!$AR436="Catastrófico"),CONCATENATE("R",'MAPA DE RIESGOS'!$H436,"C",'MAPA DE RIESGOS'!$AF436),"")</f>
        <v/>
      </c>
      <c r="CK125" s="357" t="str">
        <f>IF(AND('MAPA DE RIESGOS'!$AP437="Baja",'MAPA DE RIESGOS'!$AR437="Catastrófico"),CONCATENATE("R",'MAPA DE RIESGOS'!$H437,"C",'MAPA DE RIESGOS'!$AF437),"")</f>
        <v/>
      </c>
      <c r="CL125" s="357" t="str">
        <f>IF(AND('MAPA DE RIESGOS'!$AP438="Baja",'MAPA DE RIESGOS'!$AR438="Catastrófico"),CONCATENATE("R",'MAPA DE RIESGOS'!$H438,"C",'MAPA DE RIESGOS'!$AF438),"")</f>
        <v/>
      </c>
      <c r="CM125" s="357" t="str">
        <f>IF(AND('MAPA DE RIESGOS'!$AP439="Baja",'MAPA DE RIESGOS'!$AR439="Catastrófico"),CONCATENATE("R",'MAPA DE RIESGOS'!$H439,"C",'MAPA DE RIESGOS'!$AF439),"")</f>
        <v/>
      </c>
      <c r="CN125" s="357" t="str">
        <f>IF(AND('MAPA DE RIESGOS'!$AP440="Baja",'MAPA DE RIESGOS'!$AR440="Catastrófico"),CONCATENATE("R",'MAPA DE RIESGOS'!$H440,"C",'MAPA DE RIESGOS'!$AF440),"")</f>
        <v/>
      </c>
      <c r="CO125" s="357" t="str">
        <f>IF(AND('MAPA DE RIESGOS'!$AP441="Baja",'MAPA DE RIESGOS'!$AR441="Catastrófico"),CONCATENATE("R",'MAPA DE RIESGOS'!$H441,"C",'MAPA DE RIESGOS'!$AF441),"")</f>
        <v/>
      </c>
      <c r="CP125" s="357" t="str">
        <f>IF(AND('MAPA DE RIESGOS'!$AP442="Baja",'MAPA DE RIESGOS'!$AR442="Catastrófico"),CONCATENATE("R",'MAPA DE RIESGOS'!$H442,"C",'MAPA DE RIESGOS'!$AF442),"")</f>
        <v/>
      </c>
      <c r="CQ125" s="357" t="str">
        <f>IF(AND('MAPA DE RIESGOS'!$AP443="Baja",'MAPA DE RIESGOS'!$AR443="Catastrófico"),CONCATENATE("R",'MAPA DE RIESGOS'!$H443,"C",'MAPA DE RIESGOS'!$AF443),"")</f>
        <v/>
      </c>
      <c r="CR125" s="357" t="str">
        <f>IF(AND('MAPA DE RIESGOS'!$AP444="Baja",'MAPA DE RIESGOS'!$AR444="Catastrófico"),CONCATENATE("R",'MAPA DE RIESGOS'!$H444,"C",'MAPA DE RIESGOS'!$AF444),"")</f>
        <v/>
      </c>
      <c r="CS125" s="357" t="str">
        <f>IF(AND('MAPA DE RIESGOS'!$AP445="Baja",'MAPA DE RIESGOS'!$AR445="Catastrófico"),CONCATENATE("R",'MAPA DE RIESGOS'!$H445,"C",'MAPA DE RIESGOS'!$AF445),"")</f>
        <v/>
      </c>
      <c r="CT125" s="357" t="str">
        <f>IF(AND('MAPA DE RIESGOS'!$AP446="Baja",'MAPA DE RIESGOS'!$AR446="Catastrófico"),CONCATENATE("R",'MAPA DE RIESGOS'!$H446,"C",'MAPA DE RIESGOS'!$AF446),"")</f>
        <v/>
      </c>
      <c r="CU125" s="358" t="str">
        <f>IF(AND('MAPA DE RIESGOS'!$AP447="Baja",'MAPA DE RIESGOS'!$AR447="Catastrófico"),CONCATENATE("R",'MAPA DE RIESGOS'!$H447,"C",'MAPA DE RIESGOS'!$AF447),"")</f>
        <v/>
      </c>
      <c r="CV125" s="67"/>
      <c r="CW125" s="896"/>
      <c r="CX125" s="896"/>
      <c r="CY125" s="896"/>
      <c r="CZ125" s="896"/>
      <c r="DA125" s="896"/>
      <c r="DB125" s="896"/>
    </row>
    <row r="126" spans="2:106" ht="32.5" customHeight="1">
      <c r="B126" s="893"/>
      <c r="C126" s="893"/>
      <c r="D126" s="894"/>
      <c r="E126" s="882"/>
      <c r="F126" s="883"/>
      <c r="G126" s="883"/>
      <c r="H126" s="883"/>
      <c r="I126" s="884"/>
      <c r="J126" s="376" t="str">
        <f>IF(AND('MAPA DE RIESGOS'!$AP448="Baja",'MAPA DE RIESGOS'!$AR448="Leve"),CONCATENATE("R",'MAPA DE RIESGOS'!$H448,"C",'MAPA DE RIESGOS'!$AF448),"")</f>
        <v/>
      </c>
      <c r="K126" s="377" t="str">
        <f>IF(AND('MAPA DE RIESGOS'!$AP449="Baja",'MAPA DE RIESGOS'!$AR449="Leve"),CONCATENATE("R",'MAPA DE RIESGOS'!$H449,"C",'MAPA DE RIESGOS'!$AF449),"")</f>
        <v/>
      </c>
      <c r="L126" s="377" t="str">
        <f>IF(AND('MAPA DE RIESGOS'!$AP450="Baja",'MAPA DE RIESGOS'!$AR450="Leve"),CONCATENATE("R",'MAPA DE RIESGOS'!$H450,"C",'MAPA DE RIESGOS'!$AF450),"")</f>
        <v/>
      </c>
      <c r="M126" s="377" t="str">
        <f>IF(AND('MAPA DE RIESGOS'!$AP451="Baja",'MAPA DE RIESGOS'!$AR451="Leve"),CONCATENATE("R",'MAPA DE RIESGOS'!$H451,"C",'MAPA DE RIESGOS'!$AF451),"")</f>
        <v/>
      </c>
      <c r="N126" s="377" t="str">
        <f>IF(AND('MAPA DE RIESGOS'!$AP452="Baja",'MAPA DE RIESGOS'!$AR452="Leve"),CONCATENATE("R",'MAPA DE RIESGOS'!$H452,"C",'MAPA DE RIESGOS'!$AF452),"")</f>
        <v/>
      </c>
      <c r="O126" s="377" t="str">
        <f>IF(AND('MAPA DE RIESGOS'!$AP453="Baja",'MAPA DE RIESGOS'!$AR453="Leve"),CONCATENATE("R",'MAPA DE RIESGOS'!$H453,"C",'MAPA DE RIESGOS'!$AF453),"")</f>
        <v/>
      </c>
      <c r="P126" s="377" t="str">
        <f>IF(AND('MAPA DE RIESGOS'!$AP454="Baja",'MAPA DE RIESGOS'!$AR454="Leve"),CONCATENATE("R",'MAPA DE RIESGOS'!$H454,"C",'MAPA DE RIESGOS'!$AF454),"")</f>
        <v/>
      </c>
      <c r="Q126" s="377" t="str">
        <f>IF(AND('MAPA DE RIESGOS'!$AP455="Baja",'MAPA DE RIESGOS'!$AR455="Leve"),CONCATENATE("R",'MAPA DE RIESGOS'!$H455,"C",'MAPA DE RIESGOS'!$AF455),"")</f>
        <v/>
      </c>
      <c r="R126" s="377" t="str">
        <f>IF(AND('MAPA DE RIESGOS'!$AP456="Baja",'MAPA DE RIESGOS'!$AR456="Leve"),CONCATENATE("R",'MAPA DE RIESGOS'!$H456,"C",'MAPA DE RIESGOS'!$AF456),"")</f>
        <v/>
      </c>
      <c r="S126" s="377" t="str">
        <f>IF(AND('MAPA DE RIESGOS'!$AP457="Baja",'MAPA DE RIESGOS'!$AR457="Leve"),CONCATENATE("R",'MAPA DE RIESGOS'!$H457,"C",'MAPA DE RIESGOS'!$AF457),"")</f>
        <v/>
      </c>
      <c r="T126" s="377" t="str">
        <f>IF(AND('MAPA DE RIESGOS'!$AP458="Baja",'MAPA DE RIESGOS'!$AR458="Leve"),CONCATENATE("R",'MAPA DE RIESGOS'!$H458,"C",'MAPA DE RIESGOS'!$AF458),"")</f>
        <v/>
      </c>
      <c r="U126" s="377" t="str">
        <f>IF(AND('MAPA DE RIESGOS'!$AP459="Baja",'MAPA DE RIESGOS'!$AR459="Leve"),CONCATENATE("R",'MAPA DE RIESGOS'!$H459,"C",'MAPA DE RIESGOS'!$AF459),"")</f>
        <v/>
      </c>
      <c r="V126" s="377" t="str">
        <f>IF(AND('MAPA DE RIESGOS'!$AP460="Baja",'MAPA DE RIESGOS'!$AR460="Leve"),CONCATENATE("R",'MAPA DE RIESGOS'!$H460,"C",'MAPA DE RIESGOS'!$AF460),"")</f>
        <v/>
      </c>
      <c r="W126" s="377" t="str">
        <f>IF(AND('MAPA DE RIESGOS'!$AP461="Baja",'MAPA DE RIESGOS'!$AR461="Leve"),CONCATENATE("R",'MAPA DE RIESGOS'!$H461,"C",'MAPA DE RIESGOS'!$AF461),"")</f>
        <v/>
      </c>
      <c r="X126" s="377" t="str">
        <f>IF(AND('MAPA DE RIESGOS'!$AP462="Baja",'MAPA DE RIESGOS'!$AR462="Leve"),CONCATENATE("R",'MAPA DE RIESGOS'!$H462,"C",'MAPA DE RIESGOS'!$AF462),"")</f>
        <v/>
      </c>
      <c r="Y126" s="377" t="str">
        <f>IF(AND('MAPA DE RIESGOS'!$AP463="Baja",'MAPA DE RIESGOS'!$AR463="Leve"),CONCATENATE("R",'MAPA DE RIESGOS'!$H463,"C",'MAPA DE RIESGOS'!$AF463),"")</f>
        <v/>
      </c>
      <c r="Z126" s="377" t="str">
        <f>IF(AND('MAPA DE RIESGOS'!$AP464="Baja",'MAPA DE RIESGOS'!$AR464="Leve"),CONCATENATE("R",'MAPA DE RIESGOS'!$H464,"C",'MAPA DE RIESGOS'!$AF464),"")</f>
        <v/>
      </c>
      <c r="AA126" s="378" t="str">
        <f>IF(AND('MAPA DE RIESGOS'!$AP465="Baja",'MAPA DE RIESGOS'!$AR465="Leve"),CONCATENATE("R",'MAPA DE RIESGOS'!$H465,"C",'MAPA DE RIESGOS'!$AF465),"")</f>
        <v/>
      </c>
      <c r="AB126" s="367" t="str">
        <f>IF(AND('MAPA DE RIESGOS'!$AP448="Baja",'MAPA DE RIESGOS'!$AR448="Menor"),CONCATENATE("R",'MAPA DE RIESGOS'!$H448,"C",'MAPA DE RIESGOS'!$AF448),"")</f>
        <v/>
      </c>
      <c r="AC126" s="368" t="str">
        <f>IF(AND('MAPA DE RIESGOS'!$AP449="Baja",'MAPA DE RIESGOS'!$AR449="Menor"),CONCATENATE("R",'MAPA DE RIESGOS'!$H449,"C",'MAPA DE RIESGOS'!$AF449),"")</f>
        <v/>
      </c>
      <c r="AD126" s="368" t="str">
        <f>IF(AND('MAPA DE RIESGOS'!$AP450="Baja",'MAPA DE RIESGOS'!$AR450="Menor"),CONCATENATE("R",'MAPA DE RIESGOS'!$H450,"C",'MAPA DE RIESGOS'!$AF450),"")</f>
        <v/>
      </c>
      <c r="AE126" s="368" t="str">
        <f>IF(AND('MAPA DE RIESGOS'!$AP451="Baja",'MAPA DE RIESGOS'!$AR451="Menor"),CONCATENATE("R",'MAPA DE RIESGOS'!$H451,"C",'MAPA DE RIESGOS'!$AF451),"")</f>
        <v/>
      </c>
      <c r="AF126" s="368" t="str">
        <f>IF(AND('MAPA DE RIESGOS'!$AP452="Baja",'MAPA DE RIESGOS'!$AR452="Menor"),CONCATENATE("R",'MAPA DE RIESGOS'!$H452,"C",'MAPA DE RIESGOS'!$AF452),"")</f>
        <v/>
      </c>
      <c r="AG126" s="368" t="str">
        <f>IF(AND('MAPA DE RIESGOS'!$AP453="Baja",'MAPA DE RIESGOS'!$AR453="Menor"),CONCATENATE("R",'MAPA DE RIESGOS'!$H453,"C",'MAPA DE RIESGOS'!$AF453),"")</f>
        <v/>
      </c>
      <c r="AH126" s="368" t="str">
        <f>IF(AND('MAPA DE RIESGOS'!$AP454="Baja",'MAPA DE RIESGOS'!$AR454="Menor"),CONCATENATE("R",'MAPA DE RIESGOS'!$H454,"C",'MAPA DE RIESGOS'!$AF454),"")</f>
        <v/>
      </c>
      <c r="AI126" s="368" t="str">
        <f>IF(AND('MAPA DE RIESGOS'!$AP455="Baja",'MAPA DE RIESGOS'!$AR455="Menor"),CONCATENATE("R",'MAPA DE RIESGOS'!$H455,"C",'MAPA DE RIESGOS'!$AF455),"")</f>
        <v/>
      </c>
      <c r="AJ126" s="368" t="str">
        <f>IF(AND('MAPA DE RIESGOS'!$AP456="Baja",'MAPA DE RIESGOS'!$AR456="Menor"),CONCATENATE("R",'MAPA DE RIESGOS'!$H456,"C",'MAPA DE RIESGOS'!$AF456),"")</f>
        <v/>
      </c>
      <c r="AK126" s="368" t="str">
        <f>IF(AND('MAPA DE RIESGOS'!$AP457="Baja",'MAPA DE RIESGOS'!$AR457="Menor"),CONCATENATE("R",'MAPA DE RIESGOS'!$H457,"C",'MAPA DE RIESGOS'!$AF457),"")</f>
        <v/>
      </c>
      <c r="AL126" s="368" t="str">
        <f>IF(AND('MAPA DE RIESGOS'!$AP458="Baja",'MAPA DE RIESGOS'!$AR458="Menor"),CONCATENATE("R",'MAPA DE RIESGOS'!$H458,"C",'MAPA DE RIESGOS'!$AF458),"")</f>
        <v/>
      </c>
      <c r="AM126" s="368" t="str">
        <f>IF(AND('MAPA DE RIESGOS'!$AP459="Baja",'MAPA DE RIESGOS'!$AR459="Menor"),CONCATENATE("R",'MAPA DE RIESGOS'!$H459,"C",'MAPA DE RIESGOS'!$AF459),"")</f>
        <v/>
      </c>
      <c r="AN126" s="368" t="str">
        <f>IF(AND('MAPA DE RIESGOS'!$AP460="Baja",'MAPA DE RIESGOS'!$AR460="Menor"),CONCATENATE("R",'MAPA DE RIESGOS'!$H460,"C",'MAPA DE RIESGOS'!$AF460),"")</f>
        <v/>
      </c>
      <c r="AO126" s="368" t="str">
        <f>IF(AND('MAPA DE RIESGOS'!$AP461="Baja",'MAPA DE RIESGOS'!$AR461="Menor"),CONCATENATE("R",'MAPA DE RIESGOS'!$H461,"C",'MAPA DE RIESGOS'!$AF461),"")</f>
        <v/>
      </c>
      <c r="AP126" s="368" t="str">
        <f>IF(AND('MAPA DE RIESGOS'!$AP462="Baja",'MAPA DE RIESGOS'!$AR462="Menor"),CONCATENATE("R",'MAPA DE RIESGOS'!$H462,"C",'MAPA DE RIESGOS'!$AF462),"")</f>
        <v/>
      </c>
      <c r="AQ126" s="368" t="str">
        <f>IF(AND('MAPA DE RIESGOS'!$AP463="Baja",'MAPA DE RIESGOS'!$AR463="Menor"),CONCATENATE("R",'MAPA DE RIESGOS'!$H463,"C",'MAPA DE RIESGOS'!$AF463),"")</f>
        <v/>
      </c>
      <c r="AR126" s="368" t="str">
        <f>IF(AND('MAPA DE RIESGOS'!$AP464="Baja",'MAPA DE RIESGOS'!$AR464="Menor"),CONCATENATE("R",'MAPA DE RIESGOS'!$H464,"C",'MAPA DE RIESGOS'!$AF464),"")</f>
        <v/>
      </c>
      <c r="AS126" s="368" t="str">
        <f>IF(AND('MAPA DE RIESGOS'!$AP465="Baja",'MAPA DE RIESGOS'!$AR465="Menor"),CONCATENATE("R",'MAPA DE RIESGOS'!$H465,"C",'MAPA DE RIESGOS'!$AF465),"")</f>
        <v/>
      </c>
      <c r="AT126" s="367" t="str">
        <f>IF(AND('MAPA DE RIESGOS'!$AP448="Baja",'MAPA DE RIESGOS'!$AR448="Moderado"),CONCATENATE("R",'MAPA DE RIESGOS'!$H448,"C",'MAPA DE RIESGOS'!$AF448),"")</f>
        <v/>
      </c>
      <c r="AU126" s="368" t="str">
        <f>IF(AND('MAPA DE RIESGOS'!$AP449="Baja",'MAPA DE RIESGOS'!$AR449="Moderado"),CONCATENATE("R",'MAPA DE RIESGOS'!$H449,"C",'MAPA DE RIESGOS'!$AF449),"")</f>
        <v/>
      </c>
      <c r="AV126" s="368" t="str">
        <f>IF(AND('MAPA DE RIESGOS'!$AP450="Baja",'MAPA DE RIESGOS'!$AR450="Moderado"),CONCATENATE("R",'MAPA DE RIESGOS'!$H450,"C",'MAPA DE RIESGOS'!$AF450),"")</f>
        <v/>
      </c>
      <c r="AW126" s="368" t="str">
        <f>IF(AND('MAPA DE RIESGOS'!$AP451="Baja",'MAPA DE RIESGOS'!$AR451="Moderado"),CONCATENATE("R",'MAPA DE RIESGOS'!$H451,"C",'MAPA DE RIESGOS'!$AF451),"")</f>
        <v/>
      </c>
      <c r="AX126" s="368" t="str">
        <f>IF(AND('MAPA DE RIESGOS'!$AP452="Baja",'MAPA DE RIESGOS'!$AR452="Moderado"),CONCATENATE("R",'MAPA DE RIESGOS'!$H452,"C",'MAPA DE RIESGOS'!$AF452),"")</f>
        <v/>
      </c>
      <c r="AY126" s="368" t="str">
        <f>IF(AND('MAPA DE RIESGOS'!$AP453="Baja",'MAPA DE RIESGOS'!$AR453="Moderado"),CONCATENATE("R",'MAPA DE RIESGOS'!$H453,"C",'MAPA DE RIESGOS'!$AF453),"")</f>
        <v/>
      </c>
      <c r="AZ126" s="368" t="str">
        <f>IF(AND('MAPA DE RIESGOS'!$AP454="Baja",'MAPA DE RIESGOS'!$AR454="Moderado"),CONCATENATE("R",'MAPA DE RIESGOS'!$H454,"C",'MAPA DE RIESGOS'!$AF454),"")</f>
        <v/>
      </c>
      <c r="BA126" s="368" t="str">
        <f>IF(AND('MAPA DE RIESGOS'!$AP455="Baja",'MAPA DE RIESGOS'!$AR455="Moderado"),CONCATENATE("R",'MAPA DE RIESGOS'!$H455,"C",'MAPA DE RIESGOS'!$AF455),"")</f>
        <v/>
      </c>
      <c r="BB126" s="368" t="str">
        <f>IF(AND('MAPA DE RIESGOS'!$AP456="Baja",'MAPA DE RIESGOS'!$AR456="Moderado"),CONCATENATE("R",'MAPA DE RIESGOS'!$H456,"C",'MAPA DE RIESGOS'!$AF456),"")</f>
        <v/>
      </c>
      <c r="BC126" s="368" t="str">
        <f>IF(AND('MAPA DE RIESGOS'!$AP457="Baja",'MAPA DE RIESGOS'!$AR457="Moderado"),CONCATENATE("R",'MAPA DE RIESGOS'!$H457,"C",'MAPA DE RIESGOS'!$AF457),"")</f>
        <v/>
      </c>
      <c r="BD126" s="368" t="str">
        <f>IF(AND('MAPA DE RIESGOS'!$AP458="Baja",'MAPA DE RIESGOS'!$AR458="Moderado"),CONCATENATE("R",'MAPA DE RIESGOS'!$H458,"C",'MAPA DE RIESGOS'!$AF458),"")</f>
        <v/>
      </c>
      <c r="BE126" s="368" t="str">
        <f>IF(AND('MAPA DE RIESGOS'!$AP459="Baja",'MAPA DE RIESGOS'!$AR459="Moderado"),CONCATENATE("R",'MAPA DE RIESGOS'!$H459,"C",'MAPA DE RIESGOS'!$AF459),"")</f>
        <v/>
      </c>
      <c r="BF126" s="368" t="str">
        <f>IF(AND('MAPA DE RIESGOS'!$AP460="Baja",'MAPA DE RIESGOS'!$AR460="Moderado"),CONCATENATE("R",'MAPA DE RIESGOS'!$H460,"C",'MAPA DE RIESGOS'!$AF460),"")</f>
        <v>R75C1</v>
      </c>
      <c r="BG126" s="368" t="str">
        <f>IF(AND('MAPA DE RIESGOS'!$AP461="Baja",'MAPA DE RIESGOS'!$AR461="Moderado"),CONCATENATE("R",'MAPA DE RIESGOS'!$H461,"C",'MAPA DE RIESGOS'!$AF461),"")</f>
        <v/>
      </c>
      <c r="BH126" s="368" t="str">
        <f>IF(AND('MAPA DE RIESGOS'!$AP462="Baja",'MAPA DE RIESGOS'!$AR462="Moderado"),CONCATENATE("R",'MAPA DE RIESGOS'!$H462,"C",'MAPA DE RIESGOS'!$AF462),"")</f>
        <v/>
      </c>
      <c r="BI126" s="368" t="str">
        <f>IF(AND('MAPA DE RIESGOS'!$AP463="Baja",'MAPA DE RIESGOS'!$AR463="Moderado"),CONCATENATE("R",'MAPA DE RIESGOS'!$H463,"C",'MAPA DE RIESGOS'!$AF463),"")</f>
        <v/>
      </c>
      <c r="BJ126" s="368" t="str">
        <f>IF(AND('MAPA DE RIESGOS'!$AP464="Baja",'MAPA DE RIESGOS'!$AR464="Moderado"),CONCATENATE("R",'MAPA DE RIESGOS'!$H464,"C",'MAPA DE RIESGOS'!$AF464),"")</f>
        <v/>
      </c>
      <c r="BK126" s="369" t="str">
        <f>IF(AND('MAPA DE RIESGOS'!$AP465="Baja",'MAPA DE RIESGOS'!$AR465="Moderado"),CONCATENATE("R",'MAPA DE RIESGOS'!$H465,"C",'MAPA DE RIESGOS'!$AF465),"")</f>
        <v/>
      </c>
      <c r="BL126" s="355" t="str">
        <f>IF(AND('MAPA DE RIESGOS'!$AP448="Baja",'MAPA DE RIESGOS'!$AR448="Mayor"),CONCATENATE("R",'MAPA DE RIESGOS'!$H448,"C",'MAPA DE RIESGOS'!$AF448),"")</f>
        <v/>
      </c>
      <c r="BM126" s="355" t="str">
        <f>IF(AND('MAPA DE RIESGOS'!$AP449="Baja",'MAPA DE RIESGOS'!$AR449="Mayor"),CONCATENATE("R",'MAPA DE RIESGOS'!$H449,"C",'MAPA DE RIESGOS'!$AF449),"")</f>
        <v/>
      </c>
      <c r="BN126" s="355" t="str">
        <f>IF(AND('MAPA DE RIESGOS'!$AP450="Baja",'MAPA DE RIESGOS'!$AR450="Mayor"),CONCATENATE("R",'MAPA DE RIESGOS'!$H450,"C",'MAPA DE RIESGOS'!$AF450),"")</f>
        <v/>
      </c>
      <c r="BO126" s="355" t="str">
        <f>IF(AND('MAPA DE RIESGOS'!$AP451="Baja",'MAPA DE RIESGOS'!$AR451="Mayor"),CONCATENATE("R",'MAPA DE RIESGOS'!$H451,"C",'MAPA DE RIESGOS'!$AF451),"")</f>
        <v/>
      </c>
      <c r="BP126" s="355" t="str">
        <f>IF(AND('MAPA DE RIESGOS'!$AP452="Baja",'MAPA DE RIESGOS'!$AR452="Mayor"),CONCATENATE("R",'MAPA DE RIESGOS'!$H452,"C",'MAPA DE RIESGOS'!$AF452),"")</f>
        <v/>
      </c>
      <c r="BQ126" s="355" t="str">
        <f>IF(AND('MAPA DE RIESGOS'!$AP453="Baja",'MAPA DE RIESGOS'!$AR453="Mayor"),CONCATENATE("R",'MAPA DE RIESGOS'!$H453,"C",'MAPA DE RIESGOS'!$AF453),"")</f>
        <v/>
      </c>
      <c r="BR126" s="355" t="str">
        <f>IF(AND('MAPA DE RIESGOS'!$AP454="Baja",'MAPA DE RIESGOS'!$AR454="Mayor"),CONCATENATE("R",'MAPA DE RIESGOS'!$H454,"C",'MAPA DE RIESGOS'!$AF454),"")</f>
        <v/>
      </c>
      <c r="BS126" s="355" t="str">
        <f>IF(AND('MAPA DE RIESGOS'!$AP455="Baja",'MAPA DE RIESGOS'!$AR455="Mayor"),CONCATENATE("R",'MAPA DE RIESGOS'!$H455,"C",'MAPA DE RIESGOS'!$AF455),"")</f>
        <v/>
      </c>
      <c r="BT126" s="355" t="str">
        <f>IF(AND('MAPA DE RIESGOS'!$AP456="Baja",'MAPA DE RIESGOS'!$AR456="Mayor"),CONCATENATE("R",'MAPA DE RIESGOS'!$H456,"C",'MAPA DE RIESGOS'!$AF456),"")</f>
        <v/>
      </c>
      <c r="BU126" s="355" t="str">
        <f>IF(AND('MAPA DE RIESGOS'!$AP457="Baja",'MAPA DE RIESGOS'!$AR457="Mayor"),CONCATENATE("R",'MAPA DE RIESGOS'!$H457,"C",'MAPA DE RIESGOS'!$AF457),"")</f>
        <v/>
      </c>
      <c r="BV126" s="355" t="str">
        <f>IF(AND('MAPA DE RIESGOS'!$AP458="Baja",'MAPA DE RIESGOS'!$AR458="Mayor"),CONCATENATE("R",'MAPA DE RIESGOS'!$H458,"C",'MAPA DE RIESGOS'!$AF458),"")</f>
        <v/>
      </c>
      <c r="BW126" s="355" t="str">
        <f>IF(AND('MAPA DE RIESGOS'!$AP459="Baja",'MAPA DE RIESGOS'!$AR459="Mayor"),CONCATENATE("R",'MAPA DE RIESGOS'!$H459,"C",'MAPA DE RIESGOS'!$AF459),"")</f>
        <v/>
      </c>
      <c r="BX126" s="355" t="str">
        <f>IF(AND('MAPA DE RIESGOS'!$AP460="Baja",'MAPA DE RIESGOS'!$AR460="Mayor"),CONCATENATE("R",'MAPA DE RIESGOS'!$H460,"C",'MAPA DE RIESGOS'!$AF460),"")</f>
        <v/>
      </c>
      <c r="BY126" s="355" t="str">
        <f>IF(AND('MAPA DE RIESGOS'!$AP461="Baja",'MAPA DE RIESGOS'!$AR461="Mayor"),CONCATENATE("R",'MAPA DE RIESGOS'!$H461,"C",'MAPA DE RIESGOS'!$AF461),"")</f>
        <v/>
      </c>
      <c r="BZ126" s="355" t="str">
        <f>IF(AND('MAPA DE RIESGOS'!$AP462="Baja",'MAPA DE RIESGOS'!$AR462="Mayor"),CONCATENATE("R",'MAPA DE RIESGOS'!$H462,"C",'MAPA DE RIESGOS'!$AF462),"")</f>
        <v/>
      </c>
      <c r="CA126" s="355" t="str">
        <f>IF(AND('MAPA DE RIESGOS'!$AP463="Baja",'MAPA DE RIESGOS'!$AR463="Mayor"),CONCATENATE("R",'MAPA DE RIESGOS'!$H463,"C",'MAPA DE RIESGOS'!$AF463),"")</f>
        <v/>
      </c>
      <c r="CB126" s="355" t="str">
        <f>IF(AND('MAPA DE RIESGOS'!$AP464="Baja",'MAPA DE RIESGOS'!$AR464="Mayor"),CONCATENATE("R",'MAPA DE RIESGOS'!$H464,"C",'MAPA DE RIESGOS'!$AF464),"")</f>
        <v/>
      </c>
      <c r="CC126" s="356" t="str">
        <f>IF(AND('MAPA DE RIESGOS'!$AP465="Baja",'MAPA DE RIESGOS'!$AR465="Mayor"),CONCATENATE("R",'MAPA DE RIESGOS'!$H465,"C",'MAPA DE RIESGOS'!$AF465),"")</f>
        <v/>
      </c>
      <c r="CD126" s="357" t="str">
        <f>IF(AND('MAPA DE RIESGOS'!$AP448="Baja",'MAPA DE RIESGOS'!$AR448="Catastrófico"),CONCATENATE("R",'MAPA DE RIESGOS'!$H448,"C",'MAPA DE RIESGOS'!$AF448),"")</f>
        <v/>
      </c>
      <c r="CE126" s="357" t="str">
        <f>IF(AND('MAPA DE RIESGOS'!$AP449="Baja",'MAPA DE RIESGOS'!$AR449="Catastrófico"),CONCATENATE("R",'MAPA DE RIESGOS'!$H449,"C",'MAPA DE RIESGOS'!$AF449),"")</f>
        <v/>
      </c>
      <c r="CF126" s="357" t="str">
        <f>IF(AND('MAPA DE RIESGOS'!$AP450="Baja",'MAPA DE RIESGOS'!$AR450="Catastrófico"),CONCATENATE("R",'MAPA DE RIESGOS'!$H450,"C",'MAPA DE RIESGOS'!$AF450),"")</f>
        <v/>
      </c>
      <c r="CG126" s="357" t="str">
        <f>IF(AND('MAPA DE RIESGOS'!$AP451="Baja",'MAPA DE RIESGOS'!$AR451="Catastrófico"),CONCATENATE("R",'MAPA DE RIESGOS'!$H451,"C",'MAPA DE RIESGOS'!$AF451),"")</f>
        <v/>
      </c>
      <c r="CH126" s="357" t="str">
        <f>IF(AND('MAPA DE RIESGOS'!$AP452="Baja",'MAPA DE RIESGOS'!$AR452="Catastrófico"),CONCATENATE("R",'MAPA DE RIESGOS'!$H452,"C",'MAPA DE RIESGOS'!$AF452),"")</f>
        <v/>
      </c>
      <c r="CI126" s="357" t="str">
        <f>IF(AND('MAPA DE RIESGOS'!$AP453="Baja",'MAPA DE RIESGOS'!$AR453="Catastrófico"),CONCATENATE("R",'MAPA DE RIESGOS'!$H453,"C",'MAPA DE RIESGOS'!$AF453),"")</f>
        <v/>
      </c>
      <c r="CJ126" s="357" t="str">
        <f>IF(AND('MAPA DE RIESGOS'!$AP454="Baja",'MAPA DE RIESGOS'!$AR454="Catastrófico"),CONCATENATE("R",'MAPA DE RIESGOS'!$H454,"C",'MAPA DE RIESGOS'!$AF454),"")</f>
        <v/>
      </c>
      <c r="CK126" s="357" t="str">
        <f>IF(AND('MAPA DE RIESGOS'!$AP455="Baja",'MAPA DE RIESGOS'!$AR455="Catastrófico"),CONCATENATE("R",'MAPA DE RIESGOS'!$H455,"C",'MAPA DE RIESGOS'!$AF455),"")</f>
        <v/>
      </c>
      <c r="CL126" s="357" t="str">
        <f>IF(AND('MAPA DE RIESGOS'!$AP456="Baja",'MAPA DE RIESGOS'!$AR456="Catastrófico"),CONCATENATE("R",'MAPA DE RIESGOS'!$H456,"C",'MAPA DE RIESGOS'!$AF456),"")</f>
        <v/>
      </c>
      <c r="CM126" s="357" t="str">
        <f>IF(AND('MAPA DE RIESGOS'!$AP457="Baja",'MAPA DE RIESGOS'!$AR457="Catastrófico"),CONCATENATE("R",'MAPA DE RIESGOS'!$H457,"C",'MAPA DE RIESGOS'!$AF457),"")</f>
        <v/>
      </c>
      <c r="CN126" s="357" t="str">
        <f>IF(AND('MAPA DE RIESGOS'!$AP458="Baja",'MAPA DE RIESGOS'!$AR458="Catastrófico"),CONCATENATE("R",'MAPA DE RIESGOS'!$H458,"C",'MAPA DE RIESGOS'!$AF458),"")</f>
        <v/>
      </c>
      <c r="CO126" s="357" t="str">
        <f>IF(AND('MAPA DE RIESGOS'!$AP459="Baja",'MAPA DE RIESGOS'!$AR459="Catastrófico"),CONCATENATE("R",'MAPA DE RIESGOS'!$H459,"C",'MAPA DE RIESGOS'!$AF459),"")</f>
        <v/>
      </c>
      <c r="CP126" s="357" t="str">
        <f>IF(AND('MAPA DE RIESGOS'!$AP460="Baja",'MAPA DE RIESGOS'!$AR460="Catastrófico"),CONCATENATE("R",'MAPA DE RIESGOS'!$H460,"C",'MAPA DE RIESGOS'!$AF460),"")</f>
        <v/>
      </c>
      <c r="CQ126" s="357" t="str">
        <f>IF(AND('MAPA DE RIESGOS'!$AP461="Baja",'MAPA DE RIESGOS'!$AR461="Catastrófico"),CONCATENATE("R",'MAPA DE RIESGOS'!$H461,"C",'MAPA DE RIESGOS'!$AF461),"")</f>
        <v/>
      </c>
      <c r="CR126" s="357" t="str">
        <f>IF(AND('MAPA DE RIESGOS'!$AP462="Baja",'MAPA DE RIESGOS'!$AR462="Catastrófico"),CONCATENATE("R",'MAPA DE RIESGOS'!$H462,"C",'MAPA DE RIESGOS'!$AF462),"")</f>
        <v/>
      </c>
      <c r="CS126" s="357" t="str">
        <f>IF(AND('MAPA DE RIESGOS'!$AP463="Baja",'MAPA DE RIESGOS'!$AR463="Catastrófico"),CONCATENATE("R",'MAPA DE RIESGOS'!$H463,"C",'MAPA DE RIESGOS'!$AF463),"")</f>
        <v/>
      </c>
      <c r="CT126" s="357" t="str">
        <f>IF(AND('MAPA DE RIESGOS'!$AP464="Baja",'MAPA DE RIESGOS'!$AR464="Catastrófico"),CONCATENATE("R",'MAPA DE RIESGOS'!$H464,"C",'MAPA DE RIESGOS'!$AF464),"")</f>
        <v/>
      </c>
      <c r="CU126" s="358" t="str">
        <f>IF(AND('MAPA DE RIESGOS'!$AP465="Baja",'MAPA DE RIESGOS'!$AR465="Catastrófico"),CONCATENATE("R",'MAPA DE RIESGOS'!$H465,"C",'MAPA DE RIESGOS'!$AF465),"")</f>
        <v/>
      </c>
      <c r="CV126" s="67"/>
      <c r="CW126" s="896"/>
      <c r="CX126" s="896"/>
      <c r="CY126" s="896"/>
      <c r="CZ126" s="896"/>
      <c r="DA126" s="896"/>
      <c r="DB126" s="896"/>
    </row>
    <row r="127" spans="2:106" ht="32.5" customHeight="1">
      <c r="B127" s="893"/>
      <c r="C127" s="893"/>
      <c r="D127" s="894"/>
      <c r="E127" s="882"/>
      <c r="F127" s="883"/>
      <c r="G127" s="883"/>
      <c r="H127" s="883"/>
      <c r="I127" s="884"/>
      <c r="J127" s="376" t="str">
        <f>IF(AND('MAPA DE RIESGOS'!$AP466="Baja",'MAPA DE RIESGOS'!$AR466="Leve"),CONCATENATE("R",'MAPA DE RIESGOS'!$H466,"C",'MAPA DE RIESGOS'!$AF466),"")</f>
        <v/>
      </c>
      <c r="K127" s="377" t="str">
        <f>IF(AND('MAPA DE RIESGOS'!$AP467="Baja",'MAPA DE RIESGOS'!$AR467="Leve"),CONCATENATE("R",'MAPA DE RIESGOS'!$H467,"C",'MAPA DE RIESGOS'!$AF467),"")</f>
        <v/>
      </c>
      <c r="L127" s="377" t="str">
        <f>IF(AND('MAPA DE RIESGOS'!$AP468="Baja",'MAPA DE RIESGOS'!$AR468="Leve"),CONCATENATE("R",'MAPA DE RIESGOS'!$H468,"C",'MAPA DE RIESGOS'!$AF468),"")</f>
        <v/>
      </c>
      <c r="M127" s="377" t="str">
        <f>IF(AND('MAPA DE RIESGOS'!$AP469="Baja",'MAPA DE RIESGOS'!$AR469="Leve"),CONCATENATE("R",'MAPA DE RIESGOS'!$H469,"C",'MAPA DE RIESGOS'!$AF469),"")</f>
        <v/>
      </c>
      <c r="N127" s="377" t="str">
        <f>IF(AND('MAPA DE RIESGOS'!$AP470="Baja",'MAPA DE RIESGOS'!$AR470="Leve"),CONCATENATE("R",'MAPA DE RIESGOS'!$H470,"C",'MAPA DE RIESGOS'!$AF470),"")</f>
        <v/>
      </c>
      <c r="O127" s="377" t="str">
        <f>IF(AND('MAPA DE RIESGOS'!$AP471="Baja",'MAPA DE RIESGOS'!$AR471="Leve"),CONCATENATE("R",'MAPA DE RIESGOS'!$H471,"C",'MAPA DE RIESGOS'!$AF471),"")</f>
        <v/>
      </c>
      <c r="P127" s="377" t="str">
        <f>IF(AND('MAPA DE RIESGOS'!$AP472="Baja",'MAPA DE RIESGOS'!$AR472="Leve"),CONCATENATE("R",'MAPA DE RIESGOS'!$H472,"C",'MAPA DE RIESGOS'!$AF472),"")</f>
        <v/>
      </c>
      <c r="Q127" s="377" t="str">
        <f>IF(AND('MAPA DE RIESGOS'!$AP473="Baja",'MAPA DE RIESGOS'!$AR473="Leve"),CONCATENATE("R",'MAPA DE RIESGOS'!$H473,"C",'MAPA DE RIESGOS'!$AF473),"")</f>
        <v/>
      </c>
      <c r="R127" s="377" t="str">
        <f>IF(AND('MAPA DE RIESGOS'!$AP474="Baja",'MAPA DE RIESGOS'!$AR474="Leve"),CONCATENATE("R",'MAPA DE RIESGOS'!$H474,"C",'MAPA DE RIESGOS'!$AF474),"")</f>
        <v/>
      </c>
      <c r="S127" s="377" t="str">
        <f>IF(AND('MAPA DE RIESGOS'!$AP475="Baja",'MAPA DE RIESGOS'!$AR475="Leve"),CONCATENATE("R",'MAPA DE RIESGOS'!$H475,"C",'MAPA DE RIESGOS'!$AF475),"")</f>
        <v/>
      </c>
      <c r="T127" s="377" t="str">
        <f>IF(AND('MAPA DE RIESGOS'!$AP476="Baja",'MAPA DE RIESGOS'!$AR476="Leve"),CONCATENATE("R",'MAPA DE RIESGOS'!$H476,"C",'MAPA DE RIESGOS'!$AF476),"")</f>
        <v/>
      </c>
      <c r="U127" s="377" t="str">
        <f>IF(AND('MAPA DE RIESGOS'!$AP477="Baja",'MAPA DE RIESGOS'!$AR477="Leve"),CONCATENATE("R",'MAPA DE RIESGOS'!$H477,"C",'MAPA DE RIESGOS'!$AF477),"")</f>
        <v/>
      </c>
      <c r="V127" s="377" t="str">
        <f>IF(AND('MAPA DE RIESGOS'!$AP478="Baja",'MAPA DE RIESGOS'!$AR478="Leve"),CONCATENATE("R",'MAPA DE RIESGOS'!$H478,"C",'MAPA DE RIESGOS'!$AF478),"")</f>
        <v/>
      </c>
      <c r="W127" s="377" t="str">
        <f>IF(AND('MAPA DE RIESGOS'!$AP479="Baja",'MAPA DE RIESGOS'!$AR479="Leve"),CONCATENATE("R",'MAPA DE RIESGOS'!$H479,"C",'MAPA DE RIESGOS'!$AF479),"")</f>
        <v/>
      </c>
      <c r="X127" s="377" t="str">
        <f>IF(AND('MAPA DE RIESGOS'!$AP480="Baja",'MAPA DE RIESGOS'!$AR480="Leve"),CONCATENATE("R",'MAPA DE RIESGOS'!$H480,"C",'MAPA DE RIESGOS'!$AF480),"")</f>
        <v/>
      </c>
      <c r="Y127" s="377" t="str">
        <f>IF(AND('MAPA DE RIESGOS'!$AP481="Baja",'MAPA DE RIESGOS'!$AR481="Leve"),CONCATENATE("R",'MAPA DE RIESGOS'!$H481,"C",'MAPA DE RIESGOS'!$AF481),"")</f>
        <v/>
      </c>
      <c r="Z127" s="377" t="str">
        <f>IF(AND('MAPA DE RIESGOS'!$AP482="Baja",'MAPA DE RIESGOS'!$AR482="Leve"),CONCATENATE("R",'MAPA DE RIESGOS'!$H482,"C",'MAPA DE RIESGOS'!$AF482),"")</f>
        <v/>
      </c>
      <c r="AA127" s="378" t="str">
        <f>IF(AND('MAPA DE RIESGOS'!$AP483="Baja",'MAPA DE RIESGOS'!$AR483="Leve"),CONCATENATE("R",'MAPA DE RIESGOS'!$H483,"C",'MAPA DE RIESGOS'!$AF483),"")</f>
        <v/>
      </c>
      <c r="AB127" s="367" t="str">
        <f>IF(AND('MAPA DE RIESGOS'!$AP466="Baja",'MAPA DE RIESGOS'!$AR466="Menor"),CONCATENATE("R",'MAPA DE RIESGOS'!$H466,"C",'MAPA DE RIESGOS'!$AF466),"")</f>
        <v/>
      </c>
      <c r="AC127" s="368" t="str">
        <f>IF(AND('MAPA DE RIESGOS'!$AP467="Baja",'MAPA DE RIESGOS'!$AR467="Menor"),CONCATENATE("R",'MAPA DE RIESGOS'!$H467,"C",'MAPA DE RIESGOS'!$AF467),"")</f>
        <v/>
      </c>
      <c r="AD127" s="368" t="str">
        <f>IF(AND('MAPA DE RIESGOS'!$AP468="Baja",'MAPA DE RIESGOS'!$AR468="Menor"),CONCATENATE("R",'MAPA DE RIESGOS'!$H468,"C",'MAPA DE RIESGOS'!$AF468),"")</f>
        <v/>
      </c>
      <c r="AE127" s="368" t="str">
        <f>IF(AND('MAPA DE RIESGOS'!$AP469="Baja",'MAPA DE RIESGOS'!$AR469="Menor"),CONCATENATE("R",'MAPA DE RIESGOS'!$H469,"C",'MAPA DE RIESGOS'!$AF469),"")</f>
        <v/>
      </c>
      <c r="AF127" s="368" t="str">
        <f>IF(AND('MAPA DE RIESGOS'!$AP470="Baja",'MAPA DE RIESGOS'!$AR470="Menor"),CONCATENATE("R",'MAPA DE RIESGOS'!$H470,"C",'MAPA DE RIESGOS'!$AF470),"")</f>
        <v/>
      </c>
      <c r="AG127" s="368" t="str">
        <f>IF(AND('MAPA DE RIESGOS'!$AP471="Baja",'MAPA DE RIESGOS'!$AR471="Menor"),CONCATENATE("R",'MAPA DE RIESGOS'!$H471,"C",'MAPA DE RIESGOS'!$AF471),"")</f>
        <v/>
      </c>
      <c r="AH127" s="368" t="str">
        <f>IF(AND('MAPA DE RIESGOS'!$AP472="Baja",'MAPA DE RIESGOS'!$AR472="Menor"),CONCATENATE("R",'MAPA DE RIESGOS'!$H472,"C",'MAPA DE RIESGOS'!$AF472),"")</f>
        <v/>
      </c>
      <c r="AI127" s="368" t="str">
        <f>IF(AND('MAPA DE RIESGOS'!$AP473="Baja",'MAPA DE RIESGOS'!$AR473="Menor"),CONCATENATE("R",'MAPA DE RIESGOS'!$H473,"C",'MAPA DE RIESGOS'!$AF473),"")</f>
        <v/>
      </c>
      <c r="AJ127" s="368" t="str">
        <f>IF(AND('MAPA DE RIESGOS'!$AP474="Baja",'MAPA DE RIESGOS'!$AR474="Menor"),CONCATENATE("R",'MAPA DE RIESGOS'!$H474,"C",'MAPA DE RIESGOS'!$AF474),"")</f>
        <v/>
      </c>
      <c r="AK127" s="368" t="str">
        <f>IF(AND('MAPA DE RIESGOS'!$AP475="Baja",'MAPA DE RIESGOS'!$AR475="Menor"),CONCATENATE("R",'MAPA DE RIESGOS'!$H475,"C",'MAPA DE RIESGOS'!$AF475),"")</f>
        <v/>
      </c>
      <c r="AL127" s="368" t="str">
        <f>IF(AND('MAPA DE RIESGOS'!$AP476="Baja",'MAPA DE RIESGOS'!$AR476="Menor"),CONCATENATE("R",'MAPA DE RIESGOS'!$H476,"C",'MAPA DE RIESGOS'!$AF476),"")</f>
        <v/>
      </c>
      <c r="AM127" s="368" t="str">
        <f>IF(AND('MAPA DE RIESGOS'!$AP477="Baja",'MAPA DE RIESGOS'!$AR477="Menor"),CONCATENATE("R",'MAPA DE RIESGOS'!$H477,"C",'MAPA DE RIESGOS'!$AF477),"")</f>
        <v/>
      </c>
      <c r="AN127" s="368" t="str">
        <f>IF(AND('MAPA DE RIESGOS'!$AP478="Baja",'MAPA DE RIESGOS'!$AR478="Menor"),CONCATENATE("R",'MAPA DE RIESGOS'!$H478,"C",'MAPA DE RIESGOS'!$AF478),"")</f>
        <v/>
      </c>
      <c r="AO127" s="368" t="str">
        <f>IF(AND('MAPA DE RIESGOS'!$AP479="Baja",'MAPA DE RIESGOS'!$AR479="Menor"),CONCATENATE("R",'MAPA DE RIESGOS'!$H479,"C",'MAPA DE RIESGOS'!$AF479),"")</f>
        <v/>
      </c>
      <c r="AP127" s="368" t="str">
        <f>IF(AND('MAPA DE RIESGOS'!$AP480="Baja",'MAPA DE RIESGOS'!$AR480="Menor"),CONCATENATE("R",'MAPA DE RIESGOS'!$H480,"C",'MAPA DE RIESGOS'!$AF480),"")</f>
        <v/>
      </c>
      <c r="AQ127" s="368" t="str">
        <f>IF(AND('MAPA DE RIESGOS'!$AP481="Baja",'MAPA DE RIESGOS'!$AR481="Menor"),CONCATENATE("R",'MAPA DE RIESGOS'!$H481,"C",'MAPA DE RIESGOS'!$AF481),"")</f>
        <v/>
      </c>
      <c r="AR127" s="368" t="str">
        <f>IF(AND('MAPA DE RIESGOS'!$AP482="Baja",'MAPA DE RIESGOS'!$AR482="Menor"),CONCATENATE("R",'MAPA DE RIESGOS'!$H482,"C",'MAPA DE RIESGOS'!$AF482),"")</f>
        <v/>
      </c>
      <c r="AS127" s="368" t="str">
        <f>IF(AND('MAPA DE RIESGOS'!$AP483="Baja",'MAPA DE RIESGOS'!$AR483="Menor"),CONCATENATE("R",'MAPA DE RIESGOS'!$H483,"C",'MAPA DE RIESGOS'!$AF483),"")</f>
        <v/>
      </c>
      <c r="AT127" s="367" t="str">
        <f>IF(AND('MAPA DE RIESGOS'!$AP466="Baja",'MAPA DE RIESGOS'!$AR466="Moderado"),CONCATENATE("R",'MAPA DE RIESGOS'!$H466,"C",'MAPA DE RIESGOS'!$AF466),"")</f>
        <v>R76C1</v>
      </c>
      <c r="AU127" s="368" t="str">
        <f>IF(AND('MAPA DE RIESGOS'!$AP467="Baja",'MAPA DE RIESGOS'!$AR467="Moderado"),CONCATENATE("R",'MAPA DE RIESGOS'!$H467,"C",'MAPA DE RIESGOS'!$AF467),"")</f>
        <v/>
      </c>
      <c r="AV127" s="368" t="str">
        <f>IF(AND('MAPA DE RIESGOS'!$AP468="Baja",'MAPA DE RIESGOS'!$AR468="Moderado"),CONCATENATE("R",'MAPA DE RIESGOS'!$H468,"C",'MAPA DE RIESGOS'!$AF468),"")</f>
        <v/>
      </c>
      <c r="AW127" s="368" t="str">
        <f>IF(AND('MAPA DE RIESGOS'!$AP469="Baja",'MAPA DE RIESGOS'!$AR469="Moderado"),CONCATENATE("R",'MAPA DE RIESGOS'!$H469,"C",'MAPA DE RIESGOS'!$AF469),"")</f>
        <v/>
      </c>
      <c r="AX127" s="368" t="str">
        <f>IF(AND('MAPA DE RIESGOS'!$AP470="Baja",'MAPA DE RIESGOS'!$AR470="Moderado"),CONCATENATE("R",'MAPA DE RIESGOS'!$H470,"C",'MAPA DE RIESGOS'!$AF470),"")</f>
        <v/>
      </c>
      <c r="AY127" s="368" t="str">
        <f>IF(AND('MAPA DE RIESGOS'!$AP471="Baja",'MAPA DE RIESGOS'!$AR471="Moderado"),CONCATENATE("R",'MAPA DE RIESGOS'!$H471,"C",'MAPA DE RIESGOS'!$AF471),"")</f>
        <v/>
      </c>
      <c r="AZ127" s="368" t="str">
        <f>IF(AND('MAPA DE RIESGOS'!$AP472="Baja",'MAPA DE RIESGOS'!$AR472="Moderado"),CONCATENATE("R",'MAPA DE RIESGOS'!$H472,"C",'MAPA DE RIESGOS'!$AF472),"")</f>
        <v>R77C1</v>
      </c>
      <c r="BA127" s="368" t="str">
        <f>IF(AND('MAPA DE RIESGOS'!$AP473="Baja",'MAPA DE RIESGOS'!$AR473="Moderado"),CONCATENATE("R",'MAPA DE RIESGOS'!$H473,"C",'MAPA DE RIESGOS'!$AF473),"")</f>
        <v>R77C2</v>
      </c>
      <c r="BB127" s="368" t="str">
        <f>IF(AND('MAPA DE RIESGOS'!$AP474="Baja",'MAPA DE RIESGOS'!$AR474="Moderado"),CONCATENATE("R",'MAPA DE RIESGOS'!$H474,"C",'MAPA DE RIESGOS'!$AF474),"")</f>
        <v/>
      </c>
      <c r="BC127" s="368" t="str">
        <f>IF(AND('MAPA DE RIESGOS'!$AP475="Baja",'MAPA DE RIESGOS'!$AR475="Moderado"),CONCATENATE("R",'MAPA DE RIESGOS'!$H475,"C",'MAPA DE RIESGOS'!$AF475),"")</f>
        <v/>
      </c>
      <c r="BD127" s="368" t="str">
        <f>IF(AND('MAPA DE RIESGOS'!$AP476="Baja",'MAPA DE RIESGOS'!$AR476="Moderado"),CONCATENATE("R",'MAPA DE RIESGOS'!$H476,"C",'MAPA DE RIESGOS'!$AF476),"")</f>
        <v/>
      </c>
      <c r="BE127" s="368" t="str">
        <f>IF(AND('MAPA DE RIESGOS'!$AP477="Baja",'MAPA DE RIESGOS'!$AR477="Moderado"),CONCATENATE("R",'MAPA DE RIESGOS'!$H477,"C",'MAPA DE RIESGOS'!$AF477),"")</f>
        <v/>
      </c>
      <c r="BF127" s="368" t="str">
        <f>IF(AND('MAPA DE RIESGOS'!$AP478="Baja",'MAPA DE RIESGOS'!$AR478="Moderado"),CONCATENATE("R",'MAPA DE RIESGOS'!$H478,"C",'MAPA DE RIESGOS'!$AF478),"")</f>
        <v/>
      </c>
      <c r="BG127" s="368" t="str">
        <f>IF(AND('MAPA DE RIESGOS'!$AP479="Baja",'MAPA DE RIESGOS'!$AR479="Moderado"),CONCATENATE("R",'MAPA DE RIESGOS'!$H479,"C",'MAPA DE RIESGOS'!$AF479),"")</f>
        <v/>
      </c>
      <c r="BH127" s="368" t="str">
        <f>IF(AND('MAPA DE RIESGOS'!$AP480="Baja",'MAPA DE RIESGOS'!$AR480="Moderado"),CONCATENATE("R",'MAPA DE RIESGOS'!$H480,"C",'MAPA DE RIESGOS'!$AF480),"")</f>
        <v/>
      </c>
      <c r="BI127" s="368" t="str">
        <f>IF(AND('MAPA DE RIESGOS'!$AP481="Baja",'MAPA DE RIESGOS'!$AR481="Moderado"),CONCATENATE("R",'MAPA DE RIESGOS'!$H481,"C",'MAPA DE RIESGOS'!$AF481),"")</f>
        <v/>
      </c>
      <c r="BJ127" s="368" t="str">
        <f>IF(AND('MAPA DE RIESGOS'!$AP482="Baja",'MAPA DE RIESGOS'!$AR482="Moderado"),CONCATENATE("R",'MAPA DE RIESGOS'!$H482,"C",'MAPA DE RIESGOS'!$AF482),"")</f>
        <v/>
      </c>
      <c r="BK127" s="369" t="str">
        <f>IF(AND('MAPA DE RIESGOS'!$AP483="Baja",'MAPA DE RIESGOS'!$AR483="Moderado"),CONCATENATE("R",'MAPA DE RIESGOS'!$H483,"C",'MAPA DE RIESGOS'!$AF483),"")</f>
        <v/>
      </c>
      <c r="BL127" s="355" t="str">
        <f>IF(AND('MAPA DE RIESGOS'!$AP466="Baja",'MAPA DE RIESGOS'!$AR466="Mayor"),CONCATENATE("R",'MAPA DE RIESGOS'!$H466,"C",'MAPA DE RIESGOS'!$AF466),"")</f>
        <v/>
      </c>
      <c r="BM127" s="355" t="str">
        <f>IF(AND('MAPA DE RIESGOS'!$AP467="Baja",'MAPA DE RIESGOS'!$AR467="Mayor"),CONCATENATE("R",'MAPA DE RIESGOS'!$H467,"C",'MAPA DE RIESGOS'!$AF467),"")</f>
        <v/>
      </c>
      <c r="BN127" s="355" t="str">
        <f>IF(AND('MAPA DE RIESGOS'!$AP468="Baja",'MAPA DE RIESGOS'!$AR468="Mayor"),CONCATENATE("R",'MAPA DE RIESGOS'!$H468,"C",'MAPA DE RIESGOS'!$AF468),"")</f>
        <v/>
      </c>
      <c r="BO127" s="355" t="str">
        <f>IF(AND('MAPA DE RIESGOS'!$AP469="Baja",'MAPA DE RIESGOS'!$AR469="Mayor"),CONCATENATE("R",'MAPA DE RIESGOS'!$H469,"C",'MAPA DE RIESGOS'!$AF469),"")</f>
        <v/>
      </c>
      <c r="BP127" s="355" t="str">
        <f>IF(AND('MAPA DE RIESGOS'!$AP470="Baja",'MAPA DE RIESGOS'!$AR470="Mayor"),CONCATENATE("R",'MAPA DE RIESGOS'!$H470,"C",'MAPA DE RIESGOS'!$AF470),"")</f>
        <v/>
      </c>
      <c r="BQ127" s="355" t="str">
        <f>IF(AND('MAPA DE RIESGOS'!$AP471="Baja",'MAPA DE RIESGOS'!$AR471="Mayor"),CONCATENATE("R",'MAPA DE RIESGOS'!$H471,"C",'MAPA DE RIESGOS'!$AF471),"")</f>
        <v/>
      </c>
      <c r="BR127" s="355" t="str">
        <f>IF(AND('MAPA DE RIESGOS'!$AP472="Baja",'MAPA DE RIESGOS'!$AR472="Mayor"),CONCATENATE("R",'MAPA DE RIESGOS'!$H472,"C",'MAPA DE RIESGOS'!$AF472),"")</f>
        <v/>
      </c>
      <c r="BS127" s="355" t="str">
        <f>IF(AND('MAPA DE RIESGOS'!$AP473="Baja",'MAPA DE RIESGOS'!$AR473="Mayor"),CONCATENATE("R",'MAPA DE RIESGOS'!$H473,"C",'MAPA DE RIESGOS'!$AF473),"")</f>
        <v/>
      </c>
      <c r="BT127" s="355" t="str">
        <f>IF(AND('MAPA DE RIESGOS'!$AP474="Baja",'MAPA DE RIESGOS'!$AR474="Mayor"),CONCATENATE("R",'MAPA DE RIESGOS'!$H474,"C",'MAPA DE RIESGOS'!$AF474),"")</f>
        <v/>
      </c>
      <c r="BU127" s="355" t="str">
        <f>IF(AND('MAPA DE RIESGOS'!$AP475="Baja",'MAPA DE RIESGOS'!$AR475="Mayor"),CONCATENATE("R",'MAPA DE RIESGOS'!$H475,"C",'MAPA DE RIESGOS'!$AF475),"")</f>
        <v/>
      </c>
      <c r="BV127" s="355" t="str">
        <f>IF(AND('MAPA DE RIESGOS'!$AP476="Baja",'MAPA DE RIESGOS'!$AR476="Mayor"),CONCATENATE("R",'MAPA DE RIESGOS'!$H476,"C",'MAPA DE RIESGOS'!$AF476),"")</f>
        <v/>
      </c>
      <c r="BW127" s="355" t="str">
        <f>IF(AND('MAPA DE RIESGOS'!$AP477="Baja",'MAPA DE RIESGOS'!$AR477="Mayor"),CONCATENATE("R",'MAPA DE RIESGOS'!$H477,"C",'MAPA DE RIESGOS'!$AF477),"")</f>
        <v/>
      </c>
      <c r="BX127" s="355" t="str">
        <f>IF(AND('MAPA DE RIESGOS'!$AP478="Baja",'MAPA DE RIESGOS'!$AR478="Mayor"),CONCATENATE("R",'MAPA DE RIESGOS'!$H478,"C",'MAPA DE RIESGOS'!$AF478),"")</f>
        <v/>
      </c>
      <c r="BY127" s="355" t="str">
        <f>IF(AND('MAPA DE RIESGOS'!$AP479="Baja",'MAPA DE RIESGOS'!$AR479="Mayor"),CONCATENATE("R",'MAPA DE RIESGOS'!$H479,"C",'MAPA DE RIESGOS'!$AF479),"")</f>
        <v/>
      </c>
      <c r="BZ127" s="355" t="str">
        <f>IF(AND('MAPA DE RIESGOS'!$AP480="Baja",'MAPA DE RIESGOS'!$AR480="Mayor"),CONCATENATE("R",'MAPA DE RIESGOS'!$H480,"C",'MAPA DE RIESGOS'!$AF480),"")</f>
        <v/>
      </c>
      <c r="CA127" s="355" t="str">
        <f>IF(AND('MAPA DE RIESGOS'!$AP481="Baja",'MAPA DE RIESGOS'!$AR481="Mayor"),CONCATENATE("R",'MAPA DE RIESGOS'!$H481,"C",'MAPA DE RIESGOS'!$AF481),"")</f>
        <v/>
      </c>
      <c r="CB127" s="355" t="str">
        <f>IF(AND('MAPA DE RIESGOS'!$AP482="Baja",'MAPA DE RIESGOS'!$AR482="Mayor"),CONCATENATE("R",'MAPA DE RIESGOS'!$H482,"C",'MAPA DE RIESGOS'!$AF482),"")</f>
        <v/>
      </c>
      <c r="CC127" s="356" t="str">
        <f>IF(AND('MAPA DE RIESGOS'!$AP483="Baja",'MAPA DE RIESGOS'!$AR483="Mayor"),CONCATENATE("R",'MAPA DE RIESGOS'!$H483,"C",'MAPA DE RIESGOS'!$AF483),"")</f>
        <v/>
      </c>
      <c r="CD127" s="357" t="str">
        <f>IF(AND('MAPA DE RIESGOS'!$AP466="Baja",'MAPA DE RIESGOS'!$AR466="Catastrófico"),CONCATENATE("R",'MAPA DE RIESGOS'!$H466,"C",'MAPA DE RIESGOS'!$AF466),"")</f>
        <v/>
      </c>
      <c r="CE127" s="357" t="str">
        <f>IF(AND('MAPA DE RIESGOS'!$AP467="Baja",'MAPA DE RIESGOS'!$AR467="Catastrófico"),CONCATENATE("R",'MAPA DE RIESGOS'!$H467,"C",'MAPA DE RIESGOS'!$AF467),"")</f>
        <v/>
      </c>
      <c r="CF127" s="357" t="str">
        <f>IF(AND('MAPA DE RIESGOS'!$AP468="Baja",'MAPA DE RIESGOS'!$AR468="Catastrófico"),CONCATENATE("R",'MAPA DE RIESGOS'!$H468,"C",'MAPA DE RIESGOS'!$AF468),"")</f>
        <v/>
      </c>
      <c r="CG127" s="357" t="str">
        <f>IF(AND('MAPA DE RIESGOS'!$AP469="Baja",'MAPA DE RIESGOS'!$AR469="Catastrófico"),CONCATENATE("R",'MAPA DE RIESGOS'!$H469,"C",'MAPA DE RIESGOS'!$AF469),"")</f>
        <v/>
      </c>
      <c r="CH127" s="357" t="str">
        <f>IF(AND('MAPA DE RIESGOS'!$AP470="Baja",'MAPA DE RIESGOS'!$AR470="Catastrófico"),CONCATENATE("R",'MAPA DE RIESGOS'!$H470,"C",'MAPA DE RIESGOS'!$AF470),"")</f>
        <v/>
      </c>
      <c r="CI127" s="357" t="str">
        <f>IF(AND('MAPA DE RIESGOS'!$AP471="Baja",'MAPA DE RIESGOS'!$AR471="Catastrófico"),CONCATENATE("R",'MAPA DE RIESGOS'!$H471,"C",'MAPA DE RIESGOS'!$AF471),"")</f>
        <v/>
      </c>
      <c r="CJ127" s="357" t="str">
        <f>IF(AND('MAPA DE RIESGOS'!$AP472="Baja",'MAPA DE RIESGOS'!$AR472="Catastrófico"),CONCATENATE("R",'MAPA DE RIESGOS'!$H472,"C",'MAPA DE RIESGOS'!$AF472),"")</f>
        <v/>
      </c>
      <c r="CK127" s="357" t="str">
        <f>IF(AND('MAPA DE RIESGOS'!$AP473="Baja",'MAPA DE RIESGOS'!$AR473="Catastrófico"),CONCATENATE("R",'MAPA DE RIESGOS'!$H473,"C",'MAPA DE RIESGOS'!$AF473),"")</f>
        <v/>
      </c>
      <c r="CL127" s="357" t="str">
        <f>IF(AND('MAPA DE RIESGOS'!$AP474="Baja",'MAPA DE RIESGOS'!$AR474="Catastrófico"),CONCATENATE("R",'MAPA DE RIESGOS'!$H474,"C",'MAPA DE RIESGOS'!$AF474),"")</f>
        <v/>
      </c>
      <c r="CM127" s="357" t="str">
        <f>IF(AND('MAPA DE RIESGOS'!$AP475="Baja",'MAPA DE RIESGOS'!$AR475="Catastrófico"),CONCATENATE("R",'MAPA DE RIESGOS'!$H475,"C",'MAPA DE RIESGOS'!$AF475),"")</f>
        <v/>
      </c>
      <c r="CN127" s="357" t="str">
        <f>IF(AND('MAPA DE RIESGOS'!$AP476="Baja",'MAPA DE RIESGOS'!$AR476="Catastrófico"),CONCATENATE("R",'MAPA DE RIESGOS'!$H476,"C",'MAPA DE RIESGOS'!$AF476),"")</f>
        <v/>
      </c>
      <c r="CO127" s="357" t="str">
        <f>IF(AND('MAPA DE RIESGOS'!$AP477="Baja",'MAPA DE RIESGOS'!$AR477="Catastrófico"),CONCATENATE("R",'MAPA DE RIESGOS'!$H477,"C",'MAPA DE RIESGOS'!$AF477),"")</f>
        <v/>
      </c>
      <c r="CP127" s="357" t="str">
        <f>IF(AND('MAPA DE RIESGOS'!$AP478="Baja",'MAPA DE RIESGOS'!$AR478="Catastrófico"),CONCATENATE("R",'MAPA DE RIESGOS'!$H478,"C",'MAPA DE RIESGOS'!$AF478),"")</f>
        <v/>
      </c>
      <c r="CQ127" s="357" t="str">
        <f>IF(AND('MAPA DE RIESGOS'!$AP479="Baja",'MAPA DE RIESGOS'!$AR479="Catastrófico"),CONCATENATE("R",'MAPA DE RIESGOS'!$H479,"C",'MAPA DE RIESGOS'!$AF479),"")</f>
        <v/>
      </c>
      <c r="CR127" s="357" t="str">
        <f>IF(AND('MAPA DE RIESGOS'!$AP480="Baja",'MAPA DE RIESGOS'!$AR480="Catastrófico"),CONCATENATE("R",'MAPA DE RIESGOS'!$H480,"C",'MAPA DE RIESGOS'!$AF480),"")</f>
        <v/>
      </c>
      <c r="CS127" s="357" t="str">
        <f>IF(AND('MAPA DE RIESGOS'!$AP481="Baja",'MAPA DE RIESGOS'!$AR481="Catastrófico"),CONCATENATE("R",'MAPA DE RIESGOS'!$H481,"C",'MAPA DE RIESGOS'!$AF481),"")</f>
        <v/>
      </c>
      <c r="CT127" s="357" t="str">
        <f>IF(AND('MAPA DE RIESGOS'!$AP482="Baja",'MAPA DE RIESGOS'!$AR482="Catastrófico"),CONCATENATE("R",'MAPA DE RIESGOS'!$H482,"C",'MAPA DE RIESGOS'!$AF482),"")</f>
        <v/>
      </c>
      <c r="CU127" s="358" t="str">
        <f>IF(AND('MAPA DE RIESGOS'!$AP483="Baja",'MAPA DE RIESGOS'!$AR483="Catastrófico"),CONCATENATE("R",'MAPA DE RIESGOS'!$H483,"C",'MAPA DE RIESGOS'!$AF483),"")</f>
        <v/>
      </c>
      <c r="CV127" s="67"/>
      <c r="CW127" s="896"/>
      <c r="CX127" s="896"/>
      <c r="CY127" s="896"/>
      <c r="CZ127" s="896"/>
      <c r="DA127" s="896"/>
      <c r="DB127" s="896"/>
    </row>
    <row r="128" spans="2:106" ht="32.5" customHeight="1">
      <c r="B128" s="893"/>
      <c r="C128" s="893"/>
      <c r="D128" s="894"/>
      <c r="E128" s="882"/>
      <c r="F128" s="883"/>
      <c r="G128" s="883"/>
      <c r="H128" s="883"/>
      <c r="I128" s="884"/>
      <c r="J128" s="376" t="str">
        <f>IF(AND('MAPA DE RIESGOS'!$AP484="Baja",'MAPA DE RIESGOS'!$AR484="Leve"),CONCATENATE("R",'MAPA DE RIESGOS'!$H484,"C",'MAPA DE RIESGOS'!$AF484),"")</f>
        <v/>
      </c>
      <c r="K128" s="377" t="str">
        <f>IF(AND('MAPA DE RIESGOS'!$AP485="Baja",'MAPA DE RIESGOS'!$AR485="Leve"),CONCATENATE("R",'MAPA DE RIESGOS'!$H485,"C",'MAPA DE RIESGOS'!$AF485),"")</f>
        <v/>
      </c>
      <c r="L128" s="377" t="str">
        <f>IF(AND('MAPA DE RIESGOS'!$AP486="Baja",'MAPA DE RIESGOS'!$AR486="Leve"),CONCATENATE("R",'MAPA DE RIESGOS'!$H486,"C",'MAPA DE RIESGOS'!$AF486),"")</f>
        <v/>
      </c>
      <c r="M128" s="377" t="str">
        <f>IF(AND('MAPA DE RIESGOS'!$AP487="Baja",'MAPA DE RIESGOS'!$AR487="Leve"),CONCATENATE("R",'MAPA DE RIESGOS'!$H487,"C",'MAPA DE RIESGOS'!$AF487),"")</f>
        <v/>
      </c>
      <c r="N128" s="377" t="str">
        <f>IF(AND('MAPA DE RIESGOS'!$AP488="Baja",'MAPA DE RIESGOS'!$AR488="Leve"),CONCATENATE("R",'MAPA DE RIESGOS'!$H488,"C",'MAPA DE RIESGOS'!$AF488),"")</f>
        <v/>
      </c>
      <c r="O128" s="377" t="str">
        <f>IF(AND('MAPA DE RIESGOS'!$AP489="Baja",'MAPA DE RIESGOS'!$AR489="Leve"),CONCATENATE("R",'MAPA DE RIESGOS'!$H489,"C",'MAPA DE RIESGOS'!$AF489),"")</f>
        <v/>
      </c>
      <c r="P128" s="377" t="str">
        <f>IF(AND('MAPA DE RIESGOS'!$AP490="Baja",'MAPA DE RIESGOS'!$AR490="Leve"),CONCATENATE("R",'MAPA DE RIESGOS'!$H490,"C",'MAPA DE RIESGOS'!$AF490),"")</f>
        <v/>
      </c>
      <c r="Q128" s="377" t="str">
        <f>IF(AND('MAPA DE RIESGOS'!$AP491="Baja",'MAPA DE RIESGOS'!$AR491="Leve"),CONCATENATE("R",'MAPA DE RIESGOS'!$H491,"C",'MAPA DE RIESGOS'!$AF491),"")</f>
        <v/>
      </c>
      <c r="R128" s="377" t="str">
        <f>IF(AND('MAPA DE RIESGOS'!$AP492="Baja",'MAPA DE RIESGOS'!$AR492="Leve"),CONCATENATE("R",'MAPA DE RIESGOS'!$H492,"C",'MAPA DE RIESGOS'!$AF492),"")</f>
        <v/>
      </c>
      <c r="S128" s="377" t="str">
        <f>IF(AND('MAPA DE RIESGOS'!$AP493="Baja",'MAPA DE RIESGOS'!$AR493="Leve"),CONCATENATE("R",'MAPA DE RIESGOS'!$H493,"C",'MAPA DE RIESGOS'!$AF493),"")</f>
        <v/>
      </c>
      <c r="T128" s="377" t="str">
        <f>IF(AND('MAPA DE RIESGOS'!$AP494="Baja",'MAPA DE RIESGOS'!$AR494="Leve"),CONCATENATE("R",'MAPA DE RIESGOS'!$H494,"C",'MAPA DE RIESGOS'!$AF494),"")</f>
        <v/>
      </c>
      <c r="U128" s="377" t="str">
        <f>IF(AND('MAPA DE RIESGOS'!$AP495="Baja",'MAPA DE RIESGOS'!$AR495="Leve"),CONCATENATE("R",'MAPA DE RIESGOS'!$H495,"C",'MAPA DE RIESGOS'!$AF495),"")</f>
        <v/>
      </c>
      <c r="V128" s="377" t="str">
        <f>IF(AND('MAPA DE RIESGOS'!$AP496="Baja",'MAPA DE RIESGOS'!$AR496="Leve"),CONCATENATE("R",'MAPA DE RIESGOS'!$H496,"C",'MAPA DE RIESGOS'!$AF496),"")</f>
        <v/>
      </c>
      <c r="W128" s="377" t="str">
        <f>IF(AND('MAPA DE RIESGOS'!$AP497="Baja",'MAPA DE RIESGOS'!$AR497="Leve"),CONCATENATE("R",'MAPA DE RIESGOS'!$H497,"C",'MAPA DE RIESGOS'!$AF497),"")</f>
        <v/>
      </c>
      <c r="X128" s="377" t="str">
        <f>IF(AND('MAPA DE RIESGOS'!$AP498="Baja",'MAPA DE RIESGOS'!$AR498="Leve"),CONCATENATE("R",'MAPA DE RIESGOS'!$H498,"C",'MAPA DE RIESGOS'!$AF498),"")</f>
        <v/>
      </c>
      <c r="Y128" s="377" t="str">
        <f>IF(AND('MAPA DE RIESGOS'!$AP499="Baja",'MAPA DE RIESGOS'!$AR499="Leve"),CONCATENATE("R",'MAPA DE RIESGOS'!$H499,"C",'MAPA DE RIESGOS'!$AF499),"")</f>
        <v/>
      </c>
      <c r="Z128" s="377" t="str">
        <f>IF(AND('MAPA DE RIESGOS'!$AP500="Baja",'MAPA DE RIESGOS'!$AR500="Leve"),CONCATENATE("R",'MAPA DE RIESGOS'!$H500,"C",'MAPA DE RIESGOS'!$AF500),"")</f>
        <v/>
      </c>
      <c r="AA128" s="378" t="str">
        <f>IF(AND('MAPA DE RIESGOS'!$AP501="Baja",'MAPA DE RIESGOS'!$AR501="Leve"),CONCATENATE("R",'MAPA DE RIESGOS'!$H501,"C",'MAPA DE RIESGOS'!$AF501),"")</f>
        <v/>
      </c>
      <c r="AB128" s="367" t="str">
        <f>IF(AND('MAPA DE RIESGOS'!$AP484="Baja",'MAPA DE RIESGOS'!$AR484="Menor"),CONCATENATE("R",'MAPA DE RIESGOS'!$H484,"C",'MAPA DE RIESGOS'!$AF484),"")</f>
        <v/>
      </c>
      <c r="AC128" s="368" t="str">
        <f>IF(AND('MAPA DE RIESGOS'!$AP485="Baja",'MAPA DE RIESGOS'!$AR485="Menor"),CONCATENATE("R",'MAPA DE RIESGOS'!$H485,"C",'MAPA DE RIESGOS'!$AF485),"")</f>
        <v/>
      </c>
      <c r="AD128" s="368" t="str">
        <f>IF(AND('MAPA DE RIESGOS'!$AP486="Baja",'MAPA DE RIESGOS'!$AR486="Menor"),CONCATENATE("R",'MAPA DE RIESGOS'!$H486,"C",'MAPA DE RIESGOS'!$AF486),"")</f>
        <v/>
      </c>
      <c r="AE128" s="368" t="str">
        <f>IF(AND('MAPA DE RIESGOS'!$AP487="Baja",'MAPA DE RIESGOS'!$AR487="Menor"),CONCATENATE("R",'MAPA DE RIESGOS'!$H487,"C",'MAPA DE RIESGOS'!$AF487),"")</f>
        <v/>
      </c>
      <c r="AF128" s="368" t="str">
        <f>IF(AND('MAPA DE RIESGOS'!$AP488="Baja",'MAPA DE RIESGOS'!$AR488="Menor"),CONCATENATE("R",'MAPA DE RIESGOS'!$H488,"C",'MAPA DE RIESGOS'!$AF488),"")</f>
        <v/>
      </c>
      <c r="AG128" s="368" t="str">
        <f>IF(AND('MAPA DE RIESGOS'!$AP489="Baja",'MAPA DE RIESGOS'!$AR489="Menor"),CONCATENATE("R",'MAPA DE RIESGOS'!$H489,"C",'MAPA DE RIESGOS'!$AF489),"")</f>
        <v/>
      </c>
      <c r="AH128" s="368" t="str">
        <f>IF(AND('MAPA DE RIESGOS'!$AP490="Baja",'MAPA DE RIESGOS'!$AR490="Menor"),CONCATENATE("R",'MAPA DE RIESGOS'!$H490,"C",'MAPA DE RIESGOS'!$AF490),"")</f>
        <v>R80C1</v>
      </c>
      <c r="AI128" s="368" t="str">
        <f>IF(AND('MAPA DE RIESGOS'!$AP491="Baja",'MAPA DE RIESGOS'!$AR491="Menor"),CONCATENATE("R",'MAPA DE RIESGOS'!$H491,"C",'MAPA DE RIESGOS'!$AF491),"")</f>
        <v/>
      </c>
      <c r="AJ128" s="368" t="str">
        <f>IF(AND('MAPA DE RIESGOS'!$AP492="Baja",'MAPA DE RIESGOS'!$AR492="Menor"),CONCATENATE("R",'MAPA DE RIESGOS'!$H492,"C",'MAPA DE RIESGOS'!$AF492),"")</f>
        <v/>
      </c>
      <c r="AK128" s="368" t="str">
        <f>IF(AND('MAPA DE RIESGOS'!$AP493="Baja",'MAPA DE RIESGOS'!$AR493="Menor"),CONCATENATE("R",'MAPA DE RIESGOS'!$H493,"C",'MAPA DE RIESGOS'!$AF493),"")</f>
        <v/>
      </c>
      <c r="AL128" s="368" t="str">
        <f>IF(AND('MAPA DE RIESGOS'!$AP494="Baja",'MAPA DE RIESGOS'!$AR494="Menor"),CONCATENATE("R",'MAPA DE RIESGOS'!$H494,"C",'MAPA DE RIESGOS'!$AF494),"")</f>
        <v/>
      </c>
      <c r="AM128" s="368" t="str">
        <f>IF(AND('MAPA DE RIESGOS'!$AP495="Baja",'MAPA DE RIESGOS'!$AR495="Menor"),CONCATENATE("R",'MAPA DE RIESGOS'!$H495,"C",'MAPA DE RIESGOS'!$AF495),"")</f>
        <v/>
      </c>
      <c r="AN128" s="368" t="str">
        <f>IF(AND('MAPA DE RIESGOS'!$AP496="Baja",'MAPA DE RIESGOS'!$AR496="Menor"),CONCATENATE("R",'MAPA DE RIESGOS'!$H496,"C",'MAPA DE RIESGOS'!$AF496),"")</f>
        <v/>
      </c>
      <c r="AO128" s="368" t="str">
        <f>IF(AND('MAPA DE RIESGOS'!$AP497="Baja",'MAPA DE RIESGOS'!$AR497="Menor"),CONCATENATE("R",'MAPA DE RIESGOS'!$H497,"C",'MAPA DE RIESGOS'!$AF497),"")</f>
        <v/>
      </c>
      <c r="AP128" s="368" t="str">
        <f>IF(AND('MAPA DE RIESGOS'!$AP498="Baja",'MAPA DE RIESGOS'!$AR498="Menor"),CONCATENATE("R",'MAPA DE RIESGOS'!$H498,"C",'MAPA DE RIESGOS'!$AF498),"")</f>
        <v/>
      </c>
      <c r="AQ128" s="368" t="str">
        <f>IF(AND('MAPA DE RIESGOS'!$AP499="Baja",'MAPA DE RIESGOS'!$AR499="Menor"),CONCATENATE("R",'MAPA DE RIESGOS'!$H499,"C",'MAPA DE RIESGOS'!$AF499),"")</f>
        <v/>
      </c>
      <c r="AR128" s="368" t="str">
        <f>IF(AND('MAPA DE RIESGOS'!$AP500="Baja",'MAPA DE RIESGOS'!$AR500="Menor"),CONCATENATE("R",'MAPA DE RIESGOS'!$H500,"C",'MAPA DE RIESGOS'!$AF500),"")</f>
        <v/>
      </c>
      <c r="AS128" s="368" t="str">
        <f>IF(AND('MAPA DE RIESGOS'!$AP501="Baja",'MAPA DE RIESGOS'!$AR501="Menor"),CONCATENATE("R",'MAPA DE RIESGOS'!$H501,"C",'MAPA DE RIESGOS'!$AF501),"")</f>
        <v/>
      </c>
      <c r="AT128" s="367" t="str">
        <f>IF(AND('MAPA DE RIESGOS'!$AP484="Baja",'MAPA DE RIESGOS'!$AR484="Moderado"),CONCATENATE("R",'MAPA DE RIESGOS'!$H484,"C",'MAPA DE RIESGOS'!$AF484),"")</f>
        <v>R79C1</v>
      </c>
      <c r="AU128" s="368" t="str">
        <f>IF(AND('MAPA DE RIESGOS'!$AP485="Baja",'MAPA DE RIESGOS'!$AR485="Moderado"),CONCATENATE("R",'MAPA DE RIESGOS'!$H485,"C",'MAPA DE RIESGOS'!$AF485),"")</f>
        <v/>
      </c>
      <c r="AV128" s="368" t="str">
        <f>IF(AND('MAPA DE RIESGOS'!$AP486="Baja",'MAPA DE RIESGOS'!$AR486="Moderado"),CONCATENATE("R",'MAPA DE RIESGOS'!$H486,"C",'MAPA DE RIESGOS'!$AF486),"")</f>
        <v/>
      </c>
      <c r="AW128" s="368" t="str">
        <f>IF(AND('MAPA DE RIESGOS'!$AP487="Baja",'MAPA DE RIESGOS'!$AR487="Moderado"),CONCATENATE("R",'MAPA DE RIESGOS'!$H487,"C",'MAPA DE RIESGOS'!$AF487),"")</f>
        <v/>
      </c>
      <c r="AX128" s="368" t="str">
        <f>IF(AND('MAPA DE RIESGOS'!$AP488="Baja",'MAPA DE RIESGOS'!$AR488="Moderado"),CONCATENATE("R",'MAPA DE RIESGOS'!$H488,"C",'MAPA DE RIESGOS'!$AF488),"")</f>
        <v/>
      </c>
      <c r="AY128" s="368" t="str">
        <f>IF(AND('MAPA DE RIESGOS'!$AP489="Baja",'MAPA DE RIESGOS'!$AR489="Moderado"),CONCATENATE("R",'MAPA DE RIESGOS'!$H489,"C",'MAPA DE RIESGOS'!$AF489),"")</f>
        <v/>
      </c>
      <c r="AZ128" s="368" t="str">
        <f>IF(AND('MAPA DE RIESGOS'!$AP490="Baja",'MAPA DE RIESGOS'!$AR490="Moderado"),CONCATENATE("R",'MAPA DE RIESGOS'!$H490,"C",'MAPA DE RIESGOS'!$AF490),"")</f>
        <v/>
      </c>
      <c r="BA128" s="368" t="str">
        <f>IF(AND('MAPA DE RIESGOS'!$AP491="Baja",'MAPA DE RIESGOS'!$AR491="Moderado"),CONCATENATE("R",'MAPA DE RIESGOS'!$H491,"C",'MAPA DE RIESGOS'!$AF491),"")</f>
        <v/>
      </c>
      <c r="BB128" s="368" t="str">
        <f>IF(AND('MAPA DE RIESGOS'!$AP492="Baja",'MAPA DE RIESGOS'!$AR492="Moderado"),CONCATENATE("R",'MAPA DE RIESGOS'!$H492,"C",'MAPA DE RIESGOS'!$AF492),"")</f>
        <v/>
      </c>
      <c r="BC128" s="368" t="str">
        <f>IF(AND('MAPA DE RIESGOS'!$AP493="Baja",'MAPA DE RIESGOS'!$AR493="Moderado"),CONCATENATE("R",'MAPA DE RIESGOS'!$H493,"C",'MAPA DE RIESGOS'!$AF493),"")</f>
        <v/>
      </c>
      <c r="BD128" s="368" t="str">
        <f>IF(AND('MAPA DE RIESGOS'!$AP494="Baja",'MAPA DE RIESGOS'!$AR494="Moderado"),CONCATENATE("R",'MAPA DE RIESGOS'!$H494,"C",'MAPA DE RIESGOS'!$AF494),"")</f>
        <v/>
      </c>
      <c r="BE128" s="368" t="str">
        <f>IF(AND('MAPA DE RIESGOS'!$AP495="Baja",'MAPA DE RIESGOS'!$AR495="Moderado"),CONCATENATE("R",'MAPA DE RIESGOS'!$H495,"C",'MAPA DE RIESGOS'!$AF495),"")</f>
        <v/>
      </c>
      <c r="BF128" s="368" t="str">
        <f>IF(AND('MAPA DE RIESGOS'!$AP496="Baja",'MAPA DE RIESGOS'!$AR496="Moderado"),CONCATENATE("R",'MAPA DE RIESGOS'!$H496,"C",'MAPA DE RIESGOS'!$AF496),"")</f>
        <v>R81C1</v>
      </c>
      <c r="BG128" s="368" t="str">
        <f>IF(AND('MAPA DE RIESGOS'!$AP497="Baja",'MAPA DE RIESGOS'!$AR497="Moderado"),CONCATENATE("R",'MAPA DE RIESGOS'!$H497,"C",'MAPA DE RIESGOS'!$AF497),"")</f>
        <v>R81C2</v>
      </c>
      <c r="BH128" s="368" t="str">
        <f>IF(AND('MAPA DE RIESGOS'!$AP498="Baja",'MAPA DE RIESGOS'!$AR498="Moderado"),CONCATENATE("R",'MAPA DE RIESGOS'!$H498,"C",'MAPA DE RIESGOS'!$AF498),"")</f>
        <v/>
      </c>
      <c r="BI128" s="368" t="str">
        <f>IF(AND('MAPA DE RIESGOS'!$AP499="Baja",'MAPA DE RIESGOS'!$AR499="Moderado"),CONCATENATE("R",'MAPA DE RIESGOS'!$H499,"C",'MAPA DE RIESGOS'!$AF499),"")</f>
        <v/>
      </c>
      <c r="BJ128" s="368" t="str">
        <f>IF(AND('MAPA DE RIESGOS'!$AP500="Baja",'MAPA DE RIESGOS'!$AR500="Moderado"),CONCATENATE("R",'MAPA DE RIESGOS'!$H500,"C",'MAPA DE RIESGOS'!$AF500),"")</f>
        <v/>
      </c>
      <c r="BK128" s="369" t="str">
        <f>IF(AND('MAPA DE RIESGOS'!$AP501="Baja",'MAPA DE RIESGOS'!$AR501="Moderado"),CONCATENATE("R",'MAPA DE RIESGOS'!$H501,"C",'MAPA DE RIESGOS'!$AF501),"")</f>
        <v/>
      </c>
      <c r="BL128" s="355" t="str">
        <f>IF(AND('MAPA DE RIESGOS'!$AP484="Baja",'MAPA DE RIESGOS'!$AR484="Mayor"),CONCATENATE("R",'MAPA DE RIESGOS'!$H484,"C",'MAPA DE RIESGOS'!$AF484),"")</f>
        <v/>
      </c>
      <c r="BM128" s="355" t="str">
        <f>IF(AND('MAPA DE RIESGOS'!$AP485="Baja",'MAPA DE RIESGOS'!$AR485="Mayor"),CONCATENATE("R",'MAPA DE RIESGOS'!$H485,"C",'MAPA DE RIESGOS'!$AF485),"")</f>
        <v/>
      </c>
      <c r="BN128" s="355" t="str">
        <f>IF(AND('MAPA DE RIESGOS'!$AP486="Baja",'MAPA DE RIESGOS'!$AR486="Mayor"),CONCATENATE("R",'MAPA DE RIESGOS'!$H486,"C",'MAPA DE RIESGOS'!$AF486),"")</f>
        <v/>
      </c>
      <c r="BO128" s="355" t="str">
        <f>IF(AND('MAPA DE RIESGOS'!$AP487="Baja",'MAPA DE RIESGOS'!$AR487="Mayor"),CONCATENATE("R",'MAPA DE RIESGOS'!$H487,"C",'MAPA DE RIESGOS'!$AF487),"")</f>
        <v/>
      </c>
      <c r="BP128" s="355" t="str">
        <f>IF(AND('MAPA DE RIESGOS'!$AP488="Baja",'MAPA DE RIESGOS'!$AR488="Mayor"),CONCATENATE("R",'MAPA DE RIESGOS'!$H488,"C",'MAPA DE RIESGOS'!$AF488),"")</f>
        <v/>
      </c>
      <c r="BQ128" s="355" t="str">
        <f>IF(AND('MAPA DE RIESGOS'!$AP489="Baja",'MAPA DE RIESGOS'!$AR489="Mayor"),CONCATENATE("R",'MAPA DE RIESGOS'!$H489,"C",'MAPA DE RIESGOS'!$AF489),"")</f>
        <v/>
      </c>
      <c r="BR128" s="355" t="str">
        <f>IF(AND('MAPA DE RIESGOS'!$AP490="Baja",'MAPA DE RIESGOS'!$AR490="Mayor"),CONCATENATE("R",'MAPA DE RIESGOS'!$H490,"C",'MAPA DE RIESGOS'!$AF490),"")</f>
        <v/>
      </c>
      <c r="BS128" s="355" t="str">
        <f>IF(AND('MAPA DE RIESGOS'!$AP491="Baja",'MAPA DE RIESGOS'!$AR491="Mayor"),CONCATENATE("R",'MAPA DE RIESGOS'!$H491,"C",'MAPA DE RIESGOS'!$AF491),"")</f>
        <v/>
      </c>
      <c r="BT128" s="355" t="str">
        <f>IF(AND('MAPA DE RIESGOS'!$AP492="Baja",'MAPA DE RIESGOS'!$AR492="Mayor"),CONCATENATE("R",'MAPA DE RIESGOS'!$H492,"C",'MAPA DE RIESGOS'!$AF492),"")</f>
        <v/>
      </c>
      <c r="BU128" s="355" t="str">
        <f>IF(AND('MAPA DE RIESGOS'!$AP493="Baja",'MAPA DE RIESGOS'!$AR493="Mayor"),CONCATENATE("R",'MAPA DE RIESGOS'!$H493,"C",'MAPA DE RIESGOS'!$AF493),"")</f>
        <v/>
      </c>
      <c r="BV128" s="355" t="str">
        <f>IF(AND('MAPA DE RIESGOS'!$AP494="Baja",'MAPA DE RIESGOS'!$AR494="Mayor"),CONCATENATE("R",'MAPA DE RIESGOS'!$H494,"C",'MAPA DE RIESGOS'!$AF494),"")</f>
        <v/>
      </c>
      <c r="BW128" s="355" t="str">
        <f>IF(AND('MAPA DE RIESGOS'!$AP495="Baja",'MAPA DE RIESGOS'!$AR495="Mayor"),CONCATENATE("R",'MAPA DE RIESGOS'!$H495,"C",'MAPA DE RIESGOS'!$AF495),"")</f>
        <v/>
      </c>
      <c r="BX128" s="355" t="str">
        <f>IF(AND('MAPA DE RIESGOS'!$AP496="Baja",'MAPA DE RIESGOS'!$AR496="Mayor"),CONCATENATE("R",'MAPA DE RIESGOS'!$H496,"C",'MAPA DE RIESGOS'!$AF496),"")</f>
        <v/>
      </c>
      <c r="BY128" s="355" t="str">
        <f>IF(AND('MAPA DE RIESGOS'!$AP497="Baja",'MAPA DE RIESGOS'!$AR497="Mayor"),CONCATENATE("R",'MAPA DE RIESGOS'!$H497,"C",'MAPA DE RIESGOS'!$AF497),"")</f>
        <v/>
      </c>
      <c r="BZ128" s="355" t="str">
        <f>IF(AND('MAPA DE RIESGOS'!$AP498="Baja",'MAPA DE RIESGOS'!$AR498="Mayor"),CONCATENATE("R",'MAPA DE RIESGOS'!$H498,"C",'MAPA DE RIESGOS'!$AF498),"")</f>
        <v/>
      </c>
      <c r="CA128" s="355" t="str">
        <f>IF(AND('MAPA DE RIESGOS'!$AP499="Baja",'MAPA DE RIESGOS'!$AR499="Mayor"),CONCATENATE("R",'MAPA DE RIESGOS'!$H499,"C",'MAPA DE RIESGOS'!$AF499),"")</f>
        <v/>
      </c>
      <c r="CB128" s="355" t="str">
        <f>IF(AND('MAPA DE RIESGOS'!$AP500="Baja",'MAPA DE RIESGOS'!$AR500="Mayor"),CONCATENATE("R",'MAPA DE RIESGOS'!$H500,"C",'MAPA DE RIESGOS'!$AF500),"")</f>
        <v/>
      </c>
      <c r="CC128" s="356" t="str">
        <f>IF(AND('MAPA DE RIESGOS'!$AP501="Baja",'MAPA DE RIESGOS'!$AR501="Mayor"),CONCATENATE("R",'MAPA DE RIESGOS'!$H501,"C",'MAPA DE RIESGOS'!$AF501),"")</f>
        <v/>
      </c>
      <c r="CD128" s="357" t="str">
        <f>IF(AND('MAPA DE RIESGOS'!$AP484="Baja",'MAPA DE RIESGOS'!$AR484="Catastrófico"),CONCATENATE("R",'MAPA DE RIESGOS'!$H484,"C",'MAPA DE RIESGOS'!$AF484),"")</f>
        <v/>
      </c>
      <c r="CE128" s="357" t="str">
        <f>IF(AND('MAPA DE RIESGOS'!$AP485="Baja",'MAPA DE RIESGOS'!$AR485="Catastrófico"),CONCATENATE("R",'MAPA DE RIESGOS'!$H485,"C",'MAPA DE RIESGOS'!$AF485),"")</f>
        <v/>
      </c>
      <c r="CF128" s="357" t="str">
        <f>IF(AND('MAPA DE RIESGOS'!$AP486="Baja",'MAPA DE RIESGOS'!$AR486="Catastrófico"),CONCATENATE("R",'MAPA DE RIESGOS'!$H486,"C",'MAPA DE RIESGOS'!$AF486),"")</f>
        <v/>
      </c>
      <c r="CG128" s="357" t="str">
        <f>IF(AND('MAPA DE RIESGOS'!$AP487="Baja",'MAPA DE RIESGOS'!$AR487="Catastrófico"),CONCATENATE("R",'MAPA DE RIESGOS'!$H487,"C",'MAPA DE RIESGOS'!$AF487),"")</f>
        <v/>
      </c>
      <c r="CH128" s="357" t="str">
        <f>IF(AND('MAPA DE RIESGOS'!$AP488="Baja",'MAPA DE RIESGOS'!$AR488="Catastrófico"),CONCATENATE("R",'MAPA DE RIESGOS'!$H488,"C",'MAPA DE RIESGOS'!$AF488),"")</f>
        <v/>
      </c>
      <c r="CI128" s="357" t="str">
        <f>IF(AND('MAPA DE RIESGOS'!$AP489="Baja",'MAPA DE RIESGOS'!$AR489="Catastrófico"),CONCATENATE("R",'MAPA DE RIESGOS'!$H489,"C",'MAPA DE RIESGOS'!$AF489),"")</f>
        <v/>
      </c>
      <c r="CJ128" s="357" t="str">
        <f>IF(AND('MAPA DE RIESGOS'!$AP490="Baja",'MAPA DE RIESGOS'!$AR490="Catastrófico"),CONCATENATE("R",'MAPA DE RIESGOS'!$H490,"C",'MAPA DE RIESGOS'!$AF490),"")</f>
        <v/>
      </c>
      <c r="CK128" s="357" t="str">
        <f>IF(AND('MAPA DE RIESGOS'!$AP491="Baja",'MAPA DE RIESGOS'!$AR491="Catastrófico"),CONCATENATE("R",'MAPA DE RIESGOS'!$H491,"C",'MAPA DE RIESGOS'!$AF491),"")</f>
        <v/>
      </c>
      <c r="CL128" s="357" t="str">
        <f>IF(AND('MAPA DE RIESGOS'!$AP492="Baja",'MAPA DE RIESGOS'!$AR492="Catastrófico"),CONCATENATE("R",'MAPA DE RIESGOS'!$H492,"C",'MAPA DE RIESGOS'!$AF492),"")</f>
        <v/>
      </c>
      <c r="CM128" s="357" t="str">
        <f>IF(AND('MAPA DE RIESGOS'!$AP493="Baja",'MAPA DE RIESGOS'!$AR493="Catastrófico"),CONCATENATE("R",'MAPA DE RIESGOS'!$H493,"C",'MAPA DE RIESGOS'!$AF493),"")</f>
        <v/>
      </c>
      <c r="CN128" s="357" t="str">
        <f>IF(AND('MAPA DE RIESGOS'!$AP494="Baja",'MAPA DE RIESGOS'!$AR494="Catastrófico"),CONCATENATE("R",'MAPA DE RIESGOS'!$H494,"C",'MAPA DE RIESGOS'!$AF494),"")</f>
        <v/>
      </c>
      <c r="CO128" s="357" t="str">
        <f>IF(AND('MAPA DE RIESGOS'!$AP495="Baja",'MAPA DE RIESGOS'!$AR495="Catastrófico"),CONCATENATE("R",'MAPA DE RIESGOS'!$H495,"C",'MAPA DE RIESGOS'!$AF495),"")</f>
        <v/>
      </c>
      <c r="CP128" s="357" t="str">
        <f>IF(AND('MAPA DE RIESGOS'!$AP496="Baja",'MAPA DE RIESGOS'!$AR496="Catastrófico"),CONCATENATE("R",'MAPA DE RIESGOS'!$H496,"C",'MAPA DE RIESGOS'!$AF496),"")</f>
        <v/>
      </c>
      <c r="CQ128" s="357" t="str">
        <f>IF(AND('MAPA DE RIESGOS'!$AP497="Baja",'MAPA DE RIESGOS'!$AR497="Catastrófico"),CONCATENATE("R",'MAPA DE RIESGOS'!$H497,"C",'MAPA DE RIESGOS'!$AF497),"")</f>
        <v/>
      </c>
      <c r="CR128" s="357" t="str">
        <f>IF(AND('MAPA DE RIESGOS'!$AP498="Baja",'MAPA DE RIESGOS'!$AR498="Catastrófico"),CONCATENATE("R",'MAPA DE RIESGOS'!$H498,"C",'MAPA DE RIESGOS'!$AF498),"")</f>
        <v/>
      </c>
      <c r="CS128" s="357" t="str">
        <f>IF(AND('MAPA DE RIESGOS'!$AP499="Baja",'MAPA DE RIESGOS'!$AR499="Catastrófico"),CONCATENATE("R",'MAPA DE RIESGOS'!$H499,"C",'MAPA DE RIESGOS'!$AF499),"")</f>
        <v/>
      </c>
      <c r="CT128" s="357" t="str">
        <f>IF(AND('MAPA DE RIESGOS'!$AP500="Baja",'MAPA DE RIESGOS'!$AR500="Catastrófico"),CONCATENATE("R",'MAPA DE RIESGOS'!$H500,"C",'MAPA DE RIESGOS'!$AF500),"")</f>
        <v/>
      </c>
      <c r="CU128" s="358" t="str">
        <f>IF(AND('MAPA DE RIESGOS'!$AP501="Baja",'MAPA DE RIESGOS'!$AR501="Catastrófico"),CONCATENATE("R",'MAPA DE RIESGOS'!$H501,"C",'MAPA DE RIESGOS'!$AF501),"")</f>
        <v/>
      </c>
      <c r="CV128" s="67"/>
      <c r="CW128" s="896"/>
      <c r="CX128" s="896"/>
      <c r="CY128" s="896"/>
      <c r="CZ128" s="896"/>
      <c r="DA128" s="896"/>
      <c r="DB128" s="896"/>
    </row>
    <row r="129" spans="2:106" ht="32.5" customHeight="1">
      <c r="B129" s="893"/>
      <c r="C129" s="893"/>
      <c r="D129" s="894"/>
      <c r="E129" s="882"/>
      <c r="F129" s="883"/>
      <c r="G129" s="883"/>
      <c r="H129" s="883"/>
      <c r="I129" s="884"/>
      <c r="J129" s="376" t="str">
        <f>IF(AND('MAPA DE RIESGOS'!$AP502="Baja",'MAPA DE RIESGOS'!$AR502="Leve"),CONCATENATE("R",'MAPA DE RIESGOS'!$H502,"C",'MAPA DE RIESGOS'!$AF502),"")</f>
        <v/>
      </c>
      <c r="K129" s="377" t="str">
        <f>IF(AND('MAPA DE RIESGOS'!$AP503="Baja",'MAPA DE RIESGOS'!$AR503="Leve"),CONCATENATE("R",'MAPA DE RIESGOS'!$H503,"C",'MAPA DE RIESGOS'!$AF503),"")</f>
        <v/>
      </c>
      <c r="L129" s="377" t="str">
        <f>IF(AND('MAPA DE RIESGOS'!$AP504="Baja",'MAPA DE RIESGOS'!$AR504="Leve"),CONCATENATE("R",'MAPA DE RIESGOS'!$H504,"C",'MAPA DE RIESGOS'!$AF504),"")</f>
        <v/>
      </c>
      <c r="M129" s="377" t="str">
        <f>IF(AND('MAPA DE RIESGOS'!$AP505="Baja",'MAPA DE RIESGOS'!$AR505="Leve"),CONCATENATE("R",'MAPA DE RIESGOS'!$H505,"C",'MAPA DE RIESGOS'!$AF505),"")</f>
        <v/>
      </c>
      <c r="N129" s="377" t="str">
        <f>IF(AND('MAPA DE RIESGOS'!$AP506="Baja",'MAPA DE RIESGOS'!$AR506="Leve"),CONCATENATE("R",'MAPA DE RIESGOS'!$H506,"C",'MAPA DE RIESGOS'!$AF506),"")</f>
        <v/>
      </c>
      <c r="O129" s="377" t="str">
        <f>IF(AND('MAPA DE RIESGOS'!$AP507="Baja",'MAPA DE RIESGOS'!$AR507="Leve"),CONCATENATE("R",'MAPA DE RIESGOS'!$H507,"C",'MAPA DE RIESGOS'!$AF507),"")</f>
        <v/>
      </c>
      <c r="P129" s="377" t="str">
        <f>IF(AND('MAPA DE RIESGOS'!$AP508="Baja",'MAPA DE RIESGOS'!$AR508="Leve"),CONCATENATE("R",'MAPA DE RIESGOS'!$H508,"C",'MAPA DE RIESGOS'!$AF508),"")</f>
        <v/>
      </c>
      <c r="Q129" s="377" t="str">
        <f>IF(AND('MAPA DE RIESGOS'!$AP509="Baja",'MAPA DE RIESGOS'!$AR509="Leve"),CONCATENATE("R",'MAPA DE RIESGOS'!$H509,"C",'MAPA DE RIESGOS'!$AF509),"")</f>
        <v/>
      </c>
      <c r="R129" s="377" t="str">
        <f>IF(AND('MAPA DE RIESGOS'!$AP510="Baja",'MAPA DE RIESGOS'!$AR510="Leve"),CONCATENATE("R",'MAPA DE RIESGOS'!$H510,"C",'MAPA DE RIESGOS'!$AF510),"")</f>
        <v/>
      </c>
      <c r="S129" s="377" t="str">
        <f>IF(AND('MAPA DE RIESGOS'!$AP511="Baja",'MAPA DE RIESGOS'!$AR511="Leve"),CONCATENATE("R",'MAPA DE RIESGOS'!$H511,"C",'MAPA DE RIESGOS'!$AF511),"")</f>
        <v/>
      </c>
      <c r="T129" s="377" t="str">
        <f>IF(AND('MAPA DE RIESGOS'!$AP512="Baja",'MAPA DE RIESGOS'!$AR512="Leve"),CONCATENATE("R",'MAPA DE RIESGOS'!$H512,"C",'MAPA DE RIESGOS'!$AF512),"")</f>
        <v/>
      </c>
      <c r="U129" s="377" t="str">
        <f>IF(AND('MAPA DE RIESGOS'!$AP513="Baja",'MAPA DE RIESGOS'!$AR513="Leve"),CONCATENATE("R",'MAPA DE RIESGOS'!$H513,"C",'MAPA DE RIESGOS'!$AF513),"")</f>
        <v/>
      </c>
      <c r="V129" s="377" t="str">
        <f>IF(AND('MAPA DE RIESGOS'!$AP514="Baja",'MAPA DE RIESGOS'!$AR514="Leve"),CONCATENATE("R",'MAPA DE RIESGOS'!$H514,"C",'MAPA DE RIESGOS'!$AF514),"")</f>
        <v/>
      </c>
      <c r="W129" s="377" t="str">
        <f>IF(AND('MAPA DE RIESGOS'!$AP515="Baja",'MAPA DE RIESGOS'!$AR515="Leve"),CONCATENATE("R",'MAPA DE RIESGOS'!$H515,"C",'MAPA DE RIESGOS'!$AF515),"")</f>
        <v/>
      </c>
      <c r="X129" s="377" t="str">
        <f>IF(AND('MAPA DE RIESGOS'!$AP516="Baja",'MAPA DE RIESGOS'!$AR516="Leve"),CONCATENATE("R",'MAPA DE RIESGOS'!$H516,"C",'MAPA DE RIESGOS'!$AF516),"")</f>
        <v/>
      </c>
      <c r="Y129" s="377" t="str">
        <f>IF(AND('MAPA DE RIESGOS'!$AP517="Baja",'MAPA DE RIESGOS'!$AR517="Leve"),CONCATENATE("R",'MAPA DE RIESGOS'!$H517,"C",'MAPA DE RIESGOS'!$AF517),"")</f>
        <v/>
      </c>
      <c r="Z129" s="377" t="str">
        <f>IF(AND('MAPA DE RIESGOS'!$AP518="Baja",'MAPA DE RIESGOS'!$AR518="Leve"),CONCATENATE("R",'MAPA DE RIESGOS'!$H518,"C",'MAPA DE RIESGOS'!$AF518),"")</f>
        <v/>
      </c>
      <c r="AA129" s="378" t="str">
        <f>IF(AND('MAPA DE RIESGOS'!$AP519="Baja",'MAPA DE RIESGOS'!$AR519="Leve"),CONCATENATE("R",'MAPA DE RIESGOS'!$H519,"C",'MAPA DE RIESGOS'!$AF519),"")</f>
        <v/>
      </c>
      <c r="AB129" s="367" t="str">
        <f>IF(AND('MAPA DE RIESGOS'!$AP502="Baja",'MAPA DE RIESGOS'!$AR502="Menor"),CONCATENATE("R",'MAPA DE RIESGOS'!$H502,"C",'MAPA DE RIESGOS'!$AF502),"")</f>
        <v/>
      </c>
      <c r="AC129" s="368" t="str">
        <f>IF(AND('MAPA DE RIESGOS'!$AP503="Baja",'MAPA DE RIESGOS'!$AR503="Menor"),CONCATENATE("R",'MAPA DE RIESGOS'!$H503,"C",'MAPA DE RIESGOS'!$AF503),"")</f>
        <v/>
      </c>
      <c r="AD129" s="368" t="str">
        <f>IF(AND('MAPA DE RIESGOS'!$AP504="Baja",'MAPA DE RIESGOS'!$AR504="Menor"),CONCATENATE("R",'MAPA DE RIESGOS'!$H504,"C",'MAPA DE RIESGOS'!$AF504),"")</f>
        <v/>
      </c>
      <c r="AE129" s="368" t="str">
        <f>IF(AND('MAPA DE RIESGOS'!$AP505="Baja",'MAPA DE RIESGOS'!$AR505="Menor"),CONCATENATE("R",'MAPA DE RIESGOS'!$H505,"C",'MAPA DE RIESGOS'!$AF505),"")</f>
        <v/>
      </c>
      <c r="AF129" s="368" t="str">
        <f>IF(AND('MAPA DE RIESGOS'!$AP506="Baja",'MAPA DE RIESGOS'!$AR506="Menor"),CONCATENATE("R",'MAPA DE RIESGOS'!$H506,"C",'MAPA DE RIESGOS'!$AF506),"")</f>
        <v/>
      </c>
      <c r="AG129" s="368" t="str">
        <f>IF(AND('MAPA DE RIESGOS'!$AP507="Baja",'MAPA DE RIESGOS'!$AR507="Menor"),CONCATENATE("R",'MAPA DE RIESGOS'!$H507,"C",'MAPA DE RIESGOS'!$AF507),"")</f>
        <v/>
      </c>
      <c r="AH129" s="368" t="str">
        <f>IF(AND('MAPA DE RIESGOS'!$AP508="Baja",'MAPA DE RIESGOS'!$AR508="Menor"),CONCATENATE("R",'MAPA DE RIESGOS'!$H508,"C",'MAPA DE RIESGOS'!$AF508),"")</f>
        <v/>
      </c>
      <c r="AI129" s="368" t="str">
        <f>IF(AND('MAPA DE RIESGOS'!$AP509="Baja",'MAPA DE RIESGOS'!$AR509="Menor"),CONCATENATE("R",'MAPA DE RIESGOS'!$H509,"C",'MAPA DE RIESGOS'!$AF509),"")</f>
        <v/>
      </c>
      <c r="AJ129" s="368" t="str">
        <f>IF(AND('MAPA DE RIESGOS'!$AP510="Baja",'MAPA DE RIESGOS'!$AR510="Menor"),CONCATENATE("R",'MAPA DE RIESGOS'!$H510,"C",'MAPA DE RIESGOS'!$AF510),"")</f>
        <v/>
      </c>
      <c r="AK129" s="368" t="str">
        <f>IF(AND('MAPA DE RIESGOS'!$AP511="Baja",'MAPA DE RIESGOS'!$AR511="Menor"),CONCATENATE("R",'MAPA DE RIESGOS'!$H511,"C",'MAPA DE RIESGOS'!$AF511),"")</f>
        <v/>
      </c>
      <c r="AL129" s="368" t="str">
        <f>IF(AND('MAPA DE RIESGOS'!$AP512="Baja",'MAPA DE RIESGOS'!$AR512="Menor"),CONCATENATE("R",'MAPA DE RIESGOS'!$H512,"C",'MAPA DE RIESGOS'!$AF512),"")</f>
        <v/>
      </c>
      <c r="AM129" s="368" t="str">
        <f>IF(AND('MAPA DE RIESGOS'!$AP513="Baja",'MAPA DE RIESGOS'!$AR513="Menor"),CONCATENATE("R",'MAPA DE RIESGOS'!$H513,"C",'MAPA DE RIESGOS'!$AF513),"")</f>
        <v/>
      </c>
      <c r="AN129" s="368" t="str">
        <f>IF(AND('MAPA DE RIESGOS'!$AP514="Baja",'MAPA DE RIESGOS'!$AR514="Menor"),CONCATENATE("R",'MAPA DE RIESGOS'!$H514,"C",'MAPA DE RIESGOS'!$AF514),"")</f>
        <v/>
      </c>
      <c r="AO129" s="368" t="str">
        <f>IF(AND('MAPA DE RIESGOS'!$AP515="Baja",'MAPA DE RIESGOS'!$AR515="Menor"),CONCATENATE("R",'MAPA DE RIESGOS'!$H515,"C",'MAPA DE RIESGOS'!$AF515),"")</f>
        <v/>
      </c>
      <c r="AP129" s="368" t="str">
        <f>IF(AND('MAPA DE RIESGOS'!$AP516="Baja",'MAPA DE RIESGOS'!$AR516="Menor"),CONCATENATE("R",'MAPA DE RIESGOS'!$H516,"C",'MAPA DE RIESGOS'!$AF516),"")</f>
        <v/>
      </c>
      <c r="AQ129" s="368" t="str">
        <f>IF(AND('MAPA DE RIESGOS'!$AP517="Baja",'MAPA DE RIESGOS'!$AR517="Menor"),CONCATENATE("R",'MAPA DE RIESGOS'!$H517,"C",'MAPA DE RIESGOS'!$AF517),"")</f>
        <v/>
      </c>
      <c r="AR129" s="368" t="str">
        <f>IF(AND('MAPA DE RIESGOS'!$AP518="Baja",'MAPA DE RIESGOS'!$AR518="Menor"),CONCATENATE("R",'MAPA DE RIESGOS'!$H518,"C",'MAPA DE RIESGOS'!$AF518),"")</f>
        <v/>
      </c>
      <c r="AS129" s="368" t="str">
        <f>IF(AND('MAPA DE RIESGOS'!$AP519="Baja",'MAPA DE RIESGOS'!$AR519="Menor"),CONCATENATE("R",'MAPA DE RIESGOS'!$H519,"C",'MAPA DE RIESGOS'!$AF519),"")</f>
        <v/>
      </c>
      <c r="AT129" s="367" t="str">
        <f>IF(AND('MAPA DE RIESGOS'!$AP502="Baja",'MAPA DE RIESGOS'!$AR502="Moderado"),CONCATENATE("R",'MAPA DE RIESGOS'!$H502,"C",'MAPA DE RIESGOS'!$AF502),"")</f>
        <v>R82C1</v>
      </c>
      <c r="AU129" s="368" t="str">
        <f>IF(AND('MAPA DE RIESGOS'!$AP503="Baja",'MAPA DE RIESGOS'!$AR503="Moderado"),CONCATENATE("R",'MAPA DE RIESGOS'!$H503,"C",'MAPA DE RIESGOS'!$AF503),"")</f>
        <v/>
      </c>
      <c r="AV129" s="368" t="str">
        <f>IF(AND('MAPA DE RIESGOS'!$AP504="Baja",'MAPA DE RIESGOS'!$AR504="Moderado"),CONCATENATE("R",'MAPA DE RIESGOS'!$H504,"C",'MAPA DE RIESGOS'!$AF504),"")</f>
        <v/>
      </c>
      <c r="AW129" s="368" t="str">
        <f>IF(AND('MAPA DE RIESGOS'!$AP505="Baja",'MAPA DE RIESGOS'!$AR505="Moderado"),CONCATENATE("R",'MAPA DE RIESGOS'!$H505,"C",'MAPA DE RIESGOS'!$AF505),"")</f>
        <v/>
      </c>
      <c r="AX129" s="368" t="str">
        <f>IF(AND('MAPA DE RIESGOS'!$AP506="Baja",'MAPA DE RIESGOS'!$AR506="Moderado"),CONCATENATE("R",'MAPA DE RIESGOS'!$H506,"C",'MAPA DE RIESGOS'!$AF506),"")</f>
        <v/>
      </c>
      <c r="AY129" s="368" t="str">
        <f>IF(AND('MAPA DE RIESGOS'!$AP507="Baja",'MAPA DE RIESGOS'!$AR507="Moderado"),CONCATENATE("R",'MAPA DE RIESGOS'!$H507,"C",'MAPA DE RIESGOS'!$AF507),"")</f>
        <v/>
      </c>
      <c r="AZ129" s="368" t="str">
        <f>IF(AND('MAPA DE RIESGOS'!$AP508="Baja",'MAPA DE RIESGOS'!$AR508="Moderado"),CONCATENATE("R",'MAPA DE RIESGOS'!$H508,"C",'MAPA DE RIESGOS'!$AF508),"")</f>
        <v/>
      </c>
      <c r="BA129" s="368" t="str">
        <f>IF(AND('MAPA DE RIESGOS'!$AP509="Baja",'MAPA DE RIESGOS'!$AR509="Moderado"),CONCATENATE("R",'MAPA DE RIESGOS'!$H509,"C",'MAPA DE RIESGOS'!$AF509),"")</f>
        <v/>
      </c>
      <c r="BB129" s="368" t="str">
        <f>IF(AND('MAPA DE RIESGOS'!$AP510="Baja",'MAPA DE RIESGOS'!$AR510="Moderado"),CONCATENATE("R",'MAPA DE RIESGOS'!$H510,"C",'MAPA DE RIESGOS'!$AF510),"")</f>
        <v/>
      </c>
      <c r="BC129" s="368" t="str">
        <f>IF(AND('MAPA DE RIESGOS'!$AP511="Baja",'MAPA DE RIESGOS'!$AR511="Moderado"),CONCATENATE("R",'MAPA DE RIESGOS'!$H511,"C",'MAPA DE RIESGOS'!$AF511),"")</f>
        <v/>
      </c>
      <c r="BD129" s="368" t="str">
        <f>IF(AND('MAPA DE RIESGOS'!$AP512="Baja",'MAPA DE RIESGOS'!$AR512="Moderado"),CONCATENATE("R",'MAPA DE RIESGOS'!$H512,"C",'MAPA DE RIESGOS'!$AF512),"")</f>
        <v/>
      </c>
      <c r="BE129" s="368" t="str">
        <f>IF(AND('MAPA DE RIESGOS'!$AP513="Baja",'MAPA DE RIESGOS'!$AR513="Moderado"),CONCATENATE("R",'MAPA DE RIESGOS'!$H513,"C",'MAPA DE RIESGOS'!$AF513),"")</f>
        <v/>
      </c>
      <c r="BF129" s="368" t="str">
        <f>IF(AND('MAPA DE RIESGOS'!$AP514="Baja",'MAPA DE RIESGOS'!$AR514="Moderado"),CONCATENATE("R",'MAPA DE RIESGOS'!$H514,"C",'MAPA DE RIESGOS'!$AF514),"")</f>
        <v/>
      </c>
      <c r="BG129" s="368" t="str">
        <f>IF(AND('MAPA DE RIESGOS'!$AP515="Baja",'MAPA DE RIESGOS'!$AR515="Moderado"),CONCATENATE("R",'MAPA DE RIESGOS'!$H515,"C",'MAPA DE RIESGOS'!$AF515),"")</f>
        <v/>
      </c>
      <c r="BH129" s="368" t="str">
        <f>IF(AND('MAPA DE RIESGOS'!$AP516="Baja",'MAPA DE RIESGOS'!$AR516="Moderado"),CONCATENATE("R",'MAPA DE RIESGOS'!$H516,"C",'MAPA DE RIESGOS'!$AF516),"")</f>
        <v/>
      </c>
      <c r="BI129" s="368" t="str">
        <f>IF(AND('MAPA DE RIESGOS'!$AP517="Baja",'MAPA DE RIESGOS'!$AR517="Moderado"),CONCATENATE("R",'MAPA DE RIESGOS'!$H517,"C",'MAPA DE RIESGOS'!$AF517),"")</f>
        <v/>
      </c>
      <c r="BJ129" s="368" t="str">
        <f>IF(AND('MAPA DE RIESGOS'!$AP518="Baja",'MAPA DE RIESGOS'!$AR518="Moderado"),CONCATENATE("R",'MAPA DE RIESGOS'!$H518,"C",'MAPA DE RIESGOS'!$AF518),"")</f>
        <v/>
      </c>
      <c r="BK129" s="369" t="str">
        <f>IF(AND('MAPA DE RIESGOS'!$AP519="Baja",'MAPA DE RIESGOS'!$AR519="Moderado"),CONCATENATE("R",'MAPA DE RIESGOS'!$H519,"C",'MAPA DE RIESGOS'!$AF519),"")</f>
        <v/>
      </c>
      <c r="BL129" s="355" t="str">
        <f>IF(AND('MAPA DE RIESGOS'!$AP502="Baja",'MAPA DE RIESGOS'!$AR502="Mayor"),CONCATENATE("R",'MAPA DE RIESGOS'!$H502,"C",'MAPA DE RIESGOS'!$AF502),"")</f>
        <v/>
      </c>
      <c r="BM129" s="355" t="str">
        <f>IF(AND('MAPA DE RIESGOS'!$AP503="Baja",'MAPA DE RIESGOS'!$AR503="Mayor"),CONCATENATE("R",'MAPA DE RIESGOS'!$H503,"C",'MAPA DE RIESGOS'!$AF503),"")</f>
        <v/>
      </c>
      <c r="BN129" s="355" t="str">
        <f>IF(AND('MAPA DE RIESGOS'!$AP504="Baja",'MAPA DE RIESGOS'!$AR504="Mayor"),CONCATENATE("R",'MAPA DE RIESGOS'!$H504,"C",'MAPA DE RIESGOS'!$AF504),"")</f>
        <v/>
      </c>
      <c r="BO129" s="355" t="str">
        <f>IF(AND('MAPA DE RIESGOS'!$AP505="Baja",'MAPA DE RIESGOS'!$AR505="Mayor"),CONCATENATE("R",'MAPA DE RIESGOS'!$H505,"C",'MAPA DE RIESGOS'!$AF505),"")</f>
        <v/>
      </c>
      <c r="BP129" s="355" t="str">
        <f>IF(AND('MAPA DE RIESGOS'!$AP506="Baja",'MAPA DE RIESGOS'!$AR506="Mayor"),CONCATENATE("R",'MAPA DE RIESGOS'!$H506,"C",'MAPA DE RIESGOS'!$AF506),"")</f>
        <v/>
      </c>
      <c r="BQ129" s="355" t="str">
        <f>IF(AND('MAPA DE RIESGOS'!$AP507="Baja",'MAPA DE RIESGOS'!$AR507="Mayor"),CONCATENATE("R",'MAPA DE RIESGOS'!$H507,"C",'MAPA DE RIESGOS'!$AF507),"")</f>
        <v/>
      </c>
      <c r="BR129" s="355" t="str">
        <f>IF(AND('MAPA DE RIESGOS'!$AP508="Baja",'MAPA DE RIESGOS'!$AR508="Mayor"),CONCATENATE("R",'MAPA DE RIESGOS'!$H508,"C",'MAPA DE RIESGOS'!$AF508),"")</f>
        <v/>
      </c>
      <c r="BS129" s="355" t="str">
        <f>IF(AND('MAPA DE RIESGOS'!$AP509="Baja",'MAPA DE RIESGOS'!$AR509="Mayor"),CONCATENATE("R",'MAPA DE RIESGOS'!$H509,"C",'MAPA DE RIESGOS'!$AF509),"")</f>
        <v/>
      </c>
      <c r="BT129" s="355" t="str">
        <f>IF(AND('MAPA DE RIESGOS'!$AP510="Baja",'MAPA DE RIESGOS'!$AR510="Mayor"),CONCATENATE("R",'MAPA DE RIESGOS'!$H510,"C",'MAPA DE RIESGOS'!$AF510),"")</f>
        <v/>
      </c>
      <c r="BU129" s="355" t="str">
        <f>IF(AND('MAPA DE RIESGOS'!$AP511="Baja",'MAPA DE RIESGOS'!$AR511="Mayor"),CONCATENATE("R",'MAPA DE RIESGOS'!$H511,"C",'MAPA DE RIESGOS'!$AF511),"")</f>
        <v/>
      </c>
      <c r="BV129" s="355" t="str">
        <f>IF(AND('MAPA DE RIESGOS'!$AP512="Baja",'MAPA DE RIESGOS'!$AR512="Mayor"),CONCATENATE("R",'MAPA DE RIESGOS'!$H512,"C",'MAPA DE RIESGOS'!$AF512),"")</f>
        <v/>
      </c>
      <c r="BW129" s="355" t="str">
        <f>IF(AND('MAPA DE RIESGOS'!$AP513="Baja",'MAPA DE RIESGOS'!$AR513="Mayor"),CONCATENATE("R",'MAPA DE RIESGOS'!$H513,"C",'MAPA DE RIESGOS'!$AF513),"")</f>
        <v/>
      </c>
      <c r="BX129" s="355" t="str">
        <f>IF(AND('MAPA DE RIESGOS'!$AP514="Baja",'MAPA DE RIESGOS'!$AR514="Mayor"),CONCATENATE("R",'MAPA DE RIESGOS'!$H514,"C",'MAPA DE RIESGOS'!$AF514),"")</f>
        <v/>
      </c>
      <c r="BY129" s="355" t="str">
        <f>IF(AND('MAPA DE RIESGOS'!$AP515="Baja",'MAPA DE RIESGOS'!$AR515="Mayor"),CONCATENATE("R",'MAPA DE RIESGOS'!$H515,"C",'MAPA DE RIESGOS'!$AF515),"")</f>
        <v/>
      </c>
      <c r="BZ129" s="355" t="str">
        <f>IF(AND('MAPA DE RIESGOS'!$AP516="Baja",'MAPA DE RIESGOS'!$AR516="Mayor"),CONCATENATE("R",'MAPA DE RIESGOS'!$H516,"C",'MAPA DE RIESGOS'!$AF516),"")</f>
        <v/>
      </c>
      <c r="CA129" s="355" t="str">
        <f>IF(AND('MAPA DE RIESGOS'!$AP517="Baja",'MAPA DE RIESGOS'!$AR517="Mayor"),CONCATENATE("R",'MAPA DE RIESGOS'!$H517,"C",'MAPA DE RIESGOS'!$AF517),"")</f>
        <v/>
      </c>
      <c r="CB129" s="355" t="str">
        <f>IF(AND('MAPA DE RIESGOS'!$AP518="Baja",'MAPA DE RIESGOS'!$AR518="Mayor"),CONCATENATE("R",'MAPA DE RIESGOS'!$H518,"C",'MAPA DE RIESGOS'!$AF518),"")</f>
        <v/>
      </c>
      <c r="CC129" s="356" t="str">
        <f>IF(AND('MAPA DE RIESGOS'!$AP519="Baja",'MAPA DE RIESGOS'!$AR519="Mayor"),CONCATENATE("R",'MAPA DE RIESGOS'!$H519,"C",'MAPA DE RIESGOS'!$AF519),"")</f>
        <v/>
      </c>
      <c r="CD129" s="357" t="str">
        <f>IF(AND('MAPA DE RIESGOS'!$AP502="Baja",'MAPA DE RIESGOS'!$AR502="Catastrófico"),CONCATENATE("R",'MAPA DE RIESGOS'!$H502,"C",'MAPA DE RIESGOS'!$AF502),"")</f>
        <v/>
      </c>
      <c r="CE129" s="357" t="str">
        <f>IF(AND('MAPA DE RIESGOS'!$AP503="Baja",'MAPA DE RIESGOS'!$AR503="Catastrófico"),CONCATENATE("R",'MAPA DE RIESGOS'!$H503,"C",'MAPA DE RIESGOS'!$AF503),"")</f>
        <v/>
      </c>
      <c r="CF129" s="357" t="str">
        <f>IF(AND('MAPA DE RIESGOS'!$AP504="Baja",'MAPA DE RIESGOS'!$AR504="Catastrófico"),CONCATENATE("R",'MAPA DE RIESGOS'!$H504,"C",'MAPA DE RIESGOS'!$AF504),"")</f>
        <v/>
      </c>
      <c r="CG129" s="357" t="str">
        <f>IF(AND('MAPA DE RIESGOS'!$AP505="Baja",'MAPA DE RIESGOS'!$AR505="Catastrófico"),CONCATENATE("R",'MAPA DE RIESGOS'!$H505,"C",'MAPA DE RIESGOS'!$AF505),"")</f>
        <v/>
      </c>
      <c r="CH129" s="357" t="str">
        <f>IF(AND('MAPA DE RIESGOS'!$AP506="Baja",'MAPA DE RIESGOS'!$AR506="Catastrófico"),CONCATENATE("R",'MAPA DE RIESGOS'!$H506,"C",'MAPA DE RIESGOS'!$AF506),"")</f>
        <v/>
      </c>
      <c r="CI129" s="357" t="str">
        <f>IF(AND('MAPA DE RIESGOS'!$AP507="Baja",'MAPA DE RIESGOS'!$AR507="Catastrófico"),CONCATENATE("R",'MAPA DE RIESGOS'!$H507,"C",'MAPA DE RIESGOS'!$AF507),"")</f>
        <v/>
      </c>
      <c r="CJ129" s="357" t="str">
        <f>IF(AND('MAPA DE RIESGOS'!$AP508="Baja",'MAPA DE RIESGOS'!$AR508="Catastrófico"),CONCATENATE("R",'MAPA DE RIESGOS'!$H508,"C",'MAPA DE RIESGOS'!$AF508),"")</f>
        <v/>
      </c>
      <c r="CK129" s="357" t="str">
        <f>IF(AND('MAPA DE RIESGOS'!$AP509="Baja",'MAPA DE RIESGOS'!$AR509="Catastrófico"),CONCATENATE("R",'MAPA DE RIESGOS'!$H509,"C",'MAPA DE RIESGOS'!$AF509),"")</f>
        <v/>
      </c>
      <c r="CL129" s="357" t="str">
        <f>IF(AND('MAPA DE RIESGOS'!$AP510="Baja",'MAPA DE RIESGOS'!$AR510="Catastrófico"),CONCATENATE("R",'MAPA DE RIESGOS'!$H510,"C",'MAPA DE RIESGOS'!$AF510),"")</f>
        <v/>
      </c>
      <c r="CM129" s="357" t="str">
        <f>IF(AND('MAPA DE RIESGOS'!$AP511="Baja",'MAPA DE RIESGOS'!$AR511="Catastrófico"),CONCATENATE("R",'MAPA DE RIESGOS'!$H511,"C",'MAPA DE RIESGOS'!$AF511),"")</f>
        <v/>
      </c>
      <c r="CN129" s="357" t="str">
        <f>IF(AND('MAPA DE RIESGOS'!$AP512="Baja",'MAPA DE RIESGOS'!$AR512="Catastrófico"),CONCATENATE("R",'MAPA DE RIESGOS'!$H512,"C",'MAPA DE RIESGOS'!$AF512),"")</f>
        <v/>
      </c>
      <c r="CO129" s="357" t="str">
        <f>IF(AND('MAPA DE RIESGOS'!$AP513="Baja",'MAPA DE RIESGOS'!$AR513="Catastrófico"),CONCATENATE("R",'MAPA DE RIESGOS'!$H513,"C",'MAPA DE RIESGOS'!$AF513),"")</f>
        <v/>
      </c>
      <c r="CP129" s="357" t="str">
        <f>IF(AND('MAPA DE RIESGOS'!$AP514="Baja",'MAPA DE RIESGOS'!$AR514="Catastrófico"),CONCATENATE("R",'MAPA DE RIESGOS'!$H514,"C",'MAPA DE RIESGOS'!$AF514),"")</f>
        <v/>
      </c>
      <c r="CQ129" s="357" t="str">
        <f>IF(AND('MAPA DE RIESGOS'!$AP515="Baja",'MAPA DE RIESGOS'!$AR515="Catastrófico"),CONCATENATE("R",'MAPA DE RIESGOS'!$H515,"C",'MAPA DE RIESGOS'!$AF515),"")</f>
        <v/>
      </c>
      <c r="CR129" s="357" t="str">
        <f>IF(AND('MAPA DE RIESGOS'!$AP516="Baja",'MAPA DE RIESGOS'!$AR516="Catastrófico"),CONCATENATE("R",'MAPA DE RIESGOS'!$H516,"C",'MAPA DE RIESGOS'!$AF516),"")</f>
        <v/>
      </c>
      <c r="CS129" s="357" t="str">
        <f>IF(AND('MAPA DE RIESGOS'!$AP517="Baja",'MAPA DE RIESGOS'!$AR517="Catastrófico"),CONCATENATE("R",'MAPA DE RIESGOS'!$H517,"C",'MAPA DE RIESGOS'!$AF517),"")</f>
        <v/>
      </c>
      <c r="CT129" s="357" t="str">
        <f>IF(AND('MAPA DE RIESGOS'!$AP518="Baja",'MAPA DE RIESGOS'!$AR518="Catastrófico"),CONCATENATE("R",'MAPA DE RIESGOS'!$H518,"C",'MAPA DE RIESGOS'!$AF518),"")</f>
        <v/>
      </c>
      <c r="CU129" s="358" t="str">
        <f>IF(AND('MAPA DE RIESGOS'!$AP519="Baja",'MAPA DE RIESGOS'!$AR519="Catastrófico"),CONCATENATE("R",'MAPA DE RIESGOS'!$H519,"C",'MAPA DE RIESGOS'!$AF519),"")</f>
        <v/>
      </c>
      <c r="CV129" s="67"/>
      <c r="CW129" s="896"/>
      <c r="CX129" s="896"/>
      <c r="CY129" s="896"/>
      <c r="CZ129" s="896"/>
      <c r="DA129" s="896"/>
      <c r="DB129" s="896"/>
    </row>
    <row r="130" spans="2:106" ht="32.5" customHeight="1">
      <c r="B130" s="893"/>
      <c r="C130" s="893"/>
      <c r="D130" s="894"/>
      <c r="E130" s="882"/>
      <c r="F130" s="883"/>
      <c r="G130" s="883"/>
      <c r="H130" s="883"/>
      <c r="I130" s="884"/>
      <c r="J130" s="376" t="str">
        <f>IF(AND('MAPA DE RIESGOS'!$AP520="Baja",'MAPA DE RIESGOS'!$AR520="Leve"),CONCATENATE("R",'MAPA DE RIESGOS'!$H520,"C",'MAPA DE RIESGOS'!$AF520),"")</f>
        <v/>
      </c>
      <c r="K130" s="377" t="str">
        <f>IF(AND('MAPA DE RIESGOS'!$AP521="Baja",'MAPA DE RIESGOS'!$AR521="Leve"),CONCATENATE("R",'MAPA DE RIESGOS'!$H521,"C",'MAPA DE RIESGOS'!$AF521),"")</f>
        <v/>
      </c>
      <c r="L130" s="377" t="str">
        <f>IF(AND('MAPA DE RIESGOS'!$AP522="Baja",'MAPA DE RIESGOS'!$AR522="Leve"),CONCATENATE("R",'MAPA DE RIESGOS'!$H522,"C",'MAPA DE RIESGOS'!$AF522),"")</f>
        <v/>
      </c>
      <c r="M130" s="377" t="str">
        <f>IF(AND('MAPA DE RIESGOS'!$AP523="Baja",'MAPA DE RIESGOS'!$AR523="Leve"),CONCATENATE("R",'MAPA DE RIESGOS'!$H523,"C",'MAPA DE RIESGOS'!$AF523),"")</f>
        <v/>
      </c>
      <c r="N130" s="377" t="str">
        <f>IF(AND('MAPA DE RIESGOS'!$AP524="Baja",'MAPA DE RIESGOS'!$AR524="Leve"),CONCATENATE("R",'MAPA DE RIESGOS'!$H524,"C",'MAPA DE RIESGOS'!$AF524),"")</f>
        <v/>
      </c>
      <c r="O130" s="377" t="str">
        <f>IF(AND('MAPA DE RIESGOS'!$AP525="Baja",'MAPA DE RIESGOS'!$AR525="Leve"),CONCATENATE("R",'MAPA DE RIESGOS'!$H525,"C",'MAPA DE RIESGOS'!$AF525),"")</f>
        <v/>
      </c>
      <c r="P130" s="377" t="str">
        <f>IF(AND('MAPA DE RIESGOS'!$AP526="Baja",'MAPA DE RIESGOS'!$AR526="Leve"),CONCATENATE("R",'MAPA DE RIESGOS'!$H526,"C",'MAPA DE RIESGOS'!$AF526),"")</f>
        <v/>
      </c>
      <c r="Q130" s="377" t="str">
        <f>IF(AND('MAPA DE RIESGOS'!$AP527="Baja",'MAPA DE RIESGOS'!$AR527="Leve"),CONCATENATE("R",'MAPA DE RIESGOS'!$H527,"C",'MAPA DE RIESGOS'!$AF527),"")</f>
        <v/>
      </c>
      <c r="R130" s="377" t="str">
        <f>IF(AND('MAPA DE RIESGOS'!$AP528="Baja",'MAPA DE RIESGOS'!$AR528="Leve"),CONCATENATE("R",'MAPA DE RIESGOS'!$H528,"C",'MAPA DE RIESGOS'!$AF528),"")</f>
        <v/>
      </c>
      <c r="S130" s="377" t="str">
        <f>IF(AND('MAPA DE RIESGOS'!$AP529="Baja",'MAPA DE RIESGOS'!$AR529="Leve"),CONCATENATE("R",'MAPA DE RIESGOS'!$H529,"C",'MAPA DE RIESGOS'!$AF529),"")</f>
        <v/>
      </c>
      <c r="T130" s="377" t="str">
        <f>IF(AND('MAPA DE RIESGOS'!$AP530="Baja",'MAPA DE RIESGOS'!$AR530="Leve"),CONCATENATE("R",'MAPA DE RIESGOS'!$H530,"C",'MAPA DE RIESGOS'!$AF530),"")</f>
        <v/>
      </c>
      <c r="U130" s="377" t="str">
        <f>IF(AND('MAPA DE RIESGOS'!$AP531="Baja",'MAPA DE RIESGOS'!$AR531="Leve"),CONCATENATE("R",'MAPA DE RIESGOS'!$H531,"C",'MAPA DE RIESGOS'!$AF531),"")</f>
        <v/>
      </c>
      <c r="V130" s="377" t="str">
        <f>IF(AND('MAPA DE RIESGOS'!$AP532="Baja",'MAPA DE RIESGOS'!$AR532="Leve"),CONCATENATE("R",'MAPA DE RIESGOS'!$H532,"C",'MAPA DE RIESGOS'!$AF532),"")</f>
        <v/>
      </c>
      <c r="W130" s="377" t="str">
        <f>IF(AND('MAPA DE RIESGOS'!$AP533="Baja",'MAPA DE RIESGOS'!$AR533="Leve"),CONCATENATE("R",'MAPA DE RIESGOS'!$H533,"C",'MAPA DE RIESGOS'!$AF533),"")</f>
        <v/>
      </c>
      <c r="X130" s="377" t="str">
        <f>IF(AND('MAPA DE RIESGOS'!$AP534="Baja",'MAPA DE RIESGOS'!$AR534="Leve"),CONCATENATE("R",'MAPA DE RIESGOS'!$H534,"C",'MAPA DE RIESGOS'!$AF534),"")</f>
        <v/>
      </c>
      <c r="Y130" s="377" t="str">
        <f>IF(AND('MAPA DE RIESGOS'!$AP535="Baja",'MAPA DE RIESGOS'!$AR535="Leve"),CONCATENATE("R",'MAPA DE RIESGOS'!$H535,"C",'MAPA DE RIESGOS'!$AF535),"")</f>
        <v/>
      </c>
      <c r="Z130" s="377" t="str">
        <f>IF(AND('MAPA DE RIESGOS'!$AP536="Baja",'MAPA DE RIESGOS'!$AR536="Leve"),CONCATENATE("R",'MAPA DE RIESGOS'!$H536,"C",'MAPA DE RIESGOS'!$AF536),"")</f>
        <v/>
      </c>
      <c r="AA130" s="378" t="str">
        <f>IF(AND('MAPA DE RIESGOS'!$AP537="Baja",'MAPA DE RIESGOS'!$AR537="Leve"),CONCATENATE("R",'MAPA DE RIESGOS'!$H537,"C",'MAPA DE RIESGOS'!$AF537),"")</f>
        <v/>
      </c>
      <c r="AB130" s="367" t="str">
        <f>IF(AND('MAPA DE RIESGOS'!$AP520="Baja",'MAPA DE RIESGOS'!$AR520="Menor"),CONCATENATE("R",'MAPA DE RIESGOS'!$H520,"C",'MAPA DE RIESGOS'!$AF520),"")</f>
        <v>R85C1</v>
      </c>
      <c r="AC130" s="368" t="str">
        <f>IF(AND('MAPA DE RIESGOS'!$AP521="Baja",'MAPA DE RIESGOS'!$AR521="Menor"),CONCATENATE("R",'MAPA DE RIESGOS'!$H521,"C",'MAPA DE RIESGOS'!$AF521),"")</f>
        <v/>
      </c>
      <c r="AD130" s="368" t="str">
        <f>IF(AND('MAPA DE RIESGOS'!$AP522="Baja",'MAPA DE RIESGOS'!$AR522="Menor"),CONCATENATE("R",'MAPA DE RIESGOS'!$H522,"C",'MAPA DE RIESGOS'!$AF522),"")</f>
        <v/>
      </c>
      <c r="AE130" s="368" t="str">
        <f>IF(AND('MAPA DE RIESGOS'!$AP523="Baja",'MAPA DE RIESGOS'!$AR523="Menor"),CONCATENATE("R",'MAPA DE RIESGOS'!$H523,"C",'MAPA DE RIESGOS'!$AF523),"")</f>
        <v/>
      </c>
      <c r="AF130" s="368" t="str">
        <f>IF(AND('MAPA DE RIESGOS'!$AP524="Baja",'MAPA DE RIESGOS'!$AR524="Menor"),CONCATENATE("R",'MAPA DE RIESGOS'!$H524,"C",'MAPA DE RIESGOS'!$AF524),"")</f>
        <v/>
      </c>
      <c r="AG130" s="368" t="str">
        <f>IF(AND('MAPA DE RIESGOS'!$AP525="Baja",'MAPA DE RIESGOS'!$AR525="Menor"),CONCATENATE("R",'MAPA DE RIESGOS'!$H525,"C",'MAPA DE RIESGOS'!$AF525),"")</f>
        <v/>
      </c>
      <c r="AH130" s="368" t="str">
        <f>IF(AND('MAPA DE RIESGOS'!$AP526="Baja",'MAPA DE RIESGOS'!$AR526="Menor"),CONCATENATE("R",'MAPA DE RIESGOS'!$H526,"C",'MAPA DE RIESGOS'!$AF526),"")</f>
        <v/>
      </c>
      <c r="AI130" s="368" t="str">
        <f>IF(AND('MAPA DE RIESGOS'!$AP527="Baja",'MAPA DE RIESGOS'!$AR527="Menor"),CONCATENATE("R",'MAPA DE RIESGOS'!$H527,"C",'MAPA DE RIESGOS'!$AF527),"")</f>
        <v/>
      </c>
      <c r="AJ130" s="368" t="str">
        <f>IF(AND('MAPA DE RIESGOS'!$AP528="Baja",'MAPA DE RIESGOS'!$AR528="Menor"),CONCATENATE("R",'MAPA DE RIESGOS'!$H528,"C",'MAPA DE RIESGOS'!$AF528),"")</f>
        <v/>
      </c>
      <c r="AK130" s="368" t="str">
        <f>IF(AND('MAPA DE RIESGOS'!$AP529="Baja",'MAPA DE RIESGOS'!$AR529="Menor"),CONCATENATE("R",'MAPA DE RIESGOS'!$H529,"C",'MAPA DE RIESGOS'!$AF529),"")</f>
        <v/>
      </c>
      <c r="AL130" s="368" t="str">
        <f>IF(AND('MAPA DE RIESGOS'!$AP530="Baja",'MAPA DE RIESGOS'!$AR530="Menor"),CONCATENATE("R",'MAPA DE RIESGOS'!$H530,"C",'MAPA DE RIESGOS'!$AF530),"")</f>
        <v/>
      </c>
      <c r="AM130" s="368" t="str">
        <f>IF(AND('MAPA DE RIESGOS'!$AP531="Baja",'MAPA DE RIESGOS'!$AR531="Menor"),CONCATENATE("R",'MAPA DE RIESGOS'!$H531,"C",'MAPA DE RIESGOS'!$AF531),"")</f>
        <v/>
      </c>
      <c r="AN130" s="368" t="str">
        <f>IF(AND('MAPA DE RIESGOS'!$AP532="Baja",'MAPA DE RIESGOS'!$AR532="Menor"),CONCATENATE("R",'MAPA DE RIESGOS'!$H532,"C",'MAPA DE RIESGOS'!$AF532),"")</f>
        <v>R87C1</v>
      </c>
      <c r="AO130" s="368" t="str">
        <f>IF(AND('MAPA DE RIESGOS'!$AP533="Baja",'MAPA DE RIESGOS'!$AR533="Menor"),CONCATENATE("R",'MAPA DE RIESGOS'!$H533,"C",'MAPA DE RIESGOS'!$AF533),"")</f>
        <v>R87C2</v>
      </c>
      <c r="AP130" s="368" t="str">
        <f>IF(AND('MAPA DE RIESGOS'!$AP534="Baja",'MAPA DE RIESGOS'!$AR534="Menor"),CONCATENATE("R",'MAPA DE RIESGOS'!$H534,"C",'MAPA DE RIESGOS'!$AF534),"")</f>
        <v/>
      </c>
      <c r="AQ130" s="368" t="str">
        <f>IF(AND('MAPA DE RIESGOS'!$AP535="Baja",'MAPA DE RIESGOS'!$AR535="Menor"),CONCATENATE("R",'MAPA DE RIESGOS'!$H535,"C",'MAPA DE RIESGOS'!$AF535),"")</f>
        <v/>
      </c>
      <c r="AR130" s="368" t="str">
        <f>IF(AND('MAPA DE RIESGOS'!$AP536="Baja",'MAPA DE RIESGOS'!$AR536="Menor"),CONCATENATE("R",'MAPA DE RIESGOS'!$H536,"C",'MAPA DE RIESGOS'!$AF536),"")</f>
        <v/>
      </c>
      <c r="AS130" s="368" t="str">
        <f>IF(AND('MAPA DE RIESGOS'!$AP537="Baja",'MAPA DE RIESGOS'!$AR537="Menor"),CONCATENATE("R",'MAPA DE RIESGOS'!$H537,"C",'MAPA DE RIESGOS'!$AF537),"")</f>
        <v/>
      </c>
      <c r="AT130" s="367" t="str">
        <f>IF(AND('MAPA DE RIESGOS'!$AP520="Baja",'MAPA DE RIESGOS'!$AR520="Moderado"),CONCATENATE("R",'MAPA DE RIESGOS'!$H520,"C",'MAPA DE RIESGOS'!$AF520),"")</f>
        <v/>
      </c>
      <c r="AU130" s="368" t="str">
        <f>IF(AND('MAPA DE RIESGOS'!$AP521="Baja",'MAPA DE RIESGOS'!$AR521="Moderado"),CONCATENATE("R",'MAPA DE RIESGOS'!$H521,"C",'MAPA DE RIESGOS'!$AF521),"")</f>
        <v/>
      </c>
      <c r="AV130" s="368" t="str">
        <f>IF(AND('MAPA DE RIESGOS'!$AP522="Baja",'MAPA DE RIESGOS'!$AR522="Moderado"),CONCATENATE("R",'MAPA DE RIESGOS'!$H522,"C",'MAPA DE RIESGOS'!$AF522),"")</f>
        <v/>
      </c>
      <c r="AW130" s="368" t="str">
        <f>IF(AND('MAPA DE RIESGOS'!$AP523="Baja",'MAPA DE RIESGOS'!$AR523="Moderado"),CONCATENATE("R",'MAPA DE RIESGOS'!$H523,"C",'MAPA DE RIESGOS'!$AF523),"")</f>
        <v/>
      </c>
      <c r="AX130" s="368" t="str">
        <f>IF(AND('MAPA DE RIESGOS'!$AP524="Baja",'MAPA DE RIESGOS'!$AR524="Moderado"),CONCATENATE("R",'MAPA DE RIESGOS'!$H524,"C",'MAPA DE RIESGOS'!$AF524),"")</f>
        <v/>
      </c>
      <c r="AY130" s="368" t="str">
        <f>IF(AND('MAPA DE RIESGOS'!$AP525="Baja",'MAPA DE RIESGOS'!$AR525="Moderado"),CONCATENATE("R",'MAPA DE RIESGOS'!$H525,"C",'MAPA DE RIESGOS'!$AF525),"")</f>
        <v/>
      </c>
      <c r="AZ130" s="368" t="str">
        <f>IF(AND('MAPA DE RIESGOS'!$AP526="Baja",'MAPA DE RIESGOS'!$AR526="Moderado"),CONCATENATE("R",'MAPA DE RIESGOS'!$H526,"C",'MAPA DE RIESGOS'!$AF526),"")</f>
        <v/>
      </c>
      <c r="BA130" s="368" t="str">
        <f>IF(AND('MAPA DE RIESGOS'!$AP527="Baja",'MAPA DE RIESGOS'!$AR527="Moderado"),CONCATENATE("R",'MAPA DE RIESGOS'!$H527,"C",'MAPA DE RIESGOS'!$AF527),"")</f>
        <v/>
      </c>
      <c r="BB130" s="368" t="str">
        <f>IF(AND('MAPA DE RIESGOS'!$AP528="Baja",'MAPA DE RIESGOS'!$AR528="Moderado"),CONCATENATE("R",'MAPA DE RIESGOS'!$H528,"C",'MAPA DE RIESGOS'!$AF528),"")</f>
        <v/>
      </c>
      <c r="BC130" s="368" t="str">
        <f>IF(AND('MAPA DE RIESGOS'!$AP529="Baja",'MAPA DE RIESGOS'!$AR529="Moderado"),CONCATENATE("R",'MAPA DE RIESGOS'!$H529,"C",'MAPA DE RIESGOS'!$AF529),"")</f>
        <v/>
      </c>
      <c r="BD130" s="368" t="str">
        <f>IF(AND('MAPA DE RIESGOS'!$AP530="Baja",'MAPA DE RIESGOS'!$AR530="Moderado"),CONCATENATE("R",'MAPA DE RIESGOS'!$H530,"C",'MAPA DE RIESGOS'!$AF530),"")</f>
        <v/>
      </c>
      <c r="BE130" s="368" t="str">
        <f>IF(AND('MAPA DE RIESGOS'!$AP531="Baja",'MAPA DE RIESGOS'!$AR531="Moderado"),CONCATENATE("R",'MAPA DE RIESGOS'!$H531,"C",'MAPA DE RIESGOS'!$AF531),"")</f>
        <v/>
      </c>
      <c r="BF130" s="368" t="str">
        <f>IF(AND('MAPA DE RIESGOS'!$AP532="Baja",'MAPA DE RIESGOS'!$AR532="Moderado"),CONCATENATE("R",'MAPA DE RIESGOS'!$H532,"C",'MAPA DE RIESGOS'!$AF532),"")</f>
        <v/>
      </c>
      <c r="BG130" s="368" t="str">
        <f>IF(AND('MAPA DE RIESGOS'!$AP533="Baja",'MAPA DE RIESGOS'!$AR533="Moderado"),CONCATENATE("R",'MAPA DE RIESGOS'!$H533,"C",'MAPA DE RIESGOS'!$AF533),"")</f>
        <v/>
      </c>
      <c r="BH130" s="368" t="str">
        <f>IF(AND('MAPA DE RIESGOS'!$AP534="Baja",'MAPA DE RIESGOS'!$AR534="Moderado"),CONCATENATE("R",'MAPA DE RIESGOS'!$H534,"C",'MAPA DE RIESGOS'!$AF534),"")</f>
        <v/>
      </c>
      <c r="BI130" s="368" t="str">
        <f>IF(AND('MAPA DE RIESGOS'!$AP535="Baja",'MAPA DE RIESGOS'!$AR535="Moderado"),CONCATENATE("R",'MAPA DE RIESGOS'!$H535,"C",'MAPA DE RIESGOS'!$AF535),"")</f>
        <v/>
      </c>
      <c r="BJ130" s="368" t="str">
        <f>IF(AND('MAPA DE RIESGOS'!$AP536="Baja",'MAPA DE RIESGOS'!$AR536="Moderado"),CONCATENATE("R",'MAPA DE RIESGOS'!$H536,"C",'MAPA DE RIESGOS'!$AF536),"")</f>
        <v/>
      </c>
      <c r="BK130" s="369" t="str">
        <f>IF(AND('MAPA DE RIESGOS'!$AP537="Baja",'MAPA DE RIESGOS'!$AR537="Moderado"),CONCATENATE("R",'MAPA DE RIESGOS'!$H537,"C",'MAPA DE RIESGOS'!$AF537),"")</f>
        <v/>
      </c>
      <c r="BL130" s="355" t="str">
        <f>IF(AND('MAPA DE RIESGOS'!$AP520="Baja",'MAPA DE RIESGOS'!$AR520="Mayor"),CONCATENATE("R",'MAPA DE RIESGOS'!$H520,"C",'MAPA DE RIESGOS'!$AF520),"")</f>
        <v/>
      </c>
      <c r="BM130" s="355" t="str">
        <f>IF(AND('MAPA DE RIESGOS'!$AP521="Baja",'MAPA DE RIESGOS'!$AR521="Mayor"),CONCATENATE("R",'MAPA DE RIESGOS'!$H521,"C",'MAPA DE RIESGOS'!$AF521),"")</f>
        <v/>
      </c>
      <c r="BN130" s="355" t="str">
        <f>IF(AND('MAPA DE RIESGOS'!$AP522="Baja",'MAPA DE RIESGOS'!$AR522="Mayor"),CONCATENATE("R",'MAPA DE RIESGOS'!$H522,"C",'MAPA DE RIESGOS'!$AF522),"")</f>
        <v/>
      </c>
      <c r="BO130" s="355" t="str">
        <f>IF(AND('MAPA DE RIESGOS'!$AP523="Baja",'MAPA DE RIESGOS'!$AR523="Mayor"),CONCATENATE("R",'MAPA DE RIESGOS'!$H523,"C",'MAPA DE RIESGOS'!$AF523),"")</f>
        <v/>
      </c>
      <c r="BP130" s="355" t="str">
        <f>IF(AND('MAPA DE RIESGOS'!$AP524="Baja",'MAPA DE RIESGOS'!$AR524="Mayor"),CONCATENATE("R",'MAPA DE RIESGOS'!$H524,"C",'MAPA DE RIESGOS'!$AF524),"")</f>
        <v/>
      </c>
      <c r="BQ130" s="355" t="str">
        <f>IF(AND('MAPA DE RIESGOS'!$AP525="Baja",'MAPA DE RIESGOS'!$AR525="Mayor"),CONCATENATE("R",'MAPA DE RIESGOS'!$H525,"C",'MAPA DE RIESGOS'!$AF525),"")</f>
        <v/>
      </c>
      <c r="BR130" s="355" t="str">
        <f>IF(AND('MAPA DE RIESGOS'!$AP526="Baja",'MAPA DE RIESGOS'!$AR526="Mayor"),CONCATENATE("R",'MAPA DE RIESGOS'!$H526,"C",'MAPA DE RIESGOS'!$AF526),"")</f>
        <v/>
      </c>
      <c r="BS130" s="355" t="str">
        <f>IF(AND('MAPA DE RIESGOS'!$AP527="Baja",'MAPA DE RIESGOS'!$AR527="Mayor"),CONCATENATE("R",'MAPA DE RIESGOS'!$H527,"C",'MAPA DE RIESGOS'!$AF527),"")</f>
        <v/>
      </c>
      <c r="BT130" s="355" t="str">
        <f>IF(AND('MAPA DE RIESGOS'!$AP528="Baja",'MAPA DE RIESGOS'!$AR528="Mayor"),CONCATENATE("R",'MAPA DE RIESGOS'!$H528,"C",'MAPA DE RIESGOS'!$AF528),"")</f>
        <v/>
      </c>
      <c r="BU130" s="355" t="str">
        <f>IF(AND('MAPA DE RIESGOS'!$AP529="Baja",'MAPA DE RIESGOS'!$AR529="Mayor"),CONCATENATE("R",'MAPA DE RIESGOS'!$H529,"C",'MAPA DE RIESGOS'!$AF529),"")</f>
        <v/>
      </c>
      <c r="BV130" s="355" t="str">
        <f>IF(AND('MAPA DE RIESGOS'!$AP530="Baja",'MAPA DE RIESGOS'!$AR530="Mayor"),CONCATENATE("R",'MAPA DE RIESGOS'!$H530,"C",'MAPA DE RIESGOS'!$AF530),"")</f>
        <v/>
      </c>
      <c r="BW130" s="355" t="str">
        <f>IF(AND('MAPA DE RIESGOS'!$AP531="Baja",'MAPA DE RIESGOS'!$AR531="Mayor"),CONCATENATE("R",'MAPA DE RIESGOS'!$H531,"C",'MAPA DE RIESGOS'!$AF531),"")</f>
        <v/>
      </c>
      <c r="BX130" s="355" t="str">
        <f>IF(AND('MAPA DE RIESGOS'!$AP532="Baja",'MAPA DE RIESGOS'!$AR532="Mayor"),CONCATENATE("R",'MAPA DE RIESGOS'!$H532,"C",'MAPA DE RIESGOS'!$AF532),"")</f>
        <v/>
      </c>
      <c r="BY130" s="355" t="str">
        <f>IF(AND('MAPA DE RIESGOS'!$AP533="Baja",'MAPA DE RIESGOS'!$AR533="Mayor"),CONCATENATE("R",'MAPA DE RIESGOS'!$H533,"C",'MAPA DE RIESGOS'!$AF533),"")</f>
        <v/>
      </c>
      <c r="BZ130" s="355" t="str">
        <f>IF(AND('MAPA DE RIESGOS'!$AP534="Baja",'MAPA DE RIESGOS'!$AR534="Mayor"),CONCATENATE("R",'MAPA DE RIESGOS'!$H534,"C",'MAPA DE RIESGOS'!$AF534),"")</f>
        <v/>
      </c>
      <c r="CA130" s="355" t="str">
        <f>IF(AND('MAPA DE RIESGOS'!$AP535="Baja",'MAPA DE RIESGOS'!$AR535="Mayor"),CONCATENATE("R",'MAPA DE RIESGOS'!$H535,"C",'MAPA DE RIESGOS'!$AF535),"")</f>
        <v/>
      </c>
      <c r="CB130" s="355" t="str">
        <f>IF(AND('MAPA DE RIESGOS'!$AP536="Baja",'MAPA DE RIESGOS'!$AR536="Mayor"),CONCATENATE("R",'MAPA DE RIESGOS'!$H536,"C",'MAPA DE RIESGOS'!$AF536),"")</f>
        <v/>
      </c>
      <c r="CC130" s="356" t="str">
        <f>IF(AND('MAPA DE RIESGOS'!$AP537="Baja",'MAPA DE RIESGOS'!$AR537="Mayor"),CONCATENATE("R",'MAPA DE RIESGOS'!$H537,"C",'MAPA DE RIESGOS'!$AF537),"")</f>
        <v/>
      </c>
      <c r="CD130" s="357" t="str">
        <f>IF(AND('MAPA DE RIESGOS'!$AP520="Baja",'MAPA DE RIESGOS'!$AR520="Catastrófico"),CONCATENATE("R",'MAPA DE RIESGOS'!$H520,"C",'MAPA DE RIESGOS'!$AF520),"")</f>
        <v/>
      </c>
      <c r="CE130" s="357" t="str">
        <f>IF(AND('MAPA DE RIESGOS'!$AP521="Baja",'MAPA DE RIESGOS'!$AR521="Catastrófico"),CONCATENATE("R",'MAPA DE RIESGOS'!$H521,"C",'MAPA DE RIESGOS'!$AF521),"")</f>
        <v/>
      </c>
      <c r="CF130" s="357" t="str">
        <f>IF(AND('MAPA DE RIESGOS'!$AP522="Baja",'MAPA DE RIESGOS'!$AR522="Catastrófico"),CONCATENATE("R",'MAPA DE RIESGOS'!$H522,"C",'MAPA DE RIESGOS'!$AF522),"")</f>
        <v/>
      </c>
      <c r="CG130" s="357" t="str">
        <f>IF(AND('MAPA DE RIESGOS'!$AP523="Baja",'MAPA DE RIESGOS'!$AR523="Catastrófico"),CONCATENATE("R",'MAPA DE RIESGOS'!$H523,"C",'MAPA DE RIESGOS'!$AF523),"")</f>
        <v/>
      </c>
      <c r="CH130" s="357" t="str">
        <f>IF(AND('MAPA DE RIESGOS'!$AP524="Baja",'MAPA DE RIESGOS'!$AR524="Catastrófico"),CONCATENATE("R",'MAPA DE RIESGOS'!$H524,"C",'MAPA DE RIESGOS'!$AF524),"")</f>
        <v/>
      </c>
      <c r="CI130" s="357" t="str">
        <f>IF(AND('MAPA DE RIESGOS'!$AP525="Baja",'MAPA DE RIESGOS'!$AR525="Catastrófico"),CONCATENATE("R",'MAPA DE RIESGOS'!$H525,"C",'MAPA DE RIESGOS'!$AF525),"")</f>
        <v/>
      </c>
      <c r="CJ130" s="357" t="str">
        <f>IF(AND('MAPA DE RIESGOS'!$AP526="Baja",'MAPA DE RIESGOS'!$AR526="Catastrófico"),CONCATENATE("R",'MAPA DE RIESGOS'!$H526,"C",'MAPA DE RIESGOS'!$AF526),"")</f>
        <v/>
      </c>
      <c r="CK130" s="357" t="str">
        <f>IF(AND('MAPA DE RIESGOS'!$AP527="Baja",'MAPA DE RIESGOS'!$AR527="Catastrófico"),CONCATENATE("R",'MAPA DE RIESGOS'!$H527,"C",'MAPA DE RIESGOS'!$AF527),"")</f>
        <v/>
      </c>
      <c r="CL130" s="357" t="str">
        <f>IF(AND('MAPA DE RIESGOS'!$AP528="Baja",'MAPA DE RIESGOS'!$AR528="Catastrófico"),CONCATENATE("R",'MAPA DE RIESGOS'!$H528,"C",'MAPA DE RIESGOS'!$AF528),"")</f>
        <v/>
      </c>
      <c r="CM130" s="357" t="str">
        <f>IF(AND('MAPA DE RIESGOS'!$AP529="Baja",'MAPA DE RIESGOS'!$AR529="Catastrófico"),CONCATENATE("R",'MAPA DE RIESGOS'!$H529,"C",'MAPA DE RIESGOS'!$AF529),"")</f>
        <v/>
      </c>
      <c r="CN130" s="357" t="str">
        <f>IF(AND('MAPA DE RIESGOS'!$AP530="Baja",'MAPA DE RIESGOS'!$AR530="Catastrófico"),CONCATENATE("R",'MAPA DE RIESGOS'!$H530,"C",'MAPA DE RIESGOS'!$AF530),"")</f>
        <v/>
      </c>
      <c r="CO130" s="357" t="str">
        <f>IF(AND('MAPA DE RIESGOS'!$AP531="Baja",'MAPA DE RIESGOS'!$AR531="Catastrófico"),CONCATENATE("R",'MAPA DE RIESGOS'!$H531,"C",'MAPA DE RIESGOS'!$AF531),"")</f>
        <v/>
      </c>
      <c r="CP130" s="357" t="str">
        <f>IF(AND('MAPA DE RIESGOS'!$AP532="Baja",'MAPA DE RIESGOS'!$AR532="Catastrófico"),CONCATENATE("R",'MAPA DE RIESGOS'!$H532,"C",'MAPA DE RIESGOS'!$AF532),"")</f>
        <v/>
      </c>
      <c r="CQ130" s="357" t="str">
        <f>IF(AND('MAPA DE RIESGOS'!$AP533="Baja",'MAPA DE RIESGOS'!$AR533="Catastrófico"),CONCATENATE("R",'MAPA DE RIESGOS'!$H533,"C",'MAPA DE RIESGOS'!$AF533),"")</f>
        <v/>
      </c>
      <c r="CR130" s="357" t="str">
        <f>IF(AND('MAPA DE RIESGOS'!$AP534="Baja",'MAPA DE RIESGOS'!$AR534="Catastrófico"),CONCATENATE("R",'MAPA DE RIESGOS'!$H534,"C",'MAPA DE RIESGOS'!$AF534),"")</f>
        <v/>
      </c>
      <c r="CS130" s="357" t="str">
        <f>IF(AND('MAPA DE RIESGOS'!$AP535="Baja",'MAPA DE RIESGOS'!$AR535="Catastrófico"),CONCATENATE("R",'MAPA DE RIESGOS'!$H535,"C",'MAPA DE RIESGOS'!$AF535),"")</f>
        <v/>
      </c>
      <c r="CT130" s="357" t="str">
        <f>IF(AND('MAPA DE RIESGOS'!$AP536="Baja",'MAPA DE RIESGOS'!$AR536="Catastrófico"),CONCATENATE("R",'MAPA DE RIESGOS'!$H536,"C",'MAPA DE RIESGOS'!$AF536),"")</f>
        <v/>
      </c>
      <c r="CU130" s="358" t="str">
        <f>IF(AND('MAPA DE RIESGOS'!$AP537="Baja",'MAPA DE RIESGOS'!$AR537="Catastrófico"),CONCATENATE("R",'MAPA DE RIESGOS'!$H537,"C",'MAPA DE RIESGOS'!$AF537),"")</f>
        <v/>
      </c>
      <c r="CV130" s="67"/>
      <c r="CW130" s="896"/>
      <c r="CX130" s="896"/>
      <c r="CY130" s="896"/>
      <c r="CZ130" s="896"/>
      <c r="DA130" s="896"/>
      <c r="DB130" s="896"/>
    </row>
    <row r="131" spans="2:106" ht="32.5" customHeight="1">
      <c r="B131" s="893"/>
      <c r="C131" s="893"/>
      <c r="D131" s="894"/>
      <c r="E131" s="882"/>
      <c r="F131" s="883"/>
      <c r="G131" s="883"/>
      <c r="H131" s="883"/>
      <c r="I131" s="884"/>
      <c r="J131" s="376" t="str">
        <f>IF(AND('MAPA DE RIESGOS'!$AP538="Baja",'MAPA DE RIESGOS'!$AR538="Leve"),CONCATENATE("R",'MAPA DE RIESGOS'!$H538,"C",'MAPA DE RIESGOS'!$AF538),"")</f>
        <v/>
      </c>
      <c r="K131" s="377" t="str">
        <f>IF(AND('MAPA DE RIESGOS'!$AP539="Baja",'MAPA DE RIESGOS'!$AR539="Leve"),CONCATENATE("R",'MAPA DE RIESGOS'!$H539,"C",'MAPA DE RIESGOS'!$AF539),"")</f>
        <v/>
      </c>
      <c r="L131" s="377" t="str">
        <f>IF(AND('MAPA DE RIESGOS'!$AP540="Baja",'MAPA DE RIESGOS'!$AR540="Leve"),CONCATENATE("R",'MAPA DE RIESGOS'!$H540,"C",'MAPA DE RIESGOS'!$AF540),"")</f>
        <v/>
      </c>
      <c r="M131" s="377" t="str">
        <f>IF(AND('MAPA DE RIESGOS'!$AP541="Baja",'MAPA DE RIESGOS'!$AR541="Leve"),CONCATENATE("R",'MAPA DE RIESGOS'!$H541,"C",'MAPA DE RIESGOS'!$AF541),"")</f>
        <v/>
      </c>
      <c r="N131" s="377" t="str">
        <f>IF(AND('MAPA DE RIESGOS'!$AP542="Baja",'MAPA DE RIESGOS'!$AR542="Leve"),CONCATENATE("R",'MAPA DE RIESGOS'!$H542,"C",'MAPA DE RIESGOS'!$AF542),"")</f>
        <v/>
      </c>
      <c r="O131" s="377" t="str">
        <f>IF(AND('MAPA DE RIESGOS'!$AP543="Baja",'MAPA DE RIESGOS'!$AR543="Leve"),CONCATENATE("R",'MAPA DE RIESGOS'!$H543,"C",'MAPA DE RIESGOS'!$AF543),"")</f>
        <v/>
      </c>
      <c r="P131" s="377" t="str">
        <f>IF(AND('MAPA DE RIESGOS'!$AP544="Baja",'MAPA DE RIESGOS'!$AR544="Leve"),CONCATENATE("R",'MAPA DE RIESGOS'!$H544,"C",'MAPA DE RIESGOS'!$AF544),"")</f>
        <v/>
      </c>
      <c r="Q131" s="377" t="str">
        <f>IF(AND('MAPA DE RIESGOS'!$AP545="Baja",'MAPA DE RIESGOS'!$AR545="Leve"),CONCATENATE("R",'MAPA DE RIESGOS'!$H545,"C",'MAPA DE RIESGOS'!$AF545),"")</f>
        <v/>
      </c>
      <c r="R131" s="377" t="str">
        <f>IF(AND('MAPA DE RIESGOS'!$AP546="Baja",'MAPA DE RIESGOS'!$AR546="Leve"),CONCATENATE("R",'MAPA DE RIESGOS'!$H546,"C",'MAPA DE RIESGOS'!$AF546),"")</f>
        <v/>
      </c>
      <c r="S131" s="377" t="str">
        <f>IF(AND('MAPA DE RIESGOS'!$AP547="Baja",'MAPA DE RIESGOS'!$AR547="Leve"),CONCATENATE("R",'MAPA DE RIESGOS'!$H547,"C",'MAPA DE RIESGOS'!$AF547),"")</f>
        <v/>
      </c>
      <c r="T131" s="377" t="str">
        <f>IF(AND('MAPA DE RIESGOS'!$AP548="Baja",'MAPA DE RIESGOS'!$AR548="Leve"),CONCATENATE("R",'MAPA DE RIESGOS'!$H548,"C",'MAPA DE RIESGOS'!$AF548),"")</f>
        <v/>
      </c>
      <c r="U131" s="377" t="str">
        <f>IF(AND('MAPA DE RIESGOS'!$AP549="Baja",'MAPA DE RIESGOS'!$AR549="Leve"),CONCATENATE("R",'MAPA DE RIESGOS'!$H549,"C",'MAPA DE RIESGOS'!$AF549),"")</f>
        <v/>
      </c>
      <c r="V131" s="377" t="str">
        <f>IF(AND('MAPA DE RIESGOS'!$AP550="Baja",'MAPA DE RIESGOS'!$AR550="Leve"),CONCATENATE("R",'MAPA DE RIESGOS'!$H550,"C",'MAPA DE RIESGOS'!$AF550),"")</f>
        <v/>
      </c>
      <c r="W131" s="377" t="str">
        <f>IF(AND('MAPA DE RIESGOS'!$AP551="Baja",'MAPA DE RIESGOS'!$AR551="Leve"),CONCATENATE("R",'MAPA DE RIESGOS'!$H551,"C",'MAPA DE RIESGOS'!$AF551),"")</f>
        <v/>
      </c>
      <c r="X131" s="377" t="str">
        <f>IF(AND('MAPA DE RIESGOS'!$AP552="Baja",'MAPA DE RIESGOS'!$AR552="Leve"),CONCATENATE("R",'MAPA DE RIESGOS'!$H552,"C",'MAPA DE RIESGOS'!$AF552),"")</f>
        <v/>
      </c>
      <c r="Y131" s="377" t="str">
        <f>IF(AND('MAPA DE RIESGOS'!$AP553="Baja",'MAPA DE RIESGOS'!$AR553="Leve"),CONCATENATE("R",'MAPA DE RIESGOS'!$H553,"C",'MAPA DE RIESGOS'!$AF553),"")</f>
        <v/>
      </c>
      <c r="Z131" s="377" t="str">
        <f>IF(AND('MAPA DE RIESGOS'!$AP554="Baja",'MAPA DE RIESGOS'!$AR554="Leve"),CONCATENATE("R",'MAPA DE RIESGOS'!$H554,"C",'MAPA DE RIESGOS'!$AF554),"")</f>
        <v/>
      </c>
      <c r="AA131" s="378" t="str">
        <f>IF(AND('MAPA DE RIESGOS'!$AP555="Baja",'MAPA DE RIESGOS'!$AR555="Leve"),CONCATENATE("R",'MAPA DE RIESGOS'!$H555,"C",'MAPA DE RIESGOS'!$AF555),"")</f>
        <v/>
      </c>
      <c r="AB131" s="367" t="str">
        <f>IF(AND('MAPA DE RIESGOS'!$AP538="Baja",'MAPA DE RIESGOS'!$AR538="Menor"),CONCATENATE("R",'MAPA DE RIESGOS'!$H538,"C",'MAPA DE RIESGOS'!$AF538),"")</f>
        <v>R88C1</v>
      </c>
      <c r="AC131" s="368" t="str">
        <f>IF(AND('MAPA DE RIESGOS'!$AP539="Baja",'MAPA DE RIESGOS'!$AR539="Menor"),CONCATENATE("R",'MAPA DE RIESGOS'!$H539,"C",'MAPA DE RIESGOS'!$AF539),"")</f>
        <v>R88C2</v>
      </c>
      <c r="AD131" s="368" t="str">
        <f>IF(AND('MAPA DE RIESGOS'!$AP540="Baja",'MAPA DE RIESGOS'!$AR540="Menor"),CONCATENATE("R",'MAPA DE RIESGOS'!$H540,"C",'MAPA DE RIESGOS'!$AF540),"")</f>
        <v/>
      </c>
      <c r="AE131" s="368" t="str">
        <f>IF(AND('MAPA DE RIESGOS'!$AP541="Baja",'MAPA DE RIESGOS'!$AR541="Menor"),CONCATENATE("R",'MAPA DE RIESGOS'!$H541,"C",'MAPA DE RIESGOS'!$AF541),"")</f>
        <v/>
      </c>
      <c r="AF131" s="368" t="str">
        <f>IF(AND('MAPA DE RIESGOS'!$AP542="Baja",'MAPA DE RIESGOS'!$AR542="Menor"),CONCATENATE("R",'MAPA DE RIESGOS'!$H542,"C",'MAPA DE RIESGOS'!$AF542),"")</f>
        <v/>
      </c>
      <c r="AG131" s="368" t="str">
        <f>IF(AND('MAPA DE RIESGOS'!$AP543="Baja",'MAPA DE RIESGOS'!$AR543="Menor"),CONCATENATE("R",'MAPA DE RIESGOS'!$H543,"C",'MAPA DE RIESGOS'!$AF543),"")</f>
        <v/>
      </c>
      <c r="AH131" s="368" t="str">
        <f>IF(AND('MAPA DE RIESGOS'!$AP544="Baja",'MAPA DE RIESGOS'!$AR544="Menor"),CONCATENATE("R",'MAPA DE RIESGOS'!$H544,"C",'MAPA DE RIESGOS'!$AF544),"")</f>
        <v/>
      </c>
      <c r="AI131" s="368" t="str">
        <f>IF(AND('MAPA DE RIESGOS'!$AP545="Baja",'MAPA DE RIESGOS'!$AR545="Menor"),CONCATENATE("R",'MAPA DE RIESGOS'!$H545,"C",'MAPA DE RIESGOS'!$AF545),"")</f>
        <v/>
      </c>
      <c r="AJ131" s="368" t="str">
        <f>IF(AND('MAPA DE RIESGOS'!$AP546="Baja",'MAPA DE RIESGOS'!$AR546="Menor"),CONCATENATE("R",'MAPA DE RIESGOS'!$H546,"C",'MAPA DE RIESGOS'!$AF546),"")</f>
        <v/>
      </c>
      <c r="AK131" s="368" t="str">
        <f>IF(AND('MAPA DE RIESGOS'!$AP547="Baja",'MAPA DE RIESGOS'!$AR547="Menor"),CONCATENATE("R",'MAPA DE RIESGOS'!$H547,"C",'MAPA DE RIESGOS'!$AF547),"")</f>
        <v/>
      </c>
      <c r="AL131" s="368" t="str">
        <f>IF(AND('MAPA DE RIESGOS'!$AP548="Baja",'MAPA DE RIESGOS'!$AR548="Menor"),CONCATENATE("R",'MAPA DE RIESGOS'!$H548,"C",'MAPA DE RIESGOS'!$AF548),"")</f>
        <v/>
      </c>
      <c r="AM131" s="368" t="str">
        <f>IF(AND('MAPA DE RIESGOS'!$AP549="Baja",'MAPA DE RIESGOS'!$AR549="Menor"),CONCATENATE("R",'MAPA DE RIESGOS'!$H549,"C",'MAPA DE RIESGOS'!$AF549),"")</f>
        <v/>
      </c>
      <c r="AN131" s="368" t="str">
        <f>IF(AND('MAPA DE RIESGOS'!$AP550="Baja",'MAPA DE RIESGOS'!$AR550="Menor"),CONCATENATE("R",'MAPA DE RIESGOS'!$H550,"C",'MAPA DE RIESGOS'!$AF550),"")</f>
        <v/>
      </c>
      <c r="AO131" s="368" t="str">
        <f>IF(AND('MAPA DE RIESGOS'!$AP551="Baja",'MAPA DE RIESGOS'!$AR551="Menor"),CONCATENATE("R",'MAPA DE RIESGOS'!$H551,"C",'MAPA DE RIESGOS'!$AF551),"")</f>
        <v/>
      </c>
      <c r="AP131" s="368" t="str">
        <f>IF(AND('MAPA DE RIESGOS'!$AP552="Baja",'MAPA DE RIESGOS'!$AR552="Menor"),CONCATENATE("R",'MAPA DE RIESGOS'!$H552,"C",'MAPA DE RIESGOS'!$AF552),"")</f>
        <v/>
      </c>
      <c r="AQ131" s="368" t="str">
        <f>IF(AND('MAPA DE RIESGOS'!$AP553="Baja",'MAPA DE RIESGOS'!$AR553="Menor"),CONCATENATE("R",'MAPA DE RIESGOS'!$H553,"C",'MAPA DE RIESGOS'!$AF553),"")</f>
        <v/>
      </c>
      <c r="AR131" s="368" t="str">
        <f>IF(AND('MAPA DE RIESGOS'!$AP554="Baja",'MAPA DE RIESGOS'!$AR554="Menor"),CONCATENATE("R",'MAPA DE RIESGOS'!$H554,"C",'MAPA DE RIESGOS'!$AF554),"")</f>
        <v/>
      </c>
      <c r="AS131" s="368" t="str">
        <f>IF(AND('MAPA DE RIESGOS'!$AP555="Baja",'MAPA DE RIESGOS'!$AR555="Menor"),CONCATENATE("R",'MAPA DE RIESGOS'!$H555,"C",'MAPA DE RIESGOS'!$AF555),"")</f>
        <v/>
      </c>
      <c r="AT131" s="367" t="str">
        <f>IF(AND('MAPA DE RIESGOS'!$AP538="Baja",'MAPA DE RIESGOS'!$AR538="Moderado"),CONCATENATE("R",'MAPA DE RIESGOS'!$H538,"C",'MAPA DE RIESGOS'!$AF538),"")</f>
        <v/>
      </c>
      <c r="AU131" s="368" t="str">
        <f>IF(AND('MAPA DE RIESGOS'!$AP539="Baja",'MAPA DE RIESGOS'!$AR539="Moderado"),CONCATENATE("R",'MAPA DE RIESGOS'!$H539,"C",'MAPA DE RIESGOS'!$AF539),"")</f>
        <v/>
      </c>
      <c r="AV131" s="368" t="str">
        <f>IF(AND('MAPA DE RIESGOS'!$AP540="Baja",'MAPA DE RIESGOS'!$AR540="Moderado"),CONCATENATE("R",'MAPA DE RIESGOS'!$H540,"C",'MAPA DE RIESGOS'!$AF540),"")</f>
        <v/>
      </c>
      <c r="AW131" s="368" t="str">
        <f>IF(AND('MAPA DE RIESGOS'!$AP541="Baja",'MAPA DE RIESGOS'!$AR541="Moderado"),CONCATENATE("R",'MAPA DE RIESGOS'!$H541,"C",'MAPA DE RIESGOS'!$AF541),"")</f>
        <v/>
      </c>
      <c r="AX131" s="368" t="str">
        <f>IF(AND('MAPA DE RIESGOS'!$AP542="Baja",'MAPA DE RIESGOS'!$AR542="Moderado"),CONCATENATE("R",'MAPA DE RIESGOS'!$H542,"C",'MAPA DE RIESGOS'!$AF542),"")</f>
        <v/>
      </c>
      <c r="AY131" s="368" t="str">
        <f>IF(AND('MAPA DE RIESGOS'!$AP543="Baja",'MAPA DE RIESGOS'!$AR543="Moderado"),CONCATENATE("R",'MAPA DE RIESGOS'!$H543,"C",'MAPA DE RIESGOS'!$AF543),"")</f>
        <v/>
      </c>
      <c r="AZ131" s="368" t="str">
        <f>IF(AND('MAPA DE RIESGOS'!$AP544="Baja",'MAPA DE RIESGOS'!$AR544="Moderado"),CONCATENATE("R",'MAPA DE RIESGOS'!$H544,"C",'MAPA DE RIESGOS'!$AF544),"")</f>
        <v/>
      </c>
      <c r="BA131" s="368" t="str">
        <f>IF(AND('MAPA DE RIESGOS'!$AP545="Baja",'MAPA DE RIESGOS'!$AR545="Moderado"),CONCATENATE("R",'MAPA DE RIESGOS'!$H545,"C",'MAPA DE RIESGOS'!$AF545),"")</f>
        <v/>
      </c>
      <c r="BB131" s="368" t="str">
        <f>IF(AND('MAPA DE RIESGOS'!$AP546="Baja",'MAPA DE RIESGOS'!$AR546="Moderado"),CONCATENATE("R",'MAPA DE RIESGOS'!$H546,"C",'MAPA DE RIESGOS'!$AF546),"")</f>
        <v/>
      </c>
      <c r="BC131" s="368" t="str">
        <f>IF(AND('MAPA DE RIESGOS'!$AP547="Baja",'MAPA DE RIESGOS'!$AR547="Moderado"),CONCATENATE("R",'MAPA DE RIESGOS'!$H547,"C",'MAPA DE RIESGOS'!$AF547),"")</f>
        <v/>
      </c>
      <c r="BD131" s="368" t="str">
        <f>IF(AND('MAPA DE RIESGOS'!$AP548="Baja",'MAPA DE RIESGOS'!$AR548="Moderado"),CONCATENATE("R",'MAPA DE RIESGOS'!$H548,"C",'MAPA DE RIESGOS'!$AF548),"")</f>
        <v/>
      </c>
      <c r="BE131" s="368" t="str">
        <f>IF(AND('MAPA DE RIESGOS'!$AP549="Baja",'MAPA DE RIESGOS'!$AR549="Moderado"),CONCATENATE("R",'MAPA DE RIESGOS'!$H549,"C",'MAPA DE RIESGOS'!$AF549),"")</f>
        <v/>
      </c>
      <c r="BF131" s="368" t="str">
        <f>IF(AND('MAPA DE RIESGOS'!$AP550="Baja",'MAPA DE RIESGOS'!$AR550="Moderado"),CONCATENATE("R",'MAPA DE RIESGOS'!$H550,"C",'MAPA DE RIESGOS'!$AF550),"")</f>
        <v/>
      </c>
      <c r="BG131" s="368" t="str">
        <f>IF(AND('MAPA DE RIESGOS'!$AP551="Baja",'MAPA DE RIESGOS'!$AR551="Moderado"),CONCATENATE("R",'MAPA DE RIESGOS'!$H551,"C",'MAPA DE RIESGOS'!$AF551),"")</f>
        <v/>
      </c>
      <c r="BH131" s="368" t="str">
        <f>IF(AND('MAPA DE RIESGOS'!$AP552="Baja",'MAPA DE RIESGOS'!$AR552="Moderado"),CONCATENATE("R",'MAPA DE RIESGOS'!$H552,"C",'MAPA DE RIESGOS'!$AF552),"")</f>
        <v/>
      </c>
      <c r="BI131" s="368" t="str">
        <f>IF(AND('MAPA DE RIESGOS'!$AP553="Baja",'MAPA DE RIESGOS'!$AR553="Moderado"),CONCATENATE("R",'MAPA DE RIESGOS'!$H553,"C",'MAPA DE RIESGOS'!$AF553),"")</f>
        <v/>
      </c>
      <c r="BJ131" s="368" t="str">
        <f>IF(AND('MAPA DE RIESGOS'!$AP554="Baja",'MAPA DE RIESGOS'!$AR554="Moderado"),CONCATENATE("R",'MAPA DE RIESGOS'!$H554,"C",'MAPA DE RIESGOS'!$AF554),"")</f>
        <v/>
      </c>
      <c r="BK131" s="369" t="str">
        <f>IF(AND('MAPA DE RIESGOS'!$AP555="Baja",'MAPA DE RIESGOS'!$AR555="Moderado"),CONCATENATE("R",'MAPA DE RIESGOS'!$H555,"C",'MAPA DE RIESGOS'!$AF555),"")</f>
        <v/>
      </c>
      <c r="BL131" s="355" t="str">
        <f>IF(AND('MAPA DE RIESGOS'!$AP538="Baja",'MAPA DE RIESGOS'!$AR538="Mayor"),CONCATENATE("R",'MAPA DE RIESGOS'!$H538,"C",'MAPA DE RIESGOS'!$AF538),"")</f>
        <v/>
      </c>
      <c r="BM131" s="355" t="str">
        <f>IF(AND('MAPA DE RIESGOS'!$AP539="Baja",'MAPA DE RIESGOS'!$AR539="Mayor"),CONCATENATE("R",'MAPA DE RIESGOS'!$H539,"C",'MAPA DE RIESGOS'!$AF539),"")</f>
        <v/>
      </c>
      <c r="BN131" s="355" t="str">
        <f>IF(AND('MAPA DE RIESGOS'!$AP540="Baja",'MAPA DE RIESGOS'!$AR540="Mayor"),CONCATENATE("R",'MAPA DE RIESGOS'!$H540,"C",'MAPA DE RIESGOS'!$AF540),"")</f>
        <v/>
      </c>
      <c r="BO131" s="355" t="str">
        <f>IF(AND('MAPA DE RIESGOS'!$AP541="Baja",'MAPA DE RIESGOS'!$AR541="Mayor"),CONCATENATE("R",'MAPA DE RIESGOS'!$H541,"C",'MAPA DE RIESGOS'!$AF541),"")</f>
        <v/>
      </c>
      <c r="BP131" s="355" t="str">
        <f>IF(AND('MAPA DE RIESGOS'!$AP542="Baja",'MAPA DE RIESGOS'!$AR542="Mayor"),CONCATENATE("R",'MAPA DE RIESGOS'!$H542,"C",'MAPA DE RIESGOS'!$AF542),"")</f>
        <v/>
      </c>
      <c r="BQ131" s="355" t="str">
        <f>IF(AND('MAPA DE RIESGOS'!$AP543="Baja",'MAPA DE RIESGOS'!$AR543="Mayor"),CONCATENATE("R",'MAPA DE RIESGOS'!$H543,"C",'MAPA DE RIESGOS'!$AF543),"")</f>
        <v/>
      </c>
      <c r="BR131" s="355" t="str">
        <f>IF(AND('MAPA DE RIESGOS'!$AP544="Baja",'MAPA DE RIESGOS'!$AR544="Mayor"),CONCATENATE("R",'MAPA DE RIESGOS'!$H544,"C",'MAPA DE RIESGOS'!$AF544),"")</f>
        <v/>
      </c>
      <c r="BS131" s="355" t="str">
        <f>IF(AND('MAPA DE RIESGOS'!$AP545="Baja",'MAPA DE RIESGOS'!$AR545="Mayor"),CONCATENATE("R",'MAPA DE RIESGOS'!$H545,"C",'MAPA DE RIESGOS'!$AF545),"")</f>
        <v/>
      </c>
      <c r="BT131" s="355" t="str">
        <f>IF(AND('MAPA DE RIESGOS'!$AP546="Baja",'MAPA DE RIESGOS'!$AR546="Mayor"),CONCATENATE("R",'MAPA DE RIESGOS'!$H546,"C",'MAPA DE RIESGOS'!$AF546),"")</f>
        <v/>
      </c>
      <c r="BU131" s="355" t="str">
        <f>IF(AND('MAPA DE RIESGOS'!$AP547="Baja",'MAPA DE RIESGOS'!$AR547="Mayor"),CONCATENATE("R",'MAPA DE RIESGOS'!$H547,"C",'MAPA DE RIESGOS'!$AF547),"")</f>
        <v/>
      </c>
      <c r="BV131" s="355" t="str">
        <f>IF(AND('MAPA DE RIESGOS'!$AP548="Baja",'MAPA DE RIESGOS'!$AR548="Mayor"),CONCATENATE("R",'MAPA DE RIESGOS'!$H548,"C",'MAPA DE RIESGOS'!$AF548),"")</f>
        <v/>
      </c>
      <c r="BW131" s="355" t="str">
        <f>IF(AND('MAPA DE RIESGOS'!$AP549="Baja",'MAPA DE RIESGOS'!$AR549="Mayor"),CONCATENATE("R",'MAPA DE RIESGOS'!$H549,"C",'MAPA DE RIESGOS'!$AF549),"")</f>
        <v/>
      </c>
      <c r="BX131" s="355" t="str">
        <f>IF(AND('MAPA DE RIESGOS'!$AP550="Baja",'MAPA DE RIESGOS'!$AR550="Mayor"),CONCATENATE("R",'MAPA DE RIESGOS'!$H550,"C",'MAPA DE RIESGOS'!$AF550),"")</f>
        <v/>
      </c>
      <c r="BY131" s="355" t="str">
        <f>IF(AND('MAPA DE RIESGOS'!$AP551="Baja",'MAPA DE RIESGOS'!$AR551="Mayor"),CONCATENATE("R",'MAPA DE RIESGOS'!$H551,"C",'MAPA DE RIESGOS'!$AF551),"")</f>
        <v/>
      </c>
      <c r="BZ131" s="355" t="str">
        <f>IF(AND('MAPA DE RIESGOS'!$AP552="Baja",'MAPA DE RIESGOS'!$AR552="Mayor"),CONCATENATE("R",'MAPA DE RIESGOS'!$H552,"C",'MAPA DE RIESGOS'!$AF552),"")</f>
        <v/>
      </c>
      <c r="CA131" s="355" t="str">
        <f>IF(AND('MAPA DE RIESGOS'!$AP553="Baja",'MAPA DE RIESGOS'!$AR553="Mayor"),CONCATENATE("R",'MAPA DE RIESGOS'!$H553,"C",'MAPA DE RIESGOS'!$AF553),"")</f>
        <v/>
      </c>
      <c r="CB131" s="355" t="str">
        <f>IF(AND('MAPA DE RIESGOS'!$AP554="Baja",'MAPA DE RIESGOS'!$AR554="Mayor"),CONCATENATE("R",'MAPA DE RIESGOS'!$H554,"C",'MAPA DE RIESGOS'!$AF554),"")</f>
        <v/>
      </c>
      <c r="CC131" s="356" t="str">
        <f>IF(AND('MAPA DE RIESGOS'!$AP555="Baja",'MAPA DE RIESGOS'!$AR555="Mayor"),CONCATENATE("R",'MAPA DE RIESGOS'!$H555,"C",'MAPA DE RIESGOS'!$AF555),"")</f>
        <v/>
      </c>
      <c r="CD131" s="357" t="str">
        <f>IF(AND('MAPA DE RIESGOS'!$AP538="Baja",'MAPA DE RIESGOS'!$AR538="Catastrófico"),CONCATENATE("R",'MAPA DE RIESGOS'!$H538,"C",'MAPA DE RIESGOS'!$AF538),"")</f>
        <v/>
      </c>
      <c r="CE131" s="357" t="str">
        <f>IF(AND('MAPA DE RIESGOS'!$AP539="Baja",'MAPA DE RIESGOS'!$AR539="Catastrófico"),CONCATENATE("R",'MAPA DE RIESGOS'!$H539,"C",'MAPA DE RIESGOS'!$AF539),"")</f>
        <v/>
      </c>
      <c r="CF131" s="357" t="str">
        <f>IF(AND('MAPA DE RIESGOS'!$AP540="Baja",'MAPA DE RIESGOS'!$AR540="Catastrófico"),CONCATENATE("R",'MAPA DE RIESGOS'!$H540,"C",'MAPA DE RIESGOS'!$AF540),"")</f>
        <v/>
      </c>
      <c r="CG131" s="357" t="str">
        <f>IF(AND('MAPA DE RIESGOS'!$AP541="Baja",'MAPA DE RIESGOS'!$AR541="Catastrófico"),CONCATENATE("R",'MAPA DE RIESGOS'!$H541,"C",'MAPA DE RIESGOS'!$AF541),"")</f>
        <v/>
      </c>
      <c r="CH131" s="357" t="str">
        <f>IF(AND('MAPA DE RIESGOS'!$AP542="Baja",'MAPA DE RIESGOS'!$AR542="Catastrófico"),CONCATENATE("R",'MAPA DE RIESGOS'!$H542,"C",'MAPA DE RIESGOS'!$AF542),"")</f>
        <v/>
      </c>
      <c r="CI131" s="357" t="str">
        <f>IF(AND('MAPA DE RIESGOS'!$AP543="Baja",'MAPA DE RIESGOS'!$AR543="Catastrófico"),CONCATENATE("R",'MAPA DE RIESGOS'!$H543,"C",'MAPA DE RIESGOS'!$AF543),"")</f>
        <v/>
      </c>
      <c r="CJ131" s="357" t="str">
        <f>IF(AND('MAPA DE RIESGOS'!$AP544="Baja",'MAPA DE RIESGOS'!$AR544="Catastrófico"),CONCATENATE("R",'MAPA DE RIESGOS'!$H544,"C",'MAPA DE RIESGOS'!$AF544),"")</f>
        <v/>
      </c>
      <c r="CK131" s="357" t="str">
        <f>IF(AND('MAPA DE RIESGOS'!$AP545="Baja",'MAPA DE RIESGOS'!$AR545="Catastrófico"),CONCATENATE("R",'MAPA DE RIESGOS'!$H545,"C",'MAPA DE RIESGOS'!$AF545),"")</f>
        <v/>
      </c>
      <c r="CL131" s="357" t="str">
        <f>IF(AND('MAPA DE RIESGOS'!$AP546="Baja",'MAPA DE RIESGOS'!$AR546="Catastrófico"),CONCATENATE("R",'MAPA DE RIESGOS'!$H546,"C",'MAPA DE RIESGOS'!$AF546),"")</f>
        <v/>
      </c>
      <c r="CM131" s="357" t="str">
        <f>IF(AND('MAPA DE RIESGOS'!$AP547="Baja",'MAPA DE RIESGOS'!$AR547="Catastrófico"),CONCATENATE("R",'MAPA DE RIESGOS'!$H547,"C",'MAPA DE RIESGOS'!$AF547),"")</f>
        <v/>
      </c>
      <c r="CN131" s="357" t="str">
        <f>IF(AND('MAPA DE RIESGOS'!$AP548="Baja",'MAPA DE RIESGOS'!$AR548="Catastrófico"),CONCATENATE("R",'MAPA DE RIESGOS'!$H548,"C",'MAPA DE RIESGOS'!$AF548),"")</f>
        <v/>
      </c>
      <c r="CO131" s="357" t="str">
        <f>IF(AND('MAPA DE RIESGOS'!$AP549="Baja",'MAPA DE RIESGOS'!$AR549="Catastrófico"),CONCATENATE("R",'MAPA DE RIESGOS'!$H549,"C",'MAPA DE RIESGOS'!$AF549),"")</f>
        <v/>
      </c>
      <c r="CP131" s="357" t="str">
        <f>IF(AND('MAPA DE RIESGOS'!$AP550="Baja",'MAPA DE RIESGOS'!$AR550="Catastrófico"),CONCATENATE("R",'MAPA DE RIESGOS'!$H550,"C",'MAPA DE RIESGOS'!$AF550),"")</f>
        <v/>
      </c>
      <c r="CQ131" s="357" t="str">
        <f>IF(AND('MAPA DE RIESGOS'!$AP551="Baja",'MAPA DE RIESGOS'!$AR551="Catastrófico"),CONCATENATE("R",'MAPA DE RIESGOS'!$H551,"C",'MAPA DE RIESGOS'!$AF551),"")</f>
        <v/>
      </c>
      <c r="CR131" s="357" t="str">
        <f>IF(AND('MAPA DE RIESGOS'!$AP552="Baja",'MAPA DE RIESGOS'!$AR552="Catastrófico"),CONCATENATE("R",'MAPA DE RIESGOS'!$H552,"C",'MAPA DE RIESGOS'!$AF552),"")</f>
        <v/>
      </c>
      <c r="CS131" s="357" t="str">
        <f>IF(AND('MAPA DE RIESGOS'!$AP553="Baja",'MAPA DE RIESGOS'!$AR553="Catastrófico"),CONCATENATE("R",'MAPA DE RIESGOS'!$H553,"C",'MAPA DE RIESGOS'!$AF553),"")</f>
        <v/>
      </c>
      <c r="CT131" s="357" t="str">
        <f>IF(AND('MAPA DE RIESGOS'!$AP554="Baja",'MAPA DE RIESGOS'!$AR554="Catastrófico"),CONCATENATE("R",'MAPA DE RIESGOS'!$H554,"C",'MAPA DE RIESGOS'!$AF554),"")</f>
        <v/>
      </c>
      <c r="CU131" s="358" t="str">
        <f>IF(AND('MAPA DE RIESGOS'!$AP555="Baja",'MAPA DE RIESGOS'!$AR555="Catastrófico"),CONCATENATE("R",'MAPA DE RIESGOS'!$H555,"C",'MAPA DE RIESGOS'!$AF555),"")</f>
        <v/>
      </c>
      <c r="CV131" s="67"/>
      <c r="CW131" s="896"/>
      <c r="CX131" s="896"/>
      <c r="CY131" s="896"/>
      <c r="CZ131" s="896"/>
      <c r="DA131" s="896"/>
      <c r="DB131" s="896"/>
    </row>
    <row r="132" spans="2:106" ht="32.5" customHeight="1">
      <c r="B132" s="893"/>
      <c r="C132" s="893"/>
      <c r="D132" s="894"/>
      <c r="E132" s="882"/>
      <c r="F132" s="883"/>
      <c r="G132" s="883"/>
      <c r="H132" s="883"/>
      <c r="I132" s="884"/>
      <c r="J132" s="376" t="str">
        <f>IF(AND('MAPA DE RIESGOS'!$AP556="Baja",'MAPA DE RIESGOS'!$AR556="Leve"),CONCATENATE("R",'MAPA DE RIESGOS'!$H556,"C",'MAPA DE RIESGOS'!$AF556),"")</f>
        <v/>
      </c>
      <c r="K132" s="377" t="str">
        <f>IF(AND('MAPA DE RIESGOS'!$AP557="Baja",'MAPA DE RIESGOS'!$AR557="Leve"),CONCATENATE("R",'MAPA DE RIESGOS'!$H557,"C",'MAPA DE RIESGOS'!$AF557),"")</f>
        <v/>
      </c>
      <c r="L132" s="377" t="str">
        <f>IF(AND('MAPA DE RIESGOS'!$AP558="Baja",'MAPA DE RIESGOS'!$AR558="Leve"),CONCATENATE("R",'MAPA DE RIESGOS'!$H558,"C",'MAPA DE RIESGOS'!$AF558),"")</f>
        <v/>
      </c>
      <c r="M132" s="377" t="str">
        <f>IF(AND('MAPA DE RIESGOS'!$AP559="Baja",'MAPA DE RIESGOS'!$AR559="Leve"),CONCATENATE("R",'MAPA DE RIESGOS'!$H559,"C",'MAPA DE RIESGOS'!$AF559),"")</f>
        <v/>
      </c>
      <c r="N132" s="377" t="str">
        <f>IF(AND('MAPA DE RIESGOS'!$AP560="Baja",'MAPA DE RIESGOS'!$AR560="Leve"),CONCATENATE("R",'MAPA DE RIESGOS'!$H560,"C",'MAPA DE RIESGOS'!$AF560),"")</f>
        <v/>
      </c>
      <c r="O132" s="377" t="str">
        <f>IF(AND('MAPA DE RIESGOS'!$AP561="Baja",'MAPA DE RIESGOS'!$AR561="Leve"),CONCATENATE("R",'MAPA DE RIESGOS'!$H561,"C",'MAPA DE RIESGOS'!$AF561),"")</f>
        <v/>
      </c>
      <c r="P132" s="377" t="str">
        <f>IF(AND('MAPA DE RIESGOS'!$AP562="Baja",'MAPA DE RIESGOS'!$AR562="Leve"),CONCATENATE("R",'MAPA DE RIESGOS'!$H562,"C",'MAPA DE RIESGOS'!$AF562),"")</f>
        <v/>
      </c>
      <c r="Q132" s="377" t="str">
        <f>IF(AND('MAPA DE RIESGOS'!$AP563="Baja",'MAPA DE RIESGOS'!$AR563="Leve"),CONCATENATE("R",'MAPA DE RIESGOS'!$H563,"C",'MAPA DE RIESGOS'!$AF563),"")</f>
        <v/>
      </c>
      <c r="R132" s="377" t="str">
        <f>IF(AND('MAPA DE RIESGOS'!$AP564="Baja",'MAPA DE RIESGOS'!$AR564="Leve"),CONCATENATE("R",'MAPA DE RIESGOS'!$H564,"C",'MAPA DE RIESGOS'!$AF564),"")</f>
        <v/>
      </c>
      <c r="S132" s="377" t="str">
        <f>IF(AND('MAPA DE RIESGOS'!$AP565="Baja",'MAPA DE RIESGOS'!$AR565="Leve"),CONCATENATE("R",'MAPA DE RIESGOS'!$H565,"C",'MAPA DE RIESGOS'!$AF565),"")</f>
        <v/>
      </c>
      <c r="T132" s="377" t="str">
        <f>IF(AND('MAPA DE RIESGOS'!$AP566="Baja",'MAPA DE RIESGOS'!$AR566="Leve"),CONCATENATE("R",'MAPA DE RIESGOS'!$H566,"C",'MAPA DE RIESGOS'!$AF566),"")</f>
        <v/>
      </c>
      <c r="U132" s="377" t="str">
        <f>IF(AND('MAPA DE RIESGOS'!$AP567="Baja",'MAPA DE RIESGOS'!$AR567="Leve"),CONCATENATE("R",'MAPA DE RIESGOS'!$H567,"C",'MAPA DE RIESGOS'!$AF567),"")</f>
        <v/>
      </c>
      <c r="V132" s="377" t="str">
        <f>IF(AND('MAPA DE RIESGOS'!$AP568="Baja",'MAPA DE RIESGOS'!$AR568="Leve"),CONCATENATE("R",'MAPA DE RIESGOS'!$H568,"C",'MAPA DE RIESGOS'!$AF568),"")</f>
        <v/>
      </c>
      <c r="W132" s="377" t="str">
        <f>IF(AND('MAPA DE RIESGOS'!$AP569="Baja",'MAPA DE RIESGOS'!$AR569="Leve"),CONCATENATE("R",'MAPA DE RIESGOS'!$H569,"C",'MAPA DE RIESGOS'!$AF569),"")</f>
        <v/>
      </c>
      <c r="X132" s="377" t="str">
        <f>IF(AND('MAPA DE RIESGOS'!$AP570="Baja",'MAPA DE RIESGOS'!$AR570="Leve"),CONCATENATE("R",'MAPA DE RIESGOS'!$H570,"C",'MAPA DE RIESGOS'!$AF570),"")</f>
        <v/>
      </c>
      <c r="Y132" s="377" t="str">
        <f>IF(AND('MAPA DE RIESGOS'!$AP571="Baja",'MAPA DE RIESGOS'!$AR571="Leve"),CONCATENATE("R",'MAPA DE RIESGOS'!$H571,"C",'MAPA DE RIESGOS'!$AF571),"")</f>
        <v/>
      </c>
      <c r="Z132" s="377" t="str">
        <f>IF(AND('MAPA DE RIESGOS'!$AP572="Baja",'MAPA DE RIESGOS'!$AR572="Leve"),CONCATENATE("R",'MAPA DE RIESGOS'!$H572,"C",'MAPA DE RIESGOS'!$AF572),"")</f>
        <v/>
      </c>
      <c r="AA132" s="378" t="str">
        <f>IF(AND('MAPA DE RIESGOS'!$AP573="Baja",'MAPA DE RIESGOS'!$AR573="Leve"),CONCATENATE("R",'MAPA DE RIESGOS'!$H573,"C",'MAPA DE RIESGOS'!$AF573),"")</f>
        <v/>
      </c>
      <c r="AB132" s="367" t="str">
        <f>IF(AND('MAPA DE RIESGOS'!$AP556="Baja",'MAPA DE RIESGOS'!$AR556="Menor"),CONCATENATE("R",'MAPA DE RIESGOS'!$H556,"C",'MAPA DE RIESGOS'!$AF556),"")</f>
        <v/>
      </c>
      <c r="AC132" s="368" t="str">
        <f>IF(AND('MAPA DE RIESGOS'!$AP557="Baja",'MAPA DE RIESGOS'!$AR557="Menor"),CONCATENATE("R",'MAPA DE RIESGOS'!$H557,"C",'MAPA DE RIESGOS'!$AF557),"")</f>
        <v/>
      </c>
      <c r="AD132" s="368" t="str">
        <f>IF(AND('MAPA DE RIESGOS'!$AP558="Baja",'MAPA DE RIESGOS'!$AR558="Menor"),CONCATENATE("R",'MAPA DE RIESGOS'!$H558,"C",'MAPA DE RIESGOS'!$AF558),"")</f>
        <v/>
      </c>
      <c r="AE132" s="368" t="str">
        <f>IF(AND('MAPA DE RIESGOS'!$AP559="Baja",'MAPA DE RIESGOS'!$AR559="Menor"),CONCATENATE("R",'MAPA DE RIESGOS'!$H559,"C",'MAPA DE RIESGOS'!$AF559),"")</f>
        <v/>
      </c>
      <c r="AF132" s="368" t="str">
        <f>IF(AND('MAPA DE RIESGOS'!$AP560="Baja",'MAPA DE RIESGOS'!$AR560="Menor"),CONCATENATE("R",'MAPA DE RIESGOS'!$H560,"C",'MAPA DE RIESGOS'!$AF560),"")</f>
        <v/>
      </c>
      <c r="AG132" s="368" t="str">
        <f>IF(AND('MAPA DE RIESGOS'!$AP561="Baja",'MAPA DE RIESGOS'!$AR561="Menor"),CONCATENATE("R",'MAPA DE RIESGOS'!$H561,"C",'MAPA DE RIESGOS'!$AF561),"")</f>
        <v/>
      </c>
      <c r="AH132" s="368" t="str">
        <f>IF(AND('MAPA DE RIESGOS'!$AP562="Baja",'MAPA DE RIESGOS'!$AR562="Menor"),CONCATENATE("R",'MAPA DE RIESGOS'!$H562,"C",'MAPA DE RIESGOS'!$AF562),"")</f>
        <v/>
      </c>
      <c r="AI132" s="368" t="str">
        <f>IF(AND('MAPA DE RIESGOS'!$AP563="Baja",'MAPA DE RIESGOS'!$AR563="Menor"),CONCATENATE("R",'MAPA DE RIESGOS'!$H563,"C",'MAPA DE RIESGOS'!$AF563),"")</f>
        <v/>
      </c>
      <c r="AJ132" s="368" t="str">
        <f>IF(AND('MAPA DE RIESGOS'!$AP564="Baja",'MAPA DE RIESGOS'!$AR564="Menor"),CONCATENATE("R",'MAPA DE RIESGOS'!$H564,"C",'MAPA DE RIESGOS'!$AF564),"")</f>
        <v/>
      </c>
      <c r="AK132" s="368" t="str">
        <f>IF(AND('MAPA DE RIESGOS'!$AP565="Baja",'MAPA DE RIESGOS'!$AR565="Menor"),CONCATENATE("R",'MAPA DE RIESGOS'!$H565,"C",'MAPA DE RIESGOS'!$AF565),"")</f>
        <v/>
      </c>
      <c r="AL132" s="368" t="str">
        <f>IF(AND('MAPA DE RIESGOS'!$AP566="Baja",'MAPA DE RIESGOS'!$AR566="Menor"),CONCATENATE("R",'MAPA DE RIESGOS'!$H566,"C",'MAPA DE RIESGOS'!$AF566),"")</f>
        <v/>
      </c>
      <c r="AM132" s="368" t="str">
        <f>IF(AND('MAPA DE RIESGOS'!$AP567="Baja",'MAPA DE RIESGOS'!$AR567="Menor"),CONCATENATE("R",'MAPA DE RIESGOS'!$H567,"C",'MAPA DE RIESGOS'!$AF567),"")</f>
        <v/>
      </c>
      <c r="AN132" s="368" t="str">
        <f>IF(AND('MAPA DE RIESGOS'!$AP568="Baja",'MAPA DE RIESGOS'!$AR568="Menor"),CONCATENATE("R",'MAPA DE RIESGOS'!$H568,"C",'MAPA DE RIESGOS'!$AF568),"")</f>
        <v/>
      </c>
      <c r="AO132" s="368" t="str">
        <f>IF(AND('MAPA DE RIESGOS'!$AP569="Baja",'MAPA DE RIESGOS'!$AR569="Menor"),CONCATENATE("R",'MAPA DE RIESGOS'!$H569,"C",'MAPA DE RIESGOS'!$AF569),"")</f>
        <v/>
      </c>
      <c r="AP132" s="368" t="str">
        <f>IF(AND('MAPA DE RIESGOS'!$AP570="Baja",'MAPA DE RIESGOS'!$AR570="Menor"),CONCATENATE("R",'MAPA DE RIESGOS'!$H570,"C",'MAPA DE RIESGOS'!$AF570),"")</f>
        <v/>
      </c>
      <c r="AQ132" s="368" t="str">
        <f>IF(AND('MAPA DE RIESGOS'!$AP571="Baja",'MAPA DE RIESGOS'!$AR571="Menor"),CONCATENATE("R",'MAPA DE RIESGOS'!$H571,"C",'MAPA DE RIESGOS'!$AF571),"")</f>
        <v/>
      </c>
      <c r="AR132" s="368" t="str">
        <f>IF(AND('MAPA DE RIESGOS'!$AP572="Baja",'MAPA DE RIESGOS'!$AR572="Menor"),CONCATENATE("R",'MAPA DE RIESGOS'!$H572,"C",'MAPA DE RIESGOS'!$AF572),"")</f>
        <v/>
      </c>
      <c r="AS132" s="368" t="str">
        <f>IF(AND('MAPA DE RIESGOS'!$AP573="Baja",'MAPA DE RIESGOS'!$AR573="Menor"),CONCATENATE("R",'MAPA DE RIESGOS'!$H573,"C",'MAPA DE RIESGOS'!$AF573),"")</f>
        <v/>
      </c>
      <c r="AT132" s="367" t="str">
        <f>IF(AND('MAPA DE RIESGOS'!$AP556="Baja",'MAPA DE RIESGOS'!$AR556="Moderado"),CONCATENATE("R",'MAPA DE RIESGOS'!$H556,"C",'MAPA DE RIESGOS'!$AF556),"")</f>
        <v/>
      </c>
      <c r="AU132" s="368" t="str">
        <f>IF(AND('MAPA DE RIESGOS'!$AP557="Baja",'MAPA DE RIESGOS'!$AR557="Moderado"),CONCATENATE("R",'MAPA DE RIESGOS'!$H557,"C",'MAPA DE RIESGOS'!$AF557),"")</f>
        <v/>
      </c>
      <c r="AV132" s="368" t="str">
        <f>IF(AND('MAPA DE RIESGOS'!$AP558="Baja",'MAPA DE RIESGOS'!$AR558="Moderado"),CONCATENATE("R",'MAPA DE RIESGOS'!$H558,"C",'MAPA DE RIESGOS'!$AF558),"")</f>
        <v/>
      </c>
      <c r="AW132" s="368" t="str">
        <f>IF(AND('MAPA DE RIESGOS'!$AP559="Baja",'MAPA DE RIESGOS'!$AR559="Moderado"),CONCATENATE("R",'MAPA DE RIESGOS'!$H559,"C",'MAPA DE RIESGOS'!$AF559),"")</f>
        <v/>
      </c>
      <c r="AX132" s="368" t="str">
        <f>IF(AND('MAPA DE RIESGOS'!$AP560="Baja",'MAPA DE RIESGOS'!$AR560="Moderado"),CONCATENATE("R",'MAPA DE RIESGOS'!$H560,"C",'MAPA DE RIESGOS'!$AF560),"")</f>
        <v/>
      </c>
      <c r="AY132" s="368" t="str">
        <f>IF(AND('MAPA DE RIESGOS'!$AP561="Baja",'MAPA DE RIESGOS'!$AR561="Moderado"),CONCATENATE("R",'MAPA DE RIESGOS'!$H561,"C",'MAPA DE RIESGOS'!$AF561),"")</f>
        <v/>
      </c>
      <c r="AZ132" s="368" t="str">
        <f>IF(AND('MAPA DE RIESGOS'!$AP562="Baja",'MAPA DE RIESGOS'!$AR562="Moderado"),CONCATENATE("R",'MAPA DE RIESGOS'!$H562,"C",'MAPA DE RIESGOS'!$AF562),"")</f>
        <v/>
      </c>
      <c r="BA132" s="368" t="str">
        <f>IF(AND('MAPA DE RIESGOS'!$AP563="Baja",'MAPA DE RIESGOS'!$AR563="Moderado"),CONCATENATE("R",'MAPA DE RIESGOS'!$H563,"C",'MAPA DE RIESGOS'!$AF563),"")</f>
        <v/>
      </c>
      <c r="BB132" s="368" t="str">
        <f>IF(AND('MAPA DE RIESGOS'!$AP564="Baja",'MAPA DE RIESGOS'!$AR564="Moderado"),CONCATENATE("R",'MAPA DE RIESGOS'!$H564,"C",'MAPA DE RIESGOS'!$AF564),"")</f>
        <v/>
      </c>
      <c r="BC132" s="368" t="str">
        <f>IF(AND('MAPA DE RIESGOS'!$AP565="Baja",'MAPA DE RIESGOS'!$AR565="Moderado"),CONCATENATE("R",'MAPA DE RIESGOS'!$H565,"C",'MAPA DE RIESGOS'!$AF565),"")</f>
        <v/>
      </c>
      <c r="BD132" s="368" t="str">
        <f>IF(AND('MAPA DE RIESGOS'!$AP566="Baja",'MAPA DE RIESGOS'!$AR566="Moderado"),CONCATENATE("R",'MAPA DE RIESGOS'!$H566,"C",'MAPA DE RIESGOS'!$AF566),"")</f>
        <v/>
      </c>
      <c r="BE132" s="368" t="str">
        <f>IF(AND('MAPA DE RIESGOS'!$AP567="Baja",'MAPA DE RIESGOS'!$AR567="Moderado"),CONCATENATE("R",'MAPA DE RIESGOS'!$H567,"C",'MAPA DE RIESGOS'!$AF567),"")</f>
        <v/>
      </c>
      <c r="BF132" s="368" t="str">
        <f>IF(AND('MAPA DE RIESGOS'!$AP568="Baja",'MAPA DE RIESGOS'!$AR568="Moderado"),CONCATENATE("R",'MAPA DE RIESGOS'!$H568,"C",'MAPA DE RIESGOS'!$AF568),"")</f>
        <v/>
      </c>
      <c r="BG132" s="368" t="str">
        <f>IF(AND('MAPA DE RIESGOS'!$AP569="Baja",'MAPA DE RIESGOS'!$AR569="Moderado"),CONCATENATE("R",'MAPA DE RIESGOS'!$H569,"C",'MAPA DE RIESGOS'!$AF569),"")</f>
        <v/>
      </c>
      <c r="BH132" s="368" t="str">
        <f>IF(AND('MAPA DE RIESGOS'!$AP570="Baja",'MAPA DE RIESGOS'!$AR570="Moderado"),CONCATENATE("R",'MAPA DE RIESGOS'!$H570,"C",'MAPA DE RIESGOS'!$AF570),"")</f>
        <v/>
      </c>
      <c r="BI132" s="368" t="str">
        <f>IF(AND('MAPA DE RIESGOS'!$AP571="Baja",'MAPA DE RIESGOS'!$AR571="Moderado"),CONCATENATE("R",'MAPA DE RIESGOS'!$H571,"C",'MAPA DE RIESGOS'!$AF571),"")</f>
        <v/>
      </c>
      <c r="BJ132" s="368" t="str">
        <f>IF(AND('MAPA DE RIESGOS'!$AP572="Baja",'MAPA DE RIESGOS'!$AR572="Moderado"),CONCATENATE("R",'MAPA DE RIESGOS'!$H572,"C",'MAPA DE RIESGOS'!$AF572),"")</f>
        <v/>
      </c>
      <c r="BK132" s="369" t="str">
        <f>IF(AND('MAPA DE RIESGOS'!$AP573="Baja",'MAPA DE RIESGOS'!$AR573="Moderado"),CONCATENATE("R",'MAPA DE RIESGOS'!$H573,"C",'MAPA DE RIESGOS'!$AF573),"")</f>
        <v/>
      </c>
      <c r="BL132" s="355" t="str">
        <f>IF(AND('MAPA DE RIESGOS'!$AP556="Baja",'MAPA DE RIESGOS'!$AR556="Mayor"),CONCATENATE("R",'MAPA DE RIESGOS'!$H556,"C",'MAPA DE RIESGOS'!$AF556),"")</f>
        <v/>
      </c>
      <c r="BM132" s="355" t="str">
        <f>IF(AND('MAPA DE RIESGOS'!$AP557="Baja",'MAPA DE RIESGOS'!$AR557="Mayor"),CONCATENATE("R",'MAPA DE RIESGOS'!$H557,"C",'MAPA DE RIESGOS'!$AF557),"")</f>
        <v/>
      </c>
      <c r="BN132" s="355" t="str">
        <f>IF(AND('MAPA DE RIESGOS'!$AP558="Baja",'MAPA DE RIESGOS'!$AR558="Mayor"),CONCATENATE("R",'MAPA DE RIESGOS'!$H558,"C",'MAPA DE RIESGOS'!$AF558),"")</f>
        <v/>
      </c>
      <c r="BO132" s="355" t="str">
        <f>IF(AND('MAPA DE RIESGOS'!$AP559="Baja",'MAPA DE RIESGOS'!$AR559="Mayor"),CONCATENATE("R",'MAPA DE RIESGOS'!$H559,"C",'MAPA DE RIESGOS'!$AF559),"")</f>
        <v/>
      </c>
      <c r="BP132" s="355" t="str">
        <f>IF(AND('MAPA DE RIESGOS'!$AP560="Baja",'MAPA DE RIESGOS'!$AR560="Mayor"),CONCATENATE("R",'MAPA DE RIESGOS'!$H560,"C",'MAPA DE RIESGOS'!$AF560),"")</f>
        <v/>
      </c>
      <c r="BQ132" s="355" t="str">
        <f>IF(AND('MAPA DE RIESGOS'!$AP561="Baja",'MAPA DE RIESGOS'!$AR561="Mayor"),CONCATENATE("R",'MAPA DE RIESGOS'!$H561,"C",'MAPA DE RIESGOS'!$AF561),"")</f>
        <v/>
      </c>
      <c r="BR132" s="355" t="str">
        <f>IF(AND('MAPA DE RIESGOS'!$AP562="Baja",'MAPA DE RIESGOS'!$AR562="Mayor"),CONCATENATE("R",'MAPA DE RIESGOS'!$H562,"C",'MAPA DE RIESGOS'!$AF562),"")</f>
        <v/>
      </c>
      <c r="BS132" s="355" t="str">
        <f>IF(AND('MAPA DE RIESGOS'!$AP563="Baja",'MAPA DE RIESGOS'!$AR563="Mayor"),CONCATENATE("R",'MAPA DE RIESGOS'!$H563,"C",'MAPA DE RIESGOS'!$AF563),"")</f>
        <v/>
      </c>
      <c r="BT132" s="355" t="str">
        <f>IF(AND('MAPA DE RIESGOS'!$AP564="Baja",'MAPA DE RIESGOS'!$AR564="Mayor"),CONCATENATE("R",'MAPA DE RIESGOS'!$H564,"C",'MAPA DE RIESGOS'!$AF564),"")</f>
        <v/>
      </c>
      <c r="BU132" s="355" t="str">
        <f>IF(AND('MAPA DE RIESGOS'!$AP565="Baja",'MAPA DE RIESGOS'!$AR565="Mayor"),CONCATENATE("R",'MAPA DE RIESGOS'!$H565,"C",'MAPA DE RIESGOS'!$AF565),"")</f>
        <v/>
      </c>
      <c r="BV132" s="355" t="str">
        <f>IF(AND('MAPA DE RIESGOS'!$AP566="Baja",'MAPA DE RIESGOS'!$AR566="Mayor"),CONCATENATE("R",'MAPA DE RIESGOS'!$H566,"C",'MAPA DE RIESGOS'!$AF566),"")</f>
        <v/>
      </c>
      <c r="BW132" s="355" t="str">
        <f>IF(AND('MAPA DE RIESGOS'!$AP567="Baja",'MAPA DE RIESGOS'!$AR567="Mayor"),CONCATENATE("R",'MAPA DE RIESGOS'!$H567,"C",'MAPA DE RIESGOS'!$AF567),"")</f>
        <v/>
      </c>
      <c r="BX132" s="355" t="str">
        <f>IF(AND('MAPA DE RIESGOS'!$AP568="Baja",'MAPA DE RIESGOS'!$AR568="Mayor"),CONCATENATE("R",'MAPA DE RIESGOS'!$H568,"C",'MAPA DE RIESGOS'!$AF568),"")</f>
        <v/>
      </c>
      <c r="BY132" s="355" t="str">
        <f>IF(AND('MAPA DE RIESGOS'!$AP569="Baja",'MAPA DE RIESGOS'!$AR569="Mayor"),CONCATENATE("R",'MAPA DE RIESGOS'!$H569,"C",'MAPA DE RIESGOS'!$AF569),"")</f>
        <v/>
      </c>
      <c r="BZ132" s="355" t="str">
        <f>IF(AND('MAPA DE RIESGOS'!$AP570="Baja",'MAPA DE RIESGOS'!$AR570="Mayor"),CONCATENATE("R",'MAPA DE RIESGOS'!$H570,"C",'MAPA DE RIESGOS'!$AF570),"")</f>
        <v/>
      </c>
      <c r="CA132" s="355" t="str">
        <f>IF(AND('MAPA DE RIESGOS'!$AP571="Baja",'MAPA DE RIESGOS'!$AR571="Mayor"),CONCATENATE("R",'MAPA DE RIESGOS'!$H571,"C",'MAPA DE RIESGOS'!$AF571),"")</f>
        <v/>
      </c>
      <c r="CB132" s="355" t="str">
        <f>IF(AND('MAPA DE RIESGOS'!$AP572="Baja",'MAPA DE RIESGOS'!$AR572="Mayor"),CONCATENATE("R",'MAPA DE RIESGOS'!$H572,"C",'MAPA DE RIESGOS'!$AF572),"")</f>
        <v/>
      </c>
      <c r="CC132" s="356" t="str">
        <f>IF(AND('MAPA DE RIESGOS'!$AP573="Baja",'MAPA DE RIESGOS'!$AR573="Mayor"),CONCATENATE("R",'MAPA DE RIESGOS'!$H573,"C",'MAPA DE RIESGOS'!$AF573),"")</f>
        <v/>
      </c>
      <c r="CD132" s="357" t="str">
        <f>IF(AND('MAPA DE RIESGOS'!$AP556="Baja",'MAPA DE RIESGOS'!$AR556="Catastrófico"),CONCATENATE("R",'MAPA DE RIESGOS'!$H556,"C",'MAPA DE RIESGOS'!$AF556),"")</f>
        <v/>
      </c>
      <c r="CE132" s="357" t="str">
        <f>IF(AND('MAPA DE RIESGOS'!$AP557="Baja",'MAPA DE RIESGOS'!$AR557="Catastrófico"),CONCATENATE("R",'MAPA DE RIESGOS'!$H557,"C",'MAPA DE RIESGOS'!$AF557),"")</f>
        <v/>
      </c>
      <c r="CF132" s="357" t="str">
        <f>IF(AND('MAPA DE RIESGOS'!$AP558="Baja",'MAPA DE RIESGOS'!$AR558="Catastrófico"),CONCATENATE("R",'MAPA DE RIESGOS'!$H558,"C",'MAPA DE RIESGOS'!$AF558),"")</f>
        <v/>
      </c>
      <c r="CG132" s="357" t="str">
        <f>IF(AND('MAPA DE RIESGOS'!$AP559="Baja",'MAPA DE RIESGOS'!$AR559="Catastrófico"),CONCATENATE("R",'MAPA DE RIESGOS'!$H559,"C",'MAPA DE RIESGOS'!$AF559),"")</f>
        <v/>
      </c>
      <c r="CH132" s="357" t="str">
        <f>IF(AND('MAPA DE RIESGOS'!$AP560="Baja",'MAPA DE RIESGOS'!$AR560="Catastrófico"),CONCATENATE("R",'MAPA DE RIESGOS'!$H560,"C",'MAPA DE RIESGOS'!$AF560),"")</f>
        <v/>
      </c>
      <c r="CI132" s="357" t="str">
        <f>IF(AND('MAPA DE RIESGOS'!$AP561="Baja",'MAPA DE RIESGOS'!$AR561="Catastrófico"),CONCATENATE("R",'MAPA DE RIESGOS'!$H561,"C",'MAPA DE RIESGOS'!$AF561),"")</f>
        <v/>
      </c>
      <c r="CJ132" s="357" t="str">
        <f>IF(AND('MAPA DE RIESGOS'!$AP562="Baja",'MAPA DE RIESGOS'!$AR562="Catastrófico"),CONCATENATE("R",'MAPA DE RIESGOS'!$H562,"C",'MAPA DE RIESGOS'!$AF562),"")</f>
        <v/>
      </c>
      <c r="CK132" s="357" t="str">
        <f>IF(AND('MAPA DE RIESGOS'!$AP563="Baja",'MAPA DE RIESGOS'!$AR563="Catastrófico"),CONCATENATE("R",'MAPA DE RIESGOS'!$H563,"C",'MAPA DE RIESGOS'!$AF563),"")</f>
        <v/>
      </c>
      <c r="CL132" s="357" t="str">
        <f>IF(AND('MAPA DE RIESGOS'!$AP564="Baja",'MAPA DE RIESGOS'!$AR564="Catastrófico"),CONCATENATE("R",'MAPA DE RIESGOS'!$H564,"C",'MAPA DE RIESGOS'!$AF564),"")</f>
        <v/>
      </c>
      <c r="CM132" s="357" t="str">
        <f>IF(AND('MAPA DE RIESGOS'!$AP565="Baja",'MAPA DE RIESGOS'!$AR565="Catastrófico"),CONCATENATE("R",'MAPA DE RIESGOS'!$H565,"C",'MAPA DE RIESGOS'!$AF565),"")</f>
        <v/>
      </c>
      <c r="CN132" s="357" t="str">
        <f>IF(AND('MAPA DE RIESGOS'!$AP566="Baja",'MAPA DE RIESGOS'!$AR566="Catastrófico"),CONCATENATE("R",'MAPA DE RIESGOS'!$H566,"C",'MAPA DE RIESGOS'!$AF566),"")</f>
        <v/>
      </c>
      <c r="CO132" s="357" t="str">
        <f>IF(AND('MAPA DE RIESGOS'!$AP567="Baja",'MAPA DE RIESGOS'!$AR567="Catastrófico"),CONCATENATE("R",'MAPA DE RIESGOS'!$H567,"C",'MAPA DE RIESGOS'!$AF567),"")</f>
        <v/>
      </c>
      <c r="CP132" s="357" t="str">
        <f>IF(AND('MAPA DE RIESGOS'!$AP568="Baja",'MAPA DE RIESGOS'!$AR568="Catastrófico"),CONCATENATE("R",'MAPA DE RIESGOS'!$H568,"C",'MAPA DE RIESGOS'!$AF568),"")</f>
        <v/>
      </c>
      <c r="CQ132" s="357" t="str">
        <f>IF(AND('MAPA DE RIESGOS'!$AP569="Baja",'MAPA DE RIESGOS'!$AR569="Catastrófico"),CONCATENATE("R",'MAPA DE RIESGOS'!$H569,"C",'MAPA DE RIESGOS'!$AF569),"")</f>
        <v/>
      </c>
      <c r="CR132" s="357" t="str">
        <f>IF(AND('MAPA DE RIESGOS'!$AP570="Baja",'MAPA DE RIESGOS'!$AR570="Catastrófico"),CONCATENATE("R",'MAPA DE RIESGOS'!$H570,"C",'MAPA DE RIESGOS'!$AF570),"")</f>
        <v/>
      </c>
      <c r="CS132" s="357" t="str">
        <f>IF(AND('MAPA DE RIESGOS'!$AP571="Baja",'MAPA DE RIESGOS'!$AR571="Catastrófico"),CONCATENATE("R",'MAPA DE RIESGOS'!$H571,"C",'MAPA DE RIESGOS'!$AF571),"")</f>
        <v/>
      </c>
      <c r="CT132" s="357" t="str">
        <f>IF(AND('MAPA DE RIESGOS'!$AP572="Baja",'MAPA DE RIESGOS'!$AR572="Catastrófico"),CONCATENATE("R",'MAPA DE RIESGOS'!$H572,"C",'MAPA DE RIESGOS'!$AF572),"")</f>
        <v/>
      </c>
      <c r="CU132" s="358" t="str">
        <f>IF(AND('MAPA DE RIESGOS'!$AP573="Baja",'MAPA DE RIESGOS'!$AR573="Catastrófico"),CONCATENATE("R",'MAPA DE RIESGOS'!$H573,"C",'MAPA DE RIESGOS'!$AF573),"")</f>
        <v/>
      </c>
      <c r="CV132" s="67"/>
      <c r="CW132" s="896"/>
      <c r="CX132" s="896"/>
      <c r="CY132" s="896"/>
      <c r="CZ132" s="896"/>
      <c r="DA132" s="896"/>
      <c r="DB132" s="896"/>
    </row>
    <row r="133" spans="2:106" ht="32.5" customHeight="1">
      <c r="B133" s="893"/>
      <c r="C133" s="893"/>
      <c r="D133" s="894"/>
      <c r="E133" s="882"/>
      <c r="F133" s="883"/>
      <c r="G133" s="883"/>
      <c r="H133" s="883"/>
      <c r="I133" s="884"/>
      <c r="J133" s="376" t="str">
        <f>IF(AND('MAPA DE RIESGOS'!$AP574="Baja",'MAPA DE RIESGOS'!$AR574="Leve"),CONCATENATE("R",'MAPA DE RIESGOS'!$H574,"C",'MAPA DE RIESGOS'!$AF574),"")</f>
        <v/>
      </c>
      <c r="K133" s="377" t="str">
        <f>IF(AND('MAPA DE RIESGOS'!$AP575="Baja",'MAPA DE RIESGOS'!$AR575="Leve"),CONCATENATE("R",'MAPA DE RIESGOS'!$H575,"C",'MAPA DE RIESGOS'!$AF575),"")</f>
        <v/>
      </c>
      <c r="L133" s="377" t="str">
        <f>IF(AND('MAPA DE RIESGOS'!$AP576="Baja",'MAPA DE RIESGOS'!$AR576="Leve"),CONCATENATE("R",'MAPA DE RIESGOS'!$H576,"C",'MAPA DE RIESGOS'!$AF576),"")</f>
        <v/>
      </c>
      <c r="M133" s="377" t="str">
        <f>IF(AND('MAPA DE RIESGOS'!$AP577="Baja",'MAPA DE RIESGOS'!$AR577="Leve"),CONCATENATE("R",'MAPA DE RIESGOS'!$H577,"C",'MAPA DE RIESGOS'!$AF577),"")</f>
        <v/>
      </c>
      <c r="N133" s="377" t="str">
        <f>IF(AND('MAPA DE RIESGOS'!$AP578="Baja",'MAPA DE RIESGOS'!$AR578="Leve"),CONCATENATE("R",'MAPA DE RIESGOS'!$H578,"C",'MAPA DE RIESGOS'!$AF578),"")</f>
        <v/>
      </c>
      <c r="O133" s="377" t="str">
        <f>IF(AND('MAPA DE RIESGOS'!$AP579="Baja",'MAPA DE RIESGOS'!$AR579="Leve"),CONCATENATE("R",'MAPA DE RIESGOS'!$H579,"C",'MAPA DE RIESGOS'!$AF579),"")</f>
        <v/>
      </c>
      <c r="P133" s="377" t="str">
        <f>IF(AND('MAPA DE RIESGOS'!$AP580="Baja",'MAPA DE RIESGOS'!$AR580="Leve"),CONCATENATE("R",'MAPA DE RIESGOS'!$H580,"C",'MAPA DE RIESGOS'!$AF580),"")</f>
        <v/>
      </c>
      <c r="Q133" s="377" t="str">
        <f>IF(AND('MAPA DE RIESGOS'!$AP581="Baja",'MAPA DE RIESGOS'!$AR581="Leve"),CONCATENATE("R",'MAPA DE RIESGOS'!$H581,"C",'MAPA DE RIESGOS'!$AF581),"")</f>
        <v/>
      </c>
      <c r="R133" s="377" t="str">
        <f>IF(AND('MAPA DE RIESGOS'!$AP582="Baja",'MAPA DE RIESGOS'!$AR582="Leve"),CONCATENATE("R",'MAPA DE RIESGOS'!$H582,"C",'MAPA DE RIESGOS'!$AF582),"")</f>
        <v/>
      </c>
      <c r="S133" s="377" t="str">
        <f>IF(AND('MAPA DE RIESGOS'!$AP583="Baja",'MAPA DE RIESGOS'!$AR583="Leve"),CONCATENATE("R",'MAPA DE RIESGOS'!$H583,"C",'MAPA DE RIESGOS'!$AF583),"")</f>
        <v/>
      </c>
      <c r="T133" s="377" t="str">
        <f>IF(AND('MAPA DE RIESGOS'!$AP584="Baja",'MAPA DE RIESGOS'!$AR584="Leve"),CONCATENATE("R",'MAPA DE RIESGOS'!$H584,"C",'MAPA DE RIESGOS'!$AF584),"")</f>
        <v/>
      </c>
      <c r="U133" s="377" t="str">
        <f>IF(AND('MAPA DE RIESGOS'!$AP585="Baja",'MAPA DE RIESGOS'!$AR585="Leve"),CONCATENATE("R",'MAPA DE RIESGOS'!$H585,"C",'MAPA DE RIESGOS'!$AF585),"")</f>
        <v/>
      </c>
      <c r="V133" s="377" t="str">
        <f>IF(AND('MAPA DE RIESGOS'!$AP586="Baja",'MAPA DE RIESGOS'!$AR586="Leve"),CONCATENATE("R",'MAPA DE RIESGOS'!$H586,"C",'MAPA DE RIESGOS'!$AF586),"")</f>
        <v/>
      </c>
      <c r="W133" s="377" t="str">
        <f>IF(AND('MAPA DE RIESGOS'!$AP587="Baja",'MAPA DE RIESGOS'!$AR587="Leve"),CONCATENATE("R",'MAPA DE RIESGOS'!$H587,"C",'MAPA DE RIESGOS'!$AF587),"")</f>
        <v/>
      </c>
      <c r="X133" s="377" t="str">
        <f>IF(AND('MAPA DE RIESGOS'!$AP588="Baja",'MAPA DE RIESGOS'!$AR588="Leve"),CONCATENATE("R",'MAPA DE RIESGOS'!$H588,"C",'MAPA DE RIESGOS'!$AF588),"")</f>
        <v/>
      </c>
      <c r="Y133" s="377" t="str">
        <f>IF(AND('MAPA DE RIESGOS'!$AP589="Baja",'MAPA DE RIESGOS'!$AR589="Leve"),CONCATENATE("R",'MAPA DE RIESGOS'!$H589,"C",'MAPA DE RIESGOS'!$AF589),"")</f>
        <v/>
      </c>
      <c r="Z133" s="377" t="str">
        <f>IF(AND('MAPA DE RIESGOS'!$AP590="Baja",'MAPA DE RIESGOS'!$AR590="Leve"),CONCATENATE("R",'MAPA DE RIESGOS'!$H590,"C",'MAPA DE RIESGOS'!$AF590),"")</f>
        <v/>
      </c>
      <c r="AA133" s="378" t="str">
        <f>IF(AND('MAPA DE RIESGOS'!$AP591="Baja",'MAPA DE RIESGOS'!$AR591="Leve"),CONCATENATE("R",'MAPA DE RIESGOS'!$H591,"C",'MAPA DE RIESGOS'!$AF591),"")</f>
        <v/>
      </c>
      <c r="AB133" s="367" t="str">
        <f>IF(AND('MAPA DE RIESGOS'!$AP574="Baja",'MAPA DE RIESGOS'!$AR574="Menor"),CONCATENATE("R",'MAPA DE RIESGOS'!$H574,"C",'MAPA DE RIESGOS'!$AF574),"")</f>
        <v/>
      </c>
      <c r="AC133" s="368" t="str">
        <f>IF(AND('MAPA DE RIESGOS'!$AP575="Baja",'MAPA DE RIESGOS'!$AR575="Menor"),CONCATENATE("R",'MAPA DE RIESGOS'!$H575,"C",'MAPA DE RIESGOS'!$AF575),"")</f>
        <v/>
      </c>
      <c r="AD133" s="368" t="str">
        <f>IF(AND('MAPA DE RIESGOS'!$AP576="Baja",'MAPA DE RIESGOS'!$AR576="Menor"),CONCATENATE("R",'MAPA DE RIESGOS'!$H576,"C",'MAPA DE RIESGOS'!$AF576),"")</f>
        <v/>
      </c>
      <c r="AE133" s="368" t="str">
        <f>IF(AND('MAPA DE RIESGOS'!$AP577="Baja",'MAPA DE RIESGOS'!$AR577="Menor"),CONCATENATE("R",'MAPA DE RIESGOS'!$H577,"C",'MAPA DE RIESGOS'!$AF577),"")</f>
        <v/>
      </c>
      <c r="AF133" s="368" t="str">
        <f>IF(AND('MAPA DE RIESGOS'!$AP578="Baja",'MAPA DE RIESGOS'!$AR578="Menor"),CONCATENATE("R",'MAPA DE RIESGOS'!$H578,"C",'MAPA DE RIESGOS'!$AF578),"")</f>
        <v/>
      </c>
      <c r="AG133" s="368" t="str">
        <f>IF(AND('MAPA DE RIESGOS'!$AP579="Baja",'MAPA DE RIESGOS'!$AR579="Menor"),CONCATENATE("R",'MAPA DE RIESGOS'!$H579,"C",'MAPA DE RIESGOS'!$AF579),"")</f>
        <v/>
      </c>
      <c r="AH133" s="368" t="str">
        <f>IF(AND('MAPA DE RIESGOS'!$AP580="Baja",'MAPA DE RIESGOS'!$AR580="Menor"),CONCATENATE("R",'MAPA DE RIESGOS'!$H580,"C",'MAPA DE RIESGOS'!$AF580),"")</f>
        <v/>
      </c>
      <c r="AI133" s="368" t="str">
        <f>IF(AND('MAPA DE RIESGOS'!$AP581="Baja",'MAPA DE RIESGOS'!$AR581="Menor"),CONCATENATE("R",'MAPA DE RIESGOS'!$H581,"C",'MAPA DE RIESGOS'!$AF581),"")</f>
        <v/>
      </c>
      <c r="AJ133" s="368" t="str">
        <f>IF(AND('MAPA DE RIESGOS'!$AP582="Baja",'MAPA DE RIESGOS'!$AR582="Menor"),CONCATENATE("R",'MAPA DE RIESGOS'!$H582,"C",'MAPA DE RIESGOS'!$AF582),"")</f>
        <v/>
      </c>
      <c r="AK133" s="368" t="str">
        <f>IF(AND('MAPA DE RIESGOS'!$AP583="Baja",'MAPA DE RIESGOS'!$AR583="Menor"),CONCATENATE("R",'MAPA DE RIESGOS'!$H583,"C",'MAPA DE RIESGOS'!$AF583),"")</f>
        <v/>
      </c>
      <c r="AL133" s="368" t="str">
        <f>IF(AND('MAPA DE RIESGOS'!$AP584="Baja",'MAPA DE RIESGOS'!$AR584="Menor"),CONCATENATE("R",'MAPA DE RIESGOS'!$H584,"C",'MAPA DE RIESGOS'!$AF584),"")</f>
        <v/>
      </c>
      <c r="AM133" s="368" t="str">
        <f>IF(AND('MAPA DE RIESGOS'!$AP585="Baja",'MAPA DE RIESGOS'!$AR585="Menor"),CONCATENATE("R",'MAPA DE RIESGOS'!$H585,"C",'MAPA DE RIESGOS'!$AF585),"")</f>
        <v/>
      </c>
      <c r="AN133" s="368" t="str">
        <f>IF(AND('MAPA DE RIESGOS'!$AP586="Baja",'MAPA DE RIESGOS'!$AR586="Menor"),CONCATENATE("R",'MAPA DE RIESGOS'!$H586,"C",'MAPA DE RIESGOS'!$AF586),"")</f>
        <v/>
      </c>
      <c r="AO133" s="368" t="str">
        <f>IF(AND('MAPA DE RIESGOS'!$AP587="Baja",'MAPA DE RIESGOS'!$AR587="Menor"),CONCATENATE("R",'MAPA DE RIESGOS'!$H587,"C",'MAPA DE RIESGOS'!$AF587),"")</f>
        <v/>
      </c>
      <c r="AP133" s="368" t="str">
        <f>IF(AND('MAPA DE RIESGOS'!$AP588="Baja",'MAPA DE RIESGOS'!$AR588="Menor"),CONCATENATE("R",'MAPA DE RIESGOS'!$H588,"C",'MAPA DE RIESGOS'!$AF588),"")</f>
        <v/>
      </c>
      <c r="AQ133" s="368" t="str">
        <f>IF(AND('MAPA DE RIESGOS'!$AP589="Baja",'MAPA DE RIESGOS'!$AR589="Menor"),CONCATENATE("R",'MAPA DE RIESGOS'!$H589,"C",'MAPA DE RIESGOS'!$AF589),"")</f>
        <v/>
      </c>
      <c r="AR133" s="368" t="str">
        <f>IF(AND('MAPA DE RIESGOS'!$AP590="Baja",'MAPA DE RIESGOS'!$AR590="Menor"),CONCATENATE("R",'MAPA DE RIESGOS'!$H590,"C",'MAPA DE RIESGOS'!$AF590),"")</f>
        <v/>
      </c>
      <c r="AS133" s="368" t="str">
        <f>IF(AND('MAPA DE RIESGOS'!$AP591="Baja",'MAPA DE RIESGOS'!$AR591="Menor"),CONCATENATE("R",'MAPA DE RIESGOS'!$H591,"C",'MAPA DE RIESGOS'!$AF591),"")</f>
        <v/>
      </c>
      <c r="AT133" s="367" t="str">
        <f>IF(AND('MAPA DE RIESGOS'!$AP574="Baja",'MAPA DE RIESGOS'!$AR574="Moderado"),CONCATENATE("R",'MAPA DE RIESGOS'!$H574,"C",'MAPA DE RIESGOS'!$AF574),"")</f>
        <v/>
      </c>
      <c r="AU133" s="368" t="str">
        <f>IF(AND('MAPA DE RIESGOS'!$AP575="Baja",'MAPA DE RIESGOS'!$AR575="Moderado"),CONCATENATE("R",'MAPA DE RIESGOS'!$H575,"C",'MAPA DE RIESGOS'!$AF575),"")</f>
        <v/>
      </c>
      <c r="AV133" s="368" t="str">
        <f>IF(AND('MAPA DE RIESGOS'!$AP576="Baja",'MAPA DE RIESGOS'!$AR576="Moderado"),CONCATENATE("R",'MAPA DE RIESGOS'!$H576,"C",'MAPA DE RIESGOS'!$AF576),"")</f>
        <v/>
      </c>
      <c r="AW133" s="368" t="str">
        <f>IF(AND('MAPA DE RIESGOS'!$AP577="Baja",'MAPA DE RIESGOS'!$AR577="Moderado"),CONCATENATE("R",'MAPA DE RIESGOS'!$H577,"C",'MAPA DE RIESGOS'!$AF577),"")</f>
        <v/>
      </c>
      <c r="AX133" s="368" t="str">
        <f>IF(AND('MAPA DE RIESGOS'!$AP578="Baja",'MAPA DE RIESGOS'!$AR578="Moderado"),CONCATENATE("R",'MAPA DE RIESGOS'!$H578,"C",'MAPA DE RIESGOS'!$AF578),"")</f>
        <v/>
      </c>
      <c r="AY133" s="368" t="str">
        <f>IF(AND('MAPA DE RIESGOS'!$AP579="Baja",'MAPA DE RIESGOS'!$AR579="Moderado"),CONCATENATE("R",'MAPA DE RIESGOS'!$H579,"C",'MAPA DE RIESGOS'!$AF579),"")</f>
        <v/>
      </c>
      <c r="AZ133" s="368" t="str">
        <f>IF(AND('MAPA DE RIESGOS'!$AP580="Baja",'MAPA DE RIESGOS'!$AR580="Moderado"),CONCATENATE("R",'MAPA DE RIESGOS'!$H580,"C",'MAPA DE RIESGOS'!$AF580),"")</f>
        <v/>
      </c>
      <c r="BA133" s="368" t="str">
        <f>IF(AND('MAPA DE RIESGOS'!$AP581="Baja",'MAPA DE RIESGOS'!$AR581="Moderado"),CONCATENATE("R",'MAPA DE RIESGOS'!$H581,"C",'MAPA DE RIESGOS'!$AF581),"")</f>
        <v/>
      </c>
      <c r="BB133" s="368" t="str">
        <f>IF(AND('MAPA DE RIESGOS'!$AP582="Baja",'MAPA DE RIESGOS'!$AR582="Moderado"),CONCATENATE("R",'MAPA DE RIESGOS'!$H582,"C",'MAPA DE RIESGOS'!$AF582),"")</f>
        <v/>
      </c>
      <c r="BC133" s="368" t="str">
        <f>IF(AND('MAPA DE RIESGOS'!$AP583="Baja",'MAPA DE RIESGOS'!$AR583="Moderado"),CONCATENATE("R",'MAPA DE RIESGOS'!$H583,"C",'MAPA DE RIESGOS'!$AF583),"")</f>
        <v/>
      </c>
      <c r="BD133" s="368" t="str">
        <f>IF(AND('MAPA DE RIESGOS'!$AP584="Baja",'MAPA DE RIESGOS'!$AR584="Moderado"),CONCATENATE("R",'MAPA DE RIESGOS'!$H584,"C",'MAPA DE RIESGOS'!$AF584),"")</f>
        <v/>
      </c>
      <c r="BE133" s="368" t="str">
        <f>IF(AND('MAPA DE RIESGOS'!$AP585="Baja",'MAPA DE RIESGOS'!$AR585="Moderado"),CONCATENATE("R",'MAPA DE RIESGOS'!$H585,"C",'MAPA DE RIESGOS'!$AF585),"")</f>
        <v/>
      </c>
      <c r="BF133" s="368" t="str">
        <f>IF(AND('MAPA DE RIESGOS'!$AP586="Baja",'MAPA DE RIESGOS'!$AR586="Moderado"),CONCATENATE("R",'MAPA DE RIESGOS'!$H586,"C",'MAPA DE RIESGOS'!$AF586),"")</f>
        <v/>
      </c>
      <c r="BG133" s="368" t="str">
        <f>IF(AND('MAPA DE RIESGOS'!$AP587="Baja",'MAPA DE RIESGOS'!$AR587="Moderado"),CONCATENATE("R",'MAPA DE RIESGOS'!$H587,"C",'MAPA DE RIESGOS'!$AF587),"")</f>
        <v/>
      </c>
      <c r="BH133" s="368" t="str">
        <f>IF(AND('MAPA DE RIESGOS'!$AP588="Baja",'MAPA DE RIESGOS'!$AR588="Moderado"),CONCATENATE("R",'MAPA DE RIESGOS'!$H588,"C",'MAPA DE RIESGOS'!$AF588),"")</f>
        <v/>
      </c>
      <c r="BI133" s="368" t="str">
        <f>IF(AND('MAPA DE RIESGOS'!$AP589="Baja",'MAPA DE RIESGOS'!$AR589="Moderado"),CONCATENATE("R",'MAPA DE RIESGOS'!$H589,"C",'MAPA DE RIESGOS'!$AF589),"")</f>
        <v/>
      </c>
      <c r="BJ133" s="368" t="str">
        <f>IF(AND('MAPA DE RIESGOS'!$AP590="Baja",'MAPA DE RIESGOS'!$AR590="Moderado"),CONCATENATE("R",'MAPA DE RIESGOS'!$H590,"C",'MAPA DE RIESGOS'!$AF590),"")</f>
        <v/>
      </c>
      <c r="BK133" s="369" t="str">
        <f>IF(AND('MAPA DE RIESGOS'!$AP591="Baja",'MAPA DE RIESGOS'!$AR591="Moderado"),CONCATENATE("R",'MAPA DE RIESGOS'!$H591,"C",'MAPA DE RIESGOS'!$AF591),"")</f>
        <v/>
      </c>
      <c r="BL133" s="355" t="str">
        <f>IF(AND('MAPA DE RIESGOS'!$AP574="Baja",'MAPA DE RIESGOS'!$AR574="Mayor"),CONCATENATE("R",'MAPA DE RIESGOS'!$H574,"C",'MAPA DE RIESGOS'!$AF574),"")</f>
        <v/>
      </c>
      <c r="BM133" s="355" t="str">
        <f>IF(AND('MAPA DE RIESGOS'!$AP575="Baja",'MAPA DE RIESGOS'!$AR575="Mayor"),CONCATENATE("R",'MAPA DE RIESGOS'!$H575,"C",'MAPA DE RIESGOS'!$AF575),"")</f>
        <v/>
      </c>
      <c r="BN133" s="355" t="str">
        <f>IF(AND('MAPA DE RIESGOS'!$AP576="Baja",'MAPA DE RIESGOS'!$AR576="Mayor"),CONCATENATE("R",'MAPA DE RIESGOS'!$H576,"C",'MAPA DE RIESGOS'!$AF576),"")</f>
        <v/>
      </c>
      <c r="BO133" s="355" t="str">
        <f>IF(AND('MAPA DE RIESGOS'!$AP577="Baja",'MAPA DE RIESGOS'!$AR577="Mayor"),CONCATENATE("R",'MAPA DE RIESGOS'!$H577,"C",'MAPA DE RIESGOS'!$AF577),"")</f>
        <v/>
      </c>
      <c r="BP133" s="355" t="str">
        <f>IF(AND('MAPA DE RIESGOS'!$AP578="Baja",'MAPA DE RIESGOS'!$AR578="Mayor"),CONCATENATE("R",'MAPA DE RIESGOS'!$H578,"C",'MAPA DE RIESGOS'!$AF578),"")</f>
        <v/>
      </c>
      <c r="BQ133" s="355" t="str">
        <f>IF(AND('MAPA DE RIESGOS'!$AP579="Baja",'MAPA DE RIESGOS'!$AR579="Mayor"),CONCATENATE("R",'MAPA DE RIESGOS'!$H579,"C",'MAPA DE RIESGOS'!$AF579),"")</f>
        <v/>
      </c>
      <c r="BR133" s="355" t="str">
        <f>IF(AND('MAPA DE RIESGOS'!$AP580="Baja",'MAPA DE RIESGOS'!$AR580="Mayor"),CONCATENATE("R",'MAPA DE RIESGOS'!$H580,"C",'MAPA DE RIESGOS'!$AF580),"")</f>
        <v/>
      </c>
      <c r="BS133" s="355" t="str">
        <f>IF(AND('MAPA DE RIESGOS'!$AP581="Baja",'MAPA DE RIESGOS'!$AR581="Mayor"),CONCATENATE("R",'MAPA DE RIESGOS'!$H581,"C",'MAPA DE RIESGOS'!$AF581),"")</f>
        <v/>
      </c>
      <c r="BT133" s="355" t="str">
        <f>IF(AND('MAPA DE RIESGOS'!$AP582="Baja",'MAPA DE RIESGOS'!$AR582="Mayor"),CONCATENATE("R",'MAPA DE RIESGOS'!$H582,"C",'MAPA DE RIESGOS'!$AF582),"")</f>
        <v/>
      </c>
      <c r="BU133" s="355" t="str">
        <f>IF(AND('MAPA DE RIESGOS'!$AP583="Baja",'MAPA DE RIESGOS'!$AR583="Mayor"),CONCATENATE("R",'MAPA DE RIESGOS'!$H583,"C",'MAPA DE RIESGOS'!$AF583),"")</f>
        <v/>
      </c>
      <c r="BV133" s="355" t="str">
        <f>IF(AND('MAPA DE RIESGOS'!$AP584="Baja",'MAPA DE RIESGOS'!$AR584="Mayor"),CONCATENATE("R",'MAPA DE RIESGOS'!$H584,"C",'MAPA DE RIESGOS'!$AF584),"")</f>
        <v/>
      </c>
      <c r="BW133" s="355" t="str">
        <f>IF(AND('MAPA DE RIESGOS'!$AP585="Baja",'MAPA DE RIESGOS'!$AR585="Mayor"),CONCATENATE("R",'MAPA DE RIESGOS'!$H585,"C",'MAPA DE RIESGOS'!$AF585),"")</f>
        <v/>
      </c>
      <c r="BX133" s="355" t="str">
        <f>IF(AND('MAPA DE RIESGOS'!$AP586="Baja",'MAPA DE RIESGOS'!$AR586="Mayor"),CONCATENATE("R",'MAPA DE RIESGOS'!$H586,"C",'MAPA DE RIESGOS'!$AF586),"")</f>
        <v/>
      </c>
      <c r="BY133" s="355" t="str">
        <f>IF(AND('MAPA DE RIESGOS'!$AP587="Baja",'MAPA DE RIESGOS'!$AR587="Mayor"),CONCATENATE("R",'MAPA DE RIESGOS'!$H587,"C",'MAPA DE RIESGOS'!$AF587),"")</f>
        <v/>
      </c>
      <c r="BZ133" s="355" t="str">
        <f>IF(AND('MAPA DE RIESGOS'!$AP588="Baja",'MAPA DE RIESGOS'!$AR588="Mayor"),CONCATENATE("R",'MAPA DE RIESGOS'!$H588,"C",'MAPA DE RIESGOS'!$AF588),"")</f>
        <v/>
      </c>
      <c r="CA133" s="355" t="str">
        <f>IF(AND('MAPA DE RIESGOS'!$AP589="Baja",'MAPA DE RIESGOS'!$AR589="Mayor"),CONCATENATE("R",'MAPA DE RIESGOS'!$H589,"C",'MAPA DE RIESGOS'!$AF589),"")</f>
        <v/>
      </c>
      <c r="CB133" s="355" t="str">
        <f>IF(AND('MAPA DE RIESGOS'!$AP590="Baja",'MAPA DE RIESGOS'!$AR590="Mayor"),CONCATENATE("R",'MAPA DE RIESGOS'!$H590,"C",'MAPA DE RIESGOS'!$AF590),"")</f>
        <v/>
      </c>
      <c r="CC133" s="356" t="str">
        <f>IF(AND('MAPA DE RIESGOS'!$AP591="Baja",'MAPA DE RIESGOS'!$AR591="Mayor"),CONCATENATE("R",'MAPA DE RIESGOS'!$H591,"C",'MAPA DE RIESGOS'!$AF591),"")</f>
        <v/>
      </c>
      <c r="CD133" s="357" t="str">
        <f>IF(AND('MAPA DE RIESGOS'!$AP574="Baja",'MAPA DE RIESGOS'!$AR574="Catastrófico"),CONCATENATE("R",'MAPA DE RIESGOS'!$H574,"C",'MAPA DE RIESGOS'!$AF574),"")</f>
        <v/>
      </c>
      <c r="CE133" s="357" t="str">
        <f>IF(AND('MAPA DE RIESGOS'!$AP575="Baja",'MAPA DE RIESGOS'!$AR575="Catastrófico"),CONCATENATE("R",'MAPA DE RIESGOS'!$H575,"C",'MAPA DE RIESGOS'!$AF575),"")</f>
        <v/>
      </c>
      <c r="CF133" s="357" t="str">
        <f>IF(AND('MAPA DE RIESGOS'!$AP576="Baja",'MAPA DE RIESGOS'!$AR576="Catastrófico"),CONCATENATE("R",'MAPA DE RIESGOS'!$H576,"C",'MAPA DE RIESGOS'!$AF576),"")</f>
        <v/>
      </c>
      <c r="CG133" s="357" t="str">
        <f>IF(AND('MAPA DE RIESGOS'!$AP577="Baja",'MAPA DE RIESGOS'!$AR577="Catastrófico"),CONCATENATE("R",'MAPA DE RIESGOS'!$H577,"C",'MAPA DE RIESGOS'!$AF577),"")</f>
        <v/>
      </c>
      <c r="CH133" s="357" t="str">
        <f>IF(AND('MAPA DE RIESGOS'!$AP578="Baja",'MAPA DE RIESGOS'!$AR578="Catastrófico"),CONCATENATE("R",'MAPA DE RIESGOS'!$H578,"C",'MAPA DE RIESGOS'!$AF578),"")</f>
        <v/>
      </c>
      <c r="CI133" s="357" t="str">
        <f>IF(AND('MAPA DE RIESGOS'!$AP579="Baja",'MAPA DE RIESGOS'!$AR579="Catastrófico"),CONCATENATE("R",'MAPA DE RIESGOS'!$H579,"C",'MAPA DE RIESGOS'!$AF579),"")</f>
        <v/>
      </c>
      <c r="CJ133" s="357" t="str">
        <f>IF(AND('MAPA DE RIESGOS'!$AP580="Baja",'MAPA DE RIESGOS'!$AR580="Catastrófico"),CONCATENATE("R",'MAPA DE RIESGOS'!$H580,"C",'MAPA DE RIESGOS'!$AF580),"")</f>
        <v/>
      </c>
      <c r="CK133" s="357" t="str">
        <f>IF(AND('MAPA DE RIESGOS'!$AP581="Baja",'MAPA DE RIESGOS'!$AR581="Catastrófico"),CONCATENATE("R",'MAPA DE RIESGOS'!$H581,"C",'MAPA DE RIESGOS'!$AF581),"")</f>
        <v/>
      </c>
      <c r="CL133" s="357" t="str">
        <f>IF(AND('MAPA DE RIESGOS'!$AP582="Baja",'MAPA DE RIESGOS'!$AR582="Catastrófico"),CONCATENATE("R",'MAPA DE RIESGOS'!$H582,"C",'MAPA DE RIESGOS'!$AF582),"")</f>
        <v/>
      </c>
      <c r="CM133" s="357" t="str">
        <f>IF(AND('MAPA DE RIESGOS'!$AP583="Baja",'MAPA DE RIESGOS'!$AR583="Catastrófico"),CONCATENATE("R",'MAPA DE RIESGOS'!$H583,"C",'MAPA DE RIESGOS'!$AF583),"")</f>
        <v/>
      </c>
      <c r="CN133" s="357" t="str">
        <f>IF(AND('MAPA DE RIESGOS'!$AP584="Baja",'MAPA DE RIESGOS'!$AR584="Catastrófico"),CONCATENATE("R",'MAPA DE RIESGOS'!$H584,"C",'MAPA DE RIESGOS'!$AF584),"")</f>
        <v/>
      </c>
      <c r="CO133" s="357" t="str">
        <f>IF(AND('MAPA DE RIESGOS'!$AP585="Baja",'MAPA DE RIESGOS'!$AR585="Catastrófico"),CONCATENATE("R",'MAPA DE RIESGOS'!$H585,"C",'MAPA DE RIESGOS'!$AF585),"")</f>
        <v/>
      </c>
      <c r="CP133" s="357" t="str">
        <f>IF(AND('MAPA DE RIESGOS'!$AP586="Baja",'MAPA DE RIESGOS'!$AR586="Catastrófico"),CONCATENATE("R",'MAPA DE RIESGOS'!$H586,"C",'MAPA DE RIESGOS'!$AF586),"")</f>
        <v/>
      </c>
      <c r="CQ133" s="357" t="str">
        <f>IF(AND('MAPA DE RIESGOS'!$AP587="Baja",'MAPA DE RIESGOS'!$AR587="Catastrófico"),CONCATENATE("R",'MAPA DE RIESGOS'!$H587,"C",'MAPA DE RIESGOS'!$AF587),"")</f>
        <v/>
      </c>
      <c r="CR133" s="357" t="str">
        <f>IF(AND('MAPA DE RIESGOS'!$AP588="Baja",'MAPA DE RIESGOS'!$AR588="Catastrófico"),CONCATENATE("R",'MAPA DE RIESGOS'!$H588,"C",'MAPA DE RIESGOS'!$AF588),"")</f>
        <v/>
      </c>
      <c r="CS133" s="357" t="str">
        <f>IF(AND('MAPA DE RIESGOS'!$AP589="Baja",'MAPA DE RIESGOS'!$AR589="Catastrófico"),CONCATENATE("R",'MAPA DE RIESGOS'!$H589,"C",'MAPA DE RIESGOS'!$AF589),"")</f>
        <v/>
      </c>
      <c r="CT133" s="357" t="str">
        <f>IF(AND('MAPA DE RIESGOS'!$AP590="Baja",'MAPA DE RIESGOS'!$AR590="Catastrófico"),CONCATENATE("R",'MAPA DE RIESGOS'!$H590,"C",'MAPA DE RIESGOS'!$AF590),"")</f>
        <v/>
      </c>
      <c r="CU133" s="358" t="str">
        <f>IF(AND('MAPA DE RIESGOS'!$AP591="Baja",'MAPA DE RIESGOS'!$AR591="Catastrófico"),CONCATENATE("R",'MAPA DE RIESGOS'!$H591,"C",'MAPA DE RIESGOS'!$AF591),"")</f>
        <v/>
      </c>
      <c r="CV133" s="67"/>
      <c r="CW133" s="896"/>
      <c r="CX133" s="896"/>
      <c r="CY133" s="896"/>
      <c r="CZ133" s="896"/>
      <c r="DA133" s="896"/>
      <c r="DB133" s="896"/>
    </row>
    <row r="134" spans="2:106" ht="32.5" customHeight="1">
      <c r="B134" s="893"/>
      <c r="C134" s="893"/>
      <c r="D134" s="894"/>
      <c r="E134" s="882"/>
      <c r="F134" s="883"/>
      <c r="G134" s="883"/>
      <c r="H134" s="883"/>
      <c r="I134" s="884"/>
      <c r="J134" s="376" t="str">
        <f>IF(AND('MAPA DE RIESGOS'!$AP592="Baja",'MAPA DE RIESGOS'!$AR592="Leve"),CONCATENATE("R",'MAPA DE RIESGOS'!$H592,"C",'MAPA DE RIESGOS'!$AF592),"")</f>
        <v/>
      </c>
      <c r="K134" s="377" t="str">
        <f>IF(AND('MAPA DE RIESGOS'!$AP593="Baja",'MAPA DE RIESGOS'!$AR593="Leve"),CONCATENATE("R",'MAPA DE RIESGOS'!$H593,"C",'MAPA DE RIESGOS'!$AF593),"")</f>
        <v/>
      </c>
      <c r="L134" s="377" t="str">
        <f>IF(AND('MAPA DE RIESGOS'!$AP594="Baja",'MAPA DE RIESGOS'!$AR594="Leve"),CONCATENATE("R",'MAPA DE RIESGOS'!$H594,"C",'MAPA DE RIESGOS'!$AF594),"")</f>
        <v/>
      </c>
      <c r="M134" s="377" t="str">
        <f>IF(AND('MAPA DE RIESGOS'!$AP595="Baja",'MAPA DE RIESGOS'!$AR595="Leve"),CONCATENATE("R",'MAPA DE RIESGOS'!$H595,"C",'MAPA DE RIESGOS'!$AF595),"")</f>
        <v/>
      </c>
      <c r="N134" s="377" t="str">
        <f>IF(AND('MAPA DE RIESGOS'!$AP596="Baja",'MAPA DE RIESGOS'!$AR596="Leve"),CONCATENATE("R",'MAPA DE RIESGOS'!$H596,"C",'MAPA DE RIESGOS'!$AF596),"")</f>
        <v/>
      </c>
      <c r="O134" s="377" t="str">
        <f>IF(AND('MAPA DE RIESGOS'!$AP597="Baja",'MAPA DE RIESGOS'!$AR597="Leve"),CONCATENATE("R",'MAPA DE RIESGOS'!$H597,"C",'MAPA DE RIESGOS'!$AF597),"")</f>
        <v/>
      </c>
      <c r="P134" s="377" t="str">
        <f>IF(AND('MAPA DE RIESGOS'!$AP598="Baja",'MAPA DE RIESGOS'!$AR598="Leve"),CONCATENATE("R",'MAPA DE RIESGOS'!$H598,"C",'MAPA DE RIESGOS'!$AF598),"")</f>
        <v/>
      </c>
      <c r="Q134" s="377" t="str">
        <f>IF(AND('MAPA DE RIESGOS'!$AP599="Baja",'MAPA DE RIESGOS'!$AR599="Leve"),CONCATENATE("R",'MAPA DE RIESGOS'!$H599,"C",'MAPA DE RIESGOS'!$AF599),"")</f>
        <v/>
      </c>
      <c r="R134" s="377" t="str">
        <f>IF(AND('MAPA DE RIESGOS'!$AP600="Baja",'MAPA DE RIESGOS'!$AR600="Leve"),CONCATENATE("R",'MAPA DE RIESGOS'!$H600,"C",'MAPA DE RIESGOS'!$AF600),"")</f>
        <v/>
      </c>
      <c r="S134" s="377" t="str">
        <f>IF(AND('MAPA DE RIESGOS'!$AP601="Baja",'MAPA DE RIESGOS'!$AR601="Leve"),CONCATENATE("R",'MAPA DE RIESGOS'!$H601,"C",'MAPA DE RIESGOS'!$AF601),"")</f>
        <v/>
      </c>
      <c r="T134" s="377" t="str">
        <f>IF(AND('MAPA DE RIESGOS'!$AP602="Baja",'MAPA DE RIESGOS'!$AR602="Leve"),CONCATENATE("R",'MAPA DE RIESGOS'!$H602,"C",'MAPA DE RIESGOS'!$AF602),"")</f>
        <v/>
      </c>
      <c r="U134" s="377" t="str">
        <f>IF(AND('MAPA DE RIESGOS'!$AP603="Baja",'MAPA DE RIESGOS'!$AR603="Leve"),CONCATENATE("R",'MAPA DE RIESGOS'!$H603,"C",'MAPA DE RIESGOS'!$AF603),"")</f>
        <v/>
      </c>
      <c r="V134" s="377" t="str">
        <f>IF(AND('MAPA DE RIESGOS'!$AP604="Baja",'MAPA DE RIESGOS'!$AR604="Leve"),CONCATENATE("R",'MAPA DE RIESGOS'!$H604,"C",'MAPA DE RIESGOS'!$AF604),"")</f>
        <v/>
      </c>
      <c r="W134" s="377" t="str">
        <f>IF(AND('MAPA DE RIESGOS'!$AP605="Baja",'MAPA DE RIESGOS'!$AR605="Leve"),CONCATENATE("R",'MAPA DE RIESGOS'!$H605,"C",'MAPA DE RIESGOS'!$AF605),"")</f>
        <v/>
      </c>
      <c r="X134" s="377" t="str">
        <f>IF(AND('MAPA DE RIESGOS'!$AP606="Baja",'MAPA DE RIESGOS'!$AR606="Leve"),CONCATENATE("R",'MAPA DE RIESGOS'!$H606,"C",'MAPA DE RIESGOS'!$AF606),"")</f>
        <v/>
      </c>
      <c r="Y134" s="377" t="str">
        <f>IF(AND('MAPA DE RIESGOS'!$AP607="Baja",'MAPA DE RIESGOS'!$AR607="Leve"),CONCATENATE("R",'MAPA DE RIESGOS'!$H607,"C",'MAPA DE RIESGOS'!$AF607),"")</f>
        <v/>
      </c>
      <c r="Z134" s="377" t="str">
        <f>IF(AND('MAPA DE RIESGOS'!$AP608="Baja",'MAPA DE RIESGOS'!$AR608="Leve"),CONCATENATE("R",'MAPA DE RIESGOS'!$H608,"C",'MAPA DE RIESGOS'!$AF608),"")</f>
        <v/>
      </c>
      <c r="AA134" s="378" t="str">
        <f>IF(AND('MAPA DE RIESGOS'!$AP609="Baja",'MAPA DE RIESGOS'!$AR609="Leve"),CONCATENATE("R",'MAPA DE RIESGOS'!$H609,"C",'MAPA DE RIESGOS'!$AF609),"")</f>
        <v/>
      </c>
      <c r="AB134" s="367" t="str">
        <f>IF(AND('MAPA DE RIESGOS'!$AP592="Baja",'MAPA DE RIESGOS'!$AR592="Menor"),CONCATENATE("R",'MAPA DE RIESGOS'!$H592,"C",'MAPA DE RIESGOS'!$AF592),"")</f>
        <v/>
      </c>
      <c r="AC134" s="368" t="str">
        <f>IF(AND('MAPA DE RIESGOS'!$AP593="Baja",'MAPA DE RIESGOS'!$AR593="Menor"),CONCATENATE("R",'MAPA DE RIESGOS'!$H593,"C",'MAPA DE RIESGOS'!$AF593),"")</f>
        <v/>
      </c>
      <c r="AD134" s="368" t="str">
        <f>IF(AND('MAPA DE RIESGOS'!$AP594="Baja",'MAPA DE RIESGOS'!$AR594="Menor"),CONCATENATE("R",'MAPA DE RIESGOS'!$H594,"C",'MAPA DE RIESGOS'!$AF594),"")</f>
        <v/>
      </c>
      <c r="AE134" s="368" t="str">
        <f>IF(AND('MAPA DE RIESGOS'!$AP595="Baja",'MAPA DE RIESGOS'!$AR595="Menor"),CONCATENATE("R",'MAPA DE RIESGOS'!$H595,"C",'MAPA DE RIESGOS'!$AF595),"")</f>
        <v/>
      </c>
      <c r="AF134" s="368" t="str">
        <f>IF(AND('MAPA DE RIESGOS'!$AP596="Baja",'MAPA DE RIESGOS'!$AR596="Menor"),CONCATENATE("R",'MAPA DE RIESGOS'!$H596,"C",'MAPA DE RIESGOS'!$AF596),"")</f>
        <v/>
      </c>
      <c r="AG134" s="368" t="str">
        <f>IF(AND('MAPA DE RIESGOS'!$AP597="Baja",'MAPA DE RIESGOS'!$AR597="Menor"),CONCATENATE("R",'MAPA DE RIESGOS'!$H597,"C",'MAPA DE RIESGOS'!$AF597),"")</f>
        <v/>
      </c>
      <c r="AH134" s="368" t="str">
        <f>IF(AND('MAPA DE RIESGOS'!$AP598="Baja",'MAPA DE RIESGOS'!$AR598="Menor"),CONCATENATE("R",'MAPA DE RIESGOS'!$H598,"C",'MAPA DE RIESGOS'!$AF598),"")</f>
        <v/>
      </c>
      <c r="AI134" s="368" t="str">
        <f>IF(AND('MAPA DE RIESGOS'!$AP599="Baja",'MAPA DE RIESGOS'!$AR599="Menor"),CONCATENATE("R",'MAPA DE RIESGOS'!$H599,"C",'MAPA DE RIESGOS'!$AF599),"")</f>
        <v/>
      </c>
      <c r="AJ134" s="368" t="str">
        <f>IF(AND('MAPA DE RIESGOS'!$AP600="Baja",'MAPA DE RIESGOS'!$AR600="Menor"),CONCATENATE("R",'MAPA DE RIESGOS'!$H600,"C",'MAPA DE RIESGOS'!$AF600),"")</f>
        <v/>
      </c>
      <c r="AK134" s="368" t="str">
        <f>IF(AND('MAPA DE RIESGOS'!$AP601="Baja",'MAPA DE RIESGOS'!$AR601="Menor"),CONCATENATE("R",'MAPA DE RIESGOS'!$H601,"C",'MAPA DE RIESGOS'!$AF601),"")</f>
        <v/>
      </c>
      <c r="AL134" s="368" t="str">
        <f>IF(AND('MAPA DE RIESGOS'!$AP602="Baja",'MAPA DE RIESGOS'!$AR602="Menor"),CONCATENATE("R",'MAPA DE RIESGOS'!$H602,"C",'MAPA DE RIESGOS'!$AF602),"")</f>
        <v/>
      </c>
      <c r="AM134" s="368" t="str">
        <f>IF(AND('MAPA DE RIESGOS'!$AP603="Baja",'MAPA DE RIESGOS'!$AR603="Menor"),CONCATENATE("R",'MAPA DE RIESGOS'!$H603,"C",'MAPA DE RIESGOS'!$AF603),"")</f>
        <v/>
      </c>
      <c r="AN134" s="368" t="str">
        <f>IF(AND('MAPA DE RIESGOS'!$AP604="Baja",'MAPA DE RIESGOS'!$AR604="Menor"),CONCATENATE("R",'MAPA DE RIESGOS'!$H604,"C",'MAPA DE RIESGOS'!$AF604),"")</f>
        <v/>
      </c>
      <c r="AO134" s="368" t="str">
        <f>IF(AND('MAPA DE RIESGOS'!$AP605="Baja",'MAPA DE RIESGOS'!$AR605="Menor"),CONCATENATE("R",'MAPA DE RIESGOS'!$H605,"C",'MAPA DE RIESGOS'!$AF605),"")</f>
        <v/>
      </c>
      <c r="AP134" s="368" t="str">
        <f>IF(AND('MAPA DE RIESGOS'!$AP606="Baja",'MAPA DE RIESGOS'!$AR606="Menor"),CONCATENATE("R",'MAPA DE RIESGOS'!$H606,"C",'MAPA DE RIESGOS'!$AF606),"")</f>
        <v/>
      </c>
      <c r="AQ134" s="368" t="str">
        <f>IF(AND('MAPA DE RIESGOS'!$AP607="Baja",'MAPA DE RIESGOS'!$AR607="Menor"),CONCATENATE("R",'MAPA DE RIESGOS'!$H607,"C",'MAPA DE RIESGOS'!$AF607),"")</f>
        <v/>
      </c>
      <c r="AR134" s="368" t="str">
        <f>IF(AND('MAPA DE RIESGOS'!$AP608="Baja",'MAPA DE RIESGOS'!$AR608="Menor"),CONCATENATE("R",'MAPA DE RIESGOS'!$H608,"C",'MAPA DE RIESGOS'!$AF608),"")</f>
        <v/>
      </c>
      <c r="AS134" s="368" t="str">
        <f>IF(AND('MAPA DE RIESGOS'!$AP609="Baja",'MAPA DE RIESGOS'!$AR609="Menor"),CONCATENATE("R",'MAPA DE RIESGOS'!$H609,"C",'MAPA DE RIESGOS'!$AF609),"")</f>
        <v/>
      </c>
      <c r="AT134" s="367" t="str">
        <f>IF(AND('MAPA DE RIESGOS'!$AP592="Baja",'MAPA DE RIESGOS'!$AR592="Moderado"),CONCATENATE("R",'MAPA DE RIESGOS'!$H592,"C",'MAPA DE RIESGOS'!$AF592),"")</f>
        <v/>
      </c>
      <c r="AU134" s="368" t="str">
        <f>IF(AND('MAPA DE RIESGOS'!$AP593="Baja",'MAPA DE RIESGOS'!$AR593="Moderado"),CONCATENATE("R",'MAPA DE RIESGOS'!$H593,"C",'MAPA DE RIESGOS'!$AF593),"")</f>
        <v/>
      </c>
      <c r="AV134" s="368" t="str">
        <f>IF(AND('MAPA DE RIESGOS'!$AP594="Baja",'MAPA DE RIESGOS'!$AR594="Moderado"),CONCATENATE("R",'MAPA DE RIESGOS'!$H594,"C",'MAPA DE RIESGOS'!$AF594),"")</f>
        <v/>
      </c>
      <c r="AW134" s="368" t="str">
        <f>IF(AND('MAPA DE RIESGOS'!$AP595="Baja",'MAPA DE RIESGOS'!$AR595="Moderado"),CONCATENATE("R",'MAPA DE RIESGOS'!$H595,"C",'MAPA DE RIESGOS'!$AF595),"")</f>
        <v/>
      </c>
      <c r="AX134" s="368" t="str">
        <f>IF(AND('MAPA DE RIESGOS'!$AP596="Baja",'MAPA DE RIESGOS'!$AR596="Moderado"),CONCATENATE("R",'MAPA DE RIESGOS'!$H596,"C",'MAPA DE RIESGOS'!$AF596),"")</f>
        <v/>
      </c>
      <c r="AY134" s="368" t="str">
        <f>IF(AND('MAPA DE RIESGOS'!$AP597="Baja",'MAPA DE RIESGOS'!$AR597="Moderado"),CONCATENATE("R",'MAPA DE RIESGOS'!$H597,"C",'MAPA DE RIESGOS'!$AF597),"")</f>
        <v/>
      </c>
      <c r="AZ134" s="368" t="str">
        <f>IF(AND('MAPA DE RIESGOS'!$AP598="Baja",'MAPA DE RIESGOS'!$AR598="Moderado"),CONCATENATE("R",'MAPA DE RIESGOS'!$H598,"C",'MAPA DE RIESGOS'!$AF598),"")</f>
        <v/>
      </c>
      <c r="BA134" s="368" t="str">
        <f>IF(AND('MAPA DE RIESGOS'!$AP599="Baja",'MAPA DE RIESGOS'!$AR599="Moderado"),CONCATENATE("R",'MAPA DE RIESGOS'!$H599,"C",'MAPA DE RIESGOS'!$AF599),"")</f>
        <v/>
      </c>
      <c r="BB134" s="368" t="str">
        <f>IF(AND('MAPA DE RIESGOS'!$AP600="Baja",'MAPA DE RIESGOS'!$AR600="Moderado"),CONCATENATE("R",'MAPA DE RIESGOS'!$H600,"C",'MAPA DE RIESGOS'!$AF600),"")</f>
        <v/>
      </c>
      <c r="BC134" s="368" t="str">
        <f>IF(AND('MAPA DE RIESGOS'!$AP601="Baja",'MAPA DE RIESGOS'!$AR601="Moderado"),CONCATENATE("R",'MAPA DE RIESGOS'!$H601,"C",'MAPA DE RIESGOS'!$AF601),"")</f>
        <v/>
      </c>
      <c r="BD134" s="368" t="str">
        <f>IF(AND('MAPA DE RIESGOS'!$AP602="Baja",'MAPA DE RIESGOS'!$AR602="Moderado"),CONCATENATE("R",'MAPA DE RIESGOS'!$H602,"C",'MAPA DE RIESGOS'!$AF602),"")</f>
        <v/>
      </c>
      <c r="BE134" s="368" t="str">
        <f>IF(AND('MAPA DE RIESGOS'!$AP603="Baja",'MAPA DE RIESGOS'!$AR603="Moderado"),CONCATENATE("R",'MAPA DE RIESGOS'!$H603,"C",'MAPA DE RIESGOS'!$AF603),"")</f>
        <v/>
      </c>
      <c r="BF134" s="368" t="str">
        <f>IF(AND('MAPA DE RIESGOS'!$AP604="Baja",'MAPA DE RIESGOS'!$AR604="Moderado"),CONCATENATE("R",'MAPA DE RIESGOS'!$H604,"C",'MAPA DE RIESGOS'!$AF604),"")</f>
        <v/>
      </c>
      <c r="BG134" s="368" t="str">
        <f>IF(AND('MAPA DE RIESGOS'!$AP605="Baja",'MAPA DE RIESGOS'!$AR605="Moderado"),CONCATENATE("R",'MAPA DE RIESGOS'!$H605,"C",'MAPA DE RIESGOS'!$AF605),"")</f>
        <v/>
      </c>
      <c r="BH134" s="368" t="str">
        <f>IF(AND('MAPA DE RIESGOS'!$AP606="Baja",'MAPA DE RIESGOS'!$AR606="Moderado"),CONCATENATE("R",'MAPA DE RIESGOS'!$H606,"C",'MAPA DE RIESGOS'!$AF606),"")</f>
        <v/>
      </c>
      <c r="BI134" s="368" t="str">
        <f>IF(AND('MAPA DE RIESGOS'!$AP607="Baja",'MAPA DE RIESGOS'!$AR607="Moderado"),CONCATENATE("R",'MAPA DE RIESGOS'!$H607,"C",'MAPA DE RIESGOS'!$AF607),"")</f>
        <v/>
      </c>
      <c r="BJ134" s="368" t="str">
        <f>IF(AND('MAPA DE RIESGOS'!$AP608="Baja",'MAPA DE RIESGOS'!$AR608="Moderado"),CONCATENATE("R",'MAPA DE RIESGOS'!$H608,"C",'MAPA DE RIESGOS'!$AF608),"")</f>
        <v/>
      </c>
      <c r="BK134" s="369" t="str">
        <f>IF(AND('MAPA DE RIESGOS'!$AP609="Baja",'MAPA DE RIESGOS'!$AR609="Moderado"),CONCATENATE("R",'MAPA DE RIESGOS'!$H609,"C",'MAPA DE RIESGOS'!$AF609),"")</f>
        <v/>
      </c>
      <c r="BL134" s="355" t="str">
        <f>IF(AND('MAPA DE RIESGOS'!$AP592="Baja",'MAPA DE RIESGOS'!$AR592="Mayor"),CONCATENATE("R",'MAPA DE RIESGOS'!$H592,"C",'MAPA DE RIESGOS'!$AF592),"")</f>
        <v/>
      </c>
      <c r="BM134" s="355" t="str">
        <f>IF(AND('MAPA DE RIESGOS'!$AP593="Baja",'MAPA DE RIESGOS'!$AR593="Mayor"),CONCATENATE("R",'MAPA DE RIESGOS'!$H593,"C",'MAPA DE RIESGOS'!$AF593),"")</f>
        <v/>
      </c>
      <c r="BN134" s="355" t="str">
        <f>IF(AND('MAPA DE RIESGOS'!$AP594="Baja",'MAPA DE RIESGOS'!$AR594="Mayor"),CONCATENATE("R",'MAPA DE RIESGOS'!$H594,"C",'MAPA DE RIESGOS'!$AF594),"")</f>
        <v/>
      </c>
      <c r="BO134" s="355" t="str">
        <f>IF(AND('MAPA DE RIESGOS'!$AP595="Baja",'MAPA DE RIESGOS'!$AR595="Mayor"),CONCATENATE("R",'MAPA DE RIESGOS'!$H595,"C",'MAPA DE RIESGOS'!$AF595),"")</f>
        <v/>
      </c>
      <c r="BP134" s="355" t="str">
        <f>IF(AND('MAPA DE RIESGOS'!$AP596="Baja",'MAPA DE RIESGOS'!$AR596="Mayor"),CONCATENATE("R",'MAPA DE RIESGOS'!$H596,"C",'MAPA DE RIESGOS'!$AF596),"")</f>
        <v/>
      </c>
      <c r="BQ134" s="355" t="str">
        <f>IF(AND('MAPA DE RIESGOS'!$AP597="Baja",'MAPA DE RIESGOS'!$AR597="Mayor"),CONCATENATE("R",'MAPA DE RIESGOS'!$H597,"C",'MAPA DE RIESGOS'!$AF597),"")</f>
        <v/>
      </c>
      <c r="BR134" s="355" t="str">
        <f>IF(AND('MAPA DE RIESGOS'!$AP598="Baja",'MAPA DE RIESGOS'!$AR598="Mayor"),CONCATENATE("R",'MAPA DE RIESGOS'!$H598,"C",'MAPA DE RIESGOS'!$AF598),"")</f>
        <v/>
      </c>
      <c r="BS134" s="355" t="str">
        <f>IF(AND('MAPA DE RIESGOS'!$AP599="Baja",'MAPA DE RIESGOS'!$AR599="Mayor"),CONCATENATE("R",'MAPA DE RIESGOS'!$H599,"C",'MAPA DE RIESGOS'!$AF599),"")</f>
        <v/>
      </c>
      <c r="BT134" s="355" t="str">
        <f>IF(AND('MAPA DE RIESGOS'!$AP600="Baja",'MAPA DE RIESGOS'!$AR600="Mayor"),CONCATENATE("R",'MAPA DE RIESGOS'!$H600,"C",'MAPA DE RIESGOS'!$AF600),"")</f>
        <v/>
      </c>
      <c r="BU134" s="355" t="str">
        <f>IF(AND('MAPA DE RIESGOS'!$AP601="Baja",'MAPA DE RIESGOS'!$AR601="Mayor"),CONCATENATE("R",'MAPA DE RIESGOS'!$H601,"C",'MAPA DE RIESGOS'!$AF601),"")</f>
        <v/>
      </c>
      <c r="BV134" s="355" t="str">
        <f>IF(AND('MAPA DE RIESGOS'!$AP602="Baja",'MAPA DE RIESGOS'!$AR602="Mayor"),CONCATENATE("R",'MAPA DE RIESGOS'!$H602,"C",'MAPA DE RIESGOS'!$AF602),"")</f>
        <v/>
      </c>
      <c r="BW134" s="355" t="str">
        <f>IF(AND('MAPA DE RIESGOS'!$AP603="Baja",'MAPA DE RIESGOS'!$AR603="Mayor"),CONCATENATE("R",'MAPA DE RIESGOS'!$H603,"C",'MAPA DE RIESGOS'!$AF603),"")</f>
        <v/>
      </c>
      <c r="BX134" s="355" t="str">
        <f>IF(AND('MAPA DE RIESGOS'!$AP604="Baja",'MAPA DE RIESGOS'!$AR604="Mayor"),CONCATENATE("R",'MAPA DE RIESGOS'!$H604,"C",'MAPA DE RIESGOS'!$AF604),"")</f>
        <v/>
      </c>
      <c r="BY134" s="355" t="str">
        <f>IF(AND('MAPA DE RIESGOS'!$AP605="Baja",'MAPA DE RIESGOS'!$AR605="Mayor"),CONCATENATE("R",'MAPA DE RIESGOS'!$H605,"C",'MAPA DE RIESGOS'!$AF605),"")</f>
        <v/>
      </c>
      <c r="BZ134" s="355" t="str">
        <f>IF(AND('MAPA DE RIESGOS'!$AP606="Baja",'MAPA DE RIESGOS'!$AR606="Mayor"),CONCATENATE("R",'MAPA DE RIESGOS'!$H606,"C",'MAPA DE RIESGOS'!$AF606),"")</f>
        <v/>
      </c>
      <c r="CA134" s="355" t="str">
        <f>IF(AND('MAPA DE RIESGOS'!$AP607="Baja",'MAPA DE RIESGOS'!$AR607="Mayor"),CONCATENATE("R",'MAPA DE RIESGOS'!$H607,"C",'MAPA DE RIESGOS'!$AF607),"")</f>
        <v/>
      </c>
      <c r="CB134" s="355" t="str">
        <f>IF(AND('MAPA DE RIESGOS'!$AP608="Baja",'MAPA DE RIESGOS'!$AR608="Mayor"),CONCATENATE("R",'MAPA DE RIESGOS'!$H608,"C",'MAPA DE RIESGOS'!$AF608),"")</f>
        <v/>
      </c>
      <c r="CC134" s="356" t="str">
        <f>IF(AND('MAPA DE RIESGOS'!$AP609="Baja",'MAPA DE RIESGOS'!$AR609="Mayor"),CONCATENATE("R",'MAPA DE RIESGOS'!$H609,"C",'MAPA DE RIESGOS'!$AF609),"")</f>
        <v/>
      </c>
      <c r="CD134" s="357" t="str">
        <f>IF(AND('MAPA DE RIESGOS'!$AP592="Baja",'MAPA DE RIESGOS'!$AR592="Catastrófico"),CONCATENATE("R",'MAPA DE RIESGOS'!$H592,"C",'MAPA DE RIESGOS'!$AF592),"")</f>
        <v/>
      </c>
      <c r="CE134" s="357" t="str">
        <f>IF(AND('MAPA DE RIESGOS'!$AP593="Baja",'MAPA DE RIESGOS'!$AR593="Catastrófico"),CONCATENATE("R",'MAPA DE RIESGOS'!$H593,"C",'MAPA DE RIESGOS'!$AF593),"")</f>
        <v/>
      </c>
      <c r="CF134" s="357" t="str">
        <f>IF(AND('MAPA DE RIESGOS'!$AP594="Baja",'MAPA DE RIESGOS'!$AR594="Catastrófico"),CONCATENATE("R",'MAPA DE RIESGOS'!$H594,"C",'MAPA DE RIESGOS'!$AF594),"")</f>
        <v/>
      </c>
      <c r="CG134" s="357" t="str">
        <f>IF(AND('MAPA DE RIESGOS'!$AP595="Baja",'MAPA DE RIESGOS'!$AR595="Catastrófico"),CONCATENATE("R",'MAPA DE RIESGOS'!$H595,"C",'MAPA DE RIESGOS'!$AF595),"")</f>
        <v/>
      </c>
      <c r="CH134" s="357" t="str">
        <f>IF(AND('MAPA DE RIESGOS'!$AP596="Baja",'MAPA DE RIESGOS'!$AR596="Catastrófico"),CONCATENATE("R",'MAPA DE RIESGOS'!$H596,"C",'MAPA DE RIESGOS'!$AF596),"")</f>
        <v/>
      </c>
      <c r="CI134" s="357" t="str">
        <f>IF(AND('MAPA DE RIESGOS'!$AP597="Baja",'MAPA DE RIESGOS'!$AR597="Catastrófico"),CONCATENATE("R",'MAPA DE RIESGOS'!$H597,"C",'MAPA DE RIESGOS'!$AF597),"")</f>
        <v/>
      </c>
      <c r="CJ134" s="357" t="str">
        <f>IF(AND('MAPA DE RIESGOS'!$AP598="Baja",'MAPA DE RIESGOS'!$AR598="Catastrófico"),CONCATENATE("R",'MAPA DE RIESGOS'!$H598,"C",'MAPA DE RIESGOS'!$AF598),"")</f>
        <v/>
      </c>
      <c r="CK134" s="357" t="str">
        <f>IF(AND('MAPA DE RIESGOS'!$AP599="Baja",'MAPA DE RIESGOS'!$AR599="Catastrófico"),CONCATENATE("R",'MAPA DE RIESGOS'!$H599,"C",'MAPA DE RIESGOS'!$AF599),"")</f>
        <v/>
      </c>
      <c r="CL134" s="357" t="str">
        <f>IF(AND('MAPA DE RIESGOS'!$AP600="Baja",'MAPA DE RIESGOS'!$AR600="Catastrófico"),CONCATENATE("R",'MAPA DE RIESGOS'!$H600,"C",'MAPA DE RIESGOS'!$AF600),"")</f>
        <v/>
      </c>
      <c r="CM134" s="357" t="str">
        <f>IF(AND('MAPA DE RIESGOS'!$AP601="Baja",'MAPA DE RIESGOS'!$AR601="Catastrófico"),CONCATENATE("R",'MAPA DE RIESGOS'!$H601,"C",'MAPA DE RIESGOS'!$AF601),"")</f>
        <v/>
      </c>
      <c r="CN134" s="357" t="str">
        <f>IF(AND('MAPA DE RIESGOS'!$AP602="Baja",'MAPA DE RIESGOS'!$AR602="Catastrófico"),CONCATENATE("R",'MAPA DE RIESGOS'!$H602,"C",'MAPA DE RIESGOS'!$AF602),"")</f>
        <v/>
      </c>
      <c r="CO134" s="357" t="str">
        <f>IF(AND('MAPA DE RIESGOS'!$AP603="Baja",'MAPA DE RIESGOS'!$AR603="Catastrófico"),CONCATENATE("R",'MAPA DE RIESGOS'!$H603,"C",'MAPA DE RIESGOS'!$AF603),"")</f>
        <v/>
      </c>
      <c r="CP134" s="357" t="str">
        <f>IF(AND('MAPA DE RIESGOS'!$AP604="Baja",'MAPA DE RIESGOS'!$AR604="Catastrófico"),CONCATENATE("R",'MAPA DE RIESGOS'!$H604,"C",'MAPA DE RIESGOS'!$AF604),"")</f>
        <v/>
      </c>
      <c r="CQ134" s="357" t="str">
        <f>IF(AND('MAPA DE RIESGOS'!$AP605="Baja",'MAPA DE RIESGOS'!$AR605="Catastrófico"),CONCATENATE("R",'MAPA DE RIESGOS'!$H605,"C",'MAPA DE RIESGOS'!$AF605),"")</f>
        <v/>
      </c>
      <c r="CR134" s="357" t="str">
        <f>IF(AND('MAPA DE RIESGOS'!$AP606="Baja",'MAPA DE RIESGOS'!$AR606="Catastrófico"),CONCATENATE("R",'MAPA DE RIESGOS'!$H606,"C",'MAPA DE RIESGOS'!$AF606),"")</f>
        <v/>
      </c>
      <c r="CS134" s="357" t="str">
        <f>IF(AND('MAPA DE RIESGOS'!$AP607="Baja",'MAPA DE RIESGOS'!$AR607="Catastrófico"),CONCATENATE("R",'MAPA DE RIESGOS'!$H607,"C",'MAPA DE RIESGOS'!$AF607),"")</f>
        <v/>
      </c>
      <c r="CT134" s="357" t="str">
        <f>IF(AND('MAPA DE RIESGOS'!$AP608="Baja",'MAPA DE RIESGOS'!$AR608="Catastrófico"),CONCATENATE("R",'MAPA DE RIESGOS'!$H608,"C",'MAPA DE RIESGOS'!$AF608),"")</f>
        <v/>
      </c>
      <c r="CU134" s="358" t="str">
        <f>IF(AND('MAPA DE RIESGOS'!$AP609="Baja",'MAPA DE RIESGOS'!$AR609="Catastrófico"),CONCATENATE("R",'MAPA DE RIESGOS'!$H609,"C",'MAPA DE RIESGOS'!$AF609),"")</f>
        <v/>
      </c>
      <c r="CV134" s="67"/>
      <c r="CW134" s="896"/>
      <c r="CX134" s="896"/>
      <c r="CY134" s="896"/>
      <c r="CZ134" s="896"/>
      <c r="DA134" s="896"/>
      <c r="DB134" s="896"/>
    </row>
    <row r="135" spans="2:106" ht="32.5" customHeight="1">
      <c r="B135" s="893"/>
      <c r="C135" s="893"/>
      <c r="D135" s="894"/>
      <c r="E135" s="882"/>
      <c r="F135" s="883"/>
      <c r="G135" s="883"/>
      <c r="H135" s="883"/>
      <c r="I135" s="884"/>
      <c r="J135" s="376" t="str">
        <f>IF(AND('MAPA DE RIESGOS'!$AP610="Baja",'MAPA DE RIESGOS'!$AR610="Leve"),CONCATENATE("R",'MAPA DE RIESGOS'!$H610,"C",'MAPA DE RIESGOS'!$AF610),"")</f>
        <v/>
      </c>
      <c r="K135" s="377" t="str">
        <f>IF(AND('MAPA DE RIESGOS'!$AP611="Baja",'MAPA DE RIESGOS'!$AR611="Leve"),CONCATENATE("R",'MAPA DE RIESGOS'!$H611,"C",'MAPA DE RIESGOS'!$AF611),"")</f>
        <v/>
      </c>
      <c r="L135" s="377" t="str">
        <f>IF(AND('MAPA DE RIESGOS'!$AP612="Baja",'MAPA DE RIESGOS'!$AR612="Leve"),CONCATENATE("R",'MAPA DE RIESGOS'!$H612,"C",'MAPA DE RIESGOS'!$AF612),"")</f>
        <v/>
      </c>
      <c r="M135" s="377" t="str">
        <f>IF(AND('MAPA DE RIESGOS'!$AP613="Baja",'MAPA DE RIESGOS'!$AR613="Leve"),CONCATENATE("R",'MAPA DE RIESGOS'!$H613,"C",'MAPA DE RIESGOS'!$AF613),"")</f>
        <v/>
      </c>
      <c r="N135" s="377" t="str">
        <f>IF(AND('MAPA DE RIESGOS'!$AP614="Baja",'MAPA DE RIESGOS'!$AR614="Leve"),CONCATENATE("R",'MAPA DE RIESGOS'!$H614,"C",'MAPA DE RIESGOS'!$AF614),"")</f>
        <v/>
      </c>
      <c r="O135" s="377" t="str">
        <f>IF(AND('MAPA DE RIESGOS'!$AP615="Baja",'MAPA DE RIESGOS'!$AR615="Leve"),CONCATENATE("R",'MAPA DE RIESGOS'!$H615,"C",'MAPA DE RIESGOS'!$AF615),"")</f>
        <v/>
      </c>
      <c r="P135" s="377" t="str">
        <f>IF(AND('MAPA DE RIESGOS'!$AP616="Baja",'MAPA DE RIESGOS'!$AR616="Leve"),CONCATENATE("R",'MAPA DE RIESGOS'!$H616,"C",'MAPA DE RIESGOS'!$AF616),"")</f>
        <v/>
      </c>
      <c r="Q135" s="377" t="str">
        <f>IF(AND('MAPA DE RIESGOS'!$AP617="Baja",'MAPA DE RIESGOS'!$AR617="Leve"),CONCATENATE("R",'MAPA DE RIESGOS'!$H617,"C",'MAPA DE RIESGOS'!$AF617),"")</f>
        <v/>
      </c>
      <c r="R135" s="377" t="str">
        <f>IF(AND('MAPA DE RIESGOS'!$AP618="Baja",'MAPA DE RIESGOS'!$AR618="Leve"),CONCATENATE("R",'MAPA DE RIESGOS'!$H618,"C",'MAPA DE RIESGOS'!$AF618),"")</f>
        <v/>
      </c>
      <c r="S135" s="377" t="str">
        <f>IF(AND('MAPA DE RIESGOS'!$AP619="Baja",'MAPA DE RIESGOS'!$AR619="Leve"),CONCATENATE("R",'MAPA DE RIESGOS'!$H619,"C",'MAPA DE RIESGOS'!$AF619),"")</f>
        <v/>
      </c>
      <c r="T135" s="377" t="str">
        <f>IF(AND('MAPA DE RIESGOS'!$AP620="Baja",'MAPA DE RIESGOS'!$AR620="Leve"),CONCATENATE("R",'MAPA DE RIESGOS'!$H620,"C",'MAPA DE RIESGOS'!$AF620),"")</f>
        <v/>
      </c>
      <c r="U135" s="377" t="str">
        <f>IF(AND('MAPA DE RIESGOS'!$AP621="Baja",'MAPA DE RIESGOS'!$AR621="Leve"),CONCATENATE("R",'MAPA DE RIESGOS'!$H621,"C",'MAPA DE RIESGOS'!$AF621),"")</f>
        <v/>
      </c>
      <c r="V135" s="377" t="str">
        <f>IF(AND('MAPA DE RIESGOS'!$AP622="Baja",'MAPA DE RIESGOS'!$AR622="Leve"),CONCATENATE("R",'MAPA DE RIESGOS'!$H622,"C",'MAPA DE RIESGOS'!$AF622),"")</f>
        <v/>
      </c>
      <c r="W135" s="377" t="str">
        <f>IF(AND('MAPA DE RIESGOS'!$AP623="Baja",'MAPA DE RIESGOS'!$AR623="Leve"),CONCATENATE("R",'MAPA DE RIESGOS'!$B623,"C",'MAPA DE RIESGOS'!$AF623),"")</f>
        <v/>
      </c>
      <c r="X135" s="377" t="str">
        <f>IF(AND('MAPA DE RIESGOS'!$AP624="Baja",'MAPA DE RIESGOS'!$AR624="Leve"),CONCATENATE("R",'MAPA DE RIESGOS'!$B624,"C",'MAPA DE RIESGOS'!$AF624),"")</f>
        <v/>
      </c>
      <c r="Y135" s="377" t="str">
        <f>IF(AND('MAPA DE RIESGOS'!$AP625="Baja",'MAPA DE RIESGOS'!$AR625="Leve"),CONCATENATE("R",'MAPA DE RIESGOS'!$B625,"C",'MAPA DE RIESGOS'!$AF625),"")</f>
        <v/>
      </c>
      <c r="Z135" s="377" t="str">
        <f>IF(AND('MAPA DE RIESGOS'!$AP626="Baja",'MAPA DE RIESGOS'!$AR626="Leve"),CONCATENATE("R",'MAPA DE RIESGOS'!$H626,"C",'MAPA DE RIESGOS'!$AF626),"")</f>
        <v/>
      </c>
      <c r="AA135" s="378" t="str">
        <f>IF(AND('MAPA DE RIESGOS'!$AP627="Baja",'MAPA DE RIESGOS'!$AR627="Leve"),CONCATENATE("R",'MAPA DE RIESGOS'!$H627,"C",'MAPA DE RIESGOS'!$AF627),"")</f>
        <v/>
      </c>
      <c r="AB135" s="367" t="str">
        <f>IF(AND('MAPA DE RIESGOS'!$AP610="Baja",'MAPA DE RIESGOS'!$AR610="Menor"),CONCATENATE("R",'MAPA DE RIESGOS'!$H610,"C",'MAPA DE RIESGOS'!$AF610),"")</f>
        <v/>
      </c>
      <c r="AC135" s="368" t="str">
        <f>IF(AND('MAPA DE RIESGOS'!$AP611="Baja",'MAPA DE RIESGOS'!$AR611="Menor"),CONCATENATE("R",'MAPA DE RIESGOS'!$H611,"C",'MAPA DE RIESGOS'!$AF611),"")</f>
        <v/>
      </c>
      <c r="AD135" s="368" t="str">
        <f>IF(AND('MAPA DE RIESGOS'!$AP612="Baja",'MAPA DE RIESGOS'!$AR612="Menor"),CONCATENATE("R",'MAPA DE RIESGOS'!$H612,"C",'MAPA DE RIESGOS'!$AF612),"")</f>
        <v/>
      </c>
      <c r="AE135" s="368" t="str">
        <f>IF(AND('MAPA DE RIESGOS'!$AP613="Baja",'MAPA DE RIESGOS'!$AR613="Menor"),CONCATENATE("R",'MAPA DE RIESGOS'!$H613,"C",'MAPA DE RIESGOS'!$AF613),"")</f>
        <v/>
      </c>
      <c r="AF135" s="368" t="str">
        <f>IF(AND('MAPA DE RIESGOS'!$AP614="Baja",'MAPA DE RIESGOS'!$AR614="Menor"),CONCATENATE("R",'MAPA DE RIESGOS'!$H614,"C",'MAPA DE RIESGOS'!$AF614),"")</f>
        <v/>
      </c>
      <c r="AG135" s="368" t="str">
        <f>IF(AND('MAPA DE RIESGOS'!$AP615="Baja",'MAPA DE RIESGOS'!$AR615="Menor"),CONCATENATE("R",'MAPA DE RIESGOS'!$H615,"C",'MAPA DE RIESGOS'!$AF615),"")</f>
        <v/>
      </c>
      <c r="AH135" s="368" t="str">
        <f>IF(AND('MAPA DE RIESGOS'!$AP616="Baja",'MAPA DE RIESGOS'!$AR616="Menor"),CONCATENATE("R",'MAPA DE RIESGOS'!$H616,"C",'MAPA DE RIESGOS'!$AF616),"")</f>
        <v/>
      </c>
      <c r="AI135" s="368" t="str">
        <f>IF(AND('MAPA DE RIESGOS'!$AP617="Baja",'MAPA DE RIESGOS'!$AR617="Menor"),CONCATENATE("R",'MAPA DE RIESGOS'!$H617,"C",'MAPA DE RIESGOS'!$AF617),"")</f>
        <v/>
      </c>
      <c r="AJ135" s="368" t="str">
        <f>IF(AND('MAPA DE RIESGOS'!$AP618="Baja",'MAPA DE RIESGOS'!$AR618="Menor"),CONCATENATE("R",'MAPA DE RIESGOS'!$H618,"C",'MAPA DE RIESGOS'!$AF618),"")</f>
        <v/>
      </c>
      <c r="AK135" s="368" t="str">
        <f>IF(AND('MAPA DE RIESGOS'!$AP619="Baja",'MAPA DE RIESGOS'!$AR619="Menor"),CONCATENATE("R",'MAPA DE RIESGOS'!$H619,"C",'MAPA DE RIESGOS'!$AF619),"")</f>
        <v/>
      </c>
      <c r="AL135" s="368" t="str">
        <f>IF(AND('MAPA DE RIESGOS'!$AP620="Baja",'MAPA DE RIESGOS'!$AR620="Menor"),CONCATENATE("R",'MAPA DE RIESGOS'!$H620,"C",'MAPA DE RIESGOS'!$AF620),"")</f>
        <v/>
      </c>
      <c r="AM135" s="368" t="str">
        <f>IF(AND('MAPA DE RIESGOS'!$AP621="Baja",'MAPA DE RIESGOS'!$AR621="Menor"),CONCATENATE("R",'MAPA DE RIESGOS'!$H621,"C",'MAPA DE RIESGOS'!$AF621),"")</f>
        <v/>
      </c>
      <c r="AN135" s="368" t="str">
        <f>IF(AND('MAPA DE RIESGOS'!$AP622="Baja",'MAPA DE RIESGOS'!$AR622="Menor"),CONCATENATE("R",'MAPA DE RIESGOS'!$H622,"C",'MAPA DE RIESGOS'!$AF622),"")</f>
        <v/>
      </c>
      <c r="AO135" s="368" t="str">
        <f>IF(AND('MAPA DE RIESGOS'!$AP623="Baja",'MAPA DE RIESGOS'!$AR623="Menor"),CONCATENATE("R",'MAPA DE RIESGOS'!$B623,"C",'MAPA DE RIESGOS'!$AF623),"")</f>
        <v/>
      </c>
      <c r="AP135" s="368" t="str">
        <f>IF(AND('MAPA DE RIESGOS'!$AP624="Baja",'MAPA DE RIESGOS'!$AR624="Menor"),CONCATENATE("R",'MAPA DE RIESGOS'!$B624,"C",'MAPA DE RIESGOS'!$AF624),"")</f>
        <v/>
      </c>
      <c r="AQ135" s="368" t="str">
        <f>IF(AND('MAPA DE RIESGOS'!$AP625="Baja",'MAPA DE RIESGOS'!$AR625="Menor"),CONCATENATE("R",'MAPA DE RIESGOS'!$B625,"C",'MAPA DE RIESGOS'!$AF625),"")</f>
        <v/>
      </c>
      <c r="AR135" s="368" t="str">
        <f>IF(AND('MAPA DE RIESGOS'!$AP626="Baja",'MAPA DE RIESGOS'!$AR626="Menor"),CONCATENATE("R",'MAPA DE RIESGOS'!$H626,"C",'MAPA DE RIESGOS'!$AF626),"")</f>
        <v/>
      </c>
      <c r="AS135" s="368" t="str">
        <f>IF(AND('MAPA DE RIESGOS'!$AP627="Baja",'MAPA DE RIESGOS'!$AR627="Menor"),CONCATENATE("R",'MAPA DE RIESGOS'!$H627,"C",'MAPA DE RIESGOS'!$AF627),"")</f>
        <v/>
      </c>
      <c r="AT135" s="367" t="str">
        <f>IF(AND('MAPA DE RIESGOS'!$AP610="Baja",'MAPA DE RIESGOS'!$AR610="Moderado"),CONCATENATE("R",'MAPA DE RIESGOS'!$H610,"C",'MAPA DE RIESGOS'!$AF610),"")</f>
        <v/>
      </c>
      <c r="AU135" s="368" t="str">
        <f>IF(AND('MAPA DE RIESGOS'!$AP611="Baja",'MAPA DE RIESGOS'!$AR611="Moderado"),CONCATENATE("R",'MAPA DE RIESGOS'!$H611,"C",'MAPA DE RIESGOS'!$AF611),"")</f>
        <v/>
      </c>
      <c r="AV135" s="368" t="str">
        <f>IF(AND('MAPA DE RIESGOS'!$AP612="Baja",'MAPA DE RIESGOS'!$AR612="Moderado"),CONCATENATE("R",'MAPA DE RIESGOS'!$H612,"C",'MAPA DE RIESGOS'!$AF612),"")</f>
        <v/>
      </c>
      <c r="AW135" s="368" t="str">
        <f>IF(AND('MAPA DE RIESGOS'!$AP613="Baja",'MAPA DE RIESGOS'!$AR613="Moderado"),CONCATENATE("R",'MAPA DE RIESGOS'!$H613,"C",'MAPA DE RIESGOS'!$AF613),"")</f>
        <v/>
      </c>
      <c r="AX135" s="368" t="str">
        <f>IF(AND('MAPA DE RIESGOS'!$AP614="Baja",'MAPA DE RIESGOS'!$AR614="Moderado"),CONCATENATE("R",'MAPA DE RIESGOS'!$H614,"C",'MAPA DE RIESGOS'!$AF614),"")</f>
        <v/>
      </c>
      <c r="AY135" s="368" t="str">
        <f>IF(AND('MAPA DE RIESGOS'!$AP615="Baja",'MAPA DE RIESGOS'!$AR615="Moderado"),CONCATENATE("R",'MAPA DE RIESGOS'!$H615,"C",'MAPA DE RIESGOS'!$AF615),"")</f>
        <v/>
      </c>
      <c r="AZ135" s="368" t="str">
        <f>IF(AND('MAPA DE RIESGOS'!$AP616="Baja",'MAPA DE RIESGOS'!$AR616="Moderado"),CONCATENATE("R",'MAPA DE RIESGOS'!$H616,"C",'MAPA DE RIESGOS'!$AF616),"")</f>
        <v/>
      </c>
      <c r="BA135" s="368" t="str">
        <f>IF(AND('MAPA DE RIESGOS'!$AP617="Baja",'MAPA DE RIESGOS'!$AR617="Moderado"),CONCATENATE("R",'MAPA DE RIESGOS'!$H617,"C",'MAPA DE RIESGOS'!$AF617),"")</f>
        <v/>
      </c>
      <c r="BB135" s="368" t="str">
        <f>IF(AND('MAPA DE RIESGOS'!$AP618="Baja",'MAPA DE RIESGOS'!$AR618="Moderado"),CONCATENATE("R",'MAPA DE RIESGOS'!$H618,"C",'MAPA DE RIESGOS'!$AF618),"")</f>
        <v/>
      </c>
      <c r="BC135" s="368" t="str">
        <f>IF(AND('MAPA DE RIESGOS'!$AP619="Baja",'MAPA DE RIESGOS'!$AR619="Moderado"),CONCATENATE("R",'MAPA DE RIESGOS'!$H619,"C",'MAPA DE RIESGOS'!$AF619),"")</f>
        <v/>
      </c>
      <c r="BD135" s="368" t="str">
        <f>IF(AND('MAPA DE RIESGOS'!$AP620="Baja",'MAPA DE RIESGOS'!$AR620="Moderado"),CONCATENATE("R",'MAPA DE RIESGOS'!$H620,"C",'MAPA DE RIESGOS'!$AF620),"")</f>
        <v/>
      </c>
      <c r="BE135" s="368" t="str">
        <f>IF(AND('MAPA DE RIESGOS'!$AP621="Baja",'MAPA DE RIESGOS'!$AR621="Moderado"),CONCATENATE("R",'MAPA DE RIESGOS'!$H621,"C",'MAPA DE RIESGOS'!$AF621),"")</f>
        <v/>
      </c>
      <c r="BF135" s="368" t="str">
        <f>IF(AND('MAPA DE RIESGOS'!$AP622="Baja",'MAPA DE RIESGOS'!$AR622="Moderado"),CONCATENATE("R",'MAPA DE RIESGOS'!$H622,"C",'MAPA DE RIESGOS'!$AF622),"")</f>
        <v/>
      </c>
      <c r="BG135" s="368" t="str">
        <f>IF(AND('MAPA DE RIESGOS'!$AP623="Baja",'MAPA DE RIESGOS'!$AR623="Moderado"),CONCATENATE("R",'MAPA DE RIESGOS'!$B623,"C",'MAPA DE RIESGOS'!$AF623),"")</f>
        <v/>
      </c>
      <c r="BH135" s="368" t="str">
        <f>IF(AND('MAPA DE RIESGOS'!$AP624="Baja",'MAPA DE RIESGOS'!$AR624="Moderado"),CONCATENATE("R",'MAPA DE RIESGOS'!$B624,"C",'MAPA DE RIESGOS'!$AF624),"")</f>
        <v/>
      </c>
      <c r="BI135" s="368" t="str">
        <f>IF(AND('MAPA DE RIESGOS'!$AP625="Baja",'MAPA DE RIESGOS'!$AR625="Moderado"),CONCATENATE("R",'MAPA DE RIESGOS'!$B625,"C",'MAPA DE RIESGOS'!$AF625),"")</f>
        <v/>
      </c>
      <c r="BJ135" s="368" t="str">
        <f>IF(AND('MAPA DE RIESGOS'!$AP626="Baja",'MAPA DE RIESGOS'!$AR626="Moderado"),CONCATENATE("R",'MAPA DE RIESGOS'!$H626,"C",'MAPA DE RIESGOS'!$AF626),"")</f>
        <v/>
      </c>
      <c r="BK135" s="369" t="str">
        <f>IF(AND('MAPA DE RIESGOS'!$AP627="Baja",'MAPA DE RIESGOS'!$AR627="Moderado"),CONCATENATE("R",'MAPA DE RIESGOS'!$H627,"C",'MAPA DE RIESGOS'!$AF627),"")</f>
        <v/>
      </c>
      <c r="BL135" s="355" t="str">
        <f>IF(AND('MAPA DE RIESGOS'!$AP610="Baja",'MAPA DE RIESGOS'!$AR610="Mayor"),CONCATENATE("R",'MAPA DE RIESGOS'!$H610,"C",'MAPA DE RIESGOS'!$AF610),"")</f>
        <v/>
      </c>
      <c r="BM135" s="355" t="str">
        <f>IF(AND('MAPA DE RIESGOS'!$AP611="Baja",'MAPA DE RIESGOS'!$AR611="Mayor"),CONCATENATE("R",'MAPA DE RIESGOS'!$H611,"C",'MAPA DE RIESGOS'!$AF611),"")</f>
        <v/>
      </c>
      <c r="BN135" s="355" t="str">
        <f>IF(AND('MAPA DE RIESGOS'!$AP612="Baja",'MAPA DE RIESGOS'!$AR612="Mayor"),CONCATENATE("R",'MAPA DE RIESGOS'!$H612,"C",'MAPA DE RIESGOS'!$AF612),"")</f>
        <v/>
      </c>
      <c r="BO135" s="355" t="str">
        <f>IF(AND('MAPA DE RIESGOS'!$AP613="Baja",'MAPA DE RIESGOS'!$AR613="Mayor"),CONCATENATE("R",'MAPA DE RIESGOS'!$H613,"C",'MAPA DE RIESGOS'!$AF613),"")</f>
        <v/>
      </c>
      <c r="BP135" s="355" t="str">
        <f>IF(AND('MAPA DE RIESGOS'!$AP614="Baja",'MAPA DE RIESGOS'!$AR614="Mayor"),CONCATENATE("R",'MAPA DE RIESGOS'!$H614,"C",'MAPA DE RIESGOS'!$AF614),"")</f>
        <v/>
      </c>
      <c r="BQ135" s="355" t="str">
        <f>IF(AND('MAPA DE RIESGOS'!$AP615="Baja",'MAPA DE RIESGOS'!$AR615="Mayor"),CONCATENATE("R",'MAPA DE RIESGOS'!$H615,"C",'MAPA DE RIESGOS'!$AF615),"")</f>
        <v/>
      </c>
      <c r="BR135" s="355" t="str">
        <f>IF(AND('MAPA DE RIESGOS'!$AP616="Baja",'MAPA DE RIESGOS'!$AR616="Mayor"),CONCATENATE("R",'MAPA DE RIESGOS'!$H616,"C",'MAPA DE RIESGOS'!$AF616),"")</f>
        <v/>
      </c>
      <c r="BS135" s="355" t="str">
        <f>IF(AND('MAPA DE RIESGOS'!$AP617="Baja",'MAPA DE RIESGOS'!$AR617="Mayor"),CONCATENATE("R",'MAPA DE RIESGOS'!$H617,"C",'MAPA DE RIESGOS'!$AF617),"")</f>
        <v/>
      </c>
      <c r="BT135" s="355" t="str">
        <f>IF(AND('MAPA DE RIESGOS'!$AP618="Baja",'MAPA DE RIESGOS'!$AR618="Mayor"),CONCATENATE("R",'MAPA DE RIESGOS'!$H618,"C",'MAPA DE RIESGOS'!$AF618),"")</f>
        <v/>
      </c>
      <c r="BU135" s="355" t="str">
        <f>IF(AND('MAPA DE RIESGOS'!$AP619="Baja",'MAPA DE RIESGOS'!$AR619="Mayor"),CONCATENATE("R",'MAPA DE RIESGOS'!$H619,"C",'MAPA DE RIESGOS'!$AF619),"")</f>
        <v/>
      </c>
      <c r="BV135" s="355" t="str">
        <f>IF(AND('MAPA DE RIESGOS'!$AP620="Baja",'MAPA DE RIESGOS'!$AR620="Mayor"),CONCATENATE("R",'MAPA DE RIESGOS'!$H620,"C",'MAPA DE RIESGOS'!$AF620),"")</f>
        <v/>
      </c>
      <c r="BW135" s="355" t="str">
        <f>IF(AND('MAPA DE RIESGOS'!$AP621="Baja",'MAPA DE RIESGOS'!$AR621="Mayor"),CONCATENATE("R",'MAPA DE RIESGOS'!$H621,"C",'MAPA DE RIESGOS'!$AF621),"")</f>
        <v/>
      </c>
      <c r="BX135" s="355" t="str">
        <f>IF(AND('MAPA DE RIESGOS'!$AP622="Baja",'MAPA DE RIESGOS'!$AR622="Mayor"),CONCATENATE("R",'MAPA DE RIESGOS'!$H622,"C",'MAPA DE RIESGOS'!$AF622),"")</f>
        <v/>
      </c>
      <c r="BY135" s="355" t="str">
        <f>IF(AND('MAPA DE RIESGOS'!$AP623="Baja",'MAPA DE RIESGOS'!$AR623="Mayor"),CONCATENATE("R",'MAPA DE RIESGOS'!$B623,"C",'MAPA DE RIESGOS'!$AF623),"")</f>
        <v/>
      </c>
      <c r="BZ135" s="355" t="str">
        <f>IF(AND('MAPA DE RIESGOS'!$AP624="Baja",'MAPA DE RIESGOS'!$AR624="Mayor"),CONCATENATE("R",'MAPA DE RIESGOS'!$B624,"C",'MAPA DE RIESGOS'!$AF624),"")</f>
        <v/>
      </c>
      <c r="CA135" s="355" t="str">
        <f>IF(AND('MAPA DE RIESGOS'!$AP625="Baja",'MAPA DE RIESGOS'!$AR625="Mayor"),CONCATENATE("R",'MAPA DE RIESGOS'!$B625,"C",'MAPA DE RIESGOS'!$AF625),"")</f>
        <v/>
      </c>
      <c r="CB135" s="355" t="str">
        <f>IF(AND('MAPA DE RIESGOS'!$AP626="Baja",'MAPA DE RIESGOS'!$AR626="Mayor"),CONCATENATE("R",'MAPA DE RIESGOS'!$H626,"C",'MAPA DE RIESGOS'!$AF626),"")</f>
        <v/>
      </c>
      <c r="CC135" s="356" t="str">
        <f>IF(AND('MAPA DE RIESGOS'!$AP627="Baja",'MAPA DE RIESGOS'!$AR627="Mayor"),CONCATENATE("R",'MAPA DE RIESGOS'!$H627,"C",'MAPA DE RIESGOS'!$AF627),"")</f>
        <v/>
      </c>
      <c r="CD135" s="357" t="str">
        <f>IF(AND('MAPA DE RIESGOS'!$AP610="Baja",'MAPA DE RIESGOS'!$AR610="Catastrófico"),CONCATENATE("R",'MAPA DE RIESGOS'!$H610,"C",'MAPA DE RIESGOS'!$AF610),"")</f>
        <v/>
      </c>
      <c r="CE135" s="357" t="str">
        <f>IF(AND('MAPA DE RIESGOS'!$AP611="Baja",'MAPA DE RIESGOS'!$AR611="Catastrófico"),CONCATENATE("R",'MAPA DE RIESGOS'!$H611,"C",'MAPA DE RIESGOS'!$AF611),"")</f>
        <v/>
      </c>
      <c r="CF135" s="357" t="str">
        <f>IF(AND('MAPA DE RIESGOS'!$AP612="Baja",'MAPA DE RIESGOS'!$AR612="Catastrófico"),CONCATENATE("R",'MAPA DE RIESGOS'!$H612,"C",'MAPA DE RIESGOS'!$AF612),"")</f>
        <v/>
      </c>
      <c r="CG135" s="357" t="str">
        <f>IF(AND('MAPA DE RIESGOS'!$AP613="Baja",'MAPA DE RIESGOS'!$AR613="Catastrófico"),CONCATENATE("R",'MAPA DE RIESGOS'!$H613,"C",'MAPA DE RIESGOS'!$AF613),"")</f>
        <v/>
      </c>
      <c r="CH135" s="357" t="str">
        <f>IF(AND('MAPA DE RIESGOS'!$AP614="Baja",'MAPA DE RIESGOS'!$AR614="Catastrófico"),CONCATENATE("R",'MAPA DE RIESGOS'!$H614,"C",'MAPA DE RIESGOS'!$AF614),"")</f>
        <v/>
      </c>
      <c r="CI135" s="357" t="str">
        <f>IF(AND('MAPA DE RIESGOS'!$AP615="Baja",'MAPA DE RIESGOS'!$AR615="Catastrófico"),CONCATENATE("R",'MAPA DE RIESGOS'!$H615,"C",'MAPA DE RIESGOS'!$AF615),"")</f>
        <v/>
      </c>
      <c r="CJ135" s="357" t="str">
        <f>IF(AND('MAPA DE RIESGOS'!$AP616="Baja",'MAPA DE RIESGOS'!$AR616="Catastrófico"),CONCATENATE("R",'MAPA DE RIESGOS'!$H616,"C",'MAPA DE RIESGOS'!$AF616),"")</f>
        <v/>
      </c>
      <c r="CK135" s="357" t="str">
        <f>IF(AND('MAPA DE RIESGOS'!$AP617="Baja",'MAPA DE RIESGOS'!$AR617="Catastrófico"),CONCATENATE("R",'MAPA DE RIESGOS'!$H617,"C",'MAPA DE RIESGOS'!$AF617),"")</f>
        <v/>
      </c>
      <c r="CL135" s="357" t="str">
        <f>IF(AND('MAPA DE RIESGOS'!$AP618="Baja",'MAPA DE RIESGOS'!$AR618="Catastrófico"),CONCATENATE("R",'MAPA DE RIESGOS'!$H618,"C",'MAPA DE RIESGOS'!$AF618),"")</f>
        <v/>
      </c>
      <c r="CM135" s="357" t="str">
        <f>IF(AND('MAPA DE RIESGOS'!$AP619="Baja",'MAPA DE RIESGOS'!$AR619="Catastrófico"),CONCATENATE("R",'MAPA DE RIESGOS'!$H619,"C",'MAPA DE RIESGOS'!$AF619),"")</f>
        <v/>
      </c>
      <c r="CN135" s="357" t="str">
        <f>IF(AND('MAPA DE RIESGOS'!$AP620="Baja",'MAPA DE RIESGOS'!$AR620="Catastrófico"),CONCATENATE("R",'MAPA DE RIESGOS'!$H620,"C",'MAPA DE RIESGOS'!$AF620),"")</f>
        <v/>
      </c>
      <c r="CO135" s="357" t="str">
        <f>IF(AND('MAPA DE RIESGOS'!$AP621="Baja",'MAPA DE RIESGOS'!$AR621="Catastrófico"),CONCATENATE("R",'MAPA DE RIESGOS'!$H621,"C",'MAPA DE RIESGOS'!$AF621),"")</f>
        <v/>
      </c>
      <c r="CP135" s="357" t="str">
        <f>IF(AND('MAPA DE RIESGOS'!$AP622="Baja",'MAPA DE RIESGOS'!$AR622="Catastrófico"),CONCATENATE("R",'MAPA DE RIESGOS'!$H622,"C",'MAPA DE RIESGOS'!$AF622),"")</f>
        <v/>
      </c>
      <c r="CQ135" s="357" t="str">
        <f>IF(AND('MAPA DE RIESGOS'!$AP623="Baja",'MAPA DE RIESGOS'!$AR623="Catastrófico"),CONCATENATE("R",'MAPA DE RIESGOS'!$B623,"C",'MAPA DE RIESGOS'!$AF623),"")</f>
        <v/>
      </c>
      <c r="CR135" s="357" t="str">
        <f>IF(AND('MAPA DE RIESGOS'!$AP624="Baja",'MAPA DE RIESGOS'!$AR624="Catastrófico"),CONCATENATE("R",'MAPA DE RIESGOS'!$B624,"C",'MAPA DE RIESGOS'!$AF624),"")</f>
        <v/>
      </c>
      <c r="CS135" s="357" t="str">
        <f>IF(AND('MAPA DE RIESGOS'!$AP625="Baja",'MAPA DE RIESGOS'!$AR625="Catastrófico"),CONCATENATE("R",'MAPA DE RIESGOS'!$B625,"C",'MAPA DE RIESGOS'!$AF625),"")</f>
        <v/>
      </c>
      <c r="CT135" s="357" t="str">
        <f>IF(AND('MAPA DE RIESGOS'!$AP626="Baja",'MAPA DE RIESGOS'!$AR626="Catastrófico"),CONCATENATE("R",'MAPA DE RIESGOS'!$H626,"C",'MAPA DE RIESGOS'!$AF626),"")</f>
        <v/>
      </c>
      <c r="CU135" s="358" t="str">
        <f>IF(AND('MAPA DE RIESGOS'!$AP627="Baja",'MAPA DE RIESGOS'!$AR627="Catastrófico"),CONCATENATE("R",'MAPA DE RIESGOS'!$H627,"C",'MAPA DE RIESGOS'!$AF627),"")</f>
        <v/>
      </c>
      <c r="CV135" s="67"/>
      <c r="CW135" s="896"/>
      <c r="CX135" s="896"/>
      <c r="CY135" s="896"/>
      <c r="CZ135" s="896"/>
      <c r="DA135" s="896"/>
      <c r="DB135" s="896"/>
    </row>
    <row r="136" spans="2:106" ht="32.5" customHeight="1">
      <c r="B136" s="893"/>
      <c r="C136" s="893"/>
      <c r="D136" s="894"/>
      <c r="E136" s="882"/>
      <c r="F136" s="883"/>
      <c r="G136" s="883"/>
      <c r="H136" s="883"/>
      <c r="I136" s="884"/>
      <c r="J136" s="376" t="str">
        <f>IF(AND('MAPA DE RIESGOS'!$AP628="Baja",'MAPA DE RIESGOS'!$AR628="Leve"),CONCATENATE("R",'MAPA DE RIESGOS'!$H628,"C",'MAPA DE RIESGOS'!$AF628),"")</f>
        <v/>
      </c>
      <c r="K136" s="377" t="str">
        <f>IF(AND('MAPA DE RIESGOS'!$AP629="Baja",'MAPA DE RIESGOS'!$AR629="Leve"),CONCATENATE("R",'MAPA DE RIESGOS'!$H629,"C",'MAPA DE RIESGOS'!$AF629),"")</f>
        <v/>
      </c>
      <c r="L136" s="377" t="str">
        <f>IF(AND('MAPA DE RIESGOS'!$AP630="Baja",'MAPA DE RIESGOS'!$AR630="Leve"),CONCATENATE("R",'MAPA DE RIESGOS'!$H630,"C",'MAPA DE RIESGOS'!$AF630),"")</f>
        <v/>
      </c>
      <c r="M136" s="377" t="str">
        <f>IF(AND('MAPA DE RIESGOS'!$AP631="Baja",'MAPA DE RIESGOS'!$AR631="Leve"),CONCATENATE("R",'MAPA DE RIESGOS'!$H631,"C",'MAPA DE RIESGOS'!$AF631),"")</f>
        <v/>
      </c>
      <c r="N136" s="377" t="str">
        <f>IF(AND('MAPA DE RIESGOS'!$AP632="Baja",'MAPA DE RIESGOS'!$AR632="Leve"),CONCATENATE("R",'MAPA DE RIESGOS'!$H632,"C",'MAPA DE RIESGOS'!$AF632),"")</f>
        <v/>
      </c>
      <c r="O136" s="377" t="str">
        <f>IF(AND('MAPA DE RIESGOS'!$AP633="Baja",'MAPA DE RIESGOS'!$AR633="Leve"),CONCATENATE("R",'MAPA DE RIESGOS'!$H633,"C",'MAPA DE RIESGOS'!$AF633),"")</f>
        <v/>
      </c>
      <c r="P136" s="377" t="str">
        <f>IF(AND('MAPA DE RIESGOS'!$AP634="Baja",'MAPA DE RIESGOS'!$AR634="Leve"),CONCATENATE("R",'MAPA DE RIESGOS'!$H634,"C",'MAPA DE RIESGOS'!$AF634),"")</f>
        <v/>
      </c>
      <c r="Q136" s="377" t="str">
        <f>IF(AND('MAPA DE RIESGOS'!$AP635="Baja",'MAPA DE RIESGOS'!$AR635="Leve"),CONCATENATE("R",'MAPA DE RIESGOS'!$H635,"C",'MAPA DE RIESGOS'!$AF635),"")</f>
        <v/>
      </c>
      <c r="R136" s="377" t="str">
        <f>IF(AND('MAPA DE RIESGOS'!$AP636="Baja",'MAPA DE RIESGOS'!$AR636="Leve"),CONCATENATE("R",'MAPA DE RIESGOS'!$H636,"C",'MAPA DE RIESGOS'!$AF636),"")</f>
        <v/>
      </c>
      <c r="S136" s="377" t="str">
        <f>IF(AND('MAPA DE RIESGOS'!$AP637="Baja",'MAPA DE RIESGOS'!$AR637="Leve"),CONCATENATE("R",'MAPA DE RIESGOS'!$H637,"C",'MAPA DE RIESGOS'!$AF637),"")</f>
        <v/>
      </c>
      <c r="T136" s="377" t="str">
        <f>IF(AND('MAPA DE RIESGOS'!$AP638="Baja",'MAPA DE RIESGOS'!$AR638="Leve"),CONCATENATE("R",'MAPA DE RIESGOS'!$H638,"C",'MAPA DE RIESGOS'!$AF638),"")</f>
        <v/>
      </c>
      <c r="U136" s="377" t="str">
        <f>IF(AND('MAPA DE RIESGOS'!$AP639="Baja",'MAPA DE RIESGOS'!$AR639="Leve"),CONCATENATE("R",'MAPA DE RIESGOS'!$H639,"C",'MAPA DE RIESGOS'!$AF639),"")</f>
        <v/>
      </c>
      <c r="V136" s="377" t="str">
        <f>IF(AND('MAPA DE RIESGOS'!$AP640="Baja",'MAPA DE RIESGOS'!$AR640="Leve"),CONCATENATE("R",'MAPA DE RIESGOS'!$H640,"C",'MAPA DE RIESGOS'!$AF640),"")</f>
        <v/>
      </c>
      <c r="W136" s="377" t="str">
        <f>IF(AND('MAPA DE RIESGOS'!$AP641="Baja",'MAPA DE RIESGOS'!$AR641="Leve"),CONCATENATE("R",'MAPA DE RIESGOS'!$H641,"C",'MAPA DE RIESGOS'!$AF641),"")</f>
        <v/>
      </c>
      <c r="X136" s="377" t="str">
        <f>IF(AND('MAPA DE RIESGOS'!$AP642="Baja",'MAPA DE RIESGOS'!$AR642="Leve"),CONCATENATE("R",'MAPA DE RIESGOS'!$H642,"C",'MAPA DE RIESGOS'!$AF642),"")</f>
        <v/>
      </c>
      <c r="Y136" s="377" t="str">
        <f>IF(AND('MAPA DE RIESGOS'!$AP643="Baja",'MAPA DE RIESGOS'!$AR643="Leve"),CONCATENATE("R",'MAPA DE RIESGOS'!$H643,"C",'MAPA DE RIESGOS'!$AF643),"")</f>
        <v/>
      </c>
      <c r="Z136" s="377" t="str">
        <f>IF(AND('MAPA DE RIESGOS'!$AP644="Baja",'MAPA DE RIESGOS'!$AR644="Leve"),CONCATENATE("R",'MAPA DE RIESGOS'!$H644,"C",'MAPA DE RIESGOS'!$AF644),"")</f>
        <v/>
      </c>
      <c r="AA136" s="378" t="str">
        <f>IF(AND('MAPA DE RIESGOS'!$AP645="Baja",'MAPA DE RIESGOS'!$AR645="Leve"),CONCATENATE("R",'MAPA DE RIESGOS'!$H645,"C",'MAPA DE RIESGOS'!$AF645),"")</f>
        <v/>
      </c>
      <c r="AB136" s="367" t="str">
        <f>IF(AND('MAPA DE RIESGOS'!$AP628="Baja",'MAPA DE RIESGOS'!$AR628="Menor"),CONCATENATE("R",'MAPA DE RIESGOS'!$H628,"C",'MAPA DE RIESGOS'!$AF628),"")</f>
        <v/>
      </c>
      <c r="AC136" s="368" t="str">
        <f>IF(AND('MAPA DE RIESGOS'!$AP629="Baja",'MAPA DE RIESGOS'!$AR629="Menor"),CONCATENATE("R",'MAPA DE RIESGOS'!$H629,"C",'MAPA DE RIESGOS'!$AF629),"")</f>
        <v/>
      </c>
      <c r="AD136" s="368" t="str">
        <f>IF(AND('MAPA DE RIESGOS'!$AP630="Baja",'MAPA DE RIESGOS'!$AR630="Menor"),CONCATENATE("R",'MAPA DE RIESGOS'!$H630,"C",'MAPA DE RIESGOS'!$AF630),"")</f>
        <v/>
      </c>
      <c r="AE136" s="368" t="str">
        <f>IF(AND('MAPA DE RIESGOS'!$AP631="Baja",'MAPA DE RIESGOS'!$AR631="Menor"),CONCATENATE("R",'MAPA DE RIESGOS'!$H631,"C",'MAPA DE RIESGOS'!$AF631),"")</f>
        <v/>
      </c>
      <c r="AF136" s="368" t="str">
        <f>IF(AND('MAPA DE RIESGOS'!$AP632="Baja",'MAPA DE RIESGOS'!$AR632="Menor"),CONCATENATE("R",'MAPA DE RIESGOS'!$H632,"C",'MAPA DE RIESGOS'!$AF632),"")</f>
        <v/>
      </c>
      <c r="AG136" s="368" t="str">
        <f>IF(AND('MAPA DE RIESGOS'!$AP633="Baja",'MAPA DE RIESGOS'!$AR633="Menor"),CONCATENATE("R",'MAPA DE RIESGOS'!$H633,"C",'MAPA DE RIESGOS'!$AF633),"")</f>
        <v/>
      </c>
      <c r="AH136" s="368" t="str">
        <f>IF(AND('MAPA DE RIESGOS'!$AP634="Baja",'MAPA DE RIESGOS'!$AR634="Menor"),CONCATENATE("R",'MAPA DE RIESGOS'!$H634,"C",'MAPA DE RIESGOS'!$AF634),"")</f>
        <v/>
      </c>
      <c r="AI136" s="368" t="str">
        <f>IF(AND('MAPA DE RIESGOS'!$AP635="Baja",'MAPA DE RIESGOS'!$AR635="Menor"),CONCATENATE("R",'MAPA DE RIESGOS'!$H635,"C",'MAPA DE RIESGOS'!$AF635),"")</f>
        <v/>
      </c>
      <c r="AJ136" s="368" t="str">
        <f>IF(AND('MAPA DE RIESGOS'!$AP636="Baja",'MAPA DE RIESGOS'!$AR636="Menor"),CONCATENATE("R",'MAPA DE RIESGOS'!$H636,"C",'MAPA DE RIESGOS'!$AF636),"")</f>
        <v/>
      </c>
      <c r="AK136" s="368" t="str">
        <f>IF(AND('MAPA DE RIESGOS'!$AP637="Baja",'MAPA DE RIESGOS'!$AR637="Menor"),CONCATENATE("R",'MAPA DE RIESGOS'!$H637,"C",'MAPA DE RIESGOS'!$AF637),"")</f>
        <v/>
      </c>
      <c r="AL136" s="368" t="str">
        <f>IF(AND('MAPA DE RIESGOS'!$AP638="Baja",'MAPA DE RIESGOS'!$AR638="Menor"),CONCATENATE("R",'MAPA DE RIESGOS'!$H638,"C",'MAPA DE RIESGOS'!$AF638),"")</f>
        <v/>
      </c>
      <c r="AM136" s="368" t="str">
        <f>IF(AND('MAPA DE RIESGOS'!$AP639="Baja",'MAPA DE RIESGOS'!$AR639="Menor"),CONCATENATE("R",'MAPA DE RIESGOS'!$H639,"C",'MAPA DE RIESGOS'!$AF639),"")</f>
        <v/>
      </c>
      <c r="AN136" s="368" t="str">
        <f>IF(AND('MAPA DE RIESGOS'!$AP640="Baja",'MAPA DE RIESGOS'!$AR640="Menor"),CONCATENATE("R",'MAPA DE RIESGOS'!$H640,"C",'MAPA DE RIESGOS'!$AF640),"")</f>
        <v/>
      </c>
      <c r="AO136" s="368" t="str">
        <f>IF(AND('MAPA DE RIESGOS'!$AP641="Baja",'MAPA DE RIESGOS'!$AR641="Menor"),CONCATENATE("R",'MAPA DE RIESGOS'!$H641,"C",'MAPA DE RIESGOS'!$AF641),"")</f>
        <v/>
      </c>
      <c r="AP136" s="368" t="str">
        <f>IF(AND('MAPA DE RIESGOS'!$AP642="Baja",'MAPA DE RIESGOS'!$AR642="Menor"),CONCATENATE("R",'MAPA DE RIESGOS'!$H642,"C",'MAPA DE RIESGOS'!$AF642),"")</f>
        <v/>
      </c>
      <c r="AQ136" s="368" t="str">
        <f>IF(AND('MAPA DE RIESGOS'!$AP643="Baja",'MAPA DE RIESGOS'!$AR643="Menor"),CONCATENATE("R",'MAPA DE RIESGOS'!$H643,"C",'MAPA DE RIESGOS'!$AF643),"")</f>
        <v/>
      </c>
      <c r="AR136" s="368" t="str">
        <f>IF(AND('MAPA DE RIESGOS'!$AP644="Baja",'MAPA DE RIESGOS'!$AR644="Menor"),CONCATENATE("R",'MAPA DE RIESGOS'!$H644,"C",'MAPA DE RIESGOS'!$AF644),"")</f>
        <v/>
      </c>
      <c r="AS136" s="368" t="str">
        <f>IF(AND('MAPA DE RIESGOS'!$AP645="Baja",'MAPA DE RIESGOS'!$AR645="Menor"),CONCATENATE("R",'MAPA DE RIESGOS'!$H645,"C",'MAPA DE RIESGOS'!$AF645),"")</f>
        <v/>
      </c>
      <c r="AT136" s="367" t="str">
        <f>IF(AND('MAPA DE RIESGOS'!$AP628="Baja",'MAPA DE RIESGOS'!$AR628="Moderado"),CONCATENATE("R",'MAPA DE RIESGOS'!$H628,"C",'MAPA DE RIESGOS'!$AF628),"")</f>
        <v/>
      </c>
      <c r="AU136" s="368" t="str">
        <f>IF(AND('MAPA DE RIESGOS'!$AP629="Baja",'MAPA DE RIESGOS'!$AR629="Moderado"),CONCATENATE("R",'MAPA DE RIESGOS'!$H629,"C",'MAPA DE RIESGOS'!$AF629),"")</f>
        <v/>
      </c>
      <c r="AV136" s="368" t="str">
        <f>IF(AND('MAPA DE RIESGOS'!$AP630="Baja",'MAPA DE RIESGOS'!$AR630="Moderado"),CONCATENATE("R",'MAPA DE RIESGOS'!$H630,"C",'MAPA DE RIESGOS'!$AF630),"")</f>
        <v/>
      </c>
      <c r="AW136" s="368" t="str">
        <f>IF(AND('MAPA DE RIESGOS'!$AP631="Baja",'MAPA DE RIESGOS'!$AR631="Moderado"),CONCATENATE("R",'MAPA DE RIESGOS'!$H631,"C",'MAPA DE RIESGOS'!$AF631),"")</f>
        <v/>
      </c>
      <c r="AX136" s="368" t="str">
        <f>IF(AND('MAPA DE RIESGOS'!$AP632="Baja",'MAPA DE RIESGOS'!$AR632="Moderado"),CONCATENATE("R",'MAPA DE RIESGOS'!$H632,"C",'MAPA DE RIESGOS'!$AF632),"")</f>
        <v/>
      </c>
      <c r="AY136" s="368" t="str">
        <f>IF(AND('MAPA DE RIESGOS'!$AP633="Baja",'MAPA DE RIESGOS'!$AR633="Moderado"),CONCATENATE("R",'MAPA DE RIESGOS'!$H633,"C",'MAPA DE RIESGOS'!$AF633),"")</f>
        <v/>
      </c>
      <c r="AZ136" s="368" t="str">
        <f>IF(AND('MAPA DE RIESGOS'!$AP634="Baja",'MAPA DE RIESGOS'!$AR634="Moderado"),CONCATENATE("R",'MAPA DE RIESGOS'!$H634,"C",'MAPA DE RIESGOS'!$AF634),"")</f>
        <v/>
      </c>
      <c r="BA136" s="368" t="str">
        <f>IF(AND('MAPA DE RIESGOS'!$AP635="Baja",'MAPA DE RIESGOS'!$AR635="Moderado"),CONCATENATE("R",'MAPA DE RIESGOS'!$H635,"C",'MAPA DE RIESGOS'!$AF635),"")</f>
        <v/>
      </c>
      <c r="BB136" s="368" t="str">
        <f>IF(AND('MAPA DE RIESGOS'!$AP636="Baja",'MAPA DE RIESGOS'!$AR636="Moderado"),CONCATENATE("R",'MAPA DE RIESGOS'!$H636,"C",'MAPA DE RIESGOS'!$AF636),"")</f>
        <v/>
      </c>
      <c r="BC136" s="368" t="str">
        <f>IF(AND('MAPA DE RIESGOS'!$AP637="Baja",'MAPA DE RIESGOS'!$AR637="Moderado"),CONCATENATE("R",'MAPA DE RIESGOS'!$H637,"C",'MAPA DE RIESGOS'!$AF637),"")</f>
        <v/>
      </c>
      <c r="BD136" s="368" t="str">
        <f>IF(AND('MAPA DE RIESGOS'!$AP638="Baja",'MAPA DE RIESGOS'!$AR638="Moderado"),CONCATENATE("R",'MAPA DE RIESGOS'!$H638,"C",'MAPA DE RIESGOS'!$AF638),"")</f>
        <v/>
      </c>
      <c r="BE136" s="368" t="str">
        <f>IF(AND('MAPA DE RIESGOS'!$AP639="Baja",'MAPA DE RIESGOS'!$AR639="Moderado"),CONCATENATE("R",'MAPA DE RIESGOS'!$H639,"C",'MAPA DE RIESGOS'!$AF639),"")</f>
        <v/>
      </c>
      <c r="BF136" s="368" t="str">
        <f>IF(AND('MAPA DE RIESGOS'!$AP640="Baja",'MAPA DE RIESGOS'!$AR640="Moderado"),CONCATENATE("R",'MAPA DE RIESGOS'!$H640,"C",'MAPA DE RIESGOS'!$AF640),"")</f>
        <v/>
      </c>
      <c r="BG136" s="368" t="str">
        <f>IF(AND('MAPA DE RIESGOS'!$AP641="Baja",'MAPA DE RIESGOS'!$AR641="Moderado"),CONCATENATE("R",'MAPA DE RIESGOS'!$H641,"C",'MAPA DE RIESGOS'!$AF641),"")</f>
        <v/>
      </c>
      <c r="BH136" s="368" t="str">
        <f>IF(AND('MAPA DE RIESGOS'!$AP642="Baja",'MAPA DE RIESGOS'!$AR642="Moderado"),CONCATENATE("R",'MAPA DE RIESGOS'!$H642,"C",'MAPA DE RIESGOS'!$AF642),"")</f>
        <v/>
      </c>
      <c r="BI136" s="368" t="str">
        <f>IF(AND('MAPA DE RIESGOS'!$AP643="Baja",'MAPA DE RIESGOS'!$AR643="Moderado"),CONCATENATE("R",'MAPA DE RIESGOS'!$H643,"C",'MAPA DE RIESGOS'!$AF643),"")</f>
        <v/>
      </c>
      <c r="BJ136" s="368" t="str">
        <f>IF(AND('MAPA DE RIESGOS'!$AP644="Baja",'MAPA DE RIESGOS'!$AR644="Moderado"),CONCATENATE("R",'MAPA DE RIESGOS'!$H644,"C",'MAPA DE RIESGOS'!$AF644),"")</f>
        <v/>
      </c>
      <c r="BK136" s="369" t="str">
        <f>IF(AND('MAPA DE RIESGOS'!$AP645="Baja",'MAPA DE RIESGOS'!$AR645="Moderado"),CONCATENATE("R",'MAPA DE RIESGOS'!$H645,"C",'MAPA DE RIESGOS'!$AF645),"")</f>
        <v/>
      </c>
      <c r="BL136" s="355" t="str">
        <f>IF(AND('MAPA DE RIESGOS'!$AP628="Baja",'MAPA DE RIESGOS'!$AR628="Mayor"),CONCATENATE("R",'MAPA DE RIESGOS'!$H628,"C",'MAPA DE RIESGOS'!$AF628),"")</f>
        <v/>
      </c>
      <c r="BM136" s="355" t="str">
        <f>IF(AND('MAPA DE RIESGOS'!$AP629="Baja",'MAPA DE RIESGOS'!$AR629="Mayor"),CONCATENATE("R",'MAPA DE RIESGOS'!$H629,"C",'MAPA DE RIESGOS'!$AF629),"")</f>
        <v/>
      </c>
      <c r="BN136" s="355" t="str">
        <f>IF(AND('MAPA DE RIESGOS'!$AP630="Baja",'MAPA DE RIESGOS'!$AR630="Mayor"),CONCATENATE("R",'MAPA DE RIESGOS'!$H630,"C",'MAPA DE RIESGOS'!$AF630),"")</f>
        <v/>
      </c>
      <c r="BO136" s="355" t="str">
        <f>IF(AND('MAPA DE RIESGOS'!$AP631="Baja",'MAPA DE RIESGOS'!$AR631="Mayor"),CONCATENATE("R",'MAPA DE RIESGOS'!$H631,"C",'MAPA DE RIESGOS'!$AF631),"")</f>
        <v/>
      </c>
      <c r="BP136" s="355" t="str">
        <f>IF(AND('MAPA DE RIESGOS'!$AP632="Baja",'MAPA DE RIESGOS'!$AR632="Mayor"),CONCATENATE("R",'MAPA DE RIESGOS'!$H632,"C",'MAPA DE RIESGOS'!$AF632),"")</f>
        <v/>
      </c>
      <c r="BQ136" s="355" t="str">
        <f>IF(AND('MAPA DE RIESGOS'!$AP633="Baja",'MAPA DE RIESGOS'!$AR633="Mayor"),CONCATENATE("R",'MAPA DE RIESGOS'!$H633,"C",'MAPA DE RIESGOS'!$AF633),"")</f>
        <v/>
      </c>
      <c r="BR136" s="355" t="str">
        <f>IF(AND('MAPA DE RIESGOS'!$AP634="Baja",'MAPA DE RIESGOS'!$AR634="Mayor"),CONCATENATE("R",'MAPA DE RIESGOS'!$H634,"C",'MAPA DE RIESGOS'!$AF634),"")</f>
        <v/>
      </c>
      <c r="BS136" s="355" t="str">
        <f>IF(AND('MAPA DE RIESGOS'!$AP635="Baja",'MAPA DE RIESGOS'!$AR635="Mayor"),CONCATENATE("R",'MAPA DE RIESGOS'!$H635,"C",'MAPA DE RIESGOS'!$AF635),"")</f>
        <v/>
      </c>
      <c r="BT136" s="355" t="str">
        <f>IF(AND('MAPA DE RIESGOS'!$AP636="Baja",'MAPA DE RIESGOS'!$AR636="Mayor"),CONCATENATE("R",'MAPA DE RIESGOS'!$H636,"C",'MAPA DE RIESGOS'!$AF636),"")</f>
        <v/>
      </c>
      <c r="BU136" s="355" t="str">
        <f>IF(AND('MAPA DE RIESGOS'!$AP637="Baja",'MAPA DE RIESGOS'!$AR637="Mayor"),CONCATENATE("R",'MAPA DE RIESGOS'!$H637,"C",'MAPA DE RIESGOS'!$AF637),"")</f>
        <v/>
      </c>
      <c r="BV136" s="355" t="str">
        <f>IF(AND('MAPA DE RIESGOS'!$AP638="Baja",'MAPA DE RIESGOS'!$AR638="Mayor"),CONCATENATE("R",'MAPA DE RIESGOS'!$H638,"C",'MAPA DE RIESGOS'!$AF638),"")</f>
        <v/>
      </c>
      <c r="BW136" s="355" t="str">
        <f>IF(AND('MAPA DE RIESGOS'!$AP639="Baja",'MAPA DE RIESGOS'!$AR639="Mayor"),CONCATENATE("R",'MAPA DE RIESGOS'!$H639,"C",'MAPA DE RIESGOS'!$AF639),"")</f>
        <v/>
      </c>
      <c r="BX136" s="355" t="str">
        <f>IF(AND('MAPA DE RIESGOS'!$AP640="Baja",'MAPA DE RIESGOS'!$AR640="Mayor"),CONCATENATE("R",'MAPA DE RIESGOS'!$H640,"C",'MAPA DE RIESGOS'!$AF640),"")</f>
        <v/>
      </c>
      <c r="BY136" s="355" t="str">
        <f>IF(AND('MAPA DE RIESGOS'!$AP641="Baja",'MAPA DE RIESGOS'!$AR641="Mayor"),CONCATENATE("R",'MAPA DE RIESGOS'!$H641,"C",'MAPA DE RIESGOS'!$AF641),"")</f>
        <v/>
      </c>
      <c r="BZ136" s="355" t="str">
        <f>IF(AND('MAPA DE RIESGOS'!$AP642="Baja",'MAPA DE RIESGOS'!$AR642="Mayor"),CONCATENATE("R",'MAPA DE RIESGOS'!$H642,"C",'MAPA DE RIESGOS'!$AF642),"")</f>
        <v/>
      </c>
      <c r="CA136" s="355" t="str">
        <f>IF(AND('MAPA DE RIESGOS'!$AP643="Baja",'MAPA DE RIESGOS'!$AR643="Mayor"),CONCATENATE("R",'MAPA DE RIESGOS'!$H643,"C",'MAPA DE RIESGOS'!$AF643),"")</f>
        <v/>
      </c>
      <c r="CB136" s="355" t="str">
        <f>IF(AND('MAPA DE RIESGOS'!$AP644="Baja",'MAPA DE RIESGOS'!$AR644="Mayor"),CONCATENATE("R",'MAPA DE RIESGOS'!$H644,"C",'MAPA DE RIESGOS'!$AF644),"")</f>
        <v/>
      </c>
      <c r="CC136" s="356" t="str">
        <f>IF(AND('MAPA DE RIESGOS'!$AP645="Baja",'MAPA DE RIESGOS'!$AR645="Mayor"),CONCATENATE("R",'MAPA DE RIESGOS'!$H645,"C",'MAPA DE RIESGOS'!$AF645),"")</f>
        <v/>
      </c>
      <c r="CD136" s="357" t="str">
        <f>IF(AND('MAPA DE RIESGOS'!$AP628="Baja",'MAPA DE RIESGOS'!$AR628="Catastrófico"),CONCATENATE("R",'MAPA DE RIESGOS'!$H628,"C",'MAPA DE RIESGOS'!$AF628),"")</f>
        <v/>
      </c>
      <c r="CE136" s="357" t="str">
        <f>IF(AND('MAPA DE RIESGOS'!$AP629="Baja",'MAPA DE RIESGOS'!$AR629="Catastrófico"),CONCATENATE("R",'MAPA DE RIESGOS'!$H629,"C",'MAPA DE RIESGOS'!$AF629),"")</f>
        <v/>
      </c>
      <c r="CF136" s="357" t="str">
        <f>IF(AND('MAPA DE RIESGOS'!$AP630="Baja",'MAPA DE RIESGOS'!$AR630="Catastrófico"),CONCATENATE("R",'MAPA DE RIESGOS'!$H630,"C",'MAPA DE RIESGOS'!$AF630),"")</f>
        <v/>
      </c>
      <c r="CG136" s="357" t="str">
        <f>IF(AND('MAPA DE RIESGOS'!$AP631="Baja",'MAPA DE RIESGOS'!$AR631="Catastrófico"),CONCATENATE("R",'MAPA DE RIESGOS'!$H631,"C",'MAPA DE RIESGOS'!$AF631),"")</f>
        <v/>
      </c>
      <c r="CH136" s="357" t="str">
        <f>IF(AND('MAPA DE RIESGOS'!$AP632="Baja",'MAPA DE RIESGOS'!$AR632="Catastrófico"),CONCATENATE("R",'MAPA DE RIESGOS'!$H632,"C",'MAPA DE RIESGOS'!$AF632),"")</f>
        <v/>
      </c>
      <c r="CI136" s="357" t="str">
        <f>IF(AND('MAPA DE RIESGOS'!$AP633="Baja",'MAPA DE RIESGOS'!$AR633="Catastrófico"),CONCATENATE("R",'MAPA DE RIESGOS'!$H633,"C",'MAPA DE RIESGOS'!$AF633),"")</f>
        <v/>
      </c>
      <c r="CJ136" s="357" t="str">
        <f>IF(AND('MAPA DE RIESGOS'!$AP634="Baja",'MAPA DE RIESGOS'!$AR634="Catastrófico"),CONCATENATE("R",'MAPA DE RIESGOS'!$H634,"C",'MAPA DE RIESGOS'!$AF634),"")</f>
        <v/>
      </c>
      <c r="CK136" s="357" t="str">
        <f>IF(AND('MAPA DE RIESGOS'!$AP635="Baja",'MAPA DE RIESGOS'!$AR635="Catastrófico"),CONCATENATE("R",'MAPA DE RIESGOS'!$H635,"C",'MAPA DE RIESGOS'!$AF635),"")</f>
        <v/>
      </c>
      <c r="CL136" s="357" t="str">
        <f>IF(AND('MAPA DE RIESGOS'!$AP636="Baja",'MAPA DE RIESGOS'!$AR636="Catastrófico"),CONCATENATE("R",'MAPA DE RIESGOS'!$H636,"C",'MAPA DE RIESGOS'!$AF636),"")</f>
        <v/>
      </c>
      <c r="CM136" s="357" t="str">
        <f>IF(AND('MAPA DE RIESGOS'!$AP637="Baja",'MAPA DE RIESGOS'!$AR637="Catastrófico"),CONCATENATE("R",'MAPA DE RIESGOS'!$H637,"C",'MAPA DE RIESGOS'!$AF637),"")</f>
        <v/>
      </c>
      <c r="CN136" s="357" t="str">
        <f>IF(AND('MAPA DE RIESGOS'!$AP638="Baja",'MAPA DE RIESGOS'!$AR638="Catastrófico"),CONCATENATE("R",'MAPA DE RIESGOS'!$H638,"C",'MAPA DE RIESGOS'!$AF638),"")</f>
        <v/>
      </c>
      <c r="CO136" s="357" t="str">
        <f>IF(AND('MAPA DE RIESGOS'!$AP639="Baja",'MAPA DE RIESGOS'!$AR639="Catastrófico"),CONCATENATE("R",'MAPA DE RIESGOS'!$H639,"C",'MAPA DE RIESGOS'!$AF639),"")</f>
        <v/>
      </c>
      <c r="CP136" s="357" t="str">
        <f>IF(AND('MAPA DE RIESGOS'!$AP640="Baja",'MAPA DE RIESGOS'!$AR640="Catastrófico"),CONCATENATE("R",'MAPA DE RIESGOS'!$H640,"C",'MAPA DE RIESGOS'!$AF640),"")</f>
        <v/>
      </c>
      <c r="CQ136" s="357" t="str">
        <f>IF(AND('MAPA DE RIESGOS'!$AP641="Baja",'MAPA DE RIESGOS'!$AR641="Catastrófico"),CONCATENATE("R",'MAPA DE RIESGOS'!$H641,"C",'MAPA DE RIESGOS'!$AF641),"")</f>
        <v/>
      </c>
      <c r="CR136" s="357" t="str">
        <f>IF(AND('MAPA DE RIESGOS'!$AP642="Baja",'MAPA DE RIESGOS'!$AR642="Catastrófico"),CONCATENATE("R",'MAPA DE RIESGOS'!$H642,"C",'MAPA DE RIESGOS'!$AF642),"")</f>
        <v/>
      </c>
      <c r="CS136" s="357" t="str">
        <f>IF(AND('MAPA DE RIESGOS'!$AP643="Baja",'MAPA DE RIESGOS'!$AR643="Catastrófico"),CONCATENATE("R",'MAPA DE RIESGOS'!$H643,"C",'MAPA DE RIESGOS'!$AF643),"")</f>
        <v/>
      </c>
      <c r="CT136" s="357" t="str">
        <f>IF(AND('MAPA DE RIESGOS'!$AP644="Baja",'MAPA DE RIESGOS'!$AR644="Catastrófico"),CONCATENATE("R",'MAPA DE RIESGOS'!$H644,"C",'MAPA DE RIESGOS'!$AF644),"")</f>
        <v/>
      </c>
      <c r="CU136" s="358" t="str">
        <f>IF(AND('MAPA DE RIESGOS'!$AP645="Baja",'MAPA DE RIESGOS'!$AR645="Catastrófico"),CONCATENATE("R",'MAPA DE RIESGOS'!$H645,"C",'MAPA DE RIESGOS'!$AF645),"")</f>
        <v/>
      </c>
      <c r="CV136" s="67"/>
      <c r="CW136" s="896"/>
      <c r="CX136" s="896"/>
      <c r="CY136" s="896"/>
      <c r="CZ136" s="896"/>
      <c r="DA136" s="896"/>
      <c r="DB136" s="896"/>
    </row>
    <row r="137" spans="2:106" ht="32.5" customHeight="1">
      <c r="B137" s="893"/>
      <c r="C137" s="893"/>
      <c r="D137" s="894"/>
      <c r="E137" s="882"/>
      <c r="F137" s="883"/>
      <c r="G137" s="883"/>
      <c r="H137" s="883"/>
      <c r="I137" s="884"/>
      <c r="J137" s="376" t="str">
        <f>IF(AND('MAPA DE RIESGOS'!$AP646="Baja",'MAPA DE RIESGOS'!$AR646="Leve"),CONCATENATE("R",'MAPA DE RIESGOS'!$H646,"C",'MAPA DE RIESGOS'!$AF646),"")</f>
        <v/>
      </c>
      <c r="K137" s="377" t="str">
        <f>IF(AND('MAPA DE RIESGOS'!$AP647="Baja",'MAPA DE RIESGOS'!$AR647="Leve"),CONCATENATE("R",'MAPA DE RIESGOS'!$H647,"C",'MAPA DE RIESGOS'!$AF647),"")</f>
        <v/>
      </c>
      <c r="L137" s="377" t="str">
        <f>IF(AND('MAPA DE RIESGOS'!$AP648="Baja",'MAPA DE RIESGOS'!$AR648="Leve"),CONCATENATE("R",'MAPA DE RIESGOS'!$H648,"C",'MAPA DE RIESGOS'!$AF648),"")</f>
        <v/>
      </c>
      <c r="M137" s="377" t="str">
        <f>IF(AND('MAPA DE RIESGOS'!$AP649="Baja",'MAPA DE RIESGOS'!$AR649="Leve"),CONCATENATE("R",'MAPA DE RIESGOS'!$H649,"C",'MAPA DE RIESGOS'!$AF649),"")</f>
        <v/>
      </c>
      <c r="N137" s="377" t="str">
        <f>IF(AND('MAPA DE RIESGOS'!$AP650="Baja",'MAPA DE RIESGOS'!$AR650="Leve"),CONCATENATE("R",'MAPA DE RIESGOS'!$H650,"C",'MAPA DE RIESGOS'!$AF650),"")</f>
        <v/>
      </c>
      <c r="O137" s="377" t="str">
        <f>IF(AND('MAPA DE RIESGOS'!$AP651="Baja",'MAPA DE RIESGOS'!$AR651="Leve"),CONCATENATE("R",'MAPA DE RIESGOS'!$H651,"C",'MAPA DE RIESGOS'!$AF651),"")</f>
        <v/>
      </c>
      <c r="P137" s="377" t="str">
        <f>IF(AND('MAPA DE RIESGOS'!$AP652="Baja",'MAPA DE RIESGOS'!$AR652="Leve"),CONCATENATE("R",'MAPA DE RIESGOS'!$H652,"C",'MAPA DE RIESGOS'!$AF652),"")</f>
        <v/>
      </c>
      <c r="Q137" s="377" t="str">
        <f>IF(AND('MAPA DE RIESGOS'!$AP653="Baja",'MAPA DE RIESGOS'!$AR653="Leve"),CONCATENATE("R",'MAPA DE RIESGOS'!$H653,"C",'MAPA DE RIESGOS'!$AF653),"")</f>
        <v/>
      </c>
      <c r="R137" s="377" t="str">
        <f>IF(AND('MAPA DE RIESGOS'!$AP654="Baja",'MAPA DE RIESGOS'!$AR654="Leve"),CONCATENATE("R",'MAPA DE RIESGOS'!$H654,"C",'MAPA DE RIESGOS'!$AF654),"")</f>
        <v/>
      </c>
      <c r="S137" s="377" t="str">
        <f>IF(AND('MAPA DE RIESGOS'!$AP655="Baja",'MAPA DE RIESGOS'!$AR655="Leve"),CONCATENATE("R",'MAPA DE RIESGOS'!$H655,"C",'MAPA DE RIESGOS'!$AF655),"")</f>
        <v/>
      </c>
      <c r="T137" s="377" t="str">
        <f>IF(AND('MAPA DE RIESGOS'!$AP656="Baja",'MAPA DE RIESGOS'!$AR656="Leve"),CONCATENATE("R",'MAPA DE RIESGOS'!$H656,"C",'MAPA DE RIESGOS'!$AF656),"")</f>
        <v/>
      </c>
      <c r="U137" s="377" t="str">
        <f>IF(AND('MAPA DE RIESGOS'!$AP657="Baja",'MAPA DE RIESGOS'!$AR657="Leve"),CONCATENATE("R",'MAPA DE RIESGOS'!$H657,"C",'MAPA DE RIESGOS'!$AF657),"")</f>
        <v/>
      </c>
      <c r="V137" s="377" t="str">
        <f>IF(AND('MAPA DE RIESGOS'!$AP658="Baja",'MAPA DE RIESGOS'!$AR658="Leve"),CONCATENATE("R",'MAPA DE RIESGOS'!$H658,"C",'MAPA DE RIESGOS'!$AF658),"")</f>
        <v/>
      </c>
      <c r="W137" s="377" t="str">
        <f>IF(AND('MAPA DE RIESGOS'!$AP659="Baja",'MAPA DE RIESGOS'!$AR659="Leve"),CONCATENATE("R",'MAPA DE RIESGOS'!$H659,"C",'MAPA DE RIESGOS'!$AF659),"")</f>
        <v/>
      </c>
      <c r="X137" s="377" t="str">
        <f>IF(AND('MAPA DE RIESGOS'!$AP660="Baja",'MAPA DE RIESGOS'!$AR660="Leve"),CONCATENATE("R",'MAPA DE RIESGOS'!$H660,"C",'MAPA DE RIESGOS'!$AF660),"")</f>
        <v/>
      </c>
      <c r="Y137" s="377" t="str">
        <f>IF(AND('MAPA DE RIESGOS'!$AP661="Baja",'MAPA DE RIESGOS'!$AR661="Leve"),CONCATENATE("R",'MAPA DE RIESGOS'!$H661,"C",'MAPA DE RIESGOS'!$AF661),"")</f>
        <v/>
      </c>
      <c r="Z137" s="377" t="str">
        <f>IF(AND('MAPA DE RIESGOS'!$AP662="Baja",'MAPA DE RIESGOS'!$AR662="Leve"),CONCATENATE("R",'MAPA DE RIESGOS'!$H662,"C",'MAPA DE RIESGOS'!$AF662),"")</f>
        <v/>
      </c>
      <c r="AA137" s="378" t="str">
        <f>IF(AND('MAPA DE RIESGOS'!$AP663="Baja",'MAPA DE RIESGOS'!$AR663="Leve"),CONCATENATE("R",'MAPA DE RIESGOS'!$H663,"C",'MAPA DE RIESGOS'!$AF663),"")</f>
        <v/>
      </c>
      <c r="AB137" s="367" t="str">
        <f>IF(AND('MAPA DE RIESGOS'!$AP646="Baja",'MAPA DE RIESGOS'!$AR646="Menor"),CONCATENATE("R",'MAPA DE RIESGOS'!$H646,"C",'MAPA DE RIESGOS'!$AF646),"")</f>
        <v/>
      </c>
      <c r="AC137" s="368" t="str">
        <f>IF(AND('MAPA DE RIESGOS'!$AP647="Baja",'MAPA DE RIESGOS'!$AR647="Menor"),CONCATENATE("R",'MAPA DE RIESGOS'!$H647,"C",'MAPA DE RIESGOS'!$AF647),"")</f>
        <v/>
      </c>
      <c r="AD137" s="368" t="str">
        <f>IF(AND('MAPA DE RIESGOS'!$AP648="Baja",'MAPA DE RIESGOS'!$AR648="Menor"),CONCATENATE("R",'MAPA DE RIESGOS'!$H648,"C",'MAPA DE RIESGOS'!$AF648),"")</f>
        <v/>
      </c>
      <c r="AE137" s="368" t="str">
        <f>IF(AND('MAPA DE RIESGOS'!$AP649="Baja",'MAPA DE RIESGOS'!$AR649="Menor"),CONCATENATE("R",'MAPA DE RIESGOS'!$H649,"C",'MAPA DE RIESGOS'!$AF649),"")</f>
        <v/>
      </c>
      <c r="AF137" s="368" t="str">
        <f>IF(AND('MAPA DE RIESGOS'!$AP650="Baja",'MAPA DE RIESGOS'!$AR650="Menor"),CONCATENATE("R",'MAPA DE RIESGOS'!$H650,"C",'MAPA DE RIESGOS'!$AF650),"")</f>
        <v/>
      </c>
      <c r="AG137" s="368" t="str">
        <f>IF(AND('MAPA DE RIESGOS'!$AP651="Baja",'MAPA DE RIESGOS'!$AR651="Menor"),CONCATENATE("R",'MAPA DE RIESGOS'!$H651,"C",'MAPA DE RIESGOS'!$AF651),"")</f>
        <v/>
      </c>
      <c r="AH137" s="368" t="str">
        <f>IF(AND('MAPA DE RIESGOS'!$AP652="Baja",'MAPA DE RIESGOS'!$AR652="Menor"),CONCATENATE("R",'MAPA DE RIESGOS'!$H652,"C",'MAPA DE RIESGOS'!$AF652),"")</f>
        <v/>
      </c>
      <c r="AI137" s="368" t="str">
        <f>IF(AND('MAPA DE RIESGOS'!$AP653="Baja",'MAPA DE RIESGOS'!$AR653="Menor"),CONCATENATE("R",'MAPA DE RIESGOS'!$H653,"C",'MAPA DE RIESGOS'!$AF653),"")</f>
        <v/>
      </c>
      <c r="AJ137" s="368" t="str">
        <f>IF(AND('MAPA DE RIESGOS'!$AP654="Baja",'MAPA DE RIESGOS'!$AR654="Menor"),CONCATENATE("R",'MAPA DE RIESGOS'!$H654,"C",'MAPA DE RIESGOS'!$AF654),"")</f>
        <v/>
      </c>
      <c r="AK137" s="368" t="str">
        <f>IF(AND('MAPA DE RIESGOS'!$AP655="Baja",'MAPA DE RIESGOS'!$AR655="Menor"),CONCATENATE("R",'MAPA DE RIESGOS'!$H655,"C",'MAPA DE RIESGOS'!$AF655),"")</f>
        <v/>
      </c>
      <c r="AL137" s="368" t="str">
        <f>IF(AND('MAPA DE RIESGOS'!$AP656="Baja",'MAPA DE RIESGOS'!$AR656="Menor"),CONCATENATE("R",'MAPA DE RIESGOS'!$H656,"C",'MAPA DE RIESGOS'!$AF656),"")</f>
        <v/>
      </c>
      <c r="AM137" s="368" t="str">
        <f>IF(AND('MAPA DE RIESGOS'!$AP657="Baja",'MAPA DE RIESGOS'!$AR657="Menor"),CONCATENATE("R",'MAPA DE RIESGOS'!$H657,"C",'MAPA DE RIESGOS'!$AF657),"")</f>
        <v/>
      </c>
      <c r="AN137" s="368" t="str">
        <f>IF(AND('MAPA DE RIESGOS'!$AP658="Baja",'MAPA DE RIESGOS'!$AR658="Menor"),CONCATENATE("R",'MAPA DE RIESGOS'!$H658,"C",'MAPA DE RIESGOS'!$AF658),"")</f>
        <v/>
      </c>
      <c r="AO137" s="368" t="str">
        <f>IF(AND('MAPA DE RIESGOS'!$AP659="Baja",'MAPA DE RIESGOS'!$AR659="Menor"),CONCATENATE("R",'MAPA DE RIESGOS'!$H659,"C",'MAPA DE RIESGOS'!$AF659),"")</f>
        <v/>
      </c>
      <c r="AP137" s="368" t="str">
        <f>IF(AND('MAPA DE RIESGOS'!$AP660="Baja",'MAPA DE RIESGOS'!$AR660="Menor"),CONCATENATE("R",'MAPA DE RIESGOS'!$H660,"C",'MAPA DE RIESGOS'!$AF660),"")</f>
        <v/>
      </c>
      <c r="AQ137" s="368" t="str">
        <f>IF(AND('MAPA DE RIESGOS'!$AP661="Baja",'MAPA DE RIESGOS'!$AR661="Menor"),CONCATENATE("R",'MAPA DE RIESGOS'!$H661,"C",'MAPA DE RIESGOS'!$AF661),"")</f>
        <v/>
      </c>
      <c r="AR137" s="368" t="str">
        <f>IF(AND('MAPA DE RIESGOS'!$AP662="Baja",'MAPA DE RIESGOS'!$AR662="Menor"),CONCATENATE("R",'MAPA DE RIESGOS'!$H662,"C",'MAPA DE RIESGOS'!$AF662),"")</f>
        <v/>
      </c>
      <c r="AS137" s="368" t="str">
        <f>IF(AND('MAPA DE RIESGOS'!$AP663="Baja",'MAPA DE RIESGOS'!$AR663="Menor"),CONCATENATE("R",'MAPA DE RIESGOS'!$H663,"C",'MAPA DE RIESGOS'!$AF663),"")</f>
        <v/>
      </c>
      <c r="AT137" s="367" t="str">
        <f>IF(AND('MAPA DE RIESGOS'!$AP646="Baja",'MAPA DE RIESGOS'!$AR646="Moderado"),CONCATENATE("R",'MAPA DE RIESGOS'!$H646,"C",'MAPA DE RIESGOS'!$AF646),"")</f>
        <v/>
      </c>
      <c r="AU137" s="368" t="str">
        <f>IF(AND('MAPA DE RIESGOS'!$AP647="Baja",'MAPA DE RIESGOS'!$AR647="Moderado"),CONCATENATE("R",'MAPA DE RIESGOS'!$H647,"C",'MAPA DE RIESGOS'!$AF647),"")</f>
        <v/>
      </c>
      <c r="AV137" s="368" t="str">
        <f>IF(AND('MAPA DE RIESGOS'!$AP648="Baja",'MAPA DE RIESGOS'!$AR648="Moderado"),CONCATENATE("R",'MAPA DE RIESGOS'!$H648,"C",'MAPA DE RIESGOS'!$AF648),"")</f>
        <v/>
      </c>
      <c r="AW137" s="368" t="str">
        <f>IF(AND('MAPA DE RIESGOS'!$AP649="Baja",'MAPA DE RIESGOS'!$AR649="Moderado"),CONCATENATE("R",'MAPA DE RIESGOS'!$H649,"C",'MAPA DE RIESGOS'!$AF649),"")</f>
        <v/>
      </c>
      <c r="AX137" s="368" t="str">
        <f>IF(AND('MAPA DE RIESGOS'!$AP650="Baja",'MAPA DE RIESGOS'!$AR650="Moderado"),CONCATENATE("R",'MAPA DE RIESGOS'!$H650,"C",'MAPA DE RIESGOS'!$AF650),"")</f>
        <v/>
      </c>
      <c r="AY137" s="368" t="str">
        <f>IF(AND('MAPA DE RIESGOS'!$AP651="Baja",'MAPA DE RIESGOS'!$AR651="Moderado"),CONCATENATE("R",'MAPA DE RIESGOS'!$H651,"C",'MAPA DE RIESGOS'!$AF651),"")</f>
        <v/>
      </c>
      <c r="AZ137" s="368" t="str">
        <f>IF(AND('MAPA DE RIESGOS'!$AP652="Baja",'MAPA DE RIESGOS'!$AR652="Moderado"),CONCATENATE("R",'MAPA DE RIESGOS'!$H652,"C",'MAPA DE RIESGOS'!$AF652),"")</f>
        <v/>
      </c>
      <c r="BA137" s="368" t="str">
        <f>IF(AND('MAPA DE RIESGOS'!$AP653="Baja",'MAPA DE RIESGOS'!$AR653="Moderado"),CONCATENATE("R",'MAPA DE RIESGOS'!$H653,"C",'MAPA DE RIESGOS'!$AF653),"")</f>
        <v/>
      </c>
      <c r="BB137" s="368" t="str">
        <f>IF(AND('MAPA DE RIESGOS'!$AP654="Baja",'MAPA DE RIESGOS'!$AR654="Moderado"),CONCATENATE("R",'MAPA DE RIESGOS'!$H654,"C",'MAPA DE RIESGOS'!$AF654),"")</f>
        <v/>
      </c>
      <c r="BC137" s="368" t="str">
        <f>IF(AND('MAPA DE RIESGOS'!$AP655="Baja",'MAPA DE RIESGOS'!$AR655="Moderado"),CONCATENATE("R",'MAPA DE RIESGOS'!$H655,"C",'MAPA DE RIESGOS'!$AF655),"")</f>
        <v/>
      </c>
      <c r="BD137" s="368" t="str">
        <f>IF(AND('MAPA DE RIESGOS'!$AP656="Baja",'MAPA DE RIESGOS'!$AR656="Moderado"),CONCATENATE("R",'MAPA DE RIESGOS'!$H656,"C",'MAPA DE RIESGOS'!$AF656),"")</f>
        <v/>
      </c>
      <c r="BE137" s="368" t="str">
        <f>IF(AND('MAPA DE RIESGOS'!$AP657="Baja",'MAPA DE RIESGOS'!$AR657="Moderado"),CONCATENATE("R",'MAPA DE RIESGOS'!$H657,"C",'MAPA DE RIESGOS'!$AF657),"")</f>
        <v/>
      </c>
      <c r="BF137" s="368" t="str">
        <f>IF(AND('MAPA DE RIESGOS'!$AP658="Baja",'MAPA DE RIESGOS'!$AR658="Moderado"),CONCATENATE("R",'MAPA DE RIESGOS'!$H658,"C",'MAPA DE RIESGOS'!$AF658),"")</f>
        <v/>
      </c>
      <c r="BG137" s="368" t="str">
        <f>IF(AND('MAPA DE RIESGOS'!$AP659="Baja",'MAPA DE RIESGOS'!$AR659="Moderado"),CONCATENATE("R",'MAPA DE RIESGOS'!$H659,"C",'MAPA DE RIESGOS'!$AF659),"")</f>
        <v/>
      </c>
      <c r="BH137" s="368" t="str">
        <f>IF(AND('MAPA DE RIESGOS'!$AP660="Baja",'MAPA DE RIESGOS'!$AR660="Moderado"),CONCATENATE("R",'MAPA DE RIESGOS'!$H660,"C",'MAPA DE RIESGOS'!$AF660),"")</f>
        <v/>
      </c>
      <c r="BI137" s="368" t="str">
        <f>IF(AND('MAPA DE RIESGOS'!$AP661="Baja",'MAPA DE RIESGOS'!$AR661="Moderado"),CONCATENATE("R",'MAPA DE RIESGOS'!$H661,"C",'MAPA DE RIESGOS'!$AF661),"")</f>
        <v/>
      </c>
      <c r="BJ137" s="368" t="str">
        <f>IF(AND('MAPA DE RIESGOS'!$AP662="Baja",'MAPA DE RIESGOS'!$AR662="Moderado"),CONCATENATE("R",'MAPA DE RIESGOS'!$H662,"C",'MAPA DE RIESGOS'!$AF662),"")</f>
        <v/>
      </c>
      <c r="BK137" s="369" t="str">
        <f>IF(AND('MAPA DE RIESGOS'!$AP663="Baja",'MAPA DE RIESGOS'!$AR663="Moderado"),CONCATENATE("R",'MAPA DE RIESGOS'!$H663,"C",'MAPA DE RIESGOS'!$AF663),"")</f>
        <v/>
      </c>
      <c r="BL137" s="355" t="str">
        <f>IF(AND('MAPA DE RIESGOS'!$AP646="Baja",'MAPA DE RIESGOS'!$AR646="Mayor"),CONCATENATE("R",'MAPA DE RIESGOS'!$H646,"C",'MAPA DE RIESGOS'!$AF646),"")</f>
        <v/>
      </c>
      <c r="BM137" s="355" t="str">
        <f>IF(AND('MAPA DE RIESGOS'!$AP647="Baja",'MAPA DE RIESGOS'!$AR647="Mayor"),CONCATENATE("R",'MAPA DE RIESGOS'!$H647,"C",'MAPA DE RIESGOS'!$AF647),"")</f>
        <v/>
      </c>
      <c r="BN137" s="355" t="str">
        <f>IF(AND('MAPA DE RIESGOS'!$AP648="Baja",'MAPA DE RIESGOS'!$AR648="Mayor"),CONCATENATE("R",'MAPA DE RIESGOS'!$H648,"C",'MAPA DE RIESGOS'!$AF648),"")</f>
        <v/>
      </c>
      <c r="BO137" s="355" t="str">
        <f>IF(AND('MAPA DE RIESGOS'!$AP649="Baja",'MAPA DE RIESGOS'!$AR649="Mayor"),CONCATENATE("R",'MAPA DE RIESGOS'!$H649,"C",'MAPA DE RIESGOS'!$AF649),"")</f>
        <v/>
      </c>
      <c r="BP137" s="355" t="str">
        <f>IF(AND('MAPA DE RIESGOS'!$AP650="Baja",'MAPA DE RIESGOS'!$AR650="Mayor"),CONCATENATE("R",'MAPA DE RIESGOS'!$H650,"C",'MAPA DE RIESGOS'!$AF650),"")</f>
        <v/>
      </c>
      <c r="BQ137" s="355" t="str">
        <f>IF(AND('MAPA DE RIESGOS'!$AP651="Baja",'MAPA DE RIESGOS'!$AR651="Mayor"),CONCATENATE("R",'MAPA DE RIESGOS'!$H651,"C",'MAPA DE RIESGOS'!$AF651),"")</f>
        <v/>
      </c>
      <c r="BR137" s="355" t="str">
        <f>IF(AND('MAPA DE RIESGOS'!$AP652="Baja",'MAPA DE RIESGOS'!$AR652="Mayor"),CONCATENATE("R",'MAPA DE RIESGOS'!$H652,"C",'MAPA DE RIESGOS'!$AF652),"")</f>
        <v/>
      </c>
      <c r="BS137" s="355" t="str">
        <f>IF(AND('MAPA DE RIESGOS'!$AP653="Baja",'MAPA DE RIESGOS'!$AR653="Mayor"),CONCATENATE("R",'MAPA DE RIESGOS'!$H653,"C",'MAPA DE RIESGOS'!$AF653),"")</f>
        <v/>
      </c>
      <c r="BT137" s="355" t="str">
        <f>IF(AND('MAPA DE RIESGOS'!$AP654="Baja",'MAPA DE RIESGOS'!$AR654="Mayor"),CONCATENATE("R",'MAPA DE RIESGOS'!$H654,"C",'MAPA DE RIESGOS'!$AF654),"")</f>
        <v/>
      </c>
      <c r="BU137" s="355" t="str">
        <f>IF(AND('MAPA DE RIESGOS'!$AP655="Baja",'MAPA DE RIESGOS'!$AR655="Mayor"),CONCATENATE("R",'MAPA DE RIESGOS'!$H655,"C",'MAPA DE RIESGOS'!$AF655),"")</f>
        <v/>
      </c>
      <c r="BV137" s="355" t="str">
        <f>IF(AND('MAPA DE RIESGOS'!$AP656="Baja",'MAPA DE RIESGOS'!$AR656="Mayor"),CONCATENATE("R",'MAPA DE RIESGOS'!$H656,"C",'MAPA DE RIESGOS'!$AF656),"")</f>
        <v/>
      </c>
      <c r="BW137" s="355" t="str">
        <f>IF(AND('MAPA DE RIESGOS'!$AP657="Baja",'MAPA DE RIESGOS'!$AR657="Mayor"),CONCATENATE("R",'MAPA DE RIESGOS'!$H657,"C",'MAPA DE RIESGOS'!$AF657),"")</f>
        <v/>
      </c>
      <c r="BX137" s="355" t="str">
        <f>IF(AND('MAPA DE RIESGOS'!$AP658="Baja",'MAPA DE RIESGOS'!$AR658="Mayor"),CONCATENATE("R",'MAPA DE RIESGOS'!$H658,"C",'MAPA DE RIESGOS'!$AF658),"")</f>
        <v/>
      </c>
      <c r="BY137" s="355" t="str">
        <f>IF(AND('MAPA DE RIESGOS'!$AP659="Baja",'MAPA DE RIESGOS'!$AR659="Mayor"),CONCATENATE("R",'MAPA DE RIESGOS'!$H659,"C",'MAPA DE RIESGOS'!$AF659),"")</f>
        <v/>
      </c>
      <c r="BZ137" s="355" t="str">
        <f>IF(AND('MAPA DE RIESGOS'!$AP660="Baja",'MAPA DE RIESGOS'!$AR660="Mayor"),CONCATENATE("R",'MAPA DE RIESGOS'!$H660,"C",'MAPA DE RIESGOS'!$AF660),"")</f>
        <v/>
      </c>
      <c r="CA137" s="355" t="str">
        <f>IF(AND('MAPA DE RIESGOS'!$AP661="Baja",'MAPA DE RIESGOS'!$AR661="Mayor"),CONCATENATE("R",'MAPA DE RIESGOS'!$H661,"C",'MAPA DE RIESGOS'!$AF661),"")</f>
        <v/>
      </c>
      <c r="CB137" s="355" t="str">
        <f>IF(AND('MAPA DE RIESGOS'!$AP662="Baja",'MAPA DE RIESGOS'!$AR662="Mayor"),CONCATENATE("R",'MAPA DE RIESGOS'!$H662,"C",'MAPA DE RIESGOS'!$AF662),"")</f>
        <v/>
      </c>
      <c r="CC137" s="356" t="str">
        <f>IF(AND('MAPA DE RIESGOS'!$AP663="Baja",'MAPA DE RIESGOS'!$AR663="Mayor"),CONCATENATE("R",'MAPA DE RIESGOS'!$H663,"C",'MAPA DE RIESGOS'!$AF663),"")</f>
        <v/>
      </c>
      <c r="CD137" s="357" t="str">
        <f>IF(AND('MAPA DE RIESGOS'!$AP646="Baja",'MAPA DE RIESGOS'!$AR646="Catastrófico"),CONCATENATE("R",'MAPA DE RIESGOS'!$H646,"C",'MAPA DE RIESGOS'!$AF646),"")</f>
        <v/>
      </c>
      <c r="CE137" s="357" t="str">
        <f>IF(AND('MAPA DE RIESGOS'!$AP647="Baja",'MAPA DE RIESGOS'!$AR647="Catastrófico"),CONCATENATE("R",'MAPA DE RIESGOS'!$H647,"C",'MAPA DE RIESGOS'!$AF647),"")</f>
        <v/>
      </c>
      <c r="CF137" s="357" t="str">
        <f>IF(AND('MAPA DE RIESGOS'!$AP648="Baja",'MAPA DE RIESGOS'!$AR648="Catastrófico"),CONCATENATE("R",'MAPA DE RIESGOS'!$H648,"C",'MAPA DE RIESGOS'!$AF648),"")</f>
        <v/>
      </c>
      <c r="CG137" s="357" t="str">
        <f>IF(AND('MAPA DE RIESGOS'!$AP649="Baja",'MAPA DE RIESGOS'!$AR649="Catastrófico"),CONCATENATE("R",'MAPA DE RIESGOS'!$H649,"C",'MAPA DE RIESGOS'!$AF649),"")</f>
        <v/>
      </c>
      <c r="CH137" s="357" t="str">
        <f>IF(AND('MAPA DE RIESGOS'!$AP650="Baja",'MAPA DE RIESGOS'!$AR650="Catastrófico"),CONCATENATE("R",'MAPA DE RIESGOS'!$H650,"C",'MAPA DE RIESGOS'!$AF650),"")</f>
        <v/>
      </c>
      <c r="CI137" s="357" t="str">
        <f>IF(AND('MAPA DE RIESGOS'!$AP651="Baja",'MAPA DE RIESGOS'!$AR651="Catastrófico"),CONCATENATE("R",'MAPA DE RIESGOS'!$H651,"C",'MAPA DE RIESGOS'!$AF651),"")</f>
        <v/>
      </c>
      <c r="CJ137" s="357" t="str">
        <f>IF(AND('MAPA DE RIESGOS'!$AP652="Baja",'MAPA DE RIESGOS'!$AR652="Catastrófico"),CONCATENATE("R",'MAPA DE RIESGOS'!$H652,"C",'MAPA DE RIESGOS'!$AF652),"")</f>
        <v/>
      </c>
      <c r="CK137" s="357" t="str">
        <f>IF(AND('MAPA DE RIESGOS'!$AP653="Baja",'MAPA DE RIESGOS'!$AR653="Catastrófico"),CONCATENATE("R",'MAPA DE RIESGOS'!$H653,"C",'MAPA DE RIESGOS'!$AF653),"")</f>
        <v/>
      </c>
      <c r="CL137" s="357" t="str">
        <f>IF(AND('MAPA DE RIESGOS'!$AP654="Baja",'MAPA DE RIESGOS'!$AR654="Catastrófico"),CONCATENATE("R",'MAPA DE RIESGOS'!$H654,"C",'MAPA DE RIESGOS'!$AF654),"")</f>
        <v/>
      </c>
      <c r="CM137" s="357" t="str">
        <f>IF(AND('MAPA DE RIESGOS'!$AP655="Baja",'MAPA DE RIESGOS'!$AR655="Catastrófico"),CONCATENATE("R",'MAPA DE RIESGOS'!$H655,"C",'MAPA DE RIESGOS'!$AF655),"")</f>
        <v/>
      </c>
      <c r="CN137" s="357" t="str">
        <f>IF(AND('MAPA DE RIESGOS'!$AP656="Baja",'MAPA DE RIESGOS'!$AR656="Catastrófico"),CONCATENATE("R",'MAPA DE RIESGOS'!$H656,"C",'MAPA DE RIESGOS'!$AF656),"")</f>
        <v/>
      </c>
      <c r="CO137" s="357" t="str">
        <f>IF(AND('MAPA DE RIESGOS'!$AP657="Baja",'MAPA DE RIESGOS'!$AR657="Catastrófico"),CONCATENATE("R",'MAPA DE RIESGOS'!$H657,"C",'MAPA DE RIESGOS'!$AF657),"")</f>
        <v/>
      </c>
      <c r="CP137" s="357" t="str">
        <f>IF(AND('MAPA DE RIESGOS'!$AP658="Baja",'MAPA DE RIESGOS'!$AR658="Catastrófico"),CONCATENATE("R",'MAPA DE RIESGOS'!$H658,"C",'MAPA DE RIESGOS'!$AF658),"")</f>
        <v/>
      </c>
      <c r="CQ137" s="357" t="str">
        <f>IF(AND('MAPA DE RIESGOS'!$AP659="Baja",'MAPA DE RIESGOS'!$AR659="Catastrófico"),CONCATENATE("R",'MAPA DE RIESGOS'!$H659,"C",'MAPA DE RIESGOS'!$AF659),"")</f>
        <v/>
      </c>
      <c r="CR137" s="357" t="str">
        <f>IF(AND('MAPA DE RIESGOS'!$AP660="Baja",'MAPA DE RIESGOS'!$AR660="Catastrófico"),CONCATENATE("R",'MAPA DE RIESGOS'!$H660,"C",'MAPA DE RIESGOS'!$AF660),"")</f>
        <v/>
      </c>
      <c r="CS137" s="357" t="str">
        <f>IF(AND('MAPA DE RIESGOS'!$AP661="Baja",'MAPA DE RIESGOS'!$AR661="Catastrófico"),CONCATENATE("R",'MAPA DE RIESGOS'!$H661,"C",'MAPA DE RIESGOS'!$AF661),"")</f>
        <v/>
      </c>
      <c r="CT137" s="357" t="str">
        <f>IF(AND('MAPA DE RIESGOS'!$AP662="Baja",'MAPA DE RIESGOS'!$AR662="Catastrófico"),CONCATENATE("R",'MAPA DE RIESGOS'!$H662,"C",'MAPA DE RIESGOS'!$AF662),"")</f>
        <v/>
      </c>
      <c r="CU137" s="358" t="str">
        <f>IF(AND('MAPA DE RIESGOS'!$AP663="Baja",'MAPA DE RIESGOS'!$AR663="Catastrófico"),CONCATENATE("R",'MAPA DE RIESGOS'!$H663,"C",'MAPA DE RIESGOS'!$AF663),"")</f>
        <v/>
      </c>
      <c r="CV137" s="67"/>
      <c r="CW137" s="896"/>
      <c r="CX137" s="896"/>
      <c r="CY137" s="896"/>
      <c r="CZ137" s="896"/>
      <c r="DA137" s="896"/>
      <c r="DB137" s="896"/>
    </row>
    <row r="138" spans="2:106" ht="32.5" customHeight="1">
      <c r="B138" s="893"/>
      <c r="C138" s="893"/>
      <c r="D138" s="894"/>
      <c r="E138" s="882"/>
      <c r="F138" s="883"/>
      <c r="G138" s="883"/>
      <c r="H138" s="883"/>
      <c r="I138" s="884"/>
      <c r="J138" s="376" t="str">
        <f>IF(AND('MAPA DE RIESGOS'!$AP664="Baja",'MAPA DE RIESGOS'!$AR664="Leve"),CONCATENATE("R",'MAPA DE RIESGOS'!$H664,"C",'MAPA DE RIESGOS'!$AF664),"")</f>
        <v/>
      </c>
      <c r="K138" s="377" t="str">
        <f>IF(AND('MAPA DE RIESGOS'!$AP665="Baja",'MAPA DE RIESGOS'!$AR665="Leve"),CONCATENATE("R",'MAPA DE RIESGOS'!$H665,"C",'MAPA DE RIESGOS'!$AF665),"")</f>
        <v/>
      </c>
      <c r="L138" s="377" t="str">
        <f>IF(AND('MAPA DE RIESGOS'!$AP666="Baja",'MAPA DE RIESGOS'!$AR666="Leve"),CONCATENATE("R",'MAPA DE RIESGOS'!$H666,"C",'MAPA DE RIESGOS'!$AF666),"")</f>
        <v/>
      </c>
      <c r="M138" s="377" t="str">
        <f>IF(AND('MAPA DE RIESGOS'!$AP667="Baja",'MAPA DE RIESGOS'!$AR667="Leve"),CONCATENATE("R",'MAPA DE RIESGOS'!$H667,"C",'MAPA DE RIESGOS'!$AF667),"")</f>
        <v/>
      </c>
      <c r="N138" s="377" t="str">
        <f>IF(AND('MAPA DE RIESGOS'!$AP668="Baja",'MAPA DE RIESGOS'!$AR668="Leve"),CONCATENATE("R",'MAPA DE RIESGOS'!$H668,"C",'MAPA DE RIESGOS'!$AF668),"")</f>
        <v/>
      </c>
      <c r="O138" s="377" t="str">
        <f>IF(AND('MAPA DE RIESGOS'!$AP669="Baja",'MAPA DE RIESGOS'!$AR669="Leve"),CONCATENATE("R",'MAPA DE RIESGOS'!$H669,"C",'MAPA DE RIESGOS'!$AF669),"")</f>
        <v/>
      </c>
      <c r="P138" s="377" t="str">
        <f>IF(AND('MAPA DE RIESGOS'!$AP670="Baja",'MAPA DE RIESGOS'!$AR670="Leve"),CONCATENATE("R",'MAPA DE RIESGOS'!$H670,"C",'MAPA DE RIESGOS'!$AF670),"")</f>
        <v/>
      </c>
      <c r="Q138" s="377" t="str">
        <f>IF(AND('MAPA DE RIESGOS'!$AP671="Baja",'MAPA DE RIESGOS'!$AR671="Leve"),CONCATENATE("R",'MAPA DE RIESGOS'!$H671,"C",'MAPA DE RIESGOS'!$AF671),"")</f>
        <v/>
      </c>
      <c r="R138" s="377" t="str">
        <f>IF(AND('MAPA DE RIESGOS'!$AP672="Baja",'MAPA DE RIESGOS'!$AR672="Leve"),CONCATENATE("R",'MAPA DE RIESGOS'!$H672,"C",'MAPA DE RIESGOS'!$AF672),"")</f>
        <v/>
      </c>
      <c r="S138" s="377" t="str">
        <f>IF(AND('MAPA DE RIESGOS'!$AP673="Baja",'MAPA DE RIESGOS'!$AR673="Leve"),CONCATENATE("R",'MAPA DE RIESGOS'!$H673,"C",'MAPA DE RIESGOS'!$AF673),"")</f>
        <v/>
      </c>
      <c r="T138" s="377" t="str">
        <f>IF(AND('MAPA DE RIESGOS'!$AP674="Baja",'MAPA DE RIESGOS'!$AR674="Leve"),CONCATENATE("R",'MAPA DE RIESGOS'!$H674,"C",'MAPA DE RIESGOS'!$AF674),"")</f>
        <v/>
      </c>
      <c r="U138" s="377" t="str">
        <f>IF(AND('MAPA DE RIESGOS'!$AP675="Baja",'MAPA DE RIESGOS'!$AR675="Leve"),CONCATENATE("R",'MAPA DE RIESGOS'!$H675,"C",'MAPA DE RIESGOS'!$AF675),"")</f>
        <v/>
      </c>
      <c r="V138" s="377" t="str">
        <f>IF(AND('MAPA DE RIESGOS'!$AP676="Baja",'MAPA DE RIESGOS'!$AR676="Leve"),CONCATENATE("R",'MAPA DE RIESGOS'!$H676,"C",'MAPA DE RIESGOS'!$AF676),"")</f>
        <v/>
      </c>
      <c r="W138" s="377" t="str">
        <f>IF(AND('MAPA DE RIESGOS'!$AP677="Baja",'MAPA DE RIESGOS'!$AR677="Leve"),CONCATENATE("R",'MAPA DE RIESGOS'!$H677,"C",'MAPA DE RIESGOS'!$AF677),"")</f>
        <v/>
      </c>
      <c r="X138" s="377" t="str">
        <f>IF(AND('MAPA DE RIESGOS'!$AP678="Baja",'MAPA DE RIESGOS'!$AR678="Leve"),CONCATENATE("R",'MAPA DE RIESGOS'!$H678,"C",'MAPA DE RIESGOS'!$AF678),"")</f>
        <v/>
      </c>
      <c r="Y138" s="377" t="str">
        <f>IF(AND('MAPA DE RIESGOS'!$AP679="Baja",'MAPA DE RIESGOS'!$AR679="Leve"),CONCATENATE("R",'MAPA DE RIESGOS'!$H679,"C",'MAPA DE RIESGOS'!$AF679),"")</f>
        <v/>
      </c>
      <c r="Z138" s="377" t="str">
        <f>IF(AND('MAPA DE RIESGOS'!$AP680="Baja",'MAPA DE RIESGOS'!$AR680="Leve"),CONCATENATE("R",'MAPA DE RIESGOS'!$H680,"C",'MAPA DE RIESGOS'!$AF680),"")</f>
        <v/>
      </c>
      <c r="AA138" s="378" t="str">
        <f>IF(AND('MAPA DE RIESGOS'!$AP681="Baja",'MAPA DE RIESGOS'!$AR681="Leve"),CONCATENATE("R",'MAPA DE RIESGOS'!$H681,"C",'MAPA DE RIESGOS'!$AF681),"")</f>
        <v/>
      </c>
      <c r="AB138" s="367" t="str">
        <f>IF(AND('MAPA DE RIESGOS'!$AP664="Baja",'MAPA DE RIESGOS'!$AR664="Menor"),CONCATENATE("R",'MAPA DE RIESGOS'!$H664,"C",'MAPA DE RIESGOS'!$AF664),"")</f>
        <v/>
      </c>
      <c r="AC138" s="368" t="str">
        <f>IF(AND('MAPA DE RIESGOS'!$AP665="Baja",'MAPA DE RIESGOS'!$AR665="Menor"),CONCATENATE("R",'MAPA DE RIESGOS'!$H665,"C",'MAPA DE RIESGOS'!$AF665),"")</f>
        <v/>
      </c>
      <c r="AD138" s="368" t="str">
        <f>IF(AND('MAPA DE RIESGOS'!$AP666="Baja",'MAPA DE RIESGOS'!$AR666="Menor"),CONCATENATE("R",'MAPA DE RIESGOS'!$H666,"C",'MAPA DE RIESGOS'!$AF666),"")</f>
        <v/>
      </c>
      <c r="AE138" s="368" t="str">
        <f>IF(AND('MAPA DE RIESGOS'!$AP667="Baja",'MAPA DE RIESGOS'!$AR667="Menor"),CONCATENATE("R",'MAPA DE RIESGOS'!$H667,"C",'MAPA DE RIESGOS'!$AF667),"")</f>
        <v/>
      </c>
      <c r="AF138" s="368" t="str">
        <f>IF(AND('MAPA DE RIESGOS'!$AP668="Baja",'MAPA DE RIESGOS'!$AR668="Menor"),CONCATENATE("R",'MAPA DE RIESGOS'!$H668,"C",'MAPA DE RIESGOS'!$AF668),"")</f>
        <v/>
      </c>
      <c r="AG138" s="368" t="str">
        <f>IF(AND('MAPA DE RIESGOS'!$AP669="Baja",'MAPA DE RIESGOS'!$AR669="Menor"),CONCATENATE("R",'MAPA DE RIESGOS'!$H669,"C",'MAPA DE RIESGOS'!$AF669),"")</f>
        <v/>
      </c>
      <c r="AH138" s="368" t="str">
        <f>IF(AND('MAPA DE RIESGOS'!$AP670="Baja",'MAPA DE RIESGOS'!$AR670="Menor"),CONCATENATE("R",'MAPA DE RIESGOS'!$H670,"C",'MAPA DE RIESGOS'!$AF670),"")</f>
        <v/>
      </c>
      <c r="AI138" s="368" t="str">
        <f>IF(AND('MAPA DE RIESGOS'!$AP671="Baja",'MAPA DE RIESGOS'!$AR671="Menor"),CONCATENATE("R",'MAPA DE RIESGOS'!$H671,"C",'MAPA DE RIESGOS'!$AF671),"")</f>
        <v/>
      </c>
      <c r="AJ138" s="368" t="str">
        <f>IF(AND('MAPA DE RIESGOS'!$AP672="Baja",'MAPA DE RIESGOS'!$AR672="Menor"),CONCATENATE("R",'MAPA DE RIESGOS'!$H672,"C",'MAPA DE RIESGOS'!$AF672),"")</f>
        <v/>
      </c>
      <c r="AK138" s="368" t="str">
        <f>IF(AND('MAPA DE RIESGOS'!$AP673="Baja",'MAPA DE RIESGOS'!$AR673="Menor"),CONCATENATE("R",'MAPA DE RIESGOS'!$H673,"C",'MAPA DE RIESGOS'!$AF673),"")</f>
        <v/>
      </c>
      <c r="AL138" s="368" t="str">
        <f>IF(AND('MAPA DE RIESGOS'!$AP674="Baja",'MAPA DE RIESGOS'!$AR674="Menor"),CONCATENATE("R",'MAPA DE RIESGOS'!$H674,"C",'MAPA DE RIESGOS'!$AF674),"")</f>
        <v/>
      </c>
      <c r="AM138" s="368" t="str">
        <f>IF(AND('MAPA DE RIESGOS'!$AP675="Baja",'MAPA DE RIESGOS'!$AR675="Menor"),CONCATENATE("R",'MAPA DE RIESGOS'!$H675,"C",'MAPA DE RIESGOS'!$AF675),"")</f>
        <v/>
      </c>
      <c r="AN138" s="368" t="str">
        <f>IF(AND('MAPA DE RIESGOS'!$AP676="Baja",'MAPA DE RIESGOS'!$AR676="Menor"),CONCATENATE("R",'MAPA DE RIESGOS'!$H676,"C",'MAPA DE RIESGOS'!$AF676),"")</f>
        <v/>
      </c>
      <c r="AO138" s="368" t="str">
        <f>IF(AND('MAPA DE RIESGOS'!$AP677="Baja",'MAPA DE RIESGOS'!$AR677="Menor"),CONCATENATE("R",'MAPA DE RIESGOS'!$H677,"C",'MAPA DE RIESGOS'!$AF677),"")</f>
        <v/>
      </c>
      <c r="AP138" s="368" t="str">
        <f>IF(AND('MAPA DE RIESGOS'!$AP678="Baja",'MAPA DE RIESGOS'!$AR678="Menor"),CONCATENATE("R",'MAPA DE RIESGOS'!$H678,"C",'MAPA DE RIESGOS'!$AF678),"")</f>
        <v/>
      </c>
      <c r="AQ138" s="368" t="str">
        <f>IF(AND('MAPA DE RIESGOS'!$AP679="Baja",'MAPA DE RIESGOS'!$AR679="Menor"),CONCATENATE("R",'MAPA DE RIESGOS'!$H679,"C",'MAPA DE RIESGOS'!$AF679),"")</f>
        <v/>
      </c>
      <c r="AR138" s="368" t="str">
        <f>IF(AND('MAPA DE RIESGOS'!$AP680="Baja",'MAPA DE RIESGOS'!$AR680="Menor"),CONCATENATE("R",'MAPA DE RIESGOS'!$H680,"C",'MAPA DE RIESGOS'!$AF680),"")</f>
        <v/>
      </c>
      <c r="AS138" s="368" t="str">
        <f>IF(AND('MAPA DE RIESGOS'!$AP681="Baja",'MAPA DE RIESGOS'!$AR681="Menor"),CONCATENATE("R",'MAPA DE RIESGOS'!$H681,"C",'MAPA DE RIESGOS'!$AF681),"")</f>
        <v/>
      </c>
      <c r="AT138" s="367" t="str">
        <f>IF(AND('MAPA DE RIESGOS'!$AP664="Baja",'MAPA DE RIESGOS'!$AR664="Moderado"),CONCATENATE("R",'MAPA DE RIESGOS'!$H664,"C",'MAPA DE RIESGOS'!$AF664),"")</f>
        <v/>
      </c>
      <c r="AU138" s="368" t="str">
        <f>IF(AND('MAPA DE RIESGOS'!$AP665="Baja",'MAPA DE RIESGOS'!$AR665="Moderado"),CONCATENATE("R",'MAPA DE RIESGOS'!$H665,"C",'MAPA DE RIESGOS'!$AF665),"")</f>
        <v/>
      </c>
      <c r="AV138" s="368" t="str">
        <f>IF(AND('MAPA DE RIESGOS'!$AP666="Baja",'MAPA DE RIESGOS'!$AR666="Moderado"),CONCATENATE("R",'MAPA DE RIESGOS'!$H666,"C",'MAPA DE RIESGOS'!$AF666),"")</f>
        <v/>
      </c>
      <c r="AW138" s="368" t="str">
        <f>IF(AND('MAPA DE RIESGOS'!$AP667="Baja",'MAPA DE RIESGOS'!$AR667="Moderado"),CONCATENATE("R",'MAPA DE RIESGOS'!$H667,"C",'MAPA DE RIESGOS'!$AF667),"")</f>
        <v/>
      </c>
      <c r="AX138" s="368" t="str">
        <f>IF(AND('MAPA DE RIESGOS'!$AP668="Baja",'MAPA DE RIESGOS'!$AR668="Moderado"),CONCATENATE("R",'MAPA DE RIESGOS'!$H668,"C",'MAPA DE RIESGOS'!$AF668),"")</f>
        <v/>
      </c>
      <c r="AY138" s="368" t="str">
        <f>IF(AND('MAPA DE RIESGOS'!$AP669="Baja",'MAPA DE RIESGOS'!$AR669="Moderado"),CONCATENATE("R",'MAPA DE RIESGOS'!$H669,"C",'MAPA DE RIESGOS'!$AF669),"")</f>
        <v/>
      </c>
      <c r="AZ138" s="368" t="str">
        <f>IF(AND('MAPA DE RIESGOS'!$AP670="Baja",'MAPA DE RIESGOS'!$AR670="Moderado"),CONCATENATE("R",'MAPA DE RIESGOS'!$H670,"C",'MAPA DE RIESGOS'!$AF670),"")</f>
        <v/>
      </c>
      <c r="BA138" s="368" t="str">
        <f>IF(AND('MAPA DE RIESGOS'!$AP671="Baja",'MAPA DE RIESGOS'!$AR671="Moderado"),CONCATENATE("R",'MAPA DE RIESGOS'!$H671,"C",'MAPA DE RIESGOS'!$AF671),"")</f>
        <v/>
      </c>
      <c r="BB138" s="368" t="str">
        <f>IF(AND('MAPA DE RIESGOS'!$AP672="Baja",'MAPA DE RIESGOS'!$AR672="Moderado"),CONCATENATE("R",'MAPA DE RIESGOS'!$H672,"C",'MAPA DE RIESGOS'!$AF672),"")</f>
        <v/>
      </c>
      <c r="BC138" s="368" t="str">
        <f>IF(AND('MAPA DE RIESGOS'!$AP673="Baja",'MAPA DE RIESGOS'!$AR673="Moderado"),CONCATENATE("R",'MAPA DE RIESGOS'!$H673,"C",'MAPA DE RIESGOS'!$AF673),"")</f>
        <v/>
      </c>
      <c r="BD138" s="368" t="str">
        <f>IF(AND('MAPA DE RIESGOS'!$AP674="Baja",'MAPA DE RIESGOS'!$AR674="Moderado"),CONCATENATE("R",'MAPA DE RIESGOS'!$H674,"C",'MAPA DE RIESGOS'!$AF674),"")</f>
        <v/>
      </c>
      <c r="BE138" s="368" t="str">
        <f>IF(AND('MAPA DE RIESGOS'!$AP675="Baja",'MAPA DE RIESGOS'!$AR675="Moderado"),CONCATENATE("R",'MAPA DE RIESGOS'!$H675,"C",'MAPA DE RIESGOS'!$AF675),"")</f>
        <v/>
      </c>
      <c r="BF138" s="368" t="str">
        <f>IF(AND('MAPA DE RIESGOS'!$AP676="Baja",'MAPA DE RIESGOS'!$AR676="Moderado"),CONCATENATE("R",'MAPA DE RIESGOS'!$H676,"C",'MAPA DE RIESGOS'!$AF676),"")</f>
        <v/>
      </c>
      <c r="BG138" s="368" t="str">
        <f>IF(AND('MAPA DE RIESGOS'!$AP677="Baja",'MAPA DE RIESGOS'!$AR677="Moderado"),CONCATENATE("R",'MAPA DE RIESGOS'!$H677,"C",'MAPA DE RIESGOS'!$AF677),"")</f>
        <v/>
      </c>
      <c r="BH138" s="368" t="str">
        <f>IF(AND('MAPA DE RIESGOS'!$AP678="Baja",'MAPA DE RIESGOS'!$AR678="Moderado"),CONCATENATE("R",'MAPA DE RIESGOS'!$H678,"C",'MAPA DE RIESGOS'!$AF678),"")</f>
        <v/>
      </c>
      <c r="BI138" s="368" t="str">
        <f>IF(AND('MAPA DE RIESGOS'!$AP679="Baja",'MAPA DE RIESGOS'!$AR679="Moderado"),CONCATENATE("R",'MAPA DE RIESGOS'!$H679,"C",'MAPA DE RIESGOS'!$AF679),"")</f>
        <v/>
      </c>
      <c r="BJ138" s="368" t="str">
        <f>IF(AND('MAPA DE RIESGOS'!$AP680="Baja",'MAPA DE RIESGOS'!$AR680="Moderado"),CONCATENATE("R",'MAPA DE RIESGOS'!$H680,"C",'MAPA DE RIESGOS'!$AF680),"")</f>
        <v/>
      </c>
      <c r="BK138" s="369" t="str">
        <f>IF(AND('MAPA DE RIESGOS'!$AP681="Baja",'MAPA DE RIESGOS'!$AR681="Moderado"),CONCATENATE("R",'MAPA DE RIESGOS'!$H681,"C",'MAPA DE RIESGOS'!$AF681),"")</f>
        <v/>
      </c>
      <c r="BL138" s="355" t="str">
        <f>IF(AND('MAPA DE RIESGOS'!$AP664="Baja",'MAPA DE RIESGOS'!$AR664="Mayor"),CONCATENATE("R",'MAPA DE RIESGOS'!$H664,"C",'MAPA DE RIESGOS'!$AF664),"")</f>
        <v/>
      </c>
      <c r="BM138" s="355" t="str">
        <f>IF(AND('MAPA DE RIESGOS'!$AP665="Baja",'MAPA DE RIESGOS'!$AR665="Mayor"),CONCATENATE("R",'MAPA DE RIESGOS'!$H665,"C",'MAPA DE RIESGOS'!$AF665),"")</f>
        <v/>
      </c>
      <c r="BN138" s="355" t="str">
        <f>IF(AND('MAPA DE RIESGOS'!$AP666="Baja",'MAPA DE RIESGOS'!$AR666="Mayor"),CONCATENATE("R",'MAPA DE RIESGOS'!$H666,"C",'MAPA DE RIESGOS'!$AF666),"")</f>
        <v/>
      </c>
      <c r="BO138" s="355" t="str">
        <f>IF(AND('MAPA DE RIESGOS'!$AP667="Baja",'MAPA DE RIESGOS'!$AR667="Mayor"),CONCATENATE("R",'MAPA DE RIESGOS'!$H667,"C",'MAPA DE RIESGOS'!$AF667),"")</f>
        <v/>
      </c>
      <c r="BP138" s="355" t="str">
        <f>IF(AND('MAPA DE RIESGOS'!$AP668="Baja",'MAPA DE RIESGOS'!$AR668="Mayor"),CONCATENATE("R",'MAPA DE RIESGOS'!$H668,"C",'MAPA DE RIESGOS'!$AF668),"")</f>
        <v/>
      </c>
      <c r="BQ138" s="355" t="str">
        <f>IF(AND('MAPA DE RIESGOS'!$AP669="Baja",'MAPA DE RIESGOS'!$AR669="Mayor"),CONCATENATE("R",'MAPA DE RIESGOS'!$H669,"C",'MAPA DE RIESGOS'!$AF669),"")</f>
        <v/>
      </c>
      <c r="BR138" s="355" t="str">
        <f>IF(AND('MAPA DE RIESGOS'!$AP670="Baja",'MAPA DE RIESGOS'!$AR670="Mayor"),CONCATENATE("R",'MAPA DE RIESGOS'!$H670,"C",'MAPA DE RIESGOS'!$AF670),"")</f>
        <v/>
      </c>
      <c r="BS138" s="355" t="str">
        <f>IF(AND('MAPA DE RIESGOS'!$AP671="Baja",'MAPA DE RIESGOS'!$AR671="Mayor"),CONCATENATE("R",'MAPA DE RIESGOS'!$H671,"C",'MAPA DE RIESGOS'!$AF671),"")</f>
        <v/>
      </c>
      <c r="BT138" s="355" t="str">
        <f>IF(AND('MAPA DE RIESGOS'!$AP672="Baja",'MAPA DE RIESGOS'!$AR672="Mayor"),CONCATENATE("R",'MAPA DE RIESGOS'!$H672,"C",'MAPA DE RIESGOS'!$AF672),"")</f>
        <v/>
      </c>
      <c r="BU138" s="355" t="str">
        <f>IF(AND('MAPA DE RIESGOS'!$AP673="Baja",'MAPA DE RIESGOS'!$AR673="Mayor"),CONCATENATE("R",'MAPA DE RIESGOS'!$H673,"C",'MAPA DE RIESGOS'!$AF673),"")</f>
        <v/>
      </c>
      <c r="BV138" s="355" t="str">
        <f>IF(AND('MAPA DE RIESGOS'!$AP674="Baja",'MAPA DE RIESGOS'!$AR674="Mayor"),CONCATENATE("R",'MAPA DE RIESGOS'!$H674,"C",'MAPA DE RIESGOS'!$AF674),"")</f>
        <v/>
      </c>
      <c r="BW138" s="355" t="str">
        <f>IF(AND('MAPA DE RIESGOS'!$AP675="Baja",'MAPA DE RIESGOS'!$AR675="Mayor"),CONCATENATE("R",'MAPA DE RIESGOS'!$H675,"C",'MAPA DE RIESGOS'!$AF675),"")</f>
        <v/>
      </c>
      <c r="BX138" s="355" t="str">
        <f>IF(AND('MAPA DE RIESGOS'!$AP676="Baja",'MAPA DE RIESGOS'!$AR676="Mayor"),CONCATENATE("R",'MAPA DE RIESGOS'!$H676,"C",'MAPA DE RIESGOS'!$AF676),"")</f>
        <v/>
      </c>
      <c r="BY138" s="355" t="str">
        <f>IF(AND('MAPA DE RIESGOS'!$AP677="Baja",'MAPA DE RIESGOS'!$AR677="Mayor"),CONCATENATE("R",'MAPA DE RIESGOS'!$H677,"C",'MAPA DE RIESGOS'!$AF677),"")</f>
        <v/>
      </c>
      <c r="BZ138" s="355" t="str">
        <f>IF(AND('MAPA DE RIESGOS'!$AP678="Baja",'MAPA DE RIESGOS'!$AR678="Mayor"),CONCATENATE("R",'MAPA DE RIESGOS'!$H678,"C",'MAPA DE RIESGOS'!$AF678),"")</f>
        <v/>
      </c>
      <c r="CA138" s="355" t="str">
        <f>IF(AND('MAPA DE RIESGOS'!$AP679="Baja",'MAPA DE RIESGOS'!$AR679="Mayor"),CONCATENATE("R",'MAPA DE RIESGOS'!$H679,"C",'MAPA DE RIESGOS'!$AF679),"")</f>
        <v/>
      </c>
      <c r="CB138" s="355" t="str">
        <f>IF(AND('MAPA DE RIESGOS'!$AP680="Baja",'MAPA DE RIESGOS'!$AR680="Mayor"),CONCATENATE("R",'MAPA DE RIESGOS'!$H680,"C",'MAPA DE RIESGOS'!$AF680),"")</f>
        <v/>
      </c>
      <c r="CC138" s="356" t="str">
        <f>IF(AND('MAPA DE RIESGOS'!$AP681="Baja",'MAPA DE RIESGOS'!$AR681="Mayor"),CONCATENATE("R",'MAPA DE RIESGOS'!$H681,"C",'MAPA DE RIESGOS'!$AF681),"")</f>
        <v/>
      </c>
      <c r="CD138" s="357" t="str">
        <f>IF(AND('MAPA DE RIESGOS'!$AP664="Baja",'MAPA DE RIESGOS'!$AR664="Catastrófico"),CONCATENATE("R",'MAPA DE RIESGOS'!$H664,"C",'MAPA DE RIESGOS'!$AF664),"")</f>
        <v/>
      </c>
      <c r="CE138" s="357" t="str">
        <f>IF(AND('MAPA DE RIESGOS'!$AP665="Baja",'MAPA DE RIESGOS'!$AR665="Catastrófico"),CONCATENATE("R",'MAPA DE RIESGOS'!$H665,"C",'MAPA DE RIESGOS'!$AF665),"")</f>
        <v/>
      </c>
      <c r="CF138" s="357" t="str">
        <f>IF(AND('MAPA DE RIESGOS'!$AP666="Baja",'MAPA DE RIESGOS'!$AR666="Catastrófico"),CONCATENATE("R",'MAPA DE RIESGOS'!$H666,"C",'MAPA DE RIESGOS'!$AF666),"")</f>
        <v/>
      </c>
      <c r="CG138" s="357" t="str">
        <f>IF(AND('MAPA DE RIESGOS'!$AP667="Baja",'MAPA DE RIESGOS'!$AR667="Catastrófico"),CONCATENATE("R",'MAPA DE RIESGOS'!$H667,"C",'MAPA DE RIESGOS'!$AF667),"")</f>
        <v/>
      </c>
      <c r="CH138" s="357" t="str">
        <f>IF(AND('MAPA DE RIESGOS'!$AP668="Baja",'MAPA DE RIESGOS'!$AR668="Catastrófico"),CONCATENATE("R",'MAPA DE RIESGOS'!$H668,"C",'MAPA DE RIESGOS'!$AF668),"")</f>
        <v/>
      </c>
      <c r="CI138" s="357" t="str">
        <f>IF(AND('MAPA DE RIESGOS'!$AP669="Baja",'MAPA DE RIESGOS'!$AR669="Catastrófico"),CONCATENATE("R",'MAPA DE RIESGOS'!$H669,"C",'MAPA DE RIESGOS'!$AF669),"")</f>
        <v/>
      </c>
      <c r="CJ138" s="357" t="str">
        <f>IF(AND('MAPA DE RIESGOS'!$AP670="Baja",'MAPA DE RIESGOS'!$AR670="Catastrófico"),CONCATENATE("R",'MAPA DE RIESGOS'!$H670,"C",'MAPA DE RIESGOS'!$AF670),"")</f>
        <v/>
      </c>
      <c r="CK138" s="357" t="str">
        <f>IF(AND('MAPA DE RIESGOS'!$AP671="Baja",'MAPA DE RIESGOS'!$AR671="Catastrófico"),CONCATENATE("R",'MAPA DE RIESGOS'!$H671,"C",'MAPA DE RIESGOS'!$AF671),"")</f>
        <v/>
      </c>
      <c r="CL138" s="357" t="str">
        <f>IF(AND('MAPA DE RIESGOS'!$AP672="Baja",'MAPA DE RIESGOS'!$AR672="Catastrófico"),CONCATENATE("R",'MAPA DE RIESGOS'!$H672,"C",'MAPA DE RIESGOS'!$AF672),"")</f>
        <v/>
      </c>
      <c r="CM138" s="357" t="str">
        <f>IF(AND('MAPA DE RIESGOS'!$AP673="Baja",'MAPA DE RIESGOS'!$AR673="Catastrófico"),CONCATENATE("R",'MAPA DE RIESGOS'!$H673,"C",'MAPA DE RIESGOS'!$AF673),"")</f>
        <v/>
      </c>
      <c r="CN138" s="357" t="str">
        <f>IF(AND('MAPA DE RIESGOS'!$AP674="Baja",'MAPA DE RIESGOS'!$AR674="Catastrófico"),CONCATENATE("R",'MAPA DE RIESGOS'!$H674,"C",'MAPA DE RIESGOS'!$AF674),"")</f>
        <v/>
      </c>
      <c r="CO138" s="357" t="str">
        <f>IF(AND('MAPA DE RIESGOS'!$AP675="Baja",'MAPA DE RIESGOS'!$AR675="Catastrófico"),CONCATENATE("R",'MAPA DE RIESGOS'!$H675,"C",'MAPA DE RIESGOS'!$AF675),"")</f>
        <v/>
      </c>
      <c r="CP138" s="357" t="str">
        <f>IF(AND('MAPA DE RIESGOS'!$AP676="Baja",'MAPA DE RIESGOS'!$AR676="Catastrófico"),CONCATENATE("R",'MAPA DE RIESGOS'!$H676,"C",'MAPA DE RIESGOS'!$AF676),"")</f>
        <v/>
      </c>
      <c r="CQ138" s="357" t="str">
        <f>IF(AND('MAPA DE RIESGOS'!$AP677="Baja",'MAPA DE RIESGOS'!$AR677="Catastrófico"),CONCATENATE("R",'MAPA DE RIESGOS'!$H677,"C",'MAPA DE RIESGOS'!$AF677),"")</f>
        <v/>
      </c>
      <c r="CR138" s="357" t="str">
        <f>IF(AND('MAPA DE RIESGOS'!$AP678="Baja",'MAPA DE RIESGOS'!$AR678="Catastrófico"),CONCATENATE("R",'MAPA DE RIESGOS'!$H678,"C",'MAPA DE RIESGOS'!$AF678),"")</f>
        <v/>
      </c>
      <c r="CS138" s="357" t="str">
        <f>IF(AND('MAPA DE RIESGOS'!$AP679="Baja",'MAPA DE RIESGOS'!$AR679="Catastrófico"),CONCATENATE("R",'MAPA DE RIESGOS'!$H679,"C",'MAPA DE RIESGOS'!$AF679),"")</f>
        <v/>
      </c>
      <c r="CT138" s="357" t="str">
        <f>IF(AND('MAPA DE RIESGOS'!$AP680="Baja",'MAPA DE RIESGOS'!$AR680="Catastrófico"),CONCATENATE("R",'MAPA DE RIESGOS'!$H680,"C",'MAPA DE RIESGOS'!$AF680),"")</f>
        <v/>
      </c>
      <c r="CU138" s="358" t="str">
        <f>IF(AND('MAPA DE RIESGOS'!$AP681="Baja",'MAPA DE RIESGOS'!$AR681="Catastrófico"),CONCATENATE("R",'MAPA DE RIESGOS'!$H681,"C",'MAPA DE RIESGOS'!$AF681),"")</f>
        <v/>
      </c>
      <c r="CV138" s="67"/>
      <c r="CW138" s="896"/>
      <c r="CX138" s="896"/>
      <c r="CY138" s="896"/>
      <c r="CZ138" s="896"/>
      <c r="DA138" s="896"/>
      <c r="DB138" s="896"/>
    </row>
    <row r="139" spans="2:106" ht="32.5" customHeight="1">
      <c r="B139" s="893"/>
      <c r="C139" s="893"/>
      <c r="D139" s="894"/>
      <c r="E139" s="882"/>
      <c r="F139" s="883"/>
      <c r="G139" s="883"/>
      <c r="H139" s="883"/>
      <c r="I139" s="884"/>
      <c r="J139" s="376" t="str">
        <f>IF(AND('MAPA DE RIESGOS'!$AP682="Baja",'MAPA DE RIESGOS'!$AR682="Leve"),CONCATENATE("R",'MAPA DE RIESGOS'!$H682,"C",'MAPA DE RIESGOS'!$AF682),"")</f>
        <v/>
      </c>
      <c r="K139" s="377" t="str">
        <f>IF(AND('MAPA DE RIESGOS'!$AP683="Baja",'MAPA DE RIESGOS'!$AR683="Leve"),CONCATENATE("R",'MAPA DE RIESGOS'!$H683,"C",'MAPA DE RIESGOS'!$AF683),"")</f>
        <v/>
      </c>
      <c r="L139" s="377" t="str">
        <f>IF(AND('MAPA DE RIESGOS'!$AP684="Baja",'MAPA DE RIESGOS'!$AR684="Leve"),CONCATENATE("R",'MAPA DE RIESGOS'!$H684,"C",'MAPA DE RIESGOS'!$AF684),"")</f>
        <v/>
      </c>
      <c r="M139" s="377" t="str">
        <f>IF(AND('MAPA DE RIESGOS'!$AP685="Baja",'MAPA DE RIESGOS'!$AR685="Leve"),CONCATENATE("R",'MAPA DE RIESGOS'!$H685,"C",'MAPA DE RIESGOS'!$AF685),"")</f>
        <v/>
      </c>
      <c r="N139" s="377" t="str">
        <f>IF(AND('MAPA DE RIESGOS'!$AP686="Baja",'MAPA DE RIESGOS'!$AR686="Leve"),CONCATENATE("R",'MAPA DE RIESGOS'!$H686,"C",'MAPA DE RIESGOS'!$AF686),"")</f>
        <v/>
      </c>
      <c r="O139" s="377" t="str">
        <f>IF(AND('MAPA DE RIESGOS'!$AP687="Baja",'MAPA DE RIESGOS'!$AR687="Leve"),CONCATENATE("R",'MAPA DE RIESGOS'!$H687,"C",'MAPA DE RIESGOS'!$AF687),"")</f>
        <v/>
      </c>
      <c r="P139" s="377" t="str">
        <f>IF(AND('MAPA DE RIESGOS'!$AP688="Baja",'MAPA DE RIESGOS'!$AR688="Leve"),CONCATENATE("R",'MAPA DE RIESGOS'!$H688,"C",'MAPA DE RIESGOS'!$AF688),"")</f>
        <v/>
      </c>
      <c r="Q139" s="377" t="str">
        <f>IF(AND('MAPA DE RIESGOS'!$AP689="Baja",'MAPA DE RIESGOS'!$AR689="Leve"),CONCATENATE("R",'MAPA DE RIESGOS'!$H689,"C",'MAPA DE RIESGOS'!$AF689),"")</f>
        <v/>
      </c>
      <c r="R139" s="377" t="str">
        <f>IF(AND('MAPA DE RIESGOS'!$AP690="Baja",'MAPA DE RIESGOS'!$AR690="Leve"),CONCATENATE("R",'MAPA DE RIESGOS'!$H690,"C",'MAPA DE RIESGOS'!$AF690),"")</f>
        <v/>
      </c>
      <c r="S139" s="377" t="str">
        <f>IF(AND('MAPA DE RIESGOS'!$AP691="Baja",'MAPA DE RIESGOS'!$AR691="Leve"),CONCATENATE("R",'MAPA DE RIESGOS'!$H691,"C",'MAPA DE RIESGOS'!$AF691),"")</f>
        <v/>
      </c>
      <c r="T139" s="377" t="str">
        <f>IF(AND('MAPA DE RIESGOS'!$AP692="Baja",'MAPA DE RIESGOS'!$AR692="Leve"),CONCATENATE("R",'MAPA DE RIESGOS'!$H692,"C",'MAPA DE RIESGOS'!$AF692),"")</f>
        <v/>
      </c>
      <c r="U139" s="377" t="str">
        <f>IF(AND('MAPA DE RIESGOS'!$AP693="Baja",'MAPA DE RIESGOS'!$AR693="Leve"),CONCATENATE("R",'MAPA DE RIESGOS'!$H693,"C",'MAPA DE RIESGOS'!$AF693),"")</f>
        <v/>
      </c>
      <c r="V139" s="377" t="str">
        <f>IF(AND('MAPA DE RIESGOS'!$AP694="Baja",'MAPA DE RIESGOS'!$AR694="Leve"),CONCATENATE("R",'MAPA DE RIESGOS'!$H694,"C",'MAPA DE RIESGOS'!$AF694),"")</f>
        <v/>
      </c>
      <c r="W139" s="377" t="str">
        <f>IF(AND('MAPA DE RIESGOS'!$AP695="Baja",'MAPA DE RIESGOS'!$AR695="Leve"),CONCATENATE("R",'MAPA DE RIESGOS'!$H695,"C",'MAPA DE RIESGOS'!$AF695),"")</f>
        <v/>
      </c>
      <c r="X139" s="377" t="str">
        <f>IF(AND('MAPA DE RIESGOS'!$AP696="Baja",'MAPA DE RIESGOS'!$AR696="Leve"),CONCATENATE("R",'MAPA DE RIESGOS'!$H696,"C",'MAPA DE RIESGOS'!$AF696),"")</f>
        <v/>
      </c>
      <c r="Y139" s="377" t="str">
        <f>IF(AND('MAPA DE RIESGOS'!$AP697="Baja",'MAPA DE RIESGOS'!$AR697="Leve"),CONCATENATE("R",'MAPA DE RIESGOS'!$H697,"C",'MAPA DE RIESGOS'!$AF697),"")</f>
        <v/>
      </c>
      <c r="Z139" s="377" t="str">
        <f>IF(AND('MAPA DE RIESGOS'!$AP698="Baja",'MAPA DE RIESGOS'!$AR698="Leve"),CONCATENATE("R",'MAPA DE RIESGOS'!$H698,"C",'MAPA DE RIESGOS'!$AF698),"")</f>
        <v/>
      </c>
      <c r="AA139" s="378" t="str">
        <f>IF(AND('MAPA DE RIESGOS'!$AP699="Baja",'MAPA DE RIESGOS'!$AR699="Leve"),CONCATENATE("R",'MAPA DE RIESGOS'!$H699,"C",'MAPA DE RIESGOS'!$AF699),"")</f>
        <v/>
      </c>
      <c r="AB139" s="367" t="str">
        <f>IF(AND('MAPA DE RIESGOS'!$AP682="Baja",'MAPA DE RIESGOS'!$AR682="Menor"),CONCATENATE("R",'MAPA DE RIESGOS'!$H682,"C",'MAPA DE RIESGOS'!$AF682),"")</f>
        <v/>
      </c>
      <c r="AC139" s="368" t="str">
        <f>IF(AND('MAPA DE RIESGOS'!$AP683="Baja",'MAPA DE RIESGOS'!$AR683="Menor"),CONCATENATE("R",'MAPA DE RIESGOS'!$H683,"C",'MAPA DE RIESGOS'!$AF683),"")</f>
        <v/>
      </c>
      <c r="AD139" s="368" t="str">
        <f>IF(AND('MAPA DE RIESGOS'!$AP684="Baja",'MAPA DE RIESGOS'!$AR684="Menor"),CONCATENATE("R",'MAPA DE RIESGOS'!$H684,"C",'MAPA DE RIESGOS'!$AF684),"")</f>
        <v/>
      </c>
      <c r="AE139" s="368" t="str">
        <f>IF(AND('MAPA DE RIESGOS'!$AP685="Baja",'MAPA DE RIESGOS'!$AR685="Menor"),CONCATENATE("R",'MAPA DE RIESGOS'!$H685,"C",'MAPA DE RIESGOS'!$AF685),"")</f>
        <v/>
      </c>
      <c r="AF139" s="368" t="str">
        <f>IF(AND('MAPA DE RIESGOS'!$AP686="Baja",'MAPA DE RIESGOS'!$AR686="Menor"),CONCATENATE("R",'MAPA DE RIESGOS'!$H686,"C",'MAPA DE RIESGOS'!$AF686),"")</f>
        <v/>
      </c>
      <c r="AG139" s="368" t="str">
        <f>IF(AND('MAPA DE RIESGOS'!$AP687="Baja",'MAPA DE RIESGOS'!$AR687="Menor"),CONCATENATE("R",'MAPA DE RIESGOS'!$H687,"C",'MAPA DE RIESGOS'!$AF687),"")</f>
        <v/>
      </c>
      <c r="AH139" s="368" t="str">
        <f>IF(AND('MAPA DE RIESGOS'!$AP688="Baja",'MAPA DE RIESGOS'!$AR688="Menor"),CONCATENATE("R",'MAPA DE RIESGOS'!$H688,"C",'MAPA DE RIESGOS'!$AF688),"")</f>
        <v/>
      </c>
      <c r="AI139" s="368" t="str">
        <f>IF(AND('MAPA DE RIESGOS'!$AP689="Baja",'MAPA DE RIESGOS'!$AR689="Menor"),CONCATENATE("R",'MAPA DE RIESGOS'!$H689,"C",'MAPA DE RIESGOS'!$AF689),"")</f>
        <v/>
      </c>
      <c r="AJ139" s="368" t="str">
        <f>IF(AND('MAPA DE RIESGOS'!$AP690="Baja",'MAPA DE RIESGOS'!$AR690="Menor"),CONCATENATE("R",'MAPA DE RIESGOS'!$H690,"C",'MAPA DE RIESGOS'!$AF690),"")</f>
        <v/>
      </c>
      <c r="AK139" s="368" t="str">
        <f>IF(AND('MAPA DE RIESGOS'!$AP691="Baja",'MAPA DE RIESGOS'!$AR691="Menor"),CONCATENATE("R",'MAPA DE RIESGOS'!$H691,"C",'MAPA DE RIESGOS'!$AF691),"")</f>
        <v/>
      </c>
      <c r="AL139" s="368" t="str">
        <f>IF(AND('MAPA DE RIESGOS'!$AP692="Baja",'MAPA DE RIESGOS'!$AR692="Menor"),CONCATENATE("R",'MAPA DE RIESGOS'!$H692,"C",'MAPA DE RIESGOS'!$AF692),"")</f>
        <v/>
      </c>
      <c r="AM139" s="368" t="str">
        <f>IF(AND('MAPA DE RIESGOS'!$AP693="Baja",'MAPA DE RIESGOS'!$AR693="Menor"),CONCATENATE("R",'MAPA DE RIESGOS'!$H693,"C",'MAPA DE RIESGOS'!$AF693),"")</f>
        <v/>
      </c>
      <c r="AN139" s="368" t="str">
        <f>IF(AND('MAPA DE RIESGOS'!$AP694="Baja",'MAPA DE RIESGOS'!$AR694="Menor"),CONCATENATE("R",'MAPA DE RIESGOS'!$H694,"C",'MAPA DE RIESGOS'!$AF694),"")</f>
        <v/>
      </c>
      <c r="AO139" s="368" t="str">
        <f>IF(AND('MAPA DE RIESGOS'!$AP695="Baja",'MAPA DE RIESGOS'!$AR695="Menor"),CONCATENATE("R",'MAPA DE RIESGOS'!$H695,"C",'MAPA DE RIESGOS'!$AF695),"")</f>
        <v/>
      </c>
      <c r="AP139" s="368" t="str">
        <f>IF(AND('MAPA DE RIESGOS'!$AP696="Baja",'MAPA DE RIESGOS'!$AR696="Menor"),CONCATENATE("R",'MAPA DE RIESGOS'!$H696,"C",'MAPA DE RIESGOS'!$AF696),"")</f>
        <v/>
      </c>
      <c r="AQ139" s="368" t="str">
        <f>IF(AND('MAPA DE RIESGOS'!$AP697="Baja",'MAPA DE RIESGOS'!$AR697="Menor"),CONCATENATE("R",'MAPA DE RIESGOS'!$H697,"C",'MAPA DE RIESGOS'!$AF697),"")</f>
        <v/>
      </c>
      <c r="AR139" s="368" t="str">
        <f>IF(AND('MAPA DE RIESGOS'!$AP698="Baja",'MAPA DE RIESGOS'!$AR698="Menor"),CONCATENATE("R",'MAPA DE RIESGOS'!$H698,"C",'MAPA DE RIESGOS'!$AF698),"")</f>
        <v/>
      </c>
      <c r="AS139" s="368" t="str">
        <f>IF(AND('MAPA DE RIESGOS'!$AP699="Baja",'MAPA DE RIESGOS'!$AR699="Menor"),CONCATENATE("R",'MAPA DE RIESGOS'!$H699,"C",'MAPA DE RIESGOS'!$AF699),"")</f>
        <v/>
      </c>
      <c r="AT139" s="367" t="str">
        <f>IF(AND('MAPA DE RIESGOS'!$AP682="Baja",'MAPA DE RIESGOS'!$AR682="Moderado"),CONCATENATE("R",'MAPA DE RIESGOS'!$H682,"C",'MAPA DE RIESGOS'!$AF682),"")</f>
        <v/>
      </c>
      <c r="AU139" s="368" t="str">
        <f>IF(AND('MAPA DE RIESGOS'!$AP683="Baja",'MAPA DE RIESGOS'!$AR683="Moderado"),CONCATENATE("R",'MAPA DE RIESGOS'!$H683,"C",'MAPA DE RIESGOS'!$AF683),"")</f>
        <v/>
      </c>
      <c r="AV139" s="368" t="str">
        <f>IF(AND('MAPA DE RIESGOS'!$AP684="Baja",'MAPA DE RIESGOS'!$AR684="Moderado"),CONCATENATE("R",'MAPA DE RIESGOS'!$H684,"C",'MAPA DE RIESGOS'!$AF684),"")</f>
        <v/>
      </c>
      <c r="AW139" s="368" t="str">
        <f>IF(AND('MAPA DE RIESGOS'!$AP685="Baja",'MAPA DE RIESGOS'!$AR685="Moderado"),CONCATENATE("R",'MAPA DE RIESGOS'!$H685,"C",'MAPA DE RIESGOS'!$AF685),"")</f>
        <v/>
      </c>
      <c r="AX139" s="368" t="str">
        <f>IF(AND('MAPA DE RIESGOS'!$AP686="Baja",'MAPA DE RIESGOS'!$AR686="Moderado"),CONCATENATE("R",'MAPA DE RIESGOS'!$H686,"C",'MAPA DE RIESGOS'!$AF686),"")</f>
        <v/>
      </c>
      <c r="AY139" s="368" t="str">
        <f>IF(AND('MAPA DE RIESGOS'!$AP687="Baja",'MAPA DE RIESGOS'!$AR687="Moderado"),CONCATENATE("R",'MAPA DE RIESGOS'!$H687,"C",'MAPA DE RIESGOS'!$AF687),"")</f>
        <v/>
      </c>
      <c r="AZ139" s="368" t="str">
        <f>IF(AND('MAPA DE RIESGOS'!$AP688="Baja",'MAPA DE RIESGOS'!$AR688="Moderado"),CONCATENATE("R",'MAPA DE RIESGOS'!$H688,"C",'MAPA DE RIESGOS'!$AF688),"")</f>
        <v/>
      </c>
      <c r="BA139" s="368" t="str">
        <f>IF(AND('MAPA DE RIESGOS'!$AP689="Baja",'MAPA DE RIESGOS'!$AR689="Moderado"),CONCATENATE("R",'MAPA DE RIESGOS'!$H689,"C",'MAPA DE RIESGOS'!$AF689),"")</f>
        <v/>
      </c>
      <c r="BB139" s="368" t="str">
        <f>IF(AND('MAPA DE RIESGOS'!$AP690="Baja",'MAPA DE RIESGOS'!$AR690="Moderado"),CONCATENATE("R",'MAPA DE RIESGOS'!$H690,"C",'MAPA DE RIESGOS'!$AF690),"")</f>
        <v/>
      </c>
      <c r="BC139" s="368" t="str">
        <f>IF(AND('MAPA DE RIESGOS'!$AP691="Baja",'MAPA DE RIESGOS'!$AR691="Moderado"),CONCATENATE("R",'MAPA DE RIESGOS'!$H691,"C",'MAPA DE RIESGOS'!$AF691),"")</f>
        <v/>
      </c>
      <c r="BD139" s="368" t="str">
        <f>IF(AND('MAPA DE RIESGOS'!$AP692="Baja",'MAPA DE RIESGOS'!$AR692="Moderado"),CONCATENATE("R",'MAPA DE RIESGOS'!$H692,"C",'MAPA DE RIESGOS'!$AF692),"")</f>
        <v/>
      </c>
      <c r="BE139" s="368" t="str">
        <f>IF(AND('MAPA DE RIESGOS'!$AP693="Baja",'MAPA DE RIESGOS'!$AR693="Moderado"),CONCATENATE("R",'MAPA DE RIESGOS'!$H693,"C",'MAPA DE RIESGOS'!$AF693),"")</f>
        <v/>
      </c>
      <c r="BF139" s="368" t="str">
        <f>IF(AND('MAPA DE RIESGOS'!$AP694="Baja",'MAPA DE RIESGOS'!$AR694="Moderado"),CONCATENATE("R",'MAPA DE RIESGOS'!$H694,"C",'MAPA DE RIESGOS'!$AF694),"")</f>
        <v/>
      </c>
      <c r="BG139" s="368" t="str">
        <f>IF(AND('MAPA DE RIESGOS'!$AP695="Baja",'MAPA DE RIESGOS'!$AR695="Moderado"),CONCATENATE("R",'MAPA DE RIESGOS'!$H695,"C",'MAPA DE RIESGOS'!$AF695),"")</f>
        <v/>
      </c>
      <c r="BH139" s="368" t="str">
        <f>IF(AND('MAPA DE RIESGOS'!$AP696="Baja",'MAPA DE RIESGOS'!$AR696="Moderado"),CONCATENATE("R",'MAPA DE RIESGOS'!$H696,"C",'MAPA DE RIESGOS'!$AF696),"")</f>
        <v/>
      </c>
      <c r="BI139" s="368" t="str">
        <f>IF(AND('MAPA DE RIESGOS'!$AP697="Baja",'MAPA DE RIESGOS'!$AR697="Moderado"),CONCATENATE("R",'MAPA DE RIESGOS'!$H697,"C",'MAPA DE RIESGOS'!$AF697),"")</f>
        <v/>
      </c>
      <c r="BJ139" s="368" t="str">
        <f>IF(AND('MAPA DE RIESGOS'!$AP698="Baja",'MAPA DE RIESGOS'!$AR698="Moderado"),CONCATENATE("R",'MAPA DE RIESGOS'!$H698,"C",'MAPA DE RIESGOS'!$AF698),"")</f>
        <v/>
      </c>
      <c r="BK139" s="369" t="str">
        <f>IF(AND('MAPA DE RIESGOS'!$AP699="Baja",'MAPA DE RIESGOS'!$AR699="Moderado"),CONCATENATE("R",'MAPA DE RIESGOS'!$H699,"C",'MAPA DE RIESGOS'!$AF699),"")</f>
        <v/>
      </c>
      <c r="BL139" s="355" t="str">
        <f>IF(AND('MAPA DE RIESGOS'!$AP682="Baja",'MAPA DE RIESGOS'!$AR682="Mayor"),CONCATENATE("R",'MAPA DE RIESGOS'!$H682,"C",'MAPA DE RIESGOS'!$AF682),"")</f>
        <v/>
      </c>
      <c r="BM139" s="355" t="str">
        <f>IF(AND('MAPA DE RIESGOS'!$AP683="Baja",'MAPA DE RIESGOS'!$AR683="Mayor"),CONCATENATE("R",'MAPA DE RIESGOS'!$H683,"C",'MAPA DE RIESGOS'!$AF683),"")</f>
        <v/>
      </c>
      <c r="BN139" s="355" t="str">
        <f>IF(AND('MAPA DE RIESGOS'!$AP684="Baja",'MAPA DE RIESGOS'!$AR684="Mayor"),CONCATENATE("R",'MAPA DE RIESGOS'!$H684,"C",'MAPA DE RIESGOS'!$AF684),"")</f>
        <v/>
      </c>
      <c r="BO139" s="355" t="str">
        <f>IF(AND('MAPA DE RIESGOS'!$AP685="Baja",'MAPA DE RIESGOS'!$AR685="Mayor"),CONCATENATE("R",'MAPA DE RIESGOS'!$H685,"C",'MAPA DE RIESGOS'!$AF685),"")</f>
        <v/>
      </c>
      <c r="BP139" s="355" t="str">
        <f>IF(AND('MAPA DE RIESGOS'!$AP686="Baja",'MAPA DE RIESGOS'!$AR686="Mayor"),CONCATENATE("R",'MAPA DE RIESGOS'!$H686,"C",'MAPA DE RIESGOS'!$AF686),"")</f>
        <v/>
      </c>
      <c r="BQ139" s="355" t="str">
        <f>IF(AND('MAPA DE RIESGOS'!$AP687="Baja",'MAPA DE RIESGOS'!$AR687="Mayor"),CONCATENATE("R",'MAPA DE RIESGOS'!$H687,"C",'MAPA DE RIESGOS'!$AF687),"")</f>
        <v/>
      </c>
      <c r="BR139" s="355" t="str">
        <f>IF(AND('MAPA DE RIESGOS'!$AP688="Baja",'MAPA DE RIESGOS'!$AR688="Mayor"),CONCATENATE("R",'MAPA DE RIESGOS'!$H688,"C",'MAPA DE RIESGOS'!$AF688),"")</f>
        <v/>
      </c>
      <c r="BS139" s="355" t="str">
        <f>IF(AND('MAPA DE RIESGOS'!$AP689="Baja",'MAPA DE RIESGOS'!$AR689="Mayor"),CONCATENATE("R",'MAPA DE RIESGOS'!$H689,"C",'MAPA DE RIESGOS'!$AF689),"")</f>
        <v/>
      </c>
      <c r="BT139" s="355" t="str">
        <f>IF(AND('MAPA DE RIESGOS'!$AP690="Baja",'MAPA DE RIESGOS'!$AR690="Mayor"),CONCATENATE("R",'MAPA DE RIESGOS'!$H690,"C",'MAPA DE RIESGOS'!$AF690),"")</f>
        <v/>
      </c>
      <c r="BU139" s="355" t="str">
        <f>IF(AND('MAPA DE RIESGOS'!$AP691="Baja",'MAPA DE RIESGOS'!$AR691="Mayor"),CONCATENATE("R",'MAPA DE RIESGOS'!$H691,"C",'MAPA DE RIESGOS'!$AF691),"")</f>
        <v/>
      </c>
      <c r="BV139" s="355" t="str">
        <f>IF(AND('MAPA DE RIESGOS'!$AP692="Baja",'MAPA DE RIESGOS'!$AR692="Mayor"),CONCATENATE("R",'MAPA DE RIESGOS'!$H692,"C",'MAPA DE RIESGOS'!$AF692),"")</f>
        <v/>
      </c>
      <c r="BW139" s="355" t="str">
        <f>IF(AND('MAPA DE RIESGOS'!$AP693="Baja",'MAPA DE RIESGOS'!$AR693="Mayor"),CONCATENATE("R",'MAPA DE RIESGOS'!$H693,"C",'MAPA DE RIESGOS'!$AF693),"")</f>
        <v/>
      </c>
      <c r="BX139" s="355" t="str">
        <f>IF(AND('MAPA DE RIESGOS'!$AP694="Baja",'MAPA DE RIESGOS'!$AR694="Mayor"),CONCATENATE("R",'MAPA DE RIESGOS'!$H694,"C",'MAPA DE RIESGOS'!$AF694),"")</f>
        <v/>
      </c>
      <c r="BY139" s="355" t="str">
        <f>IF(AND('MAPA DE RIESGOS'!$AP695="Baja",'MAPA DE RIESGOS'!$AR695="Mayor"),CONCATENATE("R",'MAPA DE RIESGOS'!$H695,"C",'MAPA DE RIESGOS'!$AF695),"")</f>
        <v/>
      </c>
      <c r="BZ139" s="355" t="str">
        <f>IF(AND('MAPA DE RIESGOS'!$AP696="Baja",'MAPA DE RIESGOS'!$AR696="Mayor"),CONCATENATE("R",'MAPA DE RIESGOS'!$H696,"C",'MAPA DE RIESGOS'!$AF696),"")</f>
        <v/>
      </c>
      <c r="CA139" s="355" t="str">
        <f>IF(AND('MAPA DE RIESGOS'!$AP697="Baja",'MAPA DE RIESGOS'!$AR697="Mayor"),CONCATENATE("R",'MAPA DE RIESGOS'!$H697,"C",'MAPA DE RIESGOS'!$AF697),"")</f>
        <v/>
      </c>
      <c r="CB139" s="355" t="str">
        <f>IF(AND('MAPA DE RIESGOS'!$AP698="Baja",'MAPA DE RIESGOS'!$AR698="Mayor"),CONCATENATE("R",'MAPA DE RIESGOS'!$H698,"C",'MAPA DE RIESGOS'!$AF698),"")</f>
        <v/>
      </c>
      <c r="CC139" s="356" t="str">
        <f>IF(AND('MAPA DE RIESGOS'!$AP699="Baja",'MAPA DE RIESGOS'!$AR699="Mayor"),CONCATENATE("R",'MAPA DE RIESGOS'!$H699,"C",'MAPA DE RIESGOS'!$AF699),"")</f>
        <v/>
      </c>
      <c r="CD139" s="357" t="str">
        <f>IF(AND('MAPA DE RIESGOS'!$AP682="Baja",'MAPA DE RIESGOS'!$AR682="Catastrófico"),CONCATENATE("R",'MAPA DE RIESGOS'!$H682,"C",'MAPA DE RIESGOS'!$AF682),"")</f>
        <v/>
      </c>
      <c r="CE139" s="357" t="str">
        <f>IF(AND('MAPA DE RIESGOS'!$AP683="Baja",'MAPA DE RIESGOS'!$AR683="Catastrófico"),CONCATENATE("R",'MAPA DE RIESGOS'!$H683,"C",'MAPA DE RIESGOS'!$AF683),"")</f>
        <v/>
      </c>
      <c r="CF139" s="357" t="str">
        <f>IF(AND('MAPA DE RIESGOS'!$AP684="Baja",'MAPA DE RIESGOS'!$AR684="Catastrófico"),CONCATENATE("R",'MAPA DE RIESGOS'!$H684,"C",'MAPA DE RIESGOS'!$AF684),"")</f>
        <v/>
      </c>
      <c r="CG139" s="357" t="str">
        <f>IF(AND('MAPA DE RIESGOS'!$AP685="Baja",'MAPA DE RIESGOS'!$AR685="Catastrófico"),CONCATENATE("R",'MAPA DE RIESGOS'!$H685,"C",'MAPA DE RIESGOS'!$AF685),"")</f>
        <v/>
      </c>
      <c r="CH139" s="357" t="str">
        <f>IF(AND('MAPA DE RIESGOS'!$AP686="Baja",'MAPA DE RIESGOS'!$AR686="Catastrófico"),CONCATENATE("R",'MAPA DE RIESGOS'!$H686,"C",'MAPA DE RIESGOS'!$AF686),"")</f>
        <v/>
      </c>
      <c r="CI139" s="357" t="str">
        <f>IF(AND('MAPA DE RIESGOS'!$AP687="Baja",'MAPA DE RIESGOS'!$AR687="Catastrófico"),CONCATENATE("R",'MAPA DE RIESGOS'!$H687,"C",'MAPA DE RIESGOS'!$AF687),"")</f>
        <v/>
      </c>
      <c r="CJ139" s="357" t="str">
        <f>IF(AND('MAPA DE RIESGOS'!$AP688="Baja",'MAPA DE RIESGOS'!$AR688="Catastrófico"),CONCATENATE("R",'MAPA DE RIESGOS'!$H688,"C",'MAPA DE RIESGOS'!$AF688),"")</f>
        <v/>
      </c>
      <c r="CK139" s="357" t="str">
        <f>IF(AND('MAPA DE RIESGOS'!$AP689="Baja",'MAPA DE RIESGOS'!$AR689="Catastrófico"),CONCATENATE("R",'MAPA DE RIESGOS'!$H689,"C",'MAPA DE RIESGOS'!$AF689),"")</f>
        <v/>
      </c>
      <c r="CL139" s="357" t="str">
        <f>IF(AND('MAPA DE RIESGOS'!$AP690="Baja",'MAPA DE RIESGOS'!$AR690="Catastrófico"),CONCATENATE("R",'MAPA DE RIESGOS'!$H690,"C",'MAPA DE RIESGOS'!$AF690),"")</f>
        <v/>
      </c>
      <c r="CM139" s="357" t="str">
        <f>IF(AND('MAPA DE RIESGOS'!$AP691="Baja",'MAPA DE RIESGOS'!$AR691="Catastrófico"),CONCATENATE("R",'MAPA DE RIESGOS'!$H691,"C",'MAPA DE RIESGOS'!$AF691),"")</f>
        <v/>
      </c>
      <c r="CN139" s="357" t="str">
        <f>IF(AND('MAPA DE RIESGOS'!$AP692="Baja",'MAPA DE RIESGOS'!$AR692="Catastrófico"),CONCATENATE("R",'MAPA DE RIESGOS'!$H692,"C",'MAPA DE RIESGOS'!$AF692),"")</f>
        <v/>
      </c>
      <c r="CO139" s="357" t="str">
        <f>IF(AND('MAPA DE RIESGOS'!$AP693="Baja",'MAPA DE RIESGOS'!$AR693="Catastrófico"),CONCATENATE("R",'MAPA DE RIESGOS'!$H693,"C",'MAPA DE RIESGOS'!$AF693),"")</f>
        <v/>
      </c>
      <c r="CP139" s="357" t="str">
        <f>IF(AND('MAPA DE RIESGOS'!$AP694="Baja",'MAPA DE RIESGOS'!$AR694="Catastrófico"),CONCATENATE("R",'MAPA DE RIESGOS'!$H694,"C",'MAPA DE RIESGOS'!$AF694),"")</f>
        <v/>
      </c>
      <c r="CQ139" s="357" t="str">
        <f>IF(AND('MAPA DE RIESGOS'!$AP695="Baja",'MAPA DE RIESGOS'!$AR695="Catastrófico"),CONCATENATE("R",'MAPA DE RIESGOS'!$H695,"C",'MAPA DE RIESGOS'!$AF695),"")</f>
        <v/>
      </c>
      <c r="CR139" s="357" t="str">
        <f>IF(AND('MAPA DE RIESGOS'!$AP696="Baja",'MAPA DE RIESGOS'!$AR696="Catastrófico"),CONCATENATE("R",'MAPA DE RIESGOS'!$H696,"C",'MAPA DE RIESGOS'!$AF696),"")</f>
        <v/>
      </c>
      <c r="CS139" s="357" t="str">
        <f>IF(AND('MAPA DE RIESGOS'!$AP697="Baja",'MAPA DE RIESGOS'!$AR697="Catastrófico"),CONCATENATE("R",'MAPA DE RIESGOS'!$H697,"C",'MAPA DE RIESGOS'!$AF697),"")</f>
        <v/>
      </c>
      <c r="CT139" s="357" t="str">
        <f>IF(AND('MAPA DE RIESGOS'!$AP698="Baja",'MAPA DE RIESGOS'!$AR698="Catastrófico"),CONCATENATE("R",'MAPA DE RIESGOS'!$H698,"C",'MAPA DE RIESGOS'!$AF698),"")</f>
        <v/>
      </c>
      <c r="CU139" s="358" t="str">
        <f>IF(AND('MAPA DE RIESGOS'!$AP699="Baja",'MAPA DE RIESGOS'!$AR699="Catastrófico"),CONCATENATE("R",'MAPA DE RIESGOS'!$H699,"C",'MAPA DE RIESGOS'!$AF699),"")</f>
        <v/>
      </c>
      <c r="CV139" s="67"/>
      <c r="CW139" s="896"/>
      <c r="CX139" s="896"/>
      <c r="CY139" s="896"/>
      <c r="CZ139" s="896"/>
      <c r="DA139" s="896"/>
      <c r="DB139" s="896"/>
    </row>
    <row r="140" spans="2:106" ht="32.5" customHeight="1">
      <c r="B140" s="893"/>
      <c r="C140" s="893"/>
      <c r="D140" s="894"/>
      <c r="E140" s="882"/>
      <c r="F140" s="883"/>
      <c r="G140" s="883"/>
      <c r="H140" s="883"/>
      <c r="I140" s="884"/>
      <c r="J140" s="376" t="str">
        <f>IF(AND('MAPA DE RIESGOS'!$AP700="Baja",'MAPA DE RIESGOS'!$AR700="Leve"),CONCATENATE("R",'MAPA DE RIESGOS'!$H700,"C",'MAPA DE RIESGOS'!$AF700),"")</f>
        <v/>
      </c>
      <c r="K140" s="377" t="str">
        <f>IF(AND('MAPA DE RIESGOS'!$AP701="Baja",'MAPA DE RIESGOS'!$AR701="Leve"),CONCATENATE("R",'MAPA DE RIESGOS'!$H701,"C",'MAPA DE RIESGOS'!$AF701),"")</f>
        <v/>
      </c>
      <c r="L140" s="377" t="str">
        <f>IF(AND('MAPA DE RIESGOS'!$AP702="Baja",'MAPA DE RIESGOS'!$AR702="Leve"),CONCATENATE("R",'MAPA DE RIESGOS'!$H702,"C",'MAPA DE RIESGOS'!$AF702),"")</f>
        <v/>
      </c>
      <c r="M140" s="377" t="str">
        <f>IF(AND('MAPA DE RIESGOS'!$AP703="Baja",'MAPA DE RIESGOS'!$AR703="Leve"),CONCATENATE("R",'MAPA DE RIESGOS'!$H703,"C",'MAPA DE RIESGOS'!$AF703),"")</f>
        <v/>
      </c>
      <c r="N140" s="377" t="str">
        <f>IF(AND('MAPA DE RIESGOS'!$AP704="Baja",'MAPA DE RIESGOS'!$AR704="Leve"),CONCATENATE("R",'MAPA DE RIESGOS'!$H704,"C",'MAPA DE RIESGOS'!$AF704),"")</f>
        <v/>
      </c>
      <c r="O140" s="377" t="str">
        <f>IF(AND('MAPA DE RIESGOS'!$AP705="Baja",'MAPA DE RIESGOS'!$AR705="Leve"),CONCATENATE("R",'MAPA DE RIESGOS'!$H705,"C",'MAPA DE RIESGOS'!$AF705),"")</f>
        <v/>
      </c>
      <c r="P140" s="377" t="str">
        <f>IF(AND('MAPA DE RIESGOS'!$AP706="Baja",'MAPA DE RIESGOS'!$AR706="Leve"),CONCATENATE("R",'MAPA DE RIESGOS'!$H706,"C",'MAPA DE RIESGOS'!$AF706),"")</f>
        <v/>
      </c>
      <c r="Q140" s="377" t="str">
        <f>IF(AND('MAPA DE RIESGOS'!$AP707="Baja",'MAPA DE RIESGOS'!$AR707="Leve"),CONCATENATE("R",'MAPA DE RIESGOS'!$H707,"C",'MAPA DE RIESGOS'!$AF707),"")</f>
        <v/>
      </c>
      <c r="R140" s="377" t="str">
        <f>IF(AND('MAPA DE RIESGOS'!$AP708="Baja",'MAPA DE RIESGOS'!$AR708="Leve"),CONCATENATE("R",'MAPA DE RIESGOS'!$H708,"C",'MAPA DE RIESGOS'!$AF708),"")</f>
        <v/>
      </c>
      <c r="S140" s="377" t="str">
        <f>IF(AND('MAPA DE RIESGOS'!$AP709="Baja",'MAPA DE RIESGOS'!$AR709="Leve"),CONCATENATE("R",'MAPA DE RIESGOS'!$H709,"C",'MAPA DE RIESGOS'!$AF709),"")</f>
        <v/>
      </c>
      <c r="T140" s="377" t="str">
        <f>IF(AND('MAPA DE RIESGOS'!$AP710="Baja",'MAPA DE RIESGOS'!$AR710="Leve"),CONCATENATE("R",'MAPA DE RIESGOS'!$H710,"C",'MAPA DE RIESGOS'!$AF710),"")</f>
        <v/>
      </c>
      <c r="U140" s="377" t="str">
        <f>IF(AND('MAPA DE RIESGOS'!$AP711="Baja",'MAPA DE RIESGOS'!$AR711="Leve"),CONCATENATE("R",'MAPA DE RIESGOS'!$H711,"C",'MAPA DE RIESGOS'!$AF711),"")</f>
        <v/>
      </c>
      <c r="V140" s="377" t="str">
        <f>IF(AND('MAPA DE RIESGOS'!$AP712="Baja",'MAPA DE RIESGOS'!$AR712="Leve"),CONCATENATE("R",'MAPA DE RIESGOS'!$H712,"C",'MAPA DE RIESGOS'!$AF712),"")</f>
        <v/>
      </c>
      <c r="W140" s="377" t="str">
        <f>IF(AND('MAPA DE RIESGOS'!$AP713="Baja",'MAPA DE RIESGOS'!$AR713="Leve"),CONCATENATE("R",'MAPA DE RIESGOS'!$H713,"C",'MAPA DE RIESGOS'!$AF713),"")</f>
        <v/>
      </c>
      <c r="X140" s="377" t="str">
        <f>IF(AND('MAPA DE RIESGOS'!$AP714="Baja",'MAPA DE RIESGOS'!$AR714="Leve"),CONCATENATE("R",'MAPA DE RIESGOS'!$H714,"C",'MAPA DE RIESGOS'!$AF714),"")</f>
        <v/>
      </c>
      <c r="Y140" s="377" t="str">
        <f>IF(AND('MAPA DE RIESGOS'!$AP715="Baja",'MAPA DE RIESGOS'!$AR715="Leve"),CONCATENATE("R",'MAPA DE RIESGOS'!$H715,"C",'MAPA DE RIESGOS'!$AF715),"")</f>
        <v/>
      </c>
      <c r="Z140" s="377" t="str">
        <f>IF(AND('MAPA DE RIESGOS'!$AP716="Baja",'MAPA DE RIESGOS'!$AR716="Leve"),CONCATENATE("R",'MAPA DE RIESGOS'!$H716,"C",'MAPA DE RIESGOS'!$AF716),"")</f>
        <v/>
      </c>
      <c r="AA140" s="378" t="str">
        <f>IF(AND('MAPA DE RIESGOS'!$AP717="Baja",'MAPA DE RIESGOS'!$AR717="Leve"),CONCATENATE("R",'MAPA DE RIESGOS'!$H717,"C",'MAPA DE RIESGOS'!$AF717),"")</f>
        <v/>
      </c>
      <c r="AB140" s="367" t="str">
        <f>IF(AND('MAPA DE RIESGOS'!$AP700="Baja",'MAPA DE RIESGOS'!$AR700="Menor"),CONCATENATE("R",'MAPA DE RIESGOS'!$H700,"C",'MAPA DE RIESGOS'!$AF700),"")</f>
        <v/>
      </c>
      <c r="AC140" s="368" t="str">
        <f>IF(AND('MAPA DE RIESGOS'!$AP701="Baja",'MAPA DE RIESGOS'!$AR701="Menor"),CONCATENATE("R",'MAPA DE RIESGOS'!$H701,"C",'MAPA DE RIESGOS'!$AF701),"")</f>
        <v/>
      </c>
      <c r="AD140" s="368" t="str">
        <f>IF(AND('MAPA DE RIESGOS'!$AP702="Baja",'MAPA DE RIESGOS'!$AR702="Menor"),CONCATENATE("R",'MAPA DE RIESGOS'!$H702,"C",'MAPA DE RIESGOS'!$AF702),"")</f>
        <v/>
      </c>
      <c r="AE140" s="368" t="str">
        <f>IF(AND('MAPA DE RIESGOS'!$AP703="Baja",'MAPA DE RIESGOS'!$AR703="Menor"),CONCATENATE("R",'MAPA DE RIESGOS'!$H703,"C",'MAPA DE RIESGOS'!$AF703),"")</f>
        <v/>
      </c>
      <c r="AF140" s="368" t="str">
        <f>IF(AND('MAPA DE RIESGOS'!$AP704="Baja",'MAPA DE RIESGOS'!$AR704="Menor"),CONCATENATE("R",'MAPA DE RIESGOS'!$H704,"C",'MAPA DE RIESGOS'!$AF704),"")</f>
        <v/>
      </c>
      <c r="AG140" s="368" t="str">
        <f>IF(AND('MAPA DE RIESGOS'!$AP705="Baja",'MAPA DE RIESGOS'!$AR705="Menor"),CONCATENATE("R",'MAPA DE RIESGOS'!$H705,"C",'MAPA DE RIESGOS'!$AF705),"")</f>
        <v/>
      </c>
      <c r="AH140" s="368" t="str">
        <f>IF(AND('MAPA DE RIESGOS'!$AP706="Baja",'MAPA DE RIESGOS'!$AR706="Menor"),CONCATENATE("R",'MAPA DE RIESGOS'!$H706,"C",'MAPA DE RIESGOS'!$AF706),"")</f>
        <v/>
      </c>
      <c r="AI140" s="368" t="str">
        <f>IF(AND('MAPA DE RIESGOS'!$AP707="Baja",'MAPA DE RIESGOS'!$AR707="Menor"),CONCATENATE("R",'MAPA DE RIESGOS'!$H707,"C",'MAPA DE RIESGOS'!$AF707),"")</f>
        <v/>
      </c>
      <c r="AJ140" s="368" t="str">
        <f>IF(AND('MAPA DE RIESGOS'!$AP708="Baja",'MAPA DE RIESGOS'!$AR708="Menor"),CONCATENATE("R",'MAPA DE RIESGOS'!$H708,"C",'MAPA DE RIESGOS'!$AF708),"")</f>
        <v/>
      </c>
      <c r="AK140" s="368" t="str">
        <f>IF(AND('MAPA DE RIESGOS'!$AP709="Baja",'MAPA DE RIESGOS'!$AR709="Menor"),CONCATENATE("R",'MAPA DE RIESGOS'!$H709,"C",'MAPA DE RIESGOS'!$AF709),"")</f>
        <v/>
      </c>
      <c r="AL140" s="368" t="str">
        <f>IF(AND('MAPA DE RIESGOS'!$AP710="Baja",'MAPA DE RIESGOS'!$AR710="Menor"),CONCATENATE("R",'MAPA DE RIESGOS'!$H710,"C",'MAPA DE RIESGOS'!$AF710),"")</f>
        <v/>
      </c>
      <c r="AM140" s="368" t="str">
        <f>IF(AND('MAPA DE RIESGOS'!$AP711="Baja",'MAPA DE RIESGOS'!$AR711="Menor"),CONCATENATE("R",'MAPA DE RIESGOS'!$H711,"C",'MAPA DE RIESGOS'!$AF711),"")</f>
        <v/>
      </c>
      <c r="AN140" s="368" t="str">
        <f>IF(AND('MAPA DE RIESGOS'!$AP712="Baja",'MAPA DE RIESGOS'!$AR712="Menor"),CONCATENATE("R",'MAPA DE RIESGOS'!$H712,"C",'MAPA DE RIESGOS'!$AF712),"")</f>
        <v/>
      </c>
      <c r="AO140" s="368" t="str">
        <f>IF(AND('MAPA DE RIESGOS'!$AP713="Baja",'MAPA DE RIESGOS'!$AR713="Menor"),CONCATENATE("R",'MAPA DE RIESGOS'!$H713,"C",'MAPA DE RIESGOS'!$AF713),"")</f>
        <v/>
      </c>
      <c r="AP140" s="368" t="str">
        <f>IF(AND('MAPA DE RIESGOS'!$AP714="Baja",'MAPA DE RIESGOS'!$AR714="Menor"),CONCATENATE("R",'MAPA DE RIESGOS'!$H714,"C",'MAPA DE RIESGOS'!$AF714),"")</f>
        <v/>
      </c>
      <c r="AQ140" s="368" t="str">
        <f>IF(AND('MAPA DE RIESGOS'!$AP715="Baja",'MAPA DE RIESGOS'!$AR715="Menor"),CONCATENATE("R",'MAPA DE RIESGOS'!$H715,"C",'MAPA DE RIESGOS'!$AF715),"")</f>
        <v/>
      </c>
      <c r="AR140" s="368" t="str">
        <f>IF(AND('MAPA DE RIESGOS'!$AP716="Baja",'MAPA DE RIESGOS'!$AR716="Menor"),CONCATENATE("R",'MAPA DE RIESGOS'!$H716,"C",'MAPA DE RIESGOS'!$AF716),"")</f>
        <v/>
      </c>
      <c r="AS140" s="368" t="str">
        <f>IF(AND('MAPA DE RIESGOS'!$AP717="Baja",'MAPA DE RIESGOS'!$AR717="Menor"),CONCATENATE("R",'MAPA DE RIESGOS'!$H717,"C",'MAPA DE RIESGOS'!$AF717),"")</f>
        <v/>
      </c>
      <c r="AT140" s="367" t="str">
        <f>IF(AND('MAPA DE RIESGOS'!$AP700="Baja",'MAPA DE RIESGOS'!$AR700="Moderado"),CONCATENATE("R",'MAPA DE RIESGOS'!$H700,"C",'MAPA DE RIESGOS'!$AF700),"")</f>
        <v/>
      </c>
      <c r="AU140" s="368" t="str">
        <f>IF(AND('MAPA DE RIESGOS'!$AP701="Baja",'MAPA DE RIESGOS'!$AR701="Moderado"),CONCATENATE("R",'MAPA DE RIESGOS'!$H701,"C",'MAPA DE RIESGOS'!$AF701),"")</f>
        <v/>
      </c>
      <c r="AV140" s="368" t="str">
        <f>IF(AND('MAPA DE RIESGOS'!$AP702="Baja",'MAPA DE RIESGOS'!$AR702="Moderado"),CONCATENATE("R",'MAPA DE RIESGOS'!$H702,"C",'MAPA DE RIESGOS'!$AF702),"")</f>
        <v/>
      </c>
      <c r="AW140" s="368" t="str">
        <f>IF(AND('MAPA DE RIESGOS'!$AP703="Baja",'MAPA DE RIESGOS'!$AR703="Moderado"),CONCATENATE("R",'MAPA DE RIESGOS'!$H703,"C",'MAPA DE RIESGOS'!$AF703),"")</f>
        <v/>
      </c>
      <c r="AX140" s="368" t="str">
        <f>IF(AND('MAPA DE RIESGOS'!$AP704="Baja",'MAPA DE RIESGOS'!$AR704="Moderado"),CONCATENATE("R",'MAPA DE RIESGOS'!$H704,"C",'MAPA DE RIESGOS'!$AF704),"")</f>
        <v/>
      </c>
      <c r="AY140" s="368" t="str">
        <f>IF(AND('MAPA DE RIESGOS'!$AP705="Baja",'MAPA DE RIESGOS'!$AR705="Moderado"),CONCATENATE("R",'MAPA DE RIESGOS'!$H705,"C",'MAPA DE RIESGOS'!$AF705),"")</f>
        <v/>
      </c>
      <c r="AZ140" s="368" t="str">
        <f>IF(AND('MAPA DE RIESGOS'!$AP706="Baja",'MAPA DE RIESGOS'!$AR706="Moderado"),CONCATENATE("R",'MAPA DE RIESGOS'!$H706,"C",'MAPA DE RIESGOS'!$AF706),"")</f>
        <v/>
      </c>
      <c r="BA140" s="368" t="str">
        <f>IF(AND('MAPA DE RIESGOS'!$AP707="Baja",'MAPA DE RIESGOS'!$AR707="Moderado"),CONCATENATE("R",'MAPA DE RIESGOS'!$H707,"C",'MAPA DE RIESGOS'!$AF707),"")</f>
        <v/>
      </c>
      <c r="BB140" s="368" t="str">
        <f>IF(AND('MAPA DE RIESGOS'!$AP708="Baja",'MAPA DE RIESGOS'!$AR708="Moderado"),CONCATENATE("R",'MAPA DE RIESGOS'!$H708,"C",'MAPA DE RIESGOS'!$AF708),"")</f>
        <v/>
      </c>
      <c r="BC140" s="368" t="str">
        <f>IF(AND('MAPA DE RIESGOS'!$AP709="Baja",'MAPA DE RIESGOS'!$AR709="Moderado"),CONCATENATE("R",'MAPA DE RIESGOS'!$H709,"C",'MAPA DE RIESGOS'!$AF709),"")</f>
        <v/>
      </c>
      <c r="BD140" s="368" t="str">
        <f>IF(AND('MAPA DE RIESGOS'!$AP710="Baja",'MAPA DE RIESGOS'!$AR710="Moderado"),CONCATENATE("R",'MAPA DE RIESGOS'!$H710,"C",'MAPA DE RIESGOS'!$AF710),"")</f>
        <v/>
      </c>
      <c r="BE140" s="368" t="str">
        <f>IF(AND('MAPA DE RIESGOS'!$AP711="Baja",'MAPA DE RIESGOS'!$AR711="Moderado"),CONCATENATE("R",'MAPA DE RIESGOS'!$H711,"C",'MAPA DE RIESGOS'!$AF711),"")</f>
        <v/>
      </c>
      <c r="BF140" s="368" t="str">
        <f>IF(AND('MAPA DE RIESGOS'!$AP712="Baja",'MAPA DE RIESGOS'!$AR712="Moderado"),CONCATENATE("R",'MAPA DE RIESGOS'!$H712,"C",'MAPA DE RIESGOS'!$AF712),"")</f>
        <v/>
      </c>
      <c r="BG140" s="368" t="str">
        <f>IF(AND('MAPA DE RIESGOS'!$AP713="Baja",'MAPA DE RIESGOS'!$AR713="Moderado"),CONCATENATE("R",'MAPA DE RIESGOS'!$H713,"C",'MAPA DE RIESGOS'!$AF713),"")</f>
        <v/>
      </c>
      <c r="BH140" s="368" t="str">
        <f>IF(AND('MAPA DE RIESGOS'!$AP714="Baja",'MAPA DE RIESGOS'!$AR714="Moderado"),CONCATENATE("R",'MAPA DE RIESGOS'!$H714,"C",'MAPA DE RIESGOS'!$AF714),"")</f>
        <v/>
      </c>
      <c r="BI140" s="368" t="str">
        <f>IF(AND('MAPA DE RIESGOS'!$AP715="Baja",'MAPA DE RIESGOS'!$AR715="Moderado"),CONCATENATE("R",'MAPA DE RIESGOS'!$H715,"C",'MAPA DE RIESGOS'!$AF715),"")</f>
        <v/>
      </c>
      <c r="BJ140" s="368" t="str">
        <f>IF(AND('MAPA DE RIESGOS'!$AP716="Baja",'MAPA DE RIESGOS'!$AR716="Moderado"),CONCATENATE("R",'MAPA DE RIESGOS'!$H716,"C",'MAPA DE RIESGOS'!$AF716),"")</f>
        <v/>
      </c>
      <c r="BK140" s="369" t="str">
        <f>IF(AND('MAPA DE RIESGOS'!$AP717="Baja",'MAPA DE RIESGOS'!$AR717="Moderado"),CONCATENATE("R",'MAPA DE RIESGOS'!$H717,"C",'MAPA DE RIESGOS'!$AF717),"")</f>
        <v/>
      </c>
      <c r="BL140" s="355" t="str">
        <f>IF(AND('MAPA DE RIESGOS'!$AP700="Baja",'MAPA DE RIESGOS'!$AR700="Mayor"),CONCATENATE("R",'MAPA DE RIESGOS'!$H700,"C",'MAPA DE RIESGOS'!$AF700),"")</f>
        <v/>
      </c>
      <c r="BM140" s="355" t="str">
        <f>IF(AND('MAPA DE RIESGOS'!$AP701="Baja",'MAPA DE RIESGOS'!$AR701="Mayor"),CONCATENATE("R",'MAPA DE RIESGOS'!$H701,"C",'MAPA DE RIESGOS'!$AF701),"")</f>
        <v/>
      </c>
      <c r="BN140" s="355" t="str">
        <f>IF(AND('MAPA DE RIESGOS'!$AP702="Baja",'MAPA DE RIESGOS'!$AR702="Mayor"),CONCATENATE("R",'MAPA DE RIESGOS'!$H702,"C",'MAPA DE RIESGOS'!$AF702),"")</f>
        <v/>
      </c>
      <c r="BO140" s="355" t="str">
        <f>IF(AND('MAPA DE RIESGOS'!$AP703="Baja",'MAPA DE RIESGOS'!$AR703="Mayor"),CONCATENATE("R",'MAPA DE RIESGOS'!$H703,"C",'MAPA DE RIESGOS'!$AF703),"")</f>
        <v/>
      </c>
      <c r="BP140" s="355" t="str">
        <f>IF(AND('MAPA DE RIESGOS'!$AP704="Baja",'MAPA DE RIESGOS'!$AR704="Mayor"),CONCATENATE("R",'MAPA DE RIESGOS'!$H704,"C",'MAPA DE RIESGOS'!$AF704),"")</f>
        <v/>
      </c>
      <c r="BQ140" s="355" t="str">
        <f>IF(AND('MAPA DE RIESGOS'!$AP705="Baja",'MAPA DE RIESGOS'!$AR705="Mayor"),CONCATENATE("R",'MAPA DE RIESGOS'!$H705,"C",'MAPA DE RIESGOS'!$AF705),"")</f>
        <v/>
      </c>
      <c r="BR140" s="355" t="str">
        <f>IF(AND('MAPA DE RIESGOS'!$AP706="Baja",'MAPA DE RIESGOS'!$AR706="Mayor"),CONCATENATE("R",'MAPA DE RIESGOS'!$H706,"C",'MAPA DE RIESGOS'!$AF706),"")</f>
        <v/>
      </c>
      <c r="BS140" s="355" t="str">
        <f>IF(AND('MAPA DE RIESGOS'!$AP707="Baja",'MAPA DE RIESGOS'!$AR707="Mayor"),CONCATENATE("R",'MAPA DE RIESGOS'!$H707,"C",'MAPA DE RIESGOS'!$AF707),"")</f>
        <v/>
      </c>
      <c r="BT140" s="355" t="str">
        <f>IF(AND('MAPA DE RIESGOS'!$AP708="Baja",'MAPA DE RIESGOS'!$AR708="Mayor"),CONCATENATE("R",'MAPA DE RIESGOS'!$H708,"C",'MAPA DE RIESGOS'!$AF708),"")</f>
        <v/>
      </c>
      <c r="BU140" s="355" t="str">
        <f>IF(AND('MAPA DE RIESGOS'!$AP709="Baja",'MAPA DE RIESGOS'!$AR709="Mayor"),CONCATENATE("R",'MAPA DE RIESGOS'!$H709,"C",'MAPA DE RIESGOS'!$AF709),"")</f>
        <v/>
      </c>
      <c r="BV140" s="355" t="str">
        <f>IF(AND('MAPA DE RIESGOS'!$AP710="Baja",'MAPA DE RIESGOS'!$AR710="Mayor"),CONCATENATE("R",'MAPA DE RIESGOS'!$H710,"C",'MAPA DE RIESGOS'!$AF710),"")</f>
        <v/>
      </c>
      <c r="BW140" s="355" t="str">
        <f>IF(AND('MAPA DE RIESGOS'!$AP711="Baja",'MAPA DE RIESGOS'!$AR711="Mayor"),CONCATENATE("R",'MAPA DE RIESGOS'!$H711,"C",'MAPA DE RIESGOS'!$AF711),"")</f>
        <v/>
      </c>
      <c r="BX140" s="355" t="str">
        <f>IF(AND('MAPA DE RIESGOS'!$AP712="Baja",'MAPA DE RIESGOS'!$AR712="Mayor"),CONCATENATE("R",'MAPA DE RIESGOS'!$H712,"C",'MAPA DE RIESGOS'!$AF712),"")</f>
        <v/>
      </c>
      <c r="BY140" s="355" t="str">
        <f>IF(AND('MAPA DE RIESGOS'!$AP713="Baja",'MAPA DE RIESGOS'!$AR713="Mayor"),CONCATENATE("R",'MAPA DE RIESGOS'!$H713,"C",'MAPA DE RIESGOS'!$AF713),"")</f>
        <v/>
      </c>
      <c r="BZ140" s="355" t="str">
        <f>IF(AND('MAPA DE RIESGOS'!$AP714="Baja",'MAPA DE RIESGOS'!$AR714="Mayor"),CONCATENATE("R",'MAPA DE RIESGOS'!$H714,"C",'MAPA DE RIESGOS'!$AF714),"")</f>
        <v/>
      </c>
      <c r="CA140" s="355" t="str">
        <f>IF(AND('MAPA DE RIESGOS'!$AP715="Baja",'MAPA DE RIESGOS'!$AR715="Mayor"),CONCATENATE("R",'MAPA DE RIESGOS'!$H715,"C",'MAPA DE RIESGOS'!$AF715),"")</f>
        <v/>
      </c>
      <c r="CB140" s="355" t="str">
        <f>IF(AND('MAPA DE RIESGOS'!$AP716="Baja",'MAPA DE RIESGOS'!$AR716="Mayor"),CONCATENATE("R",'MAPA DE RIESGOS'!$H716,"C",'MAPA DE RIESGOS'!$AF716),"")</f>
        <v/>
      </c>
      <c r="CC140" s="356" t="str">
        <f>IF(AND('MAPA DE RIESGOS'!$AP717="Baja",'MAPA DE RIESGOS'!$AR717="Mayor"),CONCATENATE("R",'MAPA DE RIESGOS'!$H717,"C",'MAPA DE RIESGOS'!$AF717),"")</f>
        <v/>
      </c>
      <c r="CD140" s="357" t="str">
        <f>IF(AND('MAPA DE RIESGOS'!$AP700="Baja",'MAPA DE RIESGOS'!$AR700="Catastrófico"),CONCATENATE("R",'MAPA DE RIESGOS'!$H700,"C",'MAPA DE RIESGOS'!$AF700),"")</f>
        <v/>
      </c>
      <c r="CE140" s="357" t="str">
        <f>IF(AND('MAPA DE RIESGOS'!$AP701="Baja",'MAPA DE RIESGOS'!$AR701="Catastrófico"),CONCATENATE("R",'MAPA DE RIESGOS'!$H701,"C",'MAPA DE RIESGOS'!$AF701),"")</f>
        <v/>
      </c>
      <c r="CF140" s="357" t="str">
        <f>IF(AND('MAPA DE RIESGOS'!$AP702="Baja",'MAPA DE RIESGOS'!$AR702="Catastrófico"),CONCATENATE("R",'MAPA DE RIESGOS'!$H702,"C",'MAPA DE RIESGOS'!$AF702),"")</f>
        <v/>
      </c>
      <c r="CG140" s="357" t="str">
        <f>IF(AND('MAPA DE RIESGOS'!$AP703="Baja",'MAPA DE RIESGOS'!$AR703="Catastrófico"),CONCATENATE("R",'MAPA DE RIESGOS'!$H703,"C",'MAPA DE RIESGOS'!$AF703),"")</f>
        <v/>
      </c>
      <c r="CH140" s="357" t="str">
        <f>IF(AND('MAPA DE RIESGOS'!$AP704="Baja",'MAPA DE RIESGOS'!$AR704="Catastrófico"),CONCATENATE("R",'MAPA DE RIESGOS'!$H704,"C",'MAPA DE RIESGOS'!$AF704),"")</f>
        <v/>
      </c>
      <c r="CI140" s="357" t="str">
        <f>IF(AND('MAPA DE RIESGOS'!$AP705="Baja",'MAPA DE RIESGOS'!$AR705="Catastrófico"),CONCATENATE("R",'MAPA DE RIESGOS'!$H705,"C",'MAPA DE RIESGOS'!$AF705),"")</f>
        <v/>
      </c>
      <c r="CJ140" s="357" t="str">
        <f>IF(AND('MAPA DE RIESGOS'!$AP706="Baja",'MAPA DE RIESGOS'!$AR706="Catastrófico"),CONCATENATE("R",'MAPA DE RIESGOS'!$H706,"C",'MAPA DE RIESGOS'!$AF706),"")</f>
        <v/>
      </c>
      <c r="CK140" s="357" t="str">
        <f>IF(AND('MAPA DE RIESGOS'!$AP707="Baja",'MAPA DE RIESGOS'!$AR707="Catastrófico"),CONCATENATE("R",'MAPA DE RIESGOS'!$H707,"C",'MAPA DE RIESGOS'!$AF707),"")</f>
        <v/>
      </c>
      <c r="CL140" s="357" t="str">
        <f>IF(AND('MAPA DE RIESGOS'!$AP708="Baja",'MAPA DE RIESGOS'!$AR708="Catastrófico"),CONCATENATE("R",'MAPA DE RIESGOS'!$H708,"C",'MAPA DE RIESGOS'!$AF708),"")</f>
        <v/>
      </c>
      <c r="CM140" s="357" t="str">
        <f>IF(AND('MAPA DE RIESGOS'!$AP709="Baja",'MAPA DE RIESGOS'!$AR709="Catastrófico"),CONCATENATE("R",'MAPA DE RIESGOS'!$H709,"C",'MAPA DE RIESGOS'!$AF709),"")</f>
        <v/>
      </c>
      <c r="CN140" s="357" t="str">
        <f>IF(AND('MAPA DE RIESGOS'!$AP710="Baja",'MAPA DE RIESGOS'!$AR710="Catastrófico"),CONCATENATE("R",'MAPA DE RIESGOS'!$H710,"C",'MAPA DE RIESGOS'!$AF710),"")</f>
        <v/>
      </c>
      <c r="CO140" s="357" t="str">
        <f>IF(AND('MAPA DE RIESGOS'!$AP711="Baja",'MAPA DE RIESGOS'!$AR711="Catastrófico"),CONCATENATE("R",'MAPA DE RIESGOS'!$H711,"C",'MAPA DE RIESGOS'!$AF711),"")</f>
        <v/>
      </c>
      <c r="CP140" s="357" t="str">
        <f>IF(AND('MAPA DE RIESGOS'!$AP712="Baja",'MAPA DE RIESGOS'!$AR712="Catastrófico"),CONCATENATE("R",'MAPA DE RIESGOS'!$H712,"C",'MAPA DE RIESGOS'!$AF712),"")</f>
        <v/>
      </c>
      <c r="CQ140" s="357" t="str">
        <f>IF(AND('MAPA DE RIESGOS'!$AP713="Baja",'MAPA DE RIESGOS'!$AR713="Catastrófico"),CONCATENATE("R",'MAPA DE RIESGOS'!$H713,"C",'MAPA DE RIESGOS'!$AF713),"")</f>
        <v/>
      </c>
      <c r="CR140" s="357" t="str">
        <f>IF(AND('MAPA DE RIESGOS'!$AP714="Baja",'MAPA DE RIESGOS'!$AR714="Catastrófico"),CONCATENATE("R",'MAPA DE RIESGOS'!$H714,"C",'MAPA DE RIESGOS'!$AF714),"")</f>
        <v/>
      </c>
      <c r="CS140" s="357" t="str">
        <f>IF(AND('MAPA DE RIESGOS'!$AP715="Baja",'MAPA DE RIESGOS'!$AR715="Catastrófico"),CONCATENATE("R",'MAPA DE RIESGOS'!$H715,"C",'MAPA DE RIESGOS'!$AF715),"")</f>
        <v/>
      </c>
      <c r="CT140" s="357" t="str">
        <f>IF(AND('MAPA DE RIESGOS'!$AP716="Baja",'MAPA DE RIESGOS'!$AR716="Catastrófico"),CONCATENATE("R",'MAPA DE RIESGOS'!$H716,"C",'MAPA DE RIESGOS'!$AF716),"")</f>
        <v/>
      </c>
      <c r="CU140" s="358" t="str">
        <f>IF(AND('MAPA DE RIESGOS'!$AP717="Baja",'MAPA DE RIESGOS'!$AR717="Catastrófico"),CONCATENATE("R",'MAPA DE RIESGOS'!$H717,"C",'MAPA DE RIESGOS'!$AF717),"")</f>
        <v/>
      </c>
      <c r="CV140" s="67"/>
      <c r="CW140" s="896"/>
      <c r="CX140" s="896"/>
      <c r="CY140" s="896"/>
      <c r="CZ140" s="896"/>
      <c r="DA140" s="896"/>
      <c r="DB140" s="896"/>
    </row>
    <row r="141" spans="2:106" ht="32.5" customHeight="1" thickBot="1">
      <c r="B141" s="893"/>
      <c r="C141" s="893"/>
      <c r="D141" s="894"/>
      <c r="E141" s="885"/>
      <c r="F141" s="886"/>
      <c r="G141" s="886"/>
      <c r="H141" s="886"/>
      <c r="I141" s="887"/>
      <c r="J141" s="379" t="str">
        <f>IF(AND('MAPA DE RIESGOS'!$AP718="Baja",'MAPA DE RIESGOS'!$AR718="Leve"),CONCATENATE("R",'MAPA DE RIESGOS'!$H718,"C",'MAPA DE RIESGOS'!$AF718),"")</f>
        <v/>
      </c>
      <c r="K141" s="380" t="str">
        <f>IF(AND('MAPA DE RIESGOS'!$AP719="Baja",'MAPA DE RIESGOS'!$AR719="Leve"),CONCATENATE("R",'MAPA DE RIESGOS'!$H719,"C",'MAPA DE RIESGOS'!$AF719),"")</f>
        <v/>
      </c>
      <c r="L141" s="380" t="str">
        <f>IF(AND('MAPA DE RIESGOS'!$AP720="Baja",'MAPA DE RIESGOS'!$AR720="Leve"),CONCATENATE("R",'MAPA DE RIESGOS'!$H720,"C",'MAPA DE RIESGOS'!$AF720),"")</f>
        <v/>
      </c>
      <c r="M141" s="380" t="str">
        <f>IF(AND('MAPA DE RIESGOS'!$AP721="Baja",'MAPA DE RIESGOS'!$AR721="Leve"),CONCATENATE("R",'MAPA DE RIESGOS'!$H721,"C",'MAPA DE RIESGOS'!$AF721),"")</f>
        <v/>
      </c>
      <c r="N141" s="380" t="str">
        <f>IF(AND('MAPA DE RIESGOS'!$AP722="Baja",'MAPA DE RIESGOS'!$AR722="Leve"),CONCATENATE("R",'MAPA DE RIESGOS'!$H722,"C",'MAPA DE RIESGOS'!$AF722),"")</f>
        <v/>
      </c>
      <c r="O141" s="380" t="str">
        <f>IF(AND('MAPA DE RIESGOS'!$AP723="Baja",'MAPA DE RIESGOS'!$AR723="Leve"),CONCATENATE("R",'MAPA DE RIESGOS'!$H723,"C",'MAPA DE RIESGOS'!$AF723),"")</f>
        <v/>
      </c>
      <c r="P141" s="380"/>
      <c r="Q141" s="380"/>
      <c r="R141" s="380"/>
      <c r="S141" s="380"/>
      <c r="T141" s="380"/>
      <c r="U141" s="380"/>
      <c r="V141" s="380"/>
      <c r="W141" s="380"/>
      <c r="X141" s="380"/>
      <c r="Y141" s="380"/>
      <c r="Z141" s="380"/>
      <c r="AA141" s="381"/>
      <c r="AB141" s="367" t="str">
        <f>IF(AND('MAPA DE RIESGOS'!$AP718="Baja",'MAPA DE RIESGOS'!$AR718="Menor"),CONCATENATE("R",'MAPA DE RIESGOS'!$H718,"C",'MAPA DE RIESGOS'!$AF718),"")</f>
        <v/>
      </c>
      <c r="AC141" s="368" t="str">
        <f>IF(AND('MAPA DE RIESGOS'!$AP719="Baja",'MAPA DE RIESGOS'!$AR719="Menor"),CONCATENATE("R",'MAPA DE RIESGOS'!$H719,"C",'MAPA DE RIESGOS'!$AF719),"")</f>
        <v/>
      </c>
      <c r="AD141" s="368" t="str">
        <f>IF(AND('MAPA DE RIESGOS'!$AP720="Baja",'MAPA DE RIESGOS'!$AR720="Menor"),CONCATENATE("R",'MAPA DE RIESGOS'!$H720,"C",'MAPA DE RIESGOS'!$AF720),"")</f>
        <v/>
      </c>
      <c r="AE141" s="368" t="str">
        <f>IF(AND('MAPA DE RIESGOS'!$AP721="Baja",'MAPA DE RIESGOS'!$AR721="Menor"),CONCATENATE("R",'MAPA DE RIESGOS'!$H721,"C",'MAPA DE RIESGOS'!$AF721),"")</f>
        <v/>
      </c>
      <c r="AF141" s="368" t="str">
        <f>IF(AND('MAPA DE RIESGOS'!$AP722="Baja",'MAPA DE RIESGOS'!$AR722="Menor"),CONCATENATE("R",'MAPA DE RIESGOS'!$H722,"C",'MAPA DE RIESGOS'!$AF722),"")</f>
        <v/>
      </c>
      <c r="AG141" s="368" t="str">
        <f>IF(AND('MAPA DE RIESGOS'!$AP723="Baja",'MAPA DE RIESGOS'!$AR723="Menor"),CONCATENATE("R",'MAPA DE RIESGOS'!$H723,"C",'MAPA DE RIESGOS'!$AF723),"")</f>
        <v/>
      </c>
      <c r="AH141" s="368"/>
      <c r="AI141" s="368"/>
      <c r="AJ141" s="368"/>
      <c r="AK141" s="368"/>
      <c r="AL141" s="368"/>
      <c r="AM141" s="368"/>
      <c r="AN141" s="368"/>
      <c r="AO141" s="368"/>
      <c r="AP141" s="368"/>
      <c r="AQ141" s="368"/>
      <c r="AR141" s="368"/>
      <c r="AS141" s="368"/>
      <c r="AT141" s="370" t="str">
        <f>IF(AND('MAPA DE RIESGOS'!$AP718="Baja",'MAPA DE RIESGOS'!$AR718="Moderado"),CONCATENATE("R",'MAPA DE RIESGOS'!$H718,"C",'MAPA DE RIESGOS'!$AF718),"")</f>
        <v/>
      </c>
      <c r="AU141" s="371" t="str">
        <f>IF(AND('MAPA DE RIESGOS'!$AP719="Baja",'MAPA DE RIESGOS'!$AR719="Moderado"),CONCATENATE("R",'MAPA DE RIESGOS'!$H719,"C",'MAPA DE RIESGOS'!$AF719),"")</f>
        <v/>
      </c>
      <c r="AV141" s="371" t="str">
        <f>IF(AND('MAPA DE RIESGOS'!$AP720="Baja",'MAPA DE RIESGOS'!$AR720="Moderado"),CONCATENATE("R",'MAPA DE RIESGOS'!$H720,"C",'MAPA DE RIESGOS'!$AF720),"")</f>
        <v/>
      </c>
      <c r="AW141" s="371" t="str">
        <f>IF(AND('MAPA DE RIESGOS'!$AP721="Baja",'MAPA DE RIESGOS'!$AR721="Moderado"),CONCATENATE("R",'MAPA DE RIESGOS'!$H721,"C",'MAPA DE RIESGOS'!$AF721),"")</f>
        <v/>
      </c>
      <c r="AX141" s="371" t="str">
        <f>IF(AND('MAPA DE RIESGOS'!$AP722="Baja",'MAPA DE RIESGOS'!$AR722="Moderado"),CONCATENATE("R",'MAPA DE RIESGOS'!$H722,"C",'MAPA DE RIESGOS'!$AF722),"")</f>
        <v/>
      </c>
      <c r="AY141" s="371" t="str">
        <f>IF(AND('MAPA DE RIESGOS'!$AP723="Baja",'MAPA DE RIESGOS'!$AR723="Moderado"),CONCATENATE("R",'MAPA DE RIESGOS'!$H723,"C",'MAPA DE RIESGOS'!$AF723),"")</f>
        <v/>
      </c>
      <c r="AZ141" s="371"/>
      <c r="BA141" s="371"/>
      <c r="BB141" s="371"/>
      <c r="BC141" s="371"/>
      <c r="BD141" s="371"/>
      <c r="BE141" s="371"/>
      <c r="BF141" s="371"/>
      <c r="BG141" s="371"/>
      <c r="BH141" s="371"/>
      <c r="BI141" s="371"/>
      <c r="BJ141" s="371"/>
      <c r="BK141" s="372"/>
      <c r="BL141" s="360" t="str">
        <f>IF(AND('MAPA DE RIESGOS'!$AP718="Baja",'MAPA DE RIESGOS'!$AR718="Mayor"),CONCATENATE("R",'MAPA DE RIESGOS'!$H718,"C",'MAPA DE RIESGOS'!$AF718),"")</f>
        <v/>
      </c>
      <c r="BM141" s="360" t="str">
        <f>IF(AND('MAPA DE RIESGOS'!$AP719="Baja",'MAPA DE RIESGOS'!$AR719="Mayor"),CONCATENATE("R",'MAPA DE RIESGOS'!$H719,"C",'MAPA DE RIESGOS'!$AF719),"")</f>
        <v/>
      </c>
      <c r="BN141" s="360" t="str">
        <f>IF(AND('MAPA DE RIESGOS'!$AP720="Baja",'MAPA DE RIESGOS'!$AR720="Mayor"),CONCATENATE("R",'MAPA DE RIESGOS'!$H720,"C",'MAPA DE RIESGOS'!$AF720),"")</f>
        <v/>
      </c>
      <c r="BO141" s="360" t="str">
        <f>IF(AND('MAPA DE RIESGOS'!$AP721="Baja",'MAPA DE RIESGOS'!$AR721="Mayor"),CONCATENATE("R",'MAPA DE RIESGOS'!$H721,"C",'MAPA DE RIESGOS'!$AF721),"")</f>
        <v/>
      </c>
      <c r="BP141" s="360" t="str">
        <f>IF(AND('MAPA DE RIESGOS'!$AP722="Baja",'MAPA DE RIESGOS'!$AR722="Mayor"),CONCATENATE("R",'MAPA DE RIESGOS'!$H722,"C",'MAPA DE RIESGOS'!$AF722),"")</f>
        <v/>
      </c>
      <c r="BQ141" s="360" t="str">
        <f>IF(AND('MAPA DE RIESGOS'!$AP723="Baja",'MAPA DE RIESGOS'!$AR723="Mayor"),CONCATENATE("R",'MAPA DE RIESGOS'!$H723,"C",'MAPA DE RIESGOS'!$AF723),"")</f>
        <v/>
      </c>
      <c r="BR141" s="360"/>
      <c r="BS141" s="360"/>
      <c r="BT141" s="360"/>
      <c r="BU141" s="360"/>
      <c r="BV141" s="360"/>
      <c r="BW141" s="360"/>
      <c r="BX141" s="360"/>
      <c r="BY141" s="360"/>
      <c r="BZ141" s="360"/>
      <c r="CA141" s="360"/>
      <c r="CB141" s="360"/>
      <c r="CC141" s="361"/>
      <c r="CD141" s="362" t="str">
        <f>IF(AND('MAPA DE RIESGOS'!$AP718="Baja",'MAPA DE RIESGOS'!$AR718="Catastrófico"),CONCATENATE("R",'MAPA DE RIESGOS'!$H718,"C",'MAPA DE RIESGOS'!$AF718),"")</f>
        <v/>
      </c>
      <c r="CE141" s="362" t="str">
        <f>IF(AND('MAPA DE RIESGOS'!$AP719="Baja",'MAPA DE RIESGOS'!$AR719="Catastrófico"),CONCATENATE("R",'MAPA DE RIESGOS'!$H719,"C",'MAPA DE RIESGOS'!$AF719),"")</f>
        <v/>
      </c>
      <c r="CF141" s="362" t="str">
        <f>IF(AND('MAPA DE RIESGOS'!$AP720="Baja",'MAPA DE RIESGOS'!$AR720="Catastrófico"),CONCATENATE("R",'MAPA DE RIESGOS'!$H720,"C",'MAPA DE RIESGOS'!$AF720),"")</f>
        <v/>
      </c>
      <c r="CG141" s="362" t="str">
        <f>IF(AND('MAPA DE RIESGOS'!$AP721="Baja",'MAPA DE RIESGOS'!$AR721="Catastrófico"),CONCATENATE("R",'MAPA DE RIESGOS'!$H721,"C",'MAPA DE RIESGOS'!$AF721),"")</f>
        <v/>
      </c>
      <c r="CH141" s="362" t="str">
        <f>IF(AND('MAPA DE RIESGOS'!$AP722="Baja",'MAPA DE RIESGOS'!$AR722="Catastrófico"),CONCATENATE("R",'MAPA DE RIESGOS'!$H722,"C",'MAPA DE RIESGOS'!$AF722),"")</f>
        <v/>
      </c>
      <c r="CI141" s="362" t="str">
        <f>IF(AND('MAPA DE RIESGOS'!$AP723="Baja",'MAPA DE RIESGOS'!$AR723="Catastrófico"),CONCATENATE("R",'MAPA DE RIESGOS'!$H723,"C",'MAPA DE RIESGOS'!$AF723),"")</f>
        <v/>
      </c>
      <c r="CJ141" s="362"/>
      <c r="CK141" s="362"/>
      <c r="CL141" s="362"/>
      <c r="CM141" s="362"/>
      <c r="CN141" s="362"/>
      <c r="CO141" s="362"/>
      <c r="CP141" s="362"/>
      <c r="CQ141" s="362"/>
      <c r="CR141" s="362"/>
      <c r="CS141" s="362"/>
      <c r="CT141" s="362"/>
      <c r="CU141" s="363"/>
      <c r="CV141" s="67"/>
      <c r="CW141" s="896"/>
      <c r="CX141" s="896"/>
      <c r="CY141" s="896"/>
      <c r="CZ141" s="896"/>
      <c r="DA141" s="896"/>
      <c r="DB141" s="896"/>
    </row>
    <row r="142" spans="2:106" ht="32.5" customHeight="1">
      <c r="B142" s="893"/>
      <c r="C142" s="893"/>
      <c r="D142" s="894"/>
      <c r="E142" s="888" t="s">
        <v>283</v>
      </c>
      <c r="F142" s="889"/>
      <c r="G142" s="889"/>
      <c r="H142" s="889"/>
      <c r="I142" s="889"/>
      <c r="J142" s="373" t="str">
        <f>IF(AND('MAPA DE RIESGOS'!$AP152="Muy Baja",'MAPA DE RIESGOS'!$AR152="Leve"),CONCATENATE("R",'MAPA DE RIESGOS'!$H152,"C",'MAPA DE RIESGOS'!$AF152),"")</f>
        <v/>
      </c>
      <c r="K142" s="374" t="str">
        <f>IF(AND('MAPA DE RIESGOS'!$AP153="Muy Baja",'MAPA DE RIESGOS'!$AR153="Leve"),CONCATENATE("R",'MAPA DE RIESGOS'!$H153,"C",'MAPA DE RIESGOS'!$AF153),"")</f>
        <v/>
      </c>
      <c r="L142" s="374" t="str">
        <f>IF(AND('MAPA DE RIESGOS'!$AP154="Muy Baja",'MAPA DE RIESGOS'!$AR154="Leve"),CONCATENATE("R",'MAPA DE RIESGOS'!$H154,"C",'MAPA DE RIESGOS'!$AF154),"")</f>
        <v/>
      </c>
      <c r="M142" s="374" t="str">
        <f>IF(AND('MAPA DE RIESGOS'!$AP155="Muy Baja",'MAPA DE RIESGOS'!$AR155="Leve"),CONCATENATE("R",'MAPA DE RIESGOS'!$H155,"C",'MAPA DE RIESGOS'!$AF155),"")</f>
        <v/>
      </c>
      <c r="N142" s="374" t="str">
        <f>IF(AND('MAPA DE RIESGOS'!$AP156="Muy Baja",'MAPA DE RIESGOS'!$AR156="Leve"),CONCATENATE("R",'MAPA DE RIESGOS'!$H156,"C",'MAPA DE RIESGOS'!$AF156),"")</f>
        <v/>
      </c>
      <c r="O142" s="374" t="str">
        <f>IF(AND('MAPA DE RIESGOS'!$AP157="Muy Baja",'MAPA DE RIESGOS'!$AR157="Leve"),CONCATENATE("R",'MAPA DE RIESGOS'!$H157,"C",'MAPA DE RIESGOS'!$AF157),"")</f>
        <v/>
      </c>
      <c r="P142" s="374" t="str">
        <f>IF(AND('MAPA DE RIESGOS'!$AP158="Muy Baja",'MAPA DE RIESGOS'!$AR158="Leve"),CONCATENATE("R",'MAPA DE RIESGOS'!$H158,"C",'MAPA DE RIESGOS'!$AF158),"")</f>
        <v/>
      </c>
      <c r="Q142" s="374" t="str">
        <f>IF(AND('MAPA DE RIESGOS'!$AP159="Muy Baja",'MAPA DE RIESGOS'!$AR159="Leve"),CONCATENATE("R",'MAPA DE RIESGOS'!$H159,"C",'MAPA DE RIESGOS'!$AF159),"")</f>
        <v/>
      </c>
      <c r="R142" s="374" t="str">
        <f>IF(AND('MAPA DE RIESGOS'!$AP160="Muy Baja",'MAPA DE RIESGOS'!$AR160="Leve"),CONCATENATE("R",'MAPA DE RIESGOS'!$H160,"C",'MAPA DE RIESGOS'!$AF160),"")</f>
        <v/>
      </c>
      <c r="S142" s="374" t="str">
        <f>IF(AND('MAPA DE RIESGOS'!$AP161="Muy Baja",'MAPA DE RIESGOS'!$AR161="Leve"),CONCATENATE("R",'MAPA DE RIESGOS'!$H161,"C",'MAPA DE RIESGOS'!$AF161),"")</f>
        <v/>
      </c>
      <c r="T142" s="374" t="str">
        <f>IF(AND('MAPA DE RIESGOS'!$AP162="Muy Baja",'MAPA DE RIESGOS'!$AR162="Leve"),CONCATENATE("R",'MAPA DE RIESGOS'!$H162,"C",'MAPA DE RIESGOS'!$AF162),"")</f>
        <v/>
      </c>
      <c r="U142" s="374" t="str">
        <f>IF(AND('MAPA DE RIESGOS'!$AP163="Muy Baja",'MAPA DE RIESGOS'!$AR163="Leve"),CONCATENATE("R",'MAPA DE RIESGOS'!$H163,"C",'MAPA DE RIESGOS'!$AF163),"")</f>
        <v/>
      </c>
      <c r="V142" s="374" t="str">
        <f>IF(AND('MAPA DE RIESGOS'!$AP164="Muy Baja",'MAPA DE RIESGOS'!$AR164="Leve"),CONCATENATE("R",'MAPA DE RIESGOS'!$H164,"C",'MAPA DE RIESGOS'!$AF164),"")</f>
        <v/>
      </c>
      <c r="W142" s="374" t="str">
        <f>IF(AND('MAPA DE RIESGOS'!$AP165="Muy Baja",'MAPA DE RIESGOS'!$AR165="Leve"),CONCATENATE("R",'MAPA DE RIESGOS'!$H165,"C",'MAPA DE RIESGOS'!$AF165),"")</f>
        <v/>
      </c>
      <c r="X142" s="374" t="str">
        <f>IF(AND('MAPA DE RIESGOS'!$AP166="Muy Baja",'MAPA DE RIESGOS'!$AR166="Leve"),CONCATENATE("R",'MAPA DE RIESGOS'!$H166,"C",'MAPA DE RIESGOS'!$AF166),"")</f>
        <v/>
      </c>
      <c r="Y142" s="374" t="str">
        <f>IF(AND('MAPA DE RIESGOS'!$AP167="Muy Baja",'MAPA DE RIESGOS'!$AR167="Leve"),CONCATENATE("R",'MAPA DE RIESGOS'!$H167,"C",'MAPA DE RIESGOS'!$AF167),"")</f>
        <v/>
      </c>
      <c r="Z142" s="374" t="str">
        <f>IF(AND('MAPA DE RIESGOS'!$AP168="Muy Baja",'MAPA DE RIESGOS'!$AR168="Leve"),CONCATENATE("R",'MAPA DE RIESGOS'!$H168,"C",'MAPA DE RIESGOS'!$AF168),"")</f>
        <v/>
      </c>
      <c r="AA142" s="375" t="str">
        <f>IF(AND('MAPA DE RIESGOS'!$AP169="Muy Baja",'MAPA DE RIESGOS'!$AR169="Leve"),CONCATENATE("R",'MAPA DE RIESGOS'!$H169,"C",'MAPA DE RIESGOS'!$AF169),"")</f>
        <v/>
      </c>
      <c r="AB142" s="373" t="str">
        <f>IF(AND('MAPA DE RIESGOS'!$AP152="Muy Baja",'MAPA DE RIESGOS'!$AR152="Menor"),CONCATENATE("R",'MAPA DE RIESGOS'!$H152,"C",'MAPA DE RIESGOS'!$AF152),"")</f>
        <v/>
      </c>
      <c r="AC142" s="374" t="str">
        <f>IF(AND('MAPA DE RIESGOS'!$AP153="Muy Baja",'MAPA DE RIESGOS'!$AR153="Menor"),CONCATENATE("R",'MAPA DE RIESGOS'!$H153,"C",'MAPA DE RIESGOS'!$AF153),"")</f>
        <v/>
      </c>
      <c r="AD142" s="374" t="str">
        <f>IF(AND('MAPA DE RIESGOS'!$AP154="Muy Baja",'MAPA DE RIESGOS'!$AR154="Menor"),CONCATENATE("R",'MAPA DE RIESGOS'!$H154,"C",'MAPA DE RIESGOS'!$AF154),"")</f>
        <v/>
      </c>
      <c r="AE142" s="374" t="str">
        <f>IF(AND('MAPA DE RIESGOS'!$AP155="Muy Baja",'MAPA DE RIESGOS'!$AR155="Menor"),CONCATENATE("R",'MAPA DE RIESGOS'!$H155,"C",'MAPA DE RIESGOS'!$AF155),"")</f>
        <v/>
      </c>
      <c r="AF142" s="374" t="str">
        <f>IF(AND('MAPA DE RIESGOS'!$AP156="Muy Baja",'MAPA DE RIESGOS'!$AR156="Menor"),CONCATENATE("R",'MAPA DE RIESGOS'!$H156,"C",'MAPA DE RIESGOS'!$AF156),"")</f>
        <v/>
      </c>
      <c r="AG142" s="374" t="str">
        <f>IF(AND('MAPA DE RIESGOS'!$AP157="Muy Baja",'MAPA DE RIESGOS'!$AR157="Menor"),CONCATENATE("R",'MAPA DE RIESGOS'!$H157,"C",'MAPA DE RIESGOS'!$AF157),"")</f>
        <v/>
      </c>
      <c r="AH142" s="374" t="str">
        <f>IF(AND('MAPA DE RIESGOS'!$AP158="Muy Baja",'MAPA DE RIESGOS'!$AR158="Menor"),CONCATENATE("R",'MAPA DE RIESGOS'!$H158,"C",'MAPA DE RIESGOS'!$AF158),"")</f>
        <v/>
      </c>
      <c r="AI142" s="374" t="str">
        <f>IF(AND('MAPA DE RIESGOS'!$AP159="Muy Baja",'MAPA DE RIESGOS'!$AR159="Menor"),CONCATENATE("R",'MAPA DE RIESGOS'!$H159,"C",'MAPA DE RIESGOS'!$AF159),"")</f>
        <v/>
      </c>
      <c r="AJ142" s="374" t="str">
        <f>IF(AND('MAPA DE RIESGOS'!$AP160="Muy Baja",'MAPA DE RIESGOS'!$AR160="Menor"),CONCATENATE("R",'MAPA DE RIESGOS'!$H160,"C",'MAPA DE RIESGOS'!$AF160),"")</f>
        <v/>
      </c>
      <c r="AK142" s="374" t="str">
        <f>IF(AND('MAPA DE RIESGOS'!$AP161="Muy Baja",'MAPA DE RIESGOS'!$AR161="Menor"),CONCATENATE("R",'MAPA DE RIESGOS'!$H161,"C",'MAPA DE RIESGOS'!$AF161),"")</f>
        <v/>
      </c>
      <c r="AL142" s="374" t="str">
        <f>IF(AND('MAPA DE RIESGOS'!$AP162="Muy Baja",'MAPA DE RIESGOS'!$AR162="Menor"),CONCATENATE("R",'MAPA DE RIESGOS'!$H162,"C",'MAPA DE RIESGOS'!$AF162),"")</f>
        <v/>
      </c>
      <c r="AM142" s="374" t="str">
        <f>IF(AND('MAPA DE RIESGOS'!$AP163="Muy Baja",'MAPA DE RIESGOS'!$AR163="Menor"),CONCATENATE("R",'MAPA DE RIESGOS'!$H163,"C",'MAPA DE RIESGOS'!$AF163),"")</f>
        <v/>
      </c>
      <c r="AN142" s="374" t="str">
        <f>IF(AND('MAPA DE RIESGOS'!$AP164="Muy Baja",'MAPA DE RIESGOS'!$AR164="Menor"),CONCATENATE("R",'MAPA DE RIESGOS'!$H164,"C",'MAPA DE RIESGOS'!$AF164),"")</f>
        <v/>
      </c>
      <c r="AO142" s="374" t="str">
        <f>IF(AND('MAPA DE RIESGOS'!$AP165="Muy Baja",'MAPA DE RIESGOS'!$AR165="Menor"),CONCATENATE("R",'MAPA DE RIESGOS'!$H165,"C",'MAPA DE RIESGOS'!$AF165),"")</f>
        <v/>
      </c>
      <c r="AP142" s="374" t="str">
        <f>IF(AND('MAPA DE RIESGOS'!$AP166="Muy Baja",'MAPA DE RIESGOS'!$AR166="Menor"),CONCATENATE("R",'MAPA DE RIESGOS'!$H166,"C",'MAPA DE RIESGOS'!$AF166),"")</f>
        <v/>
      </c>
      <c r="AQ142" s="374" t="str">
        <f>IF(AND('MAPA DE RIESGOS'!$AP167="Muy Baja",'MAPA DE RIESGOS'!$AR167="Menor"),CONCATENATE("R",'MAPA DE RIESGOS'!$H167,"C",'MAPA DE RIESGOS'!$AF167),"")</f>
        <v/>
      </c>
      <c r="AR142" s="374" t="str">
        <f>IF(AND('MAPA DE RIESGOS'!$AP168="Muy Baja",'MAPA DE RIESGOS'!$AR168="Menor"),CONCATENATE("R",'MAPA DE RIESGOS'!$H168,"C",'MAPA DE RIESGOS'!$AF168),"")</f>
        <v/>
      </c>
      <c r="AS142" s="375" t="str">
        <f>IF(AND('MAPA DE RIESGOS'!$AP169="Muy Baja",'MAPA DE RIESGOS'!$AR169="Menor"),CONCATENATE("R",'MAPA DE RIESGOS'!$H169,"C",'MAPA DE RIESGOS'!$AF169),"")</f>
        <v/>
      </c>
      <c r="AT142" s="364" t="str">
        <f>IF(AND('MAPA DE RIESGOS'!$AP152="Muy Baja",'MAPA DE RIESGOS'!$AR152="Moderado"),CONCATENATE("R",'MAPA DE RIESGOS'!$H152,"C",'MAPA DE RIESGOS'!$AF152),"")</f>
        <v/>
      </c>
      <c r="AU142" s="365" t="str">
        <f>IF(AND('MAPA DE RIESGOS'!$AP153="Muy Baja",'MAPA DE RIESGOS'!$AR153="Moderado"),CONCATENATE("R",'MAPA DE RIESGOS'!$H153,"C",'MAPA DE RIESGOS'!$AF153),"")</f>
        <v/>
      </c>
      <c r="AV142" s="365" t="str">
        <f>IF(AND('MAPA DE RIESGOS'!$AP154="Muy Baja",'MAPA DE RIESGOS'!$AR154="Moderado"),CONCATENATE("R",'MAPA DE RIESGOS'!$H154,"C",'MAPA DE RIESGOS'!$AF154),"")</f>
        <v/>
      </c>
      <c r="AW142" s="365" t="str">
        <f>IF(AND('MAPA DE RIESGOS'!$AP155="Muy Baja",'MAPA DE RIESGOS'!$AR155="Moderado"),CONCATENATE("R",'MAPA DE RIESGOS'!$H155,"C",'MAPA DE RIESGOS'!$AF155),"")</f>
        <v/>
      </c>
      <c r="AX142" s="365" t="str">
        <f>IF(AND('MAPA DE RIESGOS'!$AP156="Muy Baja",'MAPA DE RIESGOS'!$AR156="Moderado"),CONCATENATE("R",'MAPA DE RIESGOS'!$H156,"C",'MAPA DE RIESGOS'!$AF156),"")</f>
        <v/>
      </c>
      <c r="AY142" s="365" t="str">
        <f>IF(AND('MAPA DE RIESGOS'!$AP157="Muy Baja",'MAPA DE RIESGOS'!$AR157="Moderado"),CONCATENATE("R",'MAPA DE RIESGOS'!$H157,"C",'MAPA DE RIESGOS'!$AF157),"")</f>
        <v/>
      </c>
      <c r="AZ142" s="365" t="str">
        <f>IF(AND('MAPA DE RIESGOS'!$AP158="Muy Baja",'MAPA DE RIESGOS'!$AR158="Moderado"),CONCATENATE("R",'MAPA DE RIESGOS'!$H158,"C",'MAPA DE RIESGOS'!$AF158),"")</f>
        <v/>
      </c>
      <c r="BA142" s="365" t="str">
        <f>IF(AND('MAPA DE RIESGOS'!$AP159="Muy Baja",'MAPA DE RIESGOS'!$AR159="Moderado"),CONCATENATE("R",'MAPA DE RIESGOS'!$H159,"C",'MAPA DE RIESGOS'!$AF159),"")</f>
        <v/>
      </c>
      <c r="BB142" s="365" t="str">
        <f>IF(AND('MAPA DE RIESGOS'!$AP160="Muy Baja",'MAPA DE RIESGOS'!$AR160="Moderado"),CONCATENATE("R",'MAPA DE RIESGOS'!$H160,"C",'MAPA DE RIESGOS'!$AF160),"")</f>
        <v/>
      </c>
      <c r="BC142" s="365" t="str">
        <f>IF(AND('MAPA DE RIESGOS'!$AP161="Muy Baja",'MAPA DE RIESGOS'!$AR161="Moderado"),CONCATENATE("R",'MAPA DE RIESGOS'!$H161,"C",'MAPA DE RIESGOS'!$AF161),"")</f>
        <v/>
      </c>
      <c r="BD142" s="365" t="str">
        <f>IF(AND('MAPA DE RIESGOS'!$AP162="Muy Baja",'MAPA DE RIESGOS'!$AR162="Moderado"),CONCATENATE("R",'MAPA DE RIESGOS'!$H162,"C",'MAPA DE RIESGOS'!$AF162),"")</f>
        <v/>
      </c>
      <c r="BE142" s="365" t="str">
        <f>IF(AND('MAPA DE RIESGOS'!$AP163="Muy Baja",'MAPA DE RIESGOS'!$AR163="Moderado"),CONCATENATE("R",'MAPA DE RIESGOS'!$H163,"C",'MAPA DE RIESGOS'!$AF163),"")</f>
        <v/>
      </c>
      <c r="BF142" s="365" t="str">
        <f>IF(AND('MAPA DE RIESGOS'!$AP164="Muy Baja",'MAPA DE RIESGOS'!$AR164="Moderado"),CONCATENATE("R",'MAPA DE RIESGOS'!$H164,"C",'MAPA DE RIESGOS'!$AF164),"")</f>
        <v/>
      </c>
      <c r="BG142" s="365" t="str">
        <f>IF(AND('MAPA DE RIESGOS'!$AP165="Muy Baja",'MAPA DE RIESGOS'!$AR165="Moderado"),CONCATENATE("R",'MAPA DE RIESGOS'!$H165,"C",'MAPA DE RIESGOS'!$AF165),"")</f>
        <v/>
      </c>
      <c r="BH142" s="365" t="str">
        <f>IF(AND('MAPA DE RIESGOS'!$AP166="Muy Baja",'MAPA DE RIESGOS'!$AR166="Moderado"),CONCATENATE("R",'MAPA DE RIESGOS'!$H166,"C",'MAPA DE RIESGOS'!$AF166),"")</f>
        <v/>
      </c>
      <c r="BI142" s="365" t="str">
        <f>IF(AND('MAPA DE RIESGOS'!$AP167="Muy Baja",'MAPA DE RIESGOS'!$AR167="Moderado"),CONCATENATE("R",'MAPA DE RIESGOS'!$H167,"C",'MAPA DE RIESGOS'!$AF167),"")</f>
        <v/>
      </c>
      <c r="BJ142" s="365" t="str">
        <f>IF(AND('MAPA DE RIESGOS'!$AP168="Muy Baja",'MAPA DE RIESGOS'!$AR168="Moderado"),CONCATENATE("R",'MAPA DE RIESGOS'!$H168,"C",'MAPA DE RIESGOS'!$AF168),"")</f>
        <v/>
      </c>
      <c r="BK142" s="366" t="str">
        <f>IF(AND('MAPA DE RIESGOS'!$AP169="Muy Baja",'MAPA DE RIESGOS'!$AR169="Moderado"),CONCATENATE("R",'MAPA DE RIESGOS'!$H169,"C",'MAPA DE RIESGOS'!$AF169),"")</f>
        <v/>
      </c>
      <c r="BL142" s="350" t="str">
        <f>IF(AND('MAPA DE RIESGOS'!$AP152="Muy Baja",'MAPA DE RIESGOS'!$AR152="Mayor"),CONCATENATE("R",'MAPA DE RIESGOS'!$H152,"C",'MAPA DE RIESGOS'!$AF152),"")</f>
        <v/>
      </c>
      <c r="BM142" s="350" t="str">
        <f>IF(AND('MAPA DE RIESGOS'!$AP153="Muy Baja",'MAPA DE RIESGOS'!$AR153="Mayor"),CONCATENATE("R",'MAPA DE RIESGOS'!$H153,"C",'MAPA DE RIESGOS'!$AF153),"")</f>
        <v/>
      </c>
      <c r="BN142" s="350" t="str">
        <f>IF(AND('MAPA DE RIESGOS'!$AP154="Muy Baja",'MAPA DE RIESGOS'!$AR154="Mayor"),CONCATENATE("R",'MAPA DE RIESGOS'!$H154,"C",'MAPA DE RIESGOS'!$AF154),"")</f>
        <v/>
      </c>
      <c r="BO142" s="350" t="str">
        <f>IF(AND('MAPA DE RIESGOS'!$AP155="Muy Baja",'MAPA DE RIESGOS'!$AR155="Mayor"),CONCATENATE("R",'MAPA DE RIESGOS'!$H155,"C",'MAPA DE RIESGOS'!$AF155),"")</f>
        <v/>
      </c>
      <c r="BP142" s="350" t="str">
        <f>IF(AND('MAPA DE RIESGOS'!$AP156="Muy Baja",'MAPA DE RIESGOS'!$AR156="Mayor"),CONCATENATE("R",'MAPA DE RIESGOS'!$H156,"C",'MAPA DE RIESGOS'!$AF156),"")</f>
        <v/>
      </c>
      <c r="BQ142" s="350" t="str">
        <f>IF(AND('MAPA DE RIESGOS'!$AP157="Muy Baja",'MAPA DE RIESGOS'!$AR157="Mayor"),CONCATENATE("R",'MAPA DE RIESGOS'!$H157,"C",'MAPA DE RIESGOS'!$AF157),"")</f>
        <v/>
      </c>
      <c r="BR142" s="350" t="str">
        <f>IF(AND('MAPA DE RIESGOS'!$AP158="Muy Baja",'MAPA DE RIESGOS'!$AR158="Mayor"),CONCATENATE("R",'MAPA DE RIESGOS'!$H158,"C",'MAPA DE RIESGOS'!$AF158),"")</f>
        <v/>
      </c>
      <c r="BS142" s="350" t="str">
        <f>IF(AND('MAPA DE RIESGOS'!$AP159="Muy Baja",'MAPA DE RIESGOS'!$AR159="Mayor"),CONCATENATE("R",'MAPA DE RIESGOS'!$H159,"C",'MAPA DE RIESGOS'!$AF159),"")</f>
        <v/>
      </c>
      <c r="BT142" s="350" t="str">
        <f>IF(AND('MAPA DE RIESGOS'!$AP160="Muy Baja",'MAPA DE RIESGOS'!$AR160="Mayor"),CONCATENATE("R",'MAPA DE RIESGOS'!$H160,"C",'MAPA DE RIESGOS'!$AF160),"")</f>
        <v/>
      </c>
      <c r="BU142" s="350" t="str">
        <f>IF(AND('MAPA DE RIESGOS'!$AP161="Muy Baja",'MAPA DE RIESGOS'!$AR161="Mayor"),CONCATENATE("R",'MAPA DE RIESGOS'!$H161,"C",'MAPA DE RIESGOS'!$AF161),"")</f>
        <v/>
      </c>
      <c r="BV142" s="350" t="str">
        <f>IF(AND('MAPA DE RIESGOS'!$AP162="Muy Baja",'MAPA DE RIESGOS'!$AR162="Mayor"),CONCATENATE("R",'MAPA DE RIESGOS'!$H162,"C",'MAPA DE RIESGOS'!$AF162),"")</f>
        <v/>
      </c>
      <c r="BW142" s="350" t="str">
        <f>IF(AND('MAPA DE RIESGOS'!$AP163="Muy Baja",'MAPA DE RIESGOS'!$AR163="Mayor"),CONCATENATE("R",'MAPA DE RIESGOS'!$H163,"C",'MAPA DE RIESGOS'!$AF163),"")</f>
        <v/>
      </c>
      <c r="BX142" s="350" t="str">
        <f>IF(AND('MAPA DE RIESGOS'!$AP164="Muy Baja",'MAPA DE RIESGOS'!$AR164="Mayor"),CONCATENATE("R",'MAPA DE RIESGOS'!$H164,"C",'MAPA DE RIESGOS'!$AF164),"")</f>
        <v/>
      </c>
      <c r="BY142" s="350" t="str">
        <f>IF(AND('MAPA DE RIESGOS'!$AP165="Muy Baja",'MAPA DE RIESGOS'!$AR165="Mayor"),CONCATENATE("R",'MAPA DE RIESGOS'!$H165,"C",'MAPA DE RIESGOS'!$AF165),"")</f>
        <v/>
      </c>
      <c r="BZ142" s="350" t="str">
        <f>IF(AND('MAPA DE RIESGOS'!$AP166="Muy Baja",'MAPA DE RIESGOS'!$AR166="Mayor"),CONCATENATE("R",'MAPA DE RIESGOS'!$H166,"C",'MAPA DE RIESGOS'!$AF166),"")</f>
        <v/>
      </c>
      <c r="CA142" s="350" t="str">
        <f>IF(AND('MAPA DE RIESGOS'!$AP167="Muy Baja",'MAPA DE RIESGOS'!$AR167="Mayor"),CONCATENATE("R",'MAPA DE RIESGOS'!$H167,"C",'MAPA DE RIESGOS'!$AF167),"")</f>
        <v/>
      </c>
      <c r="CB142" s="350" t="str">
        <f>IF(AND('MAPA DE RIESGOS'!$AP168="Muy Baja",'MAPA DE RIESGOS'!$AR168="Mayor"),CONCATENATE("R",'MAPA DE RIESGOS'!$H168,"C",'MAPA DE RIESGOS'!$AF168),"")</f>
        <v/>
      </c>
      <c r="CC142" s="351" t="str">
        <f>IF(AND('MAPA DE RIESGOS'!$AP169="Muy Baja",'MAPA DE RIESGOS'!$AR169="Mayor"),CONCATENATE("R",'MAPA DE RIESGOS'!$H169,"C",'MAPA DE RIESGOS'!$AF169),"")</f>
        <v/>
      </c>
      <c r="CD142" s="352" t="str">
        <f>IF(AND('MAPA DE RIESGOS'!$AP152="Muy Baja",'MAPA DE RIESGOS'!$AR152="Catastrófico"),CONCATENATE("R",'MAPA DE RIESGOS'!$H152,"C",'MAPA DE RIESGOS'!$AF152),"")</f>
        <v/>
      </c>
      <c r="CE142" s="352" t="str">
        <f>IF(AND('MAPA DE RIESGOS'!$AP153="Muy Baja",'MAPA DE RIESGOS'!$AR153="Catastrófico"),CONCATENATE("R",'MAPA DE RIESGOS'!$H153,"C",'MAPA DE RIESGOS'!$AF153),"")</f>
        <v/>
      </c>
      <c r="CF142" s="352" t="str">
        <f>IF(AND('MAPA DE RIESGOS'!$AP154="Muy Baja",'MAPA DE RIESGOS'!$AR154="Catastrófico"),CONCATENATE("R",'MAPA DE RIESGOS'!$H154,"C",'MAPA DE RIESGOS'!$AF154),"")</f>
        <v/>
      </c>
      <c r="CG142" s="352" t="str">
        <f>IF(AND('MAPA DE RIESGOS'!$AP155="Muy Baja",'MAPA DE RIESGOS'!$AR155="Catastrófico"),CONCATENATE("R",'MAPA DE RIESGOS'!$H155,"C",'MAPA DE RIESGOS'!$AF155),"")</f>
        <v/>
      </c>
      <c r="CH142" s="352" t="str">
        <f>IF(AND('MAPA DE RIESGOS'!$AP156="Muy Baja",'MAPA DE RIESGOS'!$AR156="Catastrófico"),CONCATENATE("R",'MAPA DE RIESGOS'!$H156,"C",'MAPA DE RIESGOS'!$AF156),"")</f>
        <v/>
      </c>
      <c r="CI142" s="352" t="str">
        <f>IF(AND('MAPA DE RIESGOS'!$AP157="Muy Baja",'MAPA DE RIESGOS'!$AR157="Catastrófico"),CONCATENATE("R",'MAPA DE RIESGOS'!$H157,"C",'MAPA DE RIESGOS'!$AF157),"")</f>
        <v/>
      </c>
      <c r="CJ142" s="352" t="str">
        <f>IF(AND('MAPA DE RIESGOS'!$AP158="Muy Baja",'MAPA DE RIESGOS'!$AR158="Catastrófico"),CONCATENATE("R",'MAPA DE RIESGOS'!$H158,"C",'MAPA DE RIESGOS'!$AF158),"")</f>
        <v/>
      </c>
      <c r="CK142" s="352" t="str">
        <f>IF(AND('MAPA DE RIESGOS'!$AP159="Muy Baja",'MAPA DE RIESGOS'!$AR159="Catastrófico"),CONCATENATE("R",'MAPA DE RIESGOS'!$H159,"C",'MAPA DE RIESGOS'!$AF159),"")</f>
        <v/>
      </c>
      <c r="CL142" s="352" t="str">
        <f>IF(AND('MAPA DE RIESGOS'!$AP160="Muy Baja",'MAPA DE RIESGOS'!$AR160="Catastrófico"),CONCATENATE("R",'MAPA DE RIESGOS'!$H160,"C",'MAPA DE RIESGOS'!$AF160),"")</f>
        <v/>
      </c>
      <c r="CM142" s="352" t="str">
        <f>IF(AND('MAPA DE RIESGOS'!$AP161="Muy Baja",'MAPA DE RIESGOS'!$AR161="Catastrófico"),CONCATENATE("R",'MAPA DE RIESGOS'!$H161,"C",'MAPA DE RIESGOS'!$AF161),"")</f>
        <v/>
      </c>
      <c r="CN142" s="352" t="str">
        <f>IF(AND('MAPA DE RIESGOS'!$AP162="Muy Baja",'MAPA DE RIESGOS'!$AR162="Catastrófico"),CONCATENATE("R",'MAPA DE RIESGOS'!$H162,"C",'MAPA DE RIESGOS'!$AF162),"")</f>
        <v/>
      </c>
      <c r="CO142" s="352" t="str">
        <f>IF(AND('MAPA DE RIESGOS'!$AP163="Muy Baja",'MAPA DE RIESGOS'!$AR163="Catastrófico"),CONCATENATE("R",'MAPA DE RIESGOS'!$H163,"C",'MAPA DE RIESGOS'!$AF163),"")</f>
        <v/>
      </c>
      <c r="CP142" s="352" t="str">
        <f>IF(AND('MAPA DE RIESGOS'!$AP164="Muy Baja",'MAPA DE RIESGOS'!$AR164="Catastrófico"),CONCATENATE("R",'MAPA DE RIESGOS'!$H164,"C",'MAPA DE RIESGOS'!$AF164),"")</f>
        <v/>
      </c>
      <c r="CQ142" s="352" t="str">
        <f>IF(AND('MAPA DE RIESGOS'!$AP165="Muy Baja",'MAPA DE RIESGOS'!$AR165="Catastrófico"),CONCATENATE("R",'MAPA DE RIESGOS'!$H165,"C",'MAPA DE RIESGOS'!$AF165),"")</f>
        <v/>
      </c>
      <c r="CR142" s="352" t="str">
        <f>IF(AND('MAPA DE RIESGOS'!$AP166="Muy Baja",'MAPA DE RIESGOS'!$AR166="Catastrófico"),CONCATENATE("R",'MAPA DE RIESGOS'!$H166,"C",'MAPA DE RIESGOS'!$AF166),"")</f>
        <v/>
      </c>
      <c r="CS142" s="352" t="str">
        <f>IF(AND('MAPA DE RIESGOS'!$AP167="Muy Baja",'MAPA DE RIESGOS'!$AR167="Catastrófico"),CONCATENATE("R",'MAPA DE RIESGOS'!$H167,"C",'MAPA DE RIESGOS'!$AF167),"")</f>
        <v/>
      </c>
      <c r="CT142" s="352" t="str">
        <f>IF(AND('MAPA DE RIESGOS'!$AP168="Muy Baja",'MAPA DE RIESGOS'!$AR168="Catastrófico"),CONCATENATE("R",'MAPA DE RIESGOS'!$H168,"C",'MAPA DE RIESGOS'!$AF168),"")</f>
        <v/>
      </c>
      <c r="CU142" s="353" t="str">
        <f>IF(AND('MAPA DE RIESGOS'!$AP169="Muy Baja",'MAPA DE RIESGOS'!$AR169="Catastrófico"),CONCATENATE("R",'MAPA DE RIESGOS'!$H169,"C",'MAPA DE RIESGOS'!$AF169),"")</f>
        <v/>
      </c>
      <c r="CV142" s="67"/>
    </row>
    <row r="143" spans="2:106" ht="32.5" customHeight="1">
      <c r="B143" s="893"/>
      <c r="C143" s="893"/>
      <c r="D143" s="894"/>
      <c r="E143" s="882"/>
      <c r="F143" s="883"/>
      <c r="G143" s="883"/>
      <c r="H143" s="883"/>
      <c r="I143" s="883"/>
      <c r="J143" s="376" t="str">
        <f>IF(AND('MAPA DE RIESGOS'!$AP170="Muy Baja",'MAPA DE RIESGOS'!$AR170="Leve"),CONCATENATE("R",'MAPA DE RIESGOS'!$H170,"C",'MAPA DE RIESGOS'!$AF170),"")</f>
        <v/>
      </c>
      <c r="K143" s="377" t="str">
        <f>IF(AND('MAPA DE RIESGOS'!$AP171="Muy Baja",'MAPA DE RIESGOS'!$AR171="Leve"),CONCATENATE("R",'MAPA DE RIESGOS'!$H171,"C",'MAPA DE RIESGOS'!$AF171),"")</f>
        <v/>
      </c>
      <c r="L143" s="377" t="str">
        <f>IF(AND('MAPA DE RIESGOS'!$AP172="Muy Baja",'MAPA DE RIESGOS'!$AR172="Leve"),CONCATENATE("R",'MAPA DE RIESGOS'!$H172,"C",'MAPA DE RIESGOS'!$AF172),"")</f>
        <v/>
      </c>
      <c r="M143" s="377" t="str">
        <f>IF(AND('MAPA DE RIESGOS'!$AP173="Muy Baja",'MAPA DE RIESGOS'!$AR173="Leve"),CONCATENATE("R",'MAPA DE RIESGOS'!$H173,"C",'MAPA DE RIESGOS'!$AF173),"")</f>
        <v/>
      </c>
      <c r="N143" s="377" t="str">
        <f>IF(AND('MAPA DE RIESGOS'!$AP174="Muy Baja",'MAPA DE RIESGOS'!$AR174="Leve"),CONCATENATE("R",'MAPA DE RIESGOS'!$H174,"C",'MAPA DE RIESGOS'!$AF174),"")</f>
        <v/>
      </c>
      <c r="O143" s="377" t="str">
        <f>IF(AND('MAPA DE RIESGOS'!$AP175="Muy Baja",'MAPA DE RIESGOS'!$AR175="Leve"),CONCATENATE("R",'MAPA DE RIESGOS'!$H175,"C",'MAPA DE RIESGOS'!$AF175),"")</f>
        <v/>
      </c>
      <c r="P143" s="377" t="str">
        <f>IF(AND('MAPA DE RIESGOS'!$AP176="Muy Baja",'MAPA DE RIESGOS'!$AR176="Leve"),CONCATENATE("R",'MAPA DE RIESGOS'!$H176,"C",'MAPA DE RIESGOS'!$AF176),"")</f>
        <v/>
      </c>
      <c r="Q143" s="377" t="str">
        <f>IF(AND('MAPA DE RIESGOS'!$AP177="Muy Baja",'MAPA DE RIESGOS'!$AR177="Leve"),CONCATENATE("R",'MAPA DE RIESGOS'!$H177,"C",'MAPA DE RIESGOS'!$AF177),"")</f>
        <v/>
      </c>
      <c r="R143" s="377" t="str">
        <f>IF(AND('MAPA DE RIESGOS'!$AP178="Muy Baja",'MAPA DE RIESGOS'!$AR178="Leve"),CONCATENATE("R",'MAPA DE RIESGOS'!$H178,"C",'MAPA DE RIESGOS'!$AF178),"")</f>
        <v/>
      </c>
      <c r="S143" s="377" t="str">
        <f>IF(AND('MAPA DE RIESGOS'!$AP179="Muy Baja",'MAPA DE RIESGOS'!$AR179="Leve"),CONCATENATE("R",'MAPA DE RIESGOS'!$H179,"C",'MAPA DE RIESGOS'!$AF179),"")</f>
        <v/>
      </c>
      <c r="T143" s="377" t="str">
        <f>IF(AND('MAPA DE RIESGOS'!$AP180="Muy Baja",'MAPA DE RIESGOS'!$AR180="Leve"),CONCATENATE("R",'MAPA DE RIESGOS'!$H180,"C",'MAPA DE RIESGOS'!$AF180),"")</f>
        <v/>
      </c>
      <c r="U143" s="377" t="str">
        <f>IF(AND('MAPA DE RIESGOS'!$AP181="Muy Baja",'MAPA DE RIESGOS'!$AR181="Leve"),CONCATENATE("R",'MAPA DE RIESGOS'!$H181,"C",'MAPA DE RIESGOS'!$AF181),"")</f>
        <v/>
      </c>
      <c r="V143" s="377" t="str">
        <f>IF(AND('MAPA DE RIESGOS'!$AP182="Muy Baja",'MAPA DE RIESGOS'!$AR182="Leve"),CONCATENATE("R",'MAPA DE RIESGOS'!$H182,"C",'MAPA DE RIESGOS'!$AF182),"")</f>
        <v/>
      </c>
      <c r="W143" s="377" t="str">
        <f>IF(AND('MAPA DE RIESGOS'!$AP183="Muy Baja",'MAPA DE RIESGOS'!$AR183="Leve"),CONCATENATE("R",'MAPA DE RIESGOS'!$H183,"C",'MAPA DE RIESGOS'!$AF183),"")</f>
        <v/>
      </c>
      <c r="X143" s="377" t="str">
        <f>IF(AND('MAPA DE RIESGOS'!$AP184="Muy Baja",'MAPA DE RIESGOS'!$AR184="Leve"),CONCATENATE("R",'MAPA DE RIESGOS'!$H184,"C",'MAPA DE RIESGOS'!$AF184),"")</f>
        <v/>
      </c>
      <c r="Y143" s="377" t="str">
        <f>IF(AND('MAPA DE RIESGOS'!$AP185="Muy Baja",'MAPA DE RIESGOS'!$AR185="Leve"),CONCATENATE("R",'MAPA DE RIESGOS'!$H185,"C",'MAPA DE RIESGOS'!$AF185),"")</f>
        <v/>
      </c>
      <c r="Z143" s="377" t="str">
        <f>IF(AND('MAPA DE RIESGOS'!$AP186="Muy Baja",'MAPA DE RIESGOS'!$AR186="Leve"),CONCATENATE("R",'MAPA DE RIESGOS'!$H186,"C",'MAPA DE RIESGOS'!$AF186),"")</f>
        <v/>
      </c>
      <c r="AA143" s="378" t="str">
        <f>IF(AND('MAPA DE RIESGOS'!$AP187="Muy Baja",'MAPA DE RIESGOS'!$AR187="Leve"),CONCATENATE("R",'MAPA DE RIESGOS'!$H187,"C",'MAPA DE RIESGOS'!$AF187),"")</f>
        <v/>
      </c>
      <c r="AB143" s="376" t="str">
        <f>IF(AND('MAPA DE RIESGOS'!$AP170="Muy Baja",'MAPA DE RIESGOS'!$AR170="Menor"),CONCATENATE("R",'MAPA DE RIESGOS'!$H170,"C",'MAPA DE RIESGOS'!$AF170),"")</f>
        <v/>
      </c>
      <c r="AC143" s="377" t="str">
        <f>IF(AND('MAPA DE RIESGOS'!$AP171="Muy Baja",'MAPA DE RIESGOS'!$AR171="Menor"),CONCATENATE("R",'MAPA DE RIESGOS'!$H171,"C",'MAPA DE RIESGOS'!$AF171),"")</f>
        <v/>
      </c>
      <c r="AD143" s="377" t="str">
        <f>IF(AND('MAPA DE RIESGOS'!$AP172="Muy Baja",'MAPA DE RIESGOS'!$AR172="Menor"),CONCATENATE("R",'MAPA DE RIESGOS'!$H172,"C",'MAPA DE RIESGOS'!$AF172),"")</f>
        <v/>
      </c>
      <c r="AE143" s="377" t="str">
        <f>IF(AND('MAPA DE RIESGOS'!$AP173="Muy Baja",'MAPA DE RIESGOS'!$AR173="Menor"),CONCATENATE("R",'MAPA DE RIESGOS'!$H173,"C",'MAPA DE RIESGOS'!$AF173),"")</f>
        <v/>
      </c>
      <c r="AF143" s="377" t="str">
        <f>IF(AND('MAPA DE RIESGOS'!$AP174="Muy Baja",'MAPA DE RIESGOS'!$AR174="Menor"),CONCATENATE("R",'MAPA DE RIESGOS'!$H174,"C",'MAPA DE RIESGOS'!$AF174),"")</f>
        <v/>
      </c>
      <c r="AG143" s="377" t="str">
        <f>IF(AND('MAPA DE RIESGOS'!$AP175="Muy Baja",'MAPA DE RIESGOS'!$AR175="Menor"),CONCATENATE("R",'MAPA DE RIESGOS'!$H175,"C",'MAPA DE RIESGOS'!$AF175),"")</f>
        <v/>
      </c>
      <c r="AH143" s="377" t="str">
        <f>IF(AND('MAPA DE RIESGOS'!$AP176="Muy Baja",'MAPA DE RIESGOS'!$AR176="Menor"),CONCATENATE("R",'MAPA DE RIESGOS'!$H176,"C",'MAPA DE RIESGOS'!$AF176),"")</f>
        <v/>
      </c>
      <c r="AI143" s="377" t="str">
        <f>IF(AND('MAPA DE RIESGOS'!$AP177="Muy Baja",'MAPA DE RIESGOS'!$AR177="Menor"),CONCATENATE("R",'MAPA DE RIESGOS'!$H177,"C",'MAPA DE RIESGOS'!$AF177),"")</f>
        <v/>
      </c>
      <c r="AJ143" s="377" t="str">
        <f>IF(AND('MAPA DE RIESGOS'!$AP178="Muy Baja",'MAPA DE RIESGOS'!$AR178="Menor"),CONCATENATE("R",'MAPA DE RIESGOS'!$H178,"C",'MAPA DE RIESGOS'!$AF178),"")</f>
        <v/>
      </c>
      <c r="AK143" s="377" t="str">
        <f>IF(AND('MAPA DE RIESGOS'!$AP179="Muy Baja",'MAPA DE RIESGOS'!$AR179="Menor"),CONCATENATE("R",'MAPA DE RIESGOS'!$H179,"C",'MAPA DE RIESGOS'!$AF179),"")</f>
        <v/>
      </c>
      <c r="AL143" s="377" t="str">
        <f>IF(AND('MAPA DE RIESGOS'!$AP180="Muy Baja",'MAPA DE RIESGOS'!$AR180="Menor"),CONCATENATE("R",'MAPA DE RIESGOS'!$H180,"C",'MAPA DE RIESGOS'!$AF180),"")</f>
        <v/>
      </c>
      <c r="AM143" s="377" t="str">
        <f>IF(AND('MAPA DE RIESGOS'!$AP181="Muy Baja",'MAPA DE RIESGOS'!$AR181="Menor"),CONCATENATE("R",'MAPA DE RIESGOS'!$H181,"C",'MAPA DE RIESGOS'!$AF181),"")</f>
        <v/>
      </c>
      <c r="AN143" s="377" t="str">
        <f>IF(AND('MAPA DE RIESGOS'!$AP182="Muy Baja",'MAPA DE RIESGOS'!$AR182="Menor"),CONCATENATE("R",'MAPA DE RIESGOS'!$H182,"C",'MAPA DE RIESGOS'!$AF182),"")</f>
        <v/>
      </c>
      <c r="AO143" s="377" t="str">
        <f>IF(AND('MAPA DE RIESGOS'!$AP183="Muy Baja",'MAPA DE RIESGOS'!$AR183="Menor"),CONCATENATE("R",'MAPA DE RIESGOS'!$H183,"C",'MAPA DE RIESGOS'!$AF183),"")</f>
        <v/>
      </c>
      <c r="AP143" s="377" t="str">
        <f>IF(AND('MAPA DE RIESGOS'!$AP184="Muy Baja",'MAPA DE RIESGOS'!$AR184="Menor"),CONCATENATE("R",'MAPA DE RIESGOS'!$H184,"C",'MAPA DE RIESGOS'!$AF184),"")</f>
        <v/>
      </c>
      <c r="AQ143" s="377" t="str">
        <f>IF(AND('MAPA DE RIESGOS'!$AP185="Muy Baja",'MAPA DE RIESGOS'!$AR185="Menor"),CONCATENATE("R",'MAPA DE RIESGOS'!$H185,"C",'MAPA DE RIESGOS'!$AF185),"")</f>
        <v/>
      </c>
      <c r="AR143" s="377" t="str">
        <f>IF(AND('MAPA DE RIESGOS'!$AP186="Muy Baja",'MAPA DE RIESGOS'!$AR186="Menor"),CONCATENATE("R",'MAPA DE RIESGOS'!$H186,"C",'MAPA DE RIESGOS'!$AF186),"")</f>
        <v/>
      </c>
      <c r="AS143" s="378" t="str">
        <f>IF(AND('MAPA DE RIESGOS'!$AP187="Muy Baja",'MAPA DE RIESGOS'!$AR187="Menor"),CONCATENATE("R",'MAPA DE RIESGOS'!$H187,"C",'MAPA DE RIESGOS'!$AF187),"")</f>
        <v/>
      </c>
      <c r="AT143" s="367" t="str">
        <f>IF(AND('MAPA DE RIESGOS'!$AP170="Muy Baja",'MAPA DE RIESGOS'!$AR170="Moderado"),CONCATENATE("R",'MAPA DE RIESGOS'!$H170,"C",'MAPA DE RIESGOS'!$AF170),"")</f>
        <v/>
      </c>
      <c r="AU143" s="368" t="str">
        <f>IF(AND('MAPA DE RIESGOS'!$AP171="Muy Baja",'MAPA DE RIESGOS'!$AR171="Moderado"),CONCATENATE("R",'MAPA DE RIESGOS'!$H171,"C",'MAPA DE RIESGOS'!$AF171),"")</f>
        <v/>
      </c>
      <c r="AV143" s="368" t="str">
        <f>IF(AND('MAPA DE RIESGOS'!$AP172="Muy Baja",'MAPA DE RIESGOS'!$AR172="Moderado"),CONCATENATE("R",'MAPA DE RIESGOS'!$H172,"C",'MAPA DE RIESGOS'!$AF172),"")</f>
        <v/>
      </c>
      <c r="AW143" s="368" t="str">
        <f>IF(AND('MAPA DE RIESGOS'!$AP173="Muy Baja",'MAPA DE RIESGOS'!$AR173="Moderado"),CONCATENATE("R",'MAPA DE RIESGOS'!$H173,"C",'MAPA DE RIESGOS'!$AF173),"")</f>
        <v/>
      </c>
      <c r="AX143" s="368" t="str">
        <f>IF(AND('MAPA DE RIESGOS'!$AP174="Muy Baja",'MAPA DE RIESGOS'!$AR174="Moderado"),CONCATENATE("R",'MAPA DE RIESGOS'!$H174,"C",'MAPA DE RIESGOS'!$AF174),"")</f>
        <v/>
      </c>
      <c r="AY143" s="368" t="str">
        <f>IF(AND('MAPA DE RIESGOS'!$AP175="Muy Baja",'MAPA DE RIESGOS'!$AR175="Moderado"),CONCATENATE("R",'MAPA DE RIESGOS'!$H175,"C",'MAPA DE RIESGOS'!$AF175),"")</f>
        <v/>
      </c>
      <c r="AZ143" s="368" t="str">
        <f>IF(AND('MAPA DE RIESGOS'!$AP176="Muy Baja",'MAPA DE RIESGOS'!$AR176="Moderado"),CONCATENATE("R",'MAPA DE RIESGOS'!$H176,"C",'MAPA DE RIESGOS'!$AF176),"")</f>
        <v/>
      </c>
      <c r="BA143" s="368" t="str">
        <f>IF(AND('MAPA DE RIESGOS'!$AP177="Muy Baja",'MAPA DE RIESGOS'!$AR177="Moderado"),CONCATENATE("R",'MAPA DE RIESGOS'!$H177,"C",'MAPA DE RIESGOS'!$AF177),"")</f>
        <v/>
      </c>
      <c r="BB143" s="368" t="str">
        <f>IF(AND('MAPA DE RIESGOS'!$AP178="Muy Baja",'MAPA DE RIESGOS'!$AR178="Moderado"),CONCATENATE("R",'MAPA DE RIESGOS'!$H178,"C",'MAPA DE RIESGOS'!$AF178),"")</f>
        <v/>
      </c>
      <c r="BC143" s="368" t="str">
        <f>IF(AND('MAPA DE RIESGOS'!$AP179="Muy Baja",'MAPA DE RIESGOS'!$AR179="Moderado"),CONCATENATE("R",'MAPA DE RIESGOS'!$H179,"C",'MAPA DE RIESGOS'!$AF179),"")</f>
        <v/>
      </c>
      <c r="BD143" s="368" t="str">
        <f>IF(AND('MAPA DE RIESGOS'!$AP180="Muy Baja",'MAPA DE RIESGOS'!$AR180="Moderado"),CONCATENATE("R",'MAPA DE RIESGOS'!$H180,"C",'MAPA DE RIESGOS'!$AF180),"")</f>
        <v/>
      </c>
      <c r="BE143" s="368" t="str">
        <f>IF(AND('MAPA DE RIESGOS'!$AP181="Muy Baja",'MAPA DE RIESGOS'!$AR181="Moderado"),CONCATENATE("R",'MAPA DE RIESGOS'!$H181,"C",'MAPA DE RIESGOS'!$AF181),"")</f>
        <v/>
      </c>
      <c r="BF143" s="368" t="str">
        <f>IF(AND('MAPA DE RIESGOS'!$AP182="Muy Baja",'MAPA DE RIESGOS'!$AR182="Moderado"),CONCATENATE("R",'MAPA DE RIESGOS'!$H182,"C",'MAPA DE RIESGOS'!$AF182),"")</f>
        <v/>
      </c>
      <c r="BG143" s="368" t="str">
        <f>IF(AND('MAPA DE RIESGOS'!$AP183="Muy Baja",'MAPA DE RIESGOS'!$AR183="Moderado"),CONCATENATE("R",'MAPA DE RIESGOS'!$H183,"C",'MAPA DE RIESGOS'!$AF183),"")</f>
        <v/>
      </c>
      <c r="BH143" s="368" t="str">
        <f>IF(AND('MAPA DE RIESGOS'!$AP184="Muy Baja",'MAPA DE RIESGOS'!$AR184="Moderado"),CONCATENATE("R",'MAPA DE RIESGOS'!$H184,"C",'MAPA DE RIESGOS'!$AF184),"")</f>
        <v/>
      </c>
      <c r="BI143" s="368" t="str">
        <f>IF(AND('MAPA DE RIESGOS'!$AP185="Muy Baja",'MAPA DE RIESGOS'!$AR185="Moderado"),CONCATENATE("R",'MAPA DE RIESGOS'!$H185,"C",'MAPA DE RIESGOS'!$AF185),"")</f>
        <v/>
      </c>
      <c r="BJ143" s="368" t="str">
        <f>IF(AND('MAPA DE RIESGOS'!$AP186="Muy Baja",'MAPA DE RIESGOS'!$AR186="Moderado"),CONCATENATE("R",'MAPA DE RIESGOS'!$H186,"C",'MAPA DE RIESGOS'!$AF186),"")</f>
        <v/>
      </c>
      <c r="BK143" s="369" t="str">
        <f>IF(AND('MAPA DE RIESGOS'!$AP187="Muy Baja",'MAPA DE RIESGOS'!$AR187="Moderado"),CONCATENATE("R",'MAPA DE RIESGOS'!$H187,"C",'MAPA DE RIESGOS'!$AF187),"")</f>
        <v/>
      </c>
      <c r="BL143" s="355" t="str">
        <f>IF(AND('MAPA DE RIESGOS'!$AP170="Muy Baja",'MAPA DE RIESGOS'!$AR170="Mayor"),CONCATENATE("R",'MAPA DE RIESGOS'!$H170,"C",'MAPA DE RIESGOS'!$AF170),"")</f>
        <v/>
      </c>
      <c r="BM143" s="355" t="str">
        <f>IF(AND('MAPA DE RIESGOS'!$AP171="Muy Baja",'MAPA DE RIESGOS'!$AR171="Mayor"),CONCATENATE("R",'MAPA DE RIESGOS'!$H171,"C",'MAPA DE RIESGOS'!$AF171),"")</f>
        <v/>
      </c>
      <c r="BN143" s="355" t="str">
        <f>IF(AND('MAPA DE RIESGOS'!$AP172="Muy Baja",'MAPA DE RIESGOS'!$AR172="Mayor"),CONCATENATE("R",'MAPA DE RIESGOS'!$H172,"C",'MAPA DE RIESGOS'!$AF172),"")</f>
        <v/>
      </c>
      <c r="BO143" s="355" t="str">
        <f>IF(AND('MAPA DE RIESGOS'!$AP173="Muy Baja",'MAPA DE RIESGOS'!$AR173="Mayor"),CONCATENATE("R",'MAPA DE RIESGOS'!$H173,"C",'MAPA DE RIESGOS'!$AF173),"")</f>
        <v/>
      </c>
      <c r="BP143" s="355" t="str">
        <f>IF(AND('MAPA DE RIESGOS'!$AP174="Muy Baja",'MAPA DE RIESGOS'!$AR174="Mayor"),CONCATENATE("R",'MAPA DE RIESGOS'!$H174,"C",'MAPA DE RIESGOS'!$AF174),"")</f>
        <v/>
      </c>
      <c r="BQ143" s="355" t="str">
        <f>IF(AND('MAPA DE RIESGOS'!$AP175="Muy Baja",'MAPA DE RIESGOS'!$AR175="Mayor"),CONCATENATE("R",'MAPA DE RIESGOS'!$H175,"C",'MAPA DE RIESGOS'!$AF175),"")</f>
        <v/>
      </c>
      <c r="BR143" s="355" t="str">
        <f>IF(AND('MAPA DE RIESGOS'!$AP176="Muy Baja",'MAPA DE RIESGOS'!$AR176="Mayor"),CONCATENATE("R",'MAPA DE RIESGOS'!$H176,"C",'MAPA DE RIESGOS'!$AF176),"")</f>
        <v/>
      </c>
      <c r="BS143" s="355" t="str">
        <f>IF(AND('MAPA DE RIESGOS'!$AP177="Muy Baja",'MAPA DE RIESGOS'!$AR177="Mayor"),CONCATENATE("R",'MAPA DE RIESGOS'!$H177,"C",'MAPA DE RIESGOS'!$AF177),"")</f>
        <v/>
      </c>
      <c r="BT143" s="355" t="str">
        <f>IF(AND('MAPA DE RIESGOS'!$AP178="Muy Baja",'MAPA DE RIESGOS'!$AR178="Mayor"),CONCATENATE("R",'MAPA DE RIESGOS'!$H178,"C",'MAPA DE RIESGOS'!$AF178),"")</f>
        <v/>
      </c>
      <c r="BU143" s="355" t="str">
        <f>IF(AND('MAPA DE RIESGOS'!$AP179="Muy Baja",'MAPA DE RIESGOS'!$AR179="Mayor"),CONCATENATE("R",'MAPA DE RIESGOS'!$H179,"C",'MAPA DE RIESGOS'!$AF179),"")</f>
        <v/>
      </c>
      <c r="BV143" s="355" t="str">
        <f>IF(AND('MAPA DE RIESGOS'!$AP180="Muy Baja",'MAPA DE RIESGOS'!$AR180="Mayor"),CONCATENATE("R",'MAPA DE RIESGOS'!$H180,"C",'MAPA DE RIESGOS'!$AF180),"")</f>
        <v/>
      </c>
      <c r="BW143" s="355" t="str">
        <f>IF(AND('MAPA DE RIESGOS'!$AP181="Muy Baja",'MAPA DE RIESGOS'!$AR181="Mayor"),CONCATENATE("R",'MAPA DE RIESGOS'!$H181,"C",'MAPA DE RIESGOS'!$AF181),"")</f>
        <v/>
      </c>
      <c r="BX143" s="355" t="str">
        <f>IF(AND('MAPA DE RIESGOS'!$AP182="Muy Baja",'MAPA DE RIESGOS'!$AR182="Mayor"),CONCATENATE("R",'MAPA DE RIESGOS'!$H182,"C",'MAPA DE RIESGOS'!$AF182),"")</f>
        <v/>
      </c>
      <c r="BY143" s="355" t="str">
        <f>IF(AND('MAPA DE RIESGOS'!$AP183="Muy Baja",'MAPA DE RIESGOS'!$AR183="Mayor"),CONCATENATE("R",'MAPA DE RIESGOS'!$H183,"C",'MAPA DE RIESGOS'!$AF183),"")</f>
        <v/>
      </c>
      <c r="BZ143" s="355" t="str">
        <f>IF(AND('MAPA DE RIESGOS'!$AP184="Muy Baja",'MAPA DE RIESGOS'!$AR184="Mayor"),CONCATENATE("R",'MAPA DE RIESGOS'!$H184,"C",'MAPA DE RIESGOS'!$AF184),"")</f>
        <v/>
      </c>
      <c r="CA143" s="355" t="str">
        <f>IF(AND('MAPA DE RIESGOS'!$AP185="Muy Baja",'MAPA DE RIESGOS'!$AR185="Mayor"),CONCATENATE("R",'MAPA DE RIESGOS'!$H185,"C",'MAPA DE RIESGOS'!$AF185),"")</f>
        <v/>
      </c>
      <c r="CB143" s="355" t="str">
        <f>IF(AND('MAPA DE RIESGOS'!$AP186="Muy Baja",'MAPA DE RIESGOS'!$AR186="Mayor"),CONCATENATE("R",'MAPA DE RIESGOS'!$H186,"C",'MAPA DE RIESGOS'!$AF186),"")</f>
        <v/>
      </c>
      <c r="CC143" s="356" t="str">
        <f>IF(AND('MAPA DE RIESGOS'!$AP187="Muy Baja",'MAPA DE RIESGOS'!$AR187="Mayor"),CONCATENATE("R",'MAPA DE RIESGOS'!$H187,"C",'MAPA DE RIESGOS'!$AF187),"")</f>
        <v/>
      </c>
      <c r="CD143" s="357" t="str">
        <f>IF(AND('MAPA DE RIESGOS'!$AP170="Muy Baja",'MAPA DE RIESGOS'!$AR170="Catastrófico"),CONCATENATE("R",'MAPA DE RIESGOS'!$H170,"C",'MAPA DE RIESGOS'!$AF170),"")</f>
        <v/>
      </c>
      <c r="CE143" s="357" t="str">
        <f>IF(AND('MAPA DE RIESGOS'!$AP171="Muy Baja",'MAPA DE RIESGOS'!$AR171="Catastrófico"),CONCATENATE("R",'MAPA DE RIESGOS'!$H171,"C",'MAPA DE RIESGOS'!$AF171),"")</f>
        <v/>
      </c>
      <c r="CF143" s="357" t="str">
        <f>IF(AND('MAPA DE RIESGOS'!$AP172="Muy Baja",'MAPA DE RIESGOS'!$AR172="Catastrófico"),CONCATENATE("R",'MAPA DE RIESGOS'!$H172,"C",'MAPA DE RIESGOS'!$AF172),"")</f>
        <v/>
      </c>
      <c r="CG143" s="357" t="str">
        <f>IF(AND('MAPA DE RIESGOS'!$AP173="Muy Baja",'MAPA DE RIESGOS'!$AR173="Catastrófico"),CONCATENATE("R",'MAPA DE RIESGOS'!$H173,"C",'MAPA DE RIESGOS'!$AF173),"")</f>
        <v/>
      </c>
      <c r="CH143" s="357" t="str">
        <f>IF(AND('MAPA DE RIESGOS'!$AP174="Muy Baja",'MAPA DE RIESGOS'!$AR174="Catastrófico"),CONCATENATE("R",'MAPA DE RIESGOS'!$H174,"C",'MAPA DE RIESGOS'!$AF174),"")</f>
        <v/>
      </c>
      <c r="CI143" s="357" t="str">
        <f>IF(AND('MAPA DE RIESGOS'!$AP175="Muy Baja",'MAPA DE RIESGOS'!$AR175="Catastrófico"),CONCATENATE("R",'MAPA DE RIESGOS'!$H175,"C",'MAPA DE RIESGOS'!$AF175),"")</f>
        <v/>
      </c>
      <c r="CJ143" s="357" t="str">
        <f>IF(AND('MAPA DE RIESGOS'!$AP176="Muy Baja",'MAPA DE RIESGOS'!$AR176="Catastrófico"),CONCATENATE("R",'MAPA DE RIESGOS'!$H176,"C",'MAPA DE RIESGOS'!$AF176),"")</f>
        <v/>
      </c>
      <c r="CK143" s="357" t="str">
        <f>IF(AND('MAPA DE RIESGOS'!$AP177="Muy Baja",'MAPA DE RIESGOS'!$AR177="Catastrófico"),CONCATENATE("R",'MAPA DE RIESGOS'!$H177,"C",'MAPA DE RIESGOS'!$AF177),"")</f>
        <v/>
      </c>
      <c r="CL143" s="357" t="str">
        <f>IF(AND('MAPA DE RIESGOS'!$AP178="Muy Baja",'MAPA DE RIESGOS'!$AR178="Catastrófico"),CONCATENATE("R",'MAPA DE RIESGOS'!$H178,"C",'MAPA DE RIESGOS'!$AF178),"")</f>
        <v/>
      </c>
      <c r="CM143" s="357" t="str">
        <f>IF(AND('MAPA DE RIESGOS'!$AP179="Muy Baja",'MAPA DE RIESGOS'!$AR179="Catastrófico"),CONCATENATE("R",'MAPA DE RIESGOS'!$H179,"C",'MAPA DE RIESGOS'!$AF179),"")</f>
        <v/>
      </c>
      <c r="CN143" s="357" t="str">
        <f>IF(AND('MAPA DE RIESGOS'!$AP180="Muy Baja",'MAPA DE RIESGOS'!$AR180="Catastrófico"),CONCATENATE("R",'MAPA DE RIESGOS'!$H180,"C",'MAPA DE RIESGOS'!$AF180),"")</f>
        <v/>
      </c>
      <c r="CO143" s="357" t="str">
        <f>IF(AND('MAPA DE RIESGOS'!$AP181="Muy Baja",'MAPA DE RIESGOS'!$AR181="Catastrófico"),CONCATENATE("R",'MAPA DE RIESGOS'!$H181,"C",'MAPA DE RIESGOS'!$AF181),"")</f>
        <v/>
      </c>
      <c r="CP143" s="357" t="str">
        <f>IF(AND('MAPA DE RIESGOS'!$AP182="Muy Baja",'MAPA DE RIESGOS'!$AR182="Catastrófico"),CONCATENATE("R",'MAPA DE RIESGOS'!$H182,"C",'MAPA DE RIESGOS'!$AF182),"")</f>
        <v/>
      </c>
      <c r="CQ143" s="357" t="str">
        <f>IF(AND('MAPA DE RIESGOS'!$AP183="Muy Baja",'MAPA DE RIESGOS'!$AR183="Catastrófico"),CONCATENATE("R",'MAPA DE RIESGOS'!$H183,"C",'MAPA DE RIESGOS'!$AF183),"")</f>
        <v/>
      </c>
      <c r="CR143" s="357" t="str">
        <f>IF(AND('MAPA DE RIESGOS'!$AP184="Muy Baja",'MAPA DE RIESGOS'!$AR184="Catastrófico"),CONCATENATE("R",'MAPA DE RIESGOS'!$H184,"C",'MAPA DE RIESGOS'!$AF184),"")</f>
        <v/>
      </c>
      <c r="CS143" s="357" t="str">
        <f>IF(AND('MAPA DE RIESGOS'!$AP185="Muy Baja",'MAPA DE RIESGOS'!$AR185="Catastrófico"),CONCATENATE("R",'MAPA DE RIESGOS'!$H185,"C",'MAPA DE RIESGOS'!$AF185),"")</f>
        <v/>
      </c>
      <c r="CT143" s="357" t="str">
        <f>IF(AND('MAPA DE RIESGOS'!$AP186="Muy Baja",'MAPA DE RIESGOS'!$AR186="Catastrófico"),CONCATENATE("R",'MAPA DE RIESGOS'!$H186,"C",'MAPA DE RIESGOS'!$AF186),"")</f>
        <v/>
      </c>
      <c r="CU143" s="358" t="str">
        <f>IF(AND('MAPA DE RIESGOS'!$AP187="Muy Baja",'MAPA DE RIESGOS'!$AR187="Catastrófico"),CONCATENATE("R",'MAPA DE RIESGOS'!$H187,"C",'MAPA DE RIESGOS'!$AF187),"")</f>
        <v/>
      </c>
      <c r="CV143" s="67"/>
    </row>
    <row r="144" spans="2:106" ht="32.5" customHeight="1">
      <c r="B144" s="893"/>
      <c r="C144" s="893"/>
      <c r="D144" s="894"/>
      <c r="E144" s="882"/>
      <c r="F144" s="883"/>
      <c r="G144" s="883"/>
      <c r="H144" s="883"/>
      <c r="I144" s="883"/>
      <c r="J144" s="376" t="str">
        <f>IF(AND('MAPA DE RIESGOS'!$AP188="Muy Baja",'MAPA DE RIESGOS'!$AR188="Leve"),CONCATENATE("R",'MAPA DE RIESGOS'!$H188,"C",'MAPA DE RIESGOS'!$AF188),"")</f>
        <v/>
      </c>
      <c r="K144" s="377" t="str">
        <f>IF(AND('MAPA DE RIESGOS'!$AP189="Muy Baja",'MAPA DE RIESGOS'!$AR189="Leve"),CONCATENATE("R",'MAPA DE RIESGOS'!$H189,"C",'MAPA DE RIESGOS'!$AF189),"")</f>
        <v/>
      </c>
      <c r="L144" s="377" t="str">
        <f>IF(AND('MAPA DE RIESGOS'!$AP190="Muy Baja",'MAPA DE RIESGOS'!$AR190="Leve"),CONCATENATE("R",'MAPA DE RIESGOS'!$H190,"C",'MAPA DE RIESGOS'!$AF190),"")</f>
        <v/>
      </c>
      <c r="M144" s="377" t="str">
        <f>IF(AND('MAPA DE RIESGOS'!$AP191="Muy Baja",'MAPA DE RIESGOS'!$AR191="Leve"),CONCATENATE("R",'MAPA DE RIESGOS'!$H191,"C",'MAPA DE RIESGOS'!$AF191),"")</f>
        <v/>
      </c>
      <c r="N144" s="377" t="str">
        <f>IF(AND('MAPA DE RIESGOS'!$AP192="Muy Baja",'MAPA DE RIESGOS'!$AR192="Leve"),CONCATENATE("R",'MAPA DE RIESGOS'!$H192,"C",'MAPA DE RIESGOS'!$AF192),"")</f>
        <v/>
      </c>
      <c r="O144" s="377" t="str">
        <f>IF(AND('MAPA DE RIESGOS'!$AP193="Muy Baja",'MAPA DE RIESGOS'!$AR193="Leve"),CONCATENATE("R",'MAPA DE RIESGOS'!$H193,"C",'MAPA DE RIESGOS'!$AF193),"")</f>
        <v/>
      </c>
      <c r="P144" s="377" t="str">
        <f>IF(AND('MAPA DE RIESGOS'!$AP194="Muy Baja",'MAPA DE RIESGOS'!$AR194="Leve"),CONCATENATE("R",'MAPA DE RIESGOS'!$H194,"C",'MAPA DE RIESGOS'!$AF194),"")</f>
        <v/>
      </c>
      <c r="Q144" s="377" t="str">
        <f>IF(AND('MAPA DE RIESGOS'!$AP195="Muy Baja",'MAPA DE RIESGOS'!$AR195="Leve"),CONCATENATE("R",'MAPA DE RIESGOS'!$H195,"C",'MAPA DE RIESGOS'!$AF195),"")</f>
        <v/>
      </c>
      <c r="R144" s="377" t="str">
        <f>IF(AND('MAPA DE RIESGOS'!$AP196="Muy Baja",'MAPA DE RIESGOS'!$AR196="Leve"),CONCATENATE("R",'MAPA DE RIESGOS'!$H196,"C",'MAPA DE RIESGOS'!$AF196),"")</f>
        <v/>
      </c>
      <c r="S144" s="377" t="str">
        <f>IF(AND('MAPA DE RIESGOS'!$AP197="Muy Baja",'MAPA DE RIESGOS'!$AR197="Leve"),CONCATENATE("R",'MAPA DE RIESGOS'!$H197,"C",'MAPA DE RIESGOS'!$AF197),"")</f>
        <v/>
      </c>
      <c r="T144" s="377" t="str">
        <f>IF(AND('MAPA DE RIESGOS'!$AP198="Muy Baja",'MAPA DE RIESGOS'!$AR198="Leve"),CONCATENATE("R",'MAPA DE RIESGOS'!$H198,"C",'MAPA DE RIESGOS'!$AF198),"")</f>
        <v/>
      </c>
      <c r="U144" s="377" t="str">
        <f>IF(AND('MAPA DE RIESGOS'!$AP199="Muy Baja",'MAPA DE RIESGOS'!$AR199="Leve"),CONCATENATE("R",'MAPA DE RIESGOS'!$H199,"C",'MAPA DE RIESGOS'!$AF199),"")</f>
        <v/>
      </c>
      <c r="V144" s="377" t="str">
        <f>IF(AND('MAPA DE RIESGOS'!$AP200="Muy Baja",'MAPA DE RIESGOS'!$AR200="Leve"),CONCATENATE("R",'MAPA DE RIESGOS'!$H200,"C",'MAPA DE RIESGOS'!$AF200),"")</f>
        <v/>
      </c>
      <c r="W144" s="377" t="str">
        <f>IF(AND('MAPA DE RIESGOS'!$AP201="Muy Baja",'MAPA DE RIESGOS'!$AR201="Leve"),CONCATENATE("R",'MAPA DE RIESGOS'!$H201,"C",'MAPA DE RIESGOS'!$AF201),"")</f>
        <v/>
      </c>
      <c r="X144" s="377" t="str">
        <f>IF(AND('MAPA DE RIESGOS'!$AP202="Muy Baja",'MAPA DE RIESGOS'!$AR202="Leve"),CONCATENATE("R",'MAPA DE RIESGOS'!$H202,"C",'MAPA DE RIESGOS'!$AF202),"")</f>
        <v/>
      </c>
      <c r="Y144" s="377" t="str">
        <f>IF(AND('MAPA DE RIESGOS'!$AP203="Muy Baja",'MAPA DE RIESGOS'!$AR203="Leve"),CONCATENATE("R",'MAPA DE RIESGOS'!$H203,"C",'MAPA DE RIESGOS'!$AF203),"")</f>
        <v/>
      </c>
      <c r="Z144" s="377" t="str">
        <f>IF(AND('MAPA DE RIESGOS'!$AP204="Muy Baja",'MAPA DE RIESGOS'!$AR204="Leve"),CONCATENATE("R",'MAPA DE RIESGOS'!$H204,"C",'MAPA DE RIESGOS'!$AF204),"")</f>
        <v/>
      </c>
      <c r="AA144" s="378" t="str">
        <f>IF(AND('MAPA DE RIESGOS'!$AP205="Muy Baja",'MAPA DE RIESGOS'!$AR205="Leve"),CONCATENATE("R",'MAPA DE RIESGOS'!$H205,"C",'MAPA DE RIESGOS'!$AF205),"")</f>
        <v/>
      </c>
      <c r="AB144" s="376" t="str">
        <f>IF(AND('MAPA DE RIESGOS'!$AP188="Muy Baja",'MAPA DE RIESGOS'!$AR188="Menor"),CONCATENATE("R",'MAPA DE RIESGOS'!$H188,"C",'MAPA DE RIESGOS'!$AF188),"")</f>
        <v/>
      </c>
      <c r="AC144" s="377" t="str">
        <f>IF(AND('MAPA DE RIESGOS'!$AP189="Muy Baja",'MAPA DE RIESGOS'!$AR189="Menor"),CONCATENATE("R",'MAPA DE RIESGOS'!$H189,"C",'MAPA DE RIESGOS'!$AF189),"")</f>
        <v/>
      </c>
      <c r="AD144" s="377" t="str">
        <f>IF(AND('MAPA DE RIESGOS'!$AP190="Muy Baja",'MAPA DE RIESGOS'!$AR190="Menor"),CONCATENATE("R",'MAPA DE RIESGOS'!$H190,"C",'MAPA DE RIESGOS'!$AF190),"")</f>
        <v/>
      </c>
      <c r="AE144" s="377" t="str">
        <f>IF(AND('MAPA DE RIESGOS'!$AP191="Muy Baja",'MAPA DE RIESGOS'!$AR191="Menor"),CONCATENATE("R",'MAPA DE RIESGOS'!$H191,"C",'MAPA DE RIESGOS'!$AF191),"")</f>
        <v/>
      </c>
      <c r="AF144" s="377" t="str">
        <f>IF(AND('MAPA DE RIESGOS'!$AP192="Muy Baja",'MAPA DE RIESGOS'!$AR192="Menor"),CONCATENATE("R",'MAPA DE RIESGOS'!$H192,"C",'MAPA DE RIESGOS'!$AF192),"")</f>
        <v/>
      </c>
      <c r="AG144" s="377" t="str">
        <f>IF(AND('MAPA DE RIESGOS'!$AP193="Muy Baja",'MAPA DE RIESGOS'!$AR193="Menor"),CONCATENATE("R",'MAPA DE RIESGOS'!$H193,"C",'MAPA DE RIESGOS'!$AF193),"")</f>
        <v/>
      </c>
      <c r="AH144" s="377" t="str">
        <f>IF(AND('MAPA DE RIESGOS'!$AP194="Muy Baja",'MAPA DE RIESGOS'!$AR194="Menor"),CONCATENATE("R",'MAPA DE RIESGOS'!$H194,"C",'MAPA DE RIESGOS'!$AF194),"")</f>
        <v/>
      </c>
      <c r="AI144" s="377" t="str">
        <f>IF(AND('MAPA DE RIESGOS'!$AP195="Muy Baja",'MAPA DE RIESGOS'!$AR195="Menor"),CONCATENATE("R",'MAPA DE RIESGOS'!$H195,"C",'MAPA DE RIESGOS'!$AF195),"")</f>
        <v/>
      </c>
      <c r="AJ144" s="377" t="str">
        <f>IF(AND('MAPA DE RIESGOS'!$AP196="Muy Baja",'MAPA DE RIESGOS'!$AR196="Menor"),CONCATENATE("R",'MAPA DE RIESGOS'!$H196,"C",'MAPA DE RIESGOS'!$AF196),"")</f>
        <v/>
      </c>
      <c r="AK144" s="377" t="str">
        <f>IF(AND('MAPA DE RIESGOS'!$AP197="Muy Baja",'MAPA DE RIESGOS'!$AR197="Menor"),CONCATENATE("R",'MAPA DE RIESGOS'!$H197,"C",'MAPA DE RIESGOS'!$AF197),"")</f>
        <v/>
      </c>
      <c r="AL144" s="377" t="str">
        <f>IF(AND('MAPA DE RIESGOS'!$AP198="Muy Baja",'MAPA DE RIESGOS'!$AR198="Menor"),CONCATENATE("R",'MAPA DE RIESGOS'!$H198,"C",'MAPA DE RIESGOS'!$AF198),"")</f>
        <v/>
      </c>
      <c r="AM144" s="377" t="str">
        <f>IF(AND('MAPA DE RIESGOS'!$AP199="Muy Baja",'MAPA DE RIESGOS'!$AR199="Menor"),CONCATENATE("R",'MAPA DE RIESGOS'!$H199,"C",'MAPA DE RIESGOS'!$AF199),"")</f>
        <v/>
      </c>
      <c r="AN144" s="377" t="str">
        <f>IF(AND('MAPA DE RIESGOS'!$AP200="Muy Baja",'MAPA DE RIESGOS'!$AR200="Menor"),CONCATENATE("R",'MAPA DE RIESGOS'!$H200,"C",'MAPA DE RIESGOS'!$AF200),"")</f>
        <v/>
      </c>
      <c r="AO144" s="377" t="str">
        <f>IF(AND('MAPA DE RIESGOS'!$AP201="Muy Baja",'MAPA DE RIESGOS'!$AR201="Menor"),CONCATENATE("R",'MAPA DE RIESGOS'!$H201,"C",'MAPA DE RIESGOS'!$AF201),"")</f>
        <v/>
      </c>
      <c r="AP144" s="377" t="str">
        <f>IF(AND('MAPA DE RIESGOS'!$AP202="Muy Baja",'MAPA DE RIESGOS'!$AR202="Menor"),CONCATENATE("R",'MAPA DE RIESGOS'!$H202,"C",'MAPA DE RIESGOS'!$AF202),"")</f>
        <v/>
      </c>
      <c r="AQ144" s="377" t="str">
        <f>IF(AND('MAPA DE RIESGOS'!$AP203="Muy Baja",'MAPA DE RIESGOS'!$AR203="Menor"),CONCATENATE("R",'MAPA DE RIESGOS'!$H203,"C",'MAPA DE RIESGOS'!$AF203),"")</f>
        <v/>
      </c>
      <c r="AR144" s="377" t="str">
        <f>IF(AND('MAPA DE RIESGOS'!$AP204="Muy Baja",'MAPA DE RIESGOS'!$AR204="Menor"),CONCATENATE("R",'MAPA DE RIESGOS'!$H204,"C",'MAPA DE RIESGOS'!$AF204),"")</f>
        <v/>
      </c>
      <c r="AS144" s="378" t="str">
        <f>IF(AND('MAPA DE RIESGOS'!$AP205="Muy Baja",'MAPA DE RIESGOS'!$AR205="Menor"),CONCATENATE("R",'MAPA DE RIESGOS'!$H205,"C",'MAPA DE RIESGOS'!$AF205),"")</f>
        <v/>
      </c>
      <c r="AT144" s="367" t="str">
        <f>IF(AND('MAPA DE RIESGOS'!$AP188="Muy Baja",'MAPA DE RIESGOS'!$AR188="Moderado"),CONCATENATE("R",'MAPA DE RIESGOS'!$H188,"C",'MAPA DE RIESGOS'!$AF188),"")</f>
        <v/>
      </c>
      <c r="AU144" s="368" t="str">
        <f>IF(AND('MAPA DE RIESGOS'!$AP189="Muy Baja",'MAPA DE RIESGOS'!$AR189="Moderado"),CONCATENATE("R",'MAPA DE RIESGOS'!$H189,"C",'MAPA DE RIESGOS'!$AF189),"")</f>
        <v/>
      </c>
      <c r="AV144" s="368" t="str">
        <f>IF(AND('MAPA DE RIESGOS'!$AP190="Muy Baja",'MAPA DE RIESGOS'!$AR190="Moderado"),CONCATENATE("R",'MAPA DE RIESGOS'!$H190,"C",'MAPA DE RIESGOS'!$AF190),"")</f>
        <v/>
      </c>
      <c r="AW144" s="368" t="str">
        <f>IF(AND('MAPA DE RIESGOS'!$AP191="Muy Baja",'MAPA DE RIESGOS'!$AR191="Moderado"),CONCATENATE("R",'MAPA DE RIESGOS'!$H191,"C",'MAPA DE RIESGOS'!$AF191),"")</f>
        <v/>
      </c>
      <c r="AX144" s="368" t="str">
        <f>IF(AND('MAPA DE RIESGOS'!$AP192="Muy Baja",'MAPA DE RIESGOS'!$AR192="Moderado"),CONCATENATE("R",'MAPA DE RIESGOS'!$H192,"C",'MAPA DE RIESGOS'!$AF192),"")</f>
        <v/>
      </c>
      <c r="AY144" s="368" t="str">
        <f>IF(AND('MAPA DE RIESGOS'!$AP193="Muy Baja",'MAPA DE RIESGOS'!$AR193="Moderado"),CONCATENATE("R",'MAPA DE RIESGOS'!$H193,"C",'MAPA DE RIESGOS'!$AF193),"")</f>
        <v/>
      </c>
      <c r="AZ144" s="368" t="str">
        <f>IF(AND('MAPA DE RIESGOS'!$AP194="Muy Baja",'MAPA DE RIESGOS'!$AR194="Moderado"),CONCATENATE("R",'MAPA DE RIESGOS'!$H194,"C",'MAPA DE RIESGOS'!$AF194),"")</f>
        <v/>
      </c>
      <c r="BA144" s="368" t="str">
        <f>IF(AND('MAPA DE RIESGOS'!$AP195="Muy Baja",'MAPA DE RIESGOS'!$AR195="Moderado"),CONCATENATE("R",'MAPA DE RIESGOS'!$H195,"C",'MAPA DE RIESGOS'!$AF195),"")</f>
        <v/>
      </c>
      <c r="BB144" s="368" t="str">
        <f>IF(AND('MAPA DE RIESGOS'!$AP196="Muy Baja",'MAPA DE RIESGOS'!$AR196="Moderado"),CONCATENATE("R",'MAPA DE RIESGOS'!$H196,"C",'MAPA DE RIESGOS'!$AF196),"")</f>
        <v/>
      </c>
      <c r="BC144" s="368" t="str">
        <f>IF(AND('MAPA DE RIESGOS'!$AP197="Muy Baja",'MAPA DE RIESGOS'!$AR197="Moderado"),CONCATENATE("R",'MAPA DE RIESGOS'!$H197,"C",'MAPA DE RIESGOS'!$AF197),"")</f>
        <v/>
      </c>
      <c r="BD144" s="368" t="str">
        <f>IF(AND('MAPA DE RIESGOS'!$AP198="Muy Baja",'MAPA DE RIESGOS'!$AR198="Moderado"),CONCATENATE("R",'MAPA DE RIESGOS'!$H198,"C",'MAPA DE RIESGOS'!$AF198),"")</f>
        <v/>
      </c>
      <c r="BE144" s="368" t="str">
        <f>IF(AND('MAPA DE RIESGOS'!$AP199="Muy Baja",'MAPA DE RIESGOS'!$AR199="Moderado"),CONCATENATE("R",'MAPA DE RIESGOS'!$H199,"C",'MAPA DE RIESGOS'!$AF199),"")</f>
        <v/>
      </c>
      <c r="BF144" s="368" t="str">
        <f>IF(AND('MAPA DE RIESGOS'!$AP200="Muy Baja",'MAPA DE RIESGOS'!$AR200="Moderado"),CONCATENATE("R",'MAPA DE RIESGOS'!$H200,"C",'MAPA DE RIESGOS'!$AF200),"")</f>
        <v/>
      </c>
      <c r="BG144" s="368" t="str">
        <f>IF(AND('MAPA DE RIESGOS'!$AP201="Muy Baja",'MAPA DE RIESGOS'!$AR201="Moderado"),CONCATENATE("R",'MAPA DE RIESGOS'!$H201,"C",'MAPA DE RIESGOS'!$AF201),"")</f>
        <v/>
      </c>
      <c r="BH144" s="368" t="str">
        <f>IF(AND('MAPA DE RIESGOS'!$AP202="Muy Baja",'MAPA DE RIESGOS'!$AR202="Moderado"),CONCATENATE("R",'MAPA DE RIESGOS'!$H202,"C",'MAPA DE RIESGOS'!$AF202),"")</f>
        <v/>
      </c>
      <c r="BI144" s="368" t="str">
        <f>IF(AND('MAPA DE RIESGOS'!$AP203="Muy Baja",'MAPA DE RIESGOS'!$AR203="Moderado"),CONCATENATE("R",'MAPA DE RIESGOS'!$H203,"C",'MAPA DE RIESGOS'!$AF203),"")</f>
        <v/>
      </c>
      <c r="BJ144" s="368" t="str">
        <f>IF(AND('MAPA DE RIESGOS'!$AP204="Muy Baja",'MAPA DE RIESGOS'!$AR204="Moderado"),CONCATENATE("R",'MAPA DE RIESGOS'!$H204,"C",'MAPA DE RIESGOS'!$AF204),"")</f>
        <v/>
      </c>
      <c r="BK144" s="369" t="str">
        <f>IF(AND('MAPA DE RIESGOS'!$AP205="Muy Baja",'MAPA DE RIESGOS'!$AR205="Moderado"),CONCATENATE("R",'MAPA DE RIESGOS'!$H205,"C",'MAPA DE RIESGOS'!$AF205),"")</f>
        <v/>
      </c>
      <c r="BL144" s="355" t="str">
        <f>IF(AND('MAPA DE RIESGOS'!$AP188="Muy Baja",'MAPA DE RIESGOS'!$AR188="Mayor"),CONCATENATE("R",'MAPA DE RIESGOS'!$H188,"C",'MAPA DE RIESGOS'!$AF188),"")</f>
        <v/>
      </c>
      <c r="BM144" s="355" t="str">
        <f>IF(AND('MAPA DE RIESGOS'!$AP189="Muy Baja",'MAPA DE RIESGOS'!$AR189="Mayor"),CONCATENATE("R",'MAPA DE RIESGOS'!$H189,"C",'MAPA DE RIESGOS'!$AF189),"")</f>
        <v/>
      </c>
      <c r="BN144" s="355" t="str">
        <f>IF(AND('MAPA DE RIESGOS'!$AP190="Muy Baja",'MAPA DE RIESGOS'!$AR190="Mayor"),CONCATENATE("R",'MAPA DE RIESGOS'!$H190,"C",'MAPA DE RIESGOS'!$AF190),"")</f>
        <v/>
      </c>
      <c r="BO144" s="355" t="str">
        <f>IF(AND('MAPA DE RIESGOS'!$AP191="Muy Baja",'MAPA DE RIESGOS'!$AR191="Mayor"),CONCATENATE("R",'MAPA DE RIESGOS'!$H191,"C",'MAPA DE RIESGOS'!$AF191),"")</f>
        <v/>
      </c>
      <c r="BP144" s="355" t="str">
        <f>IF(AND('MAPA DE RIESGOS'!$AP192="Muy Baja",'MAPA DE RIESGOS'!$AR192="Mayor"),CONCATENATE("R",'MAPA DE RIESGOS'!$H192,"C",'MAPA DE RIESGOS'!$AF192),"")</f>
        <v/>
      </c>
      <c r="BQ144" s="355" t="str">
        <f>IF(AND('MAPA DE RIESGOS'!$AP193="Muy Baja",'MAPA DE RIESGOS'!$AR193="Mayor"),CONCATENATE("R",'MAPA DE RIESGOS'!$H193,"C",'MAPA DE RIESGOS'!$AF193),"")</f>
        <v/>
      </c>
      <c r="BR144" s="355" t="str">
        <f>IF(AND('MAPA DE RIESGOS'!$AP194="Muy Baja",'MAPA DE RIESGOS'!$AR194="Mayor"),CONCATENATE("R",'MAPA DE RIESGOS'!$H194,"C",'MAPA DE RIESGOS'!$AF194),"")</f>
        <v/>
      </c>
      <c r="BS144" s="355" t="str">
        <f>IF(AND('MAPA DE RIESGOS'!$AP195="Muy Baja",'MAPA DE RIESGOS'!$AR195="Mayor"),CONCATENATE("R",'MAPA DE RIESGOS'!$H195,"C",'MAPA DE RIESGOS'!$AF195),"")</f>
        <v/>
      </c>
      <c r="BT144" s="355" t="str">
        <f>IF(AND('MAPA DE RIESGOS'!$AP196="Muy Baja",'MAPA DE RIESGOS'!$AR196="Mayor"),CONCATENATE("R",'MAPA DE RIESGOS'!$H196,"C",'MAPA DE RIESGOS'!$AF196),"")</f>
        <v/>
      </c>
      <c r="BU144" s="355" t="str">
        <f>IF(AND('MAPA DE RIESGOS'!$AP197="Muy Baja",'MAPA DE RIESGOS'!$AR197="Mayor"),CONCATENATE("R",'MAPA DE RIESGOS'!$H197,"C",'MAPA DE RIESGOS'!$AF197),"")</f>
        <v/>
      </c>
      <c r="BV144" s="355" t="str">
        <f>IF(AND('MAPA DE RIESGOS'!$AP198="Muy Baja",'MAPA DE RIESGOS'!$AR198="Mayor"),CONCATENATE("R",'MAPA DE RIESGOS'!$H198,"C",'MAPA DE RIESGOS'!$AF198),"")</f>
        <v/>
      </c>
      <c r="BW144" s="355" t="str">
        <f>IF(AND('MAPA DE RIESGOS'!$AP199="Muy Baja",'MAPA DE RIESGOS'!$AR199="Mayor"),CONCATENATE("R",'MAPA DE RIESGOS'!$H199,"C",'MAPA DE RIESGOS'!$AF199),"")</f>
        <v/>
      </c>
      <c r="BX144" s="355" t="str">
        <f>IF(AND('MAPA DE RIESGOS'!$AP200="Muy Baja",'MAPA DE RIESGOS'!$AR200="Mayor"),CONCATENATE("R",'MAPA DE RIESGOS'!$H200,"C",'MAPA DE RIESGOS'!$AF200),"")</f>
        <v/>
      </c>
      <c r="BY144" s="355" t="str">
        <f>IF(AND('MAPA DE RIESGOS'!$AP201="Muy Baja",'MAPA DE RIESGOS'!$AR201="Mayor"),CONCATENATE("R",'MAPA DE RIESGOS'!$H201,"C",'MAPA DE RIESGOS'!$AF201),"")</f>
        <v/>
      </c>
      <c r="BZ144" s="355" t="str">
        <f>IF(AND('MAPA DE RIESGOS'!$AP202="Muy Baja",'MAPA DE RIESGOS'!$AR202="Mayor"),CONCATENATE("R",'MAPA DE RIESGOS'!$H202,"C",'MAPA DE RIESGOS'!$AF202),"")</f>
        <v/>
      </c>
      <c r="CA144" s="355" t="str">
        <f>IF(AND('MAPA DE RIESGOS'!$AP203="Muy Baja",'MAPA DE RIESGOS'!$AR203="Mayor"),CONCATENATE("R",'MAPA DE RIESGOS'!$H203,"C",'MAPA DE RIESGOS'!$AF203),"")</f>
        <v/>
      </c>
      <c r="CB144" s="355" t="str">
        <f>IF(AND('MAPA DE RIESGOS'!$AP204="Muy Baja",'MAPA DE RIESGOS'!$AR204="Mayor"),CONCATENATE("R",'MAPA DE RIESGOS'!$H204,"C",'MAPA DE RIESGOS'!$AF204),"")</f>
        <v/>
      </c>
      <c r="CC144" s="356" t="str">
        <f>IF(AND('MAPA DE RIESGOS'!$AP205="Muy Baja",'MAPA DE RIESGOS'!$AR205="Mayor"),CONCATENATE("R",'MAPA DE RIESGOS'!$H205,"C",'MAPA DE RIESGOS'!$AF205),"")</f>
        <v/>
      </c>
      <c r="CD144" s="357" t="str">
        <f>IF(AND('MAPA DE RIESGOS'!$AP188="Muy Baja",'MAPA DE RIESGOS'!$AR188="Catastrófico"),CONCATENATE("R",'MAPA DE RIESGOS'!$H188,"C",'MAPA DE RIESGOS'!$AF188),"")</f>
        <v/>
      </c>
      <c r="CE144" s="357" t="str">
        <f>IF(AND('MAPA DE RIESGOS'!$AP189="Muy Baja",'MAPA DE RIESGOS'!$AR189="Catastrófico"),CONCATENATE("R",'MAPA DE RIESGOS'!$H189,"C",'MAPA DE RIESGOS'!$AF189),"")</f>
        <v/>
      </c>
      <c r="CF144" s="357" t="str">
        <f>IF(AND('MAPA DE RIESGOS'!$AP190="Muy Baja",'MAPA DE RIESGOS'!$AR190="Catastrófico"),CONCATENATE("R",'MAPA DE RIESGOS'!$H190,"C",'MAPA DE RIESGOS'!$AF190),"")</f>
        <v/>
      </c>
      <c r="CG144" s="357" t="str">
        <f>IF(AND('MAPA DE RIESGOS'!$AP191="Muy Baja",'MAPA DE RIESGOS'!$AR191="Catastrófico"),CONCATENATE("R",'MAPA DE RIESGOS'!$H191,"C",'MAPA DE RIESGOS'!$AF191),"")</f>
        <v/>
      </c>
      <c r="CH144" s="357" t="str">
        <f>IF(AND('MAPA DE RIESGOS'!$AP192="Muy Baja",'MAPA DE RIESGOS'!$AR192="Catastrófico"),CONCATENATE("R",'MAPA DE RIESGOS'!$H192,"C",'MAPA DE RIESGOS'!$AF192),"")</f>
        <v/>
      </c>
      <c r="CI144" s="357" t="str">
        <f>IF(AND('MAPA DE RIESGOS'!$AP193="Muy Baja",'MAPA DE RIESGOS'!$AR193="Catastrófico"),CONCATENATE("R",'MAPA DE RIESGOS'!$H193,"C",'MAPA DE RIESGOS'!$AF193),"")</f>
        <v/>
      </c>
      <c r="CJ144" s="357" t="str">
        <f>IF(AND('MAPA DE RIESGOS'!$AP194="Muy Baja",'MAPA DE RIESGOS'!$AR194="Catastrófico"),CONCATENATE("R",'MAPA DE RIESGOS'!$H194,"C",'MAPA DE RIESGOS'!$AF194),"")</f>
        <v/>
      </c>
      <c r="CK144" s="357" t="str">
        <f>IF(AND('MAPA DE RIESGOS'!$AP195="Muy Baja",'MAPA DE RIESGOS'!$AR195="Catastrófico"),CONCATENATE("R",'MAPA DE RIESGOS'!$H195,"C",'MAPA DE RIESGOS'!$AF195),"")</f>
        <v/>
      </c>
      <c r="CL144" s="357" t="str">
        <f>IF(AND('MAPA DE RIESGOS'!$AP196="Muy Baja",'MAPA DE RIESGOS'!$AR196="Catastrófico"),CONCATENATE("R",'MAPA DE RIESGOS'!$H196,"C",'MAPA DE RIESGOS'!$AF196),"")</f>
        <v/>
      </c>
      <c r="CM144" s="357" t="str">
        <f>IF(AND('MAPA DE RIESGOS'!$AP197="Muy Baja",'MAPA DE RIESGOS'!$AR197="Catastrófico"),CONCATENATE("R",'MAPA DE RIESGOS'!$H197,"C",'MAPA DE RIESGOS'!$AF197),"")</f>
        <v/>
      </c>
      <c r="CN144" s="357" t="str">
        <f>IF(AND('MAPA DE RIESGOS'!$AP198="Muy Baja",'MAPA DE RIESGOS'!$AR198="Catastrófico"),CONCATENATE("R",'MAPA DE RIESGOS'!$H198,"C",'MAPA DE RIESGOS'!$AF198),"")</f>
        <v/>
      </c>
      <c r="CO144" s="357" t="str">
        <f>IF(AND('MAPA DE RIESGOS'!$AP199="Muy Baja",'MAPA DE RIESGOS'!$AR199="Catastrófico"),CONCATENATE("R",'MAPA DE RIESGOS'!$H199,"C",'MAPA DE RIESGOS'!$AF199),"")</f>
        <v/>
      </c>
      <c r="CP144" s="357" t="str">
        <f>IF(AND('MAPA DE RIESGOS'!$AP200="Muy Baja",'MAPA DE RIESGOS'!$AR200="Catastrófico"),CONCATENATE("R",'MAPA DE RIESGOS'!$H200,"C",'MAPA DE RIESGOS'!$AF200),"")</f>
        <v/>
      </c>
      <c r="CQ144" s="357" t="str">
        <f>IF(AND('MAPA DE RIESGOS'!$AP201="Muy Baja",'MAPA DE RIESGOS'!$AR201="Catastrófico"),CONCATENATE("R",'MAPA DE RIESGOS'!$H201,"C",'MAPA DE RIESGOS'!$AF201),"")</f>
        <v/>
      </c>
      <c r="CR144" s="357" t="str">
        <f>IF(AND('MAPA DE RIESGOS'!$AP202="Muy Baja",'MAPA DE RIESGOS'!$AR202="Catastrófico"),CONCATENATE("R",'MAPA DE RIESGOS'!$H202,"C",'MAPA DE RIESGOS'!$AF202),"")</f>
        <v/>
      </c>
      <c r="CS144" s="357" t="str">
        <f>IF(AND('MAPA DE RIESGOS'!$AP203="Muy Baja",'MAPA DE RIESGOS'!$AR203="Catastrófico"),CONCATENATE("R",'MAPA DE RIESGOS'!$H203,"C",'MAPA DE RIESGOS'!$AF203),"")</f>
        <v/>
      </c>
      <c r="CT144" s="357" t="str">
        <f>IF(AND('MAPA DE RIESGOS'!$AP204="Muy Baja",'MAPA DE RIESGOS'!$AR204="Catastrófico"),CONCATENATE("R",'MAPA DE RIESGOS'!$H204,"C",'MAPA DE RIESGOS'!$AF204),"")</f>
        <v/>
      </c>
      <c r="CU144" s="358" t="str">
        <f>IF(AND('MAPA DE RIESGOS'!$AP205="Muy Baja",'MAPA DE RIESGOS'!$AR205="Catastrófico"),CONCATENATE("R",'MAPA DE RIESGOS'!$H205,"C",'MAPA DE RIESGOS'!$AF205),"")</f>
        <v/>
      </c>
      <c r="CV144" s="67"/>
    </row>
    <row r="145" spans="2:100" ht="32.5" customHeight="1">
      <c r="B145" s="893"/>
      <c r="C145" s="893"/>
      <c r="D145" s="894"/>
      <c r="E145" s="882"/>
      <c r="F145" s="883"/>
      <c r="G145" s="883"/>
      <c r="H145" s="883"/>
      <c r="I145" s="883"/>
      <c r="J145" s="376" t="str">
        <f>IF(AND('MAPA DE RIESGOS'!$AP206="Muy Baja",'MAPA DE RIESGOS'!$AR206="Leve"),CONCATENATE("R",'MAPA DE RIESGOS'!$H206,"C",'MAPA DE RIESGOS'!$AF206),"")</f>
        <v/>
      </c>
      <c r="K145" s="377" t="str">
        <f>IF(AND('MAPA DE RIESGOS'!$AP207="Muy Baja",'MAPA DE RIESGOS'!$AR207="Leve"),CONCATENATE("R",'MAPA DE RIESGOS'!$H207,"C",'MAPA DE RIESGOS'!$AF207),"")</f>
        <v/>
      </c>
      <c r="L145" s="377" t="str">
        <f>IF(AND('MAPA DE RIESGOS'!$AP208="Muy Baja",'MAPA DE RIESGOS'!$AR208="Leve"),CONCATENATE("R",'MAPA DE RIESGOS'!$H208,"C",'MAPA DE RIESGOS'!$AF208),"")</f>
        <v/>
      </c>
      <c r="M145" s="377" t="str">
        <f>IF(AND('MAPA DE RIESGOS'!$AP209="Muy Baja",'MAPA DE RIESGOS'!$AR209="Leve"),CONCATENATE("R",'MAPA DE RIESGOS'!$H209,"C",'MAPA DE RIESGOS'!$AF209),"")</f>
        <v/>
      </c>
      <c r="N145" s="377" t="str">
        <f>IF(AND('MAPA DE RIESGOS'!$AP210="Muy Baja",'MAPA DE RIESGOS'!$AR210="Leve"),CONCATENATE("R",'MAPA DE RIESGOS'!$H210,"C",'MAPA DE RIESGOS'!$AF210),"")</f>
        <v/>
      </c>
      <c r="O145" s="377" t="str">
        <f>IF(AND('MAPA DE RIESGOS'!$AP211="Muy Baja",'MAPA DE RIESGOS'!$AR211="Leve"),CONCATENATE("R",'MAPA DE RIESGOS'!$H211,"C",'MAPA DE RIESGOS'!$AF211),"")</f>
        <v/>
      </c>
      <c r="P145" s="377" t="str">
        <f>IF(AND('MAPA DE RIESGOS'!$AP212="Muy Baja",'MAPA DE RIESGOS'!$AR212="Leve"),CONCATENATE("R",'MAPA DE RIESGOS'!$H212,"C",'MAPA DE RIESGOS'!$AF212),"")</f>
        <v/>
      </c>
      <c r="Q145" s="377" t="str">
        <f>IF(AND('MAPA DE RIESGOS'!$AP213="Muy Baja",'MAPA DE RIESGOS'!$AR213="Leve"),CONCATENATE("R",'MAPA DE RIESGOS'!$H213,"C",'MAPA DE RIESGOS'!$AF213),"")</f>
        <v/>
      </c>
      <c r="R145" s="377" t="str">
        <f>IF(AND('MAPA DE RIESGOS'!$AP214="Muy Baja",'MAPA DE RIESGOS'!$AR214="Leve"),CONCATENATE("R",'MAPA DE RIESGOS'!$H214,"C",'MAPA DE RIESGOS'!$AF214),"")</f>
        <v/>
      </c>
      <c r="S145" s="377" t="str">
        <f>IF(AND('MAPA DE RIESGOS'!$AP215="Muy Baja",'MAPA DE RIESGOS'!$AR215="Leve"),CONCATENATE("R",'MAPA DE RIESGOS'!$H215,"C",'MAPA DE RIESGOS'!$AF215),"")</f>
        <v/>
      </c>
      <c r="T145" s="377" t="str">
        <f>IF(AND('MAPA DE RIESGOS'!$AP216="Muy Baja",'MAPA DE RIESGOS'!$AR216="Leve"),CONCATENATE("R",'MAPA DE RIESGOS'!$H216,"C",'MAPA DE RIESGOS'!$AF216),"")</f>
        <v/>
      </c>
      <c r="U145" s="377" t="str">
        <f>IF(AND('MAPA DE RIESGOS'!$AP217="Muy Baja",'MAPA DE RIESGOS'!$AR217="Leve"),CONCATENATE("R",'MAPA DE RIESGOS'!$H217,"C",'MAPA DE RIESGOS'!$AF217),"")</f>
        <v/>
      </c>
      <c r="V145" s="377" t="str">
        <f>IF(AND('MAPA DE RIESGOS'!$AP218="Muy Baja",'MAPA DE RIESGOS'!$AR218="Leve"),CONCATENATE("R",'MAPA DE RIESGOS'!$H218,"C",'MAPA DE RIESGOS'!$AF218),"")</f>
        <v/>
      </c>
      <c r="W145" s="377" t="str">
        <f>IF(AND('MAPA DE RIESGOS'!$AP219="Muy Baja",'MAPA DE RIESGOS'!$AR219="Leve"),CONCATENATE("R",'MAPA DE RIESGOS'!$H219,"C",'MAPA DE RIESGOS'!$AF219),"")</f>
        <v/>
      </c>
      <c r="X145" s="377" t="str">
        <f>IF(AND('MAPA DE RIESGOS'!$AP220="Muy Baja",'MAPA DE RIESGOS'!$AR220="Leve"),CONCATENATE("R",'MAPA DE RIESGOS'!$H220,"C",'MAPA DE RIESGOS'!$AF220),"")</f>
        <v/>
      </c>
      <c r="Y145" s="377" t="str">
        <f>IF(AND('MAPA DE RIESGOS'!$AP221="Muy Baja",'MAPA DE RIESGOS'!$AR221="Leve"),CONCATENATE("R",'MAPA DE RIESGOS'!$H221,"C",'MAPA DE RIESGOS'!$AF221),"")</f>
        <v/>
      </c>
      <c r="Z145" s="377" t="str">
        <f>IF(AND('MAPA DE RIESGOS'!$AP222="Muy Baja",'MAPA DE RIESGOS'!$AR222="Leve"),CONCATENATE("R",'MAPA DE RIESGOS'!$H222,"C",'MAPA DE RIESGOS'!$AF222),"")</f>
        <v/>
      </c>
      <c r="AA145" s="378" t="str">
        <f>IF(AND('MAPA DE RIESGOS'!$AP223="Muy Baja",'MAPA DE RIESGOS'!$AR223="Leve"),CONCATENATE("R",'MAPA DE RIESGOS'!$H223,"C",'MAPA DE RIESGOS'!$AF223),"")</f>
        <v/>
      </c>
      <c r="AB145" s="376" t="str">
        <f>IF(AND('MAPA DE RIESGOS'!$AP206="Muy Baja",'MAPA DE RIESGOS'!$AR206="Menor"),CONCATENATE("R",'MAPA DE RIESGOS'!$H206,"C",'MAPA DE RIESGOS'!$AF206),"")</f>
        <v/>
      </c>
      <c r="AC145" s="377" t="str">
        <f>IF(AND('MAPA DE RIESGOS'!$AP207="Muy Baja",'MAPA DE RIESGOS'!$AR207="Menor"),CONCATENATE("R",'MAPA DE RIESGOS'!$H207,"C",'MAPA DE RIESGOS'!$AF207),"")</f>
        <v/>
      </c>
      <c r="AD145" s="377" t="str">
        <f>IF(AND('MAPA DE RIESGOS'!$AP208="Muy Baja",'MAPA DE RIESGOS'!$AR208="Menor"),CONCATENATE("R",'MAPA DE RIESGOS'!$H208,"C",'MAPA DE RIESGOS'!$AF208),"")</f>
        <v/>
      </c>
      <c r="AE145" s="377" t="str">
        <f>IF(AND('MAPA DE RIESGOS'!$AP209="Muy Baja",'MAPA DE RIESGOS'!$AR209="Menor"),CONCATENATE("R",'MAPA DE RIESGOS'!$H209,"C",'MAPA DE RIESGOS'!$AF209),"")</f>
        <v/>
      </c>
      <c r="AF145" s="377" t="str">
        <f>IF(AND('MAPA DE RIESGOS'!$AP210="Muy Baja",'MAPA DE RIESGOS'!$AR210="Menor"),CONCATENATE("R",'MAPA DE RIESGOS'!$H210,"C",'MAPA DE RIESGOS'!$AF210),"")</f>
        <v/>
      </c>
      <c r="AG145" s="377" t="str">
        <f>IF(AND('MAPA DE RIESGOS'!$AP211="Muy Baja",'MAPA DE RIESGOS'!$AR211="Menor"),CONCATENATE("R",'MAPA DE RIESGOS'!$H211,"C",'MAPA DE RIESGOS'!$AF211),"")</f>
        <v/>
      </c>
      <c r="AH145" s="377" t="str">
        <f>IF(AND('MAPA DE RIESGOS'!$AP212="Muy Baja",'MAPA DE RIESGOS'!$AR212="Menor"),CONCATENATE("R",'MAPA DE RIESGOS'!$H212,"C",'MAPA DE RIESGOS'!$AF212),"")</f>
        <v/>
      </c>
      <c r="AI145" s="377" t="str">
        <f>IF(AND('MAPA DE RIESGOS'!$AP213="Muy Baja",'MAPA DE RIESGOS'!$AR213="Menor"),CONCATENATE("R",'MAPA DE RIESGOS'!$H213,"C",'MAPA DE RIESGOS'!$AF213),"")</f>
        <v/>
      </c>
      <c r="AJ145" s="377" t="str">
        <f>IF(AND('MAPA DE RIESGOS'!$AP214="Muy Baja",'MAPA DE RIESGOS'!$AR214="Menor"),CONCATENATE("R",'MAPA DE RIESGOS'!$H214,"C",'MAPA DE RIESGOS'!$AF214),"")</f>
        <v/>
      </c>
      <c r="AK145" s="377" t="str">
        <f>IF(AND('MAPA DE RIESGOS'!$AP215="Muy Baja",'MAPA DE RIESGOS'!$AR215="Menor"),CONCATENATE("R",'MAPA DE RIESGOS'!$H215,"C",'MAPA DE RIESGOS'!$AF215),"")</f>
        <v/>
      </c>
      <c r="AL145" s="377" t="str">
        <f>IF(AND('MAPA DE RIESGOS'!$AP216="Muy Baja",'MAPA DE RIESGOS'!$AR216="Menor"),CONCATENATE("R",'MAPA DE RIESGOS'!$H216,"C",'MAPA DE RIESGOS'!$AF216),"")</f>
        <v/>
      </c>
      <c r="AM145" s="377" t="str">
        <f>IF(AND('MAPA DE RIESGOS'!$AP217="Muy Baja",'MAPA DE RIESGOS'!$AR217="Menor"),CONCATENATE("R",'MAPA DE RIESGOS'!$H217,"C",'MAPA DE RIESGOS'!$AF217),"")</f>
        <v/>
      </c>
      <c r="AN145" s="377" t="str">
        <f>IF(AND('MAPA DE RIESGOS'!$AP218="Muy Baja",'MAPA DE RIESGOS'!$AR218="Menor"),CONCATENATE("R",'MAPA DE RIESGOS'!$H218,"C",'MAPA DE RIESGOS'!$AF218),"")</f>
        <v/>
      </c>
      <c r="AO145" s="377" t="str">
        <f>IF(AND('MAPA DE RIESGOS'!$AP219="Muy Baja",'MAPA DE RIESGOS'!$AR219="Menor"),CONCATENATE("R",'MAPA DE RIESGOS'!$H219,"C",'MAPA DE RIESGOS'!$AF219),"")</f>
        <v/>
      </c>
      <c r="AP145" s="377" t="str">
        <f>IF(AND('MAPA DE RIESGOS'!$AP220="Muy Baja",'MAPA DE RIESGOS'!$AR220="Menor"),CONCATENATE("R",'MAPA DE RIESGOS'!$H220,"C",'MAPA DE RIESGOS'!$AF220),"")</f>
        <v/>
      </c>
      <c r="AQ145" s="377" t="str">
        <f>IF(AND('MAPA DE RIESGOS'!$AP221="Muy Baja",'MAPA DE RIESGOS'!$AR221="Menor"),CONCATENATE("R",'MAPA DE RIESGOS'!$H221,"C",'MAPA DE RIESGOS'!$AF221),"")</f>
        <v/>
      </c>
      <c r="AR145" s="377" t="str">
        <f>IF(AND('MAPA DE RIESGOS'!$AP222="Muy Baja",'MAPA DE RIESGOS'!$AR222="Menor"),CONCATENATE("R",'MAPA DE RIESGOS'!$H222,"C",'MAPA DE RIESGOS'!$AF222),"")</f>
        <v/>
      </c>
      <c r="AS145" s="378" t="str">
        <f>IF(AND('MAPA DE RIESGOS'!$AP223="Muy Baja",'MAPA DE RIESGOS'!$AR223="Menor"),CONCATENATE("R",'MAPA DE RIESGOS'!$H223,"C",'MAPA DE RIESGOS'!$AF223),"")</f>
        <v/>
      </c>
      <c r="AT145" s="367" t="str">
        <f>IF(AND('MAPA DE RIESGOS'!$AP206="Muy Baja",'MAPA DE RIESGOS'!$AR206="Moderado"),CONCATENATE("R",'MAPA DE RIESGOS'!$H206,"C",'MAPA DE RIESGOS'!$AF206),"")</f>
        <v/>
      </c>
      <c r="AU145" s="368" t="str">
        <f>IF(AND('MAPA DE RIESGOS'!$AP207="Muy Baja",'MAPA DE RIESGOS'!$AR207="Moderado"),CONCATENATE("R",'MAPA DE RIESGOS'!$H207,"C",'MAPA DE RIESGOS'!$AF207),"")</f>
        <v/>
      </c>
      <c r="AV145" s="368" t="str">
        <f>IF(AND('MAPA DE RIESGOS'!$AP208="Muy Baja",'MAPA DE RIESGOS'!$AR208="Moderado"),CONCATENATE("R",'MAPA DE RIESGOS'!$H208,"C",'MAPA DE RIESGOS'!$AF208),"")</f>
        <v/>
      </c>
      <c r="AW145" s="368" t="str">
        <f>IF(AND('MAPA DE RIESGOS'!$AP209="Muy Baja",'MAPA DE RIESGOS'!$AR209="Moderado"),CONCATENATE("R",'MAPA DE RIESGOS'!$H209,"C",'MAPA DE RIESGOS'!$AF209),"")</f>
        <v/>
      </c>
      <c r="AX145" s="368" t="str">
        <f>IF(AND('MAPA DE RIESGOS'!$AP210="Muy Baja",'MAPA DE RIESGOS'!$AR210="Moderado"),CONCATENATE("R",'MAPA DE RIESGOS'!$H210,"C",'MAPA DE RIESGOS'!$AF210),"")</f>
        <v/>
      </c>
      <c r="AY145" s="368" t="str">
        <f>IF(AND('MAPA DE RIESGOS'!$AP211="Muy Baja",'MAPA DE RIESGOS'!$AR211="Moderado"),CONCATENATE("R",'MAPA DE RIESGOS'!$H211,"C",'MAPA DE RIESGOS'!$AF211),"")</f>
        <v/>
      </c>
      <c r="AZ145" s="368" t="str">
        <f>IF(AND('MAPA DE RIESGOS'!$AP212="Muy Baja",'MAPA DE RIESGOS'!$AR212="Moderado"),CONCATENATE("R",'MAPA DE RIESGOS'!$H212,"C",'MAPA DE RIESGOS'!$AF212),"")</f>
        <v/>
      </c>
      <c r="BA145" s="368" t="str">
        <f>IF(AND('MAPA DE RIESGOS'!$AP213="Muy Baja",'MAPA DE RIESGOS'!$AR213="Moderado"),CONCATENATE("R",'MAPA DE RIESGOS'!$H213,"C",'MAPA DE RIESGOS'!$AF213),"")</f>
        <v/>
      </c>
      <c r="BB145" s="368" t="str">
        <f>IF(AND('MAPA DE RIESGOS'!$AP214="Muy Baja",'MAPA DE RIESGOS'!$AR214="Moderado"),CONCATENATE("R",'MAPA DE RIESGOS'!$H214,"C",'MAPA DE RIESGOS'!$AF214),"")</f>
        <v/>
      </c>
      <c r="BC145" s="368" t="str">
        <f>IF(AND('MAPA DE RIESGOS'!$AP215="Muy Baja",'MAPA DE RIESGOS'!$AR215="Moderado"),CONCATENATE("R",'MAPA DE RIESGOS'!$H215,"C",'MAPA DE RIESGOS'!$AF215),"")</f>
        <v>R34C2</v>
      </c>
      <c r="BD145" s="368" t="str">
        <f>IF(AND('MAPA DE RIESGOS'!$AP216="Muy Baja",'MAPA DE RIESGOS'!$AR216="Moderado"),CONCATENATE("R",'MAPA DE RIESGOS'!$H216,"C",'MAPA DE RIESGOS'!$AF216),"")</f>
        <v/>
      </c>
      <c r="BE145" s="368" t="str">
        <f>IF(AND('MAPA DE RIESGOS'!$AP217="Muy Baja",'MAPA DE RIESGOS'!$AR217="Moderado"),CONCATENATE("R",'MAPA DE RIESGOS'!$H217,"C",'MAPA DE RIESGOS'!$AF217),"")</f>
        <v/>
      </c>
      <c r="BF145" s="368" t="str">
        <f>IF(AND('MAPA DE RIESGOS'!$AP218="Muy Baja",'MAPA DE RIESGOS'!$AR218="Moderado"),CONCATENATE("R",'MAPA DE RIESGOS'!$H218,"C",'MAPA DE RIESGOS'!$AF218),"")</f>
        <v/>
      </c>
      <c r="BG145" s="368" t="str">
        <f>IF(AND('MAPA DE RIESGOS'!$AP219="Muy Baja",'MAPA DE RIESGOS'!$AR219="Moderado"),CONCATENATE("R",'MAPA DE RIESGOS'!$H219,"C",'MAPA DE RIESGOS'!$AF219),"")</f>
        <v/>
      </c>
      <c r="BH145" s="368" t="str">
        <f>IF(AND('MAPA DE RIESGOS'!$AP220="Muy Baja",'MAPA DE RIESGOS'!$AR220="Moderado"),CONCATENATE("R",'MAPA DE RIESGOS'!$H220,"C",'MAPA DE RIESGOS'!$AF220),"")</f>
        <v/>
      </c>
      <c r="BI145" s="368" t="str">
        <f>IF(AND('MAPA DE RIESGOS'!$AP221="Muy Baja",'MAPA DE RIESGOS'!$AR221="Moderado"),CONCATENATE("R",'MAPA DE RIESGOS'!$H221,"C",'MAPA DE RIESGOS'!$AF221),"")</f>
        <v/>
      </c>
      <c r="BJ145" s="368" t="str">
        <f>IF(AND('MAPA DE RIESGOS'!$AP222="Muy Baja",'MAPA DE RIESGOS'!$AR222="Moderado"),CONCATENATE("R",'MAPA DE RIESGOS'!$H222,"C",'MAPA DE RIESGOS'!$AF222),"")</f>
        <v/>
      </c>
      <c r="BK145" s="369" t="str">
        <f>IF(AND('MAPA DE RIESGOS'!$AP223="Muy Baja",'MAPA DE RIESGOS'!$AR223="Moderado"),CONCATENATE("R",'MAPA DE RIESGOS'!$H223,"C",'MAPA DE RIESGOS'!$AF223),"")</f>
        <v/>
      </c>
      <c r="BL145" s="355" t="str">
        <f>IF(AND('MAPA DE RIESGOS'!$AP206="Muy Baja",'MAPA DE RIESGOS'!$AR206="Mayor"),CONCATENATE("R",'MAPA DE RIESGOS'!$H206,"C",'MAPA DE RIESGOS'!$AF206),"")</f>
        <v/>
      </c>
      <c r="BM145" s="355" t="str">
        <f>IF(AND('MAPA DE RIESGOS'!$AP207="Muy Baja",'MAPA DE RIESGOS'!$AR207="Mayor"),CONCATENATE("R",'MAPA DE RIESGOS'!$H207,"C",'MAPA DE RIESGOS'!$AF207),"")</f>
        <v/>
      </c>
      <c r="BN145" s="355" t="str">
        <f>IF(AND('MAPA DE RIESGOS'!$AP208="Muy Baja",'MAPA DE RIESGOS'!$AR208="Mayor"),CONCATENATE("R",'MAPA DE RIESGOS'!$H208,"C",'MAPA DE RIESGOS'!$AF208),"")</f>
        <v/>
      </c>
      <c r="BO145" s="355" t="str">
        <f>IF(AND('MAPA DE RIESGOS'!$AP209="Muy Baja",'MAPA DE RIESGOS'!$AR209="Mayor"),CONCATENATE("R",'MAPA DE RIESGOS'!$H209,"C",'MAPA DE RIESGOS'!$AF209),"")</f>
        <v/>
      </c>
      <c r="BP145" s="355" t="str">
        <f>IF(AND('MAPA DE RIESGOS'!$AP210="Muy Baja",'MAPA DE RIESGOS'!$AR210="Mayor"),CONCATENATE("R",'MAPA DE RIESGOS'!$H210,"C",'MAPA DE RIESGOS'!$AF210),"")</f>
        <v/>
      </c>
      <c r="BQ145" s="355" t="str">
        <f>IF(AND('MAPA DE RIESGOS'!$AP211="Muy Baja",'MAPA DE RIESGOS'!$AR211="Mayor"),CONCATENATE("R",'MAPA DE RIESGOS'!$H211,"C",'MAPA DE RIESGOS'!$AF211),"")</f>
        <v/>
      </c>
      <c r="BR145" s="355" t="str">
        <f>IF(AND('MAPA DE RIESGOS'!$AP212="Muy Baja",'MAPA DE RIESGOS'!$AR212="Mayor"),CONCATENATE("R",'MAPA DE RIESGOS'!$H212,"C",'MAPA DE RIESGOS'!$AF212),"")</f>
        <v/>
      </c>
      <c r="BS145" s="355" t="str">
        <f>IF(AND('MAPA DE RIESGOS'!$AP213="Muy Baja",'MAPA DE RIESGOS'!$AR213="Mayor"),CONCATENATE("R",'MAPA DE RIESGOS'!$H213,"C",'MAPA DE RIESGOS'!$AF213),"")</f>
        <v/>
      </c>
      <c r="BT145" s="355" t="str">
        <f>IF(AND('MAPA DE RIESGOS'!$AP214="Muy Baja",'MAPA DE RIESGOS'!$AR214="Mayor"),CONCATENATE("R",'MAPA DE RIESGOS'!$H214,"C",'MAPA DE RIESGOS'!$AF214),"")</f>
        <v/>
      </c>
      <c r="BU145" s="355" t="str">
        <f>IF(AND('MAPA DE RIESGOS'!$AP215="Muy Baja",'MAPA DE RIESGOS'!$AR215="Mayor"),CONCATENATE("R",'MAPA DE RIESGOS'!$H215,"C",'MAPA DE RIESGOS'!$AF215),"")</f>
        <v/>
      </c>
      <c r="BV145" s="355" t="str">
        <f>IF(AND('MAPA DE RIESGOS'!$AP216="Muy Baja",'MAPA DE RIESGOS'!$AR216="Mayor"),CONCATENATE("R",'MAPA DE RIESGOS'!$H216,"C",'MAPA DE RIESGOS'!$AF216),"")</f>
        <v/>
      </c>
      <c r="BW145" s="355" t="str">
        <f>IF(AND('MAPA DE RIESGOS'!$AP217="Muy Baja",'MAPA DE RIESGOS'!$AR217="Mayor"),CONCATENATE("R",'MAPA DE RIESGOS'!$H217,"C",'MAPA DE RIESGOS'!$AF217),"")</f>
        <v/>
      </c>
      <c r="BX145" s="355" t="str">
        <f>IF(AND('MAPA DE RIESGOS'!$AP218="Muy Baja",'MAPA DE RIESGOS'!$AR218="Mayor"),CONCATENATE("R",'MAPA DE RIESGOS'!$H218,"C",'MAPA DE RIESGOS'!$AF218),"")</f>
        <v/>
      </c>
      <c r="BY145" s="355" t="str">
        <f>IF(AND('MAPA DE RIESGOS'!$AP219="Muy Baja",'MAPA DE RIESGOS'!$AR219="Mayor"),CONCATENATE("R",'MAPA DE RIESGOS'!$H219,"C",'MAPA DE RIESGOS'!$AF219),"")</f>
        <v/>
      </c>
      <c r="BZ145" s="355" t="str">
        <f>IF(AND('MAPA DE RIESGOS'!$AP220="Muy Baja",'MAPA DE RIESGOS'!$AR220="Mayor"),CONCATENATE("R",'MAPA DE RIESGOS'!$H220,"C",'MAPA DE RIESGOS'!$AF220),"")</f>
        <v/>
      </c>
      <c r="CA145" s="355" t="str">
        <f>IF(AND('MAPA DE RIESGOS'!$AP221="Muy Baja",'MAPA DE RIESGOS'!$AR221="Mayor"),CONCATENATE("R",'MAPA DE RIESGOS'!$H221,"C",'MAPA DE RIESGOS'!$AF221),"")</f>
        <v/>
      </c>
      <c r="CB145" s="355" t="str">
        <f>IF(AND('MAPA DE RIESGOS'!$AP222="Muy Baja",'MAPA DE RIESGOS'!$AR222="Mayor"),CONCATENATE("R",'MAPA DE RIESGOS'!$H222,"C",'MAPA DE RIESGOS'!$AF222),"")</f>
        <v/>
      </c>
      <c r="CC145" s="356" t="str">
        <f>IF(AND('MAPA DE RIESGOS'!$AP223="Muy Baja",'MAPA DE RIESGOS'!$AR223="Mayor"),CONCATENATE("R",'MAPA DE RIESGOS'!$H223,"C",'MAPA DE RIESGOS'!$AF223),"")</f>
        <v/>
      </c>
      <c r="CD145" s="357" t="str">
        <f>IF(AND('MAPA DE RIESGOS'!$AP206="Muy Baja",'MAPA DE RIESGOS'!$AR206="Catastrófico"),CONCATENATE("R",'MAPA DE RIESGOS'!$H206,"C",'MAPA DE RIESGOS'!$AF206),"")</f>
        <v/>
      </c>
      <c r="CE145" s="357" t="str">
        <f>IF(AND('MAPA DE RIESGOS'!$AP207="Muy Baja",'MAPA DE RIESGOS'!$AR207="Catastrófico"),CONCATENATE("R",'MAPA DE RIESGOS'!$H207,"C",'MAPA DE RIESGOS'!$AF207),"")</f>
        <v/>
      </c>
      <c r="CF145" s="357" t="str">
        <f>IF(AND('MAPA DE RIESGOS'!$AP208="Muy Baja",'MAPA DE RIESGOS'!$AR208="Catastrófico"),CONCATENATE("R",'MAPA DE RIESGOS'!$H208,"C",'MAPA DE RIESGOS'!$AF208),"")</f>
        <v/>
      </c>
      <c r="CG145" s="357" t="str">
        <f>IF(AND('MAPA DE RIESGOS'!$AP209="Muy Baja",'MAPA DE RIESGOS'!$AR209="Catastrófico"),CONCATENATE("R",'MAPA DE RIESGOS'!$H209,"C",'MAPA DE RIESGOS'!$AF209),"")</f>
        <v/>
      </c>
      <c r="CH145" s="357" t="str">
        <f>IF(AND('MAPA DE RIESGOS'!$AP210="Muy Baja",'MAPA DE RIESGOS'!$AR210="Catastrófico"),CONCATENATE("R",'MAPA DE RIESGOS'!$H210,"C",'MAPA DE RIESGOS'!$AF210),"")</f>
        <v/>
      </c>
      <c r="CI145" s="357" t="str">
        <f>IF(AND('MAPA DE RIESGOS'!$AP211="Muy Baja",'MAPA DE RIESGOS'!$AR211="Catastrófico"),CONCATENATE("R",'MAPA DE RIESGOS'!$H211,"C",'MAPA DE RIESGOS'!$AF211),"")</f>
        <v/>
      </c>
      <c r="CJ145" s="357" t="str">
        <f>IF(AND('MAPA DE RIESGOS'!$AP212="Muy Baja",'MAPA DE RIESGOS'!$AR212="Catastrófico"),CONCATENATE("R",'MAPA DE RIESGOS'!$H212,"C",'MAPA DE RIESGOS'!$AF212),"")</f>
        <v/>
      </c>
      <c r="CK145" s="357" t="str">
        <f>IF(AND('MAPA DE RIESGOS'!$AP213="Muy Baja",'MAPA DE RIESGOS'!$AR213="Catastrófico"),CONCATENATE("R",'MAPA DE RIESGOS'!$H213,"C",'MAPA DE RIESGOS'!$AF213),"")</f>
        <v/>
      </c>
      <c r="CL145" s="357" t="str">
        <f>IF(AND('MAPA DE RIESGOS'!$AP214="Muy Baja",'MAPA DE RIESGOS'!$AR214="Catastrófico"),CONCATENATE("R",'MAPA DE RIESGOS'!$H214,"C",'MAPA DE RIESGOS'!$AF214),"")</f>
        <v/>
      </c>
      <c r="CM145" s="357" t="str">
        <f>IF(AND('MAPA DE RIESGOS'!$AP215="Muy Baja",'MAPA DE RIESGOS'!$AR215="Catastrófico"),CONCATENATE("R",'MAPA DE RIESGOS'!$H215,"C",'MAPA DE RIESGOS'!$AF215),"")</f>
        <v/>
      </c>
      <c r="CN145" s="357" t="str">
        <f>IF(AND('MAPA DE RIESGOS'!$AP216="Muy Baja",'MAPA DE RIESGOS'!$AR216="Catastrófico"),CONCATENATE("R",'MAPA DE RIESGOS'!$H216,"C",'MAPA DE RIESGOS'!$AF216),"")</f>
        <v/>
      </c>
      <c r="CO145" s="357" t="str">
        <f>IF(AND('MAPA DE RIESGOS'!$AP217="Muy Baja",'MAPA DE RIESGOS'!$AR217="Catastrófico"),CONCATENATE("R",'MAPA DE RIESGOS'!$H217,"C",'MAPA DE RIESGOS'!$AF217),"")</f>
        <v/>
      </c>
      <c r="CP145" s="357" t="str">
        <f>IF(AND('MAPA DE RIESGOS'!$AP218="Muy Baja",'MAPA DE RIESGOS'!$AR218="Catastrófico"),CONCATENATE("R",'MAPA DE RIESGOS'!$H218,"C",'MAPA DE RIESGOS'!$AF218),"")</f>
        <v/>
      </c>
      <c r="CQ145" s="357" t="str">
        <f>IF(AND('MAPA DE RIESGOS'!$AP219="Muy Baja",'MAPA DE RIESGOS'!$AR219="Catastrófico"),CONCATENATE("R",'MAPA DE RIESGOS'!$H219,"C",'MAPA DE RIESGOS'!$AF219),"")</f>
        <v/>
      </c>
      <c r="CR145" s="357" t="str">
        <f>IF(AND('MAPA DE RIESGOS'!$AP220="Muy Baja",'MAPA DE RIESGOS'!$AR220="Catastrófico"),CONCATENATE("R",'MAPA DE RIESGOS'!$H220,"C",'MAPA DE RIESGOS'!$AF220),"")</f>
        <v/>
      </c>
      <c r="CS145" s="357" t="str">
        <f>IF(AND('MAPA DE RIESGOS'!$AP221="Muy Baja",'MAPA DE RIESGOS'!$AR221="Catastrófico"),CONCATENATE("R",'MAPA DE RIESGOS'!$H221,"C",'MAPA DE RIESGOS'!$AF221),"")</f>
        <v/>
      </c>
      <c r="CT145" s="357" t="str">
        <f>IF(AND('MAPA DE RIESGOS'!$AP222="Muy Baja",'MAPA DE RIESGOS'!$AR222="Catastrófico"),CONCATENATE("R",'MAPA DE RIESGOS'!$H222,"C",'MAPA DE RIESGOS'!$AF222),"")</f>
        <v/>
      </c>
      <c r="CU145" s="358" t="str">
        <f>IF(AND('MAPA DE RIESGOS'!$AP223="Muy Baja",'MAPA DE RIESGOS'!$AR223="Catastrófico"),CONCATENATE("R",'MAPA DE RIESGOS'!$H223,"C",'MAPA DE RIESGOS'!$AF223),"")</f>
        <v/>
      </c>
      <c r="CV145" s="67"/>
    </row>
    <row r="146" spans="2:100" ht="32.5" customHeight="1">
      <c r="B146" s="893"/>
      <c r="C146" s="893"/>
      <c r="D146" s="894"/>
      <c r="E146" s="882"/>
      <c r="F146" s="883"/>
      <c r="G146" s="883"/>
      <c r="H146" s="883"/>
      <c r="I146" s="883"/>
      <c r="J146" s="376" t="str">
        <f>IF(AND('MAPA DE RIESGOS'!$AP224="Muy Baja",'MAPA DE RIESGOS'!$AR224="Leve"),CONCATENATE("R",'MAPA DE RIESGOS'!$H224,"C",'MAPA DE RIESGOS'!$AF224),"")</f>
        <v/>
      </c>
      <c r="K146" s="377" t="str">
        <f>IF(AND('MAPA DE RIESGOS'!$AP225="Muy Baja",'MAPA DE RIESGOS'!$AR225="Leve"),CONCATENATE("R",'MAPA DE RIESGOS'!$H225,"C",'MAPA DE RIESGOS'!$AF225),"")</f>
        <v/>
      </c>
      <c r="L146" s="377" t="str">
        <f>IF(AND('MAPA DE RIESGOS'!$AP232="Muy Baja",'MAPA DE RIESGOS'!$AR232="Leve"),CONCATENATE("R",'MAPA DE RIESGOS'!$H232,"C",'MAPA DE RIESGOS'!$AF232),"")</f>
        <v/>
      </c>
      <c r="M146" s="377" t="str">
        <f>IF(AND('MAPA DE RIESGOS'!$AP233="Muy Baja",'MAPA DE RIESGOS'!$AR233="Leve"),CONCATENATE("R",'MAPA DE RIESGOS'!$H233,"C",'MAPA DE RIESGOS'!$AF233),"")</f>
        <v/>
      </c>
      <c r="N146" s="377" t="str">
        <f>IF(AND('MAPA DE RIESGOS'!$AP234="Muy Baja",'MAPA DE RIESGOS'!$AR234="Leve"),CONCATENATE("R",'MAPA DE RIESGOS'!$H234,"C",'MAPA DE RIESGOS'!$AF234),"")</f>
        <v/>
      </c>
      <c r="O146" s="377" t="str">
        <f>IF(AND('MAPA DE RIESGOS'!$AP235="Muy Baja",'MAPA DE RIESGOS'!$AR235="Leve"),CONCATENATE("R",'MAPA DE RIESGOS'!$H235,"C",'MAPA DE RIESGOS'!$AF235),"")</f>
        <v/>
      </c>
      <c r="P146" s="377" t="str">
        <f>IF(AND('MAPA DE RIESGOS'!$AP236="Muy Baja",'MAPA DE RIESGOS'!$AR236="Leve"),CONCATENATE("R",'MAPA DE RIESGOS'!$H236,"C",'MAPA DE RIESGOS'!$AF236),"")</f>
        <v/>
      </c>
      <c r="Q146" s="377" t="str">
        <f>IF(AND('MAPA DE RIESGOS'!$AP237="Muy Baja",'MAPA DE RIESGOS'!$AR237="Leve"),CONCATENATE("R",'MAPA DE RIESGOS'!$H237,"C",'MAPA DE RIESGOS'!$AF237),"")</f>
        <v/>
      </c>
      <c r="R146" s="377" t="str">
        <f>IF(AND('MAPA DE RIESGOS'!$AP238="Muy Baja",'MAPA DE RIESGOS'!$AR238="Leve"),CONCATENATE("R",'MAPA DE RIESGOS'!$H238,"C",'MAPA DE RIESGOS'!$AF238),"")</f>
        <v/>
      </c>
      <c r="S146" s="377" t="str">
        <f>IF(AND('MAPA DE RIESGOS'!$AP239="Muy Baja",'MAPA DE RIESGOS'!$AR239="Leve"),CONCATENATE("R",'MAPA DE RIESGOS'!$H239,"C",'MAPA DE RIESGOS'!$AF239),"")</f>
        <v/>
      </c>
      <c r="T146" s="377" t="str">
        <f>IF(AND('MAPA DE RIESGOS'!$AP240="Muy Baja",'MAPA DE RIESGOS'!$AR240="Leve"),CONCATENATE("R",'MAPA DE RIESGOS'!$H240,"C",'MAPA DE RIESGOS'!$AF240),"")</f>
        <v/>
      </c>
      <c r="U146" s="377" t="str">
        <f>IF(AND('MAPA DE RIESGOS'!$AP241="Muy Baja",'MAPA DE RIESGOS'!$AR241="Leve"),CONCATENATE("R",'MAPA DE RIESGOS'!$H241,"C",'MAPA DE RIESGOS'!$AF241),"")</f>
        <v/>
      </c>
      <c r="V146" s="377" t="str">
        <f>IF(AND('MAPA DE RIESGOS'!$AP242="Muy Baja",'MAPA DE RIESGOS'!$AR242="Leve"),CONCATENATE("R",'MAPA DE RIESGOS'!$H242,"C",'MAPA DE RIESGOS'!$AF242),"")</f>
        <v/>
      </c>
      <c r="W146" s="377" t="str">
        <f>IF(AND('MAPA DE RIESGOS'!$AP243="Muy Baja",'MAPA DE RIESGOS'!$AR243="Leve"),CONCATENATE("R",'MAPA DE RIESGOS'!$H243,"C",'MAPA DE RIESGOS'!$AF243),"")</f>
        <v/>
      </c>
      <c r="X146" s="377" t="str">
        <f>IF(AND('MAPA DE RIESGOS'!$AP244="Muy Baja",'MAPA DE RIESGOS'!$AR244="Leve"),CONCATENATE("R",'MAPA DE RIESGOS'!$H244,"C",'MAPA DE RIESGOS'!$AF244),"")</f>
        <v/>
      </c>
      <c r="Y146" s="377" t="str">
        <f>IF(AND('MAPA DE RIESGOS'!$AP245="Muy Baja",'MAPA DE RIESGOS'!$AR245="Leve"),CONCATENATE("R",'MAPA DE RIESGOS'!$H245,"C",'MAPA DE RIESGOS'!$AF245),"")</f>
        <v/>
      </c>
      <c r="Z146" s="377" t="str">
        <f>IF(AND('MAPA DE RIESGOS'!$AP246="Muy Baja",'MAPA DE RIESGOS'!$AR246="Leve"),CONCATENATE("R",'MAPA DE RIESGOS'!$H246,"C",'MAPA DE RIESGOS'!$AF246),"")</f>
        <v/>
      </c>
      <c r="AA146" s="378" t="str">
        <f>IF(AND('MAPA DE RIESGOS'!$AP247="Muy Baja",'MAPA DE RIESGOS'!$AR247="Leve"),CONCATENATE("R",'MAPA DE RIESGOS'!$H247,"C",'MAPA DE RIESGOS'!$AF247),"")</f>
        <v/>
      </c>
      <c r="AB146" s="376" t="str">
        <f>IF(AND('MAPA DE RIESGOS'!$AP224="Muy Baja",'MAPA DE RIESGOS'!$AR224="Menor"),CONCATENATE("R",'MAPA DE RIESGOS'!$H224,"C",'MAPA DE RIESGOS'!$AF224),"")</f>
        <v/>
      </c>
      <c r="AC146" s="377" t="str">
        <f>IF(AND('MAPA DE RIESGOS'!$AP225="Muy Baja",'MAPA DE RIESGOS'!$AR225="Menor"),CONCATENATE("R",'MAPA DE RIESGOS'!$H225,"C",'MAPA DE RIESGOS'!$AF225),"")</f>
        <v/>
      </c>
      <c r="AD146" s="377" t="str">
        <f>IF(AND('MAPA DE RIESGOS'!$AP232="Muy Baja",'MAPA DE RIESGOS'!$AR232="Menor"),CONCATENATE("R",'MAPA DE RIESGOS'!$H232,"C",'MAPA DE RIESGOS'!$AF232),"")</f>
        <v/>
      </c>
      <c r="AE146" s="377" t="str">
        <f>IF(AND('MAPA DE RIESGOS'!$AP233="Muy Baja",'MAPA DE RIESGOS'!$AR233="Menor"),CONCATENATE("R",'MAPA DE RIESGOS'!$H233,"C",'MAPA DE RIESGOS'!$AF233),"")</f>
        <v/>
      </c>
      <c r="AF146" s="377" t="str">
        <f>IF(AND('MAPA DE RIESGOS'!$AP234="Muy Baja",'MAPA DE RIESGOS'!$AR234="Menor"),CONCATENATE("R",'MAPA DE RIESGOS'!$H234,"C",'MAPA DE RIESGOS'!$AF234),"")</f>
        <v/>
      </c>
      <c r="AG146" s="377" t="str">
        <f>IF(AND('MAPA DE RIESGOS'!$AP235="Muy Baja",'MAPA DE RIESGOS'!$AR235="Menor"),CONCATENATE("R",'MAPA DE RIESGOS'!$H235,"C",'MAPA DE RIESGOS'!$AF235),"")</f>
        <v/>
      </c>
      <c r="AH146" s="377" t="str">
        <f>IF(AND('MAPA DE RIESGOS'!$AP236="Muy Baja",'MAPA DE RIESGOS'!$AR236="Menor"),CONCATENATE("R",'MAPA DE RIESGOS'!$H236,"C",'MAPA DE RIESGOS'!$AF236),"")</f>
        <v/>
      </c>
      <c r="AI146" s="377" t="str">
        <f>IF(AND('MAPA DE RIESGOS'!$AP237="Muy Baja",'MAPA DE RIESGOS'!$AR237="Menor"),CONCATENATE("R",'MAPA DE RIESGOS'!$H237,"C",'MAPA DE RIESGOS'!$AF237),"")</f>
        <v/>
      </c>
      <c r="AJ146" s="377" t="str">
        <f>IF(AND('MAPA DE RIESGOS'!$AP238="Muy Baja",'MAPA DE RIESGOS'!$AR238="Menor"),CONCATENATE("R",'MAPA DE RIESGOS'!$H238,"C",'MAPA DE RIESGOS'!$AF238),"")</f>
        <v/>
      </c>
      <c r="AK146" s="377" t="str">
        <f>IF(AND('MAPA DE RIESGOS'!$AP239="Muy Baja",'MAPA DE RIESGOS'!$AR239="Menor"),CONCATENATE("R",'MAPA DE RIESGOS'!$H239,"C",'MAPA DE RIESGOS'!$AF239),"")</f>
        <v/>
      </c>
      <c r="AL146" s="377" t="str">
        <f>IF(AND('MAPA DE RIESGOS'!$AP240="Muy Baja",'MAPA DE RIESGOS'!$AR240="Menor"),CONCATENATE("R",'MAPA DE RIESGOS'!$H240,"C",'MAPA DE RIESGOS'!$AF240),"")</f>
        <v/>
      </c>
      <c r="AM146" s="377" t="str">
        <f>IF(AND('MAPA DE RIESGOS'!$AP241="Muy Baja",'MAPA DE RIESGOS'!$AR241="Menor"),CONCATENATE("R",'MAPA DE RIESGOS'!$H241,"C",'MAPA DE RIESGOS'!$AF241),"")</f>
        <v/>
      </c>
      <c r="AN146" s="377" t="str">
        <f>IF(AND('MAPA DE RIESGOS'!$AP242="Muy Baja",'MAPA DE RIESGOS'!$AR242="Menor"),CONCATENATE("R",'MAPA DE RIESGOS'!$H242,"C",'MAPA DE RIESGOS'!$AF242),"")</f>
        <v/>
      </c>
      <c r="AO146" s="377" t="str">
        <f>IF(AND('MAPA DE RIESGOS'!$AP243="Muy Baja",'MAPA DE RIESGOS'!$AR243="Menor"),CONCATENATE("R",'MAPA DE RIESGOS'!$H243,"C",'MAPA DE RIESGOS'!$AF243),"")</f>
        <v/>
      </c>
      <c r="AP146" s="377" t="str">
        <f>IF(AND('MAPA DE RIESGOS'!$AP244="Muy Baja",'MAPA DE RIESGOS'!$AR244="Menor"),CONCATENATE("R",'MAPA DE RIESGOS'!$H244,"C",'MAPA DE RIESGOS'!$AF244),"")</f>
        <v/>
      </c>
      <c r="AQ146" s="377" t="str">
        <f>IF(AND('MAPA DE RIESGOS'!$AP245="Muy Baja",'MAPA DE RIESGOS'!$AR245="Menor"),CONCATENATE("R",'MAPA DE RIESGOS'!$H245,"C",'MAPA DE RIESGOS'!$AF245),"")</f>
        <v/>
      </c>
      <c r="AR146" s="377" t="str">
        <f>IF(AND('MAPA DE RIESGOS'!$AP246="Muy Baja",'MAPA DE RIESGOS'!$AR246="Menor"),CONCATENATE("R",'MAPA DE RIESGOS'!$H246,"C",'MAPA DE RIESGOS'!$AF246),"")</f>
        <v/>
      </c>
      <c r="AS146" s="378" t="str">
        <f>IF(AND('MAPA DE RIESGOS'!$AP247="Muy Baja",'MAPA DE RIESGOS'!$AR247="Menor"),CONCATENATE("R",'MAPA DE RIESGOS'!$H247,"C",'MAPA DE RIESGOS'!$AF247),"")</f>
        <v/>
      </c>
      <c r="AT146" s="367" t="str">
        <f>IF(AND('MAPA DE RIESGOS'!$AP224="Muy Baja",'MAPA DE RIESGOS'!$AR224="Moderado"),CONCATENATE("R",'MAPA DE RIESGOS'!$H224,"C",'MAPA DE RIESGOS'!$AF224),"")</f>
        <v/>
      </c>
      <c r="AU146" s="368" t="str">
        <f>IF(AND('MAPA DE RIESGOS'!$AP225="Muy Baja",'MAPA DE RIESGOS'!$AR225="Moderado"),CONCATENATE("R",'MAPA DE RIESGOS'!$H225,"C",'MAPA DE RIESGOS'!$AF225),"")</f>
        <v/>
      </c>
      <c r="AV146" s="368" t="str">
        <f>IF(AND('MAPA DE RIESGOS'!$AP232="Muy Baja",'MAPA DE RIESGOS'!$AR232="Moderado"),CONCATENATE("R",'MAPA DE RIESGOS'!$H232,"C",'MAPA DE RIESGOS'!$AF232),"")</f>
        <v/>
      </c>
      <c r="AW146" s="368" t="str">
        <f>IF(AND('MAPA DE RIESGOS'!$AP233="Muy Baja",'MAPA DE RIESGOS'!$AR233="Moderado"),CONCATENATE("R",'MAPA DE RIESGOS'!$H233,"C",'MAPA DE RIESGOS'!$AF233),"")</f>
        <v>R37C2</v>
      </c>
      <c r="AX146" s="368" t="str">
        <f>IF(AND('MAPA DE RIESGOS'!$AP234="Muy Baja",'MAPA DE RIESGOS'!$AR234="Moderado"),CONCATENATE("R",'MAPA DE RIESGOS'!$H234,"C",'MAPA DE RIESGOS'!$AF234),"")</f>
        <v>R37C3</v>
      </c>
      <c r="AY146" s="368" t="str">
        <f>IF(AND('MAPA DE RIESGOS'!$AP235="Muy Baja",'MAPA DE RIESGOS'!$AR235="Moderado"),CONCATENATE("R",'MAPA DE RIESGOS'!$H235,"C",'MAPA DE RIESGOS'!$AF235),"")</f>
        <v>R37C4</v>
      </c>
      <c r="AZ146" s="368" t="str">
        <f>IF(AND('MAPA DE RIESGOS'!$AP236="Muy Baja",'MAPA DE RIESGOS'!$AR236="Moderado"),CONCATENATE("R",'MAPA DE RIESGOS'!$H236,"C",'MAPA DE RIESGOS'!$AF236),"")</f>
        <v>R37C5</v>
      </c>
      <c r="BA146" s="368" t="str">
        <f>IF(AND('MAPA DE RIESGOS'!$AP237="Muy Baja",'MAPA DE RIESGOS'!$AR237="Moderado"),CONCATENATE("R",'MAPA DE RIESGOS'!$H237,"C",'MAPA DE RIESGOS'!$AF237),"")</f>
        <v/>
      </c>
      <c r="BB146" s="368" t="str">
        <f>IF(AND('MAPA DE RIESGOS'!$AP238="Muy Baja",'MAPA DE RIESGOS'!$AR238="Moderado"),CONCATENATE("R",'MAPA DE RIESGOS'!$H238,"C",'MAPA DE RIESGOS'!$AF238),"")</f>
        <v/>
      </c>
      <c r="BC146" s="368" t="str">
        <f>IF(AND('MAPA DE RIESGOS'!$AP239="Muy Baja",'MAPA DE RIESGOS'!$AR239="Moderado"),CONCATENATE("R",'MAPA DE RIESGOS'!$H239,"C",'MAPA DE RIESGOS'!$AF239),"")</f>
        <v/>
      </c>
      <c r="BD146" s="368" t="str">
        <f>IF(AND('MAPA DE RIESGOS'!$AP240="Muy Baja",'MAPA DE RIESGOS'!$AR240="Moderado"),CONCATENATE("R",'MAPA DE RIESGOS'!$H240,"C",'MAPA DE RIESGOS'!$AF240),"")</f>
        <v/>
      </c>
      <c r="BE146" s="368" t="str">
        <f>IF(AND('MAPA DE RIESGOS'!$AP241="Muy Baja",'MAPA DE RIESGOS'!$AR241="Moderado"),CONCATENATE("R",'MAPA DE RIESGOS'!$H241,"C",'MAPA DE RIESGOS'!$AF241),"")</f>
        <v/>
      </c>
      <c r="BF146" s="368" t="str">
        <f>IF(AND('MAPA DE RIESGOS'!$AP242="Muy Baja",'MAPA DE RIESGOS'!$AR242="Moderado"),CONCATENATE("R",'MAPA DE RIESGOS'!$H242,"C",'MAPA DE RIESGOS'!$AF242),"")</f>
        <v/>
      </c>
      <c r="BG146" s="368" t="str">
        <f>IF(AND('MAPA DE RIESGOS'!$AP243="Muy Baja",'MAPA DE RIESGOS'!$AR243="Moderado"),CONCATENATE("R",'MAPA DE RIESGOS'!$H243,"C",'MAPA DE RIESGOS'!$AF243),"")</f>
        <v/>
      </c>
      <c r="BH146" s="368" t="str">
        <f>IF(AND('MAPA DE RIESGOS'!$AP244="Muy Baja",'MAPA DE RIESGOS'!$AR244="Moderado"),CONCATENATE("R",'MAPA DE RIESGOS'!$H244,"C",'MAPA DE RIESGOS'!$AF244),"")</f>
        <v/>
      </c>
      <c r="BI146" s="368" t="str">
        <f>IF(AND('MAPA DE RIESGOS'!$AP245="Muy Baja",'MAPA DE RIESGOS'!$AR245="Moderado"),CONCATENATE("R",'MAPA DE RIESGOS'!$H245,"C",'MAPA DE RIESGOS'!$AF245),"")</f>
        <v/>
      </c>
      <c r="BJ146" s="368" t="str">
        <f>IF(AND('MAPA DE RIESGOS'!$AP246="Muy Baja",'MAPA DE RIESGOS'!$AR246="Moderado"),CONCATENATE("R",'MAPA DE RIESGOS'!$H246,"C",'MAPA DE RIESGOS'!$AF246),"")</f>
        <v>R39C3</v>
      </c>
      <c r="BK146" s="369" t="str">
        <f>IF(AND('MAPA DE RIESGOS'!$AP247="Muy Baja",'MAPA DE RIESGOS'!$AR247="Moderado"),CONCATENATE("R",'MAPA DE RIESGOS'!$H247,"C",'MAPA DE RIESGOS'!$AF247),"")</f>
        <v/>
      </c>
      <c r="BL146" s="355" t="str">
        <f>IF(AND('MAPA DE RIESGOS'!$AP224="Muy Baja",'MAPA DE RIESGOS'!$AR224="Mayor"),CONCATENATE("R",'MAPA DE RIESGOS'!$H224,"C",'MAPA DE RIESGOS'!$AF224),"")</f>
        <v/>
      </c>
      <c r="BM146" s="355" t="str">
        <f>IF(AND('MAPA DE RIESGOS'!$AP225="Muy Baja",'MAPA DE RIESGOS'!$AR225="Mayor"),CONCATENATE("R",'MAPA DE RIESGOS'!$H225,"C",'MAPA DE RIESGOS'!$AF225),"")</f>
        <v/>
      </c>
      <c r="BN146" s="355" t="str">
        <f>IF(AND('MAPA DE RIESGOS'!$AP232="Muy Baja",'MAPA DE RIESGOS'!$AR232="Mayor"),CONCATENATE("R",'MAPA DE RIESGOS'!$H232,"C",'MAPA DE RIESGOS'!$AF232),"")</f>
        <v/>
      </c>
      <c r="BO146" s="355" t="str">
        <f>IF(AND('MAPA DE RIESGOS'!$AP233="Muy Baja",'MAPA DE RIESGOS'!$AR233="Mayor"),CONCATENATE("R",'MAPA DE RIESGOS'!$H233,"C",'MAPA DE RIESGOS'!$AF233),"")</f>
        <v/>
      </c>
      <c r="BP146" s="355" t="str">
        <f>IF(AND('MAPA DE RIESGOS'!$AP234="Muy Baja",'MAPA DE RIESGOS'!$AR234="Mayor"),CONCATENATE("R",'MAPA DE RIESGOS'!$H234,"C",'MAPA DE RIESGOS'!$AF234),"")</f>
        <v/>
      </c>
      <c r="BQ146" s="355" t="str">
        <f>IF(AND('MAPA DE RIESGOS'!$AP235="Muy Baja",'MAPA DE RIESGOS'!$AR235="Mayor"),CONCATENATE("R",'MAPA DE RIESGOS'!$H235,"C",'MAPA DE RIESGOS'!$AF235),"")</f>
        <v/>
      </c>
      <c r="BR146" s="355" t="str">
        <f>IF(AND('MAPA DE RIESGOS'!$AP236="Muy Baja",'MAPA DE RIESGOS'!$AR236="Mayor"),CONCATENATE("R",'MAPA DE RIESGOS'!$H236,"C",'MAPA DE RIESGOS'!$AF236),"")</f>
        <v/>
      </c>
      <c r="BS146" s="355" t="str">
        <f>IF(AND('MAPA DE RIESGOS'!$AP237="Muy Baja",'MAPA DE RIESGOS'!$AR237="Mayor"),CONCATENATE("R",'MAPA DE RIESGOS'!$H237,"C",'MAPA DE RIESGOS'!$AF237),"")</f>
        <v/>
      </c>
      <c r="BT146" s="355" t="str">
        <f>IF(AND('MAPA DE RIESGOS'!$AP238="Muy Baja",'MAPA DE RIESGOS'!$AR238="Mayor"),CONCATENATE("R",'MAPA DE RIESGOS'!$H238,"C",'MAPA DE RIESGOS'!$AF238),"")</f>
        <v/>
      </c>
      <c r="BU146" s="355" t="str">
        <f>IF(AND('MAPA DE RIESGOS'!$AP239="Muy Baja",'MAPA DE RIESGOS'!$AR239="Mayor"),CONCATENATE("R",'MAPA DE RIESGOS'!$H239,"C",'MAPA DE RIESGOS'!$AF239),"")</f>
        <v/>
      </c>
      <c r="BV146" s="355" t="str">
        <f>IF(AND('MAPA DE RIESGOS'!$AP240="Muy Baja",'MAPA DE RIESGOS'!$AR240="Mayor"),CONCATENATE("R",'MAPA DE RIESGOS'!$H240,"C",'MAPA DE RIESGOS'!$AF240),"")</f>
        <v/>
      </c>
      <c r="BW146" s="355" t="str">
        <f>IF(AND('MAPA DE RIESGOS'!$AP241="Muy Baja",'MAPA DE RIESGOS'!$AR241="Mayor"),CONCATENATE("R",'MAPA DE RIESGOS'!$H241,"C",'MAPA DE RIESGOS'!$AF241),"")</f>
        <v/>
      </c>
      <c r="BX146" s="355" t="str">
        <f>IF(AND('MAPA DE RIESGOS'!$AP242="Muy Baja",'MAPA DE RIESGOS'!$AR242="Mayor"),CONCATENATE("R",'MAPA DE RIESGOS'!$H242,"C",'MAPA DE RIESGOS'!$AF242),"")</f>
        <v/>
      </c>
      <c r="BY146" s="355" t="str">
        <f>IF(AND('MAPA DE RIESGOS'!$AP243="Muy Baja",'MAPA DE RIESGOS'!$AR243="Mayor"),CONCATENATE("R",'MAPA DE RIESGOS'!$H243,"C",'MAPA DE RIESGOS'!$AF243),"")</f>
        <v/>
      </c>
      <c r="BZ146" s="355" t="str">
        <f>IF(AND('MAPA DE RIESGOS'!$AP244="Muy Baja",'MAPA DE RIESGOS'!$AR244="Mayor"),CONCATENATE("R",'MAPA DE RIESGOS'!$H244,"C",'MAPA DE RIESGOS'!$AF244),"")</f>
        <v/>
      </c>
      <c r="CA146" s="355" t="str">
        <f>IF(AND('MAPA DE RIESGOS'!$AP245="Muy Baja",'MAPA DE RIESGOS'!$AR245="Mayor"),CONCATENATE("R",'MAPA DE RIESGOS'!$H245,"C",'MAPA DE RIESGOS'!$AF245),"")</f>
        <v/>
      </c>
      <c r="CB146" s="355" t="str">
        <f>IF(AND('MAPA DE RIESGOS'!$AP246="Muy Baja",'MAPA DE RIESGOS'!$AR246="Mayor"),CONCATENATE("R",'MAPA DE RIESGOS'!$H246,"C",'MAPA DE RIESGOS'!$AF246),"")</f>
        <v/>
      </c>
      <c r="CC146" s="356" t="str">
        <f>IF(AND('MAPA DE RIESGOS'!$AP247="Muy Baja",'MAPA DE RIESGOS'!$AR247="Mayor"),CONCATENATE("R",'MAPA DE RIESGOS'!$H247,"C",'MAPA DE RIESGOS'!$AF247),"")</f>
        <v/>
      </c>
      <c r="CD146" s="357" t="str">
        <f>IF(AND('MAPA DE RIESGOS'!$AP224="Muy Baja",'MAPA DE RIESGOS'!$AR224="Catastrófico"),CONCATENATE("R",'MAPA DE RIESGOS'!$H224,"C",'MAPA DE RIESGOS'!$AF224),"")</f>
        <v/>
      </c>
      <c r="CE146" s="357" t="str">
        <f>IF(AND('MAPA DE RIESGOS'!$AP225="Muy Baja",'MAPA DE RIESGOS'!$AR225="Catastrófico"),CONCATENATE("R",'MAPA DE RIESGOS'!$H225,"C",'MAPA DE RIESGOS'!$AF225),"")</f>
        <v/>
      </c>
      <c r="CF146" s="357" t="str">
        <f>IF(AND('MAPA DE RIESGOS'!$AP232="Muy Baja",'MAPA DE RIESGOS'!$AR232="Catastrófico"),CONCATENATE("R",'MAPA DE RIESGOS'!$H232,"C",'MAPA DE RIESGOS'!$AF232),"")</f>
        <v/>
      </c>
      <c r="CG146" s="357" t="str">
        <f>IF(AND('MAPA DE RIESGOS'!$AP233="Muy Baja",'MAPA DE RIESGOS'!$AR233="Catastrófico"),CONCATENATE("R",'MAPA DE RIESGOS'!$H233,"C",'MAPA DE RIESGOS'!$AF233),"")</f>
        <v/>
      </c>
      <c r="CH146" s="357" t="str">
        <f>IF(AND('MAPA DE RIESGOS'!$AP234="Muy Baja",'MAPA DE RIESGOS'!$AR234="Catastrófico"),CONCATENATE("R",'MAPA DE RIESGOS'!$H234,"C",'MAPA DE RIESGOS'!$AF234),"")</f>
        <v/>
      </c>
      <c r="CI146" s="357" t="str">
        <f>IF(AND('MAPA DE RIESGOS'!$AP235="Muy Baja",'MAPA DE RIESGOS'!$AR235="Catastrófico"),CONCATENATE("R",'MAPA DE RIESGOS'!$H235,"C",'MAPA DE RIESGOS'!$AF235),"")</f>
        <v/>
      </c>
      <c r="CJ146" s="357" t="str">
        <f>IF(AND('MAPA DE RIESGOS'!$AP236="Muy Baja",'MAPA DE RIESGOS'!$AR236="Catastrófico"),CONCATENATE("R",'MAPA DE RIESGOS'!$H236,"C",'MAPA DE RIESGOS'!$AF236),"")</f>
        <v/>
      </c>
      <c r="CK146" s="357" t="str">
        <f>IF(AND('MAPA DE RIESGOS'!$AP237="Muy Baja",'MAPA DE RIESGOS'!$AR237="Catastrófico"),CONCATENATE("R",'MAPA DE RIESGOS'!$H237,"C",'MAPA DE RIESGOS'!$AF237),"")</f>
        <v/>
      </c>
      <c r="CL146" s="357" t="str">
        <f>IF(AND('MAPA DE RIESGOS'!$AP238="Muy Baja",'MAPA DE RIESGOS'!$AR238="Catastrófico"),CONCATENATE("R",'MAPA DE RIESGOS'!$H238,"C",'MAPA DE RIESGOS'!$AF238),"")</f>
        <v/>
      </c>
      <c r="CM146" s="357" t="str">
        <f>IF(AND('MAPA DE RIESGOS'!$AP239="Muy Baja",'MAPA DE RIESGOS'!$AR239="Catastrófico"),CONCATENATE("R",'MAPA DE RIESGOS'!$H239,"C",'MAPA DE RIESGOS'!$AF239),"")</f>
        <v/>
      </c>
      <c r="CN146" s="357" t="str">
        <f>IF(AND('MAPA DE RIESGOS'!$AP240="Muy Baja",'MAPA DE RIESGOS'!$AR240="Catastrófico"),CONCATENATE("R",'MAPA DE RIESGOS'!$H240,"C",'MAPA DE RIESGOS'!$AF240),"")</f>
        <v/>
      </c>
      <c r="CO146" s="357" t="str">
        <f>IF(AND('MAPA DE RIESGOS'!$AP241="Muy Baja",'MAPA DE RIESGOS'!$AR241="Catastrófico"),CONCATENATE("R",'MAPA DE RIESGOS'!$H241,"C",'MAPA DE RIESGOS'!$AF241),"")</f>
        <v/>
      </c>
      <c r="CP146" s="357" t="str">
        <f>IF(AND('MAPA DE RIESGOS'!$AP242="Muy Baja",'MAPA DE RIESGOS'!$AR242="Catastrófico"),CONCATENATE("R",'MAPA DE RIESGOS'!$H242,"C",'MAPA DE RIESGOS'!$AF242),"")</f>
        <v/>
      </c>
      <c r="CQ146" s="357" t="str">
        <f>IF(AND('MAPA DE RIESGOS'!$AP243="Muy Baja",'MAPA DE RIESGOS'!$AR243="Catastrófico"),CONCATENATE("R",'MAPA DE RIESGOS'!$H243,"C",'MAPA DE RIESGOS'!$AF243),"")</f>
        <v/>
      </c>
      <c r="CR146" s="357" t="str">
        <f>IF(AND('MAPA DE RIESGOS'!$AP244="Muy Baja",'MAPA DE RIESGOS'!$AR244="Catastrófico"),CONCATENATE("R",'MAPA DE RIESGOS'!$H244,"C",'MAPA DE RIESGOS'!$AF244),"")</f>
        <v/>
      </c>
      <c r="CS146" s="357" t="str">
        <f>IF(AND('MAPA DE RIESGOS'!$AP245="Muy Baja",'MAPA DE RIESGOS'!$AR245="Catastrófico"),CONCATENATE("R",'MAPA DE RIESGOS'!$H245,"C",'MAPA DE RIESGOS'!$AF245),"")</f>
        <v/>
      </c>
      <c r="CT146" s="357" t="str">
        <f>IF(AND('MAPA DE RIESGOS'!$AP246="Muy Baja",'MAPA DE RIESGOS'!$AR246="Catastrófico"),CONCATENATE("R",'MAPA DE RIESGOS'!$H246,"C",'MAPA DE RIESGOS'!$AF246),"")</f>
        <v/>
      </c>
      <c r="CU146" s="358" t="str">
        <f>IF(AND('MAPA DE RIESGOS'!$AP247="Muy Baja",'MAPA DE RIESGOS'!$AR247="Catastrófico"),CONCATENATE("R",'MAPA DE RIESGOS'!$H247,"C",'MAPA DE RIESGOS'!$AF247),"")</f>
        <v/>
      </c>
      <c r="CV146" s="67"/>
    </row>
    <row r="147" spans="2:100" ht="32.5" customHeight="1">
      <c r="B147" s="893"/>
      <c r="C147" s="893"/>
      <c r="D147" s="894"/>
      <c r="E147" s="882"/>
      <c r="F147" s="883"/>
      <c r="G147" s="883"/>
      <c r="H147" s="883"/>
      <c r="I147" s="883"/>
      <c r="J147" s="376" t="str">
        <f>IF(AND('MAPA DE RIESGOS'!$AP248="Muy Baja",'MAPA DE RIESGOS'!$AR248="Leve"),CONCATENATE("R",'MAPA DE RIESGOS'!$H248,"C",'MAPA DE RIESGOS'!$AF248),"")</f>
        <v/>
      </c>
      <c r="K147" s="377" t="str">
        <f>IF(AND('MAPA DE RIESGOS'!$AP249="Muy Baja",'MAPA DE RIESGOS'!$AR249="Leve"),CONCATENATE("R",'MAPA DE RIESGOS'!$H249,"C",'MAPA DE RIESGOS'!$AF249),"")</f>
        <v/>
      </c>
      <c r="L147" s="377" t="str">
        <f>IF(AND('MAPA DE RIESGOS'!$AP250="Muy Baja",'MAPA DE RIESGOS'!$AR250="Leve"),CONCATENATE("R",'MAPA DE RIESGOS'!$H250,"C",'MAPA DE RIESGOS'!$AF250),"")</f>
        <v/>
      </c>
      <c r="M147" s="377" t="str">
        <f>IF(AND('MAPA DE RIESGOS'!$AP251="Muy Baja",'MAPA DE RIESGOS'!$AR251="Leve"),CONCATENATE("R",'MAPA DE RIESGOS'!$H251,"C",'MAPA DE RIESGOS'!$AF251),"")</f>
        <v/>
      </c>
      <c r="N147" s="377" t="str">
        <f>IF(AND('MAPA DE RIESGOS'!$AP252="Muy Baja",'MAPA DE RIESGOS'!$AR252="Leve"),CONCATENATE("R",'MAPA DE RIESGOS'!$H252,"C",'MAPA DE RIESGOS'!$AF252),"")</f>
        <v/>
      </c>
      <c r="O147" s="377" t="str">
        <f>IF(AND('MAPA DE RIESGOS'!$AP253="Muy Baja",'MAPA DE RIESGOS'!$AR253="Leve"),CONCATENATE("R",'MAPA DE RIESGOS'!$H253,"C",'MAPA DE RIESGOS'!$AF253),"")</f>
        <v/>
      </c>
      <c r="P147" s="377" t="str">
        <f>IF(AND('MAPA DE RIESGOS'!$AP254="Muy Baja",'MAPA DE RIESGOS'!$AR254="Leve"),CONCATENATE("R",'MAPA DE RIESGOS'!$H254,"C",'MAPA DE RIESGOS'!$AF254),"")</f>
        <v/>
      </c>
      <c r="Q147" s="377" t="str">
        <f>IF(AND('MAPA DE RIESGOS'!$AP255="Muy Baja",'MAPA DE RIESGOS'!$AR255="Leve"),CONCATENATE("R",'MAPA DE RIESGOS'!$H255,"C",'MAPA DE RIESGOS'!$AF255),"")</f>
        <v/>
      </c>
      <c r="R147" s="377" t="str">
        <f>IF(AND('MAPA DE RIESGOS'!$AP256="Muy Baja",'MAPA DE RIESGOS'!$AR256="Leve"),CONCATENATE("R",'MAPA DE RIESGOS'!$H256,"C",'MAPA DE RIESGOS'!$AF256),"")</f>
        <v/>
      </c>
      <c r="S147" s="377" t="str">
        <f>IF(AND('MAPA DE RIESGOS'!$AP257="Muy Baja",'MAPA DE RIESGOS'!$AR257="Leve"),CONCATENATE("R",'MAPA DE RIESGOS'!$H257,"C",'MAPA DE RIESGOS'!$AF257),"")</f>
        <v/>
      </c>
      <c r="T147" s="377" t="str">
        <f>IF(AND('MAPA DE RIESGOS'!$AP258="Muy Baja",'MAPA DE RIESGOS'!$AR258="Leve"),CONCATENATE("R",'MAPA DE RIESGOS'!$H258,"C",'MAPA DE RIESGOS'!$AF258),"")</f>
        <v/>
      </c>
      <c r="U147" s="377" t="str">
        <f>IF(AND('MAPA DE RIESGOS'!$AP259="Muy Baja",'MAPA DE RIESGOS'!$AR259="Leve"),CONCATENATE("R",'MAPA DE RIESGOS'!$H259,"C",'MAPA DE RIESGOS'!$AF259),"")</f>
        <v/>
      </c>
      <c r="V147" s="377" t="str">
        <f>IF(AND('MAPA DE RIESGOS'!$AP260="Muy Baja",'MAPA DE RIESGOS'!$AR260="Leve"),CONCATENATE("R",'MAPA DE RIESGOS'!$H260,"C",'MAPA DE RIESGOS'!$AF260),"")</f>
        <v/>
      </c>
      <c r="W147" s="377" t="str">
        <f>IF(AND('MAPA DE RIESGOS'!$AP261="Muy Baja",'MAPA DE RIESGOS'!$AR261="Leve"),CONCATENATE("R",'MAPA DE RIESGOS'!$H261,"C",'MAPA DE RIESGOS'!$AF261),"")</f>
        <v/>
      </c>
      <c r="X147" s="377" t="str">
        <f>IF(AND('MAPA DE RIESGOS'!$AP262="Muy Baja",'MAPA DE RIESGOS'!$AR262="Leve"),CONCATENATE("R",'MAPA DE RIESGOS'!$H262,"C",'MAPA DE RIESGOS'!$AF262),"")</f>
        <v/>
      </c>
      <c r="Y147" s="377" t="str">
        <f>IF(AND('MAPA DE RIESGOS'!$AP263="Muy Baja",'MAPA DE RIESGOS'!$AR263="Leve"),CONCATENATE("R",'MAPA DE RIESGOS'!$H263,"C",'MAPA DE RIESGOS'!$AF263),"")</f>
        <v/>
      </c>
      <c r="Z147" s="377" t="str">
        <f>IF(AND('MAPA DE RIESGOS'!$AP264="Muy Baja",'MAPA DE RIESGOS'!$AR264="Leve"),CONCATENATE("R",'MAPA DE RIESGOS'!$H264,"C",'MAPA DE RIESGOS'!$AF264),"")</f>
        <v/>
      </c>
      <c r="AA147" s="378" t="str">
        <f>IF(AND('MAPA DE RIESGOS'!$AP265="Muy Baja",'MAPA DE RIESGOS'!$AR265="Leve"),CONCATENATE("R",'MAPA DE RIESGOS'!$H265,"C",'MAPA DE RIESGOS'!$AF265),"")</f>
        <v/>
      </c>
      <c r="AB147" s="376" t="str">
        <f>IF(AND('MAPA DE RIESGOS'!$AP248="Muy Baja",'MAPA DE RIESGOS'!$AR248="Menor"),CONCATENATE("R",'MAPA DE RIESGOS'!$H248,"C",'MAPA DE RIESGOS'!$AF248),"")</f>
        <v/>
      </c>
      <c r="AC147" s="377" t="str">
        <f>IF(AND('MAPA DE RIESGOS'!$AP249="Muy Baja",'MAPA DE RIESGOS'!$AR249="Menor"),CONCATENATE("R",'MAPA DE RIESGOS'!$H249,"C",'MAPA DE RIESGOS'!$AF249),"")</f>
        <v/>
      </c>
      <c r="AD147" s="377" t="str">
        <f>IF(AND('MAPA DE RIESGOS'!$AP250="Muy Baja",'MAPA DE RIESGOS'!$AR250="Menor"),CONCATENATE("R",'MAPA DE RIESGOS'!$H250,"C",'MAPA DE RIESGOS'!$AF250),"")</f>
        <v/>
      </c>
      <c r="AE147" s="377" t="str">
        <f>IF(AND('MAPA DE RIESGOS'!$AP251="Muy Baja",'MAPA DE RIESGOS'!$AR251="Menor"),CONCATENATE("R",'MAPA DE RIESGOS'!$H251,"C",'MAPA DE RIESGOS'!$AF251),"")</f>
        <v/>
      </c>
      <c r="AF147" s="377" t="str">
        <f>IF(AND('MAPA DE RIESGOS'!$AP252="Muy Baja",'MAPA DE RIESGOS'!$AR252="Menor"),CONCATENATE("R",'MAPA DE RIESGOS'!$H252,"C",'MAPA DE RIESGOS'!$AF252),"")</f>
        <v/>
      </c>
      <c r="AG147" s="377" t="str">
        <f>IF(AND('MAPA DE RIESGOS'!$AP253="Muy Baja",'MAPA DE RIESGOS'!$AR253="Menor"),CONCATENATE("R",'MAPA DE RIESGOS'!$H253,"C",'MAPA DE RIESGOS'!$AF253),"")</f>
        <v/>
      </c>
      <c r="AH147" s="377" t="str">
        <f>IF(AND('MAPA DE RIESGOS'!$AP254="Muy Baja",'MAPA DE RIESGOS'!$AR254="Menor"),CONCATENATE("R",'MAPA DE RIESGOS'!$H254,"C",'MAPA DE RIESGOS'!$AF254),"")</f>
        <v/>
      </c>
      <c r="AI147" s="377" t="str">
        <f>IF(AND('MAPA DE RIESGOS'!$AP255="Muy Baja",'MAPA DE RIESGOS'!$AR255="Menor"),CONCATENATE("R",'MAPA DE RIESGOS'!$H255,"C",'MAPA DE RIESGOS'!$AF255),"")</f>
        <v/>
      </c>
      <c r="AJ147" s="377" t="str">
        <f>IF(AND('MAPA DE RIESGOS'!$AP256="Muy Baja",'MAPA DE RIESGOS'!$AR256="Menor"),CONCATENATE("R",'MAPA DE RIESGOS'!$H256,"C",'MAPA DE RIESGOS'!$AF256),"")</f>
        <v/>
      </c>
      <c r="AK147" s="377" t="str">
        <f>IF(AND('MAPA DE RIESGOS'!$AP257="Muy Baja",'MAPA DE RIESGOS'!$AR257="Menor"),CONCATENATE("R",'MAPA DE RIESGOS'!$H257,"C",'MAPA DE RIESGOS'!$AF257),"")</f>
        <v/>
      </c>
      <c r="AL147" s="377" t="str">
        <f>IF(AND('MAPA DE RIESGOS'!$AP258="Muy Baja",'MAPA DE RIESGOS'!$AR258="Menor"),CONCATENATE("R",'MAPA DE RIESGOS'!$H258,"C",'MAPA DE RIESGOS'!$AF258),"")</f>
        <v/>
      </c>
      <c r="AM147" s="377" t="str">
        <f>IF(AND('MAPA DE RIESGOS'!$AP259="Muy Baja",'MAPA DE RIESGOS'!$AR259="Menor"),CONCATENATE("R",'MAPA DE RIESGOS'!$H259,"C",'MAPA DE RIESGOS'!$AF259),"")</f>
        <v/>
      </c>
      <c r="AN147" s="377" t="str">
        <f>IF(AND('MAPA DE RIESGOS'!$AP260="Muy Baja",'MAPA DE RIESGOS'!$AR260="Menor"),CONCATENATE("R",'MAPA DE RIESGOS'!$H260,"C",'MAPA DE RIESGOS'!$AF260),"")</f>
        <v/>
      </c>
      <c r="AO147" s="377" t="str">
        <f>IF(AND('MAPA DE RIESGOS'!$AP261="Muy Baja",'MAPA DE RIESGOS'!$AR261="Menor"),CONCATENATE("R",'MAPA DE RIESGOS'!$H261,"C",'MAPA DE RIESGOS'!$AF261),"")</f>
        <v/>
      </c>
      <c r="AP147" s="377" t="str">
        <f>IF(AND('MAPA DE RIESGOS'!$AP262="Muy Baja",'MAPA DE RIESGOS'!$AR262="Menor"),CONCATENATE("R",'MAPA DE RIESGOS'!$H262,"C",'MAPA DE RIESGOS'!$AF262),"")</f>
        <v/>
      </c>
      <c r="AQ147" s="377" t="str">
        <f>IF(AND('MAPA DE RIESGOS'!$AP263="Muy Baja",'MAPA DE RIESGOS'!$AR263="Menor"),CONCATENATE("R",'MAPA DE RIESGOS'!$H263,"C",'MAPA DE RIESGOS'!$AF263),"")</f>
        <v/>
      </c>
      <c r="AR147" s="377" t="str">
        <f>IF(AND('MAPA DE RIESGOS'!$AP264="Muy Baja",'MAPA DE RIESGOS'!$AR264="Menor"),CONCATENATE("R",'MAPA DE RIESGOS'!$H264,"C",'MAPA DE RIESGOS'!$AF264),"")</f>
        <v/>
      </c>
      <c r="AS147" s="378" t="str">
        <f>IF(AND('MAPA DE RIESGOS'!$AP265="Muy Baja",'MAPA DE RIESGOS'!$AR265="Menor"),CONCATENATE("R",'MAPA DE RIESGOS'!$H265,"C",'MAPA DE RIESGOS'!$AF265),"")</f>
        <v/>
      </c>
      <c r="AT147" s="367" t="str">
        <f>IF(AND('MAPA DE RIESGOS'!$AP248="Muy Baja",'MAPA DE RIESGOS'!$AR248="Moderado"),CONCATENATE("R",'MAPA DE RIESGOS'!$H248,"C",'MAPA DE RIESGOS'!$AF248),"")</f>
        <v/>
      </c>
      <c r="AU147" s="368" t="str">
        <f>IF(AND('MAPA DE RIESGOS'!$AP249="Muy Baja",'MAPA DE RIESGOS'!$AR249="Moderado"),CONCATENATE("R",'MAPA DE RIESGOS'!$H249,"C",'MAPA DE RIESGOS'!$AF249),"")</f>
        <v/>
      </c>
      <c r="AV147" s="368" t="str">
        <f>IF(AND('MAPA DE RIESGOS'!$AP250="Muy Baja",'MAPA DE RIESGOS'!$AR250="Moderado"),CONCATENATE("R",'MAPA DE RIESGOS'!$H250,"C",'MAPA DE RIESGOS'!$AF250),"")</f>
        <v/>
      </c>
      <c r="AW147" s="368" t="str">
        <f>IF(AND('MAPA DE RIESGOS'!$AP251="Muy Baja",'MAPA DE RIESGOS'!$AR251="Moderado"),CONCATENATE("R",'MAPA DE RIESGOS'!$H251,"C",'MAPA DE RIESGOS'!$AF251),"")</f>
        <v/>
      </c>
      <c r="AX147" s="368" t="str">
        <f>IF(AND('MAPA DE RIESGOS'!$AP252="Muy Baja",'MAPA DE RIESGOS'!$AR252="Moderado"),CONCATENATE("R",'MAPA DE RIESGOS'!$H252,"C",'MAPA DE RIESGOS'!$AF252),"")</f>
        <v>R40C3</v>
      </c>
      <c r="AY147" s="368" t="str">
        <f>IF(AND('MAPA DE RIESGOS'!$AP253="Muy Baja",'MAPA DE RIESGOS'!$AR253="Moderado"),CONCATENATE("R",'MAPA DE RIESGOS'!$H253,"C",'MAPA DE RIESGOS'!$AF253),"")</f>
        <v>R40C4</v>
      </c>
      <c r="AZ147" s="368" t="str">
        <f>IF(AND('MAPA DE RIESGOS'!$AP254="Muy Baja",'MAPA DE RIESGOS'!$AR254="Moderado"),CONCATENATE("R",'MAPA DE RIESGOS'!$H254,"C",'MAPA DE RIESGOS'!$AF254),"")</f>
        <v/>
      </c>
      <c r="BA147" s="368" t="str">
        <f>IF(AND('MAPA DE RIESGOS'!$AP255="Muy Baja",'MAPA DE RIESGOS'!$AR255="Moderado"),CONCATENATE("R",'MAPA DE RIESGOS'!$H255,"C",'MAPA DE RIESGOS'!$AF255),"")</f>
        <v/>
      </c>
      <c r="BB147" s="368" t="str">
        <f>IF(AND('MAPA DE RIESGOS'!$AP256="Muy Baja",'MAPA DE RIESGOS'!$AR256="Moderado"),CONCATENATE("R",'MAPA DE RIESGOS'!$H256,"C",'MAPA DE RIESGOS'!$AF256),"")</f>
        <v/>
      </c>
      <c r="BC147" s="368" t="str">
        <f>IF(AND('MAPA DE RIESGOS'!$AP257="Muy Baja",'MAPA DE RIESGOS'!$AR257="Moderado"),CONCATENATE("R",'MAPA DE RIESGOS'!$H257,"C",'MAPA DE RIESGOS'!$AF257),"")</f>
        <v/>
      </c>
      <c r="BD147" s="368" t="str">
        <f>IF(AND('MAPA DE RIESGOS'!$AP258="Muy Baja",'MAPA DE RIESGOS'!$AR258="Moderado"),CONCATENATE("R",'MAPA DE RIESGOS'!$H258,"C",'MAPA DE RIESGOS'!$AF258),"")</f>
        <v>R41C3</v>
      </c>
      <c r="BE147" s="368" t="str">
        <f>IF(AND('MAPA DE RIESGOS'!$AP259="Muy Baja",'MAPA DE RIESGOS'!$AR259="Moderado"),CONCATENATE("R",'MAPA DE RIESGOS'!$H259,"C",'MAPA DE RIESGOS'!$AF259),"")</f>
        <v/>
      </c>
      <c r="BF147" s="368" t="str">
        <f>IF(AND('MAPA DE RIESGOS'!$AP260="Muy Baja",'MAPA DE RIESGOS'!$AR260="Moderado"),CONCATENATE("R",'MAPA DE RIESGOS'!$H260,"C",'MAPA DE RIESGOS'!$AF260),"")</f>
        <v/>
      </c>
      <c r="BG147" s="368" t="str">
        <f>IF(AND('MAPA DE RIESGOS'!$AP261="Muy Baja",'MAPA DE RIESGOS'!$AR261="Moderado"),CONCATENATE("R",'MAPA DE RIESGOS'!$H261,"C",'MAPA DE RIESGOS'!$AF261),"")</f>
        <v/>
      </c>
      <c r="BH147" s="368" t="str">
        <f>IF(AND('MAPA DE RIESGOS'!$AP262="Muy Baja",'MAPA DE RIESGOS'!$AR262="Moderado"),CONCATENATE("R",'MAPA DE RIESGOS'!$H262,"C",'MAPA DE RIESGOS'!$AF262),"")</f>
        <v/>
      </c>
      <c r="BI147" s="368" t="str">
        <f>IF(AND('MAPA DE RIESGOS'!$AP263="Muy Baja",'MAPA DE RIESGOS'!$AR263="Moderado"),CONCATENATE("R",'MAPA DE RIESGOS'!$H263,"C",'MAPA DE RIESGOS'!$AF263),"")</f>
        <v/>
      </c>
      <c r="BJ147" s="368" t="str">
        <f>IF(AND('MAPA DE RIESGOS'!$AP264="Muy Baja",'MAPA DE RIESGOS'!$AR264="Moderado"),CONCATENATE("R",'MAPA DE RIESGOS'!$H264,"C",'MAPA DE RIESGOS'!$AF264),"")</f>
        <v>R42C3</v>
      </c>
      <c r="BK147" s="369" t="str">
        <f>IF(AND('MAPA DE RIESGOS'!$AP265="Muy Baja",'MAPA DE RIESGOS'!$AR265="Moderado"),CONCATENATE("R",'MAPA DE RIESGOS'!$H265,"C",'MAPA DE RIESGOS'!$AF265),"")</f>
        <v/>
      </c>
      <c r="BL147" s="355" t="str">
        <f>IF(AND('MAPA DE RIESGOS'!$AP248="Muy Baja",'MAPA DE RIESGOS'!$AR248="Mayor"),CONCATENATE("R",'MAPA DE RIESGOS'!$H248,"C",'MAPA DE RIESGOS'!$AF248),"")</f>
        <v/>
      </c>
      <c r="BM147" s="355" t="str">
        <f>IF(AND('MAPA DE RIESGOS'!$AP249="Muy Baja",'MAPA DE RIESGOS'!$AR249="Mayor"),CONCATENATE("R",'MAPA DE RIESGOS'!$H249,"C",'MAPA DE RIESGOS'!$AF249),"")</f>
        <v/>
      </c>
      <c r="BN147" s="355" t="str">
        <f>IF(AND('MAPA DE RIESGOS'!$AP250="Muy Baja",'MAPA DE RIESGOS'!$AR250="Mayor"),CONCATENATE("R",'MAPA DE RIESGOS'!$H250,"C",'MAPA DE RIESGOS'!$AF250),"")</f>
        <v/>
      </c>
      <c r="BO147" s="355" t="str">
        <f>IF(AND('MAPA DE RIESGOS'!$AP251="Muy Baja",'MAPA DE RIESGOS'!$AR251="Mayor"),CONCATENATE("R",'MAPA DE RIESGOS'!$H251,"C",'MAPA DE RIESGOS'!$AF251),"")</f>
        <v/>
      </c>
      <c r="BP147" s="355" t="str">
        <f>IF(AND('MAPA DE RIESGOS'!$AP252="Muy Baja",'MAPA DE RIESGOS'!$AR252="Mayor"),CONCATENATE("R",'MAPA DE RIESGOS'!$H252,"C",'MAPA DE RIESGOS'!$AF252),"")</f>
        <v/>
      </c>
      <c r="BQ147" s="355" t="str">
        <f>IF(AND('MAPA DE RIESGOS'!$AP253="Muy Baja",'MAPA DE RIESGOS'!$AR253="Mayor"),CONCATENATE("R",'MAPA DE RIESGOS'!$H253,"C",'MAPA DE RIESGOS'!$AF253),"")</f>
        <v/>
      </c>
      <c r="BR147" s="355" t="str">
        <f>IF(AND('MAPA DE RIESGOS'!$AP254="Muy Baja",'MAPA DE RIESGOS'!$AR254="Mayor"),CONCATENATE("R",'MAPA DE RIESGOS'!$H254,"C",'MAPA DE RIESGOS'!$AF254),"")</f>
        <v/>
      </c>
      <c r="BS147" s="355" t="str">
        <f>IF(AND('MAPA DE RIESGOS'!$AP255="Muy Baja",'MAPA DE RIESGOS'!$AR255="Mayor"),CONCATENATE("R",'MAPA DE RIESGOS'!$H255,"C",'MAPA DE RIESGOS'!$AF255),"")</f>
        <v/>
      </c>
      <c r="BT147" s="355" t="str">
        <f>IF(AND('MAPA DE RIESGOS'!$AP256="Muy Baja",'MAPA DE RIESGOS'!$AR256="Mayor"),CONCATENATE("R",'MAPA DE RIESGOS'!$H256,"C",'MAPA DE RIESGOS'!$AF256),"")</f>
        <v/>
      </c>
      <c r="BU147" s="355" t="str">
        <f>IF(AND('MAPA DE RIESGOS'!$AP257="Muy Baja",'MAPA DE RIESGOS'!$AR257="Mayor"),CONCATENATE("R",'MAPA DE RIESGOS'!$H257,"C",'MAPA DE RIESGOS'!$AF257),"")</f>
        <v/>
      </c>
      <c r="BV147" s="355" t="str">
        <f>IF(AND('MAPA DE RIESGOS'!$AP258="Muy Baja",'MAPA DE RIESGOS'!$AR258="Mayor"),CONCATENATE("R",'MAPA DE RIESGOS'!$H258,"C",'MAPA DE RIESGOS'!$AF258),"")</f>
        <v/>
      </c>
      <c r="BW147" s="355" t="str">
        <f>IF(AND('MAPA DE RIESGOS'!$AP259="Muy Baja",'MAPA DE RIESGOS'!$AR259="Mayor"),CONCATENATE("R",'MAPA DE RIESGOS'!$H259,"C",'MAPA DE RIESGOS'!$AF259),"")</f>
        <v/>
      </c>
      <c r="BX147" s="355" t="str">
        <f>IF(AND('MAPA DE RIESGOS'!$AP260="Muy Baja",'MAPA DE RIESGOS'!$AR260="Mayor"),CONCATENATE("R",'MAPA DE RIESGOS'!$H260,"C",'MAPA DE RIESGOS'!$AF260),"")</f>
        <v/>
      </c>
      <c r="BY147" s="355" t="str">
        <f>IF(AND('MAPA DE RIESGOS'!$AP261="Muy Baja",'MAPA DE RIESGOS'!$AR261="Mayor"),CONCATENATE("R",'MAPA DE RIESGOS'!$H261,"C",'MAPA DE RIESGOS'!$AF261),"")</f>
        <v/>
      </c>
      <c r="BZ147" s="355" t="str">
        <f>IF(AND('MAPA DE RIESGOS'!$AP262="Muy Baja",'MAPA DE RIESGOS'!$AR262="Mayor"),CONCATENATE("R",'MAPA DE RIESGOS'!$H262,"C",'MAPA DE RIESGOS'!$AF262),"")</f>
        <v/>
      </c>
      <c r="CA147" s="355" t="str">
        <f>IF(AND('MAPA DE RIESGOS'!$AP263="Muy Baja",'MAPA DE RIESGOS'!$AR263="Mayor"),CONCATENATE("R",'MAPA DE RIESGOS'!$H263,"C",'MAPA DE RIESGOS'!$AF263),"")</f>
        <v/>
      </c>
      <c r="CB147" s="355" t="str">
        <f>IF(AND('MAPA DE RIESGOS'!$AP264="Muy Baja",'MAPA DE RIESGOS'!$AR264="Mayor"),CONCATENATE("R",'MAPA DE RIESGOS'!$H264,"C",'MAPA DE RIESGOS'!$AF264),"")</f>
        <v/>
      </c>
      <c r="CC147" s="356" t="str">
        <f>IF(AND('MAPA DE RIESGOS'!$AP265="Muy Baja",'MAPA DE RIESGOS'!$AR265="Mayor"),CONCATENATE("R",'MAPA DE RIESGOS'!$H265,"C",'MAPA DE RIESGOS'!$AF265),"")</f>
        <v/>
      </c>
      <c r="CD147" s="357" t="str">
        <f>IF(AND('MAPA DE RIESGOS'!$AP248="Muy Baja",'MAPA DE RIESGOS'!$AR248="Catastrófico"),CONCATENATE("R",'MAPA DE RIESGOS'!$H248,"C",'MAPA DE RIESGOS'!$AF248),"")</f>
        <v/>
      </c>
      <c r="CE147" s="357" t="str">
        <f>IF(AND('MAPA DE RIESGOS'!$AP249="Muy Baja",'MAPA DE RIESGOS'!$AR249="Catastrófico"),CONCATENATE("R",'MAPA DE RIESGOS'!$H249,"C",'MAPA DE RIESGOS'!$AF249),"")</f>
        <v/>
      </c>
      <c r="CF147" s="357" t="str">
        <f>IF(AND('MAPA DE RIESGOS'!$AP250="Muy Baja",'MAPA DE RIESGOS'!$AR250="Catastrófico"),CONCATENATE("R",'MAPA DE RIESGOS'!$H250,"C",'MAPA DE RIESGOS'!$AF250),"")</f>
        <v/>
      </c>
      <c r="CG147" s="357" t="str">
        <f>IF(AND('MAPA DE RIESGOS'!$AP251="Muy Baja",'MAPA DE RIESGOS'!$AR251="Catastrófico"),CONCATENATE("R",'MAPA DE RIESGOS'!$H251,"C",'MAPA DE RIESGOS'!$AF251),"")</f>
        <v/>
      </c>
      <c r="CH147" s="357" t="str">
        <f>IF(AND('MAPA DE RIESGOS'!$AP252="Muy Baja",'MAPA DE RIESGOS'!$AR252="Catastrófico"),CONCATENATE("R",'MAPA DE RIESGOS'!$H252,"C",'MAPA DE RIESGOS'!$AF252),"")</f>
        <v/>
      </c>
      <c r="CI147" s="357" t="str">
        <f>IF(AND('MAPA DE RIESGOS'!$AP253="Muy Baja",'MAPA DE RIESGOS'!$AR253="Catastrófico"),CONCATENATE("R",'MAPA DE RIESGOS'!$H253,"C",'MAPA DE RIESGOS'!$AF253),"")</f>
        <v/>
      </c>
      <c r="CJ147" s="357" t="str">
        <f>IF(AND('MAPA DE RIESGOS'!$AP254="Muy Baja",'MAPA DE RIESGOS'!$AR254="Catastrófico"),CONCATENATE("R",'MAPA DE RIESGOS'!$H254,"C",'MAPA DE RIESGOS'!$AF254),"")</f>
        <v/>
      </c>
      <c r="CK147" s="357" t="str">
        <f>IF(AND('MAPA DE RIESGOS'!$AP255="Muy Baja",'MAPA DE RIESGOS'!$AR255="Catastrófico"),CONCATENATE("R",'MAPA DE RIESGOS'!$H255,"C",'MAPA DE RIESGOS'!$AF255),"")</f>
        <v/>
      </c>
      <c r="CL147" s="357" t="str">
        <f>IF(AND('MAPA DE RIESGOS'!$AP256="Muy Baja",'MAPA DE RIESGOS'!$AR256="Catastrófico"),CONCATENATE("R",'MAPA DE RIESGOS'!$H256,"C",'MAPA DE RIESGOS'!$AF256),"")</f>
        <v/>
      </c>
      <c r="CM147" s="357" t="str">
        <f>IF(AND('MAPA DE RIESGOS'!$AP257="Muy Baja",'MAPA DE RIESGOS'!$AR257="Catastrófico"),CONCATENATE("R",'MAPA DE RIESGOS'!$H257,"C",'MAPA DE RIESGOS'!$AF257),"")</f>
        <v/>
      </c>
      <c r="CN147" s="357" t="str">
        <f>IF(AND('MAPA DE RIESGOS'!$AP258="Muy Baja",'MAPA DE RIESGOS'!$AR258="Catastrófico"),CONCATENATE("R",'MAPA DE RIESGOS'!$H258,"C",'MAPA DE RIESGOS'!$AF258),"")</f>
        <v/>
      </c>
      <c r="CO147" s="357" t="str">
        <f>IF(AND('MAPA DE RIESGOS'!$AP259="Muy Baja",'MAPA DE RIESGOS'!$AR259="Catastrófico"),CONCATENATE("R",'MAPA DE RIESGOS'!$H259,"C",'MAPA DE RIESGOS'!$AF259),"")</f>
        <v/>
      </c>
      <c r="CP147" s="357" t="str">
        <f>IF(AND('MAPA DE RIESGOS'!$AP260="Muy Baja",'MAPA DE RIESGOS'!$AR260="Catastrófico"),CONCATENATE("R",'MAPA DE RIESGOS'!$H260,"C",'MAPA DE RIESGOS'!$AF260),"")</f>
        <v/>
      </c>
      <c r="CQ147" s="357" t="str">
        <f>IF(AND('MAPA DE RIESGOS'!$AP261="Muy Baja",'MAPA DE RIESGOS'!$AR261="Catastrófico"),CONCATENATE("R",'MAPA DE RIESGOS'!$H261,"C",'MAPA DE RIESGOS'!$AF261),"")</f>
        <v/>
      </c>
      <c r="CR147" s="357" t="str">
        <f>IF(AND('MAPA DE RIESGOS'!$AP262="Muy Baja",'MAPA DE RIESGOS'!$AR262="Catastrófico"),CONCATENATE("R",'MAPA DE RIESGOS'!$H262,"C",'MAPA DE RIESGOS'!$AF262),"")</f>
        <v/>
      </c>
      <c r="CS147" s="357" t="str">
        <f>IF(AND('MAPA DE RIESGOS'!$AP263="Muy Baja",'MAPA DE RIESGOS'!$AR263="Catastrófico"),CONCATENATE("R",'MAPA DE RIESGOS'!$H263,"C",'MAPA DE RIESGOS'!$AF263),"")</f>
        <v/>
      </c>
      <c r="CT147" s="357" t="str">
        <f>IF(AND('MAPA DE RIESGOS'!$AP264="Muy Baja",'MAPA DE RIESGOS'!$AR264="Catastrófico"),CONCATENATE("R",'MAPA DE RIESGOS'!$H264,"C",'MAPA DE RIESGOS'!$AF264),"")</f>
        <v/>
      </c>
      <c r="CU147" s="358" t="str">
        <f>IF(AND('MAPA DE RIESGOS'!$AP265="Muy Baja",'MAPA DE RIESGOS'!$AR265="Catastrófico"),CONCATENATE("R",'MAPA DE RIESGOS'!$H265,"C",'MAPA DE RIESGOS'!$AF265),"")</f>
        <v/>
      </c>
      <c r="CV147" s="67"/>
    </row>
    <row r="148" spans="2:100" ht="32.5" customHeight="1">
      <c r="B148" s="893"/>
      <c r="C148" s="893"/>
      <c r="D148" s="894"/>
      <c r="E148" s="882"/>
      <c r="F148" s="883"/>
      <c r="G148" s="883"/>
      <c r="H148" s="883"/>
      <c r="I148" s="883"/>
      <c r="J148" s="376" t="str">
        <f>IF(AND('MAPA DE RIESGOS'!$AP266="Muy Baja",'MAPA DE RIESGOS'!$AR266="Leve"),CONCATENATE("R",'MAPA DE RIESGOS'!$H266,"C",'MAPA DE RIESGOS'!$AF266),"")</f>
        <v/>
      </c>
      <c r="K148" s="377" t="str">
        <f>IF(AND('MAPA DE RIESGOS'!$AP267="Muy Baja",'MAPA DE RIESGOS'!$AR267="Leve"),CONCATENATE("R",'MAPA DE RIESGOS'!$H267,"C",'MAPA DE RIESGOS'!$AF267),"")</f>
        <v/>
      </c>
      <c r="L148" s="377" t="str">
        <f>IF(AND('MAPA DE RIESGOS'!$AP268="Muy Baja",'MAPA DE RIESGOS'!$AR268="Leve"),CONCATENATE("R",'MAPA DE RIESGOS'!$H268,"C",'MAPA DE RIESGOS'!$AF268),"")</f>
        <v/>
      </c>
      <c r="M148" s="377" t="str">
        <f>IF(AND('MAPA DE RIESGOS'!$AP269="Muy Baja",'MAPA DE RIESGOS'!$AR269="Leve"),CONCATENATE("R",'MAPA DE RIESGOS'!$H269,"C",'MAPA DE RIESGOS'!$AF269),"")</f>
        <v/>
      </c>
      <c r="N148" s="377" t="str">
        <f>IF(AND('MAPA DE RIESGOS'!$AP270="Muy Baja",'MAPA DE RIESGOS'!$AR270="Leve"),CONCATENATE("R",'MAPA DE RIESGOS'!$H270,"C",'MAPA DE RIESGOS'!$AF270),"")</f>
        <v/>
      </c>
      <c r="O148" s="377" t="str">
        <f>IF(AND('MAPA DE RIESGOS'!$AP271="Muy Baja",'MAPA DE RIESGOS'!$AR271="Leve"),CONCATENATE("R",'MAPA DE RIESGOS'!$H271,"C",'MAPA DE RIESGOS'!$AF271),"")</f>
        <v/>
      </c>
      <c r="P148" s="377" t="str">
        <f>IF(AND('MAPA DE RIESGOS'!$AP272="Muy Baja",'MAPA DE RIESGOS'!$AR272="Leve"),CONCATENATE("R",'MAPA DE RIESGOS'!$H272,"C",'MAPA DE RIESGOS'!$AF272),"")</f>
        <v/>
      </c>
      <c r="Q148" s="377" t="str">
        <f>IF(AND('MAPA DE RIESGOS'!$AP273="Muy Baja",'MAPA DE RIESGOS'!$AR273="Leve"),CONCATENATE("R",'MAPA DE RIESGOS'!$H273,"C",'MAPA DE RIESGOS'!$AF273),"")</f>
        <v/>
      </c>
      <c r="R148" s="377" t="str">
        <f>IF(AND('MAPA DE RIESGOS'!$AP274="Muy Baja",'MAPA DE RIESGOS'!$AR274="Leve"),CONCATENATE("R",'MAPA DE RIESGOS'!$H274,"C",'MAPA DE RIESGOS'!$AF274),"")</f>
        <v/>
      </c>
      <c r="S148" s="377" t="str">
        <f>IF(AND('MAPA DE RIESGOS'!$AP275="Muy Baja",'MAPA DE RIESGOS'!$AR275="Leve"),CONCATENATE("R",'MAPA DE RIESGOS'!$H275,"C",'MAPA DE RIESGOS'!$AF275),"")</f>
        <v/>
      </c>
      <c r="T148" s="377" t="str">
        <f>IF(AND('MAPA DE RIESGOS'!$AP276="Muy Baja",'MAPA DE RIESGOS'!$AR276="Leve"),CONCATENATE("R",'MAPA DE RIESGOS'!$H276,"C",'MAPA DE RIESGOS'!$AF276),"")</f>
        <v/>
      </c>
      <c r="U148" s="377" t="str">
        <f>IF(AND('MAPA DE RIESGOS'!$AP277="Muy Baja",'MAPA DE RIESGOS'!$AR277="Leve"),CONCATENATE("R",'MAPA DE RIESGOS'!$H277,"C",'MAPA DE RIESGOS'!$AF277),"")</f>
        <v/>
      </c>
      <c r="V148" s="377" t="str">
        <f>IF(AND('MAPA DE RIESGOS'!$AP278="Muy Baja",'MAPA DE RIESGOS'!$AR278="Leve"),CONCATENATE("R",'MAPA DE RIESGOS'!$H278,"C",'MAPA DE RIESGOS'!$AF278),"")</f>
        <v/>
      </c>
      <c r="W148" s="377" t="str">
        <f>IF(AND('MAPA DE RIESGOS'!$AP279="Muy Baja",'MAPA DE RIESGOS'!$AR279="Leve"),CONCATENATE("R",'MAPA DE RIESGOS'!$H279,"C",'MAPA DE RIESGOS'!$AF279),"")</f>
        <v/>
      </c>
      <c r="X148" s="377" t="str">
        <f>IF(AND('MAPA DE RIESGOS'!$AP280="Muy Baja",'MAPA DE RIESGOS'!$AR280="Leve"),CONCATENATE("R",'MAPA DE RIESGOS'!$H280,"C",'MAPA DE RIESGOS'!$AF280),"")</f>
        <v/>
      </c>
      <c r="Y148" s="377" t="str">
        <f>IF(AND('MAPA DE RIESGOS'!$AP281="Muy Baja",'MAPA DE RIESGOS'!$AR281="Leve"),CONCATENATE("R",'MAPA DE RIESGOS'!$H281,"C",'MAPA DE RIESGOS'!$AF281),"")</f>
        <v/>
      </c>
      <c r="Z148" s="377" t="str">
        <f>IF(AND('MAPA DE RIESGOS'!$AP282="Muy Baja",'MAPA DE RIESGOS'!$AR282="Leve"),CONCATENATE("R",'MAPA DE RIESGOS'!$H282,"C",'MAPA DE RIESGOS'!$AF282),"")</f>
        <v/>
      </c>
      <c r="AA148" s="378" t="str">
        <f>IF(AND('MAPA DE RIESGOS'!$AP283="Muy Baja",'MAPA DE RIESGOS'!$AR283="Leve"),CONCATENATE("R",'MAPA DE RIESGOS'!$H283,"C",'MAPA DE RIESGOS'!$AF283),"")</f>
        <v/>
      </c>
      <c r="AB148" s="376" t="str">
        <f>IF(AND('MAPA DE RIESGOS'!$AP266="Muy Baja",'MAPA DE RIESGOS'!$AR266="Menor"),CONCATENATE("R",'MAPA DE RIESGOS'!$H266,"C",'MAPA DE RIESGOS'!$AF266),"")</f>
        <v/>
      </c>
      <c r="AC148" s="377" t="str">
        <f>IF(AND('MAPA DE RIESGOS'!$AP267="Muy Baja",'MAPA DE RIESGOS'!$AR267="Menor"),CONCATENATE("R",'MAPA DE RIESGOS'!$H267,"C",'MAPA DE RIESGOS'!$AF267),"")</f>
        <v/>
      </c>
      <c r="AD148" s="377" t="str">
        <f>IF(AND('MAPA DE RIESGOS'!$AP268="Muy Baja",'MAPA DE RIESGOS'!$AR268="Menor"),CONCATENATE("R",'MAPA DE RIESGOS'!$H268,"C",'MAPA DE RIESGOS'!$AF268),"")</f>
        <v/>
      </c>
      <c r="AE148" s="377" t="str">
        <f>IF(AND('MAPA DE RIESGOS'!$AP269="Muy Baja",'MAPA DE RIESGOS'!$AR269="Menor"),CONCATENATE("R",'MAPA DE RIESGOS'!$H269,"C",'MAPA DE RIESGOS'!$AF269),"")</f>
        <v/>
      </c>
      <c r="AF148" s="377" t="str">
        <f>IF(AND('MAPA DE RIESGOS'!$AP270="Muy Baja",'MAPA DE RIESGOS'!$AR270="Menor"),CONCATENATE("R",'MAPA DE RIESGOS'!$H270,"C",'MAPA DE RIESGOS'!$AF270),"")</f>
        <v/>
      </c>
      <c r="AG148" s="377" t="str">
        <f>IF(AND('MAPA DE RIESGOS'!$AP271="Muy Baja",'MAPA DE RIESGOS'!$AR271="Menor"),CONCATENATE("R",'MAPA DE RIESGOS'!$H271,"C",'MAPA DE RIESGOS'!$AF271),"")</f>
        <v/>
      </c>
      <c r="AH148" s="377" t="str">
        <f>IF(AND('MAPA DE RIESGOS'!$AP272="Muy Baja",'MAPA DE RIESGOS'!$AR272="Menor"),CONCATENATE("R",'MAPA DE RIESGOS'!$H272,"C",'MAPA DE RIESGOS'!$AF272),"")</f>
        <v/>
      </c>
      <c r="AI148" s="377" t="str">
        <f>IF(AND('MAPA DE RIESGOS'!$AP273="Muy Baja",'MAPA DE RIESGOS'!$AR273="Menor"),CONCATENATE("R",'MAPA DE RIESGOS'!$H273,"C",'MAPA DE RIESGOS'!$AF273),"")</f>
        <v/>
      </c>
      <c r="AJ148" s="377" t="str">
        <f>IF(AND('MAPA DE RIESGOS'!$AP274="Muy Baja",'MAPA DE RIESGOS'!$AR274="Menor"),CONCATENATE("R",'MAPA DE RIESGOS'!$H274,"C",'MAPA DE RIESGOS'!$AF274),"")</f>
        <v/>
      </c>
      <c r="AK148" s="377" t="str">
        <f>IF(AND('MAPA DE RIESGOS'!$AP275="Muy Baja",'MAPA DE RIESGOS'!$AR275="Menor"),CONCATENATE("R",'MAPA DE RIESGOS'!$H275,"C",'MAPA DE RIESGOS'!$AF275),"")</f>
        <v/>
      </c>
      <c r="AL148" s="377" t="str">
        <f>IF(AND('MAPA DE RIESGOS'!$AP276="Muy Baja",'MAPA DE RIESGOS'!$AR276="Menor"),CONCATENATE("R",'MAPA DE RIESGOS'!$H276,"C",'MAPA DE RIESGOS'!$AF276),"")</f>
        <v/>
      </c>
      <c r="AM148" s="377" t="str">
        <f>IF(AND('MAPA DE RIESGOS'!$AP277="Muy Baja",'MAPA DE RIESGOS'!$AR277="Menor"),CONCATENATE("R",'MAPA DE RIESGOS'!$H277,"C",'MAPA DE RIESGOS'!$AF277),"")</f>
        <v/>
      </c>
      <c r="AN148" s="377" t="str">
        <f>IF(AND('MAPA DE RIESGOS'!$AP278="Muy Baja",'MAPA DE RIESGOS'!$AR278="Menor"),CONCATENATE("R",'MAPA DE RIESGOS'!$H278,"C",'MAPA DE RIESGOS'!$AF278),"")</f>
        <v/>
      </c>
      <c r="AO148" s="377" t="str">
        <f>IF(AND('MAPA DE RIESGOS'!$AP279="Muy Baja",'MAPA DE RIESGOS'!$AR279="Menor"),CONCATENATE("R",'MAPA DE RIESGOS'!$H279,"C",'MAPA DE RIESGOS'!$AF279),"")</f>
        <v/>
      </c>
      <c r="AP148" s="377" t="str">
        <f>IF(AND('MAPA DE RIESGOS'!$AP280="Muy Baja",'MAPA DE RIESGOS'!$AR280="Menor"),CONCATENATE("R",'MAPA DE RIESGOS'!$H280,"C",'MAPA DE RIESGOS'!$AF280),"")</f>
        <v/>
      </c>
      <c r="AQ148" s="377" t="str">
        <f>IF(AND('MAPA DE RIESGOS'!$AP281="Muy Baja",'MAPA DE RIESGOS'!$AR281="Menor"),CONCATENATE("R",'MAPA DE RIESGOS'!$H281,"C",'MAPA DE RIESGOS'!$AF281),"")</f>
        <v/>
      </c>
      <c r="AR148" s="377" t="str">
        <f>IF(AND('MAPA DE RIESGOS'!$AP282="Muy Baja",'MAPA DE RIESGOS'!$AR282="Menor"),CONCATENATE("R",'MAPA DE RIESGOS'!$H282,"C",'MAPA DE RIESGOS'!$AF282),"")</f>
        <v/>
      </c>
      <c r="AS148" s="378" t="str">
        <f>IF(AND('MAPA DE RIESGOS'!$AP283="Muy Baja",'MAPA DE RIESGOS'!$AR283="Menor"),CONCATENATE("R",'MAPA DE RIESGOS'!$H283,"C",'MAPA DE RIESGOS'!$AF283),"")</f>
        <v/>
      </c>
      <c r="AT148" s="367" t="str">
        <f>IF(AND('MAPA DE RIESGOS'!$AP266="Muy Baja",'MAPA DE RIESGOS'!$AR266="Moderado"),CONCATENATE("R",'MAPA DE RIESGOS'!$H266,"C",'MAPA DE RIESGOS'!$AF266),"")</f>
        <v/>
      </c>
      <c r="AU148" s="368" t="str">
        <f>IF(AND('MAPA DE RIESGOS'!$AP267="Muy Baja",'MAPA DE RIESGOS'!$AR267="Moderado"),CONCATENATE("R",'MAPA DE RIESGOS'!$H267,"C",'MAPA DE RIESGOS'!$AF267),"")</f>
        <v/>
      </c>
      <c r="AV148" s="368" t="str">
        <f>IF(AND('MAPA DE RIESGOS'!$AP268="Muy Baja",'MAPA DE RIESGOS'!$AR268="Moderado"),CONCATENATE("R",'MAPA DE RIESGOS'!$H268,"C",'MAPA DE RIESGOS'!$AF268),"")</f>
        <v/>
      </c>
      <c r="AW148" s="368" t="str">
        <f>IF(AND('MAPA DE RIESGOS'!$AP269="Muy Baja",'MAPA DE RIESGOS'!$AR269="Moderado"),CONCATENATE("R",'MAPA DE RIESGOS'!$H269,"C",'MAPA DE RIESGOS'!$AF269),"")</f>
        <v/>
      </c>
      <c r="AX148" s="368" t="str">
        <f>IF(AND('MAPA DE RIESGOS'!$AP270="Muy Baja",'MAPA DE RIESGOS'!$AR270="Moderado"),CONCATENATE("R",'MAPA DE RIESGOS'!$H270,"C",'MAPA DE RIESGOS'!$AF270),"")</f>
        <v>R43C3</v>
      </c>
      <c r="AY148" s="368" t="str">
        <f>IF(AND('MAPA DE RIESGOS'!$AP271="Muy Baja",'MAPA DE RIESGOS'!$AR271="Moderado"),CONCATENATE("R",'MAPA DE RIESGOS'!$H271,"C",'MAPA DE RIESGOS'!$AF271),"")</f>
        <v>R43C4</v>
      </c>
      <c r="AZ148" s="368" t="str">
        <f>IF(AND('MAPA DE RIESGOS'!$AP272="Muy Baja",'MAPA DE RIESGOS'!$AR272="Moderado"),CONCATENATE("R",'MAPA DE RIESGOS'!$H272,"C",'MAPA DE RIESGOS'!$AF272),"")</f>
        <v/>
      </c>
      <c r="BA148" s="368" t="str">
        <f>IF(AND('MAPA DE RIESGOS'!$AP273="Muy Baja",'MAPA DE RIESGOS'!$AR273="Moderado"),CONCATENATE("R",'MAPA DE RIESGOS'!$H273,"C",'MAPA DE RIESGOS'!$AF273),"")</f>
        <v/>
      </c>
      <c r="BB148" s="368" t="str">
        <f>IF(AND('MAPA DE RIESGOS'!$AP274="Muy Baja",'MAPA DE RIESGOS'!$AR274="Moderado"),CONCATENATE("R",'MAPA DE RIESGOS'!$H274,"C",'MAPA DE RIESGOS'!$AF274),"")</f>
        <v/>
      </c>
      <c r="BC148" s="368" t="str">
        <f>IF(AND('MAPA DE RIESGOS'!$AP275="Muy Baja",'MAPA DE RIESGOS'!$AR275="Moderado"),CONCATENATE("R",'MAPA DE RIESGOS'!$H275,"C",'MAPA DE RIESGOS'!$AF275),"")</f>
        <v/>
      </c>
      <c r="BD148" s="368" t="str">
        <f>IF(AND('MAPA DE RIESGOS'!$AP276="Muy Baja",'MAPA DE RIESGOS'!$AR276="Moderado"),CONCATENATE("R",'MAPA DE RIESGOS'!$H276,"C",'MAPA DE RIESGOS'!$AF276),"")</f>
        <v>R44C3</v>
      </c>
      <c r="BE148" s="368" t="str">
        <f>IF(AND('MAPA DE RIESGOS'!$AP277="Muy Baja",'MAPA DE RIESGOS'!$AR277="Moderado"),CONCATENATE("R",'MAPA DE RIESGOS'!$H277,"C",'MAPA DE RIESGOS'!$AF277),"")</f>
        <v>R44C4</v>
      </c>
      <c r="BF148" s="368" t="str">
        <f>IF(AND('MAPA DE RIESGOS'!$AP278="Muy Baja",'MAPA DE RIESGOS'!$AR278="Moderado"),CONCATENATE("R",'MAPA DE RIESGOS'!$H278,"C",'MAPA DE RIESGOS'!$AF278),"")</f>
        <v/>
      </c>
      <c r="BG148" s="368" t="str">
        <f>IF(AND('MAPA DE RIESGOS'!$AP279="Muy Baja",'MAPA DE RIESGOS'!$AR279="Moderado"),CONCATENATE("R",'MAPA DE RIESGOS'!$H279,"C",'MAPA DE RIESGOS'!$AF279),"")</f>
        <v/>
      </c>
      <c r="BH148" s="368" t="str">
        <f>IF(AND('MAPA DE RIESGOS'!$AP280="Muy Baja",'MAPA DE RIESGOS'!$AR280="Moderado"),CONCATENATE("R",'MAPA DE RIESGOS'!$H280,"C",'MAPA DE RIESGOS'!$AF280),"")</f>
        <v/>
      </c>
      <c r="BI148" s="368" t="str">
        <f>IF(AND('MAPA DE RIESGOS'!$AP281="Muy Baja",'MAPA DE RIESGOS'!$AR281="Moderado"),CONCATENATE("R",'MAPA DE RIESGOS'!$H281,"C",'MAPA DE RIESGOS'!$AF281),"")</f>
        <v/>
      </c>
      <c r="BJ148" s="368" t="str">
        <f>IF(AND('MAPA DE RIESGOS'!$AP282="Muy Baja",'MAPA DE RIESGOS'!$AR282="Moderado"),CONCATENATE("R",'MAPA DE RIESGOS'!$H282,"C",'MAPA DE RIESGOS'!$AF282),"")</f>
        <v>R45C3</v>
      </c>
      <c r="BK148" s="369" t="str">
        <f>IF(AND('MAPA DE RIESGOS'!$AP283="Muy Baja",'MAPA DE RIESGOS'!$AR283="Moderado"),CONCATENATE("R",'MAPA DE RIESGOS'!$H283,"C",'MAPA DE RIESGOS'!$AF283),"")</f>
        <v/>
      </c>
      <c r="BL148" s="355" t="str">
        <f>IF(AND('MAPA DE RIESGOS'!$AP266="Muy Baja",'MAPA DE RIESGOS'!$AR266="Mayor"),CONCATENATE("R",'MAPA DE RIESGOS'!$H266,"C",'MAPA DE RIESGOS'!$AF266),"")</f>
        <v/>
      </c>
      <c r="BM148" s="355" t="str">
        <f>IF(AND('MAPA DE RIESGOS'!$AP267="Muy Baja",'MAPA DE RIESGOS'!$AR267="Mayor"),CONCATENATE("R",'MAPA DE RIESGOS'!$H267,"C",'MAPA DE RIESGOS'!$AF267),"")</f>
        <v/>
      </c>
      <c r="BN148" s="355" t="str">
        <f>IF(AND('MAPA DE RIESGOS'!$AP268="Muy Baja",'MAPA DE RIESGOS'!$AR268="Mayor"),CONCATENATE("R",'MAPA DE RIESGOS'!$H268,"C",'MAPA DE RIESGOS'!$AF268),"")</f>
        <v/>
      </c>
      <c r="BO148" s="355" t="str">
        <f>IF(AND('MAPA DE RIESGOS'!$AP269="Muy Baja",'MAPA DE RIESGOS'!$AR269="Mayor"),CONCATENATE("R",'MAPA DE RIESGOS'!$H269,"C",'MAPA DE RIESGOS'!$AF269),"")</f>
        <v/>
      </c>
      <c r="BP148" s="355" t="str">
        <f>IF(AND('MAPA DE RIESGOS'!$AP270="Muy Baja",'MAPA DE RIESGOS'!$AR270="Mayor"),CONCATENATE("R",'MAPA DE RIESGOS'!$H270,"C",'MAPA DE RIESGOS'!$AF270),"")</f>
        <v/>
      </c>
      <c r="BQ148" s="355" t="str">
        <f>IF(AND('MAPA DE RIESGOS'!$AP271="Muy Baja",'MAPA DE RIESGOS'!$AR271="Mayor"),CONCATENATE("R",'MAPA DE RIESGOS'!$H271,"C",'MAPA DE RIESGOS'!$AF271),"")</f>
        <v/>
      </c>
      <c r="BR148" s="355" t="str">
        <f>IF(AND('MAPA DE RIESGOS'!$AP272="Muy Baja",'MAPA DE RIESGOS'!$AR272="Mayor"),CONCATENATE("R",'MAPA DE RIESGOS'!$H272,"C",'MAPA DE RIESGOS'!$AF272),"")</f>
        <v/>
      </c>
      <c r="BS148" s="355" t="str">
        <f>IF(AND('MAPA DE RIESGOS'!$AP273="Muy Baja",'MAPA DE RIESGOS'!$AR273="Mayor"),CONCATENATE("R",'MAPA DE RIESGOS'!$H273,"C",'MAPA DE RIESGOS'!$AF273),"")</f>
        <v/>
      </c>
      <c r="BT148" s="355" t="str">
        <f>IF(AND('MAPA DE RIESGOS'!$AP274="Muy Baja",'MAPA DE RIESGOS'!$AR274="Mayor"),CONCATENATE("R",'MAPA DE RIESGOS'!$H274,"C",'MAPA DE RIESGOS'!$AF274),"")</f>
        <v/>
      </c>
      <c r="BU148" s="355" t="str">
        <f>IF(AND('MAPA DE RIESGOS'!$AP275="Muy Baja",'MAPA DE RIESGOS'!$AR275="Mayor"),CONCATENATE("R",'MAPA DE RIESGOS'!$H275,"C",'MAPA DE RIESGOS'!$AF275),"")</f>
        <v/>
      </c>
      <c r="BV148" s="355" t="str">
        <f>IF(AND('MAPA DE RIESGOS'!$AP276="Muy Baja",'MAPA DE RIESGOS'!$AR276="Mayor"),CONCATENATE("R",'MAPA DE RIESGOS'!$H276,"C",'MAPA DE RIESGOS'!$AF276),"")</f>
        <v/>
      </c>
      <c r="BW148" s="355" t="str">
        <f>IF(AND('MAPA DE RIESGOS'!$AP277="Muy Baja",'MAPA DE RIESGOS'!$AR277="Mayor"),CONCATENATE("R",'MAPA DE RIESGOS'!$H277,"C",'MAPA DE RIESGOS'!$AF277),"")</f>
        <v/>
      </c>
      <c r="BX148" s="355" t="str">
        <f>IF(AND('MAPA DE RIESGOS'!$AP278="Muy Baja",'MAPA DE RIESGOS'!$AR278="Mayor"),CONCATENATE("R",'MAPA DE RIESGOS'!$H278,"C",'MAPA DE RIESGOS'!$AF278),"")</f>
        <v/>
      </c>
      <c r="BY148" s="355" t="str">
        <f>IF(AND('MAPA DE RIESGOS'!$AP279="Muy Baja",'MAPA DE RIESGOS'!$AR279="Mayor"),CONCATENATE("R",'MAPA DE RIESGOS'!$H279,"C",'MAPA DE RIESGOS'!$AF279),"")</f>
        <v/>
      </c>
      <c r="BZ148" s="355" t="str">
        <f>IF(AND('MAPA DE RIESGOS'!$AP280="Muy Baja",'MAPA DE RIESGOS'!$AR280="Mayor"),CONCATENATE("R",'MAPA DE RIESGOS'!$H280,"C",'MAPA DE RIESGOS'!$AF280),"")</f>
        <v/>
      </c>
      <c r="CA148" s="355" t="str">
        <f>IF(AND('MAPA DE RIESGOS'!$AP281="Muy Baja",'MAPA DE RIESGOS'!$AR281="Mayor"),CONCATENATE("R",'MAPA DE RIESGOS'!$H281,"C",'MAPA DE RIESGOS'!$AF281),"")</f>
        <v/>
      </c>
      <c r="CB148" s="355" t="str">
        <f>IF(AND('MAPA DE RIESGOS'!$AP282="Muy Baja",'MAPA DE RIESGOS'!$AR282="Mayor"),CONCATENATE("R",'MAPA DE RIESGOS'!$H282,"C",'MAPA DE RIESGOS'!$AF282),"")</f>
        <v/>
      </c>
      <c r="CC148" s="356" t="str">
        <f>IF(AND('MAPA DE RIESGOS'!$AP283="Muy Baja",'MAPA DE RIESGOS'!$AR283="Mayor"),CONCATENATE("R",'MAPA DE RIESGOS'!$H283,"C",'MAPA DE RIESGOS'!$AF283),"")</f>
        <v/>
      </c>
      <c r="CD148" s="357" t="str">
        <f>IF(AND('MAPA DE RIESGOS'!$AP266="Muy Baja",'MAPA DE RIESGOS'!$AR266="Catastrófico"),CONCATENATE("R",'MAPA DE RIESGOS'!$H266,"C",'MAPA DE RIESGOS'!$AF266),"")</f>
        <v/>
      </c>
      <c r="CE148" s="357" t="str">
        <f>IF(AND('MAPA DE RIESGOS'!$AP267="Muy Baja",'MAPA DE RIESGOS'!$AR267="Catastrófico"),CONCATENATE("R",'MAPA DE RIESGOS'!$H267,"C",'MAPA DE RIESGOS'!$AF267),"")</f>
        <v/>
      </c>
      <c r="CF148" s="357" t="str">
        <f>IF(AND('MAPA DE RIESGOS'!$AP268="Muy Baja",'MAPA DE RIESGOS'!$AR268="Catastrófico"),CONCATENATE("R",'MAPA DE RIESGOS'!$H268,"C",'MAPA DE RIESGOS'!$AF268),"")</f>
        <v/>
      </c>
      <c r="CG148" s="357" t="str">
        <f>IF(AND('MAPA DE RIESGOS'!$AP269="Muy Baja",'MAPA DE RIESGOS'!$AR269="Catastrófico"),CONCATENATE("R",'MAPA DE RIESGOS'!$H269,"C",'MAPA DE RIESGOS'!$AF269),"")</f>
        <v/>
      </c>
      <c r="CH148" s="357" t="str">
        <f>IF(AND('MAPA DE RIESGOS'!$AP270="Muy Baja",'MAPA DE RIESGOS'!$AR270="Catastrófico"),CONCATENATE("R",'MAPA DE RIESGOS'!$H270,"C",'MAPA DE RIESGOS'!$AF270),"")</f>
        <v/>
      </c>
      <c r="CI148" s="357" t="str">
        <f>IF(AND('MAPA DE RIESGOS'!$AP271="Muy Baja",'MAPA DE RIESGOS'!$AR271="Catastrófico"),CONCATENATE("R",'MAPA DE RIESGOS'!$H271,"C",'MAPA DE RIESGOS'!$AF271),"")</f>
        <v/>
      </c>
      <c r="CJ148" s="357" t="str">
        <f>IF(AND('MAPA DE RIESGOS'!$AP272="Muy Baja",'MAPA DE RIESGOS'!$AR272="Catastrófico"),CONCATENATE("R",'MAPA DE RIESGOS'!$H272,"C",'MAPA DE RIESGOS'!$AF272),"")</f>
        <v/>
      </c>
      <c r="CK148" s="357" t="str">
        <f>IF(AND('MAPA DE RIESGOS'!$AP273="Muy Baja",'MAPA DE RIESGOS'!$AR273="Catastrófico"),CONCATENATE("R",'MAPA DE RIESGOS'!$H273,"C",'MAPA DE RIESGOS'!$AF273),"")</f>
        <v/>
      </c>
      <c r="CL148" s="357" t="str">
        <f>IF(AND('MAPA DE RIESGOS'!$AP274="Muy Baja",'MAPA DE RIESGOS'!$AR274="Catastrófico"),CONCATENATE("R",'MAPA DE RIESGOS'!$H274,"C",'MAPA DE RIESGOS'!$AF274),"")</f>
        <v/>
      </c>
      <c r="CM148" s="357" t="str">
        <f>IF(AND('MAPA DE RIESGOS'!$AP275="Muy Baja",'MAPA DE RIESGOS'!$AR275="Catastrófico"),CONCATENATE("R",'MAPA DE RIESGOS'!$H275,"C",'MAPA DE RIESGOS'!$AF275),"")</f>
        <v/>
      </c>
      <c r="CN148" s="357" t="str">
        <f>IF(AND('MAPA DE RIESGOS'!$AP276="Muy Baja",'MAPA DE RIESGOS'!$AR276="Catastrófico"),CONCATENATE("R",'MAPA DE RIESGOS'!$H276,"C",'MAPA DE RIESGOS'!$AF276),"")</f>
        <v/>
      </c>
      <c r="CO148" s="357" t="str">
        <f>IF(AND('MAPA DE RIESGOS'!$AP277="Muy Baja",'MAPA DE RIESGOS'!$AR277="Catastrófico"),CONCATENATE("R",'MAPA DE RIESGOS'!$H277,"C",'MAPA DE RIESGOS'!$AF277),"")</f>
        <v/>
      </c>
      <c r="CP148" s="357" t="str">
        <f>IF(AND('MAPA DE RIESGOS'!$AP278="Muy Baja",'MAPA DE RIESGOS'!$AR278="Catastrófico"),CONCATENATE("R",'MAPA DE RIESGOS'!$H278,"C",'MAPA DE RIESGOS'!$AF278),"")</f>
        <v/>
      </c>
      <c r="CQ148" s="357" t="str">
        <f>IF(AND('MAPA DE RIESGOS'!$AP279="Muy Baja",'MAPA DE RIESGOS'!$AR279="Catastrófico"),CONCATENATE("R",'MAPA DE RIESGOS'!$H279,"C",'MAPA DE RIESGOS'!$AF279),"")</f>
        <v/>
      </c>
      <c r="CR148" s="357" t="str">
        <f>IF(AND('MAPA DE RIESGOS'!$AP280="Muy Baja",'MAPA DE RIESGOS'!$AR280="Catastrófico"),CONCATENATE("R",'MAPA DE RIESGOS'!$H280,"C",'MAPA DE RIESGOS'!$AF280),"")</f>
        <v/>
      </c>
      <c r="CS148" s="357" t="str">
        <f>IF(AND('MAPA DE RIESGOS'!$AP281="Muy Baja",'MAPA DE RIESGOS'!$AR281="Catastrófico"),CONCATENATE("R",'MAPA DE RIESGOS'!$H281,"C",'MAPA DE RIESGOS'!$AF281),"")</f>
        <v/>
      </c>
      <c r="CT148" s="357" t="str">
        <f>IF(AND('MAPA DE RIESGOS'!$AP282="Muy Baja",'MAPA DE RIESGOS'!$AR282="Catastrófico"),CONCATENATE("R",'MAPA DE RIESGOS'!$H282,"C",'MAPA DE RIESGOS'!$AF282),"")</f>
        <v/>
      </c>
      <c r="CU148" s="358" t="str">
        <f>IF(AND('MAPA DE RIESGOS'!$AP283="Muy Baja",'MAPA DE RIESGOS'!$AR283="Catastrófico"),CONCATENATE("R",'MAPA DE RIESGOS'!$H283,"C",'MAPA DE RIESGOS'!$AF283),"")</f>
        <v/>
      </c>
      <c r="CV148" s="67"/>
    </row>
    <row r="149" spans="2:100" ht="32.5" customHeight="1">
      <c r="B149" s="893"/>
      <c r="C149" s="893"/>
      <c r="D149" s="894"/>
      <c r="E149" s="882"/>
      <c r="F149" s="883"/>
      <c r="G149" s="883"/>
      <c r="H149" s="883"/>
      <c r="I149" s="883"/>
      <c r="J149" s="376" t="str">
        <f>IF(AND('MAPA DE RIESGOS'!$AP284="Muy Baja",'MAPA DE RIESGOS'!$AR284="Leve"),CONCATENATE("R",'MAPA DE RIESGOS'!$H284,"C",'MAPA DE RIESGOS'!$AF284),"")</f>
        <v/>
      </c>
      <c r="K149" s="377" t="str">
        <f>IF(AND('MAPA DE RIESGOS'!$AP285="Muy Baja",'MAPA DE RIESGOS'!$AR285="Leve"),CONCATENATE("R",'MAPA DE RIESGOS'!$H285,"C",'MAPA DE RIESGOS'!$AF285),"")</f>
        <v/>
      </c>
      <c r="L149" s="377" t="str">
        <f>IF(AND('MAPA DE RIESGOS'!$AP286="Muy Baja",'MAPA DE RIESGOS'!$AR286="Leve"),CONCATENATE("R",'MAPA DE RIESGOS'!$H286,"C",'MAPA DE RIESGOS'!$AF286),"")</f>
        <v/>
      </c>
      <c r="M149" s="377" t="str">
        <f>IF(AND('MAPA DE RIESGOS'!$AP287="Muy Baja",'MAPA DE RIESGOS'!$AR287="Leve"),CONCATENATE("R",'MAPA DE RIESGOS'!$H287,"C",'MAPA DE RIESGOS'!$AF287),"")</f>
        <v/>
      </c>
      <c r="N149" s="377" t="str">
        <f>IF(AND('MAPA DE RIESGOS'!$AP288="Muy Baja",'MAPA DE RIESGOS'!$AR288="Leve"),CONCATENATE("R",'MAPA DE RIESGOS'!$H288,"C",'MAPA DE RIESGOS'!$AF288),"")</f>
        <v/>
      </c>
      <c r="O149" s="377" t="str">
        <f>IF(AND('MAPA DE RIESGOS'!$AP289="Muy Baja",'MAPA DE RIESGOS'!$AR289="Leve"),CONCATENATE("R",'MAPA DE RIESGOS'!$H289,"C",'MAPA DE RIESGOS'!$AF289),"")</f>
        <v/>
      </c>
      <c r="P149" s="377" t="str">
        <f>IF(AND('MAPA DE RIESGOS'!$AP290="Muy Baja",'MAPA DE RIESGOS'!$AR290="Leve"),CONCATENATE("R",'MAPA DE RIESGOS'!$H290,"C",'MAPA DE RIESGOS'!$AF290),"")</f>
        <v/>
      </c>
      <c r="Q149" s="377" t="str">
        <f>IF(AND('MAPA DE RIESGOS'!$AP291="Muy Baja",'MAPA DE RIESGOS'!$AR291="Leve"),CONCATENATE("R",'MAPA DE RIESGOS'!$H291,"C",'MAPA DE RIESGOS'!$AF291),"")</f>
        <v/>
      </c>
      <c r="R149" s="377" t="str">
        <f>IF(AND('MAPA DE RIESGOS'!$AP292="Muy Baja",'MAPA DE RIESGOS'!$AR292="Leve"),CONCATENATE("R",'MAPA DE RIESGOS'!$H292,"C",'MAPA DE RIESGOS'!$AF292),"")</f>
        <v/>
      </c>
      <c r="S149" s="377" t="str">
        <f>IF(AND('MAPA DE RIESGOS'!$AP293="Muy Baja",'MAPA DE RIESGOS'!$AR293="Leve"),CONCATENATE("R",'MAPA DE RIESGOS'!$H293,"C",'MAPA DE RIESGOS'!$AF293),"")</f>
        <v/>
      </c>
      <c r="T149" s="377" t="str">
        <f>IF(AND('MAPA DE RIESGOS'!$AP294="Muy Baja",'MAPA DE RIESGOS'!$AR294="Leve"),CONCATENATE("R",'MAPA DE RIESGOS'!$H294,"C",'MAPA DE RIESGOS'!$AF294),"")</f>
        <v/>
      </c>
      <c r="U149" s="377" t="str">
        <f>IF(AND('MAPA DE RIESGOS'!$AP295="Muy Baja",'MAPA DE RIESGOS'!$AR295="Leve"),CONCATENATE("R",'MAPA DE RIESGOS'!$H295,"C",'MAPA DE RIESGOS'!$AF295),"")</f>
        <v/>
      </c>
      <c r="V149" s="377" t="str">
        <f>IF(AND('MAPA DE RIESGOS'!$AP296="Muy Baja",'MAPA DE RIESGOS'!$AR296="Leve"),CONCATENATE("R",'MAPA DE RIESGOS'!$H296,"C",'MAPA DE RIESGOS'!$AF296),"")</f>
        <v/>
      </c>
      <c r="W149" s="377" t="str">
        <f>IF(AND('MAPA DE RIESGOS'!$AP297="Muy Baja",'MAPA DE RIESGOS'!$AR297="Leve"),CONCATENATE("R",'MAPA DE RIESGOS'!$H297,"C",'MAPA DE RIESGOS'!$AF297),"")</f>
        <v/>
      </c>
      <c r="X149" s="377" t="str">
        <f>IF(AND('MAPA DE RIESGOS'!$AP298="Muy Baja",'MAPA DE RIESGOS'!$AR298="Leve"),CONCATENATE("R",'MAPA DE RIESGOS'!$H298,"C",'MAPA DE RIESGOS'!$AF298),"")</f>
        <v/>
      </c>
      <c r="Y149" s="377" t="str">
        <f>IF(AND('MAPA DE RIESGOS'!$AP299="Muy Baja",'MAPA DE RIESGOS'!$AR299="Leve"),CONCATENATE("R",'MAPA DE RIESGOS'!$H299,"C",'MAPA DE RIESGOS'!$AF299),"")</f>
        <v/>
      </c>
      <c r="Z149" s="377" t="str">
        <f>IF(AND('MAPA DE RIESGOS'!$AP300="Muy Baja",'MAPA DE RIESGOS'!$AR300="Leve"),CONCATENATE("R",'MAPA DE RIESGOS'!$H300,"C",'MAPA DE RIESGOS'!$AF300),"")</f>
        <v/>
      </c>
      <c r="AA149" s="378" t="str">
        <f>IF(AND('MAPA DE RIESGOS'!$AP301="Muy Baja",'MAPA DE RIESGOS'!$AR301="Leve"),CONCATENATE("R",'MAPA DE RIESGOS'!$H301,"C",'MAPA DE RIESGOS'!$AF301),"")</f>
        <v/>
      </c>
      <c r="AB149" s="376" t="str">
        <f>IF(AND('MAPA DE RIESGOS'!$AP284="Muy Baja",'MAPA DE RIESGOS'!$AR284="Menor"),CONCATENATE("R",'MAPA DE RIESGOS'!$H284,"C",'MAPA DE RIESGOS'!$AF284),"")</f>
        <v/>
      </c>
      <c r="AC149" s="377" t="str">
        <f>IF(AND('MAPA DE RIESGOS'!$AP285="Muy Baja",'MAPA DE RIESGOS'!$AR285="Menor"),CONCATENATE("R",'MAPA DE RIESGOS'!$H285,"C",'MAPA DE RIESGOS'!$AF285),"")</f>
        <v/>
      </c>
      <c r="AD149" s="377" t="str">
        <f>IF(AND('MAPA DE RIESGOS'!$AP286="Muy Baja",'MAPA DE RIESGOS'!$AR286="Menor"),CONCATENATE("R",'MAPA DE RIESGOS'!$H286,"C",'MAPA DE RIESGOS'!$AF286),"")</f>
        <v/>
      </c>
      <c r="AE149" s="377" t="str">
        <f>IF(AND('MAPA DE RIESGOS'!$AP287="Muy Baja",'MAPA DE RIESGOS'!$AR287="Menor"),CONCATENATE("R",'MAPA DE RIESGOS'!$H287,"C",'MAPA DE RIESGOS'!$AF287),"")</f>
        <v/>
      </c>
      <c r="AF149" s="377" t="str">
        <f>IF(AND('MAPA DE RIESGOS'!$AP288="Muy Baja",'MAPA DE RIESGOS'!$AR288="Menor"),CONCATENATE("R",'MAPA DE RIESGOS'!$H288,"C",'MAPA DE RIESGOS'!$AF288),"")</f>
        <v/>
      </c>
      <c r="AG149" s="377" t="str">
        <f>IF(AND('MAPA DE RIESGOS'!$AP289="Muy Baja",'MAPA DE RIESGOS'!$AR289="Menor"),CONCATENATE("R",'MAPA DE RIESGOS'!$H289,"C",'MAPA DE RIESGOS'!$AF289),"")</f>
        <v/>
      </c>
      <c r="AH149" s="377" t="str">
        <f>IF(AND('MAPA DE RIESGOS'!$AP290="Muy Baja",'MAPA DE RIESGOS'!$AR290="Menor"),CONCATENATE("R",'MAPA DE RIESGOS'!$H290,"C",'MAPA DE RIESGOS'!$AF290),"")</f>
        <v/>
      </c>
      <c r="AI149" s="377" t="str">
        <f>IF(AND('MAPA DE RIESGOS'!$AP291="Muy Baja",'MAPA DE RIESGOS'!$AR291="Menor"),CONCATENATE("R",'MAPA DE RIESGOS'!$H291,"C",'MAPA DE RIESGOS'!$AF291),"")</f>
        <v/>
      </c>
      <c r="AJ149" s="377" t="str">
        <f>IF(AND('MAPA DE RIESGOS'!$AP292="Muy Baja",'MAPA DE RIESGOS'!$AR292="Menor"),CONCATENATE("R",'MAPA DE RIESGOS'!$H292,"C",'MAPA DE RIESGOS'!$AF292),"")</f>
        <v/>
      </c>
      <c r="AK149" s="377" t="str">
        <f>IF(AND('MAPA DE RIESGOS'!$AP293="Muy Baja",'MAPA DE RIESGOS'!$AR293="Menor"),CONCATENATE("R",'MAPA DE RIESGOS'!$H293,"C",'MAPA DE RIESGOS'!$AF293),"")</f>
        <v/>
      </c>
      <c r="AL149" s="377" t="str">
        <f>IF(AND('MAPA DE RIESGOS'!$AP294="Muy Baja",'MAPA DE RIESGOS'!$AR294="Menor"),CONCATENATE("R",'MAPA DE RIESGOS'!$H294,"C",'MAPA DE RIESGOS'!$AF294),"")</f>
        <v/>
      </c>
      <c r="AM149" s="377" t="str">
        <f>IF(AND('MAPA DE RIESGOS'!$AP295="Muy Baja",'MAPA DE RIESGOS'!$AR295="Menor"),CONCATENATE("R",'MAPA DE RIESGOS'!$H295,"C",'MAPA DE RIESGOS'!$AF295),"")</f>
        <v/>
      </c>
      <c r="AN149" s="377" t="str">
        <f>IF(AND('MAPA DE RIESGOS'!$AP296="Muy Baja",'MAPA DE RIESGOS'!$AR296="Menor"),CONCATENATE("R",'MAPA DE RIESGOS'!$H296,"C",'MAPA DE RIESGOS'!$AF296),"")</f>
        <v/>
      </c>
      <c r="AO149" s="377" t="str">
        <f>IF(AND('MAPA DE RIESGOS'!$AP297="Muy Baja",'MAPA DE RIESGOS'!$AR297="Menor"),CONCATENATE("R",'MAPA DE RIESGOS'!$H297,"C",'MAPA DE RIESGOS'!$AF297),"")</f>
        <v/>
      </c>
      <c r="AP149" s="377" t="str">
        <f>IF(AND('MAPA DE RIESGOS'!$AP298="Muy Baja",'MAPA DE RIESGOS'!$AR298="Menor"),CONCATENATE("R",'MAPA DE RIESGOS'!$H298,"C",'MAPA DE RIESGOS'!$AF298),"")</f>
        <v/>
      </c>
      <c r="AQ149" s="377" t="str">
        <f>IF(AND('MAPA DE RIESGOS'!$AP299="Muy Baja",'MAPA DE RIESGOS'!$AR299="Menor"),CONCATENATE("R",'MAPA DE RIESGOS'!$H299,"C",'MAPA DE RIESGOS'!$AF299),"")</f>
        <v/>
      </c>
      <c r="AR149" s="377" t="str">
        <f>IF(AND('MAPA DE RIESGOS'!$AP300="Muy Baja",'MAPA DE RIESGOS'!$AR300="Menor"),CONCATENATE("R",'MAPA DE RIESGOS'!$H300,"C",'MAPA DE RIESGOS'!$AF300),"")</f>
        <v/>
      </c>
      <c r="AS149" s="378" t="str">
        <f>IF(AND('MAPA DE RIESGOS'!$AP301="Muy Baja",'MAPA DE RIESGOS'!$AR301="Menor"),CONCATENATE("R",'MAPA DE RIESGOS'!$H301,"C",'MAPA DE RIESGOS'!$AF301),"")</f>
        <v/>
      </c>
      <c r="AT149" s="367" t="str">
        <f>IF(AND('MAPA DE RIESGOS'!$AP284="Muy Baja",'MAPA DE RIESGOS'!$AR284="Moderado"),CONCATENATE("R",'MAPA DE RIESGOS'!$H284,"C",'MAPA DE RIESGOS'!$AF284),"")</f>
        <v/>
      </c>
      <c r="AU149" s="368" t="str">
        <f>IF(AND('MAPA DE RIESGOS'!$AP285="Muy Baja",'MAPA DE RIESGOS'!$AR285="Moderado"),CONCATENATE("R",'MAPA DE RIESGOS'!$H285,"C",'MAPA DE RIESGOS'!$AF285),"")</f>
        <v/>
      </c>
      <c r="AV149" s="368" t="str">
        <f>IF(AND('MAPA DE RIESGOS'!$AP286="Muy Baja",'MAPA DE RIESGOS'!$AR286="Moderado"),CONCATENATE("R",'MAPA DE RIESGOS'!$H286,"C",'MAPA DE RIESGOS'!$AF286),"")</f>
        <v/>
      </c>
      <c r="AW149" s="368" t="str">
        <f>IF(AND('MAPA DE RIESGOS'!$AP287="Muy Baja",'MAPA DE RIESGOS'!$AR287="Moderado"),CONCATENATE("R",'MAPA DE RIESGOS'!$H287,"C",'MAPA DE RIESGOS'!$AF287),"")</f>
        <v/>
      </c>
      <c r="AX149" s="368" t="str">
        <f>IF(AND('MAPA DE RIESGOS'!$AP288="Muy Baja",'MAPA DE RIESGOS'!$AR288="Moderado"),CONCATENATE("R",'MAPA DE RIESGOS'!$H288,"C",'MAPA DE RIESGOS'!$AF288),"")</f>
        <v/>
      </c>
      <c r="AY149" s="368" t="str">
        <f>IF(AND('MAPA DE RIESGOS'!$AP289="Muy Baja",'MAPA DE RIESGOS'!$AR289="Moderado"),CONCATENATE("R",'MAPA DE RIESGOS'!$H289,"C",'MAPA DE RIESGOS'!$AF289),"")</f>
        <v/>
      </c>
      <c r="AZ149" s="368" t="str">
        <f>IF(AND('MAPA DE RIESGOS'!$AP290="Muy Baja",'MAPA DE RIESGOS'!$AR290="Moderado"),CONCATENATE("R",'MAPA DE RIESGOS'!$H290,"C",'MAPA DE RIESGOS'!$AF290),"")</f>
        <v/>
      </c>
      <c r="BA149" s="368" t="str">
        <f>IF(AND('MAPA DE RIESGOS'!$AP291="Muy Baja",'MAPA DE RIESGOS'!$AR291="Moderado"),CONCATENATE("R",'MAPA DE RIESGOS'!$H291,"C",'MAPA DE RIESGOS'!$AF291),"")</f>
        <v/>
      </c>
      <c r="BB149" s="368" t="str">
        <f>IF(AND('MAPA DE RIESGOS'!$AP292="Muy Baja",'MAPA DE RIESGOS'!$AR292="Moderado"),CONCATENATE("R",'MAPA DE RIESGOS'!$H292,"C",'MAPA DE RIESGOS'!$AF292),"")</f>
        <v>R47C1</v>
      </c>
      <c r="BC149" s="368" t="str">
        <f>IF(AND('MAPA DE RIESGOS'!$AP293="Muy Baja",'MAPA DE RIESGOS'!$AR293="Moderado"),CONCATENATE("R",'MAPA DE RIESGOS'!$H293,"C",'MAPA DE RIESGOS'!$AF293),"")</f>
        <v/>
      </c>
      <c r="BD149" s="368" t="str">
        <f>IF(AND('MAPA DE RIESGOS'!$AP294="Muy Baja",'MAPA DE RIESGOS'!$AR294="Moderado"),CONCATENATE("R",'MAPA DE RIESGOS'!$H294,"C",'MAPA DE RIESGOS'!$AF294),"")</f>
        <v/>
      </c>
      <c r="BE149" s="368" t="str">
        <f>IF(AND('MAPA DE RIESGOS'!$AP295="Muy Baja",'MAPA DE RIESGOS'!$AR295="Moderado"),CONCATENATE("R",'MAPA DE RIESGOS'!$H295,"C",'MAPA DE RIESGOS'!$AF295),"")</f>
        <v/>
      </c>
      <c r="BF149" s="368" t="str">
        <f>IF(AND('MAPA DE RIESGOS'!$AP296="Muy Baja",'MAPA DE RIESGOS'!$AR296="Moderado"),CONCATENATE("R",'MAPA DE RIESGOS'!$H296,"C",'MAPA DE RIESGOS'!$AF296),"")</f>
        <v/>
      </c>
      <c r="BG149" s="368" t="str">
        <f>IF(AND('MAPA DE RIESGOS'!$AP297="Muy Baja",'MAPA DE RIESGOS'!$AR297="Moderado"),CONCATENATE("R",'MAPA DE RIESGOS'!$H297,"C",'MAPA DE RIESGOS'!$AF297),"")</f>
        <v/>
      </c>
      <c r="BH149" s="368" t="str">
        <f>IF(AND('MAPA DE RIESGOS'!$AP298="Muy Baja",'MAPA DE RIESGOS'!$AR298="Moderado"),CONCATENATE("R",'MAPA DE RIESGOS'!$H298,"C",'MAPA DE RIESGOS'!$AF298),"")</f>
        <v/>
      </c>
      <c r="BI149" s="368" t="str">
        <f>IF(AND('MAPA DE RIESGOS'!$AP299="Muy Baja",'MAPA DE RIESGOS'!$AR299="Moderado"),CONCATENATE("R",'MAPA DE RIESGOS'!$H299,"C",'MAPA DE RIESGOS'!$AF299),"")</f>
        <v/>
      </c>
      <c r="BJ149" s="368" t="str">
        <f>IF(AND('MAPA DE RIESGOS'!$AP300="Muy Baja",'MAPA DE RIESGOS'!$AR300="Moderado"),CONCATENATE("R",'MAPA DE RIESGOS'!$H300,"C",'MAPA DE RIESGOS'!$AF300),"")</f>
        <v/>
      </c>
      <c r="BK149" s="369" t="str">
        <f>IF(AND('MAPA DE RIESGOS'!$AP301="Muy Baja",'MAPA DE RIESGOS'!$AR301="Moderado"),CONCATENATE("R",'MAPA DE RIESGOS'!$H301,"C",'MAPA DE RIESGOS'!$AF301),"")</f>
        <v/>
      </c>
      <c r="BL149" s="355" t="str">
        <f>IF(AND('MAPA DE RIESGOS'!$AP284="Muy Baja",'MAPA DE RIESGOS'!$AR284="Mayor"),CONCATENATE("R",'MAPA DE RIESGOS'!$H284,"C",'MAPA DE RIESGOS'!$AF284),"")</f>
        <v/>
      </c>
      <c r="BM149" s="355" t="str">
        <f>IF(AND('MAPA DE RIESGOS'!$AP285="Muy Baja",'MAPA DE RIESGOS'!$AR285="Mayor"),CONCATENATE("R",'MAPA DE RIESGOS'!$H285,"C",'MAPA DE RIESGOS'!$AF285),"")</f>
        <v/>
      </c>
      <c r="BN149" s="355" t="str">
        <f>IF(AND('MAPA DE RIESGOS'!$AP286="Muy Baja",'MAPA DE RIESGOS'!$AR286="Mayor"),CONCATENATE("R",'MAPA DE RIESGOS'!$H286,"C",'MAPA DE RIESGOS'!$AF286),"")</f>
        <v/>
      </c>
      <c r="BO149" s="355" t="str">
        <f>IF(AND('MAPA DE RIESGOS'!$AP287="Muy Baja",'MAPA DE RIESGOS'!$AR287="Mayor"),CONCATENATE("R",'MAPA DE RIESGOS'!$H287,"C",'MAPA DE RIESGOS'!$AF287),"")</f>
        <v/>
      </c>
      <c r="BP149" s="355" t="str">
        <f>IF(AND('MAPA DE RIESGOS'!$AP288="Muy Baja",'MAPA DE RIESGOS'!$AR288="Mayor"),CONCATENATE("R",'MAPA DE RIESGOS'!$H288,"C",'MAPA DE RIESGOS'!$AF288),"")</f>
        <v/>
      </c>
      <c r="BQ149" s="355" t="str">
        <f>IF(AND('MAPA DE RIESGOS'!$AP289="Muy Baja",'MAPA DE RIESGOS'!$AR289="Mayor"),CONCATENATE("R",'MAPA DE RIESGOS'!$H289,"C",'MAPA DE RIESGOS'!$AF289),"")</f>
        <v/>
      </c>
      <c r="BR149" s="355" t="str">
        <f>IF(AND('MAPA DE RIESGOS'!$AP290="Muy Baja",'MAPA DE RIESGOS'!$AR290="Mayor"),CONCATENATE("R",'MAPA DE RIESGOS'!$H290,"C",'MAPA DE RIESGOS'!$AF290),"")</f>
        <v/>
      </c>
      <c r="BS149" s="355" t="str">
        <f>IF(AND('MAPA DE RIESGOS'!$AP291="Muy Baja",'MAPA DE RIESGOS'!$AR291="Mayor"),CONCATENATE("R",'MAPA DE RIESGOS'!$H291,"C",'MAPA DE RIESGOS'!$AF291),"")</f>
        <v/>
      </c>
      <c r="BT149" s="355" t="str">
        <f>IF(AND('MAPA DE RIESGOS'!$AP292="Muy Baja",'MAPA DE RIESGOS'!$AR292="Mayor"),CONCATENATE("R",'MAPA DE RIESGOS'!$H292,"C",'MAPA DE RIESGOS'!$AF292),"")</f>
        <v/>
      </c>
      <c r="BU149" s="355" t="str">
        <f>IF(AND('MAPA DE RIESGOS'!$AP293="Muy Baja",'MAPA DE RIESGOS'!$AR293="Mayor"),CONCATENATE("R",'MAPA DE RIESGOS'!$H293,"C",'MAPA DE RIESGOS'!$AF293),"")</f>
        <v/>
      </c>
      <c r="BV149" s="355" t="str">
        <f>IF(AND('MAPA DE RIESGOS'!$AP294="Muy Baja",'MAPA DE RIESGOS'!$AR294="Mayor"),CONCATENATE("R",'MAPA DE RIESGOS'!$H294,"C",'MAPA DE RIESGOS'!$AF294),"")</f>
        <v/>
      </c>
      <c r="BW149" s="355" t="str">
        <f>IF(AND('MAPA DE RIESGOS'!$AP295="Muy Baja",'MAPA DE RIESGOS'!$AR295="Mayor"),CONCATENATE("R",'MAPA DE RIESGOS'!$H295,"C",'MAPA DE RIESGOS'!$AF295),"")</f>
        <v/>
      </c>
      <c r="BX149" s="355" t="str">
        <f>IF(AND('MAPA DE RIESGOS'!$AP296="Muy Baja",'MAPA DE RIESGOS'!$AR296="Mayor"),CONCATENATE("R",'MAPA DE RIESGOS'!$H296,"C",'MAPA DE RIESGOS'!$AF296),"")</f>
        <v/>
      </c>
      <c r="BY149" s="355" t="str">
        <f>IF(AND('MAPA DE RIESGOS'!$AP297="Muy Baja",'MAPA DE RIESGOS'!$AR297="Mayor"),CONCATENATE("R",'MAPA DE RIESGOS'!$H297,"C",'MAPA DE RIESGOS'!$AF297),"")</f>
        <v/>
      </c>
      <c r="BZ149" s="355" t="str">
        <f>IF(AND('MAPA DE RIESGOS'!$AP298="Muy Baja",'MAPA DE RIESGOS'!$AR298="Mayor"),CONCATENATE("R",'MAPA DE RIESGOS'!$H298,"C",'MAPA DE RIESGOS'!$AF298),"")</f>
        <v/>
      </c>
      <c r="CA149" s="355" t="str">
        <f>IF(AND('MAPA DE RIESGOS'!$AP299="Muy Baja",'MAPA DE RIESGOS'!$AR299="Mayor"),CONCATENATE("R",'MAPA DE RIESGOS'!$H299,"C",'MAPA DE RIESGOS'!$AF299),"")</f>
        <v/>
      </c>
      <c r="CB149" s="355" t="str">
        <f>IF(AND('MAPA DE RIESGOS'!$AP300="Muy Baja",'MAPA DE RIESGOS'!$AR300="Mayor"),CONCATENATE("R",'MAPA DE RIESGOS'!$H300,"C",'MAPA DE RIESGOS'!$AF300),"")</f>
        <v/>
      </c>
      <c r="CC149" s="356" t="str">
        <f>IF(AND('MAPA DE RIESGOS'!$AP301="Muy Baja",'MAPA DE RIESGOS'!$AR301="Mayor"),CONCATENATE("R",'MAPA DE RIESGOS'!$H301,"C",'MAPA DE RIESGOS'!$AF301),"")</f>
        <v/>
      </c>
      <c r="CD149" s="357" t="str">
        <f>IF(AND('MAPA DE RIESGOS'!$AP284="Muy Baja",'MAPA DE RIESGOS'!$AR284="Catastrófico"),CONCATENATE("R",'MAPA DE RIESGOS'!$H284,"C",'MAPA DE RIESGOS'!$AF284),"")</f>
        <v/>
      </c>
      <c r="CE149" s="357" t="str">
        <f>IF(AND('MAPA DE RIESGOS'!$AP285="Muy Baja",'MAPA DE RIESGOS'!$AR285="Catastrófico"),CONCATENATE("R",'MAPA DE RIESGOS'!$H285,"C",'MAPA DE RIESGOS'!$AF285),"")</f>
        <v/>
      </c>
      <c r="CF149" s="357" t="str">
        <f>IF(AND('MAPA DE RIESGOS'!$AP286="Muy Baja",'MAPA DE RIESGOS'!$AR286="Catastrófico"),CONCATENATE("R",'MAPA DE RIESGOS'!$H286,"C",'MAPA DE RIESGOS'!$AF286),"")</f>
        <v/>
      </c>
      <c r="CG149" s="357" t="str">
        <f>IF(AND('MAPA DE RIESGOS'!$AP287="Muy Baja",'MAPA DE RIESGOS'!$AR287="Catastrófico"),CONCATENATE("R",'MAPA DE RIESGOS'!$H287,"C",'MAPA DE RIESGOS'!$AF287),"")</f>
        <v/>
      </c>
      <c r="CH149" s="357" t="str">
        <f>IF(AND('MAPA DE RIESGOS'!$AP288="Muy Baja",'MAPA DE RIESGOS'!$AR288="Catastrófico"),CONCATENATE("R",'MAPA DE RIESGOS'!$H288,"C",'MAPA DE RIESGOS'!$AF288),"")</f>
        <v/>
      </c>
      <c r="CI149" s="357" t="str">
        <f>IF(AND('MAPA DE RIESGOS'!$AP289="Muy Baja",'MAPA DE RIESGOS'!$AR289="Catastrófico"),CONCATENATE("R",'MAPA DE RIESGOS'!$H289,"C",'MAPA DE RIESGOS'!$AF289),"")</f>
        <v/>
      </c>
      <c r="CJ149" s="357" t="str">
        <f>IF(AND('MAPA DE RIESGOS'!$AP290="Muy Baja",'MAPA DE RIESGOS'!$AR290="Catastrófico"),CONCATENATE("R",'MAPA DE RIESGOS'!$H290,"C",'MAPA DE RIESGOS'!$AF290),"")</f>
        <v/>
      </c>
      <c r="CK149" s="357" t="str">
        <f>IF(AND('MAPA DE RIESGOS'!$AP291="Muy Baja",'MAPA DE RIESGOS'!$AR291="Catastrófico"),CONCATENATE("R",'MAPA DE RIESGOS'!$H291,"C",'MAPA DE RIESGOS'!$AF291),"")</f>
        <v/>
      </c>
      <c r="CL149" s="357" t="str">
        <f>IF(AND('MAPA DE RIESGOS'!$AP292="Muy Baja",'MAPA DE RIESGOS'!$AR292="Catastrófico"),CONCATENATE("R",'MAPA DE RIESGOS'!$H292,"C",'MAPA DE RIESGOS'!$AF292),"")</f>
        <v/>
      </c>
      <c r="CM149" s="357" t="str">
        <f>IF(AND('MAPA DE RIESGOS'!$AP293="Muy Baja",'MAPA DE RIESGOS'!$AR293="Catastrófico"),CONCATENATE("R",'MAPA DE RIESGOS'!$H293,"C",'MAPA DE RIESGOS'!$AF293),"")</f>
        <v/>
      </c>
      <c r="CN149" s="357" t="str">
        <f>IF(AND('MAPA DE RIESGOS'!$AP294="Muy Baja",'MAPA DE RIESGOS'!$AR294="Catastrófico"),CONCATENATE("R",'MAPA DE RIESGOS'!$H294,"C",'MAPA DE RIESGOS'!$AF294),"")</f>
        <v/>
      </c>
      <c r="CO149" s="357" t="str">
        <f>IF(AND('MAPA DE RIESGOS'!$AP295="Muy Baja",'MAPA DE RIESGOS'!$AR295="Catastrófico"),CONCATENATE("R",'MAPA DE RIESGOS'!$H295,"C",'MAPA DE RIESGOS'!$AF295),"")</f>
        <v/>
      </c>
      <c r="CP149" s="357" t="str">
        <f>IF(AND('MAPA DE RIESGOS'!$AP296="Muy Baja",'MAPA DE RIESGOS'!$AR296="Catastrófico"),CONCATENATE("R",'MAPA DE RIESGOS'!$H296,"C",'MAPA DE RIESGOS'!$AF296),"")</f>
        <v/>
      </c>
      <c r="CQ149" s="357" t="str">
        <f>IF(AND('MAPA DE RIESGOS'!$AP297="Muy Baja",'MAPA DE RIESGOS'!$AR297="Catastrófico"),CONCATENATE("R",'MAPA DE RIESGOS'!$H297,"C",'MAPA DE RIESGOS'!$AF297),"")</f>
        <v/>
      </c>
      <c r="CR149" s="357" t="str">
        <f>IF(AND('MAPA DE RIESGOS'!$AP298="Muy Baja",'MAPA DE RIESGOS'!$AR298="Catastrófico"),CONCATENATE("R",'MAPA DE RIESGOS'!$H298,"C",'MAPA DE RIESGOS'!$AF298),"")</f>
        <v/>
      </c>
      <c r="CS149" s="357" t="str">
        <f>IF(AND('MAPA DE RIESGOS'!$AP299="Muy Baja",'MAPA DE RIESGOS'!$AR299="Catastrófico"),CONCATENATE("R",'MAPA DE RIESGOS'!$H299,"C",'MAPA DE RIESGOS'!$AF299),"")</f>
        <v/>
      </c>
      <c r="CT149" s="357" t="str">
        <f>IF(AND('MAPA DE RIESGOS'!$AP300="Muy Baja",'MAPA DE RIESGOS'!$AR300="Catastrófico"),CONCATENATE("R",'MAPA DE RIESGOS'!$H300,"C",'MAPA DE RIESGOS'!$AF300),"")</f>
        <v/>
      </c>
      <c r="CU149" s="358" t="str">
        <f>IF(AND('MAPA DE RIESGOS'!$AP301="Muy Baja",'MAPA DE RIESGOS'!$AR301="Catastrófico"),CONCATENATE("R",'MAPA DE RIESGOS'!$H301,"C",'MAPA DE RIESGOS'!$AF301),"")</f>
        <v/>
      </c>
      <c r="CV149" s="67"/>
    </row>
    <row r="150" spans="2:100" ht="32.5" customHeight="1">
      <c r="B150" s="893"/>
      <c r="C150" s="893"/>
      <c r="D150" s="894"/>
      <c r="E150" s="882"/>
      <c r="F150" s="883"/>
      <c r="G150" s="883"/>
      <c r="H150" s="883"/>
      <c r="I150" s="883"/>
      <c r="J150" s="376" t="str">
        <f>IF(AND('MAPA DE RIESGOS'!$AP302="Muy Baja",'MAPA DE RIESGOS'!$AR302="Leve"),CONCATENATE("R",'MAPA DE RIESGOS'!$H302,"C",'MAPA DE RIESGOS'!$AF302),"")</f>
        <v/>
      </c>
      <c r="K150" s="377" t="str">
        <f>IF(AND('MAPA DE RIESGOS'!$AP303="Muy Baja",'MAPA DE RIESGOS'!$AR303="Leve"),CONCATENATE("R",'MAPA DE RIESGOS'!$H303,"C",'MAPA DE RIESGOS'!$AF303),"")</f>
        <v/>
      </c>
      <c r="L150" s="377" t="str">
        <f>IF(AND('MAPA DE RIESGOS'!$AP304="Muy Baja",'MAPA DE RIESGOS'!$AR304="Leve"),CONCATENATE("R",'MAPA DE RIESGOS'!$H304,"C",'MAPA DE RIESGOS'!$AF304),"")</f>
        <v/>
      </c>
      <c r="M150" s="377" t="str">
        <f>IF(AND('MAPA DE RIESGOS'!$AP305="Muy Baja",'MAPA DE RIESGOS'!$AR305="Leve"),CONCATENATE("R",'MAPA DE RIESGOS'!$H305,"C",'MAPA DE RIESGOS'!$AF305),"")</f>
        <v/>
      </c>
      <c r="N150" s="377" t="str">
        <f>IF(AND('MAPA DE RIESGOS'!$AP306="Muy Baja",'MAPA DE RIESGOS'!$AR306="Leve"),CONCATENATE("R",'MAPA DE RIESGOS'!$H306,"C",'MAPA DE RIESGOS'!$AF306),"")</f>
        <v/>
      </c>
      <c r="O150" s="377" t="str">
        <f>IF(AND('MAPA DE RIESGOS'!$AP307="Muy Baja",'MAPA DE RIESGOS'!$AR307="Leve"),CONCATENATE("R",'MAPA DE RIESGOS'!$H307,"C",'MAPA DE RIESGOS'!$AF307),"")</f>
        <v/>
      </c>
      <c r="P150" s="377" t="str">
        <f>IF(AND('MAPA DE RIESGOS'!$AP308="Muy Baja",'MAPA DE RIESGOS'!$AR308="Leve"),CONCATENATE("R",'MAPA DE RIESGOS'!$H308,"C",'MAPA DE RIESGOS'!$AF308),"")</f>
        <v/>
      </c>
      <c r="Q150" s="377" t="str">
        <f>IF(AND('MAPA DE RIESGOS'!$AP309="Muy Baja",'MAPA DE RIESGOS'!$AR309="Leve"),CONCATENATE("R",'MAPA DE RIESGOS'!$H309,"C",'MAPA DE RIESGOS'!$AF309),"")</f>
        <v/>
      </c>
      <c r="R150" s="377" t="str">
        <f>IF(AND('MAPA DE RIESGOS'!$AP310="Muy Baja",'MAPA DE RIESGOS'!$AR310="Leve"),CONCATENATE("R",'MAPA DE RIESGOS'!$H310,"C",'MAPA DE RIESGOS'!$AF310),"")</f>
        <v/>
      </c>
      <c r="S150" s="377" t="str">
        <f>IF(AND('MAPA DE RIESGOS'!$AP311="Muy Baja",'MAPA DE RIESGOS'!$AR311="Leve"),CONCATENATE("R",'MAPA DE RIESGOS'!$H311,"C",'MAPA DE RIESGOS'!$AF311),"")</f>
        <v/>
      </c>
      <c r="T150" s="377" t="str">
        <f>IF(AND('MAPA DE RIESGOS'!$AP312="Muy Baja",'MAPA DE RIESGOS'!$AR312="Leve"),CONCATENATE("R",'MAPA DE RIESGOS'!$H312,"C",'MAPA DE RIESGOS'!$AF312),"")</f>
        <v/>
      </c>
      <c r="U150" s="377" t="str">
        <f>IF(AND('MAPA DE RIESGOS'!$AP313="Muy Baja",'MAPA DE RIESGOS'!$AR313="Leve"),CONCATENATE("R",'MAPA DE RIESGOS'!$H313,"C",'MAPA DE RIESGOS'!$AF313),"")</f>
        <v/>
      </c>
      <c r="V150" s="377" t="str">
        <f>IF(AND('MAPA DE RIESGOS'!$AP314="Muy Baja",'MAPA DE RIESGOS'!$AR314="Leve"),CONCATENATE("R",'MAPA DE RIESGOS'!$H314,"C",'MAPA DE RIESGOS'!$AF314),"")</f>
        <v/>
      </c>
      <c r="W150" s="377" t="str">
        <f>IF(AND('MAPA DE RIESGOS'!$AP315="Muy Baja",'MAPA DE RIESGOS'!$AR315="Leve"),CONCATENATE("R",'MAPA DE RIESGOS'!$H315,"C",'MAPA DE RIESGOS'!$AF315),"")</f>
        <v/>
      </c>
      <c r="X150" s="377" t="str">
        <f>IF(AND('MAPA DE RIESGOS'!$AP316="Muy Baja",'MAPA DE RIESGOS'!$AR316="Leve"),CONCATENATE("R",'MAPA DE RIESGOS'!$H316,"C",'MAPA DE RIESGOS'!$AF316),"")</f>
        <v/>
      </c>
      <c r="Y150" s="377" t="str">
        <f>IF(AND('MAPA DE RIESGOS'!$AP317="Muy Baja",'MAPA DE RIESGOS'!$AR317="Leve"),CONCATENATE("R",'MAPA DE RIESGOS'!$H317,"C",'MAPA DE RIESGOS'!$AF317),"")</f>
        <v/>
      </c>
      <c r="Z150" s="377" t="str">
        <f>IF(AND('MAPA DE RIESGOS'!$AP318="Muy Baja",'MAPA DE RIESGOS'!$AR318="Leve"),CONCATENATE("R",'MAPA DE RIESGOS'!$H318,"C",'MAPA DE RIESGOS'!$AF318),"")</f>
        <v/>
      </c>
      <c r="AA150" s="378" t="str">
        <f>IF(AND('MAPA DE RIESGOS'!$AP319="Muy Baja",'MAPA DE RIESGOS'!$AR319="Leve"),CONCATENATE("R",'MAPA DE RIESGOS'!$H319,"C",'MAPA DE RIESGOS'!$AF319),"")</f>
        <v/>
      </c>
      <c r="AB150" s="376" t="str">
        <f>IF(AND('MAPA DE RIESGOS'!$AP302="Muy Baja",'MAPA DE RIESGOS'!$AR302="Menor"),CONCATENATE("R",'MAPA DE RIESGOS'!$H302,"C",'MAPA DE RIESGOS'!$AF302),"")</f>
        <v/>
      </c>
      <c r="AC150" s="377" t="str">
        <f>IF(AND('MAPA DE RIESGOS'!$AP303="Muy Baja",'MAPA DE RIESGOS'!$AR303="Menor"),CONCATENATE("R",'MAPA DE RIESGOS'!$H303,"C",'MAPA DE RIESGOS'!$AF303),"")</f>
        <v/>
      </c>
      <c r="AD150" s="377" t="str">
        <f>IF(AND('MAPA DE RIESGOS'!$AP304="Muy Baja",'MAPA DE RIESGOS'!$AR304="Menor"),CONCATENATE("R",'MAPA DE RIESGOS'!$H304,"C",'MAPA DE RIESGOS'!$AF304),"")</f>
        <v/>
      </c>
      <c r="AE150" s="377" t="str">
        <f>IF(AND('MAPA DE RIESGOS'!$AP305="Muy Baja",'MAPA DE RIESGOS'!$AR305="Menor"),CONCATENATE("R",'MAPA DE RIESGOS'!$H305,"C",'MAPA DE RIESGOS'!$AF305),"")</f>
        <v/>
      </c>
      <c r="AF150" s="377" t="str">
        <f>IF(AND('MAPA DE RIESGOS'!$AP306="Muy Baja",'MAPA DE RIESGOS'!$AR306="Menor"),CONCATENATE("R",'MAPA DE RIESGOS'!$H306,"C",'MAPA DE RIESGOS'!$AF306),"")</f>
        <v/>
      </c>
      <c r="AG150" s="377" t="str">
        <f>IF(AND('MAPA DE RIESGOS'!$AP307="Muy Baja",'MAPA DE RIESGOS'!$AR307="Menor"),CONCATENATE("R",'MAPA DE RIESGOS'!$H307,"C",'MAPA DE RIESGOS'!$AF307),"")</f>
        <v/>
      </c>
      <c r="AH150" s="377" t="str">
        <f>IF(AND('MAPA DE RIESGOS'!$AP308="Muy Baja",'MAPA DE RIESGOS'!$AR308="Menor"),CONCATENATE("R",'MAPA DE RIESGOS'!$H308,"C",'MAPA DE RIESGOS'!$AF308),"")</f>
        <v/>
      </c>
      <c r="AI150" s="377" t="str">
        <f>IF(AND('MAPA DE RIESGOS'!$AP309="Muy Baja",'MAPA DE RIESGOS'!$AR309="Menor"),CONCATENATE("R",'MAPA DE RIESGOS'!$H309,"C",'MAPA DE RIESGOS'!$AF309),"")</f>
        <v/>
      </c>
      <c r="AJ150" s="377" t="str">
        <f>IF(AND('MAPA DE RIESGOS'!$AP310="Muy Baja",'MAPA DE RIESGOS'!$AR310="Menor"),CONCATENATE("R",'MAPA DE RIESGOS'!$H310,"C",'MAPA DE RIESGOS'!$AF310),"")</f>
        <v/>
      </c>
      <c r="AK150" s="377" t="str">
        <f>IF(AND('MAPA DE RIESGOS'!$AP311="Muy Baja",'MAPA DE RIESGOS'!$AR311="Menor"),CONCATENATE("R",'MAPA DE RIESGOS'!$H311,"C",'MAPA DE RIESGOS'!$AF311),"")</f>
        <v/>
      </c>
      <c r="AL150" s="377" t="str">
        <f>IF(AND('MAPA DE RIESGOS'!$AP312="Muy Baja",'MAPA DE RIESGOS'!$AR312="Menor"),CONCATENATE("R",'MAPA DE RIESGOS'!$H312,"C",'MAPA DE RIESGOS'!$AF312),"")</f>
        <v/>
      </c>
      <c r="AM150" s="377" t="str">
        <f>IF(AND('MAPA DE RIESGOS'!$AP313="Muy Baja",'MAPA DE RIESGOS'!$AR313="Menor"),CONCATENATE("R",'MAPA DE RIESGOS'!$H313,"C",'MAPA DE RIESGOS'!$AF313),"")</f>
        <v/>
      </c>
      <c r="AN150" s="377" t="str">
        <f>IF(AND('MAPA DE RIESGOS'!$AP314="Muy Baja",'MAPA DE RIESGOS'!$AR314="Menor"),CONCATENATE("R",'MAPA DE RIESGOS'!$H314,"C",'MAPA DE RIESGOS'!$AF314),"")</f>
        <v/>
      </c>
      <c r="AO150" s="377" t="str">
        <f>IF(AND('MAPA DE RIESGOS'!$AP315="Muy Baja",'MAPA DE RIESGOS'!$AR315="Menor"),CONCATENATE("R",'MAPA DE RIESGOS'!$H315,"C",'MAPA DE RIESGOS'!$AF315),"")</f>
        <v/>
      </c>
      <c r="AP150" s="377" t="str">
        <f>IF(AND('MAPA DE RIESGOS'!$AP316="Muy Baja",'MAPA DE RIESGOS'!$AR316="Menor"),CONCATENATE("R",'MAPA DE RIESGOS'!$H316,"C",'MAPA DE RIESGOS'!$AF316),"")</f>
        <v/>
      </c>
      <c r="AQ150" s="377" t="str">
        <f>IF(AND('MAPA DE RIESGOS'!$AP317="Muy Baja",'MAPA DE RIESGOS'!$AR317="Menor"),CONCATENATE("R",'MAPA DE RIESGOS'!$H317,"C",'MAPA DE RIESGOS'!$AF317),"")</f>
        <v/>
      </c>
      <c r="AR150" s="377" t="str">
        <f>IF(AND('MAPA DE RIESGOS'!$AP318="Muy Baja",'MAPA DE RIESGOS'!$AR318="Menor"),CONCATENATE("R",'MAPA DE RIESGOS'!$H318,"C",'MAPA DE RIESGOS'!$AF318),"")</f>
        <v/>
      </c>
      <c r="AS150" s="378" t="str">
        <f>IF(AND('MAPA DE RIESGOS'!$AP319="Muy Baja",'MAPA DE RIESGOS'!$AR319="Menor"),CONCATENATE("R",'MAPA DE RIESGOS'!$H319,"C",'MAPA DE RIESGOS'!$AF319),"")</f>
        <v/>
      </c>
      <c r="AT150" s="367" t="str">
        <f>IF(AND('MAPA DE RIESGOS'!$AP302="Muy Baja",'MAPA DE RIESGOS'!$AR302="Moderado"),CONCATENATE("R",'MAPA DE RIESGOS'!$H302,"C",'MAPA DE RIESGOS'!$AF302),"")</f>
        <v/>
      </c>
      <c r="AU150" s="368" t="str">
        <f>IF(AND('MAPA DE RIESGOS'!$AP303="Muy Baja",'MAPA DE RIESGOS'!$AR303="Moderado"),CONCATENATE("R",'MAPA DE RIESGOS'!$H303,"C",'MAPA DE RIESGOS'!$AF303),"")</f>
        <v/>
      </c>
      <c r="AV150" s="368" t="str">
        <f>IF(AND('MAPA DE RIESGOS'!$AP304="Muy Baja",'MAPA DE RIESGOS'!$AR304="Moderado"),CONCATENATE("R",'MAPA DE RIESGOS'!$H304,"C",'MAPA DE RIESGOS'!$AF304),"")</f>
        <v/>
      </c>
      <c r="AW150" s="368" t="str">
        <f>IF(AND('MAPA DE RIESGOS'!$AP305="Muy Baja",'MAPA DE RIESGOS'!$AR305="Moderado"),CONCATENATE("R",'MAPA DE RIESGOS'!$H305,"C",'MAPA DE RIESGOS'!$AF305),"")</f>
        <v/>
      </c>
      <c r="AX150" s="368" t="str">
        <f>IF(AND('MAPA DE RIESGOS'!$AP306="Muy Baja",'MAPA DE RIESGOS'!$AR306="Moderado"),CONCATENATE("R",'MAPA DE RIESGOS'!$H306,"C",'MAPA DE RIESGOS'!$AF306),"")</f>
        <v/>
      </c>
      <c r="AY150" s="368" t="str">
        <f>IF(AND('MAPA DE RIESGOS'!$AP307="Muy Baja",'MAPA DE RIESGOS'!$AR307="Moderado"),CONCATENATE("R",'MAPA DE RIESGOS'!$H307,"C",'MAPA DE RIESGOS'!$AF307),"")</f>
        <v/>
      </c>
      <c r="AZ150" s="368" t="str">
        <f>IF(AND('MAPA DE RIESGOS'!$AP308="Muy Baja",'MAPA DE RIESGOS'!$AR308="Moderado"),CONCATENATE("R",'MAPA DE RIESGOS'!$H308,"C",'MAPA DE RIESGOS'!$AF308),"")</f>
        <v/>
      </c>
      <c r="BA150" s="368" t="str">
        <f>IF(AND('MAPA DE RIESGOS'!$AP309="Muy Baja",'MAPA DE RIESGOS'!$AR309="Moderado"),CONCATENATE("R",'MAPA DE RIESGOS'!$H309,"C",'MAPA DE RIESGOS'!$AF309),"")</f>
        <v/>
      </c>
      <c r="BB150" s="368" t="str">
        <f>IF(AND('MAPA DE RIESGOS'!$AP310="Muy Baja",'MAPA DE RIESGOS'!$AR310="Moderado"),CONCATENATE("R",'MAPA DE RIESGOS'!$H310,"C",'MAPA DE RIESGOS'!$AF310),"")</f>
        <v/>
      </c>
      <c r="BC150" s="368" t="str">
        <f>IF(AND('MAPA DE RIESGOS'!$AP311="Muy Baja",'MAPA DE RIESGOS'!$AR311="Moderado"),CONCATENATE("R",'MAPA DE RIESGOS'!$H311,"C",'MAPA DE RIESGOS'!$AF311),"")</f>
        <v/>
      </c>
      <c r="BD150" s="368" t="str">
        <f>IF(AND('MAPA DE RIESGOS'!$AP312="Muy Baja",'MAPA DE RIESGOS'!$AR312="Moderado"),CONCATENATE("R",'MAPA DE RIESGOS'!$H312,"C",'MAPA DE RIESGOS'!$AF312),"")</f>
        <v/>
      </c>
      <c r="BE150" s="368" t="str">
        <f>IF(AND('MAPA DE RIESGOS'!$AP313="Muy Baja",'MAPA DE RIESGOS'!$AR313="Moderado"),CONCATENATE("R",'MAPA DE RIESGOS'!$H313,"C",'MAPA DE RIESGOS'!$AF313),"")</f>
        <v/>
      </c>
      <c r="BF150" s="368" t="str">
        <f>IF(AND('MAPA DE RIESGOS'!$AP314="Muy Baja",'MAPA DE RIESGOS'!$AR314="Moderado"),CONCATENATE("R",'MAPA DE RIESGOS'!$H314,"C",'MAPA DE RIESGOS'!$AF314),"")</f>
        <v/>
      </c>
      <c r="BG150" s="368" t="str">
        <f>IF(AND('MAPA DE RIESGOS'!$AP315="Muy Baja",'MAPA DE RIESGOS'!$AR315="Moderado"),CONCATENATE("R",'MAPA DE RIESGOS'!$H315,"C",'MAPA DE RIESGOS'!$AF315),"")</f>
        <v/>
      </c>
      <c r="BH150" s="368" t="str">
        <f>IF(AND('MAPA DE RIESGOS'!$AP316="Muy Baja",'MAPA DE RIESGOS'!$AR316="Moderado"),CONCATENATE("R",'MAPA DE RIESGOS'!$H316,"C",'MAPA DE RIESGOS'!$AF316),"")</f>
        <v/>
      </c>
      <c r="BI150" s="368" t="str">
        <f>IF(AND('MAPA DE RIESGOS'!$AP317="Muy Baja",'MAPA DE RIESGOS'!$AR317="Moderado"),CONCATENATE("R",'MAPA DE RIESGOS'!$H317,"C",'MAPA DE RIESGOS'!$AF317),"")</f>
        <v/>
      </c>
      <c r="BJ150" s="368" t="str">
        <f>IF(AND('MAPA DE RIESGOS'!$AP318="Muy Baja",'MAPA DE RIESGOS'!$AR318="Moderado"),CONCATENATE("R",'MAPA DE RIESGOS'!$H318,"C",'MAPA DE RIESGOS'!$AF318),"")</f>
        <v/>
      </c>
      <c r="BK150" s="369" t="str">
        <f>IF(AND('MAPA DE RIESGOS'!$AP319="Muy Baja",'MAPA DE RIESGOS'!$AR319="Moderado"),CONCATENATE("R",'MAPA DE RIESGOS'!$H319,"C",'MAPA DE RIESGOS'!$AF319),"")</f>
        <v/>
      </c>
      <c r="BL150" s="355" t="str">
        <f>IF(AND('MAPA DE RIESGOS'!$AP302="Muy Baja",'MAPA DE RIESGOS'!$AR302="Mayor"),CONCATENATE("R",'MAPA DE RIESGOS'!$H302,"C",'MAPA DE RIESGOS'!$AF302),"")</f>
        <v/>
      </c>
      <c r="BM150" s="355" t="str">
        <f>IF(AND('MAPA DE RIESGOS'!$AP303="Muy Baja",'MAPA DE RIESGOS'!$AR303="Mayor"),CONCATENATE("R",'MAPA DE RIESGOS'!$H303,"C",'MAPA DE RIESGOS'!$AF303),"")</f>
        <v/>
      </c>
      <c r="BN150" s="355" t="str">
        <f>IF(AND('MAPA DE RIESGOS'!$AP304="Muy Baja",'MAPA DE RIESGOS'!$AR304="Mayor"),CONCATENATE("R",'MAPA DE RIESGOS'!$H304,"C",'MAPA DE RIESGOS'!$AF304),"")</f>
        <v/>
      </c>
      <c r="BO150" s="355" t="str">
        <f>IF(AND('MAPA DE RIESGOS'!$AP305="Muy Baja",'MAPA DE RIESGOS'!$AR305="Mayor"),CONCATENATE("R",'MAPA DE RIESGOS'!$H305,"C",'MAPA DE RIESGOS'!$AF305),"")</f>
        <v/>
      </c>
      <c r="BP150" s="355" t="str">
        <f>IF(AND('MAPA DE RIESGOS'!$AP306="Muy Baja",'MAPA DE RIESGOS'!$AR306="Mayor"),CONCATENATE("R",'MAPA DE RIESGOS'!$H306,"C",'MAPA DE RIESGOS'!$AF306),"")</f>
        <v/>
      </c>
      <c r="BQ150" s="355" t="str">
        <f>IF(AND('MAPA DE RIESGOS'!$AP307="Muy Baja",'MAPA DE RIESGOS'!$AR307="Mayor"),CONCATENATE("R",'MAPA DE RIESGOS'!$H307,"C",'MAPA DE RIESGOS'!$AF307),"")</f>
        <v/>
      </c>
      <c r="BR150" s="355" t="str">
        <f>IF(AND('MAPA DE RIESGOS'!$AP308="Muy Baja",'MAPA DE RIESGOS'!$AR308="Mayor"),CONCATENATE("R",'MAPA DE RIESGOS'!$H308,"C",'MAPA DE RIESGOS'!$AF308),"")</f>
        <v/>
      </c>
      <c r="BS150" s="355" t="str">
        <f>IF(AND('MAPA DE RIESGOS'!$AP309="Muy Baja",'MAPA DE RIESGOS'!$AR309="Mayor"),CONCATENATE("R",'MAPA DE RIESGOS'!$H309,"C",'MAPA DE RIESGOS'!$AF309),"")</f>
        <v/>
      </c>
      <c r="BT150" s="355" t="str">
        <f>IF(AND('MAPA DE RIESGOS'!$AP310="Muy Baja",'MAPA DE RIESGOS'!$AR310="Mayor"),CONCATENATE("R",'MAPA DE RIESGOS'!$H310,"C",'MAPA DE RIESGOS'!$AF310),"")</f>
        <v/>
      </c>
      <c r="BU150" s="355" t="str">
        <f>IF(AND('MAPA DE RIESGOS'!$AP311="Muy Baja",'MAPA DE RIESGOS'!$AR311="Mayor"),CONCATENATE("R",'MAPA DE RIESGOS'!$H311,"C",'MAPA DE RIESGOS'!$AF311),"")</f>
        <v/>
      </c>
      <c r="BV150" s="355" t="str">
        <f>IF(AND('MAPA DE RIESGOS'!$AP312="Muy Baja",'MAPA DE RIESGOS'!$AR312="Mayor"),CONCATENATE("R",'MAPA DE RIESGOS'!$H312,"C",'MAPA DE RIESGOS'!$AF312),"")</f>
        <v/>
      </c>
      <c r="BW150" s="355" t="str">
        <f>IF(AND('MAPA DE RIESGOS'!$AP313="Muy Baja",'MAPA DE RIESGOS'!$AR313="Mayor"),CONCATENATE("R",'MAPA DE RIESGOS'!$H313,"C",'MAPA DE RIESGOS'!$AF313),"")</f>
        <v/>
      </c>
      <c r="BX150" s="355" t="str">
        <f>IF(AND('MAPA DE RIESGOS'!$AP314="Muy Baja",'MAPA DE RIESGOS'!$AR314="Mayor"),CONCATENATE("R",'MAPA DE RIESGOS'!$H314,"C",'MAPA DE RIESGOS'!$AF314),"")</f>
        <v/>
      </c>
      <c r="BY150" s="355" t="str">
        <f>IF(AND('MAPA DE RIESGOS'!$AP315="Muy Baja",'MAPA DE RIESGOS'!$AR315="Mayor"),CONCATENATE("R",'MAPA DE RIESGOS'!$H315,"C",'MAPA DE RIESGOS'!$AF315),"")</f>
        <v/>
      </c>
      <c r="BZ150" s="355" t="str">
        <f>IF(AND('MAPA DE RIESGOS'!$AP316="Muy Baja",'MAPA DE RIESGOS'!$AR316="Mayor"),CONCATENATE("R",'MAPA DE RIESGOS'!$H316,"C",'MAPA DE RIESGOS'!$AF316),"")</f>
        <v/>
      </c>
      <c r="CA150" s="355" t="str">
        <f>IF(AND('MAPA DE RIESGOS'!$AP317="Muy Baja",'MAPA DE RIESGOS'!$AR317="Mayor"),CONCATENATE("R",'MAPA DE RIESGOS'!$H317,"C",'MAPA DE RIESGOS'!$AF317),"")</f>
        <v/>
      </c>
      <c r="CB150" s="355" t="str">
        <f>IF(AND('MAPA DE RIESGOS'!$AP318="Muy Baja",'MAPA DE RIESGOS'!$AR318="Mayor"),CONCATENATE("R",'MAPA DE RIESGOS'!$H318,"C",'MAPA DE RIESGOS'!$AF318),"")</f>
        <v/>
      </c>
      <c r="CC150" s="356" t="str">
        <f>IF(AND('MAPA DE RIESGOS'!$AP319="Muy Baja",'MAPA DE RIESGOS'!$AR319="Mayor"),CONCATENATE("R",'MAPA DE RIESGOS'!$H319,"C",'MAPA DE RIESGOS'!$AF319),"")</f>
        <v/>
      </c>
      <c r="CD150" s="357" t="str">
        <f>IF(AND('MAPA DE RIESGOS'!$AP302="Muy Baja",'MAPA DE RIESGOS'!$AR302="Catastrófico"),CONCATENATE("R",'MAPA DE RIESGOS'!$H302,"C",'MAPA DE RIESGOS'!$AF302),"")</f>
        <v/>
      </c>
      <c r="CE150" s="357" t="str">
        <f>IF(AND('MAPA DE RIESGOS'!$AP303="Muy Baja",'MAPA DE RIESGOS'!$AR303="Catastrófico"),CONCATENATE("R",'MAPA DE RIESGOS'!$H303,"C",'MAPA DE RIESGOS'!$AF303),"")</f>
        <v/>
      </c>
      <c r="CF150" s="357" t="str">
        <f>IF(AND('MAPA DE RIESGOS'!$AP304="Muy Baja",'MAPA DE RIESGOS'!$AR304="Catastrófico"),CONCATENATE("R",'MAPA DE RIESGOS'!$H304,"C",'MAPA DE RIESGOS'!$AF304),"")</f>
        <v/>
      </c>
      <c r="CG150" s="357" t="str">
        <f>IF(AND('MAPA DE RIESGOS'!$AP305="Muy Baja",'MAPA DE RIESGOS'!$AR305="Catastrófico"),CONCATENATE("R",'MAPA DE RIESGOS'!$H305,"C",'MAPA DE RIESGOS'!$AF305),"")</f>
        <v/>
      </c>
      <c r="CH150" s="357" t="str">
        <f>IF(AND('MAPA DE RIESGOS'!$AP306="Muy Baja",'MAPA DE RIESGOS'!$AR306="Catastrófico"),CONCATENATE("R",'MAPA DE RIESGOS'!$H306,"C",'MAPA DE RIESGOS'!$AF306),"")</f>
        <v/>
      </c>
      <c r="CI150" s="357" t="str">
        <f>IF(AND('MAPA DE RIESGOS'!$AP307="Muy Baja",'MAPA DE RIESGOS'!$AR307="Catastrófico"),CONCATENATE("R",'MAPA DE RIESGOS'!$H307,"C",'MAPA DE RIESGOS'!$AF307),"")</f>
        <v/>
      </c>
      <c r="CJ150" s="357" t="str">
        <f>IF(AND('MAPA DE RIESGOS'!$AP308="Muy Baja",'MAPA DE RIESGOS'!$AR308="Catastrófico"),CONCATENATE("R",'MAPA DE RIESGOS'!$H308,"C",'MAPA DE RIESGOS'!$AF308),"")</f>
        <v/>
      </c>
      <c r="CK150" s="357" t="str">
        <f>IF(AND('MAPA DE RIESGOS'!$AP309="Muy Baja",'MAPA DE RIESGOS'!$AR309="Catastrófico"),CONCATENATE("R",'MAPA DE RIESGOS'!$H309,"C",'MAPA DE RIESGOS'!$AF309),"")</f>
        <v/>
      </c>
      <c r="CL150" s="357" t="str">
        <f>IF(AND('MAPA DE RIESGOS'!$AP310="Muy Baja",'MAPA DE RIESGOS'!$AR310="Catastrófico"),CONCATENATE("R",'MAPA DE RIESGOS'!$H310,"C",'MAPA DE RIESGOS'!$AF310),"")</f>
        <v/>
      </c>
      <c r="CM150" s="357" t="str">
        <f>IF(AND('MAPA DE RIESGOS'!$AP311="Muy Baja",'MAPA DE RIESGOS'!$AR311="Catastrófico"),CONCATENATE("R",'MAPA DE RIESGOS'!$H311,"C",'MAPA DE RIESGOS'!$AF311),"")</f>
        <v/>
      </c>
      <c r="CN150" s="357" t="str">
        <f>IF(AND('MAPA DE RIESGOS'!$AP312="Muy Baja",'MAPA DE RIESGOS'!$AR312="Catastrófico"),CONCATENATE("R",'MAPA DE RIESGOS'!$H312,"C",'MAPA DE RIESGOS'!$AF312),"")</f>
        <v/>
      </c>
      <c r="CO150" s="357" t="str">
        <f>IF(AND('MAPA DE RIESGOS'!$AP313="Muy Baja",'MAPA DE RIESGOS'!$AR313="Catastrófico"),CONCATENATE("R",'MAPA DE RIESGOS'!$H313,"C",'MAPA DE RIESGOS'!$AF313),"")</f>
        <v/>
      </c>
      <c r="CP150" s="357" t="str">
        <f>IF(AND('MAPA DE RIESGOS'!$AP314="Muy Baja",'MAPA DE RIESGOS'!$AR314="Catastrófico"),CONCATENATE("R",'MAPA DE RIESGOS'!$H314,"C",'MAPA DE RIESGOS'!$AF314),"")</f>
        <v/>
      </c>
      <c r="CQ150" s="357" t="str">
        <f>IF(AND('MAPA DE RIESGOS'!$AP315="Muy Baja",'MAPA DE RIESGOS'!$AR315="Catastrófico"),CONCATENATE("R",'MAPA DE RIESGOS'!$H315,"C",'MAPA DE RIESGOS'!$AF315),"")</f>
        <v/>
      </c>
      <c r="CR150" s="357" t="str">
        <f>IF(AND('MAPA DE RIESGOS'!$AP316="Muy Baja",'MAPA DE RIESGOS'!$AR316="Catastrófico"),CONCATENATE("R",'MAPA DE RIESGOS'!$H316,"C",'MAPA DE RIESGOS'!$AF316),"")</f>
        <v/>
      </c>
      <c r="CS150" s="357" t="str">
        <f>IF(AND('MAPA DE RIESGOS'!$AP317="Muy Baja",'MAPA DE RIESGOS'!$AR317="Catastrófico"),CONCATENATE("R",'MAPA DE RIESGOS'!$H317,"C",'MAPA DE RIESGOS'!$AF317),"")</f>
        <v/>
      </c>
      <c r="CT150" s="357" t="str">
        <f>IF(AND('MAPA DE RIESGOS'!$AP318="Muy Baja",'MAPA DE RIESGOS'!$AR318="Catastrófico"),CONCATENATE("R",'MAPA DE RIESGOS'!$H318,"C",'MAPA DE RIESGOS'!$AF318),"")</f>
        <v/>
      </c>
      <c r="CU150" s="358" t="str">
        <f>IF(AND('MAPA DE RIESGOS'!$AP319="Muy Baja",'MAPA DE RIESGOS'!$AR319="Catastrófico"),CONCATENATE("R",'MAPA DE RIESGOS'!$H319,"C",'MAPA DE RIESGOS'!$AF319),"")</f>
        <v/>
      </c>
      <c r="CV150" s="67"/>
    </row>
    <row r="151" spans="2:100" ht="32.5" customHeight="1">
      <c r="B151" s="893"/>
      <c r="C151" s="893"/>
      <c r="D151" s="894"/>
      <c r="E151" s="882"/>
      <c r="F151" s="883"/>
      <c r="G151" s="883"/>
      <c r="H151" s="883"/>
      <c r="I151" s="883"/>
      <c r="J151" s="376" t="str">
        <f>IF(AND('MAPA DE RIESGOS'!$AP320="Muy Baja",'MAPA DE RIESGOS'!$AR320="Leve"),CONCATENATE("R",'MAPA DE RIESGOS'!$H320,"C",'MAPA DE RIESGOS'!$AF320),"")</f>
        <v/>
      </c>
      <c r="K151" s="377" t="str">
        <f>IF(AND('MAPA DE RIESGOS'!$AP321="Muy Baja",'MAPA DE RIESGOS'!$AR321="Leve"),CONCATENATE("R",'MAPA DE RIESGOS'!$H321,"C",'MAPA DE RIESGOS'!$AF321),"")</f>
        <v/>
      </c>
      <c r="L151" s="377" t="str">
        <f>IF(AND('MAPA DE RIESGOS'!$AP322="Muy Baja",'MAPA DE RIESGOS'!$AR322="Leve"),CONCATENATE("R",'MAPA DE RIESGOS'!$H322,"C",'MAPA DE RIESGOS'!$AF322),"")</f>
        <v/>
      </c>
      <c r="M151" s="377" t="str">
        <f>IF(AND('MAPA DE RIESGOS'!$AP323="Muy Baja",'MAPA DE RIESGOS'!$AR323="Leve"),CONCATENATE("R",'MAPA DE RIESGOS'!$H323,"C",'MAPA DE RIESGOS'!$AF323),"")</f>
        <v/>
      </c>
      <c r="N151" s="377" t="str">
        <f>IF(AND('MAPA DE RIESGOS'!$AP324="Muy Baja",'MAPA DE RIESGOS'!$AR324="Leve"),CONCATENATE("R",'MAPA DE RIESGOS'!$H324,"C",'MAPA DE RIESGOS'!$AF324),"")</f>
        <v/>
      </c>
      <c r="O151" s="377" t="str">
        <f>IF(AND('MAPA DE RIESGOS'!$AP325="Muy Baja",'MAPA DE RIESGOS'!$AR325="Leve"),CONCATENATE("R",'MAPA DE RIESGOS'!$H325,"C",'MAPA DE RIESGOS'!$AF325),"")</f>
        <v/>
      </c>
      <c r="P151" s="377" t="str">
        <f>IF(AND('MAPA DE RIESGOS'!$AP326="Muy Baja",'MAPA DE RIESGOS'!$AR326="Leve"),CONCATENATE("R",'MAPA DE RIESGOS'!$H326,"C",'MAPA DE RIESGOS'!$AF326),"")</f>
        <v/>
      </c>
      <c r="Q151" s="377" t="str">
        <f>IF(AND('MAPA DE RIESGOS'!$AP327="Muy Baja",'MAPA DE RIESGOS'!$AR327="Leve"),CONCATENATE("R",'MAPA DE RIESGOS'!$H327,"C",'MAPA DE RIESGOS'!$AF327),"")</f>
        <v/>
      </c>
      <c r="R151" s="377" t="str">
        <f>IF(AND('MAPA DE RIESGOS'!$AP328="Muy Baja",'MAPA DE RIESGOS'!$AR328="Leve"),CONCATENATE("R",'MAPA DE RIESGOS'!$H328,"C",'MAPA DE RIESGOS'!$AF328),"")</f>
        <v/>
      </c>
      <c r="S151" s="377" t="str">
        <f>IF(AND('MAPA DE RIESGOS'!$AP329="Muy Baja",'MAPA DE RIESGOS'!$AR329="Leve"),CONCATENATE("R",'MAPA DE RIESGOS'!$H329,"C",'MAPA DE RIESGOS'!$AF329),"")</f>
        <v/>
      </c>
      <c r="T151" s="377" t="str">
        <f>IF(AND('MAPA DE RIESGOS'!$AP330="Muy Baja",'MAPA DE RIESGOS'!$AR330="Leve"),CONCATENATE("R",'MAPA DE RIESGOS'!$H330,"C",'MAPA DE RIESGOS'!$AF330),"")</f>
        <v/>
      </c>
      <c r="U151" s="377" t="str">
        <f>IF(AND('MAPA DE RIESGOS'!$AP331="Muy Baja",'MAPA DE RIESGOS'!$AR331="Leve"),CONCATENATE("R",'MAPA DE RIESGOS'!$H331,"C",'MAPA DE RIESGOS'!$AF331),"")</f>
        <v/>
      </c>
      <c r="V151" s="377" t="str">
        <f>IF(AND('MAPA DE RIESGOS'!$AP332="Muy Baja",'MAPA DE RIESGOS'!$AR332="Leve"),CONCATENATE("R",'MAPA DE RIESGOS'!$H332,"C",'MAPA DE RIESGOS'!$AF332),"")</f>
        <v/>
      </c>
      <c r="W151" s="377" t="str">
        <f>IF(AND('MAPA DE RIESGOS'!$AP333="Muy Baja",'MAPA DE RIESGOS'!$AR333="Leve"),CONCATENATE("R",'MAPA DE RIESGOS'!$H333,"C",'MAPA DE RIESGOS'!$AF333),"")</f>
        <v/>
      </c>
      <c r="X151" s="377" t="str">
        <f>IF(AND('MAPA DE RIESGOS'!$AP334="Muy Baja",'MAPA DE RIESGOS'!$AR334="Leve"),CONCATENATE("R",'MAPA DE RIESGOS'!$H334,"C",'MAPA DE RIESGOS'!$AF334),"")</f>
        <v/>
      </c>
      <c r="Y151" s="377" t="str">
        <f>IF(AND('MAPA DE RIESGOS'!$AP335="Muy Baja",'MAPA DE RIESGOS'!$AR335="Leve"),CONCATENATE("R",'MAPA DE RIESGOS'!$H335,"C",'MAPA DE RIESGOS'!$AF335),"")</f>
        <v/>
      </c>
      <c r="Z151" s="377" t="str">
        <f>IF(AND('MAPA DE RIESGOS'!$AP336="Muy Baja",'MAPA DE RIESGOS'!$AR336="Leve"),CONCATENATE("R",'MAPA DE RIESGOS'!$H336,"C",'MAPA DE RIESGOS'!$AF336),"")</f>
        <v/>
      </c>
      <c r="AA151" s="378" t="str">
        <f>IF(AND('MAPA DE RIESGOS'!$AP337="Muy Baja",'MAPA DE RIESGOS'!$AR337="Leve"),CONCATENATE("R",'MAPA DE RIESGOS'!$H337,"C",'MAPA DE RIESGOS'!$AF337),"")</f>
        <v/>
      </c>
      <c r="AB151" s="376" t="str">
        <f>IF(AND('MAPA DE RIESGOS'!$AP320="Muy Baja",'MAPA DE RIESGOS'!$AR320="Menor"),CONCATENATE("R",'MAPA DE RIESGOS'!$H320,"C",'MAPA DE RIESGOS'!$AF320),"")</f>
        <v/>
      </c>
      <c r="AC151" s="377" t="str">
        <f>IF(AND('MAPA DE RIESGOS'!$AP321="Muy Baja",'MAPA DE RIESGOS'!$AR321="Menor"),CONCATENATE("R",'MAPA DE RIESGOS'!$H321,"C",'MAPA DE RIESGOS'!$AF321),"")</f>
        <v/>
      </c>
      <c r="AD151" s="377" t="str">
        <f>IF(AND('MAPA DE RIESGOS'!$AP322="Muy Baja",'MAPA DE RIESGOS'!$AR322="Menor"),CONCATENATE("R",'MAPA DE RIESGOS'!$H322,"C",'MAPA DE RIESGOS'!$AF322),"")</f>
        <v/>
      </c>
      <c r="AE151" s="377" t="str">
        <f>IF(AND('MAPA DE RIESGOS'!$AP323="Muy Baja",'MAPA DE RIESGOS'!$AR323="Menor"),CONCATENATE("R",'MAPA DE RIESGOS'!$H323,"C",'MAPA DE RIESGOS'!$AF323),"")</f>
        <v/>
      </c>
      <c r="AF151" s="377" t="str">
        <f>IF(AND('MAPA DE RIESGOS'!$AP324="Muy Baja",'MAPA DE RIESGOS'!$AR324="Menor"),CONCATENATE("R",'MAPA DE RIESGOS'!$H324,"C",'MAPA DE RIESGOS'!$AF324),"")</f>
        <v/>
      </c>
      <c r="AG151" s="377" t="str">
        <f>IF(AND('MAPA DE RIESGOS'!$AP325="Muy Baja",'MAPA DE RIESGOS'!$AR325="Menor"),CONCATENATE("R",'MAPA DE RIESGOS'!$H325,"C",'MAPA DE RIESGOS'!$AF325),"")</f>
        <v/>
      </c>
      <c r="AH151" s="377" t="str">
        <f>IF(AND('MAPA DE RIESGOS'!$AP326="Muy Baja",'MAPA DE RIESGOS'!$AR326="Menor"),CONCATENATE("R",'MAPA DE RIESGOS'!$H326,"C",'MAPA DE RIESGOS'!$AF326),"")</f>
        <v/>
      </c>
      <c r="AI151" s="377" t="str">
        <f>IF(AND('MAPA DE RIESGOS'!$AP327="Muy Baja",'MAPA DE RIESGOS'!$AR327="Menor"),CONCATENATE("R",'MAPA DE RIESGOS'!$H327,"C",'MAPA DE RIESGOS'!$AF327),"")</f>
        <v/>
      </c>
      <c r="AJ151" s="377" t="str">
        <f>IF(AND('MAPA DE RIESGOS'!$AP328="Muy Baja",'MAPA DE RIESGOS'!$AR328="Menor"),CONCATENATE("R",'MAPA DE RIESGOS'!$H328,"C",'MAPA DE RIESGOS'!$AF328),"")</f>
        <v/>
      </c>
      <c r="AK151" s="377" t="str">
        <f>IF(AND('MAPA DE RIESGOS'!$AP329="Muy Baja",'MAPA DE RIESGOS'!$AR329="Menor"),CONCATENATE("R",'MAPA DE RIESGOS'!$H329,"C",'MAPA DE RIESGOS'!$AF329),"")</f>
        <v/>
      </c>
      <c r="AL151" s="377" t="str">
        <f>IF(AND('MAPA DE RIESGOS'!$AP330="Muy Baja",'MAPA DE RIESGOS'!$AR330="Menor"),CONCATENATE("R",'MAPA DE RIESGOS'!$H330,"C",'MAPA DE RIESGOS'!$AF330),"")</f>
        <v/>
      </c>
      <c r="AM151" s="377" t="str">
        <f>IF(AND('MAPA DE RIESGOS'!$AP331="Muy Baja",'MAPA DE RIESGOS'!$AR331="Menor"),CONCATENATE("R",'MAPA DE RIESGOS'!$H331,"C",'MAPA DE RIESGOS'!$AF331),"")</f>
        <v/>
      </c>
      <c r="AN151" s="377" t="str">
        <f>IF(AND('MAPA DE RIESGOS'!$AP332="Muy Baja",'MAPA DE RIESGOS'!$AR332="Menor"),CONCATENATE("R",'MAPA DE RIESGOS'!$H332,"C",'MAPA DE RIESGOS'!$AF332),"")</f>
        <v/>
      </c>
      <c r="AO151" s="377" t="str">
        <f>IF(AND('MAPA DE RIESGOS'!$AP333="Muy Baja",'MAPA DE RIESGOS'!$AR333="Menor"),CONCATENATE("R",'MAPA DE RIESGOS'!$H333,"C",'MAPA DE RIESGOS'!$AF333),"")</f>
        <v/>
      </c>
      <c r="AP151" s="377" t="str">
        <f>IF(AND('MAPA DE RIESGOS'!$AP334="Muy Baja",'MAPA DE RIESGOS'!$AR334="Menor"),CONCATENATE("R",'MAPA DE RIESGOS'!$H334,"C",'MAPA DE RIESGOS'!$AF334),"")</f>
        <v/>
      </c>
      <c r="AQ151" s="377" t="str">
        <f>IF(AND('MAPA DE RIESGOS'!$AP335="Muy Baja",'MAPA DE RIESGOS'!$AR335="Menor"),CONCATENATE("R",'MAPA DE RIESGOS'!$H335,"C",'MAPA DE RIESGOS'!$AF335),"")</f>
        <v/>
      </c>
      <c r="AR151" s="377" t="str">
        <f>IF(AND('MAPA DE RIESGOS'!$AP336="Muy Baja",'MAPA DE RIESGOS'!$AR336="Menor"),CONCATENATE("R",'MAPA DE RIESGOS'!$H336,"C",'MAPA DE RIESGOS'!$AF336),"")</f>
        <v/>
      </c>
      <c r="AS151" s="378" t="str">
        <f>IF(AND('MAPA DE RIESGOS'!$AP337="Muy Baja",'MAPA DE RIESGOS'!$AR337="Menor"),CONCATENATE("R",'MAPA DE RIESGOS'!$H337,"C",'MAPA DE RIESGOS'!$AF337),"")</f>
        <v/>
      </c>
      <c r="AT151" s="367" t="str">
        <f>IF(AND('MAPA DE RIESGOS'!$AP320="Muy Baja",'MAPA DE RIESGOS'!$AR320="Moderado"),CONCATENATE("R",'MAPA DE RIESGOS'!$H320,"C",'MAPA DE RIESGOS'!$AF320),"")</f>
        <v/>
      </c>
      <c r="AU151" s="368" t="str">
        <f>IF(AND('MAPA DE RIESGOS'!$AP321="Muy Baja",'MAPA DE RIESGOS'!$AR321="Moderado"),CONCATENATE("R",'MAPA DE RIESGOS'!$H321,"C",'MAPA DE RIESGOS'!$AF321),"")</f>
        <v/>
      </c>
      <c r="AV151" s="368" t="str">
        <f>IF(AND('MAPA DE RIESGOS'!$AP322="Muy Baja",'MAPA DE RIESGOS'!$AR322="Moderado"),CONCATENATE("R",'MAPA DE RIESGOS'!$H322,"C",'MAPA DE RIESGOS'!$AF322),"")</f>
        <v/>
      </c>
      <c r="AW151" s="368" t="str">
        <f>IF(AND('MAPA DE RIESGOS'!$AP323="Muy Baja",'MAPA DE RIESGOS'!$AR323="Moderado"),CONCATENATE("R",'MAPA DE RIESGOS'!$H323,"C",'MAPA DE RIESGOS'!$AF323),"")</f>
        <v/>
      </c>
      <c r="AX151" s="368" t="str">
        <f>IF(AND('MAPA DE RIESGOS'!$AP324="Muy Baja",'MAPA DE RIESGOS'!$AR324="Moderado"),CONCATENATE("R",'MAPA DE RIESGOS'!$H324,"C",'MAPA DE RIESGOS'!$AF324),"")</f>
        <v/>
      </c>
      <c r="AY151" s="368" t="str">
        <f>IF(AND('MAPA DE RIESGOS'!$AP325="Muy Baja",'MAPA DE RIESGOS'!$AR325="Moderado"),CONCATENATE("R",'MAPA DE RIESGOS'!$H325,"C",'MAPA DE RIESGOS'!$AF325),"")</f>
        <v/>
      </c>
      <c r="AZ151" s="368" t="str">
        <f>IF(AND('MAPA DE RIESGOS'!$AP326="Muy Baja",'MAPA DE RIESGOS'!$AR326="Moderado"),CONCATENATE("R",'MAPA DE RIESGOS'!$H326,"C",'MAPA DE RIESGOS'!$AF326),"")</f>
        <v/>
      </c>
      <c r="BA151" s="368" t="str">
        <f>IF(AND('MAPA DE RIESGOS'!$AP327="Muy Baja",'MAPA DE RIESGOS'!$AR327="Moderado"),CONCATENATE("R",'MAPA DE RIESGOS'!$H327,"C",'MAPA DE RIESGOS'!$AF327),"")</f>
        <v/>
      </c>
      <c r="BB151" s="368" t="str">
        <f>IF(AND('MAPA DE RIESGOS'!$AP328="Muy Baja",'MAPA DE RIESGOS'!$AR328="Moderado"),CONCATENATE("R",'MAPA DE RIESGOS'!$H328,"C",'MAPA DE RIESGOS'!$AF328),"")</f>
        <v/>
      </c>
      <c r="BC151" s="368" t="str">
        <f>IF(AND('MAPA DE RIESGOS'!$AP329="Muy Baja",'MAPA DE RIESGOS'!$AR329="Moderado"),CONCATENATE("R",'MAPA DE RIESGOS'!$H329,"C",'MAPA DE RIESGOS'!$AF329),"")</f>
        <v/>
      </c>
      <c r="BD151" s="368" t="str">
        <f>IF(AND('MAPA DE RIESGOS'!$AP330="Muy Baja",'MAPA DE RIESGOS'!$AR330="Moderado"),CONCATENATE("R",'MAPA DE RIESGOS'!$H330,"C",'MAPA DE RIESGOS'!$AF330),"")</f>
        <v/>
      </c>
      <c r="BE151" s="368" t="str">
        <f>IF(AND('MAPA DE RIESGOS'!$AP331="Muy Baja",'MAPA DE RIESGOS'!$AR331="Moderado"),CONCATENATE("R",'MAPA DE RIESGOS'!$H331,"C",'MAPA DE RIESGOS'!$AF331),"")</f>
        <v/>
      </c>
      <c r="BF151" s="368" t="str">
        <f>IF(AND('MAPA DE RIESGOS'!$AP332="Muy Baja",'MAPA DE RIESGOS'!$AR332="Moderado"),CONCATENATE("R",'MAPA DE RIESGOS'!$H332,"C",'MAPA DE RIESGOS'!$AF332),"")</f>
        <v/>
      </c>
      <c r="BG151" s="368" t="str">
        <f>IF(AND('MAPA DE RIESGOS'!$AP333="Muy Baja",'MAPA DE RIESGOS'!$AR333="Moderado"),CONCATENATE("R",'MAPA DE RIESGOS'!$H333,"C",'MAPA DE RIESGOS'!$AF333),"")</f>
        <v/>
      </c>
      <c r="BH151" s="368" t="str">
        <f>IF(AND('MAPA DE RIESGOS'!$AP334="Muy Baja",'MAPA DE RIESGOS'!$AR334="Moderado"),CONCATENATE("R",'MAPA DE RIESGOS'!$H334,"C",'MAPA DE RIESGOS'!$AF334),"")</f>
        <v/>
      </c>
      <c r="BI151" s="368" t="str">
        <f>IF(AND('MAPA DE RIESGOS'!$AP335="Muy Baja",'MAPA DE RIESGOS'!$AR335="Moderado"),CONCATENATE("R",'MAPA DE RIESGOS'!$H335,"C",'MAPA DE RIESGOS'!$AF335),"")</f>
        <v/>
      </c>
      <c r="BJ151" s="368" t="str">
        <f>IF(AND('MAPA DE RIESGOS'!$AP336="Muy Baja",'MAPA DE RIESGOS'!$AR336="Moderado"),CONCATENATE("R",'MAPA DE RIESGOS'!$H336,"C",'MAPA DE RIESGOS'!$AF336),"")</f>
        <v/>
      </c>
      <c r="BK151" s="369" t="str">
        <f>IF(AND('MAPA DE RIESGOS'!$AP337="Muy Baja",'MAPA DE RIESGOS'!$AR337="Moderado"),CONCATENATE("R",'MAPA DE RIESGOS'!$H337,"C",'MAPA DE RIESGOS'!$AF337),"")</f>
        <v/>
      </c>
      <c r="BL151" s="355" t="str">
        <f>IF(AND('MAPA DE RIESGOS'!$AP320="Muy Baja",'MAPA DE RIESGOS'!$AR320="Mayor"),CONCATENATE("R",'MAPA DE RIESGOS'!$H320,"C",'MAPA DE RIESGOS'!$AF320),"")</f>
        <v/>
      </c>
      <c r="BM151" s="355" t="str">
        <f>IF(AND('MAPA DE RIESGOS'!$AP321="Muy Baja",'MAPA DE RIESGOS'!$AR321="Mayor"),CONCATENATE("R",'MAPA DE RIESGOS'!$H321,"C",'MAPA DE RIESGOS'!$AF321),"")</f>
        <v/>
      </c>
      <c r="BN151" s="355" t="str">
        <f>IF(AND('MAPA DE RIESGOS'!$AP322="Muy Baja",'MAPA DE RIESGOS'!$AR322="Mayor"),CONCATENATE("R",'MAPA DE RIESGOS'!$H322,"C",'MAPA DE RIESGOS'!$AF322),"")</f>
        <v/>
      </c>
      <c r="BO151" s="355" t="str">
        <f>IF(AND('MAPA DE RIESGOS'!$AP323="Muy Baja",'MAPA DE RIESGOS'!$AR323="Mayor"),CONCATENATE("R",'MAPA DE RIESGOS'!$H323,"C",'MAPA DE RIESGOS'!$AF323),"")</f>
        <v/>
      </c>
      <c r="BP151" s="355" t="str">
        <f>IF(AND('MAPA DE RIESGOS'!$AP324="Muy Baja",'MAPA DE RIESGOS'!$AR324="Mayor"),CONCATENATE("R",'MAPA DE RIESGOS'!$H324,"C",'MAPA DE RIESGOS'!$AF324),"")</f>
        <v/>
      </c>
      <c r="BQ151" s="355" t="str">
        <f>IF(AND('MAPA DE RIESGOS'!$AP325="Muy Baja",'MAPA DE RIESGOS'!$AR325="Mayor"),CONCATENATE("R",'MAPA DE RIESGOS'!$H325,"C",'MAPA DE RIESGOS'!$AF325),"")</f>
        <v/>
      </c>
      <c r="BR151" s="355" t="str">
        <f>IF(AND('MAPA DE RIESGOS'!$AP326="Muy Baja",'MAPA DE RIESGOS'!$AR326="Mayor"),CONCATENATE("R",'MAPA DE RIESGOS'!$H326,"C",'MAPA DE RIESGOS'!$AF326),"")</f>
        <v/>
      </c>
      <c r="BS151" s="355" t="str">
        <f>IF(AND('MAPA DE RIESGOS'!$AP327="Muy Baja",'MAPA DE RIESGOS'!$AR327="Mayor"),CONCATENATE("R",'MAPA DE RIESGOS'!$H327,"C",'MAPA DE RIESGOS'!$AF327),"")</f>
        <v/>
      </c>
      <c r="BT151" s="355" t="str">
        <f>IF(AND('MAPA DE RIESGOS'!$AP328="Muy Baja",'MAPA DE RIESGOS'!$AR328="Mayor"),CONCATENATE("R",'MAPA DE RIESGOS'!$H328,"C",'MAPA DE RIESGOS'!$AF328),"")</f>
        <v/>
      </c>
      <c r="BU151" s="355" t="str">
        <f>IF(AND('MAPA DE RIESGOS'!$AP329="Muy Baja",'MAPA DE RIESGOS'!$AR329="Mayor"),CONCATENATE("R",'MAPA DE RIESGOS'!$H329,"C",'MAPA DE RIESGOS'!$AF329),"")</f>
        <v/>
      </c>
      <c r="BV151" s="355" t="str">
        <f>IF(AND('MAPA DE RIESGOS'!$AP330="Muy Baja",'MAPA DE RIESGOS'!$AR330="Mayor"),CONCATENATE("R",'MAPA DE RIESGOS'!$H330,"C",'MAPA DE RIESGOS'!$AF330),"")</f>
        <v/>
      </c>
      <c r="BW151" s="355" t="str">
        <f>IF(AND('MAPA DE RIESGOS'!$AP331="Muy Baja",'MAPA DE RIESGOS'!$AR331="Mayor"),CONCATENATE("R",'MAPA DE RIESGOS'!$H331,"C",'MAPA DE RIESGOS'!$AF331),"")</f>
        <v/>
      </c>
      <c r="BX151" s="355" t="str">
        <f>IF(AND('MAPA DE RIESGOS'!$AP332="Muy Baja",'MAPA DE RIESGOS'!$AR332="Mayor"),CONCATENATE("R",'MAPA DE RIESGOS'!$H332,"C",'MAPA DE RIESGOS'!$AF332),"")</f>
        <v/>
      </c>
      <c r="BY151" s="355" t="str">
        <f>IF(AND('MAPA DE RIESGOS'!$AP333="Muy Baja",'MAPA DE RIESGOS'!$AR333="Mayor"),CONCATENATE("R",'MAPA DE RIESGOS'!$H333,"C",'MAPA DE RIESGOS'!$AF333),"")</f>
        <v/>
      </c>
      <c r="BZ151" s="355" t="str">
        <f>IF(AND('MAPA DE RIESGOS'!$AP334="Muy Baja",'MAPA DE RIESGOS'!$AR334="Mayor"),CONCATENATE("R",'MAPA DE RIESGOS'!$H334,"C",'MAPA DE RIESGOS'!$AF334),"")</f>
        <v/>
      </c>
      <c r="CA151" s="355" t="str">
        <f>IF(AND('MAPA DE RIESGOS'!$AP335="Muy Baja",'MAPA DE RIESGOS'!$AR335="Mayor"),CONCATENATE("R",'MAPA DE RIESGOS'!$H335,"C",'MAPA DE RIESGOS'!$AF335),"")</f>
        <v/>
      </c>
      <c r="CB151" s="355" t="str">
        <f>IF(AND('MAPA DE RIESGOS'!$AP336="Muy Baja",'MAPA DE RIESGOS'!$AR336="Mayor"),CONCATENATE("R",'MAPA DE RIESGOS'!$H336,"C",'MAPA DE RIESGOS'!$AF336),"")</f>
        <v/>
      </c>
      <c r="CC151" s="356" t="str">
        <f>IF(AND('MAPA DE RIESGOS'!$AP337="Muy Baja",'MAPA DE RIESGOS'!$AR337="Mayor"),CONCATENATE("R",'MAPA DE RIESGOS'!$H337,"C",'MAPA DE RIESGOS'!$AF337),"")</f>
        <v/>
      </c>
      <c r="CD151" s="357" t="str">
        <f>IF(AND('MAPA DE RIESGOS'!$AP320="Muy Baja",'MAPA DE RIESGOS'!$AR320="Catastrófico"),CONCATENATE("R",'MAPA DE RIESGOS'!$H320,"C",'MAPA DE RIESGOS'!$AF320),"")</f>
        <v/>
      </c>
      <c r="CE151" s="357" t="str">
        <f>IF(AND('MAPA DE RIESGOS'!$AP321="Muy Baja",'MAPA DE RIESGOS'!$AR321="Catastrófico"),CONCATENATE("R",'MAPA DE RIESGOS'!$H321,"C",'MAPA DE RIESGOS'!$AF321),"")</f>
        <v/>
      </c>
      <c r="CF151" s="357" t="str">
        <f>IF(AND('MAPA DE RIESGOS'!$AP322="Muy Baja",'MAPA DE RIESGOS'!$AR322="Catastrófico"),CONCATENATE("R",'MAPA DE RIESGOS'!$H322,"C",'MAPA DE RIESGOS'!$AF322),"")</f>
        <v/>
      </c>
      <c r="CG151" s="357" t="str">
        <f>IF(AND('MAPA DE RIESGOS'!$AP323="Muy Baja",'MAPA DE RIESGOS'!$AR323="Catastrófico"),CONCATENATE("R",'MAPA DE RIESGOS'!$H323,"C",'MAPA DE RIESGOS'!$AF323),"")</f>
        <v/>
      </c>
      <c r="CH151" s="357" t="str">
        <f>IF(AND('MAPA DE RIESGOS'!$AP324="Muy Baja",'MAPA DE RIESGOS'!$AR324="Catastrófico"),CONCATENATE("R",'MAPA DE RIESGOS'!$H324,"C",'MAPA DE RIESGOS'!$AF324),"")</f>
        <v/>
      </c>
      <c r="CI151" s="357" t="str">
        <f>IF(AND('MAPA DE RIESGOS'!$AP325="Muy Baja",'MAPA DE RIESGOS'!$AR325="Catastrófico"),CONCATENATE("R",'MAPA DE RIESGOS'!$H325,"C",'MAPA DE RIESGOS'!$AF325),"")</f>
        <v/>
      </c>
      <c r="CJ151" s="357" t="str">
        <f>IF(AND('MAPA DE RIESGOS'!$AP326="Muy Baja",'MAPA DE RIESGOS'!$AR326="Catastrófico"),CONCATENATE("R",'MAPA DE RIESGOS'!$H326,"C",'MAPA DE RIESGOS'!$AF326),"")</f>
        <v/>
      </c>
      <c r="CK151" s="357" t="str">
        <f>IF(AND('MAPA DE RIESGOS'!$AP327="Muy Baja",'MAPA DE RIESGOS'!$AR327="Catastrófico"),CONCATENATE("R",'MAPA DE RIESGOS'!$H327,"C",'MAPA DE RIESGOS'!$AF327),"")</f>
        <v/>
      </c>
      <c r="CL151" s="357" t="str">
        <f>IF(AND('MAPA DE RIESGOS'!$AP328="Muy Baja",'MAPA DE RIESGOS'!$AR328="Catastrófico"),CONCATENATE("R",'MAPA DE RIESGOS'!$H328,"C",'MAPA DE RIESGOS'!$AF328),"")</f>
        <v/>
      </c>
      <c r="CM151" s="357" t="str">
        <f>IF(AND('MAPA DE RIESGOS'!$AP329="Muy Baja",'MAPA DE RIESGOS'!$AR329="Catastrófico"),CONCATENATE("R",'MAPA DE RIESGOS'!$H329,"C",'MAPA DE RIESGOS'!$AF329),"")</f>
        <v/>
      </c>
      <c r="CN151" s="357" t="str">
        <f>IF(AND('MAPA DE RIESGOS'!$AP330="Muy Baja",'MAPA DE RIESGOS'!$AR330="Catastrófico"),CONCATENATE("R",'MAPA DE RIESGOS'!$H330,"C",'MAPA DE RIESGOS'!$AF330),"")</f>
        <v/>
      </c>
      <c r="CO151" s="357" t="str">
        <f>IF(AND('MAPA DE RIESGOS'!$AP331="Muy Baja",'MAPA DE RIESGOS'!$AR331="Catastrófico"),CONCATENATE("R",'MAPA DE RIESGOS'!$H331,"C",'MAPA DE RIESGOS'!$AF331),"")</f>
        <v/>
      </c>
      <c r="CP151" s="357" t="str">
        <f>IF(AND('MAPA DE RIESGOS'!$AP332="Muy Baja",'MAPA DE RIESGOS'!$AR332="Catastrófico"),CONCATENATE("R",'MAPA DE RIESGOS'!$H332,"C",'MAPA DE RIESGOS'!$AF332),"")</f>
        <v/>
      </c>
      <c r="CQ151" s="357" t="str">
        <f>IF(AND('MAPA DE RIESGOS'!$AP333="Muy Baja",'MAPA DE RIESGOS'!$AR333="Catastrófico"),CONCATENATE("R",'MAPA DE RIESGOS'!$H333,"C",'MAPA DE RIESGOS'!$AF333),"")</f>
        <v/>
      </c>
      <c r="CR151" s="357" t="str">
        <f>IF(AND('MAPA DE RIESGOS'!$AP334="Muy Baja",'MAPA DE RIESGOS'!$AR334="Catastrófico"),CONCATENATE("R",'MAPA DE RIESGOS'!$H334,"C",'MAPA DE RIESGOS'!$AF334),"")</f>
        <v/>
      </c>
      <c r="CS151" s="357" t="str">
        <f>IF(AND('MAPA DE RIESGOS'!$AP335="Muy Baja",'MAPA DE RIESGOS'!$AR335="Catastrófico"),CONCATENATE("R",'MAPA DE RIESGOS'!$H335,"C",'MAPA DE RIESGOS'!$AF335),"")</f>
        <v/>
      </c>
      <c r="CT151" s="357" t="str">
        <f>IF(AND('MAPA DE RIESGOS'!$AP336="Muy Baja",'MAPA DE RIESGOS'!$AR336="Catastrófico"),CONCATENATE("R",'MAPA DE RIESGOS'!$H336,"C",'MAPA DE RIESGOS'!$AF336),"")</f>
        <v/>
      </c>
      <c r="CU151" s="358" t="str">
        <f>IF(AND('MAPA DE RIESGOS'!$AP337="Muy Baja",'MAPA DE RIESGOS'!$AR337="Catastrófico"),CONCATENATE("R",'MAPA DE RIESGOS'!$H337,"C",'MAPA DE RIESGOS'!$AF337),"")</f>
        <v/>
      </c>
      <c r="CV151" s="67"/>
    </row>
    <row r="152" spans="2:100" ht="32.5" customHeight="1">
      <c r="B152" s="893"/>
      <c r="C152" s="893"/>
      <c r="D152" s="894"/>
      <c r="E152" s="882"/>
      <c r="F152" s="883"/>
      <c r="G152" s="883"/>
      <c r="H152" s="883"/>
      <c r="I152" s="883"/>
      <c r="J152" s="376" t="str">
        <f>IF(AND('MAPA DE RIESGOS'!$AP338="Muy Baja",'MAPA DE RIESGOS'!$AR338="Leve"),CONCATENATE("R",'MAPA DE RIESGOS'!$H338,"C",'MAPA DE RIESGOS'!$AF338),"")</f>
        <v/>
      </c>
      <c r="K152" s="377" t="str">
        <f>IF(AND('MAPA DE RIESGOS'!$AP339="Muy Baja",'MAPA DE RIESGOS'!$AR339="Leve"),CONCATENATE("R",'MAPA DE RIESGOS'!$H339,"C",'MAPA DE RIESGOS'!$AF339),"")</f>
        <v/>
      </c>
      <c r="L152" s="377" t="str">
        <f>IF(AND('MAPA DE RIESGOS'!$AP340="Muy Baja",'MAPA DE RIESGOS'!$AR340="Leve"),CONCATENATE("R",'MAPA DE RIESGOS'!$H340,"C",'MAPA DE RIESGOS'!$AF340),"")</f>
        <v/>
      </c>
      <c r="M152" s="377" t="str">
        <f>IF(AND('MAPA DE RIESGOS'!$AP341="Muy Baja",'MAPA DE RIESGOS'!$AR341="Leve"),CONCATENATE("R",'MAPA DE RIESGOS'!$H341,"C",'MAPA DE RIESGOS'!$AF341),"")</f>
        <v/>
      </c>
      <c r="N152" s="377" t="str">
        <f>IF(AND('MAPA DE RIESGOS'!$AP342="Muy Baja",'MAPA DE RIESGOS'!$AR342="Leve"),CONCATENATE("R",'MAPA DE RIESGOS'!$H342,"C",'MAPA DE RIESGOS'!$AF342),"")</f>
        <v/>
      </c>
      <c r="O152" s="377" t="str">
        <f>IF(AND('MAPA DE RIESGOS'!$AP343="Muy Baja",'MAPA DE RIESGOS'!$AR343="Leve"),CONCATENATE("R",'MAPA DE RIESGOS'!$H343,"C",'MAPA DE RIESGOS'!$AF343),"")</f>
        <v/>
      </c>
      <c r="P152" s="377" t="str">
        <f>IF(AND('MAPA DE RIESGOS'!$AP344="Muy Baja",'MAPA DE RIESGOS'!$AR344="Leve"),CONCATENATE("R",'MAPA DE RIESGOS'!$H344,"C",'MAPA DE RIESGOS'!$AF344),"")</f>
        <v/>
      </c>
      <c r="Q152" s="377" t="str">
        <f>IF(AND('MAPA DE RIESGOS'!$AP345="Muy Baja",'MAPA DE RIESGOS'!$AR345="Leve"),CONCATENATE("R",'MAPA DE RIESGOS'!$H345,"C",'MAPA DE RIESGOS'!$AF345),"")</f>
        <v/>
      </c>
      <c r="R152" s="377" t="str">
        <f>IF(AND('MAPA DE RIESGOS'!$AP346="Muy Baja",'MAPA DE RIESGOS'!$AR346="Leve"),CONCATENATE("R",'MAPA DE RIESGOS'!$H346,"C",'MAPA DE RIESGOS'!$AF346),"")</f>
        <v/>
      </c>
      <c r="S152" s="377" t="str">
        <f>IF(AND('MAPA DE RIESGOS'!$AP347="Muy Baja",'MAPA DE RIESGOS'!$AR347="Leve"),CONCATENATE("R",'MAPA DE RIESGOS'!$H347,"C",'MAPA DE RIESGOS'!$AF347),"")</f>
        <v/>
      </c>
      <c r="T152" s="377" t="str">
        <f>IF(AND('MAPA DE RIESGOS'!$AP348="Muy Baja",'MAPA DE RIESGOS'!$AR348="Leve"),CONCATENATE("R",'MAPA DE RIESGOS'!$H348,"C",'MAPA DE RIESGOS'!$AF348),"")</f>
        <v/>
      </c>
      <c r="U152" s="377" t="str">
        <f>IF(AND('MAPA DE RIESGOS'!$AP349="Muy Baja",'MAPA DE RIESGOS'!$AR349="Leve"),CONCATENATE("R",'MAPA DE RIESGOS'!$H349,"C",'MAPA DE RIESGOS'!$AF349),"")</f>
        <v/>
      </c>
      <c r="V152" s="377" t="str">
        <f>IF(AND('MAPA DE RIESGOS'!$AP350="Muy Baja",'MAPA DE RIESGOS'!$AR350="Leve"),CONCATENATE("R",'MAPA DE RIESGOS'!$H350,"C",'MAPA DE RIESGOS'!$AF350),"")</f>
        <v/>
      </c>
      <c r="W152" s="377" t="str">
        <f>IF(AND('MAPA DE RIESGOS'!$AP351="Muy Baja",'MAPA DE RIESGOS'!$AR351="Leve"),CONCATENATE("R",'MAPA DE RIESGOS'!$H351,"C",'MAPA DE RIESGOS'!$AF351),"")</f>
        <v/>
      </c>
      <c r="X152" s="377" t="str">
        <f>IF(AND('MAPA DE RIESGOS'!$AP352="Muy Baja",'MAPA DE RIESGOS'!$AR352="Leve"),CONCATENATE("R",'MAPA DE RIESGOS'!$H352,"C",'MAPA DE RIESGOS'!$AF352),"")</f>
        <v/>
      </c>
      <c r="Y152" s="377" t="str">
        <f>IF(AND('MAPA DE RIESGOS'!$AP353="Muy Baja",'MAPA DE RIESGOS'!$AR353="Leve"),CONCATENATE("R",'MAPA DE RIESGOS'!$H353,"C",'MAPA DE RIESGOS'!$AF353),"")</f>
        <v/>
      </c>
      <c r="Z152" s="377" t="str">
        <f>IF(AND('MAPA DE RIESGOS'!$AP354="Muy Baja",'MAPA DE RIESGOS'!$AR354="Leve"),CONCATENATE("R",'MAPA DE RIESGOS'!$H354,"C",'MAPA DE RIESGOS'!$AF354),"")</f>
        <v/>
      </c>
      <c r="AA152" s="378" t="str">
        <f>IF(AND('MAPA DE RIESGOS'!$AP355="Muy Baja",'MAPA DE RIESGOS'!$AR355="Leve"),CONCATENATE("R",'MAPA DE RIESGOS'!$H355,"C",'MAPA DE RIESGOS'!$AF355),"")</f>
        <v/>
      </c>
      <c r="AB152" s="376" t="str">
        <f>IF(AND('MAPA DE RIESGOS'!$AP338="Muy Baja",'MAPA DE RIESGOS'!$AR338="Menor"),CONCATENATE("R",'MAPA DE RIESGOS'!$H338,"C",'MAPA DE RIESGOS'!$AF338),"")</f>
        <v/>
      </c>
      <c r="AC152" s="377" t="str">
        <f>IF(AND('MAPA DE RIESGOS'!$AP339="Muy Baja",'MAPA DE RIESGOS'!$AR339="Menor"),CONCATENATE("R",'MAPA DE RIESGOS'!$H339,"C",'MAPA DE RIESGOS'!$AF339),"")</f>
        <v/>
      </c>
      <c r="AD152" s="377" t="str">
        <f>IF(AND('MAPA DE RIESGOS'!$AP340="Muy Baja",'MAPA DE RIESGOS'!$AR340="Menor"),CONCATENATE("R",'MAPA DE RIESGOS'!$H340,"C",'MAPA DE RIESGOS'!$AF340),"")</f>
        <v/>
      </c>
      <c r="AE152" s="377" t="str">
        <f>IF(AND('MAPA DE RIESGOS'!$AP341="Muy Baja",'MAPA DE RIESGOS'!$AR341="Menor"),CONCATENATE("R",'MAPA DE RIESGOS'!$H341,"C",'MAPA DE RIESGOS'!$AF341),"")</f>
        <v/>
      </c>
      <c r="AF152" s="377" t="str">
        <f>IF(AND('MAPA DE RIESGOS'!$AP342="Muy Baja",'MAPA DE RIESGOS'!$AR342="Menor"),CONCATENATE("R",'MAPA DE RIESGOS'!$H342,"C",'MAPA DE RIESGOS'!$AF342),"")</f>
        <v/>
      </c>
      <c r="AG152" s="377" t="str">
        <f>IF(AND('MAPA DE RIESGOS'!$AP343="Muy Baja",'MAPA DE RIESGOS'!$AR343="Menor"),CONCATENATE("R",'MAPA DE RIESGOS'!$H343,"C",'MAPA DE RIESGOS'!$AF343),"")</f>
        <v/>
      </c>
      <c r="AH152" s="377" t="str">
        <f>IF(AND('MAPA DE RIESGOS'!$AP344="Muy Baja",'MAPA DE RIESGOS'!$AR344="Menor"),CONCATENATE("R",'MAPA DE RIESGOS'!$H344,"C",'MAPA DE RIESGOS'!$AF344),"")</f>
        <v/>
      </c>
      <c r="AI152" s="377" t="str">
        <f>IF(AND('MAPA DE RIESGOS'!$AP345="Muy Baja",'MAPA DE RIESGOS'!$AR345="Menor"),CONCATENATE("R",'MAPA DE RIESGOS'!$H345,"C",'MAPA DE RIESGOS'!$AF345),"")</f>
        <v/>
      </c>
      <c r="AJ152" s="377" t="str">
        <f>IF(AND('MAPA DE RIESGOS'!$AP346="Muy Baja",'MAPA DE RIESGOS'!$AR346="Menor"),CONCATENATE("R",'MAPA DE RIESGOS'!$H346,"C",'MAPA DE RIESGOS'!$AF346),"")</f>
        <v/>
      </c>
      <c r="AK152" s="377" t="str">
        <f>IF(AND('MAPA DE RIESGOS'!$AP347="Muy Baja",'MAPA DE RIESGOS'!$AR347="Menor"),CONCATENATE("R",'MAPA DE RIESGOS'!$H347,"C",'MAPA DE RIESGOS'!$AF347),"")</f>
        <v/>
      </c>
      <c r="AL152" s="377" t="str">
        <f>IF(AND('MAPA DE RIESGOS'!$AP348="Muy Baja",'MAPA DE RIESGOS'!$AR348="Menor"),CONCATENATE("R",'MAPA DE RIESGOS'!$H348,"C",'MAPA DE RIESGOS'!$AF348),"")</f>
        <v/>
      </c>
      <c r="AM152" s="377" t="str">
        <f>IF(AND('MAPA DE RIESGOS'!$AP349="Muy Baja",'MAPA DE RIESGOS'!$AR349="Menor"),CONCATENATE("R",'MAPA DE RIESGOS'!$H349,"C",'MAPA DE RIESGOS'!$AF349),"")</f>
        <v/>
      </c>
      <c r="AN152" s="377" t="str">
        <f>IF(AND('MAPA DE RIESGOS'!$AP350="Muy Baja",'MAPA DE RIESGOS'!$AR350="Menor"),CONCATENATE("R",'MAPA DE RIESGOS'!$H350,"C",'MAPA DE RIESGOS'!$AF350),"")</f>
        <v/>
      </c>
      <c r="AO152" s="377" t="str">
        <f>IF(AND('MAPA DE RIESGOS'!$AP351="Muy Baja",'MAPA DE RIESGOS'!$AR351="Menor"),CONCATENATE("R",'MAPA DE RIESGOS'!$H351,"C",'MAPA DE RIESGOS'!$AF351),"")</f>
        <v/>
      </c>
      <c r="AP152" s="377" t="str">
        <f>IF(AND('MAPA DE RIESGOS'!$AP352="Muy Baja",'MAPA DE RIESGOS'!$AR352="Menor"),CONCATENATE("R",'MAPA DE RIESGOS'!$H352,"C",'MAPA DE RIESGOS'!$AF352),"")</f>
        <v/>
      </c>
      <c r="AQ152" s="377" t="str">
        <f>IF(AND('MAPA DE RIESGOS'!$AP353="Muy Baja",'MAPA DE RIESGOS'!$AR353="Menor"),CONCATENATE("R",'MAPA DE RIESGOS'!$H353,"C",'MAPA DE RIESGOS'!$AF353),"")</f>
        <v/>
      </c>
      <c r="AR152" s="377" t="str">
        <f>IF(AND('MAPA DE RIESGOS'!$AP354="Muy Baja",'MAPA DE RIESGOS'!$AR354="Menor"),CONCATENATE("R",'MAPA DE RIESGOS'!$H354,"C",'MAPA DE RIESGOS'!$AF354),"")</f>
        <v/>
      </c>
      <c r="AS152" s="378" t="str">
        <f>IF(AND('MAPA DE RIESGOS'!$AP355="Muy Baja",'MAPA DE RIESGOS'!$AR355="Menor"),CONCATENATE("R",'MAPA DE RIESGOS'!$H355,"C",'MAPA DE RIESGOS'!$AF355),"")</f>
        <v/>
      </c>
      <c r="AT152" s="367" t="str">
        <f>IF(AND('MAPA DE RIESGOS'!$AP338="Muy Baja",'MAPA DE RIESGOS'!$AR338="Moderado"),CONCATENATE("R",'MAPA DE RIESGOS'!$H338,"C",'MAPA DE RIESGOS'!$AF338),"")</f>
        <v/>
      </c>
      <c r="AU152" s="368" t="str">
        <f>IF(AND('MAPA DE RIESGOS'!$AP339="Muy Baja",'MAPA DE RIESGOS'!$AR339="Moderado"),CONCATENATE("R",'MAPA DE RIESGOS'!$H339,"C",'MAPA DE RIESGOS'!$AF339),"")</f>
        <v/>
      </c>
      <c r="AV152" s="368" t="str">
        <f>IF(AND('MAPA DE RIESGOS'!$AP340="Muy Baja",'MAPA DE RIESGOS'!$AR340="Moderado"),CONCATENATE("R",'MAPA DE RIESGOS'!$H340,"C",'MAPA DE RIESGOS'!$AF340),"")</f>
        <v/>
      </c>
      <c r="AW152" s="368" t="str">
        <f>IF(AND('MAPA DE RIESGOS'!$AP341="Muy Baja",'MAPA DE RIESGOS'!$AR341="Moderado"),CONCATENATE("R",'MAPA DE RIESGOS'!$H341,"C",'MAPA DE RIESGOS'!$AF341),"")</f>
        <v/>
      </c>
      <c r="AX152" s="368" t="str">
        <f>IF(AND('MAPA DE RIESGOS'!$AP342="Muy Baja",'MAPA DE RIESGOS'!$AR342="Moderado"),CONCATENATE("R",'MAPA DE RIESGOS'!$H342,"C",'MAPA DE RIESGOS'!$AF342),"")</f>
        <v/>
      </c>
      <c r="AY152" s="368" t="str">
        <f>IF(AND('MAPA DE RIESGOS'!$AP343="Muy Baja",'MAPA DE RIESGOS'!$AR343="Moderado"),CONCATENATE("R",'MAPA DE RIESGOS'!$H343,"C",'MAPA DE RIESGOS'!$AF343),"")</f>
        <v/>
      </c>
      <c r="AZ152" s="368" t="str">
        <f>IF(AND('MAPA DE RIESGOS'!$AP344="Muy Baja",'MAPA DE RIESGOS'!$AR344="Moderado"),CONCATENATE("R",'MAPA DE RIESGOS'!$H344,"C",'MAPA DE RIESGOS'!$AF344),"")</f>
        <v/>
      </c>
      <c r="BA152" s="368" t="str">
        <f>IF(AND('MAPA DE RIESGOS'!$AP345="Muy Baja",'MAPA DE RIESGOS'!$AR345="Moderado"),CONCATENATE("R",'MAPA DE RIESGOS'!$H345,"C",'MAPA DE RIESGOS'!$AF345),"")</f>
        <v/>
      </c>
      <c r="BB152" s="368" t="str">
        <f>IF(AND('MAPA DE RIESGOS'!$AP346="Muy Baja",'MAPA DE RIESGOS'!$AR346="Moderado"),CONCATENATE("R",'MAPA DE RIESGOS'!$H346,"C",'MAPA DE RIESGOS'!$AF346),"")</f>
        <v/>
      </c>
      <c r="BC152" s="368" t="str">
        <f>IF(AND('MAPA DE RIESGOS'!$AP347="Muy Baja",'MAPA DE RIESGOS'!$AR347="Moderado"),CONCATENATE("R",'MAPA DE RIESGOS'!$H347,"C",'MAPA DE RIESGOS'!$AF347),"")</f>
        <v/>
      </c>
      <c r="BD152" s="368" t="str">
        <f>IF(AND('MAPA DE RIESGOS'!$AP348="Muy Baja",'MAPA DE RIESGOS'!$AR348="Moderado"),CONCATENATE("R",'MAPA DE RIESGOS'!$H348,"C",'MAPA DE RIESGOS'!$AF348),"")</f>
        <v/>
      </c>
      <c r="BE152" s="368" t="str">
        <f>IF(AND('MAPA DE RIESGOS'!$AP349="Muy Baja",'MAPA DE RIESGOS'!$AR349="Moderado"),CONCATENATE("R",'MAPA DE RIESGOS'!$H349,"C",'MAPA DE RIESGOS'!$AF349),"")</f>
        <v/>
      </c>
      <c r="BF152" s="368" t="str">
        <f>IF(AND('MAPA DE RIESGOS'!$AP350="Muy Baja",'MAPA DE RIESGOS'!$AR350="Moderado"),CONCATENATE("R",'MAPA DE RIESGOS'!$H350,"C",'MAPA DE RIESGOS'!$AF350),"")</f>
        <v/>
      </c>
      <c r="BG152" s="368" t="str">
        <f>IF(AND('MAPA DE RIESGOS'!$AP351="Muy Baja",'MAPA DE RIESGOS'!$AR351="Moderado"),CONCATENATE("R",'MAPA DE RIESGOS'!$H351,"C",'MAPA DE RIESGOS'!$AF351),"")</f>
        <v/>
      </c>
      <c r="BH152" s="368" t="str">
        <f>IF(AND('MAPA DE RIESGOS'!$AP352="Muy Baja",'MAPA DE RIESGOS'!$AR352="Moderado"),CONCATENATE("R",'MAPA DE RIESGOS'!$H352,"C",'MAPA DE RIESGOS'!$AF352),"")</f>
        <v/>
      </c>
      <c r="BI152" s="368" t="str">
        <f>IF(AND('MAPA DE RIESGOS'!$AP353="Muy Baja",'MAPA DE RIESGOS'!$AR353="Moderado"),CONCATENATE("R",'MAPA DE RIESGOS'!$H353,"C",'MAPA DE RIESGOS'!$AF353),"")</f>
        <v/>
      </c>
      <c r="BJ152" s="368" t="str">
        <f>IF(AND('MAPA DE RIESGOS'!$AP354="Muy Baja",'MAPA DE RIESGOS'!$AR354="Moderado"),CONCATENATE("R",'MAPA DE RIESGOS'!$H354,"C",'MAPA DE RIESGOS'!$AF354),"")</f>
        <v/>
      </c>
      <c r="BK152" s="369" t="str">
        <f>IF(AND('MAPA DE RIESGOS'!$AP355="Muy Baja",'MAPA DE RIESGOS'!$AR355="Moderado"),CONCATENATE("R",'MAPA DE RIESGOS'!$H355,"C",'MAPA DE RIESGOS'!$AF355),"")</f>
        <v/>
      </c>
      <c r="BL152" s="355" t="str">
        <f>IF(AND('MAPA DE RIESGOS'!$AP338="Muy Baja",'MAPA DE RIESGOS'!$AR338="Mayor"),CONCATENATE("R",'MAPA DE RIESGOS'!$H338,"C",'MAPA DE RIESGOS'!$AF338),"")</f>
        <v/>
      </c>
      <c r="BM152" s="355" t="str">
        <f>IF(AND('MAPA DE RIESGOS'!$AP339="Muy Baja",'MAPA DE RIESGOS'!$AR339="Mayor"),CONCATENATE("R",'MAPA DE RIESGOS'!$H339,"C",'MAPA DE RIESGOS'!$AF339),"")</f>
        <v/>
      </c>
      <c r="BN152" s="355" t="str">
        <f>IF(AND('MAPA DE RIESGOS'!$AP340="Muy Baja",'MAPA DE RIESGOS'!$AR340="Mayor"),CONCATENATE("R",'MAPA DE RIESGOS'!$H340,"C",'MAPA DE RIESGOS'!$AF340),"")</f>
        <v/>
      </c>
      <c r="BO152" s="355" t="str">
        <f>IF(AND('MAPA DE RIESGOS'!$AP341="Muy Baja",'MAPA DE RIESGOS'!$AR341="Mayor"),CONCATENATE("R",'MAPA DE RIESGOS'!$H341,"C",'MAPA DE RIESGOS'!$AF341),"")</f>
        <v/>
      </c>
      <c r="BP152" s="355" t="str">
        <f>IF(AND('MAPA DE RIESGOS'!$AP342="Muy Baja",'MAPA DE RIESGOS'!$AR342="Mayor"),CONCATENATE("R",'MAPA DE RIESGOS'!$H342,"C",'MAPA DE RIESGOS'!$AF342),"")</f>
        <v/>
      </c>
      <c r="BQ152" s="355" t="str">
        <f>IF(AND('MAPA DE RIESGOS'!$AP343="Muy Baja",'MAPA DE RIESGOS'!$AR343="Mayor"),CONCATENATE("R",'MAPA DE RIESGOS'!$H343,"C",'MAPA DE RIESGOS'!$AF343),"")</f>
        <v/>
      </c>
      <c r="BR152" s="355" t="str">
        <f>IF(AND('MAPA DE RIESGOS'!$AP344="Muy Baja",'MAPA DE RIESGOS'!$AR344="Mayor"),CONCATENATE("R",'MAPA DE RIESGOS'!$H344,"C",'MAPA DE RIESGOS'!$AF344),"")</f>
        <v/>
      </c>
      <c r="BS152" s="355" t="str">
        <f>IF(AND('MAPA DE RIESGOS'!$AP345="Muy Baja",'MAPA DE RIESGOS'!$AR345="Mayor"),CONCATENATE("R",'MAPA DE RIESGOS'!$H345,"C",'MAPA DE RIESGOS'!$AF345),"")</f>
        <v/>
      </c>
      <c r="BT152" s="355" t="str">
        <f>IF(AND('MAPA DE RIESGOS'!$AP346="Muy Baja",'MAPA DE RIESGOS'!$AR346="Mayor"),CONCATENATE("R",'MAPA DE RIESGOS'!$H346,"C",'MAPA DE RIESGOS'!$AF346),"")</f>
        <v/>
      </c>
      <c r="BU152" s="355" t="str">
        <f>IF(AND('MAPA DE RIESGOS'!$AP347="Muy Baja",'MAPA DE RIESGOS'!$AR347="Mayor"),CONCATENATE("R",'MAPA DE RIESGOS'!$H347,"C",'MAPA DE RIESGOS'!$AF347),"")</f>
        <v/>
      </c>
      <c r="BV152" s="355" t="str">
        <f>IF(AND('MAPA DE RIESGOS'!$AP348="Muy Baja",'MAPA DE RIESGOS'!$AR348="Mayor"),CONCATENATE("R",'MAPA DE RIESGOS'!$H348,"C",'MAPA DE RIESGOS'!$AF348),"")</f>
        <v/>
      </c>
      <c r="BW152" s="355" t="str">
        <f>IF(AND('MAPA DE RIESGOS'!$AP349="Muy Baja",'MAPA DE RIESGOS'!$AR349="Mayor"),CONCATENATE("R",'MAPA DE RIESGOS'!$H349,"C",'MAPA DE RIESGOS'!$AF349),"")</f>
        <v/>
      </c>
      <c r="BX152" s="355" t="str">
        <f>IF(AND('MAPA DE RIESGOS'!$AP350="Muy Baja",'MAPA DE RIESGOS'!$AR350="Mayor"),CONCATENATE("R",'MAPA DE RIESGOS'!$H350,"C",'MAPA DE RIESGOS'!$AF350),"")</f>
        <v/>
      </c>
      <c r="BY152" s="355" t="str">
        <f>IF(AND('MAPA DE RIESGOS'!$AP351="Muy Baja",'MAPA DE RIESGOS'!$AR351="Mayor"),CONCATENATE("R",'MAPA DE RIESGOS'!$H351,"C",'MAPA DE RIESGOS'!$AF351),"")</f>
        <v/>
      </c>
      <c r="BZ152" s="355" t="str">
        <f>IF(AND('MAPA DE RIESGOS'!$AP352="Muy Baja",'MAPA DE RIESGOS'!$AR352="Mayor"),CONCATENATE("R",'MAPA DE RIESGOS'!$H352,"C",'MAPA DE RIESGOS'!$AF352),"")</f>
        <v/>
      </c>
      <c r="CA152" s="355" t="str">
        <f>IF(AND('MAPA DE RIESGOS'!$AP353="Muy Baja",'MAPA DE RIESGOS'!$AR353="Mayor"),CONCATENATE("R",'MAPA DE RIESGOS'!$H353,"C",'MAPA DE RIESGOS'!$AF353),"")</f>
        <v/>
      </c>
      <c r="CB152" s="355" t="str">
        <f>IF(AND('MAPA DE RIESGOS'!$AP354="Muy Baja",'MAPA DE RIESGOS'!$AR354="Mayor"),CONCATENATE("R",'MAPA DE RIESGOS'!$H354,"C",'MAPA DE RIESGOS'!$AF354),"")</f>
        <v/>
      </c>
      <c r="CC152" s="356" t="str">
        <f>IF(AND('MAPA DE RIESGOS'!$AP355="Muy Baja",'MAPA DE RIESGOS'!$AR355="Mayor"),CONCATENATE("R",'MAPA DE RIESGOS'!$H355,"C",'MAPA DE RIESGOS'!$AF355),"")</f>
        <v/>
      </c>
      <c r="CD152" s="357" t="str">
        <f>IF(AND('MAPA DE RIESGOS'!$AP338="Muy Baja",'MAPA DE RIESGOS'!$AR338="Catastrófico"),CONCATENATE("R",'MAPA DE RIESGOS'!$H338,"C",'MAPA DE RIESGOS'!$AF338),"")</f>
        <v/>
      </c>
      <c r="CE152" s="357" t="str">
        <f>IF(AND('MAPA DE RIESGOS'!$AP339="Muy Baja",'MAPA DE RIESGOS'!$AR339="Catastrófico"),CONCATENATE("R",'MAPA DE RIESGOS'!$H339,"C",'MAPA DE RIESGOS'!$AF339),"")</f>
        <v/>
      </c>
      <c r="CF152" s="357" t="str">
        <f>IF(AND('MAPA DE RIESGOS'!$AP340="Muy Baja",'MAPA DE RIESGOS'!$AR340="Catastrófico"),CONCATENATE("R",'MAPA DE RIESGOS'!$H340,"C",'MAPA DE RIESGOS'!$AF340),"")</f>
        <v/>
      </c>
      <c r="CG152" s="357" t="str">
        <f>IF(AND('MAPA DE RIESGOS'!$AP341="Muy Baja",'MAPA DE RIESGOS'!$AR341="Catastrófico"),CONCATENATE("R",'MAPA DE RIESGOS'!$H341,"C",'MAPA DE RIESGOS'!$AF341),"")</f>
        <v/>
      </c>
      <c r="CH152" s="357" t="str">
        <f>IF(AND('MAPA DE RIESGOS'!$AP342="Muy Baja",'MAPA DE RIESGOS'!$AR342="Catastrófico"),CONCATENATE("R",'MAPA DE RIESGOS'!$H342,"C",'MAPA DE RIESGOS'!$AF342),"")</f>
        <v/>
      </c>
      <c r="CI152" s="357" t="str">
        <f>IF(AND('MAPA DE RIESGOS'!$AP343="Muy Baja",'MAPA DE RIESGOS'!$AR343="Catastrófico"),CONCATENATE("R",'MAPA DE RIESGOS'!$H343,"C",'MAPA DE RIESGOS'!$AF343),"")</f>
        <v/>
      </c>
      <c r="CJ152" s="357" t="str">
        <f>IF(AND('MAPA DE RIESGOS'!$AP344="Muy Baja",'MAPA DE RIESGOS'!$AR344="Catastrófico"),CONCATENATE("R",'MAPA DE RIESGOS'!$H344,"C",'MAPA DE RIESGOS'!$AF344),"")</f>
        <v/>
      </c>
      <c r="CK152" s="357" t="str">
        <f>IF(AND('MAPA DE RIESGOS'!$AP345="Muy Baja",'MAPA DE RIESGOS'!$AR345="Catastrófico"),CONCATENATE("R",'MAPA DE RIESGOS'!$H345,"C",'MAPA DE RIESGOS'!$AF345),"")</f>
        <v/>
      </c>
      <c r="CL152" s="357" t="str">
        <f>IF(AND('MAPA DE RIESGOS'!$AP346="Muy Baja",'MAPA DE RIESGOS'!$AR346="Catastrófico"),CONCATENATE("R",'MAPA DE RIESGOS'!$H346,"C",'MAPA DE RIESGOS'!$AF346),"")</f>
        <v/>
      </c>
      <c r="CM152" s="357" t="str">
        <f>IF(AND('MAPA DE RIESGOS'!$AP347="Muy Baja",'MAPA DE RIESGOS'!$AR347="Catastrófico"),CONCATENATE("R",'MAPA DE RIESGOS'!$H347,"C",'MAPA DE RIESGOS'!$AF347),"")</f>
        <v/>
      </c>
      <c r="CN152" s="357" t="str">
        <f>IF(AND('MAPA DE RIESGOS'!$AP348="Muy Baja",'MAPA DE RIESGOS'!$AR348="Catastrófico"),CONCATENATE("R",'MAPA DE RIESGOS'!$H348,"C",'MAPA DE RIESGOS'!$AF348),"")</f>
        <v/>
      </c>
      <c r="CO152" s="357" t="str">
        <f>IF(AND('MAPA DE RIESGOS'!$AP349="Muy Baja",'MAPA DE RIESGOS'!$AR349="Catastrófico"),CONCATENATE("R",'MAPA DE RIESGOS'!$H349,"C",'MAPA DE RIESGOS'!$AF349),"")</f>
        <v/>
      </c>
      <c r="CP152" s="357" t="str">
        <f>IF(AND('MAPA DE RIESGOS'!$AP350="Muy Baja",'MAPA DE RIESGOS'!$AR350="Catastrófico"),CONCATENATE("R",'MAPA DE RIESGOS'!$H350,"C",'MAPA DE RIESGOS'!$AF350),"")</f>
        <v/>
      </c>
      <c r="CQ152" s="357" t="str">
        <f>IF(AND('MAPA DE RIESGOS'!$AP351="Muy Baja",'MAPA DE RIESGOS'!$AR351="Catastrófico"),CONCATENATE("R",'MAPA DE RIESGOS'!$H351,"C",'MAPA DE RIESGOS'!$AF351),"")</f>
        <v/>
      </c>
      <c r="CR152" s="357" t="str">
        <f>IF(AND('MAPA DE RIESGOS'!$AP352="Muy Baja",'MAPA DE RIESGOS'!$AR352="Catastrófico"),CONCATENATE("R",'MAPA DE RIESGOS'!$H352,"C",'MAPA DE RIESGOS'!$AF352),"")</f>
        <v/>
      </c>
      <c r="CS152" s="357" t="str">
        <f>IF(AND('MAPA DE RIESGOS'!$AP353="Muy Baja",'MAPA DE RIESGOS'!$AR353="Catastrófico"),CONCATENATE("R",'MAPA DE RIESGOS'!$H353,"C",'MAPA DE RIESGOS'!$AF353),"")</f>
        <v/>
      </c>
      <c r="CT152" s="357" t="str">
        <f>IF(AND('MAPA DE RIESGOS'!$AP354="Muy Baja",'MAPA DE RIESGOS'!$AR354="Catastrófico"),CONCATENATE("R",'MAPA DE RIESGOS'!$H354,"C",'MAPA DE RIESGOS'!$AF354),"")</f>
        <v/>
      </c>
      <c r="CU152" s="358" t="str">
        <f>IF(AND('MAPA DE RIESGOS'!$AP355="Muy Baja",'MAPA DE RIESGOS'!$AR355="Catastrófico"),CONCATENATE("R",'MAPA DE RIESGOS'!$H355,"C",'MAPA DE RIESGOS'!$AF355),"")</f>
        <v/>
      </c>
      <c r="CV152" s="67"/>
    </row>
    <row r="153" spans="2:100" ht="32.5" customHeight="1">
      <c r="B153" s="893"/>
      <c r="C153" s="893"/>
      <c r="D153" s="894"/>
      <c r="E153" s="882"/>
      <c r="F153" s="883"/>
      <c r="G153" s="883"/>
      <c r="H153" s="883"/>
      <c r="I153" s="883"/>
      <c r="J153" s="376" t="str">
        <f>IF(AND('MAPA DE RIESGOS'!$AP356="Muy Baja",'MAPA DE RIESGOS'!$AR356="Leve"),CONCATENATE("R",'MAPA DE RIESGOS'!$H356,"C",'MAPA DE RIESGOS'!$AF356),"")</f>
        <v/>
      </c>
      <c r="K153" s="377" t="str">
        <f>IF(AND('MAPA DE RIESGOS'!$AP357="Muy Baja",'MAPA DE RIESGOS'!$AR357="Leve"),CONCATENATE("R",'MAPA DE RIESGOS'!$H357,"C",'MAPA DE RIESGOS'!$AF357),"")</f>
        <v/>
      </c>
      <c r="L153" s="377" t="str">
        <f>IF(AND('MAPA DE RIESGOS'!$AP358="Muy Baja",'MAPA DE RIESGOS'!$AR358="Leve"),CONCATENATE("R",'MAPA DE RIESGOS'!$H358,"C",'MAPA DE RIESGOS'!$AF358),"")</f>
        <v/>
      </c>
      <c r="M153" s="377" t="str">
        <f>IF(AND('MAPA DE RIESGOS'!$AP359="Muy Baja",'MAPA DE RIESGOS'!$AR359="Leve"),CONCATENATE("R",'MAPA DE RIESGOS'!$H359,"C",'MAPA DE RIESGOS'!$AF359),"")</f>
        <v/>
      </c>
      <c r="N153" s="377" t="str">
        <f>IF(AND('MAPA DE RIESGOS'!$AP360="Muy Baja",'MAPA DE RIESGOS'!$AR360="Leve"),CONCATENATE("R",'MAPA DE RIESGOS'!$H360,"C",'MAPA DE RIESGOS'!$AF360),"")</f>
        <v/>
      </c>
      <c r="O153" s="377" t="str">
        <f>IF(AND('MAPA DE RIESGOS'!$AP361="Muy Baja",'MAPA DE RIESGOS'!$AR361="Leve"),CONCATENATE("R",'MAPA DE RIESGOS'!$H361,"C",'MAPA DE RIESGOS'!$AF361),"")</f>
        <v/>
      </c>
      <c r="P153" s="377" t="str">
        <f>IF(AND('MAPA DE RIESGOS'!$AP362="Muy Baja",'MAPA DE RIESGOS'!$AR362="Leve"),CONCATENATE("R",'MAPA DE RIESGOS'!$H362,"C",'MAPA DE RIESGOS'!$AF362),"")</f>
        <v/>
      </c>
      <c r="Q153" s="377" t="str">
        <f>IF(AND('MAPA DE RIESGOS'!$AP363="Muy Baja",'MAPA DE RIESGOS'!$AR363="Leve"),CONCATENATE("R",'MAPA DE RIESGOS'!$H363,"C",'MAPA DE RIESGOS'!$AF363),"")</f>
        <v/>
      </c>
      <c r="R153" s="377" t="str">
        <f>IF(AND('MAPA DE RIESGOS'!$AP364="Muy Baja",'MAPA DE RIESGOS'!$AR364="Leve"),CONCATENATE("R",'MAPA DE RIESGOS'!$H364,"C",'MAPA DE RIESGOS'!$AF364),"")</f>
        <v/>
      </c>
      <c r="S153" s="377" t="str">
        <f>IF(AND('MAPA DE RIESGOS'!$AP365="Muy Baja",'MAPA DE RIESGOS'!$AR365="Leve"),CONCATENATE("R",'MAPA DE RIESGOS'!$H365,"C",'MAPA DE RIESGOS'!$AF365),"")</f>
        <v/>
      </c>
      <c r="T153" s="377" t="str">
        <f>IF(AND('MAPA DE RIESGOS'!$AP366="Muy Baja",'MAPA DE RIESGOS'!$AR366="Leve"),CONCATENATE("R",'MAPA DE RIESGOS'!$H366,"C",'MAPA DE RIESGOS'!$AF366),"")</f>
        <v/>
      </c>
      <c r="U153" s="377" t="str">
        <f>IF(AND('MAPA DE RIESGOS'!$AP367="Muy Baja",'MAPA DE RIESGOS'!$AR367="Leve"),CONCATENATE("R",'MAPA DE RIESGOS'!$H367,"C",'MAPA DE RIESGOS'!$AF367),"")</f>
        <v/>
      </c>
      <c r="V153" s="377" t="str">
        <f>IF(AND('MAPA DE RIESGOS'!$AP368="Muy Baja",'MAPA DE RIESGOS'!$AR368="Leve"),CONCATENATE("R",'MAPA DE RIESGOS'!$H368,"C",'MAPA DE RIESGOS'!$AF368),"")</f>
        <v/>
      </c>
      <c r="W153" s="377" t="str">
        <f>IF(AND('MAPA DE RIESGOS'!$AP369="Muy Baja",'MAPA DE RIESGOS'!$AR369="Leve"),CONCATENATE("R",'MAPA DE RIESGOS'!$H369,"C",'MAPA DE RIESGOS'!$AF369),"")</f>
        <v/>
      </c>
      <c r="X153" s="377" t="str">
        <f>IF(AND('MAPA DE RIESGOS'!$AP370="Muy Baja",'MAPA DE RIESGOS'!$AR370="Leve"),CONCATENATE("R",'MAPA DE RIESGOS'!$H370,"C",'MAPA DE RIESGOS'!$AF370),"")</f>
        <v/>
      </c>
      <c r="Y153" s="377" t="str">
        <f>IF(AND('MAPA DE RIESGOS'!$AP371="Muy Baja",'MAPA DE RIESGOS'!$AR371="Leve"),CONCATENATE("R",'MAPA DE RIESGOS'!$H371,"C",'MAPA DE RIESGOS'!$AF371),"")</f>
        <v/>
      </c>
      <c r="Z153" s="377" t="str">
        <f>IF(AND('MAPA DE RIESGOS'!$AP372="Muy Baja",'MAPA DE RIESGOS'!$AR372="Leve"),CONCATENATE("R",'MAPA DE RIESGOS'!$H372,"C",'MAPA DE RIESGOS'!$AF372),"")</f>
        <v/>
      </c>
      <c r="AA153" s="378" t="str">
        <f>IF(AND('MAPA DE RIESGOS'!$AP373="Muy Baja",'MAPA DE RIESGOS'!$AR373="Leve"),CONCATENATE("R",'MAPA DE RIESGOS'!$H373,"C",'MAPA DE RIESGOS'!$AF373),"")</f>
        <v/>
      </c>
      <c r="AB153" s="376" t="str">
        <f>IF(AND('MAPA DE RIESGOS'!$AP356="Muy Baja",'MAPA DE RIESGOS'!$AR356="Menor"),CONCATENATE("R",'MAPA DE RIESGOS'!$H356,"C",'MAPA DE RIESGOS'!$AF356),"")</f>
        <v/>
      </c>
      <c r="AC153" s="377" t="str">
        <f>IF(AND('MAPA DE RIESGOS'!$AP357="Muy Baja",'MAPA DE RIESGOS'!$AR357="Menor"),CONCATENATE("R",'MAPA DE RIESGOS'!$H357,"C",'MAPA DE RIESGOS'!$AF357),"")</f>
        <v/>
      </c>
      <c r="AD153" s="377" t="str">
        <f>IF(AND('MAPA DE RIESGOS'!$AP358="Muy Baja",'MAPA DE RIESGOS'!$AR358="Menor"),CONCATENATE("R",'MAPA DE RIESGOS'!$H358,"C",'MAPA DE RIESGOS'!$AF358),"")</f>
        <v/>
      </c>
      <c r="AE153" s="377" t="str">
        <f>IF(AND('MAPA DE RIESGOS'!$AP359="Muy Baja",'MAPA DE RIESGOS'!$AR359="Menor"),CONCATENATE("R",'MAPA DE RIESGOS'!$H359,"C",'MAPA DE RIESGOS'!$AF359),"")</f>
        <v/>
      </c>
      <c r="AF153" s="377" t="str">
        <f>IF(AND('MAPA DE RIESGOS'!$AP360="Muy Baja",'MAPA DE RIESGOS'!$AR360="Menor"),CONCATENATE("R",'MAPA DE RIESGOS'!$H360,"C",'MAPA DE RIESGOS'!$AF360),"")</f>
        <v/>
      </c>
      <c r="AG153" s="377" t="str">
        <f>IF(AND('MAPA DE RIESGOS'!$AP361="Muy Baja",'MAPA DE RIESGOS'!$AR361="Menor"),CONCATENATE("R",'MAPA DE RIESGOS'!$H361,"C",'MAPA DE RIESGOS'!$AF361),"")</f>
        <v/>
      </c>
      <c r="AH153" s="377" t="str">
        <f>IF(AND('MAPA DE RIESGOS'!$AP362="Muy Baja",'MAPA DE RIESGOS'!$AR362="Menor"),CONCATENATE("R",'MAPA DE RIESGOS'!$H362,"C",'MAPA DE RIESGOS'!$AF362),"")</f>
        <v/>
      </c>
      <c r="AI153" s="377" t="str">
        <f>IF(AND('MAPA DE RIESGOS'!$AP363="Muy Baja",'MAPA DE RIESGOS'!$AR363="Menor"),CONCATENATE("R",'MAPA DE RIESGOS'!$H363,"C",'MAPA DE RIESGOS'!$AF363),"")</f>
        <v/>
      </c>
      <c r="AJ153" s="377" t="str">
        <f>IF(AND('MAPA DE RIESGOS'!$AP364="Muy Baja",'MAPA DE RIESGOS'!$AR364="Menor"),CONCATENATE("R",'MAPA DE RIESGOS'!$H364,"C",'MAPA DE RIESGOS'!$AF364),"")</f>
        <v/>
      </c>
      <c r="AK153" s="377" t="str">
        <f>IF(AND('MAPA DE RIESGOS'!$AP365="Muy Baja",'MAPA DE RIESGOS'!$AR365="Menor"),CONCATENATE("R",'MAPA DE RIESGOS'!$H365,"C",'MAPA DE RIESGOS'!$AF365),"")</f>
        <v/>
      </c>
      <c r="AL153" s="377" t="str">
        <f>IF(AND('MAPA DE RIESGOS'!$AP366="Muy Baja",'MAPA DE RIESGOS'!$AR366="Menor"),CONCATENATE("R",'MAPA DE RIESGOS'!$H366,"C",'MAPA DE RIESGOS'!$AF366),"")</f>
        <v/>
      </c>
      <c r="AM153" s="377" t="str">
        <f>IF(AND('MAPA DE RIESGOS'!$AP367="Muy Baja",'MAPA DE RIESGOS'!$AR367="Menor"),CONCATENATE("R",'MAPA DE RIESGOS'!$H367,"C",'MAPA DE RIESGOS'!$AF367),"")</f>
        <v/>
      </c>
      <c r="AN153" s="377" t="str">
        <f>IF(AND('MAPA DE RIESGOS'!$AP368="Muy Baja",'MAPA DE RIESGOS'!$AR368="Menor"),CONCATENATE("R",'MAPA DE RIESGOS'!$H368,"C",'MAPA DE RIESGOS'!$AF368),"")</f>
        <v/>
      </c>
      <c r="AO153" s="377" t="str">
        <f>IF(AND('MAPA DE RIESGOS'!$AP369="Muy Baja",'MAPA DE RIESGOS'!$AR369="Menor"),CONCATENATE("R",'MAPA DE RIESGOS'!$H369,"C",'MAPA DE RIESGOS'!$AF369),"")</f>
        <v/>
      </c>
      <c r="AP153" s="377" t="str">
        <f>IF(AND('MAPA DE RIESGOS'!$AP370="Muy Baja",'MAPA DE RIESGOS'!$AR370="Menor"),CONCATENATE("R",'MAPA DE RIESGOS'!$H370,"C",'MAPA DE RIESGOS'!$AF370),"")</f>
        <v/>
      </c>
      <c r="AQ153" s="377" t="str">
        <f>IF(AND('MAPA DE RIESGOS'!$AP371="Muy Baja",'MAPA DE RIESGOS'!$AR371="Menor"),CONCATENATE("R",'MAPA DE RIESGOS'!$H371,"C",'MAPA DE RIESGOS'!$AF371),"")</f>
        <v/>
      </c>
      <c r="AR153" s="377" t="str">
        <f>IF(AND('MAPA DE RIESGOS'!$AP372="Muy Baja",'MAPA DE RIESGOS'!$AR372="Menor"),CONCATENATE("R",'MAPA DE RIESGOS'!$H372,"C",'MAPA DE RIESGOS'!$AF372),"")</f>
        <v/>
      </c>
      <c r="AS153" s="378" t="str">
        <f>IF(AND('MAPA DE RIESGOS'!$AP373="Muy Baja",'MAPA DE RIESGOS'!$AR373="Menor"),CONCATENATE("R",'MAPA DE RIESGOS'!$H373,"C",'MAPA DE RIESGOS'!$AF373),"")</f>
        <v/>
      </c>
      <c r="AT153" s="367" t="str">
        <f>IF(AND('MAPA DE RIESGOS'!$AP356="Muy Baja",'MAPA DE RIESGOS'!$AR356="Moderado"),CONCATENATE("R",'MAPA DE RIESGOS'!$H356,"C",'MAPA DE RIESGOS'!$AF356),"")</f>
        <v/>
      </c>
      <c r="AU153" s="368" t="str">
        <f>IF(AND('MAPA DE RIESGOS'!$AP357="Muy Baja",'MAPA DE RIESGOS'!$AR357="Moderado"),CONCATENATE("R",'MAPA DE RIESGOS'!$H357,"C",'MAPA DE RIESGOS'!$AF357),"")</f>
        <v/>
      </c>
      <c r="AV153" s="368" t="str">
        <f>IF(AND('MAPA DE RIESGOS'!$AP358="Muy Baja",'MAPA DE RIESGOS'!$AR358="Moderado"),CONCATENATE("R",'MAPA DE RIESGOS'!$H358,"C",'MAPA DE RIESGOS'!$AF358),"")</f>
        <v/>
      </c>
      <c r="AW153" s="368" t="str">
        <f>IF(AND('MAPA DE RIESGOS'!$AP359="Muy Baja",'MAPA DE RIESGOS'!$AR359="Moderado"),CONCATENATE("R",'MAPA DE RIESGOS'!$H359,"C",'MAPA DE RIESGOS'!$AF359),"")</f>
        <v/>
      </c>
      <c r="AX153" s="368" t="str">
        <f>IF(AND('MAPA DE RIESGOS'!$AP360="Muy Baja",'MAPA DE RIESGOS'!$AR360="Moderado"),CONCATENATE("R",'MAPA DE RIESGOS'!$H360,"C",'MAPA DE RIESGOS'!$AF360),"")</f>
        <v/>
      </c>
      <c r="AY153" s="368" t="str">
        <f>IF(AND('MAPA DE RIESGOS'!$AP361="Muy Baja",'MAPA DE RIESGOS'!$AR361="Moderado"),CONCATENATE("R",'MAPA DE RIESGOS'!$H361,"C",'MAPA DE RIESGOS'!$AF361),"")</f>
        <v/>
      </c>
      <c r="AZ153" s="368" t="str">
        <f>IF(AND('MAPA DE RIESGOS'!$AP362="Muy Baja",'MAPA DE RIESGOS'!$AR362="Moderado"),CONCATENATE("R",'MAPA DE RIESGOS'!$H362,"C",'MAPA DE RIESGOS'!$AF362),"")</f>
        <v/>
      </c>
      <c r="BA153" s="368" t="str">
        <f>IF(AND('MAPA DE RIESGOS'!$AP363="Muy Baja",'MAPA DE RIESGOS'!$AR363="Moderado"),CONCATENATE("R",'MAPA DE RIESGOS'!$H363,"C",'MAPA DE RIESGOS'!$AF363),"")</f>
        <v/>
      </c>
      <c r="BB153" s="368" t="str">
        <f>IF(AND('MAPA DE RIESGOS'!$AP364="Muy Baja",'MAPA DE RIESGOS'!$AR364="Moderado"),CONCATENATE("R",'MAPA DE RIESGOS'!$H364,"C",'MAPA DE RIESGOS'!$AF364),"")</f>
        <v/>
      </c>
      <c r="BC153" s="368" t="str">
        <f>IF(AND('MAPA DE RIESGOS'!$AP365="Muy Baja",'MAPA DE RIESGOS'!$AR365="Moderado"),CONCATENATE("R",'MAPA DE RIESGOS'!$H365,"C",'MAPA DE RIESGOS'!$AF365),"")</f>
        <v>R59C2</v>
      </c>
      <c r="BD153" s="368" t="str">
        <f>IF(AND('MAPA DE RIESGOS'!$AP366="Muy Baja",'MAPA DE RIESGOS'!$AR366="Moderado"),CONCATENATE("R",'MAPA DE RIESGOS'!$H366,"C",'MAPA DE RIESGOS'!$AF366),"")</f>
        <v>R59C3</v>
      </c>
      <c r="BE153" s="368" t="str">
        <f>IF(AND('MAPA DE RIESGOS'!$AP367="Muy Baja",'MAPA DE RIESGOS'!$AR367="Moderado"),CONCATENATE("R",'MAPA DE RIESGOS'!$H367,"C",'MAPA DE RIESGOS'!$AF367),"")</f>
        <v/>
      </c>
      <c r="BF153" s="368" t="str">
        <f>IF(AND('MAPA DE RIESGOS'!$AP368="Muy Baja",'MAPA DE RIESGOS'!$AR368="Moderado"),CONCATENATE("R",'MAPA DE RIESGOS'!$H368,"C",'MAPA DE RIESGOS'!$AF368),"")</f>
        <v/>
      </c>
      <c r="BG153" s="368" t="str">
        <f>IF(AND('MAPA DE RIESGOS'!$AP369="Muy Baja",'MAPA DE RIESGOS'!$AR369="Moderado"),CONCATENATE("R",'MAPA DE RIESGOS'!$H369,"C",'MAPA DE RIESGOS'!$AF369),"")</f>
        <v/>
      </c>
      <c r="BH153" s="368" t="str">
        <f>IF(AND('MAPA DE RIESGOS'!$AP370="Muy Baja",'MAPA DE RIESGOS'!$AR370="Moderado"),CONCATENATE("R",'MAPA DE RIESGOS'!$H370,"C",'MAPA DE RIESGOS'!$AF370),"")</f>
        <v/>
      </c>
      <c r="BI153" s="368" t="str">
        <f>IF(AND('MAPA DE RIESGOS'!$AP371="Muy Baja",'MAPA DE RIESGOS'!$AR371="Moderado"),CONCATENATE("R",'MAPA DE RIESGOS'!$H371,"C",'MAPA DE RIESGOS'!$AF371),"")</f>
        <v/>
      </c>
      <c r="BJ153" s="368" t="str">
        <f>IF(AND('MAPA DE RIESGOS'!$AP372="Muy Baja",'MAPA DE RIESGOS'!$AR372="Moderado"),CONCATENATE("R",'MAPA DE RIESGOS'!$H372,"C",'MAPA DE RIESGOS'!$AF372),"")</f>
        <v/>
      </c>
      <c r="BK153" s="369" t="str">
        <f>IF(AND('MAPA DE RIESGOS'!$AP373="Muy Baja",'MAPA DE RIESGOS'!$AR373="Moderado"),CONCATENATE("R",'MAPA DE RIESGOS'!$H373,"C",'MAPA DE RIESGOS'!$AF373),"")</f>
        <v/>
      </c>
      <c r="BL153" s="355" t="str">
        <f>IF(AND('MAPA DE RIESGOS'!$AP356="Muy Baja",'MAPA DE RIESGOS'!$AR356="Mayor"),CONCATENATE("R",'MAPA DE RIESGOS'!$H356,"C",'MAPA DE RIESGOS'!$AF356),"")</f>
        <v/>
      </c>
      <c r="BM153" s="355" t="str">
        <f>IF(AND('MAPA DE RIESGOS'!$AP357="Muy Baja",'MAPA DE RIESGOS'!$AR357="Mayor"),CONCATENATE("R",'MAPA DE RIESGOS'!$H357,"C",'MAPA DE RIESGOS'!$AF357),"")</f>
        <v/>
      </c>
      <c r="BN153" s="355" t="str">
        <f>IF(AND('MAPA DE RIESGOS'!$AP358="Muy Baja",'MAPA DE RIESGOS'!$AR358="Mayor"),CONCATENATE("R",'MAPA DE RIESGOS'!$H358,"C",'MAPA DE RIESGOS'!$AF358),"")</f>
        <v/>
      </c>
      <c r="BO153" s="355" t="str">
        <f>IF(AND('MAPA DE RIESGOS'!$AP359="Muy Baja",'MAPA DE RIESGOS'!$AR359="Mayor"),CONCATENATE("R",'MAPA DE RIESGOS'!$H359,"C",'MAPA DE RIESGOS'!$AF359),"")</f>
        <v/>
      </c>
      <c r="BP153" s="355" t="str">
        <f>IF(AND('MAPA DE RIESGOS'!$AP360="Muy Baja",'MAPA DE RIESGOS'!$AR360="Mayor"),CONCATENATE("R",'MAPA DE RIESGOS'!$H360,"C",'MAPA DE RIESGOS'!$AF360),"")</f>
        <v/>
      </c>
      <c r="BQ153" s="355" t="str">
        <f>IF(AND('MAPA DE RIESGOS'!$AP361="Muy Baja",'MAPA DE RIESGOS'!$AR361="Mayor"),CONCATENATE("R",'MAPA DE RIESGOS'!$H361,"C",'MAPA DE RIESGOS'!$AF361),"")</f>
        <v/>
      </c>
      <c r="BR153" s="355" t="str">
        <f>IF(AND('MAPA DE RIESGOS'!$AP362="Muy Baja",'MAPA DE RIESGOS'!$AR362="Mayor"),CONCATENATE("R",'MAPA DE RIESGOS'!$H362,"C",'MAPA DE RIESGOS'!$AF362),"")</f>
        <v/>
      </c>
      <c r="BS153" s="355" t="str">
        <f>IF(AND('MAPA DE RIESGOS'!$AP363="Muy Baja",'MAPA DE RIESGOS'!$AR363="Mayor"),CONCATENATE("R",'MAPA DE RIESGOS'!$H363,"C",'MAPA DE RIESGOS'!$AF363),"")</f>
        <v/>
      </c>
      <c r="BT153" s="355" t="str">
        <f>IF(AND('MAPA DE RIESGOS'!$AP364="Muy Baja",'MAPA DE RIESGOS'!$AR364="Mayor"),CONCATENATE("R",'MAPA DE RIESGOS'!$H364,"C",'MAPA DE RIESGOS'!$AF364),"")</f>
        <v/>
      </c>
      <c r="BU153" s="355" t="str">
        <f>IF(AND('MAPA DE RIESGOS'!$AP365="Muy Baja",'MAPA DE RIESGOS'!$AR365="Mayor"),CONCATENATE("R",'MAPA DE RIESGOS'!$H365,"C",'MAPA DE RIESGOS'!$AF365),"")</f>
        <v/>
      </c>
      <c r="BV153" s="355" t="str">
        <f>IF(AND('MAPA DE RIESGOS'!$AP366="Muy Baja",'MAPA DE RIESGOS'!$AR366="Mayor"),CONCATENATE("R",'MAPA DE RIESGOS'!$H366,"C",'MAPA DE RIESGOS'!$AF366),"")</f>
        <v/>
      </c>
      <c r="BW153" s="355" t="str">
        <f>IF(AND('MAPA DE RIESGOS'!$AP367="Muy Baja",'MAPA DE RIESGOS'!$AR367="Mayor"),CONCATENATE("R",'MAPA DE RIESGOS'!$H367,"C",'MAPA DE RIESGOS'!$AF367),"")</f>
        <v/>
      </c>
      <c r="BX153" s="355" t="str">
        <f>IF(AND('MAPA DE RIESGOS'!$AP368="Muy Baja",'MAPA DE RIESGOS'!$AR368="Mayor"),CONCATENATE("R",'MAPA DE RIESGOS'!$H368,"C",'MAPA DE RIESGOS'!$AF368),"")</f>
        <v/>
      </c>
      <c r="BY153" s="355" t="str">
        <f>IF(AND('MAPA DE RIESGOS'!$AP369="Muy Baja",'MAPA DE RIESGOS'!$AR369="Mayor"),CONCATENATE("R",'MAPA DE RIESGOS'!$H369,"C",'MAPA DE RIESGOS'!$AF369),"")</f>
        <v/>
      </c>
      <c r="BZ153" s="355" t="str">
        <f>IF(AND('MAPA DE RIESGOS'!$AP370="Muy Baja",'MAPA DE RIESGOS'!$AR370="Mayor"),CONCATENATE("R",'MAPA DE RIESGOS'!$H370,"C",'MAPA DE RIESGOS'!$AF370),"")</f>
        <v/>
      </c>
      <c r="CA153" s="355" t="str">
        <f>IF(AND('MAPA DE RIESGOS'!$AP371="Muy Baja",'MAPA DE RIESGOS'!$AR371="Mayor"),CONCATENATE("R",'MAPA DE RIESGOS'!$H371,"C",'MAPA DE RIESGOS'!$AF371),"")</f>
        <v/>
      </c>
      <c r="CB153" s="355" t="str">
        <f>IF(AND('MAPA DE RIESGOS'!$AP372="Muy Baja",'MAPA DE RIESGOS'!$AR372="Mayor"),CONCATENATE("R",'MAPA DE RIESGOS'!$H372,"C",'MAPA DE RIESGOS'!$AF372),"")</f>
        <v/>
      </c>
      <c r="CC153" s="356" t="str">
        <f>IF(AND('MAPA DE RIESGOS'!$AP373="Muy Baja",'MAPA DE RIESGOS'!$AR373="Mayor"),CONCATENATE("R",'MAPA DE RIESGOS'!$H373,"C",'MAPA DE RIESGOS'!$AF373),"")</f>
        <v/>
      </c>
      <c r="CD153" s="357" t="str">
        <f>IF(AND('MAPA DE RIESGOS'!$AP356="Muy Baja",'MAPA DE RIESGOS'!$AR356="Catastrófico"),CONCATENATE("R",'MAPA DE RIESGOS'!$H356,"C",'MAPA DE RIESGOS'!$AF356),"")</f>
        <v/>
      </c>
      <c r="CE153" s="357" t="str">
        <f>IF(AND('MAPA DE RIESGOS'!$AP357="Muy Baja",'MAPA DE RIESGOS'!$AR357="Catastrófico"),CONCATENATE("R",'MAPA DE RIESGOS'!$H357,"C",'MAPA DE RIESGOS'!$AF357),"")</f>
        <v/>
      </c>
      <c r="CF153" s="357" t="str">
        <f>IF(AND('MAPA DE RIESGOS'!$AP358="Muy Baja",'MAPA DE RIESGOS'!$AR358="Catastrófico"),CONCATENATE("R",'MAPA DE RIESGOS'!$H358,"C",'MAPA DE RIESGOS'!$AF358),"")</f>
        <v/>
      </c>
      <c r="CG153" s="357" t="str">
        <f>IF(AND('MAPA DE RIESGOS'!$AP359="Muy Baja",'MAPA DE RIESGOS'!$AR359="Catastrófico"),CONCATENATE("R",'MAPA DE RIESGOS'!$H359,"C",'MAPA DE RIESGOS'!$AF359),"")</f>
        <v/>
      </c>
      <c r="CH153" s="357" t="str">
        <f>IF(AND('MAPA DE RIESGOS'!$AP360="Muy Baja",'MAPA DE RIESGOS'!$AR360="Catastrófico"),CONCATENATE("R",'MAPA DE RIESGOS'!$H360,"C",'MAPA DE RIESGOS'!$AF360),"")</f>
        <v/>
      </c>
      <c r="CI153" s="357" t="str">
        <f>IF(AND('MAPA DE RIESGOS'!$AP361="Muy Baja",'MAPA DE RIESGOS'!$AR361="Catastrófico"),CONCATENATE("R",'MAPA DE RIESGOS'!$H361,"C",'MAPA DE RIESGOS'!$AF361),"")</f>
        <v/>
      </c>
      <c r="CJ153" s="357" t="str">
        <f>IF(AND('MAPA DE RIESGOS'!$AP362="Muy Baja",'MAPA DE RIESGOS'!$AR362="Catastrófico"),CONCATENATE("R",'MAPA DE RIESGOS'!$H362,"C",'MAPA DE RIESGOS'!$AF362),"")</f>
        <v/>
      </c>
      <c r="CK153" s="357" t="str">
        <f>IF(AND('MAPA DE RIESGOS'!$AP363="Muy Baja",'MAPA DE RIESGOS'!$AR363="Catastrófico"),CONCATENATE("R",'MAPA DE RIESGOS'!$H363,"C",'MAPA DE RIESGOS'!$AF363),"")</f>
        <v/>
      </c>
      <c r="CL153" s="357" t="str">
        <f>IF(AND('MAPA DE RIESGOS'!$AP364="Muy Baja",'MAPA DE RIESGOS'!$AR364="Catastrófico"),CONCATENATE("R",'MAPA DE RIESGOS'!$H364,"C",'MAPA DE RIESGOS'!$AF364),"")</f>
        <v/>
      </c>
      <c r="CM153" s="357" t="str">
        <f>IF(AND('MAPA DE RIESGOS'!$AP365="Muy Baja",'MAPA DE RIESGOS'!$AR365="Catastrófico"),CONCATENATE("R",'MAPA DE RIESGOS'!$H365,"C",'MAPA DE RIESGOS'!$AF365),"")</f>
        <v/>
      </c>
      <c r="CN153" s="357" t="str">
        <f>IF(AND('MAPA DE RIESGOS'!$AP366="Muy Baja",'MAPA DE RIESGOS'!$AR366="Catastrófico"),CONCATENATE("R",'MAPA DE RIESGOS'!$H366,"C",'MAPA DE RIESGOS'!$AF366),"")</f>
        <v/>
      </c>
      <c r="CO153" s="357" t="str">
        <f>IF(AND('MAPA DE RIESGOS'!$AP367="Muy Baja",'MAPA DE RIESGOS'!$AR367="Catastrófico"),CONCATENATE("R",'MAPA DE RIESGOS'!$H367,"C",'MAPA DE RIESGOS'!$AF367),"")</f>
        <v/>
      </c>
      <c r="CP153" s="357" t="str">
        <f>IF(AND('MAPA DE RIESGOS'!$AP368="Muy Baja",'MAPA DE RIESGOS'!$AR368="Catastrófico"),CONCATENATE("R",'MAPA DE RIESGOS'!$H368,"C",'MAPA DE RIESGOS'!$AF368),"")</f>
        <v/>
      </c>
      <c r="CQ153" s="357" t="str">
        <f>IF(AND('MAPA DE RIESGOS'!$AP369="Muy Baja",'MAPA DE RIESGOS'!$AR369="Catastrófico"),CONCATENATE("R",'MAPA DE RIESGOS'!$H369,"C",'MAPA DE RIESGOS'!$AF369),"")</f>
        <v/>
      </c>
      <c r="CR153" s="357" t="str">
        <f>IF(AND('MAPA DE RIESGOS'!$AP370="Muy Baja",'MAPA DE RIESGOS'!$AR370="Catastrófico"),CONCATENATE("R",'MAPA DE RIESGOS'!$H370,"C",'MAPA DE RIESGOS'!$AF370),"")</f>
        <v/>
      </c>
      <c r="CS153" s="357" t="str">
        <f>IF(AND('MAPA DE RIESGOS'!$AP371="Muy Baja",'MAPA DE RIESGOS'!$AR371="Catastrófico"),CONCATENATE("R",'MAPA DE RIESGOS'!$H371,"C",'MAPA DE RIESGOS'!$AF371),"")</f>
        <v/>
      </c>
      <c r="CT153" s="357" t="str">
        <f>IF(AND('MAPA DE RIESGOS'!$AP372="Muy Baja",'MAPA DE RIESGOS'!$AR372="Catastrófico"),CONCATENATE("R",'MAPA DE RIESGOS'!$H372,"C",'MAPA DE RIESGOS'!$AF372),"")</f>
        <v/>
      </c>
      <c r="CU153" s="358" t="str">
        <f>IF(AND('MAPA DE RIESGOS'!$AP373="Muy Baja",'MAPA DE RIESGOS'!$AR373="Catastrófico"),CONCATENATE("R",'MAPA DE RIESGOS'!$H373,"C",'MAPA DE RIESGOS'!$AF373),"")</f>
        <v/>
      </c>
      <c r="CV153" s="67"/>
    </row>
    <row r="154" spans="2:100" ht="32.5" customHeight="1">
      <c r="B154" s="893"/>
      <c r="C154" s="893"/>
      <c r="D154" s="894"/>
      <c r="E154" s="882"/>
      <c r="F154" s="883"/>
      <c r="G154" s="883"/>
      <c r="H154" s="883"/>
      <c r="I154" s="883"/>
      <c r="J154" s="376" t="str">
        <f>IF(AND('MAPA DE RIESGOS'!$AP374="Muy Baja",'MAPA DE RIESGOS'!$AR374="Leve"),CONCATENATE("R",'MAPA DE RIESGOS'!$H374,"C",'MAPA DE RIESGOS'!$AF374),"")</f>
        <v/>
      </c>
      <c r="K154" s="377" t="str">
        <f>IF(AND('MAPA DE RIESGOS'!$AP375="Muy Baja",'MAPA DE RIESGOS'!$AR375="Leve"),CONCATENATE("R",'MAPA DE RIESGOS'!$H375,"C",'MAPA DE RIESGOS'!$AF375),"")</f>
        <v/>
      </c>
      <c r="L154" s="377" t="str">
        <f>IF(AND('MAPA DE RIESGOS'!$AP376="Muy Baja",'MAPA DE RIESGOS'!$AR376="Leve"),CONCATENATE("R",'MAPA DE RIESGOS'!$H376,"C",'MAPA DE RIESGOS'!$AF376),"")</f>
        <v/>
      </c>
      <c r="M154" s="377" t="str">
        <f>IF(AND('MAPA DE RIESGOS'!$AP377="Muy Baja",'MAPA DE RIESGOS'!$AR377="Leve"),CONCATENATE("R",'MAPA DE RIESGOS'!$H377,"C",'MAPA DE RIESGOS'!$AF377),"")</f>
        <v/>
      </c>
      <c r="N154" s="377" t="str">
        <f>IF(AND('MAPA DE RIESGOS'!$AP378="Muy Baja",'MAPA DE RIESGOS'!$AR378="Leve"),CONCATENATE("R",'MAPA DE RIESGOS'!$H378,"C",'MAPA DE RIESGOS'!$AF378),"")</f>
        <v/>
      </c>
      <c r="O154" s="377" t="str">
        <f>IF(AND('MAPA DE RIESGOS'!$AP379="Muy Baja",'MAPA DE RIESGOS'!$AR379="Leve"),CONCATENATE("R",'MAPA DE RIESGOS'!$H379,"C",'MAPA DE RIESGOS'!$AF379),"")</f>
        <v/>
      </c>
      <c r="P154" s="377" t="str">
        <f>IF(AND('MAPA DE RIESGOS'!$AP380="Muy Baja",'MAPA DE RIESGOS'!$AR380="Leve"),CONCATENATE("R",'MAPA DE RIESGOS'!$H380,"C",'MAPA DE RIESGOS'!$AF380),"")</f>
        <v/>
      </c>
      <c r="Q154" s="377" t="str">
        <f>IF(AND('MAPA DE RIESGOS'!$AP381="Muy Baja",'MAPA DE RIESGOS'!$AR381="Leve"),CONCATENATE("R",'MAPA DE RIESGOS'!$H381,"C",'MAPA DE RIESGOS'!$AF381),"")</f>
        <v/>
      </c>
      <c r="R154" s="377" t="str">
        <f>IF(AND('MAPA DE RIESGOS'!$AP382="Muy Baja",'MAPA DE RIESGOS'!$AR382="Leve"),CONCATENATE("R",'MAPA DE RIESGOS'!$H382,"C",'MAPA DE RIESGOS'!$AF382),"")</f>
        <v/>
      </c>
      <c r="S154" s="377" t="str">
        <f>IF(AND('MAPA DE RIESGOS'!$AP383="Muy Baja",'MAPA DE RIESGOS'!$AR383="Leve"),CONCATENATE("R",'MAPA DE RIESGOS'!$H383,"C",'MAPA DE RIESGOS'!$AF383),"")</f>
        <v/>
      </c>
      <c r="T154" s="377" t="str">
        <f>IF(AND('MAPA DE RIESGOS'!$AP384="Muy Baja",'MAPA DE RIESGOS'!$AR384="Leve"),CONCATENATE("R",'MAPA DE RIESGOS'!$H384,"C",'MAPA DE RIESGOS'!$AF384),"")</f>
        <v/>
      </c>
      <c r="U154" s="377" t="str">
        <f>IF(AND('MAPA DE RIESGOS'!$AP385="Muy Baja",'MAPA DE RIESGOS'!$AR385="Leve"),CONCATENATE("R",'MAPA DE RIESGOS'!$H385,"C",'MAPA DE RIESGOS'!$AF385),"")</f>
        <v/>
      </c>
      <c r="V154" s="377" t="str">
        <f>IF(AND('MAPA DE RIESGOS'!$AP386="Muy Baja",'MAPA DE RIESGOS'!$AR386="Leve"),CONCATENATE("R",'MAPA DE RIESGOS'!$H386,"C",'MAPA DE RIESGOS'!$AF386),"")</f>
        <v/>
      </c>
      <c r="W154" s="377" t="str">
        <f>IF(AND('MAPA DE RIESGOS'!$AP387="Muy Baja",'MAPA DE RIESGOS'!$AR387="Leve"),CONCATENATE("R",'MAPA DE RIESGOS'!$H387,"C",'MAPA DE RIESGOS'!$AF387),"")</f>
        <v/>
      </c>
      <c r="X154" s="377" t="str">
        <f>IF(AND('MAPA DE RIESGOS'!$AP388="Muy Baja",'MAPA DE RIESGOS'!$AR388="Leve"),CONCATENATE("R",'MAPA DE RIESGOS'!$H388,"C",'MAPA DE RIESGOS'!$AF388),"")</f>
        <v/>
      </c>
      <c r="Y154" s="377" t="str">
        <f>IF(AND('MAPA DE RIESGOS'!$AP389="Muy Baja",'MAPA DE RIESGOS'!$AR389="Leve"),CONCATENATE("R",'MAPA DE RIESGOS'!$H389,"C",'MAPA DE RIESGOS'!$AF389),"")</f>
        <v/>
      </c>
      <c r="Z154" s="377" t="str">
        <f>IF(AND('MAPA DE RIESGOS'!$AP390="Muy Baja",'MAPA DE RIESGOS'!$AR390="Leve"),CONCATENATE("R",'MAPA DE RIESGOS'!$H390,"C",'MAPA DE RIESGOS'!$AF390),"")</f>
        <v/>
      </c>
      <c r="AA154" s="378" t="str">
        <f>IF(AND('MAPA DE RIESGOS'!$AP391="Muy Baja",'MAPA DE RIESGOS'!$AR391="Leve"),CONCATENATE("R",'MAPA DE RIESGOS'!$H391,"C",'MAPA DE RIESGOS'!$AF391),"")</f>
        <v/>
      </c>
      <c r="AB154" s="376" t="str">
        <f>IF(AND('MAPA DE RIESGOS'!$AP374="Muy Baja",'MAPA DE RIESGOS'!$AR374="Menor"),CONCATENATE("R",'MAPA DE RIESGOS'!$H374,"C",'MAPA DE RIESGOS'!$AF374),"")</f>
        <v/>
      </c>
      <c r="AC154" s="377" t="str">
        <f>IF(AND('MAPA DE RIESGOS'!$AP375="Muy Baja",'MAPA DE RIESGOS'!$AR375="Menor"),CONCATENATE("R",'MAPA DE RIESGOS'!$H375,"C",'MAPA DE RIESGOS'!$AF375),"")</f>
        <v/>
      </c>
      <c r="AD154" s="377" t="str">
        <f>IF(AND('MAPA DE RIESGOS'!$AP376="Muy Baja",'MAPA DE RIESGOS'!$AR376="Menor"),CONCATENATE("R",'MAPA DE RIESGOS'!$H376,"C",'MAPA DE RIESGOS'!$AF376),"")</f>
        <v/>
      </c>
      <c r="AE154" s="377" t="str">
        <f>IF(AND('MAPA DE RIESGOS'!$AP377="Muy Baja",'MAPA DE RIESGOS'!$AR377="Menor"),CONCATENATE("R",'MAPA DE RIESGOS'!$H377,"C",'MAPA DE RIESGOS'!$AF377),"")</f>
        <v/>
      </c>
      <c r="AF154" s="377" t="str">
        <f>IF(AND('MAPA DE RIESGOS'!$AP378="Muy Baja",'MAPA DE RIESGOS'!$AR378="Menor"),CONCATENATE("R",'MAPA DE RIESGOS'!$H378,"C",'MAPA DE RIESGOS'!$AF378),"")</f>
        <v/>
      </c>
      <c r="AG154" s="377" t="str">
        <f>IF(AND('MAPA DE RIESGOS'!$AP379="Muy Baja",'MAPA DE RIESGOS'!$AR379="Menor"),CONCATENATE("R",'MAPA DE RIESGOS'!$H379,"C",'MAPA DE RIESGOS'!$AF379),"")</f>
        <v/>
      </c>
      <c r="AH154" s="377" t="str">
        <f>IF(AND('MAPA DE RIESGOS'!$AP380="Muy Baja",'MAPA DE RIESGOS'!$AR380="Menor"),CONCATENATE("R",'MAPA DE RIESGOS'!$H380,"C",'MAPA DE RIESGOS'!$AF380),"")</f>
        <v/>
      </c>
      <c r="AI154" s="377" t="str">
        <f>IF(AND('MAPA DE RIESGOS'!$AP381="Muy Baja",'MAPA DE RIESGOS'!$AR381="Menor"),CONCATENATE("R",'MAPA DE RIESGOS'!$H381,"C",'MAPA DE RIESGOS'!$AF381),"")</f>
        <v/>
      </c>
      <c r="AJ154" s="377" t="str">
        <f>IF(AND('MAPA DE RIESGOS'!$AP382="Muy Baja",'MAPA DE RIESGOS'!$AR382="Menor"),CONCATENATE("R",'MAPA DE RIESGOS'!$H382,"C",'MAPA DE RIESGOS'!$AF382),"")</f>
        <v/>
      </c>
      <c r="AK154" s="377" t="str">
        <f>IF(AND('MAPA DE RIESGOS'!$AP383="Muy Baja",'MAPA DE RIESGOS'!$AR383="Menor"),CONCATENATE("R",'MAPA DE RIESGOS'!$H383,"C",'MAPA DE RIESGOS'!$AF383),"")</f>
        <v/>
      </c>
      <c r="AL154" s="377" t="str">
        <f>IF(AND('MAPA DE RIESGOS'!$AP384="Muy Baja",'MAPA DE RIESGOS'!$AR384="Menor"),CONCATENATE("R",'MAPA DE RIESGOS'!$H384,"C",'MAPA DE RIESGOS'!$AF384),"")</f>
        <v/>
      </c>
      <c r="AM154" s="377" t="str">
        <f>IF(AND('MAPA DE RIESGOS'!$AP385="Muy Baja",'MAPA DE RIESGOS'!$AR385="Menor"),CONCATENATE("R",'MAPA DE RIESGOS'!$H385,"C",'MAPA DE RIESGOS'!$AF385),"")</f>
        <v/>
      </c>
      <c r="AN154" s="377" t="str">
        <f>IF(AND('MAPA DE RIESGOS'!$AP386="Muy Baja",'MAPA DE RIESGOS'!$AR386="Menor"),CONCATENATE("R",'MAPA DE RIESGOS'!$H386,"C",'MAPA DE RIESGOS'!$AF386),"")</f>
        <v/>
      </c>
      <c r="AO154" s="377" t="str">
        <f>IF(AND('MAPA DE RIESGOS'!$AP387="Muy Baja",'MAPA DE RIESGOS'!$AR387="Menor"),CONCATENATE("R",'MAPA DE RIESGOS'!$H387,"C",'MAPA DE RIESGOS'!$AF387),"")</f>
        <v/>
      </c>
      <c r="AP154" s="377" t="str">
        <f>IF(AND('MAPA DE RIESGOS'!$AP388="Muy Baja",'MAPA DE RIESGOS'!$AR388="Menor"),CONCATENATE("R",'MAPA DE RIESGOS'!$H388,"C",'MAPA DE RIESGOS'!$AF388),"")</f>
        <v/>
      </c>
      <c r="AQ154" s="377" t="str">
        <f>IF(AND('MAPA DE RIESGOS'!$AP389="Muy Baja",'MAPA DE RIESGOS'!$AR389="Menor"),CONCATENATE("R",'MAPA DE RIESGOS'!$H389,"C",'MAPA DE RIESGOS'!$AF389),"")</f>
        <v/>
      </c>
      <c r="AR154" s="377" t="str">
        <f>IF(AND('MAPA DE RIESGOS'!$AP390="Muy Baja",'MAPA DE RIESGOS'!$AR390="Menor"),CONCATENATE("R",'MAPA DE RIESGOS'!$H390,"C",'MAPA DE RIESGOS'!$AF390),"")</f>
        <v/>
      </c>
      <c r="AS154" s="378" t="str">
        <f>IF(AND('MAPA DE RIESGOS'!$AP391="Muy Baja",'MAPA DE RIESGOS'!$AR391="Menor"),CONCATENATE("R",'MAPA DE RIESGOS'!$H391,"C",'MAPA DE RIESGOS'!$AF391),"")</f>
        <v/>
      </c>
      <c r="AT154" s="367" t="str">
        <f>IF(AND('MAPA DE RIESGOS'!$AP374="Muy Baja",'MAPA DE RIESGOS'!$AR374="Moderado"),CONCATENATE("R",'MAPA DE RIESGOS'!$H374,"C",'MAPA DE RIESGOS'!$AF374),"")</f>
        <v/>
      </c>
      <c r="AU154" s="368" t="str">
        <f>IF(AND('MAPA DE RIESGOS'!$AP375="Muy Baja",'MAPA DE RIESGOS'!$AR375="Moderado"),CONCATENATE("R",'MAPA DE RIESGOS'!$H375,"C",'MAPA DE RIESGOS'!$AF375),"")</f>
        <v/>
      </c>
      <c r="AV154" s="368" t="str">
        <f>IF(AND('MAPA DE RIESGOS'!$AP376="Muy Baja",'MAPA DE RIESGOS'!$AR376="Moderado"),CONCATENATE("R",'MAPA DE RIESGOS'!$H376,"C",'MAPA DE RIESGOS'!$AF376),"")</f>
        <v/>
      </c>
      <c r="AW154" s="368" t="str">
        <f>IF(AND('MAPA DE RIESGOS'!$AP377="Muy Baja",'MAPA DE RIESGOS'!$AR377="Moderado"),CONCATENATE("R",'MAPA DE RIESGOS'!$H377,"C",'MAPA DE RIESGOS'!$AF377),"")</f>
        <v/>
      </c>
      <c r="AX154" s="368" t="str">
        <f>IF(AND('MAPA DE RIESGOS'!$AP378="Muy Baja",'MAPA DE RIESGOS'!$AR378="Moderado"),CONCATENATE("R",'MAPA DE RIESGOS'!$H378,"C",'MAPA DE RIESGOS'!$AF378),"")</f>
        <v>R61C3</v>
      </c>
      <c r="AY154" s="368" t="str">
        <f>IF(AND('MAPA DE RIESGOS'!$AP379="Muy Baja",'MAPA DE RIESGOS'!$AR379="Moderado"),CONCATENATE("R",'MAPA DE RIESGOS'!$H379,"C",'MAPA DE RIESGOS'!$AF379),"")</f>
        <v>R61C4</v>
      </c>
      <c r="AZ154" s="368" t="str">
        <f>IF(AND('MAPA DE RIESGOS'!$AP380="Muy Baja",'MAPA DE RIESGOS'!$AR380="Moderado"),CONCATENATE("R",'MAPA DE RIESGOS'!$H380,"C",'MAPA DE RIESGOS'!$AF380),"")</f>
        <v/>
      </c>
      <c r="BA154" s="368" t="str">
        <f>IF(AND('MAPA DE RIESGOS'!$AP381="Muy Baja",'MAPA DE RIESGOS'!$AR381="Moderado"),CONCATENATE("R",'MAPA DE RIESGOS'!$H381,"C",'MAPA DE RIESGOS'!$AF381),"")</f>
        <v/>
      </c>
      <c r="BB154" s="368" t="str">
        <f>IF(AND('MAPA DE RIESGOS'!$AP382="Muy Baja",'MAPA DE RIESGOS'!$AR382="Moderado"),CONCATENATE("R",'MAPA DE RIESGOS'!$H382,"C",'MAPA DE RIESGOS'!$AF382),"")</f>
        <v/>
      </c>
      <c r="BC154" s="368" t="str">
        <f>IF(AND('MAPA DE RIESGOS'!$AP383="Muy Baja",'MAPA DE RIESGOS'!$AR383="Moderado"),CONCATENATE("R",'MAPA DE RIESGOS'!$H383,"C",'MAPA DE RIESGOS'!$AF383),"")</f>
        <v/>
      </c>
      <c r="BD154" s="368" t="str">
        <f>IF(AND('MAPA DE RIESGOS'!$AP384="Muy Baja",'MAPA DE RIESGOS'!$AR384="Moderado"),CONCATENATE("R",'MAPA DE RIESGOS'!$H384,"C",'MAPA DE RIESGOS'!$AF384),"")</f>
        <v>R62C3</v>
      </c>
      <c r="BE154" s="368" t="str">
        <f>IF(AND('MAPA DE RIESGOS'!$AP385="Muy Baja",'MAPA DE RIESGOS'!$AR385="Moderado"),CONCATENATE("R",'MAPA DE RIESGOS'!$H385,"C",'MAPA DE RIESGOS'!$AF385),"")</f>
        <v/>
      </c>
      <c r="BF154" s="368" t="str">
        <f>IF(AND('MAPA DE RIESGOS'!$AP386="Muy Baja",'MAPA DE RIESGOS'!$AR386="Moderado"),CONCATENATE("R",'MAPA DE RIESGOS'!$H386,"C",'MAPA DE RIESGOS'!$AF386),"")</f>
        <v/>
      </c>
      <c r="BG154" s="368" t="str">
        <f>IF(AND('MAPA DE RIESGOS'!$AP387="Muy Baja",'MAPA DE RIESGOS'!$AR387="Moderado"),CONCATENATE("R",'MAPA DE RIESGOS'!$H387,"C",'MAPA DE RIESGOS'!$AF387),"")</f>
        <v/>
      </c>
      <c r="BH154" s="368" t="str">
        <f>IF(AND('MAPA DE RIESGOS'!$AP388="Muy Baja",'MAPA DE RIESGOS'!$AR388="Moderado"),CONCATENATE("R",'MAPA DE RIESGOS'!$H388,"C",'MAPA DE RIESGOS'!$AF388),"")</f>
        <v/>
      </c>
      <c r="BI154" s="368" t="str">
        <f>IF(AND('MAPA DE RIESGOS'!$AP389="Muy Baja",'MAPA DE RIESGOS'!$AR389="Moderado"),CONCATENATE("R",'MAPA DE RIESGOS'!$H389,"C",'MAPA DE RIESGOS'!$AF389),"")</f>
        <v>R63C2</v>
      </c>
      <c r="BJ154" s="368" t="str">
        <f>IF(AND('MAPA DE RIESGOS'!$AP390="Muy Baja",'MAPA DE RIESGOS'!$AR390="Moderado"),CONCATENATE("R",'MAPA DE RIESGOS'!$H390,"C",'MAPA DE RIESGOS'!$AF390),"")</f>
        <v>R63C3</v>
      </c>
      <c r="BK154" s="369" t="str">
        <f>IF(AND('MAPA DE RIESGOS'!$AP391="Muy Baja",'MAPA DE RIESGOS'!$AR391="Moderado"),CONCATENATE("R",'MAPA DE RIESGOS'!$H391,"C",'MAPA DE RIESGOS'!$AF391),"")</f>
        <v/>
      </c>
      <c r="BL154" s="355" t="str">
        <f>IF(AND('MAPA DE RIESGOS'!$AP374="Muy Baja",'MAPA DE RIESGOS'!$AR374="Mayor"),CONCATENATE("R",'MAPA DE RIESGOS'!$H374,"C",'MAPA DE RIESGOS'!$AF374),"")</f>
        <v/>
      </c>
      <c r="BM154" s="355" t="str">
        <f>IF(AND('MAPA DE RIESGOS'!$AP375="Muy Baja",'MAPA DE RIESGOS'!$AR375="Mayor"),CONCATENATE("R",'MAPA DE RIESGOS'!$H375,"C",'MAPA DE RIESGOS'!$AF375),"")</f>
        <v/>
      </c>
      <c r="BN154" s="355" t="str">
        <f>IF(AND('MAPA DE RIESGOS'!$AP376="Muy Baja",'MAPA DE RIESGOS'!$AR376="Mayor"),CONCATENATE("R",'MAPA DE RIESGOS'!$H376,"C",'MAPA DE RIESGOS'!$AF376),"")</f>
        <v/>
      </c>
      <c r="BO154" s="355" t="str">
        <f>IF(AND('MAPA DE RIESGOS'!$AP377="Muy Baja",'MAPA DE RIESGOS'!$AR377="Mayor"),CONCATENATE("R",'MAPA DE RIESGOS'!$H377,"C",'MAPA DE RIESGOS'!$AF377),"")</f>
        <v/>
      </c>
      <c r="BP154" s="355" t="str">
        <f>IF(AND('MAPA DE RIESGOS'!$AP378="Muy Baja",'MAPA DE RIESGOS'!$AR378="Mayor"),CONCATENATE("R",'MAPA DE RIESGOS'!$H378,"C",'MAPA DE RIESGOS'!$AF378),"")</f>
        <v/>
      </c>
      <c r="BQ154" s="355" t="str">
        <f>IF(AND('MAPA DE RIESGOS'!$AP379="Muy Baja",'MAPA DE RIESGOS'!$AR379="Mayor"),CONCATENATE("R",'MAPA DE RIESGOS'!$H379,"C",'MAPA DE RIESGOS'!$AF379),"")</f>
        <v/>
      </c>
      <c r="BR154" s="355" t="str">
        <f>IF(AND('MAPA DE RIESGOS'!$AP380="Muy Baja",'MAPA DE RIESGOS'!$AR380="Mayor"),CONCATENATE("R",'MAPA DE RIESGOS'!$H380,"C",'MAPA DE RIESGOS'!$AF380),"")</f>
        <v/>
      </c>
      <c r="BS154" s="355" t="str">
        <f>IF(AND('MAPA DE RIESGOS'!$AP381="Muy Baja",'MAPA DE RIESGOS'!$AR381="Mayor"),CONCATENATE("R",'MAPA DE RIESGOS'!$H381,"C",'MAPA DE RIESGOS'!$AF381),"")</f>
        <v/>
      </c>
      <c r="BT154" s="355" t="str">
        <f>IF(AND('MAPA DE RIESGOS'!$AP382="Muy Baja",'MAPA DE RIESGOS'!$AR382="Mayor"),CONCATENATE("R",'MAPA DE RIESGOS'!$H382,"C",'MAPA DE RIESGOS'!$AF382),"")</f>
        <v/>
      </c>
      <c r="BU154" s="355" t="str">
        <f>IF(AND('MAPA DE RIESGOS'!$AP383="Muy Baja",'MAPA DE RIESGOS'!$AR383="Mayor"),CONCATENATE("R",'MAPA DE RIESGOS'!$H383,"C",'MAPA DE RIESGOS'!$AF383),"")</f>
        <v/>
      </c>
      <c r="BV154" s="355" t="str">
        <f>IF(AND('MAPA DE RIESGOS'!$AP384="Muy Baja",'MAPA DE RIESGOS'!$AR384="Mayor"),CONCATENATE("R",'MAPA DE RIESGOS'!$H384,"C",'MAPA DE RIESGOS'!$AF384),"")</f>
        <v/>
      </c>
      <c r="BW154" s="355" t="str">
        <f>IF(AND('MAPA DE RIESGOS'!$AP385="Muy Baja",'MAPA DE RIESGOS'!$AR385="Mayor"),CONCATENATE("R",'MAPA DE RIESGOS'!$H385,"C",'MAPA DE RIESGOS'!$AF385),"")</f>
        <v/>
      </c>
      <c r="BX154" s="355" t="str">
        <f>IF(AND('MAPA DE RIESGOS'!$AP386="Muy Baja",'MAPA DE RIESGOS'!$AR386="Mayor"),CONCATENATE("R",'MAPA DE RIESGOS'!$H386,"C",'MAPA DE RIESGOS'!$AF386),"")</f>
        <v/>
      </c>
      <c r="BY154" s="355" t="str">
        <f>IF(AND('MAPA DE RIESGOS'!$AP387="Muy Baja",'MAPA DE RIESGOS'!$AR387="Mayor"),CONCATENATE("R",'MAPA DE RIESGOS'!$H387,"C",'MAPA DE RIESGOS'!$AF387),"")</f>
        <v/>
      </c>
      <c r="BZ154" s="355" t="str">
        <f>IF(AND('MAPA DE RIESGOS'!$AP388="Muy Baja",'MAPA DE RIESGOS'!$AR388="Mayor"),CONCATENATE("R",'MAPA DE RIESGOS'!$H388,"C",'MAPA DE RIESGOS'!$AF388),"")</f>
        <v/>
      </c>
      <c r="CA154" s="355" t="str">
        <f>IF(AND('MAPA DE RIESGOS'!$AP389="Muy Baja",'MAPA DE RIESGOS'!$AR389="Mayor"),CONCATENATE("R",'MAPA DE RIESGOS'!$H389,"C",'MAPA DE RIESGOS'!$AF389),"")</f>
        <v/>
      </c>
      <c r="CB154" s="355" t="str">
        <f>IF(AND('MAPA DE RIESGOS'!$AP390="Muy Baja",'MAPA DE RIESGOS'!$AR390="Mayor"),CONCATENATE("R",'MAPA DE RIESGOS'!$H390,"C",'MAPA DE RIESGOS'!$AF390),"")</f>
        <v/>
      </c>
      <c r="CC154" s="356" t="str">
        <f>IF(AND('MAPA DE RIESGOS'!$AP391="Muy Baja",'MAPA DE RIESGOS'!$AR391="Mayor"),CONCATENATE("R",'MAPA DE RIESGOS'!$H391,"C",'MAPA DE RIESGOS'!$AF391),"")</f>
        <v/>
      </c>
      <c r="CD154" s="357" t="str">
        <f>IF(AND('MAPA DE RIESGOS'!$AP374="Muy Baja",'MAPA DE RIESGOS'!$AR374="Catastrófico"),CONCATENATE("R",'MAPA DE RIESGOS'!$H374,"C",'MAPA DE RIESGOS'!$AF374),"")</f>
        <v/>
      </c>
      <c r="CE154" s="357" t="str">
        <f>IF(AND('MAPA DE RIESGOS'!$AP375="Muy Baja",'MAPA DE RIESGOS'!$AR375="Catastrófico"),CONCATENATE("R",'MAPA DE RIESGOS'!$H375,"C",'MAPA DE RIESGOS'!$AF375),"")</f>
        <v/>
      </c>
      <c r="CF154" s="357" t="str">
        <f>IF(AND('MAPA DE RIESGOS'!$AP376="Muy Baja",'MAPA DE RIESGOS'!$AR376="Catastrófico"),CONCATENATE("R",'MAPA DE RIESGOS'!$H376,"C",'MAPA DE RIESGOS'!$AF376),"")</f>
        <v/>
      </c>
      <c r="CG154" s="357" t="str">
        <f>IF(AND('MAPA DE RIESGOS'!$AP377="Muy Baja",'MAPA DE RIESGOS'!$AR377="Catastrófico"),CONCATENATE("R",'MAPA DE RIESGOS'!$H377,"C",'MAPA DE RIESGOS'!$AF377),"")</f>
        <v/>
      </c>
      <c r="CH154" s="357" t="str">
        <f>IF(AND('MAPA DE RIESGOS'!$AP378="Muy Baja",'MAPA DE RIESGOS'!$AR378="Catastrófico"),CONCATENATE("R",'MAPA DE RIESGOS'!$H378,"C",'MAPA DE RIESGOS'!$AF378),"")</f>
        <v/>
      </c>
      <c r="CI154" s="357" t="str">
        <f>IF(AND('MAPA DE RIESGOS'!$AP379="Muy Baja",'MAPA DE RIESGOS'!$AR379="Catastrófico"),CONCATENATE("R",'MAPA DE RIESGOS'!$H379,"C",'MAPA DE RIESGOS'!$AF379),"")</f>
        <v/>
      </c>
      <c r="CJ154" s="357" t="str">
        <f>IF(AND('MAPA DE RIESGOS'!$AP380="Muy Baja",'MAPA DE RIESGOS'!$AR380="Catastrófico"),CONCATENATE("R",'MAPA DE RIESGOS'!$H380,"C",'MAPA DE RIESGOS'!$AF380),"")</f>
        <v/>
      </c>
      <c r="CK154" s="357" t="str">
        <f>IF(AND('MAPA DE RIESGOS'!$AP381="Muy Baja",'MAPA DE RIESGOS'!$AR381="Catastrófico"),CONCATENATE("R",'MAPA DE RIESGOS'!$H381,"C",'MAPA DE RIESGOS'!$AF381),"")</f>
        <v/>
      </c>
      <c r="CL154" s="357" t="str">
        <f>IF(AND('MAPA DE RIESGOS'!$AP382="Muy Baja",'MAPA DE RIESGOS'!$AR382="Catastrófico"),CONCATENATE("R",'MAPA DE RIESGOS'!$H382,"C",'MAPA DE RIESGOS'!$AF382),"")</f>
        <v/>
      </c>
      <c r="CM154" s="357" t="str">
        <f>IF(AND('MAPA DE RIESGOS'!$AP383="Muy Baja",'MAPA DE RIESGOS'!$AR383="Catastrófico"),CONCATENATE("R",'MAPA DE RIESGOS'!$H383,"C",'MAPA DE RIESGOS'!$AF383),"")</f>
        <v/>
      </c>
      <c r="CN154" s="357" t="str">
        <f>IF(AND('MAPA DE RIESGOS'!$AP384="Muy Baja",'MAPA DE RIESGOS'!$AR384="Catastrófico"),CONCATENATE("R",'MAPA DE RIESGOS'!$H384,"C",'MAPA DE RIESGOS'!$AF384),"")</f>
        <v/>
      </c>
      <c r="CO154" s="357" t="str">
        <f>IF(AND('MAPA DE RIESGOS'!$AP385="Muy Baja",'MAPA DE RIESGOS'!$AR385="Catastrófico"),CONCATENATE("R",'MAPA DE RIESGOS'!$H385,"C",'MAPA DE RIESGOS'!$AF385),"")</f>
        <v/>
      </c>
      <c r="CP154" s="357" t="str">
        <f>IF(AND('MAPA DE RIESGOS'!$AP386="Muy Baja",'MAPA DE RIESGOS'!$AR386="Catastrófico"),CONCATENATE("R",'MAPA DE RIESGOS'!$H386,"C",'MAPA DE RIESGOS'!$AF386),"")</f>
        <v/>
      </c>
      <c r="CQ154" s="357" t="str">
        <f>IF(AND('MAPA DE RIESGOS'!$AP387="Muy Baja",'MAPA DE RIESGOS'!$AR387="Catastrófico"),CONCATENATE("R",'MAPA DE RIESGOS'!$H387,"C",'MAPA DE RIESGOS'!$AF387),"")</f>
        <v/>
      </c>
      <c r="CR154" s="357" t="str">
        <f>IF(AND('MAPA DE RIESGOS'!$AP388="Muy Baja",'MAPA DE RIESGOS'!$AR388="Catastrófico"),CONCATENATE("R",'MAPA DE RIESGOS'!$H388,"C",'MAPA DE RIESGOS'!$AF388),"")</f>
        <v/>
      </c>
      <c r="CS154" s="357" t="str">
        <f>IF(AND('MAPA DE RIESGOS'!$AP389="Muy Baja",'MAPA DE RIESGOS'!$AR389="Catastrófico"),CONCATENATE("R",'MAPA DE RIESGOS'!$H389,"C",'MAPA DE RIESGOS'!$AF389),"")</f>
        <v/>
      </c>
      <c r="CT154" s="357" t="str">
        <f>IF(AND('MAPA DE RIESGOS'!$AP390="Muy Baja",'MAPA DE RIESGOS'!$AR390="Catastrófico"),CONCATENATE("R",'MAPA DE RIESGOS'!$H390,"C",'MAPA DE RIESGOS'!$AF390),"")</f>
        <v/>
      </c>
      <c r="CU154" s="358" t="str">
        <f>IF(AND('MAPA DE RIESGOS'!$AP391="Muy Baja",'MAPA DE RIESGOS'!$AR391="Catastrófico"),CONCATENATE("R",'MAPA DE RIESGOS'!$H391,"C",'MAPA DE RIESGOS'!$AF391),"")</f>
        <v/>
      </c>
      <c r="CV154" s="67"/>
    </row>
    <row r="155" spans="2:100" ht="32.5" customHeight="1">
      <c r="B155" s="893"/>
      <c r="C155" s="893"/>
      <c r="D155" s="894"/>
      <c r="E155" s="882"/>
      <c r="F155" s="883"/>
      <c r="G155" s="883"/>
      <c r="H155" s="883"/>
      <c r="I155" s="883"/>
      <c r="J155" s="376" t="str">
        <f>IF(AND('MAPA DE RIESGOS'!$AP392="Muy Baja",'MAPA DE RIESGOS'!$AR392="Leve"),CONCATENATE("R",'MAPA DE RIESGOS'!$H392,"C",'MAPA DE RIESGOS'!$AF392),"")</f>
        <v/>
      </c>
      <c r="K155" s="377" t="str">
        <f>IF(AND('MAPA DE RIESGOS'!$AP393="Muy Baja",'MAPA DE RIESGOS'!$AR393="Leve"),CONCATENATE("R",'MAPA DE RIESGOS'!$H393,"C",'MAPA DE RIESGOS'!$AF393),"")</f>
        <v/>
      </c>
      <c r="L155" s="377" t="str">
        <f>IF(AND('MAPA DE RIESGOS'!$AP394="Muy Baja",'MAPA DE RIESGOS'!$AR394="Leve"),CONCATENATE("R",'MAPA DE RIESGOS'!$H394,"C",'MAPA DE RIESGOS'!$AF394),"")</f>
        <v/>
      </c>
      <c r="M155" s="377" t="str">
        <f>IF(AND('MAPA DE RIESGOS'!$AP395="Muy Baja",'MAPA DE RIESGOS'!$AR395="Leve"),CONCATENATE("R",'MAPA DE RIESGOS'!$H395,"C",'MAPA DE RIESGOS'!$AF395),"")</f>
        <v/>
      </c>
      <c r="N155" s="377" t="str">
        <f>IF(AND('MAPA DE RIESGOS'!$AP396="Muy Baja",'MAPA DE RIESGOS'!$AR396="Leve"),CONCATENATE("R",'MAPA DE RIESGOS'!$H396,"C",'MAPA DE RIESGOS'!$AF396),"")</f>
        <v/>
      </c>
      <c r="O155" s="377" t="str">
        <f>IF(AND('MAPA DE RIESGOS'!$AP397="Muy Baja",'MAPA DE RIESGOS'!$AR397="Leve"),CONCATENATE("R",'MAPA DE RIESGOS'!$H397,"C",'MAPA DE RIESGOS'!$AF397),"")</f>
        <v/>
      </c>
      <c r="P155" s="377" t="str">
        <f>IF(AND('MAPA DE RIESGOS'!$AP398="Muy Baja",'MAPA DE RIESGOS'!$AR398="Leve"),CONCATENATE("R",'MAPA DE RIESGOS'!$H398,"C",'MAPA DE RIESGOS'!$AF398),"")</f>
        <v/>
      </c>
      <c r="Q155" s="377" t="str">
        <f>IF(AND('MAPA DE RIESGOS'!$AP399="Muy Baja",'MAPA DE RIESGOS'!$AR399="Leve"),CONCATENATE("R",'MAPA DE RIESGOS'!$H399,"C",'MAPA DE RIESGOS'!$AF399),"")</f>
        <v/>
      </c>
      <c r="R155" s="377" t="str">
        <f>IF(AND('MAPA DE RIESGOS'!$AP400="Muy Baja",'MAPA DE RIESGOS'!$AR400="Leve"),CONCATENATE("R",'MAPA DE RIESGOS'!$H400,"C",'MAPA DE RIESGOS'!$AF400),"")</f>
        <v/>
      </c>
      <c r="S155" s="377" t="str">
        <f>IF(AND('MAPA DE RIESGOS'!$AP401="Muy Baja",'MAPA DE RIESGOS'!$AR401="Leve"),CONCATENATE("R",'MAPA DE RIESGOS'!$H401,"C",'MAPA DE RIESGOS'!$AF401),"")</f>
        <v/>
      </c>
      <c r="T155" s="377" t="str">
        <f>IF(AND('MAPA DE RIESGOS'!$AP402="Muy Baja",'MAPA DE RIESGOS'!$AR402="Leve"),CONCATENATE("R",'MAPA DE RIESGOS'!$H402,"C",'MAPA DE RIESGOS'!$AF402),"")</f>
        <v/>
      </c>
      <c r="U155" s="377" t="str">
        <f>IF(AND('MAPA DE RIESGOS'!$AP403="Muy Baja",'MAPA DE RIESGOS'!$AR403="Leve"),CONCATENATE("R",'MAPA DE RIESGOS'!$H403,"C",'MAPA DE RIESGOS'!$AF403),"")</f>
        <v/>
      </c>
      <c r="V155" s="377" t="str">
        <f>IF(AND('MAPA DE RIESGOS'!$AP404="Muy Baja",'MAPA DE RIESGOS'!$AR404="Leve"),CONCATENATE("R",'MAPA DE RIESGOS'!$H404,"C",'MAPA DE RIESGOS'!$AF404),"")</f>
        <v/>
      </c>
      <c r="W155" s="377" t="str">
        <f>IF(AND('MAPA DE RIESGOS'!$AP405="Muy Baja",'MAPA DE RIESGOS'!$AR405="Leve"),CONCATENATE("R",'MAPA DE RIESGOS'!$H405,"C",'MAPA DE RIESGOS'!$AF405),"")</f>
        <v/>
      </c>
      <c r="X155" s="377" t="str">
        <f>IF(AND('MAPA DE RIESGOS'!$AP406="Muy Baja",'MAPA DE RIESGOS'!$AR406="Leve"),CONCATENATE("R",'MAPA DE RIESGOS'!$H406,"C",'MAPA DE RIESGOS'!$AF406),"")</f>
        <v/>
      </c>
      <c r="Y155" s="377" t="str">
        <f>IF(AND('MAPA DE RIESGOS'!$AP407="Muy Baja",'MAPA DE RIESGOS'!$AR407="Leve"),CONCATENATE("R",'MAPA DE RIESGOS'!$H407,"C",'MAPA DE RIESGOS'!$AF407),"")</f>
        <v/>
      </c>
      <c r="Z155" s="377" t="str">
        <f>IF(AND('MAPA DE RIESGOS'!$AP408="Muy Baja",'MAPA DE RIESGOS'!$AR408="Leve"),CONCATENATE("R",'MAPA DE RIESGOS'!$H408,"C",'MAPA DE RIESGOS'!$AF408),"")</f>
        <v/>
      </c>
      <c r="AA155" s="378" t="str">
        <f>IF(AND('MAPA DE RIESGOS'!$AP409="Muy Baja",'MAPA DE RIESGOS'!$AR409="Leve"),CONCATENATE("R",'MAPA DE RIESGOS'!$H409,"C",'MAPA DE RIESGOS'!$AF409),"")</f>
        <v/>
      </c>
      <c r="AB155" s="376" t="str">
        <f>IF(AND('MAPA DE RIESGOS'!$AP392="Muy Baja",'MAPA DE RIESGOS'!$AR392="Menor"),CONCATENATE("R",'MAPA DE RIESGOS'!$H392,"C",'MAPA DE RIESGOS'!$AF392),"")</f>
        <v/>
      </c>
      <c r="AC155" s="377" t="str">
        <f>IF(AND('MAPA DE RIESGOS'!$AP393="Muy Baja",'MAPA DE RIESGOS'!$AR393="Menor"),CONCATENATE("R",'MAPA DE RIESGOS'!$H393,"C",'MAPA DE RIESGOS'!$AF393),"")</f>
        <v/>
      </c>
      <c r="AD155" s="377" t="str">
        <f>IF(AND('MAPA DE RIESGOS'!$AP394="Muy Baja",'MAPA DE RIESGOS'!$AR394="Menor"),CONCATENATE("R",'MAPA DE RIESGOS'!$H394,"C",'MAPA DE RIESGOS'!$AF394),"")</f>
        <v/>
      </c>
      <c r="AE155" s="377" t="str">
        <f>IF(AND('MAPA DE RIESGOS'!$AP395="Muy Baja",'MAPA DE RIESGOS'!$AR395="Menor"),CONCATENATE("R",'MAPA DE RIESGOS'!$H395,"C",'MAPA DE RIESGOS'!$AF395),"")</f>
        <v/>
      </c>
      <c r="AF155" s="377" t="str">
        <f>IF(AND('MAPA DE RIESGOS'!$AP396="Muy Baja",'MAPA DE RIESGOS'!$AR396="Menor"),CONCATENATE("R",'MAPA DE RIESGOS'!$H396,"C",'MAPA DE RIESGOS'!$AF396),"")</f>
        <v/>
      </c>
      <c r="AG155" s="377" t="str">
        <f>IF(AND('MAPA DE RIESGOS'!$AP397="Muy Baja",'MAPA DE RIESGOS'!$AR397="Menor"),CONCATENATE("R",'MAPA DE RIESGOS'!$H397,"C",'MAPA DE RIESGOS'!$AF397),"")</f>
        <v/>
      </c>
      <c r="AH155" s="377" t="str">
        <f>IF(AND('MAPA DE RIESGOS'!$AP398="Muy Baja",'MAPA DE RIESGOS'!$AR398="Menor"),CONCATENATE("R",'MAPA DE RIESGOS'!$H398,"C",'MAPA DE RIESGOS'!$AF398),"")</f>
        <v/>
      </c>
      <c r="AI155" s="377" t="str">
        <f>IF(AND('MAPA DE RIESGOS'!$AP399="Muy Baja",'MAPA DE RIESGOS'!$AR399="Menor"),CONCATENATE("R",'MAPA DE RIESGOS'!$H399,"C",'MAPA DE RIESGOS'!$AF399),"")</f>
        <v/>
      </c>
      <c r="AJ155" s="377" t="str">
        <f>IF(AND('MAPA DE RIESGOS'!$AP400="Muy Baja",'MAPA DE RIESGOS'!$AR400="Menor"),CONCATENATE("R",'MAPA DE RIESGOS'!$H400,"C",'MAPA DE RIESGOS'!$AF400),"")</f>
        <v/>
      </c>
      <c r="AK155" s="377" t="str">
        <f>IF(AND('MAPA DE RIESGOS'!$AP401="Muy Baja",'MAPA DE RIESGOS'!$AR401="Menor"),CONCATENATE("R",'MAPA DE RIESGOS'!$H401,"C",'MAPA DE RIESGOS'!$AF401),"")</f>
        <v/>
      </c>
      <c r="AL155" s="377" t="str">
        <f>IF(AND('MAPA DE RIESGOS'!$AP402="Muy Baja",'MAPA DE RIESGOS'!$AR402="Menor"),CONCATENATE("R",'MAPA DE RIESGOS'!$H402,"C",'MAPA DE RIESGOS'!$AF402),"")</f>
        <v/>
      </c>
      <c r="AM155" s="377" t="str">
        <f>IF(AND('MAPA DE RIESGOS'!$AP403="Muy Baja",'MAPA DE RIESGOS'!$AR403="Menor"),CONCATENATE("R",'MAPA DE RIESGOS'!$H403,"C",'MAPA DE RIESGOS'!$AF403),"")</f>
        <v/>
      </c>
      <c r="AN155" s="377" t="str">
        <f>IF(AND('MAPA DE RIESGOS'!$AP404="Muy Baja",'MAPA DE RIESGOS'!$AR404="Menor"),CONCATENATE("R",'MAPA DE RIESGOS'!$H404,"C",'MAPA DE RIESGOS'!$AF404),"")</f>
        <v/>
      </c>
      <c r="AO155" s="377" t="str">
        <f>IF(AND('MAPA DE RIESGOS'!$AP405="Muy Baja",'MAPA DE RIESGOS'!$AR405="Menor"),CONCATENATE("R",'MAPA DE RIESGOS'!$H405,"C",'MAPA DE RIESGOS'!$AF405),"")</f>
        <v/>
      </c>
      <c r="AP155" s="377" t="str">
        <f>IF(AND('MAPA DE RIESGOS'!$AP406="Muy Baja",'MAPA DE RIESGOS'!$AR406="Menor"),CONCATENATE("R",'MAPA DE RIESGOS'!$H406,"C",'MAPA DE RIESGOS'!$AF406),"")</f>
        <v/>
      </c>
      <c r="AQ155" s="377" t="str">
        <f>IF(AND('MAPA DE RIESGOS'!$AP407="Muy Baja",'MAPA DE RIESGOS'!$AR407="Menor"),CONCATENATE("R",'MAPA DE RIESGOS'!$H407,"C",'MAPA DE RIESGOS'!$AF407),"")</f>
        <v/>
      </c>
      <c r="AR155" s="377" t="str">
        <f>IF(AND('MAPA DE RIESGOS'!$AP408="Muy Baja",'MAPA DE RIESGOS'!$AR408="Menor"),CONCATENATE("R",'MAPA DE RIESGOS'!$H408,"C",'MAPA DE RIESGOS'!$AF408),"")</f>
        <v/>
      </c>
      <c r="AS155" s="378" t="str">
        <f>IF(AND('MAPA DE RIESGOS'!$AP409="Muy Baja",'MAPA DE RIESGOS'!$AR409="Menor"),CONCATENATE("R",'MAPA DE RIESGOS'!$H409,"C",'MAPA DE RIESGOS'!$AF409),"")</f>
        <v/>
      </c>
      <c r="AT155" s="367" t="str">
        <f>IF(AND('MAPA DE RIESGOS'!$AP392="Muy Baja",'MAPA DE RIESGOS'!$AR392="Moderado"),CONCATENATE("R",'MAPA DE RIESGOS'!$H392,"C",'MAPA DE RIESGOS'!$AF392),"")</f>
        <v/>
      </c>
      <c r="AU155" s="368" t="str">
        <f>IF(AND('MAPA DE RIESGOS'!$AP393="Muy Baja",'MAPA DE RIESGOS'!$AR393="Moderado"),CONCATENATE("R",'MAPA DE RIESGOS'!$H393,"C",'MAPA DE RIESGOS'!$AF393),"")</f>
        <v/>
      </c>
      <c r="AV155" s="368" t="str">
        <f>IF(AND('MAPA DE RIESGOS'!$AP394="Muy Baja",'MAPA DE RIESGOS'!$AR394="Moderado"),CONCATENATE("R",'MAPA DE RIESGOS'!$H394,"C",'MAPA DE RIESGOS'!$AF394),"")</f>
        <v/>
      </c>
      <c r="AW155" s="368" t="str">
        <f>IF(AND('MAPA DE RIESGOS'!$AP395="Muy Baja",'MAPA DE RIESGOS'!$AR395="Moderado"),CONCATENATE("R",'MAPA DE RIESGOS'!$H395,"C",'MAPA DE RIESGOS'!$AF395),"")</f>
        <v/>
      </c>
      <c r="AX155" s="368" t="str">
        <f>IF(AND('MAPA DE RIESGOS'!$AP396="Muy Baja",'MAPA DE RIESGOS'!$AR396="Moderado"),CONCATENATE("R",'MAPA DE RIESGOS'!$H396,"C",'MAPA DE RIESGOS'!$AF396),"")</f>
        <v/>
      </c>
      <c r="AY155" s="368" t="str">
        <f>IF(AND('MAPA DE RIESGOS'!$AP397="Muy Baja",'MAPA DE RIESGOS'!$AR397="Moderado"),CONCATENATE("R",'MAPA DE RIESGOS'!$H397,"C",'MAPA DE RIESGOS'!$AF397),"")</f>
        <v/>
      </c>
      <c r="AZ155" s="368" t="str">
        <f>IF(AND('MAPA DE RIESGOS'!$AP398="Muy Baja",'MAPA DE RIESGOS'!$AR398="Moderado"),CONCATENATE("R",'MAPA DE RIESGOS'!$H398,"C",'MAPA DE RIESGOS'!$AF398),"")</f>
        <v/>
      </c>
      <c r="BA155" s="368" t="str">
        <f>IF(AND('MAPA DE RIESGOS'!$AP399="Muy Baja",'MAPA DE RIESGOS'!$AR399="Moderado"),CONCATENATE("R",'MAPA DE RIESGOS'!$H399,"C",'MAPA DE RIESGOS'!$AF399),"")</f>
        <v/>
      </c>
      <c r="BB155" s="368" t="str">
        <f>IF(AND('MAPA DE RIESGOS'!$AP400="Muy Baja",'MAPA DE RIESGOS'!$AR400="Moderado"),CONCATENATE("R",'MAPA DE RIESGOS'!$H400,"C",'MAPA DE RIESGOS'!$AF400),"")</f>
        <v/>
      </c>
      <c r="BC155" s="368" t="str">
        <f>IF(AND('MAPA DE RIESGOS'!$AP401="Muy Baja",'MAPA DE RIESGOS'!$AR401="Moderado"),CONCATENATE("R",'MAPA DE RIESGOS'!$H401,"C",'MAPA DE RIESGOS'!$AF401),"")</f>
        <v/>
      </c>
      <c r="BD155" s="368" t="str">
        <f>IF(AND('MAPA DE RIESGOS'!$AP402="Muy Baja",'MAPA DE RIESGOS'!$AR402="Moderado"),CONCATENATE("R",'MAPA DE RIESGOS'!$H402,"C",'MAPA DE RIESGOS'!$AF402),"")</f>
        <v>R65C3</v>
      </c>
      <c r="BE155" s="368" t="str">
        <f>IF(AND('MAPA DE RIESGOS'!$AP403="Muy Baja",'MAPA DE RIESGOS'!$AR403="Moderado"),CONCATENATE("R",'MAPA DE RIESGOS'!$H403,"C",'MAPA DE RIESGOS'!$AF403),"")</f>
        <v/>
      </c>
      <c r="BF155" s="368" t="str">
        <f>IF(AND('MAPA DE RIESGOS'!$AP404="Muy Baja",'MAPA DE RIESGOS'!$AR404="Moderado"),CONCATENATE("R",'MAPA DE RIESGOS'!$H404,"C",'MAPA DE RIESGOS'!$AF404),"")</f>
        <v/>
      </c>
      <c r="BG155" s="368" t="str">
        <f>IF(AND('MAPA DE RIESGOS'!$AP405="Muy Baja",'MAPA DE RIESGOS'!$AR405="Moderado"),CONCATENATE("R",'MAPA DE RIESGOS'!$H405,"C",'MAPA DE RIESGOS'!$AF405),"")</f>
        <v/>
      </c>
      <c r="BH155" s="368" t="str">
        <f>IF(AND('MAPA DE RIESGOS'!$AP406="Muy Baja",'MAPA DE RIESGOS'!$AR406="Moderado"),CONCATENATE("R",'MAPA DE RIESGOS'!$H406,"C",'MAPA DE RIESGOS'!$AF406),"")</f>
        <v/>
      </c>
      <c r="BI155" s="368" t="str">
        <f>IF(AND('MAPA DE RIESGOS'!$AP407="Muy Baja",'MAPA DE RIESGOS'!$AR407="Moderado"),CONCATENATE("R",'MAPA DE RIESGOS'!$H407,"C",'MAPA DE RIESGOS'!$AF407),"")</f>
        <v/>
      </c>
      <c r="BJ155" s="368" t="str">
        <f>IF(AND('MAPA DE RIESGOS'!$AP408="Muy Baja",'MAPA DE RIESGOS'!$AR408="Moderado"),CONCATENATE("R",'MAPA DE RIESGOS'!$H408,"C",'MAPA DE RIESGOS'!$AF408),"")</f>
        <v/>
      </c>
      <c r="BK155" s="369" t="str">
        <f>IF(AND('MAPA DE RIESGOS'!$AP409="Muy Baja",'MAPA DE RIESGOS'!$AR409="Moderado"),CONCATENATE("R",'MAPA DE RIESGOS'!$H409,"C",'MAPA DE RIESGOS'!$AF409),"")</f>
        <v/>
      </c>
      <c r="BL155" s="355" t="str">
        <f>IF(AND('MAPA DE RIESGOS'!$AP392="Muy Baja",'MAPA DE RIESGOS'!$AR392="Mayor"),CONCATENATE("R",'MAPA DE RIESGOS'!$H392,"C",'MAPA DE RIESGOS'!$AF392),"")</f>
        <v/>
      </c>
      <c r="BM155" s="355" t="str">
        <f>IF(AND('MAPA DE RIESGOS'!$AP393="Muy Baja",'MAPA DE RIESGOS'!$AR393="Mayor"),CONCATENATE("R",'MAPA DE RIESGOS'!$H393,"C",'MAPA DE RIESGOS'!$AF393),"")</f>
        <v/>
      </c>
      <c r="BN155" s="355" t="str">
        <f>IF(AND('MAPA DE RIESGOS'!$AP394="Muy Baja",'MAPA DE RIESGOS'!$AR394="Mayor"),CONCATENATE("R",'MAPA DE RIESGOS'!$H394,"C",'MAPA DE RIESGOS'!$AF394),"")</f>
        <v/>
      </c>
      <c r="BO155" s="355" t="str">
        <f>IF(AND('MAPA DE RIESGOS'!$AP395="Muy Baja",'MAPA DE RIESGOS'!$AR395="Mayor"),CONCATENATE("R",'MAPA DE RIESGOS'!$H395,"C",'MAPA DE RIESGOS'!$AF395),"")</f>
        <v/>
      </c>
      <c r="BP155" s="355" t="str">
        <f>IF(AND('MAPA DE RIESGOS'!$AP396="Muy Baja",'MAPA DE RIESGOS'!$AR396="Mayor"),CONCATENATE("R",'MAPA DE RIESGOS'!$H396,"C",'MAPA DE RIESGOS'!$AF396),"")</f>
        <v/>
      </c>
      <c r="BQ155" s="355" t="str">
        <f>IF(AND('MAPA DE RIESGOS'!$AP397="Muy Baja",'MAPA DE RIESGOS'!$AR397="Mayor"),CONCATENATE("R",'MAPA DE RIESGOS'!$H397,"C",'MAPA DE RIESGOS'!$AF397),"")</f>
        <v/>
      </c>
      <c r="BR155" s="355" t="str">
        <f>IF(AND('MAPA DE RIESGOS'!$AP398="Muy Baja",'MAPA DE RIESGOS'!$AR398="Mayor"),CONCATENATE("R",'MAPA DE RIESGOS'!$H398,"C",'MAPA DE RIESGOS'!$AF398),"")</f>
        <v/>
      </c>
      <c r="BS155" s="355" t="str">
        <f>IF(AND('MAPA DE RIESGOS'!$AP399="Muy Baja",'MAPA DE RIESGOS'!$AR399="Mayor"),CONCATENATE("R",'MAPA DE RIESGOS'!$H399,"C",'MAPA DE RIESGOS'!$AF399),"")</f>
        <v/>
      </c>
      <c r="BT155" s="355" t="str">
        <f>IF(AND('MAPA DE RIESGOS'!$AP400="Muy Baja",'MAPA DE RIESGOS'!$AR400="Mayor"),CONCATENATE("R",'MAPA DE RIESGOS'!$H400,"C",'MAPA DE RIESGOS'!$AF400),"")</f>
        <v/>
      </c>
      <c r="BU155" s="355" t="str">
        <f>IF(AND('MAPA DE RIESGOS'!$AP401="Muy Baja",'MAPA DE RIESGOS'!$AR401="Mayor"),CONCATENATE("R",'MAPA DE RIESGOS'!$H401,"C",'MAPA DE RIESGOS'!$AF401),"")</f>
        <v/>
      </c>
      <c r="BV155" s="355" t="str">
        <f>IF(AND('MAPA DE RIESGOS'!$AP402="Muy Baja",'MAPA DE RIESGOS'!$AR402="Mayor"),CONCATENATE("R",'MAPA DE RIESGOS'!$H402,"C",'MAPA DE RIESGOS'!$AF402),"")</f>
        <v/>
      </c>
      <c r="BW155" s="355" t="str">
        <f>IF(AND('MAPA DE RIESGOS'!$AP403="Muy Baja",'MAPA DE RIESGOS'!$AR403="Mayor"),CONCATENATE("R",'MAPA DE RIESGOS'!$H403,"C",'MAPA DE RIESGOS'!$AF403),"")</f>
        <v/>
      </c>
      <c r="BX155" s="355" t="str">
        <f>IF(AND('MAPA DE RIESGOS'!$AP404="Muy Baja",'MAPA DE RIESGOS'!$AR404="Mayor"),CONCATENATE("R",'MAPA DE RIESGOS'!$H404,"C",'MAPA DE RIESGOS'!$AF404),"")</f>
        <v/>
      </c>
      <c r="BY155" s="355" t="str">
        <f>IF(AND('MAPA DE RIESGOS'!$AP405="Muy Baja",'MAPA DE RIESGOS'!$AR405="Mayor"),CONCATENATE("R",'MAPA DE RIESGOS'!$H405,"C",'MAPA DE RIESGOS'!$AF405),"")</f>
        <v/>
      </c>
      <c r="BZ155" s="355" t="str">
        <f>IF(AND('MAPA DE RIESGOS'!$AP406="Muy Baja",'MAPA DE RIESGOS'!$AR406="Mayor"),CONCATENATE("R",'MAPA DE RIESGOS'!$H406,"C",'MAPA DE RIESGOS'!$AF406),"")</f>
        <v/>
      </c>
      <c r="CA155" s="355" t="str">
        <f>IF(AND('MAPA DE RIESGOS'!$AP407="Muy Baja",'MAPA DE RIESGOS'!$AR407="Mayor"),CONCATENATE("R",'MAPA DE RIESGOS'!$H407,"C",'MAPA DE RIESGOS'!$AF407),"")</f>
        <v/>
      </c>
      <c r="CB155" s="355" t="str">
        <f>IF(AND('MAPA DE RIESGOS'!$AP408="Muy Baja",'MAPA DE RIESGOS'!$AR408="Mayor"),CONCATENATE("R",'MAPA DE RIESGOS'!$H408,"C",'MAPA DE RIESGOS'!$AF408),"")</f>
        <v/>
      </c>
      <c r="CC155" s="356" t="str">
        <f>IF(AND('MAPA DE RIESGOS'!$AP409="Muy Baja",'MAPA DE RIESGOS'!$AR409="Mayor"),CONCATENATE("R",'MAPA DE RIESGOS'!$H409,"C",'MAPA DE RIESGOS'!$AF409),"")</f>
        <v/>
      </c>
      <c r="CD155" s="357" t="str">
        <f>IF(AND('MAPA DE RIESGOS'!$AP392="Muy Baja",'MAPA DE RIESGOS'!$AR392="Catastrófico"),CONCATENATE("R",'MAPA DE RIESGOS'!$H392,"C",'MAPA DE RIESGOS'!$AF392),"")</f>
        <v/>
      </c>
      <c r="CE155" s="357" t="str">
        <f>IF(AND('MAPA DE RIESGOS'!$AP393="Muy Baja",'MAPA DE RIESGOS'!$AR393="Catastrófico"),CONCATENATE("R",'MAPA DE RIESGOS'!$H393,"C",'MAPA DE RIESGOS'!$AF393),"")</f>
        <v/>
      </c>
      <c r="CF155" s="357" t="str">
        <f>IF(AND('MAPA DE RIESGOS'!$AP394="Muy Baja",'MAPA DE RIESGOS'!$AR394="Catastrófico"),CONCATENATE("R",'MAPA DE RIESGOS'!$H394,"C",'MAPA DE RIESGOS'!$AF394),"")</f>
        <v/>
      </c>
      <c r="CG155" s="357" t="str">
        <f>IF(AND('MAPA DE RIESGOS'!$AP395="Muy Baja",'MAPA DE RIESGOS'!$AR395="Catastrófico"),CONCATENATE("R",'MAPA DE RIESGOS'!$H395,"C",'MAPA DE RIESGOS'!$AF395),"")</f>
        <v/>
      </c>
      <c r="CH155" s="357" t="str">
        <f>IF(AND('MAPA DE RIESGOS'!$AP396="Muy Baja",'MAPA DE RIESGOS'!$AR396="Catastrófico"),CONCATENATE("R",'MAPA DE RIESGOS'!$H396,"C",'MAPA DE RIESGOS'!$AF396),"")</f>
        <v/>
      </c>
      <c r="CI155" s="357" t="str">
        <f>IF(AND('MAPA DE RIESGOS'!$AP397="Muy Baja",'MAPA DE RIESGOS'!$AR397="Catastrófico"),CONCATENATE("R",'MAPA DE RIESGOS'!$H397,"C",'MAPA DE RIESGOS'!$AF397),"")</f>
        <v/>
      </c>
      <c r="CJ155" s="357" t="str">
        <f>IF(AND('MAPA DE RIESGOS'!$AP398="Muy Baja",'MAPA DE RIESGOS'!$AR398="Catastrófico"),CONCATENATE("R",'MAPA DE RIESGOS'!$H398,"C",'MAPA DE RIESGOS'!$AF398),"")</f>
        <v/>
      </c>
      <c r="CK155" s="357" t="str">
        <f>IF(AND('MAPA DE RIESGOS'!$AP399="Muy Baja",'MAPA DE RIESGOS'!$AR399="Catastrófico"),CONCATENATE("R",'MAPA DE RIESGOS'!$H399,"C",'MAPA DE RIESGOS'!$AF399),"")</f>
        <v/>
      </c>
      <c r="CL155" s="357" t="str">
        <f>IF(AND('MAPA DE RIESGOS'!$AP400="Muy Baja",'MAPA DE RIESGOS'!$AR400="Catastrófico"),CONCATENATE("R",'MAPA DE RIESGOS'!$H400,"C",'MAPA DE RIESGOS'!$AF400),"")</f>
        <v/>
      </c>
      <c r="CM155" s="357" t="str">
        <f>IF(AND('MAPA DE RIESGOS'!$AP401="Muy Baja",'MAPA DE RIESGOS'!$AR401="Catastrófico"),CONCATENATE("R",'MAPA DE RIESGOS'!$H401,"C",'MAPA DE RIESGOS'!$AF401),"")</f>
        <v/>
      </c>
      <c r="CN155" s="357" t="str">
        <f>IF(AND('MAPA DE RIESGOS'!$AP402="Muy Baja",'MAPA DE RIESGOS'!$AR402="Catastrófico"),CONCATENATE("R",'MAPA DE RIESGOS'!$H402,"C",'MAPA DE RIESGOS'!$AF402),"")</f>
        <v/>
      </c>
      <c r="CO155" s="357" t="str">
        <f>IF(AND('MAPA DE RIESGOS'!$AP403="Muy Baja",'MAPA DE RIESGOS'!$AR403="Catastrófico"),CONCATENATE("R",'MAPA DE RIESGOS'!$H403,"C",'MAPA DE RIESGOS'!$AF403),"")</f>
        <v/>
      </c>
      <c r="CP155" s="357" t="str">
        <f>IF(AND('MAPA DE RIESGOS'!$AP404="Muy Baja",'MAPA DE RIESGOS'!$AR404="Catastrófico"),CONCATENATE("R",'MAPA DE RIESGOS'!$H404,"C",'MAPA DE RIESGOS'!$AF404),"")</f>
        <v/>
      </c>
      <c r="CQ155" s="357" t="str">
        <f>IF(AND('MAPA DE RIESGOS'!$AP405="Muy Baja",'MAPA DE RIESGOS'!$AR405="Catastrófico"),CONCATENATE("R",'MAPA DE RIESGOS'!$H405,"C",'MAPA DE RIESGOS'!$AF405),"")</f>
        <v/>
      </c>
      <c r="CR155" s="357" t="str">
        <f>IF(AND('MAPA DE RIESGOS'!$AP406="Muy Baja",'MAPA DE RIESGOS'!$AR406="Catastrófico"),CONCATENATE("R",'MAPA DE RIESGOS'!$H406,"C",'MAPA DE RIESGOS'!$AF406),"")</f>
        <v/>
      </c>
      <c r="CS155" s="357" t="str">
        <f>IF(AND('MAPA DE RIESGOS'!$AP407="Muy Baja",'MAPA DE RIESGOS'!$AR407="Catastrófico"),CONCATENATE("R",'MAPA DE RIESGOS'!$H407,"C",'MAPA DE RIESGOS'!$AF407),"")</f>
        <v/>
      </c>
      <c r="CT155" s="357" t="str">
        <f>IF(AND('MAPA DE RIESGOS'!$AP408="Muy Baja",'MAPA DE RIESGOS'!$AR408="Catastrófico"),CONCATENATE("R",'MAPA DE RIESGOS'!$H408,"C",'MAPA DE RIESGOS'!$AF408),"")</f>
        <v/>
      </c>
      <c r="CU155" s="358" t="str">
        <f>IF(AND('MAPA DE RIESGOS'!$AP409="Muy Baja",'MAPA DE RIESGOS'!$AR409="Catastrófico"),CONCATENATE("R",'MAPA DE RIESGOS'!$H409,"C",'MAPA DE RIESGOS'!$AF409),"")</f>
        <v/>
      </c>
      <c r="CV155" s="67"/>
    </row>
    <row r="156" spans="2:100" ht="32.5" customHeight="1">
      <c r="B156" s="893"/>
      <c r="C156" s="893"/>
      <c r="D156" s="894"/>
      <c r="E156" s="882"/>
      <c r="F156" s="883"/>
      <c r="G156" s="883"/>
      <c r="H156" s="883"/>
      <c r="I156" s="883"/>
      <c r="J156" s="376" t="str">
        <f>IF(AND('MAPA DE RIESGOS'!$AP410="Muy Baja",'MAPA DE RIESGOS'!$AR410="Leve"),CONCATENATE("R",'MAPA DE RIESGOS'!$H410,"C",'MAPA DE RIESGOS'!$AF410),"")</f>
        <v/>
      </c>
      <c r="K156" s="377" t="str">
        <f>IF(AND('MAPA DE RIESGOS'!$AP411="Muy Baja",'MAPA DE RIESGOS'!$AR411="Leve"),CONCATENATE("R",'MAPA DE RIESGOS'!$H411,"C",'MAPA DE RIESGOS'!$AF411),"")</f>
        <v/>
      </c>
      <c r="L156" s="377" t="str">
        <f>IF(AND('MAPA DE RIESGOS'!$AP412="Muy Baja",'MAPA DE RIESGOS'!$AR412="Leve"),CONCATENATE("R",'MAPA DE RIESGOS'!$H412,"C",'MAPA DE RIESGOS'!$AF412),"")</f>
        <v/>
      </c>
      <c r="M156" s="377" t="str">
        <f>IF(AND('MAPA DE RIESGOS'!$AP413="Muy Baja",'MAPA DE RIESGOS'!$AR413="Leve"),CONCATENATE("R",'MAPA DE RIESGOS'!$H413,"C",'MAPA DE RIESGOS'!$AF413),"")</f>
        <v/>
      </c>
      <c r="N156" s="377" t="str">
        <f>IF(AND('MAPA DE RIESGOS'!$AP414="Muy Baja",'MAPA DE RIESGOS'!$AR414="Leve"),CONCATENATE("R",'MAPA DE RIESGOS'!$H414,"C",'MAPA DE RIESGOS'!$AF414),"")</f>
        <v/>
      </c>
      <c r="O156" s="377" t="str">
        <f>IF(AND('MAPA DE RIESGOS'!$AP415="Muy Baja",'MAPA DE RIESGOS'!$AR415="Leve"),CONCATENATE("R",'MAPA DE RIESGOS'!$H415,"C",'MAPA DE RIESGOS'!$AF415),"")</f>
        <v/>
      </c>
      <c r="P156" s="377" t="str">
        <f>IF(AND('MAPA DE RIESGOS'!$AP416="Muy Baja",'MAPA DE RIESGOS'!$AR416="Leve"),CONCATENATE("R",'MAPA DE RIESGOS'!$H416,"C",'MAPA DE RIESGOS'!$AF416),"")</f>
        <v/>
      </c>
      <c r="Q156" s="377" t="str">
        <f>IF(AND('MAPA DE RIESGOS'!$AP417="Muy Baja",'MAPA DE RIESGOS'!$AR417="Leve"),CONCATENATE("R",'MAPA DE RIESGOS'!$H417,"C",'MAPA DE RIESGOS'!$AF417),"")</f>
        <v/>
      </c>
      <c r="R156" s="377" t="str">
        <f>IF(AND('MAPA DE RIESGOS'!$AP418="Muy Baja",'MAPA DE RIESGOS'!$AR418="Leve"),CONCATENATE("R",'MAPA DE RIESGOS'!$H418,"C",'MAPA DE RIESGOS'!$AF418),"")</f>
        <v/>
      </c>
      <c r="S156" s="377" t="str">
        <f>IF(AND('MAPA DE RIESGOS'!$AP419="Muy Baja",'MAPA DE RIESGOS'!$AR419="Leve"),CONCATENATE("R",'MAPA DE RIESGOS'!$H419,"C",'MAPA DE RIESGOS'!$AF419),"")</f>
        <v/>
      </c>
      <c r="T156" s="377" t="str">
        <f>IF(AND('MAPA DE RIESGOS'!$AP420="Muy Baja",'MAPA DE RIESGOS'!$AR420="Leve"),CONCATENATE("R",'MAPA DE RIESGOS'!$H420,"C",'MAPA DE RIESGOS'!$AF420),"")</f>
        <v/>
      </c>
      <c r="U156" s="377" t="str">
        <f>IF(AND('MAPA DE RIESGOS'!$AP421="Muy Baja",'MAPA DE RIESGOS'!$AR421="Leve"),CONCATENATE("R",'MAPA DE RIESGOS'!$H421,"C",'MAPA DE RIESGOS'!$AF421),"")</f>
        <v/>
      </c>
      <c r="V156" s="377" t="str">
        <f>IF(AND('MAPA DE RIESGOS'!$AP422="Muy Baja",'MAPA DE RIESGOS'!$AR422="Leve"),CONCATENATE("R",'MAPA DE RIESGOS'!$H422,"C",'MAPA DE RIESGOS'!$AF422),"")</f>
        <v/>
      </c>
      <c r="W156" s="377" t="str">
        <f>IF(AND('MAPA DE RIESGOS'!$AP423="Muy Baja",'MAPA DE RIESGOS'!$AR423="Leve"),CONCATENATE("R",'MAPA DE RIESGOS'!$H423,"C",'MAPA DE RIESGOS'!$AF423),"")</f>
        <v/>
      </c>
      <c r="X156" s="377" t="str">
        <f>IF(AND('MAPA DE RIESGOS'!$AP424="Muy Baja",'MAPA DE RIESGOS'!$AR424="Leve"),CONCATENATE("R",'MAPA DE RIESGOS'!$H424,"C",'MAPA DE RIESGOS'!$AF424),"")</f>
        <v/>
      </c>
      <c r="Y156" s="377" t="str">
        <f>IF(AND('MAPA DE RIESGOS'!$AP425="Muy Baja",'MAPA DE RIESGOS'!$AR425="Leve"),CONCATENATE("R",'MAPA DE RIESGOS'!$H425,"C",'MAPA DE RIESGOS'!$AF425),"")</f>
        <v/>
      </c>
      <c r="Z156" s="377" t="str">
        <f>IF(AND('MAPA DE RIESGOS'!$AP426="Muy Baja",'MAPA DE RIESGOS'!$AR426="Leve"),CONCATENATE("R",'MAPA DE RIESGOS'!$H426,"C",'MAPA DE RIESGOS'!$AF426),"")</f>
        <v/>
      </c>
      <c r="AA156" s="378" t="str">
        <f>IF(AND('MAPA DE RIESGOS'!$AP427="Muy Baja",'MAPA DE RIESGOS'!$AR427="Leve"),CONCATENATE("R",'MAPA DE RIESGOS'!$H427,"C",'MAPA DE RIESGOS'!$AF427),"")</f>
        <v/>
      </c>
      <c r="AB156" s="376" t="str">
        <f>IF(AND('MAPA DE RIESGOS'!$AP410="Muy Baja",'MAPA DE RIESGOS'!$AR410="Menor"),CONCATENATE("R",'MAPA DE RIESGOS'!$H410,"C",'MAPA DE RIESGOS'!$AF410),"")</f>
        <v/>
      </c>
      <c r="AC156" s="377" t="str">
        <f>IF(AND('MAPA DE RIESGOS'!$AP411="Muy Baja",'MAPA DE RIESGOS'!$AR411="Menor"),CONCATENATE("R",'MAPA DE RIESGOS'!$H411,"C",'MAPA DE RIESGOS'!$AF411),"")</f>
        <v/>
      </c>
      <c r="AD156" s="377" t="str">
        <f>IF(AND('MAPA DE RIESGOS'!$AP412="Muy Baja",'MAPA DE RIESGOS'!$AR412="Menor"),CONCATENATE("R",'MAPA DE RIESGOS'!$H412,"C",'MAPA DE RIESGOS'!$AF412),"")</f>
        <v/>
      </c>
      <c r="AE156" s="377" t="str">
        <f>IF(AND('MAPA DE RIESGOS'!$AP413="Muy Baja",'MAPA DE RIESGOS'!$AR413="Menor"),CONCATENATE("R",'MAPA DE RIESGOS'!$H413,"C",'MAPA DE RIESGOS'!$AF413),"")</f>
        <v/>
      </c>
      <c r="AF156" s="377" t="str">
        <f>IF(AND('MAPA DE RIESGOS'!$AP414="Muy Baja",'MAPA DE RIESGOS'!$AR414="Menor"),CONCATENATE("R",'MAPA DE RIESGOS'!$H414,"C",'MAPA DE RIESGOS'!$AF414),"")</f>
        <v/>
      </c>
      <c r="AG156" s="377" t="str">
        <f>IF(AND('MAPA DE RIESGOS'!$AP415="Muy Baja",'MAPA DE RIESGOS'!$AR415="Menor"),CONCATENATE("R",'MAPA DE RIESGOS'!$H415,"C",'MAPA DE RIESGOS'!$AF415),"")</f>
        <v/>
      </c>
      <c r="AH156" s="377" t="str">
        <f>IF(AND('MAPA DE RIESGOS'!$AP416="Muy Baja",'MAPA DE RIESGOS'!$AR416="Menor"),CONCATENATE("R",'MAPA DE RIESGOS'!$H416,"C",'MAPA DE RIESGOS'!$AF416),"")</f>
        <v/>
      </c>
      <c r="AI156" s="377" t="str">
        <f>IF(AND('MAPA DE RIESGOS'!$AP417="Muy Baja",'MAPA DE RIESGOS'!$AR417="Menor"),CONCATENATE("R",'MAPA DE RIESGOS'!$H417,"C",'MAPA DE RIESGOS'!$AF417),"")</f>
        <v/>
      </c>
      <c r="AJ156" s="377" t="str">
        <f>IF(AND('MAPA DE RIESGOS'!$AP418="Muy Baja",'MAPA DE RIESGOS'!$AR418="Menor"),CONCATENATE("R",'MAPA DE RIESGOS'!$H418,"C",'MAPA DE RIESGOS'!$AF418),"")</f>
        <v/>
      </c>
      <c r="AK156" s="377" t="str">
        <f>IF(AND('MAPA DE RIESGOS'!$AP419="Muy Baja",'MAPA DE RIESGOS'!$AR419="Menor"),CONCATENATE("R",'MAPA DE RIESGOS'!$H419,"C",'MAPA DE RIESGOS'!$AF419),"")</f>
        <v/>
      </c>
      <c r="AL156" s="377" t="str">
        <f>IF(AND('MAPA DE RIESGOS'!$AP420="Muy Baja",'MAPA DE RIESGOS'!$AR420="Menor"),CONCATENATE("R",'MAPA DE RIESGOS'!$H420,"C",'MAPA DE RIESGOS'!$AF420),"")</f>
        <v/>
      </c>
      <c r="AM156" s="377" t="str">
        <f>IF(AND('MAPA DE RIESGOS'!$AP421="Muy Baja",'MAPA DE RIESGOS'!$AR421="Menor"),CONCATENATE("R",'MAPA DE RIESGOS'!$H421,"C",'MAPA DE RIESGOS'!$AF421),"")</f>
        <v/>
      </c>
      <c r="AN156" s="377" t="str">
        <f>IF(AND('MAPA DE RIESGOS'!$AP422="Muy Baja",'MAPA DE RIESGOS'!$AR422="Menor"),CONCATENATE("R",'MAPA DE RIESGOS'!$H422,"C",'MAPA DE RIESGOS'!$AF422),"")</f>
        <v/>
      </c>
      <c r="AO156" s="377" t="str">
        <f>IF(AND('MAPA DE RIESGOS'!$AP423="Muy Baja",'MAPA DE RIESGOS'!$AR423="Menor"),CONCATENATE("R",'MAPA DE RIESGOS'!$H423,"C",'MAPA DE RIESGOS'!$AF423),"")</f>
        <v/>
      </c>
      <c r="AP156" s="377" t="str">
        <f>IF(AND('MAPA DE RIESGOS'!$AP424="Muy Baja",'MAPA DE RIESGOS'!$AR424="Menor"),CONCATENATE("R",'MAPA DE RIESGOS'!$H424,"C",'MAPA DE RIESGOS'!$AF424),"")</f>
        <v/>
      </c>
      <c r="AQ156" s="377" t="str">
        <f>IF(AND('MAPA DE RIESGOS'!$AP425="Muy Baja",'MAPA DE RIESGOS'!$AR425="Menor"),CONCATENATE("R",'MAPA DE RIESGOS'!$H425,"C",'MAPA DE RIESGOS'!$AF425),"")</f>
        <v/>
      </c>
      <c r="AR156" s="377" t="str">
        <f>IF(AND('MAPA DE RIESGOS'!$AP426="Muy Baja",'MAPA DE RIESGOS'!$AR426="Menor"),CONCATENATE("R",'MAPA DE RIESGOS'!$H426,"C",'MAPA DE RIESGOS'!$AF426),"")</f>
        <v/>
      </c>
      <c r="AS156" s="378" t="str">
        <f>IF(AND('MAPA DE RIESGOS'!$AP427="Muy Baja",'MAPA DE RIESGOS'!$AR427="Menor"),CONCATENATE("R",'MAPA DE RIESGOS'!$H427,"C",'MAPA DE RIESGOS'!$AF427),"")</f>
        <v/>
      </c>
      <c r="AT156" s="367" t="str">
        <f>IF(AND('MAPA DE RIESGOS'!$AP410="Muy Baja",'MAPA DE RIESGOS'!$AR410="Moderado"),CONCATENATE("R",'MAPA DE RIESGOS'!$H410,"C",'MAPA DE RIESGOS'!$AF410),"")</f>
        <v/>
      </c>
      <c r="AU156" s="368" t="str">
        <f>IF(AND('MAPA DE RIESGOS'!$AP411="Muy Baja",'MAPA DE RIESGOS'!$AR411="Moderado"),CONCATENATE("R",'MAPA DE RIESGOS'!$H411,"C",'MAPA DE RIESGOS'!$AF411),"")</f>
        <v/>
      </c>
      <c r="AV156" s="368" t="str">
        <f>IF(AND('MAPA DE RIESGOS'!$AP412="Muy Baja",'MAPA DE RIESGOS'!$AR412="Moderado"),CONCATENATE("R",'MAPA DE RIESGOS'!$H412,"C",'MAPA DE RIESGOS'!$AF412),"")</f>
        <v/>
      </c>
      <c r="AW156" s="368" t="str">
        <f>IF(AND('MAPA DE RIESGOS'!$AP413="Muy Baja",'MAPA DE RIESGOS'!$AR413="Moderado"),CONCATENATE("R",'MAPA DE RIESGOS'!$H413,"C",'MAPA DE RIESGOS'!$AF413),"")</f>
        <v/>
      </c>
      <c r="AX156" s="368" t="str">
        <f>IF(AND('MAPA DE RIESGOS'!$AP414="Muy Baja",'MAPA DE RIESGOS'!$AR414="Moderado"),CONCATENATE("R",'MAPA DE RIESGOS'!$H414,"C",'MAPA DE RIESGOS'!$AF414),"")</f>
        <v>R67C3</v>
      </c>
      <c r="AY156" s="368" t="str">
        <f>IF(AND('MAPA DE RIESGOS'!$AP415="Muy Baja",'MAPA DE RIESGOS'!$AR415="Moderado"),CONCATENATE("R",'MAPA DE RIESGOS'!$H415,"C",'MAPA DE RIESGOS'!$AF415),"")</f>
        <v/>
      </c>
      <c r="AZ156" s="368" t="str">
        <f>IF(AND('MAPA DE RIESGOS'!$AP416="Muy Baja",'MAPA DE RIESGOS'!$AR416="Moderado"),CONCATENATE("R",'MAPA DE RIESGOS'!$H416,"C",'MAPA DE RIESGOS'!$AF416),"")</f>
        <v/>
      </c>
      <c r="BA156" s="368" t="str">
        <f>IF(AND('MAPA DE RIESGOS'!$AP417="Muy Baja",'MAPA DE RIESGOS'!$AR417="Moderado"),CONCATENATE("R",'MAPA DE RIESGOS'!$H417,"C",'MAPA DE RIESGOS'!$AF417),"")</f>
        <v/>
      </c>
      <c r="BB156" s="368" t="str">
        <f>IF(AND('MAPA DE RIESGOS'!$AP418="Muy Baja",'MAPA DE RIESGOS'!$AR418="Moderado"),CONCATENATE("R",'MAPA DE RIESGOS'!$H418,"C",'MAPA DE RIESGOS'!$AF418),"")</f>
        <v/>
      </c>
      <c r="BC156" s="368" t="str">
        <f>IF(AND('MAPA DE RIESGOS'!$AP419="Muy Baja",'MAPA DE RIESGOS'!$AR419="Moderado"),CONCATENATE("R",'MAPA DE RIESGOS'!$H419,"C",'MAPA DE RIESGOS'!$AF419),"")</f>
        <v/>
      </c>
      <c r="BD156" s="368" t="str">
        <f>IF(AND('MAPA DE RIESGOS'!$AP420="Muy Baja",'MAPA DE RIESGOS'!$AR420="Moderado"),CONCATENATE("R",'MAPA DE RIESGOS'!$H420,"C",'MAPA DE RIESGOS'!$AF420),"")</f>
        <v/>
      </c>
      <c r="BE156" s="368" t="str">
        <f>IF(AND('MAPA DE RIESGOS'!$AP421="Muy Baja",'MAPA DE RIESGOS'!$AR421="Moderado"),CONCATENATE("R",'MAPA DE RIESGOS'!$H421,"C",'MAPA DE RIESGOS'!$AF421),"")</f>
        <v/>
      </c>
      <c r="BF156" s="368" t="str">
        <f>IF(AND('MAPA DE RIESGOS'!$AP422="Muy Baja",'MAPA DE RIESGOS'!$AR422="Moderado"),CONCATENATE("R",'MAPA DE RIESGOS'!$H422,"C",'MAPA DE RIESGOS'!$AF422),"")</f>
        <v/>
      </c>
      <c r="BG156" s="368" t="str">
        <f>IF(AND('MAPA DE RIESGOS'!$AP423="Muy Baja",'MAPA DE RIESGOS'!$AR423="Moderado"),CONCATENATE("R",'MAPA DE RIESGOS'!$H423,"C",'MAPA DE RIESGOS'!$AF423),"")</f>
        <v/>
      </c>
      <c r="BH156" s="368" t="str">
        <f>IF(AND('MAPA DE RIESGOS'!$AP424="Muy Baja",'MAPA DE RIESGOS'!$AR424="Moderado"),CONCATENATE("R",'MAPA DE RIESGOS'!$H424,"C",'MAPA DE RIESGOS'!$AF424),"")</f>
        <v/>
      </c>
      <c r="BI156" s="368" t="str">
        <f>IF(AND('MAPA DE RIESGOS'!$AP425="Muy Baja",'MAPA DE RIESGOS'!$AR425="Moderado"),CONCATENATE("R",'MAPA DE RIESGOS'!$H425,"C",'MAPA DE RIESGOS'!$AF425),"")</f>
        <v/>
      </c>
      <c r="BJ156" s="368" t="str">
        <f>IF(AND('MAPA DE RIESGOS'!$AP426="Muy Baja",'MAPA DE RIESGOS'!$AR426="Moderado"),CONCATENATE("R",'MAPA DE RIESGOS'!$H426,"C",'MAPA DE RIESGOS'!$AF426),"")</f>
        <v/>
      </c>
      <c r="BK156" s="369" t="str">
        <f>IF(AND('MAPA DE RIESGOS'!$AP427="Muy Baja",'MAPA DE RIESGOS'!$AR427="Moderado"),CONCATENATE("R",'MAPA DE RIESGOS'!$H427,"C",'MAPA DE RIESGOS'!$AF427),"")</f>
        <v/>
      </c>
      <c r="BL156" s="355" t="str">
        <f>IF(AND('MAPA DE RIESGOS'!$AP410="Muy Baja",'MAPA DE RIESGOS'!$AR410="Mayor"),CONCATENATE("R",'MAPA DE RIESGOS'!$H410,"C",'MAPA DE RIESGOS'!$AF410),"")</f>
        <v/>
      </c>
      <c r="BM156" s="355" t="str">
        <f>IF(AND('MAPA DE RIESGOS'!$AP411="Muy Baja",'MAPA DE RIESGOS'!$AR411="Mayor"),CONCATENATE("R",'MAPA DE RIESGOS'!$H411,"C",'MAPA DE RIESGOS'!$AF411),"")</f>
        <v/>
      </c>
      <c r="BN156" s="355" t="str">
        <f>IF(AND('MAPA DE RIESGOS'!$AP412="Muy Baja",'MAPA DE RIESGOS'!$AR412="Mayor"),CONCATENATE("R",'MAPA DE RIESGOS'!$H412,"C",'MAPA DE RIESGOS'!$AF412),"")</f>
        <v/>
      </c>
      <c r="BO156" s="355" t="str">
        <f>IF(AND('MAPA DE RIESGOS'!$AP413="Muy Baja",'MAPA DE RIESGOS'!$AR413="Mayor"),CONCATENATE("R",'MAPA DE RIESGOS'!$H413,"C",'MAPA DE RIESGOS'!$AF413),"")</f>
        <v/>
      </c>
      <c r="BP156" s="355" t="str">
        <f>IF(AND('MAPA DE RIESGOS'!$AP414="Muy Baja",'MAPA DE RIESGOS'!$AR414="Mayor"),CONCATENATE("R",'MAPA DE RIESGOS'!$H414,"C",'MAPA DE RIESGOS'!$AF414),"")</f>
        <v/>
      </c>
      <c r="BQ156" s="355" t="str">
        <f>IF(AND('MAPA DE RIESGOS'!$AP415="Muy Baja",'MAPA DE RIESGOS'!$AR415="Mayor"),CONCATENATE("R",'MAPA DE RIESGOS'!$H415,"C",'MAPA DE RIESGOS'!$AF415),"")</f>
        <v/>
      </c>
      <c r="BR156" s="355" t="str">
        <f>IF(AND('MAPA DE RIESGOS'!$AP416="Muy Baja",'MAPA DE RIESGOS'!$AR416="Mayor"),CONCATENATE("R",'MAPA DE RIESGOS'!$H416,"C",'MAPA DE RIESGOS'!$AF416),"")</f>
        <v/>
      </c>
      <c r="BS156" s="355" t="str">
        <f>IF(AND('MAPA DE RIESGOS'!$AP417="Muy Baja",'MAPA DE RIESGOS'!$AR417="Mayor"),CONCATENATE("R",'MAPA DE RIESGOS'!$H417,"C",'MAPA DE RIESGOS'!$AF417),"")</f>
        <v/>
      </c>
      <c r="BT156" s="355" t="str">
        <f>IF(AND('MAPA DE RIESGOS'!$AP418="Muy Baja",'MAPA DE RIESGOS'!$AR418="Mayor"),CONCATENATE("R",'MAPA DE RIESGOS'!$H418,"C",'MAPA DE RIESGOS'!$AF418),"")</f>
        <v/>
      </c>
      <c r="BU156" s="355" t="str">
        <f>IF(AND('MAPA DE RIESGOS'!$AP419="Muy Baja",'MAPA DE RIESGOS'!$AR419="Mayor"),CONCATENATE("R",'MAPA DE RIESGOS'!$H419,"C",'MAPA DE RIESGOS'!$AF419),"")</f>
        <v/>
      </c>
      <c r="BV156" s="355" t="str">
        <f>IF(AND('MAPA DE RIESGOS'!$AP420="Muy Baja",'MAPA DE RIESGOS'!$AR420="Mayor"),CONCATENATE("R",'MAPA DE RIESGOS'!$H420,"C",'MAPA DE RIESGOS'!$AF420),"")</f>
        <v/>
      </c>
      <c r="BW156" s="355" t="str">
        <f>IF(AND('MAPA DE RIESGOS'!$AP421="Muy Baja",'MAPA DE RIESGOS'!$AR421="Mayor"),CONCATENATE("R",'MAPA DE RIESGOS'!$H421,"C",'MAPA DE RIESGOS'!$AF421),"")</f>
        <v/>
      </c>
      <c r="BX156" s="355" t="str">
        <f>IF(AND('MAPA DE RIESGOS'!$AP422="Muy Baja",'MAPA DE RIESGOS'!$AR422="Mayor"),CONCATENATE("R",'MAPA DE RIESGOS'!$H422,"C",'MAPA DE RIESGOS'!$AF422),"")</f>
        <v/>
      </c>
      <c r="BY156" s="355" t="str">
        <f>IF(AND('MAPA DE RIESGOS'!$AP423="Muy Baja",'MAPA DE RIESGOS'!$AR423="Mayor"),CONCATENATE("R",'MAPA DE RIESGOS'!$H423,"C",'MAPA DE RIESGOS'!$AF423),"")</f>
        <v/>
      </c>
      <c r="BZ156" s="355" t="str">
        <f>IF(AND('MAPA DE RIESGOS'!$AP424="Muy Baja",'MAPA DE RIESGOS'!$AR424="Mayor"),CONCATENATE("R",'MAPA DE RIESGOS'!$H424,"C",'MAPA DE RIESGOS'!$AF424),"")</f>
        <v/>
      </c>
      <c r="CA156" s="355" t="str">
        <f>IF(AND('MAPA DE RIESGOS'!$AP425="Muy Baja",'MAPA DE RIESGOS'!$AR425="Mayor"),CONCATENATE("R",'MAPA DE RIESGOS'!$H425,"C",'MAPA DE RIESGOS'!$AF425),"")</f>
        <v/>
      </c>
      <c r="CB156" s="355" t="str">
        <f>IF(AND('MAPA DE RIESGOS'!$AP426="Muy Baja",'MAPA DE RIESGOS'!$AR426="Mayor"),CONCATENATE("R",'MAPA DE RIESGOS'!$H426,"C",'MAPA DE RIESGOS'!$AF426),"")</f>
        <v/>
      </c>
      <c r="CC156" s="356" t="str">
        <f>IF(AND('MAPA DE RIESGOS'!$AP427="Muy Baja",'MAPA DE RIESGOS'!$AR427="Mayor"),CONCATENATE("R",'MAPA DE RIESGOS'!$H427,"C",'MAPA DE RIESGOS'!$AF427),"")</f>
        <v/>
      </c>
      <c r="CD156" s="357" t="str">
        <f>IF(AND('MAPA DE RIESGOS'!$AP410="Muy Baja",'MAPA DE RIESGOS'!$AR410="Catastrófico"),CONCATENATE("R",'MAPA DE RIESGOS'!$H410,"C",'MAPA DE RIESGOS'!$AF410),"")</f>
        <v/>
      </c>
      <c r="CE156" s="357" t="str">
        <f>IF(AND('MAPA DE RIESGOS'!$AP411="Muy Baja",'MAPA DE RIESGOS'!$AR411="Catastrófico"),CONCATENATE("R",'MAPA DE RIESGOS'!$H411,"C",'MAPA DE RIESGOS'!$AF411),"")</f>
        <v/>
      </c>
      <c r="CF156" s="357" t="str">
        <f>IF(AND('MAPA DE RIESGOS'!$AP412="Muy Baja",'MAPA DE RIESGOS'!$AR412="Catastrófico"),CONCATENATE("R",'MAPA DE RIESGOS'!$H412,"C",'MAPA DE RIESGOS'!$AF412),"")</f>
        <v/>
      </c>
      <c r="CG156" s="357" t="str">
        <f>IF(AND('MAPA DE RIESGOS'!$AP413="Muy Baja",'MAPA DE RIESGOS'!$AR413="Catastrófico"),CONCATENATE("R",'MAPA DE RIESGOS'!$H413,"C",'MAPA DE RIESGOS'!$AF413),"")</f>
        <v/>
      </c>
      <c r="CH156" s="357" t="str">
        <f>IF(AND('MAPA DE RIESGOS'!$AP414="Muy Baja",'MAPA DE RIESGOS'!$AR414="Catastrófico"),CONCATENATE("R",'MAPA DE RIESGOS'!$H414,"C",'MAPA DE RIESGOS'!$AF414),"")</f>
        <v/>
      </c>
      <c r="CI156" s="357" t="str">
        <f>IF(AND('MAPA DE RIESGOS'!$AP415="Muy Baja",'MAPA DE RIESGOS'!$AR415="Catastrófico"),CONCATENATE("R",'MAPA DE RIESGOS'!$H415,"C",'MAPA DE RIESGOS'!$AF415),"")</f>
        <v/>
      </c>
      <c r="CJ156" s="357" t="str">
        <f>IF(AND('MAPA DE RIESGOS'!$AP416="Muy Baja",'MAPA DE RIESGOS'!$AR416="Catastrófico"),CONCATENATE("R",'MAPA DE RIESGOS'!$H416,"C",'MAPA DE RIESGOS'!$AF416),"")</f>
        <v/>
      </c>
      <c r="CK156" s="357" t="str">
        <f>IF(AND('MAPA DE RIESGOS'!$AP417="Muy Baja",'MAPA DE RIESGOS'!$AR417="Catastrófico"),CONCATENATE("R",'MAPA DE RIESGOS'!$H417,"C",'MAPA DE RIESGOS'!$AF417),"")</f>
        <v/>
      </c>
      <c r="CL156" s="357" t="str">
        <f>IF(AND('MAPA DE RIESGOS'!$AP418="Muy Baja",'MAPA DE RIESGOS'!$AR418="Catastrófico"),CONCATENATE("R",'MAPA DE RIESGOS'!$H418,"C",'MAPA DE RIESGOS'!$AF418),"")</f>
        <v/>
      </c>
      <c r="CM156" s="357" t="str">
        <f>IF(AND('MAPA DE RIESGOS'!$AP419="Muy Baja",'MAPA DE RIESGOS'!$AR419="Catastrófico"),CONCATENATE("R",'MAPA DE RIESGOS'!$H419,"C",'MAPA DE RIESGOS'!$AF419),"")</f>
        <v/>
      </c>
      <c r="CN156" s="357" t="str">
        <f>IF(AND('MAPA DE RIESGOS'!$AP420="Muy Baja",'MAPA DE RIESGOS'!$AR420="Catastrófico"),CONCATENATE("R",'MAPA DE RIESGOS'!$H420,"C",'MAPA DE RIESGOS'!$AF420),"")</f>
        <v/>
      </c>
      <c r="CO156" s="357" t="str">
        <f>IF(AND('MAPA DE RIESGOS'!$AP421="Muy Baja",'MAPA DE RIESGOS'!$AR421="Catastrófico"),CONCATENATE("R",'MAPA DE RIESGOS'!$H421,"C",'MAPA DE RIESGOS'!$AF421),"")</f>
        <v/>
      </c>
      <c r="CP156" s="357" t="str">
        <f>IF(AND('MAPA DE RIESGOS'!$AP422="Muy Baja",'MAPA DE RIESGOS'!$AR422="Catastrófico"),CONCATENATE("R",'MAPA DE RIESGOS'!$H422,"C",'MAPA DE RIESGOS'!$AF422),"")</f>
        <v/>
      </c>
      <c r="CQ156" s="357" t="str">
        <f>IF(AND('MAPA DE RIESGOS'!$AP423="Muy Baja",'MAPA DE RIESGOS'!$AR423="Catastrófico"),CONCATENATE("R",'MAPA DE RIESGOS'!$H423,"C",'MAPA DE RIESGOS'!$AF423),"")</f>
        <v/>
      </c>
      <c r="CR156" s="357" t="str">
        <f>IF(AND('MAPA DE RIESGOS'!$AP424="Muy Baja",'MAPA DE RIESGOS'!$AR424="Catastrófico"),CONCATENATE("R",'MAPA DE RIESGOS'!$H424,"C",'MAPA DE RIESGOS'!$AF424),"")</f>
        <v/>
      </c>
      <c r="CS156" s="357" t="str">
        <f>IF(AND('MAPA DE RIESGOS'!$AP425="Muy Baja",'MAPA DE RIESGOS'!$AR425="Catastrófico"),CONCATENATE("R",'MAPA DE RIESGOS'!$H425,"C",'MAPA DE RIESGOS'!$AF425),"")</f>
        <v/>
      </c>
      <c r="CT156" s="357" t="str">
        <f>IF(AND('MAPA DE RIESGOS'!$AP426="Muy Baja",'MAPA DE RIESGOS'!$AR426="Catastrófico"),CONCATENATE("R",'MAPA DE RIESGOS'!$H426,"C",'MAPA DE RIESGOS'!$AF426),"")</f>
        <v/>
      </c>
      <c r="CU156" s="358" t="str">
        <f>IF(AND('MAPA DE RIESGOS'!$AP427="Muy Baja",'MAPA DE RIESGOS'!$AR427="Catastrófico"),CONCATENATE("R",'MAPA DE RIESGOS'!$H427,"C",'MAPA DE RIESGOS'!$AF427),"")</f>
        <v/>
      </c>
      <c r="CV156" s="67"/>
    </row>
    <row r="157" spans="2:100" ht="32.5" customHeight="1">
      <c r="B157" s="893"/>
      <c r="C157" s="893"/>
      <c r="D157" s="894"/>
      <c r="E157" s="882"/>
      <c r="F157" s="883"/>
      <c r="G157" s="883"/>
      <c r="H157" s="883"/>
      <c r="I157" s="883"/>
      <c r="J157" s="376" t="str">
        <f>IF(AND('MAPA DE RIESGOS'!$AP428="Muy Baja",'MAPA DE RIESGOS'!$AR428="Leve"),CONCATENATE("R",'MAPA DE RIESGOS'!$H428,"C",'MAPA DE RIESGOS'!$AF428),"")</f>
        <v/>
      </c>
      <c r="K157" s="377" t="str">
        <f>IF(AND('MAPA DE RIESGOS'!$AP429="Muy Baja",'MAPA DE RIESGOS'!$AR429="Leve"),CONCATENATE("R",'MAPA DE RIESGOS'!$H429,"C",'MAPA DE RIESGOS'!$AF429),"")</f>
        <v/>
      </c>
      <c r="L157" s="377" t="str">
        <f>IF(AND('MAPA DE RIESGOS'!$AP430="Muy Baja",'MAPA DE RIESGOS'!$AR430="Leve"),CONCATENATE("R",'MAPA DE RIESGOS'!$H430,"C",'MAPA DE RIESGOS'!$AF430),"")</f>
        <v/>
      </c>
      <c r="M157" s="377" t="str">
        <f>IF(AND('MAPA DE RIESGOS'!$AP431="Muy Baja",'MAPA DE RIESGOS'!$AR431="Leve"),CONCATENATE("R",'MAPA DE RIESGOS'!$H431,"C",'MAPA DE RIESGOS'!$AF431),"")</f>
        <v/>
      </c>
      <c r="N157" s="377" t="str">
        <f>IF(AND('MAPA DE RIESGOS'!$AP432="Muy Baja",'MAPA DE RIESGOS'!$AR432="Leve"),CONCATENATE("R",'MAPA DE RIESGOS'!$H432,"C",'MAPA DE RIESGOS'!$AF432),"")</f>
        <v/>
      </c>
      <c r="O157" s="377" t="str">
        <f>IF(AND('MAPA DE RIESGOS'!$AP433="Muy Baja",'MAPA DE RIESGOS'!$AR433="Leve"),CONCATENATE("R",'MAPA DE RIESGOS'!$H433,"C",'MAPA DE RIESGOS'!$AF433),"")</f>
        <v/>
      </c>
      <c r="P157" s="377" t="str">
        <f>IF(AND('MAPA DE RIESGOS'!$AP434="Muy Baja",'MAPA DE RIESGOS'!$AR434="Leve"),CONCATENATE("R",'MAPA DE RIESGOS'!$H434,"C",'MAPA DE RIESGOS'!$AF434),"")</f>
        <v/>
      </c>
      <c r="Q157" s="377" t="str">
        <f>IF(AND('MAPA DE RIESGOS'!$AP435="Muy Baja",'MAPA DE RIESGOS'!$AR435="Leve"),CONCATENATE("R",'MAPA DE RIESGOS'!$H435,"C",'MAPA DE RIESGOS'!$AF435),"")</f>
        <v/>
      </c>
      <c r="R157" s="377" t="str">
        <f>IF(AND('MAPA DE RIESGOS'!$AP436="Muy Baja",'MAPA DE RIESGOS'!$AR436="Leve"),CONCATENATE("R",'MAPA DE RIESGOS'!$H436,"C",'MAPA DE RIESGOS'!$AF436),"")</f>
        <v/>
      </c>
      <c r="S157" s="377" t="str">
        <f>IF(AND('MAPA DE RIESGOS'!$AP437="Muy Baja",'MAPA DE RIESGOS'!$AR437="Leve"),CONCATENATE("R",'MAPA DE RIESGOS'!$H437,"C",'MAPA DE RIESGOS'!$AF437),"")</f>
        <v/>
      </c>
      <c r="T157" s="377" t="str">
        <f>IF(AND('MAPA DE RIESGOS'!$AP438="Muy Baja",'MAPA DE RIESGOS'!$AR438="Leve"),CONCATENATE("R",'MAPA DE RIESGOS'!$H438,"C",'MAPA DE RIESGOS'!$AF438),"")</f>
        <v/>
      </c>
      <c r="U157" s="377" t="str">
        <f>IF(AND('MAPA DE RIESGOS'!$AP439="Muy Baja",'MAPA DE RIESGOS'!$AR439="Leve"),CONCATENATE("R",'MAPA DE RIESGOS'!$H439,"C",'MAPA DE RIESGOS'!$AF439),"")</f>
        <v/>
      </c>
      <c r="V157" s="377" t="str">
        <f>IF(AND('MAPA DE RIESGOS'!$AP440="Muy Baja",'MAPA DE RIESGOS'!$AR440="Leve"),CONCATENATE("R",'MAPA DE RIESGOS'!$H440,"C",'MAPA DE RIESGOS'!$AF440),"")</f>
        <v/>
      </c>
      <c r="W157" s="377" t="str">
        <f>IF(AND('MAPA DE RIESGOS'!$AP441="Muy Baja",'MAPA DE RIESGOS'!$AR441="Leve"),CONCATENATE("R",'MAPA DE RIESGOS'!$H441,"C",'MAPA DE RIESGOS'!$AF441),"")</f>
        <v/>
      </c>
      <c r="X157" s="377" t="str">
        <f>IF(AND('MAPA DE RIESGOS'!$AP442="Muy Baja",'MAPA DE RIESGOS'!$AR442="Leve"),CONCATENATE("R",'MAPA DE RIESGOS'!$H442,"C",'MAPA DE RIESGOS'!$AF442),"")</f>
        <v/>
      </c>
      <c r="Y157" s="377" t="str">
        <f>IF(AND('MAPA DE RIESGOS'!$AP443="Muy Baja",'MAPA DE RIESGOS'!$AR443="Leve"),CONCATENATE("R",'MAPA DE RIESGOS'!$H443,"C",'MAPA DE RIESGOS'!$AF443),"")</f>
        <v/>
      </c>
      <c r="Z157" s="377" t="str">
        <f>IF(AND('MAPA DE RIESGOS'!$AP444="Muy Baja",'MAPA DE RIESGOS'!$AR444="Leve"),CONCATENATE("R",'MAPA DE RIESGOS'!$H444,"C",'MAPA DE RIESGOS'!$AF444),"")</f>
        <v/>
      </c>
      <c r="AA157" s="378" t="str">
        <f>IF(AND('MAPA DE RIESGOS'!$AP445="Muy Baja",'MAPA DE RIESGOS'!$AR445="Leve"),CONCATENATE("R",'MAPA DE RIESGOS'!$H445,"C",'MAPA DE RIESGOS'!$AF445),"")</f>
        <v/>
      </c>
      <c r="AB157" s="376" t="str">
        <f>IF(AND('MAPA DE RIESGOS'!$AP428="Muy Baja",'MAPA DE RIESGOS'!$AR428="Menor"),CONCATENATE("R",'MAPA DE RIESGOS'!$H428,"C",'MAPA DE RIESGOS'!$AF428),"")</f>
        <v/>
      </c>
      <c r="AC157" s="377" t="str">
        <f>IF(AND('MAPA DE RIESGOS'!$AP429="Muy Baja",'MAPA DE RIESGOS'!$AR429="Menor"),CONCATENATE("R",'MAPA DE RIESGOS'!$H429,"C",'MAPA DE RIESGOS'!$AF429),"")</f>
        <v/>
      </c>
      <c r="AD157" s="377" t="str">
        <f>IF(AND('MAPA DE RIESGOS'!$AP430="Muy Baja",'MAPA DE RIESGOS'!$AR430="Menor"),CONCATENATE("R",'MAPA DE RIESGOS'!$H430,"C",'MAPA DE RIESGOS'!$AF430),"")</f>
        <v/>
      </c>
      <c r="AE157" s="377" t="str">
        <f>IF(AND('MAPA DE RIESGOS'!$AP431="Muy Baja",'MAPA DE RIESGOS'!$AR431="Menor"),CONCATENATE("R",'MAPA DE RIESGOS'!$H431,"C",'MAPA DE RIESGOS'!$AF431),"")</f>
        <v/>
      </c>
      <c r="AF157" s="377" t="str">
        <f>IF(AND('MAPA DE RIESGOS'!$AP432="Muy Baja",'MAPA DE RIESGOS'!$AR432="Menor"),CONCATENATE("R",'MAPA DE RIESGOS'!$H432,"C",'MAPA DE RIESGOS'!$AF432),"")</f>
        <v/>
      </c>
      <c r="AG157" s="377" t="str">
        <f>IF(AND('MAPA DE RIESGOS'!$AP433="Muy Baja",'MAPA DE RIESGOS'!$AR433="Menor"),CONCATENATE("R",'MAPA DE RIESGOS'!$H433,"C",'MAPA DE RIESGOS'!$AF433),"")</f>
        <v/>
      </c>
      <c r="AH157" s="377" t="str">
        <f>IF(AND('MAPA DE RIESGOS'!$AP434="Muy Baja",'MAPA DE RIESGOS'!$AR434="Menor"),CONCATENATE("R",'MAPA DE RIESGOS'!$H434,"C",'MAPA DE RIESGOS'!$AF434),"")</f>
        <v/>
      </c>
      <c r="AI157" s="377" t="str">
        <f>IF(AND('MAPA DE RIESGOS'!$AP435="Muy Baja",'MAPA DE RIESGOS'!$AR435="Menor"),CONCATENATE("R",'MAPA DE RIESGOS'!$H435,"C",'MAPA DE RIESGOS'!$AF435),"")</f>
        <v/>
      </c>
      <c r="AJ157" s="377" t="str">
        <f>IF(AND('MAPA DE RIESGOS'!$AP436="Muy Baja",'MAPA DE RIESGOS'!$AR436="Menor"),CONCATENATE("R",'MAPA DE RIESGOS'!$H436,"C",'MAPA DE RIESGOS'!$AF436),"")</f>
        <v/>
      </c>
      <c r="AK157" s="377" t="str">
        <f>IF(AND('MAPA DE RIESGOS'!$AP437="Muy Baja",'MAPA DE RIESGOS'!$AR437="Menor"),CONCATENATE("R",'MAPA DE RIESGOS'!$H437,"C",'MAPA DE RIESGOS'!$AF437),"")</f>
        <v/>
      </c>
      <c r="AL157" s="377" t="str">
        <f>IF(AND('MAPA DE RIESGOS'!$AP438="Muy Baja",'MAPA DE RIESGOS'!$AR438="Menor"),CONCATENATE("R",'MAPA DE RIESGOS'!$H438,"C",'MAPA DE RIESGOS'!$AF438),"")</f>
        <v/>
      </c>
      <c r="AM157" s="377" t="str">
        <f>IF(AND('MAPA DE RIESGOS'!$AP439="Muy Baja",'MAPA DE RIESGOS'!$AR439="Menor"),CONCATENATE("R",'MAPA DE RIESGOS'!$H439,"C",'MAPA DE RIESGOS'!$AF439),"")</f>
        <v/>
      </c>
      <c r="AN157" s="377" t="str">
        <f>IF(AND('MAPA DE RIESGOS'!$AP440="Muy Baja",'MAPA DE RIESGOS'!$AR440="Menor"),CONCATENATE("R",'MAPA DE RIESGOS'!$H440,"C",'MAPA DE RIESGOS'!$AF440),"")</f>
        <v/>
      </c>
      <c r="AO157" s="377" t="str">
        <f>IF(AND('MAPA DE RIESGOS'!$AP441="Muy Baja",'MAPA DE RIESGOS'!$AR441="Menor"),CONCATENATE("R",'MAPA DE RIESGOS'!$H441,"C",'MAPA DE RIESGOS'!$AF441),"")</f>
        <v/>
      </c>
      <c r="AP157" s="377" t="str">
        <f>IF(AND('MAPA DE RIESGOS'!$AP442="Muy Baja",'MAPA DE RIESGOS'!$AR442="Menor"),CONCATENATE("R",'MAPA DE RIESGOS'!$H442,"C",'MAPA DE RIESGOS'!$AF442),"")</f>
        <v/>
      </c>
      <c r="AQ157" s="377" t="str">
        <f>IF(AND('MAPA DE RIESGOS'!$AP443="Muy Baja",'MAPA DE RIESGOS'!$AR443="Menor"),CONCATENATE("R",'MAPA DE RIESGOS'!$H443,"C",'MAPA DE RIESGOS'!$AF443),"")</f>
        <v/>
      </c>
      <c r="AR157" s="377" t="str">
        <f>IF(AND('MAPA DE RIESGOS'!$AP444="Muy Baja",'MAPA DE RIESGOS'!$AR444="Menor"),CONCATENATE("R",'MAPA DE RIESGOS'!$H444,"C",'MAPA DE RIESGOS'!$AF444),"")</f>
        <v/>
      </c>
      <c r="AS157" s="378" t="str">
        <f>IF(AND('MAPA DE RIESGOS'!$AP445="Muy Baja",'MAPA DE RIESGOS'!$AR445="Menor"),CONCATENATE("R",'MAPA DE RIESGOS'!$H445,"C",'MAPA DE RIESGOS'!$AF445),"")</f>
        <v/>
      </c>
      <c r="AT157" s="367" t="str">
        <f>IF(AND('MAPA DE RIESGOS'!$AP428="Muy Baja",'MAPA DE RIESGOS'!$AR428="Moderado"),CONCATENATE("R",'MAPA DE RIESGOS'!$H428,"C",'MAPA DE RIESGOS'!$AF428),"")</f>
        <v/>
      </c>
      <c r="AU157" s="368" t="str">
        <f>IF(AND('MAPA DE RIESGOS'!$AP429="Muy Baja",'MAPA DE RIESGOS'!$AR429="Moderado"),CONCATENATE("R",'MAPA DE RIESGOS'!$H429,"C",'MAPA DE RIESGOS'!$AF429),"")</f>
        <v/>
      </c>
      <c r="AV157" s="368" t="str">
        <f>IF(AND('MAPA DE RIESGOS'!$AP430="Muy Baja",'MAPA DE RIESGOS'!$AR430="Moderado"),CONCATENATE("R",'MAPA DE RIESGOS'!$H430,"C",'MAPA DE RIESGOS'!$AF430),"")</f>
        <v/>
      </c>
      <c r="AW157" s="368" t="str">
        <f>IF(AND('MAPA DE RIESGOS'!$AP431="Muy Baja",'MAPA DE RIESGOS'!$AR431="Moderado"),CONCATENATE("R",'MAPA DE RIESGOS'!$H431,"C",'MAPA DE RIESGOS'!$AF431),"")</f>
        <v/>
      </c>
      <c r="AX157" s="368" t="str">
        <f>IF(AND('MAPA DE RIESGOS'!$AP432="Muy Baja",'MAPA DE RIESGOS'!$AR432="Moderado"),CONCATENATE("R",'MAPA DE RIESGOS'!$H432,"C",'MAPA DE RIESGOS'!$AF432),"")</f>
        <v/>
      </c>
      <c r="AY157" s="368" t="str">
        <f>IF(AND('MAPA DE RIESGOS'!$AP433="Muy Baja",'MAPA DE RIESGOS'!$AR433="Moderado"),CONCATENATE("R",'MAPA DE RIESGOS'!$H433,"C",'MAPA DE RIESGOS'!$AF433),"")</f>
        <v/>
      </c>
      <c r="AZ157" s="368" t="str">
        <f>IF(AND('MAPA DE RIESGOS'!$AP434="Muy Baja",'MAPA DE RIESGOS'!$AR434="Moderado"),CONCATENATE("R",'MAPA DE RIESGOS'!$H434,"C",'MAPA DE RIESGOS'!$AF434),"")</f>
        <v/>
      </c>
      <c r="BA157" s="368" t="str">
        <f>IF(AND('MAPA DE RIESGOS'!$AP435="Muy Baja",'MAPA DE RIESGOS'!$AR435="Moderado"),CONCATENATE("R",'MAPA DE RIESGOS'!$H435,"C",'MAPA DE RIESGOS'!$AF435),"")</f>
        <v/>
      </c>
      <c r="BB157" s="368" t="str">
        <f>IF(AND('MAPA DE RIESGOS'!$AP436="Muy Baja",'MAPA DE RIESGOS'!$AR436="Moderado"),CONCATENATE("R",'MAPA DE RIESGOS'!$H436,"C",'MAPA DE RIESGOS'!$AF436),"")</f>
        <v/>
      </c>
      <c r="BC157" s="368" t="str">
        <f>IF(AND('MAPA DE RIESGOS'!$AP437="Muy Baja",'MAPA DE RIESGOS'!$AR437="Moderado"),CONCATENATE("R",'MAPA DE RIESGOS'!$H437,"C",'MAPA DE RIESGOS'!$AF437),"")</f>
        <v/>
      </c>
      <c r="BD157" s="368" t="str">
        <f>IF(AND('MAPA DE RIESGOS'!$AP438="Muy Baja",'MAPA DE RIESGOS'!$AR438="Moderado"),CONCATENATE("R",'MAPA DE RIESGOS'!$H438,"C",'MAPA DE RIESGOS'!$AF438),"")</f>
        <v/>
      </c>
      <c r="BE157" s="368" t="str">
        <f>IF(AND('MAPA DE RIESGOS'!$AP439="Muy Baja",'MAPA DE RIESGOS'!$AR439="Moderado"),CONCATENATE("R",'MAPA DE RIESGOS'!$H439,"C",'MAPA DE RIESGOS'!$AF439),"")</f>
        <v/>
      </c>
      <c r="BF157" s="368" t="str">
        <f>IF(AND('MAPA DE RIESGOS'!$AP440="Muy Baja",'MAPA DE RIESGOS'!$AR440="Moderado"),CONCATENATE("R",'MAPA DE RIESGOS'!$H440,"C",'MAPA DE RIESGOS'!$AF440),"")</f>
        <v/>
      </c>
      <c r="BG157" s="368" t="str">
        <f>IF(AND('MAPA DE RIESGOS'!$AP441="Muy Baja",'MAPA DE RIESGOS'!$AR441="Moderado"),CONCATENATE("R",'MAPA DE RIESGOS'!$H441,"C",'MAPA DE RIESGOS'!$AF441),"")</f>
        <v/>
      </c>
      <c r="BH157" s="368" t="str">
        <f>IF(AND('MAPA DE RIESGOS'!$AP442="Muy Baja",'MAPA DE RIESGOS'!$AR442="Moderado"),CONCATENATE("R",'MAPA DE RIESGOS'!$H442,"C",'MAPA DE RIESGOS'!$AF442),"")</f>
        <v/>
      </c>
      <c r="BI157" s="368" t="str">
        <f>IF(AND('MAPA DE RIESGOS'!$AP443="Muy Baja",'MAPA DE RIESGOS'!$AR443="Moderado"),CONCATENATE("R",'MAPA DE RIESGOS'!$H443,"C",'MAPA DE RIESGOS'!$AF443),"")</f>
        <v/>
      </c>
      <c r="BJ157" s="368" t="str">
        <f>IF(AND('MAPA DE RIESGOS'!$AP444="Muy Baja",'MAPA DE RIESGOS'!$AR444="Moderado"),CONCATENATE("R",'MAPA DE RIESGOS'!$H444,"C",'MAPA DE RIESGOS'!$AF444),"")</f>
        <v/>
      </c>
      <c r="BK157" s="369" t="str">
        <f>IF(AND('MAPA DE RIESGOS'!$AP445="Muy Baja",'MAPA DE RIESGOS'!$AR445="Moderado"),CONCATENATE("R",'MAPA DE RIESGOS'!$H445,"C",'MAPA DE RIESGOS'!$AF445),"")</f>
        <v/>
      </c>
      <c r="BL157" s="355" t="str">
        <f>IF(AND('MAPA DE RIESGOS'!$AP428="Muy Baja",'MAPA DE RIESGOS'!$AR428="Mayor"),CONCATENATE("R",'MAPA DE RIESGOS'!$H428,"C",'MAPA DE RIESGOS'!$AF428),"")</f>
        <v/>
      </c>
      <c r="BM157" s="355" t="str">
        <f>IF(AND('MAPA DE RIESGOS'!$AP429="Muy Baja",'MAPA DE RIESGOS'!$AR429="Mayor"),CONCATENATE("R",'MAPA DE RIESGOS'!$H429,"C",'MAPA DE RIESGOS'!$AF429),"")</f>
        <v/>
      </c>
      <c r="BN157" s="355" t="str">
        <f>IF(AND('MAPA DE RIESGOS'!$AP430="Muy Baja",'MAPA DE RIESGOS'!$AR430="Mayor"),CONCATENATE("R",'MAPA DE RIESGOS'!$H430,"C",'MAPA DE RIESGOS'!$AF430),"")</f>
        <v/>
      </c>
      <c r="BO157" s="355" t="str">
        <f>IF(AND('MAPA DE RIESGOS'!$AP431="Muy Baja",'MAPA DE RIESGOS'!$AR431="Mayor"),CONCATENATE("R",'MAPA DE RIESGOS'!$H431,"C",'MAPA DE RIESGOS'!$AF431),"")</f>
        <v/>
      </c>
      <c r="BP157" s="355" t="str">
        <f>IF(AND('MAPA DE RIESGOS'!$AP432="Muy Baja",'MAPA DE RIESGOS'!$AR432="Mayor"),CONCATENATE("R",'MAPA DE RIESGOS'!$H432,"C",'MAPA DE RIESGOS'!$AF432),"")</f>
        <v/>
      </c>
      <c r="BQ157" s="355" t="str">
        <f>IF(AND('MAPA DE RIESGOS'!$AP433="Muy Baja",'MAPA DE RIESGOS'!$AR433="Mayor"),CONCATENATE("R",'MAPA DE RIESGOS'!$H433,"C",'MAPA DE RIESGOS'!$AF433),"")</f>
        <v/>
      </c>
      <c r="BR157" s="355" t="str">
        <f>IF(AND('MAPA DE RIESGOS'!$AP434="Muy Baja",'MAPA DE RIESGOS'!$AR434="Mayor"),CONCATENATE("R",'MAPA DE RIESGOS'!$H434,"C",'MAPA DE RIESGOS'!$AF434),"")</f>
        <v/>
      </c>
      <c r="BS157" s="355" t="str">
        <f>IF(AND('MAPA DE RIESGOS'!$AP435="Muy Baja",'MAPA DE RIESGOS'!$AR435="Mayor"),CONCATENATE("R",'MAPA DE RIESGOS'!$H435,"C",'MAPA DE RIESGOS'!$AF435),"")</f>
        <v/>
      </c>
      <c r="BT157" s="355" t="str">
        <f>IF(AND('MAPA DE RIESGOS'!$AP436="Muy Baja",'MAPA DE RIESGOS'!$AR436="Mayor"),CONCATENATE("R",'MAPA DE RIESGOS'!$H436,"C",'MAPA DE RIESGOS'!$AF436),"")</f>
        <v/>
      </c>
      <c r="BU157" s="355" t="str">
        <f>IF(AND('MAPA DE RIESGOS'!$AP437="Muy Baja",'MAPA DE RIESGOS'!$AR437="Mayor"),CONCATENATE("R",'MAPA DE RIESGOS'!$H437,"C",'MAPA DE RIESGOS'!$AF437),"")</f>
        <v/>
      </c>
      <c r="BV157" s="355" t="str">
        <f>IF(AND('MAPA DE RIESGOS'!$AP438="Muy Baja",'MAPA DE RIESGOS'!$AR438="Mayor"),CONCATENATE("R",'MAPA DE RIESGOS'!$H438,"C",'MAPA DE RIESGOS'!$AF438),"")</f>
        <v/>
      </c>
      <c r="BW157" s="355" t="str">
        <f>IF(AND('MAPA DE RIESGOS'!$AP439="Muy Baja",'MAPA DE RIESGOS'!$AR439="Mayor"),CONCATENATE("R",'MAPA DE RIESGOS'!$H439,"C",'MAPA DE RIESGOS'!$AF439),"")</f>
        <v/>
      </c>
      <c r="BX157" s="355" t="str">
        <f>IF(AND('MAPA DE RIESGOS'!$AP440="Muy Baja",'MAPA DE RIESGOS'!$AR440="Mayor"),CONCATENATE("R",'MAPA DE RIESGOS'!$H440,"C",'MAPA DE RIESGOS'!$AF440),"")</f>
        <v/>
      </c>
      <c r="BY157" s="355" t="str">
        <f>IF(AND('MAPA DE RIESGOS'!$AP441="Muy Baja",'MAPA DE RIESGOS'!$AR441="Mayor"),CONCATENATE("R",'MAPA DE RIESGOS'!$H441,"C",'MAPA DE RIESGOS'!$AF441),"")</f>
        <v/>
      </c>
      <c r="BZ157" s="355" t="str">
        <f>IF(AND('MAPA DE RIESGOS'!$AP442="Muy Baja",'MAPA DE RIESGOS'!$AR442="Mayor"),CONCATENATE("R",'MAPA DE RIESGOS'!$H442,"C",'MAPA DE RIESGOS'!$AF442),"")</f>
        <v/>
      </c>
      <c r="CA157" s="355" t="str">
        <f>IF(AND('MAPA DE RIESGOS'!$AP443="Muy Baja",'MAPA DE RIESGOS'!$AR443="Mayor"),CONCATENATE("R",'MAPA DE RIESGOS'!$H443,"C",'MAPA DE RIESGOS'!$AF443),"")</f>
        <v/>
      </c>
      <c r="CB157" s="355" t="str">
        <f>IF(AND('MAPA DE RIESGOS'!$AP444="Muy Baja",'MAPA DE RIESGOS'!$AR444="Mayor"),CONCATENATE("R",'MAPA DE RIESGOS'!$H444,"C",'MAPA DE RIESGOS'!$AF444),"")</f>
        <v/>
      </c>
      <c r="CC157" s="356" t="str">
        <f>IF(AND('MAPA DE RIESGOS'!$AP445="Muy Baja",'MAPA DE RIESGOS'!$AR445="Mayor"),CONCATENATE("R",'MAPA DE RIESGOS'!$H445,"C",'MAPA DE RIESGOS'!$AF445),"")</f>
        <v/>
      </c>
      <c r="CD157" s="357" t="str">
        <f>IF(AND('MAPA DE RIESGOS'!$AP428="Muy Baja",'MAPA DE RIESGOS'!$AR428="Catastrófico"),CONCATENATE("R",'MAPA DE RIESGOS'!$H428,"C",'MAPA DE RIESGOS'!$AF428),"")</f>
        <v/>
      </c>
      <c r="CE157" s="357" t="str">
        <f>IF(AND('MAPA DE RIESGOS'!$AP429="Muy Baja",'MAPA DE RIESGOS'!$AR429="Catastrófico"),CONCATENATE("R",'MAPA DE RIESGOS'!$H429,"C",'MAPA DE RIESGOS'!$AF429),"")</f>
        <v/>
      </c>
      <c r="CF157" s="357" t="str">
        <f>IF(AND('MAPA DE RIESGOS'!$AP430="Muy Baja",'MAPA DE RIESGOS'!$AR430="Catastrófico"),CONCATENATE("R",'MAPA DE RIESGOS'!$H430,"C",'MAPA DE RIESGOS'!$AF430),"")</f>
        <v/>
      </c>
      <c r="CG157" s="357" t="str">
        <f>IF(AND('MAPA DE RIESGOS'!$AP431="Muy Baja",'MAPA DE RIESGOS'!$AR431="Catastrófico"),CONCATENATE("R",'MAPA DE RIESGOS'!$H431,"C",'MAPA DE RIESGOS'!$AF431),"")</f>
        <v/>
      </c>
      <c r="CH157" s="357" t="str">
        <f>IF(AND('MAPA DE RIESGOS'!$AP432="Muy Baja",'MAPA DE RIESGOS'!$AR432="Catastrófico"),CONCATENATE("R",'MAPA DE RIESGOS'!$H432,"C",'MAPA DE RIESGOS'!$AF432),"")</f>
        <v/>
      </c>
      <c r="CI157" s="357" t="str">
        <f>IF(AND('MAPA DE RIESGOS'!$AP433="Muy Baja",'MAPA DE RIESGOS'!$AR433="Catastrófico"),CONCATENATE("R",'MAPA DE RIESGOS'!$H433,"C",'MAPA DE RIESGOS'!$AF433),"")</f>
        <v/>
      </c>
      <c r="CJ157" s="357" t="str">
        <f>IF(AND('MAPA DE RIESGOS'!$AP434="Muy Baja",'MAPA DE RIESGOS'!$AR434="Catastrófico"),CONCATENATE("R",'MAPA DE RIESGOS'!$H434,"C",'MAPA DE RIESGOS'!$AF434),"")</f>
        <v/>
      </c>
      <c r="CK157" s="357" t="str">
        <f>IF(AND('MAPA DE RIESGOS'!$AP435="Muy Baja",'MAPA DE RIESGOS'!$AR435="Catastrófico"),CONCATENATE("R",'MAPA DE RIESGOS'!$H435,"C",'MAPA DE RIESGOS'!$AF435),"")</f>
        <v/>
      </c>
      <c r="CL157" s="357" t="str">
        <f>IF(AND('MAPA DE RIESGOS'!$AP436="Muy Baja",'MAPA DE RIESGOS'!$AR436="Catastrófico"),CONCATENATE("R",'MAPA DE RIESGOS'!$H436,"C",'MAPA DE RIESGOS'!$AF436),"")</f>
        <v/>
      </c>
      <c r="CM157" s="357" t="str">
        <f>IF(AND('MAPA DE RIESGOS'!$AP437="Muy Baja",'MAPA DE RIESGOS'!$AR437="Catastrófico"),CONCATENATE("R",'MAPA DE RIESGOS'!$H437,"C",'MAPA DE RIESGOS'!$AF437),"")</f>
        <v/>
      </c>
      <c r="CN157" s="357" t="str">
        <f>IF(AND('MAPA DE RIESGOS'!$AP438="Muy Baja",'MAPA DE RIESGOS'!$AR438="Catastrófico"),CONCATENATE("R",'MAPA DE RIESGOS'!$H438,"C",'MAPA DE RIESGOS'!$AF438),"")</f>
        <v/>
      </c>
      <c r="CO157" s="357" t="str">
        <f>IF(AND('MAPA DE RIESGOS'!$AP439="Muy Baja",'MAPA DE RIESGOS'!$AR439="Catastrófico"),CONCATENATE("R",'MAPA DE RIESGOS'!$H439,"C",'MAPA DE RIESGOS'!$AF439),"")</f>
        <v/>
      </c>
      <c r="CP157" s="357" t="str">
        <f>IF(AND('MAPA DE RIESGOS'!$AP440="Muy Baja",'MAPA DE RIESGOS'!$AR440="Catastrófico"),CONCATENATE("R",'MAPA DE RIESGOS'!$H440,"C",'MAPA DE RIESGOS'!$AF440),"")</f>
        <v/>
      </c>
      <c r="CQ157" s="357" t="str">
        <f>IF(AND('MAPA DE RIESGOS'!$AP441="Muy Baja",'MAPA DE RIESGOS'!$AR441="Catastrófico"),CONCATENATE("R",'MAPA DE RIESGOS'!$H441,"C",'MAPA DE RIESGOS'!$AF441),"")</f>
        <v/>
      </c>
      <c r="CR157" s="357" t="str">
        <f>IF(AND('MAPA DE RIESGOS'!$AP442="Muy Baja",'MAPA DE RIESGOS'!$AR442="Catastrófico"),CONCATENATE("R",'MAPA DE RIESGOS'!$H442,"C",'MAPA DE RIESGOS'!$AF442),"")</f>
        <v/>
      </c>
      <c r="CS157" s="357" t="str">
        <f>IF(AND('MAPA DE RIESGOS'!$AP443="Muy Baja",'MAPA DE RIESGOS'!$AR443="Catastrófico"),CONCATENATE("R",'MAPA DE RIESGOS'!$H443,"C",'MAPA DE RIESGOS'!$AF443),"")</f>
        <v/>
      </c>
      <c r="CT157" s="357" t="str">
        <f>IF(AND('MAPA DE RIESGOS'!$AP444="Muy Baja",'MAPA DE RIESGOS'!$AR444="Catastrófico"),CONCATENATE("R",'MAPA DE RIESGOS'!$H444,"C",'MAPA DE RIESGOS'!$AF444),"")</f>
        <v/>
      </c>
      <c r="CU157" s="358" t="str">
        <f>IF(AND('MAPA DE RIESGOS'!$AP445="Muy Baja",'MAPA DE RIESGOS'!$AR445="Catastrófico"),CONCATENATE("R",'MAPA DE RIESGOS'!$H445,"C",'MAPA DE RIESGOS'!$AF445),"")</f>
        <v/>
      </c>
      <c r="CV157" s="67"/>
    </row>
    <row r="158" spans="2:100" ht="32.5" customHeight="1">
      <c r="B158" s="893"/>
      <c r="C158" s="893"/>
      <c r="D158" s="894"/>
      <c r="E158" s="882"/>
      <c r="F158" s="883"/>
      <c r="G158" s="883"/>
      <c r="H158" s="883"/>
      <c r="I158" s="883"/>
      <c r="J158" s="376" t="str">
        <f>IF(AND('MAPA DE RIESGOS'!$AP446="Muy Baja",'MAPA DE RIESGOS'!$AR446="Leve"),CONCATENATE("R",'MAPA DE RIESGOS'!$H446,"C",'MAPA DE RIESGOS'!$AF446),"")</f>
        <v/>
      </c>
      <c r="K158" s="377" t="str">
        <f>IF(AND('MAPA DE RIESGOS'!$AP447="Muy Baja",'MAPA DE RIESGOS'!$AR447="Leve"),CONCATENATE("R",'MAPA DE RIESGOS'!$H447,"C",'MAPA DE RIESGOS'!$AF447),"")</f>
        <v/>
      </c>
      <c r="L158" s="377" t="str">
        <f>IF(AND('MAPA DE RIESGOS'!$AP448="Muy Baja",'MAPA DE RIESGOS'!$AR448="Leve"),CONCATENATE("R",'MAPA DE RIESGOS'!$H448,"C",'MAPA DE RIESGOS'!$AF448),"")</f>
        <v>R73C1</v>
      </c>
      <c r="M158" s="377" t="str">
        <f>IF(AND('MAPA DE RIESGOS'!$AP449="Muy Baja",'MAPA DE RIESGOS'!$AR449="Leve"),CONCATENATE("R",'MAPA DE RIESGOS'!$H449,"C",'MAPA DE RIESGOS'!$AF449),"")</f>
        <v>R73C2</v>
      </c>
      <c r="N158" s="377" t="str">
        <f>IF(AND('MAPA DE RIESGOS'!$AP450="Muy Baja",'MAPA DE RIESGOS'!$AR450="Leve"),CONCATENATE("R",'MAPA DE RIESGOS'!$H450,"C",'MAPA DE RIESGOS'!$AF450),"")</f>
        <v/>
      </c>
      <c r="O158" s="377" t="str">
        <f>IF(AND('MAPA DE RIESGOS'!$AP451="Muy Baja",'MAPA DE RIESGOS'!$AR451="Leve"),CONCATENATE("R",'MAPA DE RIESGOS'!$H451,"C",'MAPA DE RIESGOS'!$AF451),"")</f>
        <v/>
      </c>
      <c r="P158" s="377" t="str">
        <f>IF(AND('MAPA DE RIESGOS'!$AP452="Muy Baja",'MAPA DE RIESGOS'!$AR452="Leve"),CONCATENATE("R",'MAPA DE RIESGOS'!$H452,"C",'MAPA DE RIESGOS'!$AF452),"")</f>
        <v/>
      </c>
      <c r="Q158" s="377" t="str">
        <f>IF(AND('MAPA DE RIESGOS'!$AP453="Muy Baja",'MAPA DE RIESGOS'!$AR453="Leve"),CONCATENATE("R",'MAPA DE RIESGOS'!$H453,"C",'MAPA DE RIESGOS'!$AF453),"")</f>
        <v/>
      </c>
      <c r="R158" s="377" t="str">
        <f>IF(AND('MAPA DE RIESGOS'!$AP454="Muy Baja",'MAPA DE RIESGOS'!$AR454="Leve"),CONCATENATE("R",'MAPA DE RIESGOS'!$H454,"C",'MAPA DE RIESGOS'!$AF454),"")</f>
        <v/>
      </c>
      <c r="S158" s="377" t="str">
        <f>IF(AND('MAPA DE RIESGOS'!$AP455="Muy Baja",'MAPA DE RIESGOS'!$AR455="Leve"),CONCATENATE("R",'MAPA DE RIESGOS'!$H455,"C",'MAPA DE RIESGOS'!$AF455),"")</f>
        <v/>
      </c>
      <c r="T158" s="377" t="str">
        <f>IF(AND('MAPA DE RIESGOS'!$AP456="Muy Baja",'MAPA DE RIESGOS'!$AR456="Leve"),CONCATENATE("R",'MAPA DE RIESGOS'!$H456,"C",'MAPA DE RIESGOS'!$AF456),"")</f>
        <v/>
      </c>
      <c r="U158" s="377" t="str">
        <f>IF(AND('MAPA DE RIESGOS'!$AP457="Muy Baja",'MAPA DE RIESGOS'!$AR457="Leve"),CONCATENATE("R",'MAPA DE RIESGOS'!$H457,"C",'MAPA DE RIESGOS'!$AF457),"")</f>
        <v/>
      </c>
      <c r="V158" s="377" t="str">
        <f>IF(AND('MAPA DE RIESGOS'!$AP458="Muy Baja",'MAPA DE RIESGOS'!$AR458="Leve"),CONCATENATE("R",'MAPA DE RIESGOS'!$H458,"C",'MAPA DE RIESGOS'!$AF458),"")</f>
        <v/>
      </c>
      <c r="W158" s="377" t="str">
        <f>IF(AND('MAPA DE RIESGOS'!$AP459="Muy Baja",'MAPA DE RIESGOS'!$AR459="Leve"),CONCATENATE("R",'MAPA DE RIESGOS'!$H459,"C",'MAPA DE RIESGOS'!$AF459),"")</f>
        <v/>
      </c>
      <c r="X158" s="377" t="str">
        <f>IF(AND('MAPA DE RIESGOS'!$AP460="Muy Baja",'MAPA DE RIESGOS'!$AR460="Leve"),CONCATENATE("R",'MAPA DE RIESGOS'!$H460,"C",'MAPA DE RIESGOS'!$AF460),"")</f>
        <v/>
      </c>
      <c r="Y158" s="377" t="str">
        <f>IF(AND('MAPA DE RIESGOS'!$AP461="Muy Baja",'MAPA DE RIESGOS'!$AR461="Leve"),CONCATENATE("R",'MAPA DE RIESGOS'!$H461,"C",'MAPA DE RIESGOS'!$AF461),"")</f>
        <v/>
      </c>
      <c r="Z158" s="377" t="str">
        <f>IF(AND('MAPA DE RIESGOS'!$AP462="Muy Baja",'MAPA DE RIESGOS'!$AR462="Leve"),CONCATENATE("R",'MAPA DE RIESGOS'!$H462,"C",'MAPA DE RIESGOS'!$AF462),"")</f>
        <v/>
      </c>
      <c r="AA158" s="378" t="str">
        <f>IF(AND('MAPA DE RIESGOS'!$AP463="Muy Baja",'MAPA DE RIESGOS'!$AR463="Leve"),CONCATENATE("R",'MAPA DE RIESGOS'!$H463,"C",'MAPA DE RIESGOS'!$AF463),"")</f>
        <v/>
      </c>
      <c r="AB158" s="376" t="str">
        <f>IF(AND('MAPA DE RIESGOS'!$AP446="Muy Baja",'MAPA DE RIESGOS'!$AR446="Menor"),CONCATENATE("R",'MAPA DE RIESGOS'!$H446,"C",'MAPA DE RIESGOS'!$AF446),"")</f>
        <v/>
      </c>
      <c r="AC158" s="377" t="str">
        <f>IF(AND('MAPA DE RIESGOS'!$AP447="Muy Baja",'MAPA DE RIESGOS'!$AR447="Menor"),CONCATENATE("R",'MAPA DE RIESGOS'!$H447,"C",'MAPA DE RIESGOS'!$AF447),"")</f>
        <v/>
      </c>
      <c r="AD158" s="377" t="str">
        <f>IF(AND('MAPA DE RIESGOS'!$AP448="Muy Baja",'MAPA DE RIESGOS'!$AR448="Menor"),CONCATENATE("R",'MAPA DE RIESGOS'!$H448,"C",'MAPA DE RIESGOS'!$AF448),"")</f>
        <v/>
      </c>
      <c r="AE158" s="377" t="str">
        <f>IF(AND('MAPA DE RIESGOS'!$AP449="Muy Baja",'MAPA DE RIESGOS'!$AR449="Menor"),CONCATENATE("R",'MAPA DE RIESGOS'!$H449,"C",'MAPA DE RIESGOS'!$AF449),"")</f>
        <v/>
      </c>
      <c r="AF158" s="377" t="str">
        <f>IF(AND('MAPA DE RIESGOS'!$AP450="Muy Baja",'MAPA DE RIESGOS'!$AR450="Menor"),CONCATENATE("R",'MAPA DE RIESGOS'!$H450,"C",'MAPA DE RIESGOS'!$AF450),"")</f>
        <v/>
      </c>
      <c r="AG158" s="377" t="str">
        <f>IF(AND('MAPA DE RIESGOS'!$AP451="Muy Baja",'MAPA DE RIESGOS'!$AR451="Menor"),CONCATENATE("R",'MAPA DE RIESGOS'!$H451,"C",'MAPA DE RIESGOS'!$AF451),"")</f>
        <v/>
      </c>
      <c r="AH158" s="377" t="str">
        <f>IF(AND('MAPA DE RIESGOS'!$AP452="Muy Baja",'MAPA DE RIESGOS'!$AR452="Menor"),CONCATENATE("R",'MAPA DE RIESGOS'!$H452,"C",'MAPA DE RIESGOS'!$AF452),"")</f>
        <v/>
      </c>
      <c r="AI158" s="377" t="str">
        <f>IF(AND('MAPA DE RIESGOS'!$AP453="Muy Baja",'MAPA DE RIESGOS'!$AR453="Menor"),CONCATENATE("R",'MAPA DE RIESGOS'!$H453,"C",'MAPA DE RIESGOS'!$AF453),"")</f>
        <v/>
      </c>
      <c r="AJ158" s="377" t="str">
        <f>IF(AND('MAPA DE RIESGOS'!$AP454="Muy Baja",'MAPA DE RIESGOS'!$AR454="Menor"),CONCATENATE("R",'MAPA DE RIESGOS'!$H454,"C",'MAPA DE RIESGOS'!$AF454),"")</f>
        <v/>
      </c>
      <c r="AK158" s="377" t="str">
        <f>IF(AND('MAPA DE RIESGOS'!$AP455="Muy Baja",'MAPA DE RIESGOS'!$AR455="Menor"),CONCATENATE("R",'MAPA DE RIESGOS'!$H455,"C",'MAPA DE RIESGOS'!$AF455),"")</f>
        <v/>
      </c>
      <c r="AL158" s="377" t="str">
        <f>IF(AND('MAPA DE RIESGOS'!$AP456="Muy Baja",'MAPA DE RIESGOS'!$AR456="Menor"),CONCATENATE("R",'MAPA DE RIESGOS'!$H456,"C",'MAPA DE RIESGOS'!$AF456),"")</f>
        <v/>
      </c>
      <c r="AM158" s="377" t="str">
        <f>IF(AND('MAPA DE RIESGOS'!$AP457="Muy Baja",'MAPA DE RIESGOS'!$AR457="Menor"),CONCATENATE("R",'MAPA DE RIESGOS'!$H457,"C",'MAPA DE RIESGOS'!$AF457),"")</f>
        <v/>
      </c>
      <c r="AN158" s="377" t="str">
        <f>IF(AND('MAPA DE RIESGOS'!$AP458="Muy Baja",'MAPA DE RIESGOS'!$AR458="Menor"),CONCATENATE("R",'MAPA DE RIESGOS'!$H458,"C",'MAPA DE RIESGOS'!$AF458),"")</f>
        <v/>
      </c>
      <c r="AO158" s="377" t="str">
        <f>IF(AND('MAPA DE RIESGOS'!$AP459="Muy Baja",'MAPA DE RIESGOS'!$AR459="Menor"),CONCATENATE("R",'MAPA DE RIESGOS'!$H459,"C",'MAPA DE RIESGOS'!$AF459),"")</f>
        <v/>
      </c>
      <c r="AP158" s="377" t="str">
        <f>IF(AND('MAPA DE RIESGOS'!$AP460="Muy Baja",'MAPA DE RIESGOS'!$AR460="Menor"),CONCATENATE("R",'MAPA DE RIESGOS'!$H460,"C",'MAPA DE RIESGOS'!$AF460),"")</f>
        <v/>
      </c>
      <c r="AQ158" s="377" t="str">
        <f>IF(AND('MAPA DE RIESGOS'!$AP461="Muy Baja",'MAPA DE RIESGOS'!$AR461="Menor"),CONCATENATE("R",'MAPA DE RIESGOS'!$H461,"C",'MAPA DE RIESGOS'!$AF461),"")</f>
        <v/>
      </c>
      <c r="AR158" s="377" t="str">
        <f>IF(AND('MAPA DE RIESGOS'!$AP462="Muy Baja",'MAPA DE RIESGOS'!$AR462="Menor"),CONCATENATE("R",'MAPA DE RIESGOS'!$H462,"C",'MAPA DE RIESGOS'!$AF462),"")</f>
        <v/>
      </c>
      <c r="AS158" s="378" t="str">
        <f>IF(AND('MAPA DE RIESGOS'!$AP463="Muy Baja",'MAPA DE RIESGOS'!$AR463="Menor"),CONCATENATE("R",'MAPA DE RIESGOS'!$H463,"C",'MAPA DE RIESGOS'!$AF463),"")</f>
        <v/>
      </c>
      <c r="AT158" s="367" t="str">
        <f>IF(AND('MAPA DE RIESGOS'!$AP446="Muy Baja",'MAPA DE RIESGOS'!$AR446="Moderado"),CONCATENATE("R",'MAPA DE RIESGOS'!$H446,"C",'MAPA DE RIESGOS'!$AF446),"")</f>
        <v/>
      </c>
      <c r="AU158" s="368" t="str">
        <f>IF(AND('MAPA DE RIESGOS'!$AP447="Muy Baja",'MAPA DE RIESGOS'!$AR447="Moderado"),CONCATENATE("R",'MAPA DE RIESGOS'!$H447,"C",'MAPA DE RIESGOS'!$AF447),"")</f>
        <v/>
      </c>
      <c r="AV158" s="368" t="str">
        <f>IF(AND('MAPA DE RIESGOS'!$AP448="Muy Baja",'MAPA DE RIESGOS'!$AR448="Moderado"),CONCATENATE("R",'MAPA DE RIESGOS'!$H448,"C",'MAPA DE RIESGOS'!$AF448),"")</f>
        <v/>
      </c>
      <c r="AW158" s="368" t="str">
        <f>IF(AND('MAPA DE RIESGOS'!$AP449="Muy Baja",'MAPA DE RIESGOS'!$AR449="Moderado"),CONCATENATE("R",'MAPA DE RIESGOS'!$H449,"C",'MAPA DE RIESGOS'!$AF449),"")</f>
        <v/>
      </c>
      <c r="AX158" s="368" t="str">
        <f>IF(AND('MAPA DE RIESGOS'!$AP450="Muy Baja",'MAPA DE RIESGOS'!$AR450="Moderado"),CONCATENATE("R",'MAPA DE RIESGOS'!$H450,"C",'MAPA DE RIESGOS'!$AF450),"")</f>
        <v/>
      </c>
      <c r="AY158" s="368" t="str">
        <f>IF(AND('MAPA DE RIESGOS'!$AP451="Muy Baja",'MAPA DE RIESGOS'!$AR451="Moderado"),CONCATENATE("R",'MAPA DE RIESGOS'!$H451,"C",'MAPA DE RIESGOS'!$AF451),"")</f>
        <v/>
      </c>
      <c r="AZ158" s="368" t="str">
        <f>IF(AND('MAPA DE RIESGOS'!$AP452="Muy Baja",'MAPA DE RIESGOS'!$AR452="Moderado"),CONCATENATE("R",'MAPA DE RIESGOS'!$H452,"C",'MAPA DE RIESGOS'!$AF452),"")</f>
        <v/>
      </c>
      <c r="BA158" s="368" t="str">
        <f>IF(AND('MAPA DE RIESGOS'!$AP453="Muy Baja",'MAPA DE RIESGOS'!$AR453="Moderado"),CONCATENATE("R",'MAPA DE RIESGOS'!$H453,"C",'MAPA DE RIESGOS'!$AF453),"")</f>
        <v/>
      </c>
      <c r="BB158" s="368" t="str">
        <f>IF(AND('MAPA DE RIESGOS'!$AP454="Muy Baja",'MAPA DE RIESGOS'!$AR454="Moderado"),CONCATENATE("R",'MAPA DE RIESGOS'!$H454,"C",'MAPA DE RIESGOS'!$AF454),"")</f>
        <v/>
      </c>
      <c r="BC158" s="368" t="str">
        <f>IF(AND('MAPA DE RIESGOS'!$AP455="Muy Baja",'MAPA DE RIESGOS'!$AR455="Moderado"),CONCATENATE("R",'MAPA DE RIESGOS'!$H455,"C",'MAPA DE RIESGOS'!$AF455),"")</f>
        <v/>
      </c>
      <c r="BD158" s="368" t="str">
        <f>IF(AND('MAPA DE RIESGOS'!$AP456="Muy Baja",'MAPA DE RIESGOS'!$AR456="Moderado"),CONCATENATE("R",'MAPA DE RIESGOS'!$H456,"C",'MAPA DE RIESGOS'!$AF456),"")</f>
        <v/>
      </c>
      <c r="BE158" s="368" t="str">
        <f>IF(AND('MAPA DE RIESGOS'!$AP457="Muy Baja",'MAPA DE RIESGOS'!$AR457="Moderado"),CONCATENATE("R",'MAPA DE RIESGOS'!$H457,"C",'MAPA DE RIESGOS'!$AF457),"")</f>
        <v/>
      </c>
      <c r="BF158" s="368" t="str">
        <f>IF(AND('MAPA DE RIESGOS'!$AP458="Muy Baja",'MAPA DE RIESGOS'!$AR458="Moderado"),CONCATENATE("R",'MAPA DE RIESGOS'!$H458,"C",'MAPA DE RIESGOS'!$AF458),"")</f>
        <v/>
      </c>
      <c r="BG158" s="368" t="str">
        <f>IF(AND('MAPA DE RIESGOS'!$AP459="Muy Baja",'MAPA DE RIESGOS'!$AR459="Moderado"),CONCATENATE("R",'MAPA DE RIESGOS'!$H459,"C",'MAPA DE RIESGOS'!$AF459),"")</f>
        <v/>
      </c>
      <c r="BH158" s="368" t="str">
        <f>IF(AND('MAPA DE RIESGOS'!$AP460="Muy Baja",'MAPA DE RIESGOS'!$AR460="Moderado"),CONCATENATE("R",'MAPA DE RIESGOS'!$H460,"C",'MAPA DE RIESGOS'!$AF460),"")</f>
        <v/>
      </c>
      <c r="BI158" s="368" t="str">
        <f>IF(AND('MAPA DE RIESGOS'!$AP461="Muy Baja",'MAPA DE RIESGOS'!$AR461="Moderado"),CONCATENATE("R",'MAPA DE RIESGOS'!$H461,"C",'MAPA DE RIESGOS'!$AF461),"")</f>
        <v/>
      </c>
      <c r="BJ158" s="368" t="str">
        <f>IF(AND('MAPA DE RIESGOS'!$AP462="Muy Baja",'MAPA DE RIESGOS'!$AR462="Moderado"),CONCATENATE("R",'MAPA DE RIESGOS'!$H462,"C",'MAPA DE RIESGOS'!$AF462),"")</f>
        <v/>
      </c>
      <c r="BK158" s="369" t="str">
        <f>IF(AND('MAPA DE RIESGOS'!$AP463="Muy Baja",'MAPA DE RIESGOS'!$AR463="Moderado"),CONCATENATE("R",'MAPA DE RIESGOS'!$H463,"C",'MAPA DE RIESGOS'!$AF463),"")</f>
        <v/>
      </c>
      <c r="BL158" s="355" t="str">
        <f>IF(AND('MAPA DE RIESGOS'!$AP446="Muy Baja",'MAPA DE RIESGOS'!$AR446="Mayor"),CONCATENATE("R",'MAPA DE RIESGOS'!$H446,"C",'MAPA DE RIESGOS'!$AF446),"")</f>
        <v/>
      </c>
      <c r="BM158" s="355" t="str">
        <f>IF(AND('MAPA DE RIESGOS'!$AP447="Muy Baja",'MAPA DE RIESGOS'!$AR447="Mayor"),CONCATENATE("R",'MAPA DE RIESGOS'!$H447,"C",'MAPA DE RIESGOS'!$AF447),"")</f>
        <v/>
      </c>
      <c r="BN158" s="355" t="str">
        <f>IF(AND('MAPA DE RIESGOS'!$AP448="Muy Baja",'MAPA DE RIESGOS'!$AR448="Mayor"),CONCATENATE("R",'MAPA DE RIESGOS'!$H448,"C",'MAPA DE RIESGOS'!$AF448),"")</f>
        <v/>
      </c>
      <c r="BO158" s="355" t="str">
        <f>IF(AND('MAPA DE RIESGOS'!$AP449="Muy Baja",'MAPA DE RIESGOS'!$AR449="Mayor"),CONCATENATE("R",'MAPA DE RIESGOS'!$H449,"C",'MAPA DE RIESGOS'!$AF449),"")</f>
        <v/>
      </c>
      <c r="BP158" s="355" t="str">
        <f>IF(AND('MAPA DE RIESGOS'!$AP450="Muy Baja",'MAPA DE RIESGOS'!$AR450="Mayor"),CONCATENATE("R",'MAPA DE RIESGOS'!$H450,"C",'MAPA DE RIESGOS'!$AF450),"")</f>
        <v/>
      </c>
      <c r="BQ158" s="355" t="str">
        <f>IF(AND('MAPA DE RIESGOS'!$AP451="Muy Baja",'MAPA DE RIESGOS'!$AR451="Mayor"),CONCATENATE("R",'MAPA DE RIESGOS'!$H451,"C",'MAPA DE RIESGOS'!$AF451),"")</f>
        <v/>
      </c>
      <c r="BR158" s="355" t="str">
        <f>IF(AND('MAPA DE RIESGOS'!$AP452="Muy Baja",'MAPA DE RIESGOS'!$AR452="Mayor"),CONCATENATE("R",'MAPA DE RIESGOS'!$H452,"C",'MAPA DE RIESGOS'!$AF452),"")</f>
        <v/>
      </c>
      <c r="BS158" s="355" t="str">
        <f>IF(AND('MAPA DE RIESGOS'!$AP453="Muy Baja",'MAPA DE RIESGOS'!$AR453="Mayor"),CONCATENATE("R",'MAPA DE RIESGOS'!$H453,"C",'MAPA DE RIESGOS'!$AF453),"")</f>
        <v/>
      </c>
      <c r="BT158" s="355" t="str">
        <f>IF(AND('MAPA DE RIESGOS'!$AP454="Muy Baja",'MAPA DE RIESGOS'!$AR454="Mayor"),CONCATENATE("R",'MAPA DE RIESGOS'!$H454,"C",'MAPA DE RIESGOS'!$AF454),"")</f>
        <v/>
      </c>
      <c r="BU158" s="355" t="str">
        <f>IF(AND('MAPA DE RIESGOS'!$AP455="Muy Baja",'MAPA DE RIESGOS'!$AR455="Mayor"),CONCATENATE("R",'MAPA DE RIESGOS'!$H455,"C",'MAPA DE RIESGOS'!$AF455),"")</f>
        <v/>
      </c>
      <c r="BV158" s="355" t="str">
        <f>IF(AND('MAPA DE RIESGOS'!$AP456="Muy Baja",'MAPA DE RIESGOS'!$AR456="Mayor"),CONCATENATE("R",'MAPA DE RIESGOS'!$H456,"C",'MAPA DE RIESGOS'!$AF456),"")</f>
        <v/>
      </c>
      <c r="BW158" s="355" t="str">
        <f>IF(AND('MAPA DE RIESGOS'!$AP457="Muy Baja",'MAPA DE RIESGOS'!$AR457="Mayor"),CONCATENATE("R",'MAPA DE RIESGOS'!$H457,"C",'MAPA DE RIESGOS'!$AF457),"")</f>
        <v/>
      </c>
      <c r="BX158" s="355" t="str">
        <f>IF(AND('MAPA DE RIESGOS'!$AP458="Muy Baja",'MAPA DE RIESGOS'!$AR458="Mayor"),CONCATENATE("R",'MAPA DE RIESGOS'!$H458,"C",'MAPA DE RIESGOS'!$AF458),"")</f>
        <v/>
      </c>
      <c r="BY158" s="355" t="str">
        <f>IF(AND('MAPA DE RIESGOS'!$AP459="Muy Baja",'MAPA DE RIESGOS'!$AR459="Mayor"),CONCATENATE("R",'MAPA DE RIESGOS'!$H459,"C",'MAPA DE RIESGOS'!$AF459),"")</f>
        <v/>
      </c>
      <c r="BZ158" s="355" t="str">
        <f>IF(AND('MAPA DE RIESGOS'!$AP460="Muy Baja",'MAPA DE RIESGOS'!$AR460="Mayor"),CONCATENATE("R",'MAPA DE RIESGOS'!$H460,"C",'MAPA DE RIESGOS'!$AF460),"")</f>
        <v/>
      </c>
      <c r="CA158" s="355" t="str">
        <f>IF(AND('MAPA DE RIESGOS'!$AP461="Muy Baja",'MAPA DE RIESGOS'!$AR461="Mayor"),CONCATENATE("R",'MAPA DE RIESGOS'!$H461,"C",'MAPA DE RIESGOS'!$AF461),"")</f>
        <v/>
      </c>
      <c r="CB158" s="355" t="str">
        <f>IF(AND('MAPA DE RIESGOS'!$AP462="Muy Baja",'MAPA DE RIESGOS'!$AR462="Mayor"),CONCATENATE("R",'MAPA DE RIESGOS'!$H462,"C",'MAPA DE RIESGOS'!$AF462),"")</f>
        <v/>
      </c>
      <c r="CC158" s="356" t="str">
        <f>IF(AND('MAPA DE RIESGOS'!$AP463="Muy Baja",'MAPA DE RIESGOS'!$AR463="Mayor"),CONCATENATE("R",'MAPA DE RIESGOS'!$H463,"C",'MAPA DE RIESGOS'!$AF463),"")</f>
        <v/>
      </c>
      <c r="CD158" s="357" t="str">
        <f>IF(AND('MAPA DE RIESGOS'!$AP446="Muy Baja",'MAPA DE RIESGOS'!$AR446="Catastrófico"),CONCATENATE("R",'MAPA DE RIESGOS'!$H446,"C",'MAPA DE RIESGOS'!$AF446),"")</f>
        <v/>
      </c>
      <c r="CE158" s="357" t="str">
        <f>IF(AND('MAPA DE RIESGOS'!$AP447="Muy Baja",'MAPA DE RIESGOS'!$AR447="Catastrófico"),CONCATENATE("R",'MAPA DE RIESGOS'!$H447,"C",'MAPA DE RIESGOS'!$AF447),"")</f>
        <v/>
      </c>
      <c r="CF158" s="357" t="str">
        <f>IF(AND('MAPA DE RIESGOS'!$AP448="Muy Baja",'MAPA DE RIESGOS'!$AR448="Catastrófico"),CONCATENATE("R",'MAPA DE RIESGOS'!$H448,"C",'MAPA DE RIESGOS'!$AF448),"")</f>
        <v/>
      </c>
      <c r="CG158" s="357" t="str">
        <f>IF(AND('MAPA DE RIESGOS'!$AP449="Muy Baja",'MAPA DE RIESGOS'!$AR449="Catastrófico"),CONCATENATE("R",'MAPA DE RIESGOS'!$H449,"C",'MAPA DE RIESGOS'!$AF449),"")</f>
        <v/>
      </c>
      <c r="CH158" s="357" t="str">
        <f>IF(AND('MAPA DE RIESGOS'!$AP450="Muy Baja",'MAPA DE RIESGOS'!$AR450="Catastrófico"),CONCATENATE("R",'MAPA DE RIESGOS'!$H450,"C",'MAPA DE RIESGOS'!$AF450),"")</f>
        <v/>
      </c>
      <c r="CI158" s="357" t="str">
        <f>IF(AND('MAPA DE RIESGOS'!$AP451="Muy Baja",'MAPA DE RIESGOS'!$AR451="Catastrófico"),CONCATENATE("R",'MAPA DE RIESGOS'!$H451,"C",'MAPA DE RIESGOS'!$AF451),"")</f>
        <v/>
      </c>
      <c r="CJ158" s="357" t="str">
        <f>IF(AND('MAPA DE RIESGOS'!$AP452="Muy Baja",'MAPA DE RIESGOS'!$AR452="Catastrófico"),CONCATENATE("R",'MAPA DE RIESGOS'!$H452,"C",'MAPA DE RIESGOS'!$AF452),"")</f>
        <v/>
      </c>
      <c r="CK158" s="357" t="str">
        <f>IF(AND('MAPA DE RIESGOS'!$AP453="Muy Baja",'MAPA DE RIESGOS'!$AR453="Catastrófico"),CONCATENATE("R",'MAPA DE RIESGOS'!$H453,"C",'MAPA DE RIESGOS'!$AF453),"")</f>
        <v/>
      </c>
      <c r="CL158" s="357" t="str">
        <f>IF(AND('MAPA DE RIESGOS'!$AP454="Muy Baja",'MAPA DE RIESGOS'!$AR454="Catastrófico"),CONCATENATE("R",'MAPA DE RIESGOS'!$H454,"C",'MAPA DE RIESGOS'!$AF454),"")</f>
        <v/>
      </c>
      <c r="CM158" s="357" t="str">
        <f>IF(AND('MAPA DE RIESGOS'!$AP455="Muy Baja",'MAPA DE RIESGOS'!$AR455="Catastrófico"),CONCATENATE("R",'MAPA DE RIESGOS'!$H455,"C",'MAPA DE RIESGOS'!$AF455),"")</f>
        <v/>
      </c>
      <c r="CN158" s="357" t="str">
        <f>IF(AND('MAPA DE RIESGOS'!$AP456="Muy Baja",'MAPA DE RIESGOS'!$AR456="Catastrófico"),CONCATENATE("R",'MAPA DE RIESGOS'!$H456,"C",'MAPA DE RIESGOS'!$AF456),"")</f>
        <v/>
      </c>
      <c r="CO158" s="357" t="str">
        <f>IF(AND('MAPA DE RIESGOS'!$AP457="Muy Baja",'MAPA DE RIESGOS'!$AR457="Catastrófico"),CONCATENATE("R",'MAPA DE RIESGOS'!$H457,"C",'MAPA DE RIESGOS'!$AF457),"")</f>
        <v/>
      </c>
      <c r="CP158" s="357" t="str">
        <f>IF(AND('MAPA DE RIESGOS'!$AP458="Muy Baja",'MAPA DE RIESGOS'!$AR458="Catastrófico"),CONCATENATE("R",'MAPA DE RIESGOS'!$H458,"C",'MAPA DE RIESGOS'!$AF458),"")</f>
        <v/>
      </c>
      <c r="CQ158" s="357" t="str">
        <f>IF(AND('MAPA DE RIESGOS'!$AP459="Muy Baja",'MAPA DE RIESGOS'!$AR459="Catastrófico"),CONCATENATE("R",'MAPA DE RIESGOS'!$H459,"C",'MAPA DE RIESGOS'!$AF459),"")</f>
        <v/>
      </c>
      <c r="CR158" s="357" t="str">
        <f>IF(AND('MAPA DE RIESGOS'!$AP460="Muy Baja",'MAPA DE RIESGOS'!$AR460="Catastrófico"),CONCATENATE("R",'MAPA DE RIESGOS'!$H460,"C",'MAPA DE RIESGOS'!$AF460),"")</f>
        <v/>
      </c>
      <c r="CS158" s="357" t="str">
        <f>IF(AND('MAPA DE RIESGOS'!$AP461="Muy Baja",'MAPA DE RIESGOS'!$AR461="Catastrófico"),CONCATENATE("R",'MAPA DE RIESGOS'!$H461,"C",'MAPA DE RIESGOS'!$AF461),"")</f>
        <v/>
      </c>
      <c r="CT158" s="357" t="str">
        <f>IF(AND('MAPA DE RIESGOS'!$AP462="Muy Baja",'MAPA DE RIESGOS'!$AR462="Catastrófico"),CONCATENATE("R",'MAPA DE RIESGOS'!$H462,"C",'MAPA DE RIESGOS'!$AF462),"")</f>
        <v/>
      </c>
      <c r="CU158" s="358" t="str">
        <f>IF(AND('MAPA DE RIESGOS'!$AP463="Muy Baja",'MAPA DE RIESGOS'!$AR463="Catastrófico"),CONCATENATE("R",'MAPA DE RIESGOS'!$H463,"C",'MAPA DE RIESGOS'!$AF463),"")</f>
        <v/>
      </c>
      <c r="CV158" s="67"/>
    </row>
    <row r="159" spans="2:100" ht="32.5" customHeight="1">
      <c r="B159" s="893"/>
      <c r="C159" s="893"/>
      <c r="D159" s="894"/>
      <c r="E159" s="882"/>
      <c r="F159" s="883"/>
      <c r="G159" s="883"/>
      <c r="H159" s="883"/>
      <c r="I159" s="883"/>
      <c r="J159" s="376" t="str">
        <f>IF(AND('MAPA DE RIESGOS'!$AP464="Muy Baja",'MAPA DE RIESGOS'!$AR464="Leve"),CONCATENATE("R",'MAPA DE RIESGOS'!$H464,"C",'MAPA DE RIESGOS'!$AF464),"")</f>
        <v/>
      </c>
      <c r="K159" s="377" t="str">
        <f>IF(AND('MAPA DE RIESGOS'!$AP465="Muy Baja",'MAPA DE RIESGOS'!$AR465="Leve"),CONCATENATE("R",'MAPA DE RIESGOS'!$H465,"C",'MAPA DE RIESGOS'!$AF465),"")</f>
        <v/>
      </c>
      <c r="L159" s="377" t="str">
        <f>IF(AND('MAPA DE RIESGOS'!$AP466="Muy Baja",'MAPA DE RIESGOS'!$AR466="Leve"),CONCATENATE("R",'MAPA DE RIESGOS'!$H466,"C",'MAPA DE RIESGOS'!$AF466),"")</f>
        <v/>
      </c>
      <c r="M159" s="377" t="str">
        <f>IF(AND('MAPA DE RIESGOS'!$AP467="Muy Baja",'MAPA DE RIESGOS'!$AR467="Leve"),CONCATENATE("R",'MAPA DE RIESGOS'!$H467,"C",'MAPA DE RIESGOS'!$AF467),"")</f>
        <v/>
      </c>
      <c r="N159" s="377" t="str">
        <f>IF(AND('MAPA DE RIESGOS'!$AP468="Muy Baja",'MAPA DE RIESGOS'!$AR468="Leve"),CONCATENATE("R",'MAPA DE RIESGOS'!$H468,"C",'MAPA DE RIESGOS'!$AF468),"")</f>
        <v/>
      </c>
      <c r="O159" s="377" t="str">
        <f>IF(AND('MAPA DE RIESGOS'!$AP469="Muy Baja",'MAPA DE RIESGOS'!$AR469="Leve"),CONCATENATE("R",'MAPA DE RIESGOS'!$H469,"C",'MAPA DE RIESGOS'!$AF469),"")</f>
        <v/>
      </c>
      <c r="P159" s="377" t="str">
        <f>IF(AND('MAPA DE RIESGOS'!$AP470="Muy Baja",'MAPA DE RIESGOS'!$AR470="Leve"),CONCATENATE("R",'MAPA DE RIESGOS'!$H470,"C",'MAPA DE RIESGOS'!$AF470),"")</f>
        <v/>
      </c>
      <c r="Q159" s="377" t="str">
        <f>IF(AND('MAPA DE RIESGOS'!$AP471="Muy Baja",'MAPA DE RIESGOS'!$AR471="Leve"),CONCATENATE("R",'MAPA DE RIESGOS'!$H471,"C",'MAPA DE RIESGOS'!$AF471),"")</f>
        <v/>
      </c>
      <c r="R159" s="377" t="str">
        <f>IF(AND('MAPA DE RIESGOS'!$AP472="Muy Baja",'MAPA DE RIESGOS'!$AR472="Leve"),CONCATENATE("R",'MAPA DE RIESGOS'!$H472,"C",'MAPA DE RIESGOS'!$AF472),"")</f>
        <v/>
      </c>
      <c r="S159" s="377" t="str">
        <f>IF(AND('MAPA DE RIESGOS'!$AP473="Muy Baja",'MAPA DE RIESGOS'!$AR473="Leve"),CONCATENATE("R",'MAPA DE RIESGOS'!$H473,"C",'MAPA DE RIESGOS'!$AF473),"")</f>
        <v/>
      </c>
      <c r="T159" s="377" t="str">
        <f>IF(AND('MAPA DE RIESGOS'!$AP474="Muy Baja",'MAPA DE RIESGOS'!$AR474="Leve"),CONCATENATE("R",'MAPA DE RIESGOS'!$H474,"C",'MAPA DE RIESGOS'!$AF474),"")</f>
        <v/>
      </c>
      <c r="U159" s="377" t="str">
        <f>IF(AND('MAPA DE RIESGOS'!$AP475="Muy Baja",'MAPA DE RIESGOS'!$AR475="Leve"),CONCATENATE("R",'MAPA DE RIESGOS'!$H475,"C",'MAPA DE RIESGOS'!$AF475),"")</f>
        <v/>
      </c>
      <c r="V159" s="377" t="str">
        <f>IF(AND('MAPA DE RIESGOS'!$AP476="Muy Baja",'MAPA DE RIESGOS'!$AR476="Leve"),CONCATENATE("R",'MAPA DE RIESGOS'!$H476,"C",'MAPA DE RIESGOS'!$AF476),"")</f>
        <v/>
      </c>
      <c r="W159" s="377" t="str">
        <f>IF(AND('MAPA DE RIESGOS'!$AP477="Muy Baja",'MAPA DE RIESGOS'!$AR477="Leve"),CONCATENATE("R",'MAPA DE RIESGOS'!$H477,"C",'MAPA DE RIESGOS'!$AF477),"")</f>
        <v/>
      </c>
      <c r="X159" s="377" t="str">
        <f>IF(AND('MAPA DE RIESGOS'!$AP478="Muy Baja",'MAPA DE RIESGOS'!$AR478="Leve"),CONCATENATE("R",'MAPA DE RIESGOS'!$H478,"C",'MAPA DE RIESGOS'!$AF478),"")</f>
        <v/>
      </c>
      <c r="Y159" s="377" t="str">
        <f>IF(AND('MAPA DE RIESGOS'!$AP479="Muy Baja",'MAPA DE RIESGOS'!$AR479="Leve"),CONCATENATE("R",'MAPA DE RIESGOS'!$H479,"C",'MAPA DE RIESGOS'!$AF479),"")</f>
        <v/>
      </c>
      <c r="Z159" s="377" t="str">
        <f>IF(AND('MAPA DE RIESGOS'!$AP480="Muy Baja",'MAPA DE RIESGOS'!$AR480="Leve"),CONCATENATE("R",'MAPA DE RIESGOS'!$H480,"C",'MAPA DE RIESGOS'!$AF480),"")</f>
        <v/>
      </c>
      <c r="AA159" s="378" t="str">
        <f>IF(AND('MAPA DE RIESGOS'!$AP481="Muy Baja",'MAPA DE RIESGOS'!$AR481="Leve"),CONCATENATE("R",'MAPA DE RIESGOS'!$H481,"C",'MAPA DE RIESGOS'!$AF481),"")</f>
        <v/>
      </c>
      <c r="AB159" s="376" t="str">
        <f>IF(AND('MAPA DE RIESGOS'!$AP464="Muy Baja",'MAPA DE RIESGOS'!$AR464="Menor"),CONCATENATE("R",'MAPA DE RIESGOS'!$H464,"C",'MAPA DE RIESGOS'!$AF464),"")</f>
        <v/>
      </c>
      <c r="AC159" s="377" t="str">
        <f>IF(AND('MAPA DE RIESGOS'!$AP465="Muy Baja",'MAPA DE RIESGOS'!$AR465="Menor"),CONCATENATE("R",'MAPA DE RIESGOS'!$H465,"C",'MAPA DE RIESGOS'!$AF465),"")</f>
        <v/>
      </c>
      <c r="AD159" s="377" t="str">
        <f>IF(AND('MAPA DE RIESGOS'!$AP466="Muy Baja",'MAPA DE RIESGOS'!$AR466="Menor"),CONCATENATE("R",'MAPA DE RIESGOS'!$H466,"C",'MAPA DE RIESGOS'!$AF466),"")</f>
        <v/>
      </c>
      <c r="AE159" s="377" t="str">
        <f>IF(AND('MAPA DE RIESGOS'!$AP467="Muy Baja",'MAPA DE RIESGOS'!$AR467="Menor"),CONCATENATE("R",'MAPA DE RIESGOS'!$H467,"C",'MAPA DE RIESGOS'!$AF467),"")</f>
        <v/>
      </c>
      <c r="AF159" s="377" t="str">
        <f>IF(AND('MAPA DE RIESGOS'!$AP468="Muy Baja",'MAPA DE RIESGOS'!$AR468="Menor"),CONCATENATE("R",'MAPA DE RIESGOS'!$H468,"C",'MAPA DE RIESGOS'!$AF468),"")</f>
        <v/>
      </c>
      <c r="AG159" s="377" t="str">
        <f>IF(AND('MAPA DE RIESGOS'!$AP469="Muy Baja",'MAPA DE RIESGOS'!$AR469="Menor"),CONCATENATE("R",'MAPA DE RIESGOS'!$H469,"C",'MAPA DE RIESGOS'!$AF469),"")</f>
        <v/>
      </c>
      <c r="AH159" s="377" t="str">
        <f>IF(AND('MAPA DE RIESGOS'!$AP470="Muy Baja",'MAPA DE RIESGOS'!$AR470="Menor"),CONCATENATE("R",'MAPA DE RIESGOS'!$H470,"C",'MAPA DE RIESGOS'!$AF470),"")</f>
        <v/>
      </c>
      <c r="AI159" s="377" t="str">
        <f>IF(AND('MAPA DE RIESGOS'!$AP471="Muy Baja",'MAPA DE RIESGOS'!$AR471="Menor"),CONCATENATE("R",'MAPA DE RIESGOS'!$H471,"C",'MAPA DE RIESGOS'!$AF471),"")</f>
        <v/>
      </c>
      <c r="AJ159" s="377" t="str">
        <f>IF(AND('MAPA DE RIESGOS'!$AP472="Muy Baja",'MAPA DE RIESGOS'!$AR472="Menor"),CONCATENATE("R",'MAPA DE RIESGOS'!$H472,"C",'MAPA DE RIESGOS'!$AF472),"")</f>
        <v/>
      </c>
      <c r="AK159" s="377" t="str">
        <f>IF(AND('MAPA DE RIESGOS'!$AP473="Muy Baja",'MAPA DE RIESGOS'!$AR473="Menor"),CONCATENATE("R",'MAPA DE RIESGOS'!$H473,"C",'MAPA DE RIESGOS'!$AF473),"")</f>
        <v/>
      </c>
      <c r="AL159" s="377" t="str">
        <f>IF(AND('MAPA DE RIESGOS'!$AP474="Muy Baja",'MAPA DE RIESGOS'!$AR474="Menor"),CONCATENATE("R",'MAPA DE RIESGOS'!$H474,"C",'MAPA DE RIESGOS'!$AF474),"")</f>
        <v/>
      </c>
      <c r="AM159" s="377" t="str">
        <f>IF(AND('MAPA DE RIESGOS'!$AP475="Muy Baja",'MAPA DE RIESGOS'!$AR475="Menor"),CONCATENATE("R",'MAPA DE RIESGOS'!$H475,"C",'MAPA DE RIESGOS'!$AF475),"")</f>
        <v/>
      </c>
      <c r="AN159" s="377" t="str">
        <f>IF(AND('MAPA DE RIESGOS'!$AP476="Muy Baja",'MAPA DE RIESGOS'!$AR476="Menor"),CONCATENATE("R",'MAPA DE RIESGOS'!$H476,"C",'MAPA DE RIESGOS'!$AF476),"")</f>
        <v/>
      </c>
      <c r="AO159" s="377" t="str">
        <f>IF(AND('MAPA DE RIESGOS'!$AP477="Muy Baja",'MAPA DE RIESGOS'!$AR477="Menor"),CONCATENATE("R",'MAPA DE RIESGOS'!$H477,"C",'MAPA DE RIESGOS'!$AF477),"")</f>
        <v/>
      </c>
      <c r="AP159" s="377" t="str">
        <f>IF(AND('MAPA DE RIESGOS'!$AP478="Muy Baja",'MAPA DE RIESGOS'!$AR478="Menor"),CONCATENATE("R",'MAPA DE RIESGOS'!$H478,"C",'MAPA DE RIESGOS'!$AF478),"")</f>
        <v/>
      </c>
      <c r="AQ159" s="377" t="str">
        <f>IF(AND('MAPA DE RIESGOS'!$AP479="Muy Baja",'MAPA DE RIESGOS'!$AR479="Menor"),CONCATENATE("R",'MAPA DE RIESGOS'!$H479,"C",'MAPA DE RIESGOS'!$AF479),"")</f>
        <v/>
      </c>
      <c r="AR159" s="377" t="str">
        <f>IF(AND('MAPA DE RIESGOS'!$AP480="Muy Baja",'MAPA DE RIESGOS'!$AR480="Menor"),CONCATENATE("R",'MAPA DE RIESGOS'!$H480,"C",'MAPA DE RIESGOS'!$AF480),"")</f>
        <v/>
      </c>
      <c r="AS159" s="378" t="str">
        <f>IF(AND('MAPA DE RIESGOS'!$AP481="Muy Baja",'MAPA DE RIESGOS'!$AR481="Menor"),CONCATENATE("R",'MAPA DE RIESGOS'!$H481,"C",'MAPA DE RIESGOS'!$AF481),"")</f>
        <v/>
      </c>
      <c r="AT159" s="367" t="str">
        <f>IF(AND('MAPA DE RIESGOS'!$AP464="Muy Baja",'MAPA DE RIESGOS'!$AR464="Moderado"),CONCATENATE("R",'MAPA DE RIESGOS'!$H464,"C",'MAPA DE RIESGOS'!$AF464),"")</f>
        <v/>
      </c>
      <c r="AU159" s="368" t="str">
        <f>IF(AND('MAPA DE RIESGOS'!$AP465="Muy Baja",'MAPA DE RIESGOS'!$AR465="Moderado"),CONCATENATE("R",'MAPA DE RIESGOS'!$H465,"C",'MAPA DE RIESGOS'!$AF465),"")</f>
        <v/>
      </c>
      <c r="AV159" s="368" t="str">
        <f>IF(AND('MAPA DE RIESGOS'!$AP466="Muy Baja",'MAPA DE RIESGOS'!$AR466="Moderado"),CONCATENATE("R",'MAPA DE RIESGOS'!$H466,"C",'MAPA DE RIESGOS'!$AF466),"")</f>
        <v/>
      </c>
      <c r="AW159" s="368" t="str">
        <f>IF(AND('MAPA DE RIESGOS'!$AP467="Muy Baja",'MAPA DE RIESGOS'!$AR467="Moderado"),CONCATENATE("R",'MAPA DE RIESGOS'!$H467,"C",'MAPA DE RIESGOS'!$AF467),"")</f>
        <v/>
      </c>
      <c r="AX159" s="368" t="str">
        <f>IF(AND('MAPA DE RIESGOS'!$AP468="Muy Baja",'MAPA DE RIESGOS'!$AR468="Moderado"),CONCATENATE("R",'MAPA DE RIESGOS'!$H468,"C",'MAPA DE RIESGOS'!$AF468),"")</f>
        <v/>
      </c>
      <c r="AY159" s="368" t="str">
        <f>IF(AND('MAPA DE RIESGOS'!$AP469="Muy Baja",'MAPA DE RIESGOS'!$AR469="Moderado"),CONCATENATE("R",'MAPA DE RIESGOS'!$H469,"C",'MAPA DE RIESGOS'!$AF469),"")</f>
        <v/>
      </c>
      <c r="AZ159" s="368" t="str">
        <f>IF(AND('MAPA DE RIESGOS'!$AP470="Muy Baja",'MAPA DE RIESGOS'!$AR470="Moderado"),CONCATENATE("R",'MAPA DE RIESGOS'!$H470,"C",'MAPA DE RIESGOS'!$AF470),"")</f>
        <v/>
      </c>
      <c r="BA159" s="368" t="str">
        <f>IF(AND('MAPA DE RIESGOS'!$AP471="Muy Baja",'MAPA DE RIESGOS'!$AR471="Moderado"),CONCATENATE("R",'MAPA DE RIESGOS'!$H471,"C",'MAPA DE RIESGOS'!$AF471),"")</f>
        <v/>
      </c>
      <c r="BB159" s="368" t="str">
        <f>IF(AND('MAPA DE RIESGOS'!$AP472="Muy Baja",'MAPA DE RIESGOS'!$AR472="Moderado"),CONCATENATE("R",'MAPA DE RIESGOS'!$H472,"C",'MAPA DE RIESGOS'!$AF472),"")</f>
        <v/>
      </c>
      <c r="BC159" s="368" t="str">
        <f>IF(AND('MAPA DE RIESGOS'!$AP473="Muy Baja",'MAPA DE RIESGOS'!$AR473="Moderado"),CONCATENATE("R",'MAPA DE RIESGOS'!$H473,"C",'MAPA DE RIESGOS'!$AF473),"")</f>
        <v/>
      </c>
      <c r="BD159" s="368" t="str">
        <f>IF(AND('MAPA DE RIESGOS'!$AP474="Muy Baja",'MAPA DE RIESGOS'!$AR474="Moderado"),CONCATENATE("R",'MAPA DE RIESGOS'!$H474,"C",'MAPA DE RIESGOS'!$AF474),"")</f>
        <v/>
      </c>
      <c r="BE159" s="368" t="str">
        <f>IF(AND('MAPA DE RIESGOS'!$AP475="Muy Baja",'MAPA DE RIESGOS'!$AR475="Moderado"),CONCATENATE("R",'MAPA DE RIESGOS'!$H475,"C",'MAPA DE RIESGOS'!$AF475),"")</f>
        <v/>
      </c>
      <c r="BF159" s="368" t="str">
        <f>IF(AND('MAPA DE RIESGOS'!$AP476="Muy Baja",'MAPA DE RIESGOS'!$AR476="Moderado"),CONCATENATE("R",'MAPA DE RIESGOS'!$H476,"C",'MAPA DE RIESGOS'!$AF476),"")</f>
        <v/>
      </c>
      <c r="BG159" s="368" t="str">
        <f>IF(AND('MAPA DE RIESGOS'!$AP477="Muy Baja",'MAPA DE RIESGOS'!$AR477="Moderado"),CONCATENATE("R",'MAPA DE RIESGOS'!$H477,"C",'MAPA DE RIESGOS'!$AF477),"")</f>
        <v/>
      </c>
      <c r="BH159" s="368" t="str">
        <f>IF(AND('MAPA DE RIESGOS'!$AP478="Muy Baja",'MAPA DE RIESGOS'!$AR478="Moderado"),CONCATENATE("R",'MAPA DE RIESGOS'!$H478,"C",'MAPA DE RIESGOS'!$AF478),"")</f>
        <v/>
      </c>
      <c r="BI159" s="368" t="str">
        <f>IF(AND('MAPA DE RIESGOS'!$AP479="Muy Baja",'MAPA DE RIESGOS'!$AR479="Moderado"),CONCATENATE("R",'MAPA DE RIESGOS'!$H479,"C",'MAPA DE RIESGOS'!$AF479),"")</f>
        <v/>
      </c>
      <c r="BJ159" s="368" t="str">
        <f>IF(AND('MAPA DE RIESGOS'!$AP480="Muy Baja",'MAPA DE RIESGOS'!$AR480="Moderado"),CONCATENATE("R",'MAPA DE RIESGOS'!$H480,"C",'MAPA DE RIESGOS'!$AF480),"")</f>
        <v/>
      </c>
      <c r="BK159" s="369" t="str">
        <f>IF(AND('MAPA DE RIESGOS'!$AP481="Muy Baja",'MAPA DE RIESGOS'!$AR481="Moderado"),CONCATENATE("R",'MAPA DE RIESGOS'!$H481,"C",'MAPA DE RIESGOS'!$AF481),"")</f>
        <v/>
      </c>
      <c r="BL159" s="355" t="str">
        <f>IF(AND('MAPA DE RIESGOS'!$AP464="Muy Baja",'MAPA DE RIESGOS'!$AR464="Mayor"),CONCATENATE("R",'MAPA DE RIESGOS'!$H464,"C",'MAPA DE RIESGOS'!$AF464),"")</f>
        <v/>
      </c>
      <c r="BM159" s="355" t="str">
        <f>IF(AND('MAPA DE RIESGOS'!$AP465="Muy Baja",'MAPA DE RIESGOS'!$AR465="Mayor"),CONCATENATE("R",'MAPA DE RIESGOS'!$H465,"C",'MAPA DE RIESGOS'!$AF465),"")</f>
        <v/>
      </c>
      <c r="BN159" s="355" t="str">
        <f>IF(AND('MAPA DE RIESGOS'!$AP466="Muy Baja",'MAPA DE RIESGOS'!$AR466="Mayor"),CONCATENATE("R",'MAPA DE RIESGOS'!$H466,"C",'MAPA DE RIESGOS'!$AF466),"")</f>
        <v/>
      </c>
      <c r="BO159" s="355" t="str">
        <f>IF(AND('MAPA DE RIESGOS'!$AP467="Muy Baja",'MAPA DE RIESGOS'!$AR467="Mayor"),CONCATENATE("R",'MAPA DE RIESGOS'!$H467,"C",'MAPA DE RIESGOS'!$AF467),"")</f>
        <v/>
      </c>
      <c r="BP159" s="355" t="str">
        <f>IF(AND('MAPA DE RIESGOS'!$AP468="Muy Baja",'MAPA DE RIESGOS'!$AR468="Mayor"),CONCATENATE("R",'MAPA DE RIESGOS'!$H468,"C",'MAPA DE RIESGOS'!$AF468),"")</f>
        <v/>
      </c>
      <c r="BQ159" s="355" t="str">
        <f>IF(AND('MAPA DE RIESGOS'!$AP469="Muy Baja",'MAPA DE RIESGOS'!$AR469="Mayor"),CONCATENATE("R",'MAPA DE RIESGOS'!$H469,"C",'MAPA DE RIESGOS'!$AF469),"")</f>
        <v/>
      </c>
      <c r="BR159" s="355" t="str">
        <f>IF(AND('MAPA DE RIESGOS'!$AP470="Muy Baja",'MAPA DE RIESGOS'!$AR470="Mayor"),CONCATENATE("R",'MAPA DE RIESGOS'!$H470,"C",'MAPA DE RIESGOS'!$AF470),"")</f>
        <v/>
      </c>
      <c r="BS159" s="355" t="str">
        <f>IF(AND('MAPA DE RIESGOS'!$AP471="Muy Baja",'MAPA DE RIESGOS'!$AR471="Mayor"),CONCATENATE("R",'MAPA DE RIESGOS'!$H471,"C",'MAPA DE RIESGOS'!$AF471),"")</f>
        <v/>
      </c>
      <c r="BT159" s="355" t="str">
        <f>IF(AND('MAPA DE RIESGOS'!$AP472="Muy Baja",'MAPA DE RIESGOS'!$AR472="Mayor"),CONCATENATE("R",'MAPA DE RIESGOS'!$H472,"C",'MAPA DE RIESGOS'!$AF472),"")</f>
        <v/>
      </c>
      <c r="BU159" s="355" t="str">
        <f>IF(AND('MAPA DE RIESGOS'!$AP473="Muy Baja",'MAPA DE RIESGOS'!$AR473="Mayor"),CONCATENATE("R",'MAPA DE RIESGOS'!$H473,"C",'MAPA DE RIESGOS'!$AF473),"")</f>
        <v/>
      </c>
      <c r="BV159" s="355" t="str">
        <f>IF(AND('MAPA DE RIESGOS'!$AP474="Muy Baja",'MAPA DE RIESGOS'!$AR474="Mayor"),CONCATENATE("R",'MAPA DE RIESGOS'!$H474,"C",'MAPA DE RIESGOS'!$AF474),"")</f>
        <v/>
      </c>
      <c r="BW159" s="355" t="str">
        <f>IF(AND('MAPA DE RIESGOS'!$AP475="Muy Baja",'MAPA DE RIESGOS'!$AR475="Mayor"),CONCATENATE("R",'MAPA DE RIESGOS'!$H475,"C",'MAPA DE RIESGOS'!$AF475),"")</f>
        <v/>
      </c>
      <c r="BX159" s="355" t="str">
        <f>IF(AND('MAPA DE RIESGOS'!$AP476="Muy Baja",'MAPA DE RIESGOS'!$AR476="Mayor"),CONCATENATE("R",'MAPA DE RIESGOS'!$H476,"C",'MAPA DE RIESGOS'!$AF476),"")</f>
        <v/>
      </c>
      <c r="BY159" s="355" t="str">
        <f>IF(AND('MAPA DE RIESGOS'!$AP477="Muy Baja",'MAPA DE RIESGOS'!$AR477="Mayor"),CONCATENATE("R",'MAPA DE RIESGOS'!$H477,"C",'MAPA DE RIESGOS'!$AF477),"")</f>
        <v/>
      </c>
      <c r="BZ159" s="355" t="str">
        <f>IF(AND('MAPA DE RIESGOS'!$AP478="Muy Baja",'MAPA DE RIESGOS'!$AR478="Mayor"),CONCATENATE("R",'MAPA DE RIESGOS'!$H478,"C",'MAPA DE RIESGOS'!$AF478),"")</f>
        <v/>
      </c>
      <c r="CA159" s="355" t="str">
        <f>IF(AND('MAPA DE RIESGOS'!$AP479="Muy Baja",'MAPA DE RIESGOS'!$AR479="Mayor"),CONCATENATE("R",'MAPA DE RIESGOS'!$H479,"C",'MAPA DE RIESGOS'!$AF479),"")</f>
        <v/>
      </c>
      <c r="CB159" s="355" t="str">
        <f>IF(AND('MAPA DE RIESGOS'!$AP480="Muy Baja",'MAPA DE RIESGOS'!$AR480="Mayor"),CONCATENATE("R",'MAPA DE RIESGOS'!$H480,"C",'MAPA DE RIESGOS'!$AF480),"")</f>
        <v/>
      </c>
      <c r="CC159" s="356" t="str">
        <f>IF(AND('MAPA DE RIESGOS'!$AP481="Muy Baja",'MAPA DE RIESGOS'!$AR481="Mayor"),CONCATENATE("R",'MAPA DE RIESGOS'!$H481,"C",'MAPA DE RIESGOS'!$AF481),"")</f>
        <v/>
      </c>
      <c r="CD159" s="357" t="str">
        <f>IF(AND('MAPA DE RIESGOS'!$AP464="Muy Baja",'MAPA DE RIESGOS'!$AR464="Catastrófico"),CONCATENATE("R",'MAPA DE RIESGOS'!$H464,"C",'MAPA DE RIESGOS'!$AF464),"")</f>
        <v/>
      </c>
      <c r="CE159" s="357" t="str">
        <f>IF(AND('MAPA DE RIESGOS'!$AP465="Muy Baja",'MAPA DE RIESGOS'!$AR465="Catastrófico"),CONCATENATE("R",'MAPA DE RIESGOS'!$H465,"C",'MAPA DE RIESGOS'!$AF465),"")</f>
        <v/>
      </c>
      <c r="CF159" s="357" t="str">
        <f>IF(AND('MAPA DE RIESGOS'!$AP466="Muy Baja",'MAPA DE RIESGOS'!$AR466="Catastrófico"),CONCATENATE("R",'MAPA DE RIESGOS'!$H466,"C",'MAPA DE RIESGOS'!$AF466),"")</f>
        <v/>
      </c>
      <c r="CG159" s="357" t="str">
        <f>IF(AND('MAPA DE RIESGOS'!$AP467="Muy Baja",'MAPA DE RIESGOS'!$AR467="Catastrófico"),CONCATENATE("R",'MAPA DE RIESGOS'!$H467,"C",'MAPA DE RIESGOS'!$AF467),"")</f>
        <v/>
      </c>
      <c r="CH159" s="357" t="str">
        <f>IF(AND('MAPA DE RIESGOS'!$AP468="Muy Baja",'MAPA DE RIESGOS'!$AR468="Catastrófico"),CONCATENATE("R",'MAPA DE RIESGOS'!$H468,"C",'MAPA DE RIESGOS'!$AF468),"")</f>
        <v/>
      </c>
      <c r="CI159" s="357" t="str">
        <f>IF(AND('MAPA DE RIESGOS'!$AP469="Muy Baja",'MAPA DE RIESGOS'!$AR469="Catastrófico"),CONCATENATE("R",'MAPA DE RIESGOS'!$H469,"C",'MAPA DE RIESGOS'!$AF469),"")</f>
        <v/>
      </c>
      <c r="CJ159" s="357" t="str">
        <f>IF(AND('MAPA DE RIESGOS'!$AP470="Muy Baja",'MAPA DE RIESGOS'!$AR470="Catastrófico"),CONCATENATE("R",'MAPA DE RIESGOS'!$H470,"C",'MAPA DE RIESGOS'!$AF470),"")</f>
        <v/>
      </c>
      <c r="CK159" s="357" t="str">
        <f>IF(AND('MAPA DE RIESGOS'!$AP471="Muy Baja",'MAPA DE RIESGOS'!$AR471="Catastrófico"),CONCATENATE("R",'MAPA DE RIESGOS'!$H471,"C",'MAPA DE RIESGOS'!$AF471),"")</f>
        <v/>
      </c>
      <c r="CL159" s="357" t="str">
        <f>IF(AND('MAPA DE RIESGOS'!$AP472="Muy Baja",'MAPA DE RIESGOS'!$AR472="Catastrófico"),CONCATENATE("R",'MAPA DE RIESGOS'!$H472,"C",'MAPA DE RIESGOS'!$AF472),"")</f>
        <v/>
      </c>
      <c r="CM159" s="357" t="str">
        <f>IF(AND('MAPA DE RIESGOS'!$AP473="Muy Baja",'MAPA DE RIESGOS'!$AR473="Catastrófico"),CONCATENATE("R",'MAPA DE RIESGOS'!$H473,"C",'MAPA DE RIESGOS'!$AF473),"")</f>
        <v/>
      </c>
      <c r="CN159" s="357" t="str">
        <f>IF(AND('MAPA DE RIESGOS'!$AP474="Muy Baja",'MAPA DE RIESGOS'!$AR474="Catastrófico"),CONCATENATE("R",'MAPA DE RIESGOS'!$H474,"C",'MAPA DE RIESGOS'!$AF474),"")</f>
        <v/>
      </c>
      <c r="CO159" s="357" t="str">
        <f>IF(AND('MAPA DE RIESGOS'!$AP475="Muy Baja",'MAPA DE RIESGOS'!$AR475="Catastrófico"),CONCATENATE("R",'MAPA DE RIESGOS'!$H475,"C",'MAPA DE RIESGOS'!$AF475),"")</f>
        <v/>
      </c>
      <c r="CP159" s="357" t="str">
        <f>IF(AND('MAPA DE RIESGOS'!$AP476="Muy Baja",'MAPA DE RIESGOS'!$AR476="Catastrófico"),CONCATENATE("R",'MAPA DE RIESGOS'!$H476,"C",'MAPA DE RIESGOS'!$AF476),"")</f>
        <v/>
      </c>
      <c r="CQ159" s="357" t="str">
        <f>IF(AND('MAPA DE RIESGOS'!$AP477="Muy Baja",'MAPA DE RIESGOS'!$AR477="Catastrófico"),CONCATENATE("R",'MAPA DE RIESGOS'!$H477,"C",'MAPA DE RIESGOS'!$AF477),"")</f>
        <v/>
      </c>
      <c r="CR159" s="357" t="str">
        <f>IF(AND('MAPA DE RIESGOS'!$AP478="Muy Baja",'MAPA DE RIESGOS'!$AR478="Catastrófico"),CONCATENATE("R",'MAPA DE RIESGOS'!$H478,"C",'MAPA DE RIESGOS'!$AF478),"")</f>
        <v/>
      </c>
      <c r="CS159" s="357" t="str">
        <f>IF(AND('MAPA DE RIESGOS'!$AP479="Muy Baja",'MAPA DE RIESGOS'!$AR479="Catastrófico"),CONCATENATE("R",'MAPA DE RIESGOS'!$H479,"C",'MAPA DE RIESGOS'!$AF479),"")</f>
        <v/>
      </c>
      <c r="CT159" s="357" t="str">
        <f>IF(AND('MAPA DE RIESGOS'!$AP480="Muy Baja",'MAPA DE RIESGOS'!$AR480="Catastrófico"),CONCATENATE("R",'MAPA DE RIESGOS'!$H480,"C",'MAPA DE RIESGOS'!$AF480),"")</f>
        <v/>
      </c>
      <c r="CU159" s="358" t="str">
        <f>IF(AND('MAPA DE RIESGOS'!$AP481="Muy Baja",'MAPA DE RIESGOS'!$AR481="Catastrófico"),CONCATENATE("R",'MAPA DE RIESGOS'!$H481,"C",'MAPA DE RIESGOS'!$AF481),"")</f>
        <v/>
      </c>
      <c r="CV159" s="67"/>
    </row>
    <row r="160" spans="2:100" ht="32.5" customHeight="1">
      <c r="B160" s="893"/>
      <c r="C160" s="893"/>
      <c r="D160" s="894"/>
      <c r="E160" s="882"/>
      <c r="F160" s="883"/>
      <c r="G160" s="883"/>
      <c r="H160" s="883"/>
      <c r="I160" s="883"/>
      <c r="J160" s="376" t="str">
        <f>IF(AND('MAPA DE RIESGOS'!$AP482="Muy Baja",'MAPA DE RIESGOS'!$AR482="Leve"),CONCATENATE("R",'MAPA DE RIESGOS'!$H482,"C",'MAPA DE RIESGOS'!$AF482),"")</f>
        <v/>
      </c>
      <c r="K160" s="377" t="str">
        <f>IF(AND('MAPA DE RIESGOS'!$AP483="Muy Baja",'MAPA DE RIESGOS'!$AR483="Leve"),CONCATENATE("R",'MAPA DE RIESGOS'!$H483,"C",'MAPA DE RIESGOS'!$AF483),"")</f>
        <v/>
      </c>
      <c r="L160" s="377" t="str">
        <f>IF(AND('MAPA DE RIESGOS'!$AP484="Muy Baja",'MAPA DE RIESGOS'!$AR484="Leve"),CONCATENATE("R",'MAPA DE RIESGOS'!$H484,"C",'MAPA DE RIESGOS'!$AF484),"")</f>
        <v/>
      </c>
      <c r="M160" s="377" t="str">
        <f>IF(AND('MAPA DE RIESGOS'!$AP485="Muy Baja",'MAPA DE RIESGOS'!$AR485="Leve"),CONCATENATE("R",'MAPA DE RIESGOS'!$H485,"C",'MAPA DE RIESGOS'!$AF485),"")</f>
        <v/>
      </c>
      <c r="N160" s="377" t="str">
        <f>IF(AND('MAPA DE RIESGOS'!$AP486="Muy Baja",'MAPA DE RIESGOS'!$AR486="Leve"),CONCATENATE("R",'MAPA DE RIESGOS'!$H486,"C",'MAPA DE RIESGOS'!$AF486),"")</f>
        <v/>
      </c>
      <c r="O160" s="377" t="str">
        <f>IF(AND('MAPA DE RIESGOS'!$AP487="Muy Baja",'MAPA DE RIESGOS'!$AR487="Leve"),CONCATENATE("R",'MAPA DE RIESGOS'!$H487,"C",'MAPA DE RIESGOS'!$AF487),"")</f>
        <v/>
      </c>
      <c r="P160" s="377" t="str">
        <f>IF(AND('MAPA DE RIESGOS'!$AP488="Muy Baja",'MAPA DE RIESGOS'!$AR488="Leve"),CONCATENATE("R",'MAPA DE RIESGOS'!$H488,"C",'MAPA DE RIESGOS'!$AF488),"")</f>
        <v/>
      </c>
      <c r="Q160" s="377" t="str">
        <f>IF(AND('MAPA DE RIESGOS'!$AP489="Muy Baja",'MAPA DE RIESGOS'!$AR489="Leve"),CONCATENATE("R",'MAPA DE RIESGOS'!$H489,"C",'MAPA DE RIESGOS'!$AF489),"")</f>
        <v/>
      </c>
      <c r="R160" s="377" t="str">
        <f>IF(AND('MAPA DE RIESGOS'!$AP490="Muy Baja",'MAPA DE RIESGOS'!$AR490="Leve"),CONCATENATE("R",'MAPA DE RIESGOS'!$H490,"C",'MAPA DE RIESGOS'!$AF490),"")</f>
        <v/>
      </c>
      <c r="S160" s="377" t="str">
        <f>IF(AND('MAPA DE RIESGOS'!$AP491="Muy Baja",'MAPA DE RIESGOS'!$AR491="Leve"),CONCATENATE("R",'MAPA DE RIESGOS'!$H491,"C",'MAPA DE RIESGOS'!$AF491),"")</f>
        <v/>
      </c>
      <c r="T160" s="377" t="str">
        <f>IF(AND('MAPA DE RIESGOS'!$AP492="Muy Baja",'MAPA DE RIESGOS'!$AR492="Leve"),CONCATENATE("R",'MAPA DE RIESGOS'!$H492,"C",'MAPA DE RIESGOS'!$AF492),"")</f>
        <v/>
      </c>
      <c r="U160" s="377" t="str">
        <f>IF(AND('MAPA DE RIESGOS'!$AP493="Muy Baja",'MAPA DE RIESGOS'!$AR493="Leve"),CONCATENATE("R",'MAPA DE RIESGOS'!$H493,"C",'MAPA DE RIESGOS'!$AF493),"")</f>
        <v/>
      </c>
      <c r="V160" s="377" t="str">
        <f>IF(AND('MAPA DE RIESGOS'!$AP494="Muy Baja",'MAPA DE RIESGOS'!$AR494="Leve"),CONCATENATE("R",'MAPA DE RIESGOS'!$H494,"C",'MAPA DE RIESGOS'!$AF494),"")</f>
        <v/>
      </c>
      <c r="W160" s="377" t="str">
        <f>IF(AND('MAPA DE RIESGOS'!$AP495="Muy Baja",'MAPA DE RIESGOS'!$AR495="Leve"),CONCATENATE("R",'MAPA DE RIESGOS'!$H495,"C",'MAPA DE RIESGOS'!$AF495),"")</f>
        <v/>
      </c>
      <c r="X160" s="377" t="str">
        <f>IF(AND('MAPA DE RIESGOS'!$AP496="Muy Baja",'MAPA DE RIESGOS'!$AR496="Leve"),CONCATENATE("R",'MAPA DE RIESGOS'!$H496,"C",'MAPA DE RIESGOS'!$AF496),"")</f>
        <v/>
      </c>
      <c r="Y160" s="377" t="str">
        <f>IF(AND('MAPA DE RIESGOS'!$AP497="Muy Baja",'MAPA DE RIESGOS'!$AR497="Leve"),CONCATENATE("R",'MAPA DE RIESGOS'!$H497,"C",'MAPA DE RIESGOS'!$AF497),"")</f>
        <v/>
      </c>
      <c r="Z160" s="377" t="str">
        <f>IF(AND('MAPA DE RIESGOS'!$AP498="Muy Baja",'MAPA DE RIESGOS'!$AR498="Leve"),CONCATENATE("R",'MAPA DE RIESGOS'!$H498,"C",'MAPA DE RIESGOS'!$AF498),"")</f>
        <v/>
      </c>
      <c r="AA160" s="378" t="str">
        <f>IF(AND('MAPA DE RIESGOS'!$AP499="Muy Baja",'MAPA DE RIESGOS'!$AR499="Leve"),CONCATENATE("R",'MAPA DE RIESGOS'!$H499,"C",'MAPA DE RIESGOS'!$AF499),"")</f>
        <v/>
      </c>
      <c r="AB160" s="376" t="str">
        <f>IF(AND('MAPA DE RIESGOS'!$AP482="Muy Baja",'MAPA DE RIESGOS'!$AR482="Menor"),CONCATENATE("R",'MAPA DE RIESGOS'!$H482,"C",'MAPA DE RIESGOS'!$AF482),"")</f>
        <v/>
      </c>
      <c r="AC160" s="377" t="str">
        <f>IF(AND('MAPA DE RIESGOS'!$AP483="Muy Baja",'MAPA DE RIESGOS'!$AR483="Menor"),CONCATENATE("R",'MAPA DE RIESGOS'!$H483,"C",'MAPA DE RIESGOS'!$AF483),"")</f>
        <v/>
      </c>
      <c r="AD160" s="377" t="str">
        <f>IF(AND('MAPA DE RIESGOS'!$AP484="Muy Baja",'MAPA DE RIESGOS'!$AR484="Menor"),CONCATENATE("R",'MAPA DE RIESGOS'!$H484,"C",'MAPA DE RIESGOS'!$AF484),"")</f>
        <v/>
      </c>
      <c r="AE160" s="377" t="str">
        <f>IF(AND('MAPA DE RIESGOS'!$AP485="Muy Baja",'MAPA DE RIESGOS'!$AR485="Menor"),CONCATENATE("R",'MAPA DE RIESGOS'!$H485,"C",'MAPA DE RIESGOS'!$AF485),"")</f>
        <v/>
      </c>
      <c r="AF160" s="377" t="str">
        <f>IF(AND('MAPA DE RIESGOS'!$AP486="Muy Baja",'MAPA DE RIESGOS'!$AR486="Menor"),CONCATENATE("R",'MAPA DE RIESGOS'!$H486,"C",'MAPA DE RIESGOS'!$AF486),"")</f>
        <v/>
      </c>
      <c r="AG160" s="377" t="str">
        <f>IF(AND('MAPA DE RIESGOS'!$AP487="Muy Baja",'MAPA DE RIESGOS'!$AR487="Menor"),CONCATENATE("R",'MAPA DE RIESGOS'!$H487,"C",'MAPA DE RIESGOS'!$AF487),"")</f>
        <v/>
      </c>
      <c r="AH160" s="377" t="str">
        <f>IF(AND('MAPA DE RIESGOS'!$AP488="Muy Baja",'MAPA DE RIESGOS'!$AR488="Menor"),CONCATENATE("R",'MAPA DE RIESGOS'!$H488,"C",'MAPA DE RIESGOS'!$AF488),"")</f>
        <v/>
      </c>
      <c r="AI160" s="377" t="str">
        <f>IF(AND('MAPA DE RIESGOS'!$AP489="Muy Baja",'MAPA DE RIESGOS'!$AR489="Menor"),CONCATENATE("R",'MAPA DE RIESGOS'!$H489,"C",'MAPA DE RIESGOS'!$AF489),"")</f>
        <v/>
      </c>
      <c r="AJ160" s="377" t="str">
        <f>IF(AND('MAPA DE RIESGOS'!$AP490="Muy Baja",'MAPA DE RIESGOS'!$AR490="Menor"),CONCATENATE("R",'MAPA DE RIESGOS'!$H490,"C",'MAPA DE RIESGOS'!$AF490),"")</f>
        <v/>
      </c>
      <c r="AK160" s="377" t="str">
        <f>IF(AND('MAPA DE RIESGOS'!$AP491="Muy Baja",'MAPA DE RIESGOS'!$AR491="Menor"),CONCATENATE("R",'MAPA DE RIESGOS'!$H491,"C",'MAPA DE RIESGOS'!$AF491),"")</f>
        <v/>
      </c>
      <c r="AL160" s="377" t="str">
        <f>IF(AND('MAPA DE RIESGOS'!$AP492="Muy Baja",'MAPA DE RIESGOS'!$AR492="Menor"),CONCATENATE("R",'MAPA DE RIESGOS'!$H492,"C",'MAPA DE RIESGOS'!$AF492),"")</f>
        <v/>
      </c>
      <c r="AM160" s="377" t="str">
        <f>IF(AND('MAPA DE RIESGOS'!$AP493="Muy Baja",'MAPA DE RIESGOS'!$AR493="Menor"),CONCATENATE("R",'MAPA DE RIESGOS'!$H493,"C",'MAPA DE RIESGOS'!$AF493),"")</f>
        <v/>
      </c>
      <c r="AN160" s="377" t="str">
        <f>IF(AND('MAPA DE RIESGOS'!$AP494="Muy Baja",'MAPA DE RIESGOS'!$AR494="Menor"),CONCATENATE("R",'MAPA DE RIESGOS'!$H494,"C",'MAPA DE RIESGOS'!$AF494),"")</f>
        <v/>
      </c>
      <c r="AO160" s="377" t="str">
        <f>IF(AND('MAPA DE RIESGOS'!$AP495="Muy Baja",'MAPA DE RIESGOS'!$AR495="Menor"),CONCATENATE("R",'MAPA DE RIESGOS'!$H495,"C",'MAPA DE RIESGOS'!$AF495),"")</f>
        <v/>
      </c>
      <c r="AP160" s="377" t="str">
        <f>IF(AND('MAPA DE RIESGOS'!$AP496="Muy Baja",'MAPA DE RIESGOS'!$AR496="Menor"),CONCATENATE("R",'MAPA DE RIESGOS'!$H496,"C",'MAPA DE RIESGOS'!$AF496),"")</f>
        <v/>
      </c>
      <c r="AQ160" s="377" t="str">
        <f>IF(AND('MAPA DE RIESGOS'!$AP497="Muy Baja",'MAPA DE RIESGOS'!$AR497="Menor"),CONCATENATE("R",'MAPA DE RIESGOS'!$H497,"C",'MAPA DE RIESGOS'!$AF497),"")</f>
        <v/>
      </c>
      <c r="AR160" s="377" t="str">
        <f>IF(AND('MAPA DE RIESGOS'!$AP498="Muy Baja",'MAPA DE RIESGOS'!$AR498="Menor"),CONCATENATE("R",'MAPA DE RIESGOS'!$H498,"C",'MAPA DE RIESGOS'!$AF498),"")</f>
        <v/>
      </c>
      <c r="AS160" s="378" t="str">
        <f>IF(AND('MAPA DE RIESGOS'!$AP499="Muy Baja",'MAPA DE RIESGOS'!$AR499="Menor"),CONCATENATE("R",'MAPA DE RIESGOS'!$H499,"C",'MAPA DE RIESGOS'!$AF499),"")</f>
        <v/>
      </c>
      <c r="AT160" s="367" t="str">
        <f>IF(AND('MAPA DE RIESGOS'!$AP482="Muy Baja",'MAPA DE RIESGOS'!$AR482="Moderado"),CONCATENATE("R",'MAPA DE RIESGOS'!$H482,"C",'MAPA DE RIESGOS'!$AF482),"")</f>
        <v/>
      </c>
      <c r="AU160" s="368" t="str">
        <f>IF(AND('MAPA DE RIESGOS'!$AP483="Muy Baja",'MAPA DE RIESGOS'!$AR483="Moderado"),CONCATENATE("R",'MAPA DE RIESGOS'!$H483,"C",'MAPA DE RIESGOS'!$AF483),"")</f>
        <v/>
      </c>
      <c r="AV160" s="368" t="str">
        <f>IF(AND('MAPA DE RIESGOS'!$AP484="Muy Baja",'MAPA DE RIESGOS'!$AR484="Moderado"),CONCATENATE("R",'MAPA DE RIESGOS'!$H484,"C",'MAPA DE RIESGOS'!$AF484),"")</f>
        <v/>
      </c>
      <c r="AW160" s="368" t="str">
        <f>IF(AND('MAPA DE RIESGOS'!$AP485="Muy Baja",'MAPA DE RIESGOS'!$AR485="Moderado"),CONCATENATE("R",'MAPA DE RIESGOS'!$H485,"C",'MAPA DE RIESGOS'!$AF485),"")</f>
        <v/>
      </c>
      <c r="AX160" s="368" t="str">
        <f>IF(AND('MAPA DE RIESGOS'!$AP486="Muy Baja",'MAPA DE RIESGOS'!$AR486="Moderado"),CONCATENATE("R",'MAPA DE RIESGOS'!$H486,"C",'MAPA DE RIESGOS'!$AF486),"")</f>
        <v/>
      </c>
      <c r="AY160" s="368" t="str">
        <f>IF(AND('MAPA DE RIESGOS'!$AP487="Muy Baja",'MAPA DE RIESGOS'!$AR487="Moderado"),CONCATENATE("R",'MAPA DE RIESGOS'!$H487,"C",'MAPA DE RIESGOS'!$AF487),"")</f>
        <v/>
      </c>
      <c r="AZ160" s="368" t="str">
        <f>IF(AND('MAPA DE RIESGOS'!$AP488="Muy Baja",'MAPA DE RIESGOS'!$AR488="Moderado"),CONCATENATE("R",'MAPA DE RIESGOS'!$H488,"C",'MAPA DE RIESGOS'!$AF488),"")</f>
        <v/>
      </c>
      <c r="BA160" s="368" t="str">
        <f>IF(AND('MAPA DE RIESGOS'!$AP489="Muy Baja",'MAPA DE RIESGOS'!$AR489="Moderado"),CONCATENATE("R",'MAPA DE RIESGOS'!$H489,"C",'MAPA DE RIESGOS'!$AF489),"")</f>
        <v/>
      </c>
      <c r="BB160" s="368" t="str">
        <f>IF(AND('MAPA DE RIESGOS'!$AP490="Muy Baja",'MAPA DE RIESGOS'!$AR490="Moderado"),CONCATENATE("R",'MAPA DE RIESGOS'!$H490,"C",'MAPA DE RIESGOS'!$AF490),"")</f>
        <v/>
      </c>
      <c r="BC160" s="368" t="str">
        <f>IF(AND('MAPA DE RIESGOS'!$AP491="Muy Baja",'MAPA DE RIESGOS'!$AR491="Moderado"),CONCATENATE("R",'MAPA DE RIESGOS'!$H491,"C",'MAPA DE RIESGOS'!$AF491),"")</f>
        <v/>
      </c>
      <c r="BD160" s="368" t="str">
        <f>IF(AND('MAPA DE RIESGOS'!$AP492="Muy Baja",'MAPA DE RIESGOS'!$AR492="Moderado"),CONCATENATE("R",'MAPA DE RIESGOS'!$H492,"C",'MAPA DE RIESGOS'!$AF492),"")</f>
        <v/>
      </c>
      <c r="BE160" s="368" t="str">
        <f>IF(AND('MAPA DE RIESGOS'!$AP493="Muy Baja",'MAPA DE RIESGOS'!$AR493="Moderado"),CONCATENATE("R",'MAPA DE RIESGOS'!$H493,"C",'MAPA DE RIESGOS'!$AF493),"")</f>
        <v/>
      </c>
      <c r="BF160" s="368" t="str">
        <f>IF(AND('MAPA DE RIESGOS'!$AP494="Muy Baja",'MAPA DE RIESGOS'!$AR494="Moderado"),CONCATENATE("R",'MAPA DE RIESGOS'!$H494,"C",'MAPA DE RIESGOS'!$AF494),"")</f>
        <v/>
      </c>
      <c r="BG160" s="368" t="str">
        <f>IF(AND('MAPA DE RIESGOS'!$AP495="Muy Baja",'MAPA DE RIESGOS'!$AR495="Moderado"),CONCATENATE("R",'MAPA DE RIESGOS'!$H495,"C",'MAPA DE RIESGOS'!$AF495),"")</f>
        <v/>
      </c>
      <c r="BH160" s="368" t="str">
        <f>IF(AND('MAPA DE RIESGOS'!$AP496="Muy Baja",'MAPA DE RIESGOS'!$AR496="Moderado"),CONCATENATE("R",'MAPA DE RIESGOS'!$H496,"C",'MAPA DE RIESGOS'!$AF496),"")</f>
        <v/>
      </c>
      <c r="BI160" s="368" t="str">
        <f>IF(AND('MAPA DE RIESGOS'!$AP497="Muy Baja",'MAPA DE RIESGOS'!$AR497="Moderado"),CONCATENATE("R",'MAPA DE RIESGOS'!$H497,"C",'MAPA DE RIESGOS'!$AF497),"")</f>
        <v/>
      </c>
      <c r="BJ160" s="368" t="str">
        <f>IF(AND('MAPA DE RIESGOS'!$AP498="Muy Baja",'MAPA DE RIESGOS'!$AR498="Moderado"),CONCATENATE("R",'MAPA DE RIESGOS'!$H498,"C",'MAPA DE RIESGOS'!$AF498),"")</f>
        <v>R81C3</v>
      </c>
      <c r="BK160" s="369" t="str">
        <f>IF(AND('MAPA DE RIESGOS'!$AP499="Muy Baja",'MAPA DE RIESGOS'!$AR499="Moderado"),CONCATENATE("R",'MAPA DE RIESGOS'!$H499,"C",'MAPA DE RIESGOS'!$AF499),"")</f>
        <v>R81C4</v>
      </c>
      <c r="BL160" s="355" t="str">
        <f>IF(AND('MAPA DE RIESGOS'!$AP482="Muy Baja",'MAPA DE RIESGOS'!$AR482="Mayor"),CONCATENATE("R",'MAPA DE RIESGOS'!$H482,"C",'MAPA DE RIESGOS'!$AF482),"")</f>
        <v/>
      </c>
      <c r="BM160" s="355" t="str">
        <f>IF(AND('MAPA DE RIESGOS'!$AP483="Muy Baja",'MAPA DE RIESGOS'!$AR483="Mayor"),CONCATENATE("R",'MAPA DE RIESGOS'!$H483,"C",'MAPA DE RIESGOS'!$AF483),"")</f>
        <v/>
      </c>
      <c r="BN160" s="355" t="str">
        <f>IF(AND('MAPA DE RIESGOS'!$AP484="Muy Baja",'MAPA DE RIESGOS'!$AR484="Mayor"),CONCATENATE("R",'MAPA DE RIESGOS'!$H484,"C",'MAPA DE RIESGOS'!$AF484),"")</f>
        <v/>
      </c>
      <c r="BO160" s="355" t="str">
        <f>IF(AND('MAPA DE RIESGOS'!$AP485="Muy Baja",'MAPA DE RIESGOS'!$AR485="Mayor"),CONCATENATE("R",'MAPA DE RIESGOS'!$H485,"C",'MAPA DE RIESGOS'!$AF485),"")</f>
        <v/>
      </c>
      <c r="BP160" s="355" t="str">
        <f>IF(AND('MAPA DE RIESGOS'!$AP486="Muy Baja",'MAPA DE RIESGOS'!$AR486="Mayor"),CONCATENATE("R",'MAPA DE RIESGOS'!$H486,"C",'MAPA DE RIESGOS'!$AF486),"")</f>
        <v/>
      </c>
      <c r="BQ160" s="355" t="str">
        <f>IF(AND('MAPA DE RIESGOS'!$AP487="Muy Baja",'MAPA DE RIESGOS'!$AR487="Mayor"),CONCATENATE("R",'MAPA DE RIESGOS'!$H487,"C",'MAPA DE RIESGOS'!$AF487),"")</f>
        <v/>
      </c>
      <c r="BR160" s="355" t="str">
        <f>IF(AND('MAPA DE RIESGOS'!$AP488="Muy Baja",'MAPA DE RIESGOS'!$AR488="Mayor"),CONCATENATE("R",'MAPA DE RIESGOS'!$H488,"C",'MAPA DE RIESGOS'!$AF488),"")</f>
        <v/>
      </c>
      <c r="BS160" s="355" t="str">
        <f>IF(AND('MAPA DE RIESGOS'!$AP489="Muy Baja",'MAPA DE RIESGOS'!$AR489="Mayor"),CONCATENATE("R",'MAPA DE RIESGOS'!$H489,"C",'MAPA DE RIESGOS'!$AF489),"")</f>
        <v/>
      </c>
      <c r="BT160" s="355" t="str">
        <f>IF(AND('MAPA DE RIESGOS'!$AP490="Muy Baja",'MAPA DE RIESGOS'!$AR490="Mayor"),CONCATENATE("R",'MAPA DE RIESGOS'!$H490,"C",'MAPA DE RIESGOS'!$AF490),"")</f>
        <v/>
      </c>
      <c r="BU160" s="355" t="str">
        <f>IF(AND('MAPA DE RIESGOS'!$AP491="Muy Baja",'MAPA DE RIESGOS'!$AR491="Mayor"),CONCATENATE("R",'MAPA DE RIESGOS'!$H491,"C",'MAPA DE RIESGOS'!$AF491),"")</f>
        <v/>
      </c>
      <c r="BV160" s="355" t="str">
        <f>IF(AND('MAPA DE RIESGOS'!$AP492="Muy Baja",'MAPA DE RIESGOS'!$AR492="Mayor"),CONCATENATE("R",'MAPA DE RIESGOS'!$H492,"C",'MAPA DE RIESGOS'!$AF492),"")</f>
        <v/>
      </c>
      <c r="BW160" s="355" t="str">
        <f>IF(AND('MAPA DE RIESGOS'!$AP493="Muy Baja",'MAPA DE RIESGOS'!$AR493="Mayor"),CONCATENATE("R",'MAPA DE RIESGOS'!$H493,"C",'MAPA DE RIESGOS'!$AF493),"")</f>
        <v/>
      </c>
      <c r="BX160" s="355" t="str">
        <f>IF(AND('MAPA DE RIESGOS'!$AP494="Muy Baja",'MAPA DE RIESGOS'!$AR494="Mayor"),CONCATENATE("R",'MAPA DE RIESGOS'!$H494,"C",'MAPA DE RIESGOS'!$AF494),"")</f>
        <v/>
      </c>
      <c r="BY160" s="355" t="str">
        <f>IF(AND('MAPA DE RIESGOS'!$AP495="Muy Baja",'MAPA DE RIESGOS'!$AR495="Mayor"),CONCATENATE("R",'MAPA DE RIESGOS'!$H495,"C",'MAPA DE RIESGOS'!$AF495),"")</f>
        <v/>
      </c>
      <c r="BZ160" s="355" t="str">
        <f>IF(AND('MAPA DE RIESGOS'!$AP496="Muy Baja",'MAPA DE RIESGOS'!$AR496="Mayor"),CONCATENATE("R",'MAPA DE RIESGOS'!$H496,"C",'MAPA DE RIESGOS'!$AF496),"")</f>
        <v/>
      </c>
      <c r="CA160" s="355" t="str">
        <f>IF(AND('MAPA DE RIESGOS'!$AP497="Muy Baja",'MAPA DE RIESGOS'!$AR497="Mayor"),CONCATENATE("R",'MAPA DE RIESGOS'!$H497,"C",'MAPA DE RIESGOS'!$AF497),"")</f>
        <v/>
      </c>
      <c r="CB160" s="355" t="str">
        <f>IF(AND('MAPA DE RIESGOS'!$AP498="Muy Baja",'MAPA DE RIESGOS'!$AR498="Mayor"),CONCATENATE("R",'MAPA DE RIESGOS'!$H498,"C",'MAPA DE RIESGOS'!$AF498),"")</f>
        <v/>
      </c>
      <c r="CC160" s="356" t="str">
        <f>IF(AND('MAPA DE RIESGOS'!$AP499="Muy Baja",'MAPA DE RIESGOS'!$AR499="Mayor"),CONCATENATE("R",'MAPA DE RIESGOS'!$H499,"C",'MAPA DE RIESGOS'!$AF499),"")</f>
        <v/>
      </c>
      <c r="CD160" s="357" t="str">
        <f>IF(AND('MAPA DE RIESGOS'!$AP482="Muy Baja",'MAPA DE RIESGOS'!$AR482="Catastrófico"),CONCATENATE("R",'MAPA DE RIESGOS'!$H482,"C",'MAPA DE RIESGOS'!$AF482),"")</f>
        <v/>
      </c>
      <c r="CE160" s="357" t="str">
        <f>IF(AND('MAPA DE RIESGOS'!$AP483="Muy Baja",'MAPA DE RIESGOS'!$AR483="Catastrófico"),CONCATENATE("R",'MAPA DE RIESGOS'!$H483,"C",'MAPA DE RIESGOS'!$AF483),"")</f>
        <v/>
      </c>
      <c r="CF160" s="357" t="str">
        <f>IF(AND('MAPA DE RIESGOS'!$AP484="Muy Baja",'MAPA DE RIESGOS'!$AR484="Catastrófico"),CONCATENATE("R",'MAPA DE RIESGOS'!$H484,"C",'MAPA DE RIESGOS'!$AF484),"")</f>
        <v/>
      </c>
      <c r="CG160" s="357" t="str">
        <f>IF(AND('MAPA DE RIESGOS'!$AP485="Muy Baja",'MAPA DE RIESGOS'!$AR485="Catastrófico"),CONCATENATE("R",'MAPA DE RIESGOS'!$H485,"C",'MAPA DE RIESGOS'!$AF485),"")</f>
        <v/>
      </c>
      <c r="CH160" s="357" t="str">
        <f>IF(AND('MAPA DE RIESGOS'!$AP486="Muy Baja",'MAPA DE RIESGOS'!$AR486="Catastrófico"),CONCATENATE("R",'MAPA DE RIESGOS'!$H486,"C",'MAPA DE RIESGOS'!$AF486),"")</f>
        <v/>
      </c>
      <c r="CI160" s="357" t="str">
        <f>IF(AND('MAPA DE RIESGOS'!$AP487="Muy Baja",'MAPA DE RIESGOS'!$AR487="Catastrófico"),CONCATENATE("R",'MAPA DE RIESGOS'!$H487,"C",'MAPA DE RIESGOS'!$AF487),"")</f>
        <v/>
      </c>
      <c r="CJ160" s="357" t="str">
        <f>IF(AND('MAPA DE RIESGOS'!$AP488="Muy Baja",'MAPA DE RIESGOS'!$AR488="Catastrófico"),CONCATENATE("R",'MAPA DE RIESGOS'!$H488,"C",'MAPA DE RIESGOS'!$AF488),"")</f>
        <v/>
      </c>
      <c r="CK160" s="357" t="str">
        <f>IF(AND('MAPA DE RIESGOS'!$AP489="Muy Baja",'MAPA DE RIESGOS'!$AR489="Catastrófico"),CONCATENATE("R",'MAPA DE RIESGOS'!$H489,"C",'MAPA DE RIESGOS'!$AF489),"")</f>
        <v/>
      </c>
      <c r="CL160" s="357" t="str">
        <f>IF(AND('MAPA DE RIESGOS'!$AP490="Muy Baja",'MAPA DE RIESGOS'!$AR490="Catastrófico"),CONCATENATE("R",'MAPA DE RIESGOS'!$H490,"C",'MAPA DE RIESGOS'!$AF490),"")</f>
        <v/>
      </c>
      <c r="CM160" s="357" t="str">
        <f>IF(AND('MAPA DE RIESGOS'!$AP491="Muy Baja",'MAPA DE RIESGOS'!$AR491="Catastrófico"),CONCATENATE("R",'MAPA DE RIESGOS'!$H491,"C",'MAPA DE RIESGOS'!$AF491),"")</f>
        <v/>
      </c>
      <c r="CN160" s="357" t="str">
        <f>IF(AND('MAPA DE RIESGOS'!$AP492="Muy Baja",'MAPA DE RIESGOS'!$AR492="Catastrófico"),CONCATENATE("R",'MAPA DE RIESGOS'!$H492,"C",'MAPA DE RIESGOS'!$AF492),"")</f>
        <v/>
      </c>
      <c r="CO160" s="357" t="str">
        <f>IF(AND('MAPA DE RIESGOS'!$AP493="Muy Baja",'MAPA DE RIESGOS'!$AR493="Catastrófico"),CONCATENATE("R",'MAPA DE RIESGOS'!$H493,"C",'MAPA DE RIESGOS'!$AF493),"")</f>
        <v/>
      </c>
      <c r="CP160" s="357" t="str">
        <f>IF(AND('MAPA DE RIESGOS'!$AP494="Muy Baja",'MAPA DE RIESGOS'!$AR494="Catastrófico"),CONCATENATE("R",'MAPA DE RIESGOS'!$H494,"C",'MAPA DE RIESGOS'!$AF494),"")</f>
        <v/>
      </c>
      <c r="CQ160" s="357" t="str">
        <f>IF(AND('MAPA DE RIESGOS'!$AP495="Muy Baja",'MAPA DE RIESGOS'!$AR495="Catastrófico"),CONCATENATE("R",'MAPA DE RIESGOS'!$H495,"C",'MAPA DE RIESGOS'!$AF495),"")</f>
        <v/>
      </c>
      <c r="CR160" s="357" t="str">
        <f>IF(AND('MAPA DE RIESGOS'!$AP496="Muy Baja",'MAPA DE RIESGOS'!$AR496="Catastrófico"),CONCATENATE("R",'MAPA DE RIESGOS'!$H496,"C",'MAPA DE RIESGOS'!$AF496),"")</f>
        <v/>
      </c>
      <c r="CS160" s="357" t="str">
        <f>IF(AND('MAPA DE RIESGOS'!$AP497="Muy Baja",'MAPA DE RIESGOS'!$AR497="Catastrófico"),CONCATENATE("R",'MAPA DE RIESGOS'!$H497,"C",'MAPA DE RIESGOS'!$AF497),"")</f>
        <v/>
      </c>
      <c r="CT160" s="357" t="str">
        <f>IF(AND('MAPA DE RIESGOS'!$AP498="Muy Baja",'MAPA DE RIESGOS'!$AR498="Catastrófico"),CONCATENATE("R",'MAPA DE RIESGOS'!$H498,"C",'MAPA DE RIESGOS'!$AF498),"")</f>
        <v/>
      </c>
      <c r="CU160" s="358" t="str">
        <f>IF(AND('MAPA DE RIESGOS'!$AP499="Muy Baja",'MAPA DE RIESGOS'!$AR499="Catastrófico"),CONCATENATE("R",'MAPA DE RIESGOS'!$H499,"C",'MAPA DE RIESGOS'!$AF499),"")</f>
        <v/>
      </c>
      <c r="CV160" s="67"/>
    </row>
    <row r="161" spans="2:106" ht="32.5" customHeight="1">
      <c r="B161" s="893"/>
      <c r="C161" s="893"/>
      <c r="D161" s="894"/>
      <c r="E161" s="882"/>
      <c r="F161" s="883"/>
      <c r="G161" s="883"/>
      <c r="H161" s="883"/>
      <c r="I161" s="883"/>
      <c r="J161" s="376" t="str">
        <f>IF(AND('MAPA DE RIESGOS'!$AP500="Muy Baja",'MAPA DE RIESGOS'!$AR500="Leve"),CONCATENATE("R",'MAPA DE RIESGOS'!$H500,"C",'MAPA DE RIESGOS'!$AF500),"")</f>
        <v/>
      </c>
      <c r="K161" s="377" t="str">
        <f>IF(AND('MAPA DE RIESGOS'!$AP501="Muy Baja",'MAPA DE RIESGOS'!$AR501="Leve"),CONCATENATE("R",'MAPA DE RIESGOS'!$H501,"C",'MAPA DE RIESGOS'!$AF501),"")</f>
        <v/>
      </c>
      <c r="L161" s="377" t="str">
        <f>IF(AND('MAPA DE RIESGOS'!$AP502="Muy Baja",'MAPA DE RIESGOS'!$AR502="Leve"),CONCATENATE("R",'MAPA DE RIESGOS'!$H502,"C",'MAPA DE RIESGOS'!$AF502),"")</f>
        <v/>
      </c>
      <c r="M161" s="377" t="str">
        <f>IF(AND('MAPA DE RIESGOS'!$AP503="Muy Baja",'MAPA DE RIESGOS'!$AR503="Leve"),CONCATENATE("R",'MAPA DE RIESGOS'!$H503,"C",'MAPA DE RIESGOS'!$AF503),"")</f>
        <v/>
      </c>
      <c r="N161" s="377" t="str">
        <f>IF(AND('MAPA DE RIESGOS'!$AP504="Muy Baja",'MAPA DE RIESGOS'!$AR504="Leve"),CONCATENATE("R",'MAPA DE RIESGOS'!$H504,"C",'MAPA DE RIESGOS'!$AF504),"")</f>
        <v/>
      </c>
      <c r="O161" s="377" t="str">
        <f>IF(AND('MAPA DE RIESGOS'!$AP505="Muy Baja",'MAPA DE RIESGOS'!$AR505="Leve"),CONCATENATE("R",'MAPA DE RIESGOS'!$H505,"C",'MAPA DE RIESGOS'!$AF505),"")</f>
        <v/>
      </c>
      <c r="P161" s="377" t="str">
        <f>IF(AND('MAPA DE RIESGOS'!$AP506="Muy Baja",'MAPA DE RIESGOS'!$AR506="Leve"),CONCATENATE("R",'MAPA DE RIESGOS'!$H506,"C",'MAPA DE RIESGOS'!$AF506),"")</f>
        <v/>
      </c>
      <c r="Q161" s="377" t="str">
        <f>IF(AND('MAPA DE RIESGOS'!$AP507="Muy Baja",'MAPA DE RIESGOS'!$AR507="Leve"),CONCATENATE("R",'MAPA DE RIESGOS'!$H507,"C",'MAPA DE RIESGOS'!$AF507),"")</f>
        <v/>
      </c>
      <c r="R161" s="377" t="str">
        <f>IF(AND('MAPA DE RIESGOS'!$AP508="Muy Baja",'MAPA DE RIESGOS'!$AR508="Leve"),CONCATENATE("R",'MAPA DE RIESGOS'!$H508,"C",'MAPA DE RIESGOS'!$AF508),"")</f>
        <v/>
      </c>
      <c r="S161" s="377" t="str">
        <f>IF(AND('MAPA DE RIESGOS'!$AP509="Muy Baja",'MAPA DE RIESGOS'!$AR509="Leve"),CONCATENATE("R",'MAPA DE RIESGOS'!$H509,"C",'MAPA DE RIESGOS'!$AF509),"")</f>
        <v/>
      </c>
      <c r="T161" s="377" t="str">
        <f>IF(AND('MAPA DE RIESGOS'!$AP510="Muy Baja",'MAPA DE RIESGOS'!$AR510="Leve"),CONCATENATE("R",'MAPA DE RIESGOS'!$H510,"C",'MAPA DE RIESGOS'!$AF510),"")</f>
        <v/>
      </c>
      <c r="U161" s="377" t="str">
        <f>IF(AND('MAPA DE RIESGOS'!$AP511="Muy Baja",'MAPA DE RIESGOS'!$AR511="Leve"),CONCATENATE("R",'MAPA DE RIESGOS'!$H511,"C",'MAPA DE RIESGOS'!$AF511),"")</f>
        <v/>
      </c>
      <c r="V161" s="377" t="str">
        <f>IF(AND('MAPA DE RIESGOS'!$AP512="Muy Baja",'MAPA DE RIESGOS'!$AR512="Leve"),CONCATENATE("R",'MAPA DE RIESGOS'!$H512,"C",'MAPA DE RIESGOS'!$AF512),"")</f>
        <v/>
      </c>
      <c r="W161" s="377" t="str">
        <f>IF(AND('MAPA DE RIESGOS'!$AP513="Muy Baja",'MAPA DE RIESGOS'!$AR513="Leve"),CONCATENATE("R",'MAPA DE RIESGOS'!$H513,"C",'MAPA DE RIESGOS'!$AF513),"")</f>
        <v/>
      </c>
      <c r="X161" s="377" t="str">
        <f>IF(AND('MAPA DE RIESGOS'!$AP514="Muy Baja",'MAPA DE RIESGOS'!$AR514="Leve"),CONCATENATE("R",'MAPA DE RIESGOS'!$H514,"C",'MAPA DE RIESGOS'!$AF514),"")</f>
        <v/>
      </c>
      <c r="Y161" s="377" t="str">
        <f>IF(AND('MAPA DE RIESGOS'!$AP515="Muy Baja",'MAPA DE RIESGOS'!$AR515="Leve"),CONCATENATE("R",'MAPA DE RIESGOS'!$H515,"C",'MAPA DE RIESGOS'!$AF515),"")</f>
        <v/>
      </c>
      <c r="Z161" s="377" t="str">
        <f>IF(AND('MAPA DE RIESGOS'!$AP516="Muy Baja",'MAPA DE RIESGOS'!$AR516="Leve"),CONCATENATE("R",'MAPA DE RIESGOS'!$H516,"C",'MAPA DE RIESGOS'!$AF516),"")</f>
        <v/>
      </c>
      <c r="AA161" s="378" t="str">
        <f>IF(AND('MAPA DE RIESGOS'!$AP517="Muy Baja",'MAPA DE RIESGOS'!$AR517="Leve"),CONCATENATE("R",'MAPA DE RIESGOS'!$H517,"C",'MAPA DE RIESGOS'!$AF517),"")</f>
        <v/>
      </c>
      <c r="AB161" s="376" t="str">
        <f>IF(AND('MAPA DE RIESGOS'!$AP500="Muy Baja",'MAPA DE RIESGOS'!$AR500="Menor"),CONCATENATE("R",'MAPA DE RIESGOS'!$H500,"C",'MAPA DE RIESGOS'!$AF500),"")</f>
        <v/>
      </c>
      <c r="AC161" s="377" t="str">
        <f>IF(AND('MAPA DE RIESGOS'!$AP501="Muy Baja",'MAPA DE RIESGOS'!$AR501="Menor"),CONCATENATE("R",'MAPA DE RIESGOS'!$H501,"C",'MAPA DE RIESGOS'!$AF501),"")</f>
        <v/>
      </c>
      <c r="AD161" s="377" t="str">
        <f>IF(AND('MAPA DE RIESGOS'!$AP502="Muy Baja",'MAPA DE RIESGOS'!$AR502="Menor"),CONCATENATE("R",'MAPA DE RIESGOS'!$H502,"C",'MAPA DE RIESGOS'!$AF502),"")</f>
        <v/>
      </c>
      <c r="AE161" s="377" t="str">
        <f>IF(AND('MAPA DE RIESGOS'!$AP503="Muy Baja",'MAPA DE RIESGOS'!$AR503="Menor"),CONCATENATE("R",'MAPA DE RIESGOS'!$H503,"C",'MAPA DE RIESGOS'!$AF503),"")</f>
        <v/>
      </c>
      <c r="AF161" s="377" t="str">
        <f>IF(AND('MAPA DE RIESGOS'!$AP504="Muy Baja",'MAPA DE RIESGOS'!$AR504="Menor"),CONCATENATE("R",'MAPA DE RIESGOS'!$H504,"C",'MAPA DE RIESGOS'!$AF504),"")</f>
        <v/>
      </c>
      <c r="AG161" s="377" t="str">
        <f>IF(AND('MAPA DE RIESGOS'!$AP505="Muy Baja",'MAPA DE RIESGOS'!$AR505="Menor"),CONCATENATE("R",'MAPA DE RIESGOS'!$H505,"C",'MAPA DE RIESGOS'!$AF505),"")</f>
        <v/>
      </c>
      <c r="AH161" s="377" t="str">
        <f>IF(AND('MAPA DE RIESGOS'!$AP506="Muy Baja",'MAPA DE RIESGOS'!$AR506="Menor"),CONCATENATE("R",'MAPA DE RIESGOS'!$H506,"C",'MAPA DE RIESGOS'!$AF506),"")</f>
        <v/>
      </c>
      <c r="AI161" s="377" t="str">
        <f>IF(AND('MAPA DE RIESGOS'!$AP507="Muy Baja",'MAPA DE RIESGOS'!$AR507="Menor"),CONCATENATE("R",'MAPA DE RIESGOS'!$H507,"C",'MAPA DE RIESGOS'!$AF507),"")</f>
        <v/>
      </c>
      <c r="AJ161" s="377" t="str">
        <f>IF(AND('MAPA DE RIESGOS'!$AP508="Muy Baja",'MAPA DE RIESGOS'!$AR508="Menor"),CONCATENATE("R",'MAPA DE RIESGOS'!$H508,"C",'MAPA DE RIESGOS'!$AF508),"")</f>
        <v/>
      </c>
      <c r="AK161" s="377" t="str">
        <f>IF(AND('MAPA DE RIESGOS'!$AP509="Muy Baja",'MAPA DE RIESGOS'!$AR509="Menor"),CONCATENATE("R",'MAPA DE RIESGOS'!$H509,"C",'MAPA DE RIESGOS'!$AF509),"")</f>
        <v/>
      </c>
      <c r="AL161" s="377" t="str">
        <f>IF(AND('MAPA DE RIESGOS'!$AP510="Muy Baja",'MAPA DE RIESGOS'!$AR510="Menor"),CONCATENATE("R",'MAPA DE RIESGOS'!$H510,"C",'MAPA DE RIESGOS'!$AF510),"")</f>
        <v/>
      </c>
      <c r="AM161" s="377" t="str">
        <f>IF(AND('MAPA DE RIESGOS'!$AP511="Muy Baja",'MAPA DE RIESGOS'!$AR511="Menor"),CONCATENATE("R",'MAPA DE RIESGOS'!$H511,"C",'MAPA DE RIESGOS'!$AF511),"")</f>
        <v/>
      </c>
      <c r="AN161" s="377" t="str">
        <f>IF(AND('MAPA DE RIESGOS'!$AP512="Muy Baja",'MAPA DE RIESGOS'!$AR512="Menor"),CONCATENATE("R",'MAPA DE RIESGOS'!$H512,"C",'MAPA DE RIESGOS'!$AF512),"")</f>
        <v/>
      </c>
      <c r="AO161" s="377" t="str">
        <f>IF(AND('MAPA DE RIESGOS'!$AP513="Muy Baja",'MAPA DE RIESGOS'!$AR513="Menor"),CONCATENATE("R",'MAPA DE RIESGOS'!$H513,"C",'MAPA DE RIESGOS'!$AF513),"")</f>
        <v/>
      </c>
      <c r="AP161" s="377" t="str">
        <f>IF(AND('MAPA DE RIESGOS'!$AP514="Muy Baja",'MAPA DE RIESGOS'!$AR514="Menor"),CONCATENATE("R",'MAPA DE RIESGOS'!$H514,"C",'MAPA DE RIESGOS'!$AF514),"")</f>
        <v/>
      </c>
      <c r="AQ161" s="377" t="str">
        <f>IF(AND('MAPA DE RIESGOS'!$AP515="Muy Baja",'MAPA DE RIESGOS'!$AR515="Menor"),CONCATENATE("R",'MAPA DE RIESGOS'!$H515,"C",'MAPA DE RIESGOS'!$AF515),"")</f>
        <v/>
      </c>
      <c r="AR161" s="377" t="str">
        <f>IF(AND('MAPA DE RIESGOS'!$AP516="Muy Baja",'MAPA DE RIESGOS'!$AR516="Menor"),CONCATENATE("R",'MAPA DE RIESGOS'!$H516,"C",'MAPA DE RIESGOS'!$AF516),"")</f>
        <v/>
      </c>
      <c r="AS161" s="378" t="str">
        <f>IF(AND('MAPA DE RIESGOS'!$AP517="Muy Baja",'MAPA DE RIESGOS'!$AR517="Menor"),CONCATENATE("R",'MAPA DE RIESGOS'!$H517,"C",'MAPA DE RIESGOS'!$AF517),"")</f>
        <v/>
      </c>
      <c r="AT161" s="367" t="str">
        <f>IF(AND('MAPA DE RIESGOS'!$AP500="Muy Baja",'MAPA DE RIESGOS'!$AR500="Moderado"),CONCATENATE("R",'MAPA DE RIESGOS'!$H500,"C",'MAPA DE RIESGOS'!$AF500),"")</f>
        <v>R81C5</v>
      </c>
      <c r="AU161" s="368" t="str">
        <f>IF(AND('MAPA DE RIESGOS'!$AP501="Muy Baja",'MAPA DE RIESGOS'!$AR501="Moderado"),CONCATENATE("R",'MAPA DE RIESGOS'!$H501,"C",'MAPA DE RIESGOS'!$AF501),"")</f>
        <v/>
      </c>
      <c r="AV161" s="368" t="str">
        <f>IF(AND('MAPA DE RIESGOS'!$AP502="Muy Baja",'MAPA DE RIESGOS'!$AR502="Moderado"),CONCATENATE("R",'MAPA DE RIESGOS'!$H502,"C",'MAPA DE RIESGOS'!$AF502),"")</f>
        <v/>
      </c>
      <c r="AW161" s="368" t="str">
        <f>IF(AND('MAPA DE RIESGOS'!$AP503="Muy Baja",'MAPA DE RIESGOS'!$AR503="Moderado"),CONCATENATE("R",'MAPA DE RIESGOS'!$H503,"C",'MAPA DE RIESGOS'!$AF503),"")</f>
        <v/>
      </c>
      <c r="AX161" s="368" t="str">
        <f>IF(AND('MAPA DE RIESGOS'!$AP504="Muy Baja",'MAPA DE RIESGOS'!$AR504="Moderado"),CONCATENATE("R",'MAPA DE RIESGOS'!$H504,"C",'MAPA DE RIESGOS'!$AF504),"")</f>
        <v/>
      </c>
      <c r="AY161" s="368" t="str">
        <f>IF(AND('MAPA DE RIESGOS'!$AP505="Muy Baja",'MAPA DE RIESGOS'!$AR505="Moderado"),CONCATENATE("R",'MAPA DE RIESGOS'!$H505,"C",'MAPA DE RIESGOS'!$AF505),"")</f>
        <v/>
      </c>
      <c r="AZ161" s="368" t="str">
        <f>IF(AND('MAPA DE RIESGOS'!$AP506="Muy Baja",'MAPA DE RIESGOS'!$AR506="Moderado"),CONCATENATE("R",'MAPA DE RIESGOS'!$H506,"C",'MAPA DE RIESGOS'!$AF506),"")</f>
        <v/>
      </c>
      <c r="BA161" s="368" t="str">
        <f>IF(AND('MAPA DE RIESGOS'!$AP507="Muy Baja",'MAPA DE RIESGOS'!$AR507="Moderado"),CONCATENATE("R",'MAPA DE RIESGOS'!$H507,"C",'MAPA DE RIESGOS'!$AF507),"")</f>
        <v/>
      </c>
      <c r="BB161" s="368" t="str">
        <f>IF(AND('MAPA DE RIESGOS'!$AP508="Muy Baja",'MAPA DE RIESGOS'!$AR508="Moderado"),CONCATENATE("R",'MAPA DE RIESGOS'!$H508,"C",'MAPA DE RIESGOS'!$AF508),"")</f>
        <v/>
      </c>
      <c r="BC161" s="368" t="str">
        <f>IF(AND('MAPA DE RIESGOS'!$AP509="Muy Baja",'MAPA DE RIESGOS'!$AR509="Moderado"),CONCATENATE("R",'MAPA DE RIESGOS'!$H509,"C",'MAPA DE RIESGOS'!$AF509),"")</f>
        <v/>
      </c>
      <c r="BD161" s="368" t="str">
        <f>IF(AND('MAPA DE RIESGOS'!$AP510="Muy Baja",'MAPA DE RIESGOS'!$AR510="Moderado"),CONCATENATE("R",'MAPA DE RIESGOS'!$H510,"C",'MAPA DE RIESGOS'!$AF510),"")</f>
        <v/>
      </c>
      <c r="BE161" s="368" t="str">
        <f>IF(AND('MAPA DE RIESGOS'!$AP511="Muy Baja",'MAPA DE RIESGOS'!$AR511="Moderado"),CONCATENATE("R",'MAPA DE RIESGOS'!$H511,"C",'MAPA DE RIESGOS'!$AF511),"")</f>
        <v/>
      </c>
      <c r="BF161" s="368" t="str">
        <f>IF(AND('MAPA DE RIESGOS'!$AP512="Muy Baja",'MAPA DE RIESGOS'!$AR512="Moderado"),CONCATENATE("R",'MAPA DE RIESGOS'!$H512,"C",'MAPA DE RIESGOS'!$AF512),"")</f>
        <v/>
      </c>
      <c r="BG161" s="368" t="str">
        <f>IF(AND('MAPA DE RIESGOS'!$AP513="Muy Baja",'MAPA DE RIESGOS'!$AR513="Moderado"),CONCATENATE("R",'MAPA DE RIESGOS'!$H513,"C",'MAPA DE RIESGOS'!$AF513),"")</f>
        <v/>
      </c>
      <c r="BH161" s="368" t="str">
        <f>IF(AND('MAPA DE RIESGOS'!$AP514="Muy Baja",'MAPA DE RIESGOS'!$AR514="Moderado"),CONCATENATE("R",'MAPA DE RIESGOS'!$H514,"C",'MAPA DE RIESGOS'!$AF514),"")</f>
        <v/>
      </c>
      <c r="BI161" s="368" t="str">
        <f>IF(AND('MAPA DE RIESGOS'!$AP515="Muy Baja",'MAPA DE RIESGOS'!$AR515="Moderado"),CONCATENATE("R",'MAPA DE RIESGOS'!$H515,"C",'MAPA DE RIESGOS'!$AF515),"")</f>
        <v/>
      </c>
      <c r="BJ161" s="368" t="str">
        <f>IF(AND('MAPA DE RIESGOS'!$AP516="Muy Baja",'MAPA DE RIESGOS'!$AR516="Moderado"),CONCATENATE("R",'MAPA DE RIESGOS'!$H516,"C",'MAPA DE RIESGOS'!$AF516),"")</f>
        <v/>
      </c>
      <c r="BK161" s="369" t="str">
        <f>IF(AND('MAPA DE RIESGOS'!$AP517="Muy Baja",'MAPA DE RIESGOS'!$AR517="Moderado"),CONCATENATE("R",'MAPA DE RIESGOS'!$H517,"C",'MAPA DE RIESGOS'!$AF517),"")</f>
        <v/>
      </c>
      <c r="BL161" s="355" t="str">
        <f>IF(AND('MAPA DE RIESGOS'!$AP500="Muy Baja",'MAPA DE RIESGOS'!$AR500="Mayor"),CONCATENATE("R",'MAPA DE RIESGOS'!$H500,"C",'MAPA DE RIESGOS'!$AF500),"")</f>
        <v/>
      </c>
      <c r="BM161" s="355" t="str">
        <f>IF(AND('MAPA DE RIESGOS'!$AP501="Muy Baja",'MAPA DE RIESGOS'!$AR501="Mayor"),CONCATENATE("R",'MAPA DE RIESGOS'!$H501,"C",'MAPA DE RIESGOS'!$AF501),"")</f>
        <v/>
      </c>
      <c r="BN161" s="355" t="str">
        <f>IF(AND('MAPA DE RIESGOS'!$AP502="Muy Baja",'MAPA DE RIESGOS'!$AR502="Mayor"),CONCATENATE("R",'MAPA DE RIESGOS'!$H502,"C",'MAPA DE RIESGOS'!$AF502),"")</f>
        <v/>
      </c>
      <c r="BO161" s="355" t="str">
        <f>IF(AND('MAPA DE RIESGOS'!$AP503="Muy Baja",'MAPA DE RIESGOS'!$AR503="Mayor"),CONCATENATE("R",'MAPA DE RIESGOS'!$H503,"C",'MAPA DE RIESGOS'!$AF503),"")</f>
        <v/>
      </c>
      <c r="BP161" s="355" t="str">
        <f>IF(AND('MAPA DE RIESGOS'!$AP504="Muy Baja",'MAPA DE RIESGOS'!$AR504="Mayor"),CONCATENATE("R",'MAPA DE RIESGOS'!$H504,"C",'MAPA DE RIESGOS'!$AF504),"")</f>
        <v/>
      </c>
      <c r="BQ161" s="355" t="str">
        <f>IF(AND('MAPA DE RIESGOS'!$AP505="Muy Baja",'MAPA DE RIESGOS'!$AR505="Mayor"),CONCATENATE("R",'MAPA DE RIESGOS'!$H505,"C",'MAPA DE RIESGOS'!$AF505),"")</f>
        <v/>
      </c>
      <c r="BR161" s="355" t="str">
        <f>IF(AND('MAPA DE RIESGOS'!$AP506="Muy Baja",'MAPA DE RIESGOS'!$AR506="Mayor"),CONCATENATE("R",'MAPA DE RIESGOS'!$H506,"C",'MAPA DE RIESGOS'!$AF506),"")</f>
        <v/>
      </c>
      <c r="BS161" s="355" t="str">
        <f>IF(AND('MAPA DE RIESGOS'!$AP507="Muy Baja",'MAPA DE RIESGOS'!$AR507="Mayor"),CONCATENATE("R",'MAPA DE RIESGOS'!$H507,"C",'MAPA DE RIESGOS'!$AF507),"")</f>
        <v/>
      </c>
      <c r="BT161" s="355" t="str">
        <f>IF(AND('MAPA DE RIESGOS'!$AP508="Muy Baja",'MAPA DE RIESGOS'!$AR508="Mayor"),CONCATENATE("R",'MAPA DE RIESGOS'!$H508,"C",'MAPA DE RIESGOS'!$AF508),"")</f>
        <v/>
      </c>
      <c r="BU161" s="355" t="str">
        <f>IF(AND('MAPA DE RIESGOS'!$AP509="Muy Baja",'MAPA DE RIESGOS'!$AR509="Mayor"),CONCATENATE("R",'MAPA DE RIESGOS'!$H509,"C",'MAPA DE RIESGOS'!$AF509),"")</f>
        <v/>
      </c>
      <c r="BV161" s="355" t="str">
        <f>IF(AND('MAPA DE RIESGOS'!$AP510="Muy Baja",'MAPA DE RIESGOS'!$AR510="Mayor"),CONCATENATE("R",'MAPA DE RIESGOS'!$H510,"C",'MAPA DE RIESGOS'!$AF510),"")</f>
        <v/>
      </c>
      <c r="BW161" s="355" t="str">
        <f>IF(AND('MAPA DE RIESGOS'!$AP511="Muy Baja",'MAPA DE RIESGOS'!$AR511="Mayor"),CONCATENATE("R",'MAPA DE RIESGOS'!$H511,"C",'MAPA DE RIESGOS'!$AF511),"")</f>
        <v/>
      </c>
      <c r="BX161" s="355" t="str">
        <f>IF(AND('MAPA DE RIESGOS'!$AP512="Muy Baja",'MAPA DE RIESGOS'!$AR512="Mayor"),CONCATENATE("R",'MAPA DE RIESGOS'!$H512,"C",'MAPA DE RIESGOS'!$AF512),"")</f>
        <v/>
      </c>
      <c r="BY161" s="355" t="str">
        <f>IF(AND('MAPA DE RIESGOS'!$AP513="Muy Baja",'MAPA DE RIESGOS'!$AR513="Mayor"),CONCATENATE("R",'MAPA DE RIESGOS'!$H513,"C",'MAPA DE RIESGOS'!$AF513),"")</f>
        <v/>
      </c>
      <c r="BZ161" s="355" t="str">
        <f>IF(AND('MAPA DE RIESGOS'!$AP514="Muy Baja",'MAPA DE RIESGOS'!$AR514="Mayor"),CONCATENATE("R",'MAPA DE RIESGOS'!$H514,"C",'MAPA DE RIESGOS'!$AF514),"")</f>
        <v/>
      </c>
      <c r="CA161" s="355" t="str">
        <f>IF(AND('MAPA DE RIESGOS'!$AP515="Muy Baja",'MAPA DE RIESGOS'!$AR515="Mayor"),CONCATENATE("R",'MAPA DE RIESGOS'!$H515,"C",'MAPA DE RIESGOS'!$AF515),"")</f>
        <v/>
      </c>
      <c r="CB161" s="355" t="str">
        <f>IF(AND('MAPA DE RIESGOS'!$AP516="Muy Baja",'MAPA DE RIESGOS'!$AR516="Mayor"),CONCATENATE("R",'MAPA DE RIESGOS'!$H516,"C",'MAPA DE RIESGOS'!$AF516),"")</f>
        <v/>
      </c>
      <c r="CC161" s="356" t="str">
        <f>IF(AND('MAPA DE RIESGOS'!$AP517="Muy Baja",'MAPA DE RIESGOS'!$AR517="Mayor"),CONCATENATE("R",'MAPA DE RIESGOS'!$H517,"C",'MAPA DE RIESGOS'!$AF517),"")</f>
        <v/>
      </c>
      <c r="CD161" s="357" t="str">
        <f>IF(AND('MAPA DE RIESGOS'!$AP500="Muy Baja",'MAPA DE RIESGOS'!$AR500="Catastrófico"),CONCATENATE("R",'MAPA DE RIESGOS'!$H500,"C",'MAPA DE RIESGOS'!$AF500),"")</f>
        <v/>
      </c>
      <c r="CE161" s="357" t="str">
        <f>IF(AND('MAPA DE RIESGOS'!$AP501="Muy Baja",'MAPA DE RIESGOS'!$AR501="Catastrófico"),CONCATENATE("R",'MAPA DE RIESGOS'!$H501,"C",'MAPA DE RIESGOS'!$AF501),"")</f>
        <v/>
      </c>
      <c r="CF161" s="357" t="str">
        <f>IF(AND('MAPA DE RIESGOS'!$AP502="Muy Baja",'MAPA DE RIESGOS'!$AR502="Catastrófico"),CONCATENATE("R",'MAPA DE RIESGOS'!$H502,"C",'MAPA DE RIESGOS'!$AF502),"")</f>
        <v/>
      </c>
      <c r="CG161" s="357" t="str">
        <f>IF(AND('MAPA DE RIESGOS'!$AP503="Muy Baja",'MAPA DE RIESGOS'!$AR503="Catastrófico"),CONCATENATE("R",'MAPA DE RIESGOS'!$H503,"C",'MAPA DE RIESGOS'!$AF503),"")</f>
        <v/>
      </c>
      <c r="CH161" s="357" t="str">
        <f>IF(AND('MAPA DE RIESGOS'!$AP504="Muy Baja",'MAPA DE RIESGOS'!$AR504="Catastrófico"),CONCATENATE("R",'MAPA DE RIESGOS'!$H504,"C",'MAPA DE RIESGOS'!$AF504),"")</f>
        <v/>
      </c>
      <c r="CI161" s="357" t="str">
        <f>IF(AND('MAPA DE RIESGOS'!$AP505="Muy Baja",'MAPA DE RIESGOS'!$AR505="Catastrófico"),CONCATENATE("R",'MAPA DE RIESGOS'!$H505,"C",'MAPA DE RIESGOS'!$AF505),"")</f>
        <v/>
      </c>
      <c r="CJ161" s="357" t="str">
        <f>IF(AND('MAPA DE RIESGOS'!$AP506="Muy Baja",'MAPA DE RIESGOS'!$AR506="Catastrófico"),CONCATENATE("R",'MAPA DE RIESGOS'!$H506,"C",'MAPA DE RIESGOS'!$AF506),"")</f>
        <v/>
      </c>
      <c r="CK161" s="357" t="str">
        <f>IF(AND('MAPA DE RIESGOS'!$AP507="Muy Baja",'MAPA DE RIESGOS'!$AR507="Catastrófico"),CONCATENATE("R",'MAPA DE RIESGOS'!$H507,"C",'MAPA DE RIESGOS'!$AF507),"")</f>
        <v/>
      </c>
      <c r="CL161" s="357" t="str">
        <f>IF(AND('MAPA DE RIESGOS'!$AP508="Muy Baja",'MAPA DE RIESGOS'!$AR508="Catastrófico"),CONCATENATE("R",'MAPA DE RIESGOS'!$H508,"C",'MAPA DE RIESGOS'!$AF508),"")</f>
        <v/>
      </c>
      <c r="CM161" s="357" t="str">
        <f>IF(AND('MAPA DE RIESGOS'!$AP509="Muy Baja",'MAPA DE RIESGOS'!$AR509="Catastrófico"),CONCATENATE("R",'MAPA DE RIESGOS'!$H509,"C",'MAPA DE RIESGOS'!$AF509),"")</f>
        <v/>
      </c>
      <c r="CN161" s="357" t="str">
        <f>IF(AND('MAPA DE RIESGOS'!$AP510="Muy Baja",'MAPA DE RIESGOS'!$AR510="Catastrófico"),CONCATENATE("R",'MAPA DE RIESGOS'!$H510,"C",'MAPA DE RIESGOS'!$AF510),"")</f>
        <v/>
      </c>
      <c r="CO161" s="357" t="str">
        <f>IF(AND('MAPA DE RIESGOS'!$AP511="Muy Baja",'MAPA DE RIESGOS'!$AR511="Catastrófico"),CONCATENATE("R",'MAPA DE RIESGOS'!$H511,"C",'MAPA DE RIESGOS'!$AF511),"")</f>
        <v/>
      </c>
      <c r="CP161" s="357" t="str">
        <f>IF(AND('MAPA DE RIESGOS'!$AP512="Muy Baja",'MAPA DE RIESGOS'!$AR512="Catastrófico"),CONCATENATE("R",'MAPA DE RIESGOS'!$H512,"C",'MAPA DE RIESGOS'!$AF512),"")</f>
        <v/>
      </c>
      <c r="CQ161" s="357" t="str">
        <f>IF(AND('MAPA DE RIESGOS'!$AP513="Muy Baja",'MAPA DE RIESGOS'!$AR513="Catastrófico"),CONCATENATE("R",'MAPA DE RIESGOS'!$H513,"C",'MAPA DE RIESGOS'!$AF513),"")</f>
        <v/>
      </c>
      <c r="CR161" s="357" t="str">
        <f>IF(AND('MAPA DE RIESGOS'!$AP514="Muy Baja",'MAPA DE RIESGOS'!$AR514="Catastrófico"),CONCATENATE("R",'MAPA DE RIESGOS'!$H514,"C",'MAPA DE RIESGOS'!$AF514),"")</f>
        <v/>
      </c>
      <c r="CS161" s="357" t="str">
        <f>IF(AND('MAPA DE RIESGOS'!$AP515="Muy Baja",'MAPA DE RIESGOS'!$AR515="Catastrófico"),CONCATENATE("R",'MAPA DE RIESGOS'!$H515,"C",'MAPA DE RIESGOS'!$AF515),"")</f>
        <v/>
      </c>
      <c r="CT161" s="357" t="str">
        <f>IF(AND('MAPA DE RIESGOS'!$AP516="Muy Baja",'MAPA DE RIESGOS'!$AR516="Catastrófico"),CONCATENATE("R",'MAPA DE RIESGOS'!$H516,"C",'MAPA DE RIESGOS'!$AF516),"")</f>
        <v/>
      </c>
      <c r="CU161" s="358" t="str">
        <f>IF(AND('MAPA DE RIESGOS'!$AP517="Muy Baja",'MAPA DE RIESGOS'!$AR517="Catastrófico"),CONCATENATE("R",'MAPA DE RIESGOS'!$H517,"C",'MAPA DE RIESGOS'!$AF517),"")</f>
        <v/>
      </c>
      <c r="CV161" s="67"/>
    </row>
    <row r="162" spans="2:106" ht="32.5" customHeight="1">
      <c r="B162" s="893"/>
      <c r="C162" s="893"/>
      <c r="D162" s="894"/>
      <c r="E162" s="882"/>
      <c r="F162" s="883"/>
      <c r="G162" s="883"/>
      <c r="H162" s="883"/>
      <c r="I162" s="883"/>
      <c r="J162" s="376" t="str">
        <f>IF(AND('MAPA DE RIESGOS'!$AP518="Muy Baja",'MAPA DE RIESGOS'!$AR518="Leve"),CONCATENATE("R",'MAPA DE RIESGOS'!$H518,"C",'MAPA DE RIESGOS'!$AF518),"")</f>
        <v/>
      </c>
      <c r="K162" s="377" t="str">
        <f>IF(AND('MAPA DE RIESGOS'!$AP519="Muy Baja",'MAPA DE RIESGOS'!$AR519="Leve"),CONCATENATE("R",'MAPA DE RIESGOS'!$H519,"C",'MAPA DE RIESGOS'!$AF519),"")</f>
        <v/>
      </c>
      <c r="L162" s="377" t="str">
        <f>IF(AND('MAPA DE RIESGOS'!$AP520="Muy Baja",'MAPA DE RIESGOS'!$AR520="Leve"),CONCATENATE("R",'MAPA DE RIESGOS'!$H520,"C",'MAPA DE RIESGOS'!$AF520),"")</f>
        <v/>
      </c>
      <c r="M162" s="377" t="str">
        <f>IF(AND('MAPA DE RIESGOS'!$AP521="Muy Baja",'MAPA DE RIESGOS'!$AR521="Leve"),CONCATENATE("R",'MAPA DE RIESGOS'!$H521,"C",'MAPA DE RIESGOS'!$AF521),"")</f>
        <v/>
      </c>
      <c r="N162" s="377" t="str">
        <f>IF(AND('MAPA DE RIESGOS'!$AP522="Muy Baja",'MAPA DE RIESGOS'!$AR522="Leve"),CONCATENATE("R",'MAPA DE RIESGOS'!$H522,"C",'MAPA DE RIESGOS'!$AF522),"")</f>
        <v/>
      </c>
      <c r="O162" s="377" t="str">
        <f>IF(AND('MAPA DE RIESGOS'!$AP523="Muy Baja",'MAPA DE RIESGOS'!$AR523="Leve"),CONCATENATE("R",'MAPA DE RIESGOS'!$H523,"C",'MAPA DE RIESGOS'!$AF523),"")</f>
        <v/>
      </c>
      <c r="P162" s="377" t="str">
        <f>IF(AND('MAPA DE RIESGOS'!$AP524="Muy Baja",'MAPA DE RIESGOS'!$AR524="Leve"),CONCATENATE("R",'MAPA DE RIESGOS'!$H524,"C",'MAPA DE RIESGOS'!$AF524),"")</f>
        <v/>
      </c>
      <c r="Q162" s="377" t="str">
        <f>IF(AND('MAPA DE RIESGOS'!$AP525="Muy Baja",'MAPA DE RIESGOS'!$AR525="Leve"),CONCATENATE("R",'MAPA DE RIESGOS'!$H525,"C",'MAPA DE RIESGOS'!$AF525),"")</f>
        <v/>
      </c>
      <c r="R162" s="377" t="str">
        <f>IF(AND('MAPA DE RIESGOS'!$AP526="Muy Baja",'MAPA DE RIESGOS'!$AR526="Leve"),CONCATENATE("R",'MAPA DE RIESGOS'!$H526,"C",'MAPA DE RIESGOS'!$AF526),"")</f>
        <v/>
      </c>
      <c r="S162" s="377" t="str">
        <f>IF(AND('MAPA DE RIESGOS'!$AP527="Muy Baja",'MAPA DE RIESGOS'!$AR527="Leve"),CONCATENATE("R",'MAPA DE RIESGOS'!$H527,"C",'MAPA DE RIESGOS'!$AF527),"")</f>
        <v/>
      </c>
      <c r="T162" s="377" t="str">
        <f>IF(AND('MAPA DE RIESGOS'!$AP528="Muy Baja",'MAPA DE RIESGOS'!$AR528="Leve"),CONCATENATE("R",'MAPA DE RIESGOS'!$H528,"C",'MAPA DE RIESGOS'!$AF528),"")</f>
        <v/>
      </c>
      <c r="U162" s="377" t="str">
        <f>IF(AND('MAPA DE RIESGOS'!$AP529="Muy Baja",'MAPA DE RIESGOS'!$AR529="Leve"),CONCATENATE("R",'MAPA DE RIESGOS'!$H529,"C",'MAPA DE RIESGOS'!$AF529),"")</f>
        <v/>
      </c>
      <c r="V162" s="377" t="str">
        <f>IF(AND('MAPA DE RIESGOS'!$AP530="Muy Baja",'MAPA DE RIESGOS'!$AR530="Leve"),CONCATENATE("R",'MAPA DE RIESGOS'!$H530,"C",'MAPA DE RIESGOS'!$AF530),"")</f>
        <v/>
      </c>
      <c r="W162" s="377" t="str">
        <f>IF(AND('MAPA DE RIESGOS'!$AP531="Muy Baja",'MAPA DE RIESGOS'!$AR531="Leve"),CONCATENATE("R",'MAPA DE RIESGOS'!$H531,"C",'MAPA DE RIESGOS'!$AF531),"")</f>
        <v/>
      </c>
      <c r="X162" s="377" t="str">
        <f>IF(AND('MAPA DE RIESGOS'!$AP532="Muy Baja",'MAPA DE RIESGOS'!$AR532="Leve"),CONCATENATE("R",'MAPA DE RIESGOS'!$H532,"C",'MAPA DE RIESGOS'!$AF532),"")</f>
        <v/>
      </c>
      <c r="Y162" s="377" t="str">
        <f>IF(AND('MAPA DE RIESGOS'!$AP533="Muy Baja",'MAPA DE RIESGOS'!$AR533="Leve"),CONCATENATE("R",'MAPA DE RIESGOS'!$H533,"C",'MAPA DE RIESGOS'!$AF533),"")</f>
        <v/>
      </c>
      <c r="Z162" s="377" t="str">
        <f>IF(AND('MAPA DE RIESGOS'!$AP534="Muy Baja",'MAPA DE RIESGOS'!$AR534="Leve"),CONCATENATE("R",'MAPA DE RIESGOS'!$H534,"C",'MAPA DE RIESGOS'!$AF534),"")</f>
        <v/>
      </c>
      <c r="AA162" s="378" t="str">
        <f>IF(AND('MAPA DE RIESGOS'!$AP535="Muy Baja",'MAPA DE RIESGOS'!$AR535="Leve"),CONCATENATE("R",'MAPA DE RIESGOS'!$H535,"C",'MAPA DE RIESGOS'!$AF535),"")</f>
        <v/>
      </c>
      <c r="AB162" s="376" t="str">
        <f>IF(AND('MAPA DE RIESGOS'!$AP518="Muy Baja",'MAPA DE RIESGOS'!$AR518="Menor"),CONCATENATE("R",'MAPA DE RIESGOS'!$H518,"C",'MAPA DE RIESGOS'!$AF518),"")</f>
        <v/>
      </c>
      <c r="AC162" s="377" t="str">
        <f>IF(AND('MAPA DE RIESGOS'!$AP519="Muy Baja",'MAPA DE RIESGOS'!$AR519="Menor"),CONCATENATE("R",'MAPA DE RIESGOS'!$H519,"C",'MAPA DE RIESGOS'!$AF519),"")</f>
        <v/>
      </c>
      <c r="AD162" s="377" t="str">
        <f>IF(AND('MAPA DE RIESGOS'!$AP520="Muy Baja",'MAPA DE RIESGOS'!$AR520="Menor"),CONCATENATE("R",'MAPA DE RIESGOS'!$H520,"C",'MAPA DE RIESGOS'!$AF520),"")</f>
        <v/>
      </c>
      <c r="AE162" s="377" t="str">
        <f>IF(AND('MAPA DE RIESGOS'!$AP521="Muy Baja",'MAPA DE RIESGOS'!$AR521="Menor"),CONCATENATE("R",'MAPA DE RIESGOS'!$H521,"C",'MAPA DE RIESGOS'!$AF521),"")</f>
        <v/>
      </c>
      <c r="AF162" s="377" t="str">
        <f>IF(AND('MAPA DE RIESGOS'!$AP522="Muy Baja",'MAPA DE RIESGOS'!$AR522="Menor"),CONCATENATE("R",'MAPA DE RIESGOS'!$H522,"C",'MAPA DE RIESGOS'!$AF522),"")</f>
        <v/>
      </c>
      <c r="AG162" s="377" t="str">
        <f>IF(AND('MAPA DE RIESGOS'!$AP523="Muy Baja",'MAPA DE RIESGOS'!$AR523="Menor"),CONCATENATE("R",'MAPA DE RIESGOS'!$H523,"C",'MAPA DE RIESGOS'!$AF523),"")</f>
        <v/>
      </c>
      <c r="AH162" s="377" t="str">
        <f>IF(AND('MAPA DE RIESGOS'!$AP524="Muy Baja",'MAPA DE RIESGOS'!$AR524="Menor"),CONCATENATE("R",'MAPA DE RIESGOS'!$H524,"C",'MAPA DE RIESGOS'!$AF524),"")</f>
        <v/>
      </c>
      <c r="AI162" s="377" t="str">
        <f>IF(AND('MAPA DE RIESGOS'!$AP525="Muy Baja",'MAPA DE RIESGOS'!$AR525="Menor"),CONCATENATE("R",'MAPA DE RIESGOS'!$H525,"C",'MAPA DE RIESGOS'!$AF525),"")</f>
        <v/>
      </c>
      <c r="AJ162" s="377" t="str">
        <f>IF(AND('MAPA DE RIESGOS'!$AP526="Muy Baja",'MAPA DE RIESGOS'!$AR526="Menor"),CONCATENATE("R",'MAPA DE RIESGOS'!$H526,"C",'MAPA DE RIESGOS'!$AF526),"")</f>
        <v/>
      </c>
      <c r="AK162" s="377" t="str">
        <f>IF(AND('MAPA DE RIESGOS'!$AP527="Muy Baja",'MAPA DE RIESGOS'!$AR527="Menor"),CONCATENATE("R",'MAPA DE RIESGOS'!$H527,"C",'MAPA DE RIESGOS'!$AF527),"")</f>
        <v/>
      </c>
      <c r="AL162" s="377" t="str">
        <f>IF(AND('MAPA DE RIESGOS'!$AP528="Muy Baja",'MAPA DE RIESGOS'!$AR528="Menor"),CONCATENATE("R",'MAPA DE RIESGOS'!$H528,"C",'MAPA DE RIESGOS'!$AF528),"")</f>
        <v/>
      </c>
      <c r="AM162" s="377" t="str">
        <f>IF(AND('MAPA DE RIESGOS'!$AP529="Muy Baja",'MAPA DE RIESGOS'!$AR529="Menor"),CONCATENATE("R",'MAPA DE RIESGOS'!$H529,"C",'MAPA DE RIESGOS'!$AF529),"")</f>
        <v/>
      </c>
      <c r="AN162" s="377" t="str">
        <f>IF(AND('MAPA DE RIESGOS'!$AP530="Muy Baja",'MAPA DE RIESGOS'!$AR530="Menor"),CONCATENATE("R",'MAPA DE RIESGOS'!$H530,"C",'MAPA DE RIESGOS'!$AF530),"")</f>
        <v/>
      </c>
      <c r="AO162" s="377" t="str">
        <f>IF(AND('MAPA DE RIESGOS'!$AP531="Muy Baja",'MAPA DE RIESGOS'!$AR531="Menor"),CONCATENATE("R",'MAPA DE RIESGOS'!$H531,"C",'MAPA DE RIESGOS'!$AF531),"")</f>
        <v/>
      </c>
      <c r="AP162" s="377" t="str">
        <f>IF(AND('MAPA DE RIESGOS'!$AP532="Muy Baja",'MAPA DE RIESGOS'!$AR532="Menor"),CONCATENATE("R",'MAPA DE RIESGOS'!$H532,"C",'MAPA DE RIESGOS'!$AF532),"")</f>
        <v/>
      </c>
      <c r="AQ162" s="377" t="str">
        <f>IF(AND('MAPA DE RIESGOS'!$AP533="Muy Baja",'MAPA DE RIESGOS'!$AR533="Menor"),CONCATENATE("R",'MAPA DE RIESGOS'!$H533,"C",'MAPA DE RIESGOS'!$AF533),"")</f>
        <v/>
      </c>
      <c r="AR162" s="377" t="str">
        <f>IF(AND('MAPA DE RIESGOS'!$AP534="Muy Baja",'MAPA DE RIESGOS'!$AR534="Menor"),CONCATENATE("R",'MAPA DE RIESGOS'!$H534,"C",'MAPA DE RIESGOS'!$AF534),"")</f>
        <v/>
      </c>
      <c r="AS162" s="378" t="str">
        <f>IF(AND('MAPA DE RIESGOS'!$AP535="Muy Baja",'MAPA DE RIESGOS'!$AR535="Menor"),CONCATENATE("R",'MAPA DE RIESGOS'!$H535,"C",'MAPA DE RIESGOS'!$AF535),"")</f>
        <v/>
      </c>
      <c r="AT162" s="367" t="str">
        <f>IF(AND('MAPA DE RIESGOS'!$AP518="Muy Baja",'MAPA DE RIESGOS'!$AR518="Moderado"),CONCATENATE("R",'MAPA DE RIESGOS'!$H518,"C",'MAPA DE RIESGOS'!$AF518),"")</f>
        <v/>
      </c>
      <c r="AU162" s="368" t="str">
        <f>IF(AND('MAPA DE RIESGOS'!$AP519="Muy Baja",'MAPA DE RIESGOS'!$AR519="Moderado"),CONCATENATE("R",'MAPA DE RIESGOS'!$H519,"C",'MAPA DE RIESGOS'!$AF519),"")</f>
        <v/>
      </c>
      <c r="AV162" s="368" t="str">
        <f>IF(AND('MAPA DE RIESGOS'!$AP520="Muy Baja",'MAPA DE RIESGOS'!$AR520="Moderado"),CONCATENATE("R",'MAPA DE RIESGOS'!$H520,"C",'MAPA DE RIESGOS'!$AF520),"")</f>
        <v/>
      </c>
      <c r="AW162" s="368" t="str">
        <f>IF(AND('MAPA DE RIESGOS'!$AP521="Muy Baja",'MAPA DE RIESGOS'!$AR521="Moderado"),CONCATENATE("R",'MAPA DE RIESGOS'!$H521,"C",'MAPA DE RIESGOS'!$AF521),"")</f>
        <v/>
      </c>
      <c r="AX162" s="368" t="str">
        <f>IF(AND('MAPA DE RIESGOS'!$AP522="Muy Baja",'MAPA DE RIESGOS'!$AR522="Moderado"),CONCATENATE("R",'MAPA DE RIESGOS'!$H522,"C",'MAPA DE RIESGOS'!$AF522),"")</f>
        <v/>
      </c>
      <c r="AY162" s="368" t="str">
        <f>IF(AND('MAPA DE RIESGOS'!$AP523="Muy Baja",'MAPA DE RIESGOS'!$AR523="Moderado"),CONCATENATE("R",'MAPA DE RIESGOS'!$H523,"C",'MAPA DE RIESGOS'!$AF523),"")</f>
        <v/>
      </c>
      <c r="AZ162" s="368" t="str">
        <f>IF(AND('MAPA DE RIESGOS'!$AP524="Muy Baja",'MAPA DE RIESGOS'!$AR524="Moderado"),CONCATENATE("R",'MAPA DE RIESGOS'!$H524,"C",'MAPA DE RIESGOS'!$AF524),"")</f>
        <v/>
      </c>
      <c r="BA162" s="368" t="str">
        <f>IF(AND('MAPA DE RIESGOS'!$AP525="Muy Baja",'MAPA DE RIESGOS'!$AR525="Moderado"),CONCATENATE("R",'MAPA DE RIESGOS'!$H525,"C",'MAPA DE RIESGOS'!$AF525),"")</f>
        <v/>
      </c>
      <c r="BB162" s="368" t="str">
        <f>IF(AND('MAPA DE RIESGOS'!$AP526="Muy Baja",'MAPA DE RIESGOS'!$AR526="Moderado"),CONCATENATE("R",'MAPA DE RIESGOS'!$H526,"C",'MAPA DE RIESGOS'!$AF526),"")</f>
        <v/>
      </c>
      <c r="BC162" s="368" t="str">
        <f>IF(AND('MAPA DE RIESGOS'!$AP527="Muy Baja",'MAPA DE RIESGOS'!$AR527="Moderado"),CONCATENATE("R",'MAPA DE RIESGOS'!$H527,"C",'MAPA DE RIESGOS'!$AF527),"")</f>
        <v/>
      </c>
      <c r="BD162" s="368" t="str">
        <f>IF(AND('MAPA DE RIESGOS'!$AP528="Muy Baja",'MAPA DE RIESGOS'!$AR528="Moderado"),CONCATENATE("R",'MAPA DE RIESGOS'!$H528,"C",'MAPA DE RIESGOS'!$AF528),"")</f>
        <v/>
      </c>
      <c r="BE162" s="368" t="str">
        <f>IF(AND('MAPA DE RIESGOS'!$AP529="Muy Baja",'MAPA DE RIESGOS'!$AR529="Moderado"),CONCATENATE("R",'MAPA DE RIESGOS'!$H529,"C",'MAPA DE RIESGOS'!$AF529),"")</f>
        <v/>
      </c>
      <c r="BF162" s="368" t="str">
        <f>IF(AND('MAPA DE RIESGOS'!$AP530="Muy Baja",'MAPA DE RIESGOS'!$AR530="Moderado"),CONCATENATE("R",'MAPA DE RIESGOS'!$H530,"C",'MAPA DE RIESGOS'!$AF530),"")</f>
        <v/>
      </c>
      <c r="BG162" s="368" t="str">
        <f>IF(AND('MAPA DE RIESGOS'!$AP531="Muy Baja",'MAPA DE RIESGOS'!$AR531="Moderado"),CONCATENATE("R",'MAPA DE RIESGOS'!$H531,"C",'MAPA DE RIESGOS'!$AF531),"")</f>
        <v/>
      </c>
      <c r="BH162" s="368" t="str">
        <f>IF(AND('MAPA DE RIESGOS'!$AP532="Muy Baja",'MAPA DE RIESGOS'!$AR532="Moderado"),CONCATENATE("R",'MAPA DE RIESGOS'!$H532,"C",'MAPA DE RIESGOS'!$AF532),"")</f>
        <v/>
      </c>
      <c r="BI162" s="368" t="str">
        <f>IF(AND('MAPA DE RIESGOS'!$AP533="Muy Baja",'MAPA DE RIESGOS'!$AR533="Moderado"),CONCATENATE("R",'MAPA DE RIESGOS'!$H533,"C",'MAPA DE RIESGOS'!$AF533),"")</f>
        <v/>
      </c>
      <c r="BJ162" s="368" t="str">
        <f>IF(AND('MAPA DE RIESGOS'!$AP534="Muy Baja",'MAPA DE RIESGOS'!$AR534="Moderado"),CONCATENATE("R",'MAPA DE RIESGOS'!$H534,"C",'MAPA DE RIESGOS'!$AF534),"")</f>
        <v/>
      </c>
      <c r="BK162" s="369" t="str">
        <f>IF(AND('MAPA DE RIESGOS'!$AP535="Muy Baja",'MAPA DE RIESGOS'!$AR535="Moderado"),CONCATENATE("R",'MAPA DE RIESGOS'!$H535,"C",'MAPA DE RIESGOS'!$AF535),"")</f>
        <v/>
      </c>
      <c r="BL162" s="355" t="str">
        <f>IF(AND('MAPA DE RIESGOS'!$AP518="Muy Baja",'MAPA DE RIESGOS'!$AR518="Mayor"),CONCATENATE("R",'MAPA DE RIESGOS'!$H518,"C",'MAPA DE RIESGOS'!$AF518),"")</f>
        <v/>
      </c>
      <c r="BM162" s="355" t="str">
        <f>IF(AND('MAPA DE RIESGOS'!$AP519="Muy Baja",'MAPA DE RIESGOS'!$AR519="Mayor"),CONCATENATE("R",'MAPA DE RIESGOS'!$H519,"C",'MAPA DE RIESGOS'!$AF519),"")</f>
        <v/>
      </c>
      <c r="BN162" s="355" t="str">
        <f>IF(AND('MAPA DE RIESGOS'!$AP520="Muy Baja",'MAPA DE RIESGOS'!$AR520="Mayor"),CONCATENATE("R",'MAPA DE RIESGOS'!$H520,"C",'MAPA DE RIESGOS'!$AF520),"")</f>
        <v/>
      </c>
      <c r="BO162" s="355" t="str">
        <f>IF(AND('MAPA DE RIESGOS'!$AP521="Muy Baja",'MAPA DE RIESGOS'!$AR521="Mayor"),CONCATENATE("R",'MAPA DE RIESGOS'!$H521,"C",'MAPA DE RIESGOS'!$AF521),"")</f>
        <v/>
      </c>
      <c r="BP162" s="355" t="str">
        <f>IF(AND('MAPA DE RIESGOS'!$AP522="Muy Baja",'MAPA DE RIESGOS'!$AR522="Mayor"),CONCATENATE("R",'MAPA DE RIESGOS'!$H522,"C",'MAPA DE RIESGOS'!$AF522),"")</f>
        <v/>
      </c>
      <c r="BQ162" s="355" t="str">
        <f>IF(AND('MAPA DE RIESGOS'!$AP523="Muy Baja",'MAPA DE RIESGOS'!$AR523="Mayor"),CONCATENATE("R",'MAPA DE RIESGOS'!$H523,"C",'MAPA DE RIESGOS'!$AF523),"")</f>
        <v/>
      </c>
      <c r="BR162" s="355" t="str">
        <f>IF(AND('MAPA DE RIESGOS'!$AP524="Muy Baja",'MAPA DE RIESGOS'!$AR524="Mayor"),CONCATENATE("R",'MAPA DE RIESGOS'!$H524,"C",'MAPA DE RIESGOS'!$AF524),"")</f>
        <v/>
      </c>
      <c r="BS162" s="355" t="str">
        <f>IF(AND('MAPA DE RIESGOS'!$AP525="Muy Baja",'MAPA DE RIESGOS'!$AR525="Mayor"),CONCATENATE("R",'MAPA DE RIESGOS'!$H525,"C",'MAPA DE RIESGOS'!$AF525),"")</f>
        <v/>
      </c>
      <c r="BT162" s="355" t="str">
        <f>IF(AND('MAPA DE RIESGOS'!$AP526="Muy Baja",'MAPA DE RIESGOS'!$AR526="Mayor"),CONCATENATE("R",'MAPA DE RIESGOS'!$H526,"C",'MAPA DE RIESGOS'!$AF526),"")</f>
        <v/>
      </c>
      <c r="BU162" s="355" t="str">
        <f>IF(AND('MAPA DE RIESGOS'!$AP527="Muy Baja",'MAPA DE RIESGOS'!$AR527="Mayor"),CONCATENATE("R",'MAPA DE RIESGOS'!$H527,"C",'MAPA DE RIESGOS'!$AF527),"")</f>
        <v/>
      </c>
      <c r="BV162" s="355" t="str">
        <f>IF(AND('MAPA DE RIESGOS'!$AP528="Muy Baja",'MAPA DE RIESGOS'!$AR528="Mayor"),CONCATENATE("R",'MAPA DE RIESGOS'!$H528,"C",'MAPA DE RIESGOS'!$AF528),"")</f>
        <v/>
      </c>
      <c r="BW162" s="355" t="str">
        <f>IF(AND('MAPA DE RIESGOS'!$AP529="Muy Baja",'MAPA DE RIESGOS'!$AR529="Mayor"),CONCATENATE("R",'MAPA DE RIESGOS'!$H529,"C",'MAPA DE RIESGOS'!$AF529),"")</f>
        <v/>
      </c>
      <c r="BX162" s="355" t="str">
        <f>IF(AND('MAPA DE RIESGOS'!$AP530="Muy Baja",'MAPA DE RIESGOS'!$AR530="Mayor"),CONCATENATE("R",'MAPA DE RIESGOS'!$H530,"C",'MAPA DE RIESGOS'!$AF530),"")</f>
        <v/>
      </c>
      <c r="BY162" s="355" t="str">
        <f>IF(AND('MAPA DE RIESGOS'!$AP531="Muy Baja",'MAPA DE RIESGOS'!$AR531="Mayor"),CONCATENATE("R",'MAPA DE RIESGOS'!$H531,"C",'MAPA DE RIESGOS'!$AF531),"")</f>
        <v/>
      </c>
      <c r="BZ162" s="355" t="str">
        <f>IF(AND('MAPA DE RIESGOS'!$AP532="Muy Baja",'MAPA DE RIESGOS'!$AR532="Mayor"),CONCATENATE("R",'MAPA DE RIESGOS'!$H532,"C",'MAPA DE RIESGOS'!$AF532),"")</f>
        <v/>
      </c>
      <c r="CA162" s="355" t="str">
        <f>IF(AND('MAPA DE RIESGOS'!$AP533="Muy Baja",'MAPA DE RIESGOS'!$AR533="Mayor"),CONCATENATE("R",'MAPA DE RIESGOS'!$H533,"C",'MAPA DE RIESGOS'!$AF533),"")</f>
        <v/>
      </c>
      <c r="CB162" s="355" t="str">
        <f>IF(AND('MAPA DE RIESGOS'!$AP534="Muy Baja",'MAPA DE RIESGOS'!$AR534="Mayor"),CONCATENATE("R",'MAPA DE RIESGOS'!$H534,"C",'MAPA DE RIESGOS'!$AF534),"")</f>
        <v/>
      </c>
      <c r="CC162" s="356" t="str">
        <f>IF(AND('MAPA DE RIESGOS'!$AP535="Muy Baja",'MAPA DE RIESGOS'!$AR535="Mayor"),CONCATENATE("R",'MAPA DE RIESGOS'!$H535,"C",'MAPA DE RIESGOS'!$AF535),"")</f>
        <v/>
      </c>
      <c r="CD162" s="357" t="str">
        <f>IF(AND('MAPA DE RIESGOS'!$AP518="Muy Baja",'MAPA DE RIESGOS'!$AR518="Catastrófico"),CONCATENATE("R",'MAPA DE RIESGOS'!$H518,"C",'MAPA DE RIESGOS'!$AF518),"")</f>
        <v/>
      </c>
      <c r="CE162" s="357" t="str">
        <f>IF(AND('MAPA DE RIESGOS'!$AP519="Muy Baja",'MAPA DE RIESGOS'!$AR519="Catastrófico"),CONCATENATE("R",'MAPA DE RIESGOS'!$H519,"C",'MAPA DE RIESGOS'!$AF519),"")</f>
        <v/>
      </c>
      <c r="CF162" s="357" t="str">
        <f>IF(AND('MAPA DE RIESGOS'!$AP520="Muy Baja",'MAPA DE RIESGOS'!$AR520="Catastrófico"),CONCATENATE("R",'MAPA DE RIESGOS'!$H520,"C",'MAPA DE RIESGOS'!$AF520),"")</f>
        <v/>
      </c>
      <c r="CG162" s="357" t="str">
        <f>IF(AND('MAPA DE RIESGOS'!$AP521="Muy Baja",'MAPA DE RIESGOS'!$AR521="Catastrófico"),CONCATENATE("R",'MAPA DE RIESGOS'!$H521,"C",'MAPA DE RIESGOS'!$AF521),"")</f>
        <v/>
      </c>
      <c r="CH162" s="357" t="str">
        <f>IF(AND('MAPA DE RIESGOS'!$AP522="Muy Baja",'MAPA DE RIESGOS'!$AR522="Catastrófico"),CONCATENATE("R",'MAPA DE RIESGOS'!$H522,"C",'MAPA DE RIESGOS'!$AF522),"")</f>
        <v/>
      </c>
      <c r="CI162" s="357" t="str">
        <f>IF(AND('MAPA DE RIESGOS'!$AP523="Muy Baja",'MAPA DE RIESGOS'!$AR523="Catastrófico"),CONCATENATE("R",'MAPA DE RIESGOS'!$H523,"C",'MAPA DE RIESGOS'!$AF523),"")</f>
        <v/>
      </c>
      <c r="CJ162" s="357" t="str">
        <f>IF(AND('MAPA DE RIESGOS'!$AP524="Muy Baja",'MAPA DE RIESGOS'!$AR524="Catastrófico"),CONCATENATE("R",'MAPA DE RIESGOS'!$H524,"C",'MAPA DE RIESGOS'!$AF524),"")</f>
        <v/>
      </c>
      <c r="CK162" s="357" t="str">
        <f>IF(AND('MAPA DE RIESGOS'!$AP525="Muy Baja",'MAPA DE RIESGOS'!$AR525="Catastrófico"),CONCATENATE("R",'MAPA DE RIESGOS'!$H525,"C",'MAPA DE RIESGOS'!$AF525),"")</f>
        <v/>
      </c>
      <c r="CL162" s="357" t="str">
        <f>IF(AND('MAPA DE RIESGOS'!$AP526="Muy Baja",'MAPA DE RIESGOS'!$AR526="Catastrófico"),CONCATENATE("R",'MAPA DE RIESGOS'!$H526,"C",'MAPA DE RIESGOS'!$AF526),"")</f>
        <v/>
      </c>
      <c r="CM162" s="357" t="str">
        <f>IF(AND('MAPA DE RIESGOS'!$AP527="Muy Baja",'MAPA DE RIESGOS'!$AR527="Catastrófico"),CONCATENATE("R",'MAPA DE RIESGOS'!$H527,"C",'MAPA DE RIESGOS'!$AF527),"")</f>
        <v/>
      </c>
      <c r="CN162" s="357" t="str">
        <f>IF(AND('MAPA DE RIESGOS'!$AP528="Muy Baja",'MAPA DE RIESGOS'!$AR528="Catastrófico"),CONCATENATE("R",'MAPA DE RIESGOS'!$H528,"C",'MAPA DE RIESGOS'!$AF528),"")</f>
        <v/>
      </c>
      <c r="CO162" s="357" t="str">
        <f>IF(AND('MAPA DE RIESGOS'!$AP529="Muy Baja",'MAPA DE RIESGOS'!$AR529="Catastrófico"),CONCATENATE("R",'MAPA DE RIESGOS'!$H529,"C",'MAPA DE RIESGOS'!$AF529),"")</f>
        <v/>
      </c>
      <c r="CP162" s="357" t="str">
        <f>IF(AND('MAPA DE RIESGOS'!$AP530="Muy Baja",'MAPA DE RIESGOS'!$AR530="Catastrófico"),CONCATENATE("R",'MAPA DE RIESGOS'!$H530,"C",'MAPA DE RIESGOS'!$AF530),"")</f>
        <v/>
      </c>
      <c r="CQ162" s="357" t="str">
        <f>IF(AND('MAPA DE RIESGOS'!$AP531="Muy Baja",'MAPA DE RIESGOS'!$AR531="Catastrófico"),CONCATENATE("R",'MAPA DE RIESGOS'!$H531,"C",'MAPA DE RIESGOS'!$AF531),"")</f>
        <v/>
      </c>
      <c r="CR162" s="357" t="str">
        <f>IF(AND('MAPA DE RIESGOS'!$AP532="Muy Baja",'MAPA DE RIESGOS'!$AR532="Catastrófico"),CONCATENATE("R",'MAPA DE RIESGOS'!$H532,"C",'MAPA DE RIESGOS'!$AF532),"")</f>
        <v/>
      </c>
      <c r="CS162" s="357" t="str">
        <f>IF(AND('MAPA DE RIESGOS'!$AP533="Muy Baja",'MAPA DE RIESGOS'!$AR533="Catastrófico"),CONCATENATE("R",'MAPA DE RIESGOS'!$H533,"C",'MAPA DE RIESGOS'!$AF533),"")</f>
        <v/>
      </c>
      <c r="CT162" s="357" t="str">
        <f>IF(AND('MAPA DE RIESGOS'!$AP534="Muy Baja",'MAPA DE RIESGOS'!$AR534="Catastrófico"),CONCATENATE("R",'MAPA DE RIESGOS'!$H534,"C",'MAPA DE RIESGOS'!$AF534),"")</f>
        <v/>
      </c>
      <c r="CU162" s="358" t="str">
        <f>IF(AND('MAPA DE RIESGOS'!$AP535="Muy Baja",'MAPA DE RIESGOS'!$AR535="Catastrófico"),CONCATENATE("R",'MAPA DE RIESGOS'!$H535,"C",'MAPA DE RIESGOS'!$AF535),"")</f>
        <v/>
      </c>
      <c r="CV162" s="67"/>
    </row>
    <row r="163" spans="2:106" ht="32.5" customHeight="1">
      <c r="B163" s="893"/>
      <c r="C163" s="893"/>
      <c r="D163" s="894"/>
      <c r="E163" s="882"/>
      <c r="F163" s="883"/>
      <c r="G163" s="883"/>
      <c r="H163" s="883"/>
      <c r="I163" s="883"/>
      <c r="J163" s="376" t="str">
        <f>IF(AND('MAPA DE RIESGOS'!$AP536="Muy Baja",'MAPA DE RIESGOS'!$AR536="Leve"),CONCATENATE("R",'MAPA DE RIESGOS'!$H536,"C",'MAPA DE RIESGOS'!$AF536),"")</f>
        <v/>
      </c>
      <c r="K163" s="377" t="str">
        <f>IF(AND('MAPA DE RIESGOS'!$AP537="Muy Baja",'MAPA DE RIESGOS'!$AR537="Leve"),CONCATENATE("R",'MAPA DE RIESGOS'!$H537,"C",'MAPA DE RIESGOS'!$AF537),"")</f>
        <v/>
      </c>
      <c r="L163" s="377" t="str">
        <f>IF(AND('MAPA DE RIESGOS'!$AP538="Muy Baja",'MAPA DE RIESGOS'!$AR538="Leve"),CONCATENATE("R",'MAPA DE RIESGOS'!$H538,"C",'MAPA DE RIESGOS'!$AF538),"")</f>
        <v/>
      </c>
      <c r="M163" s="377" t="str">
        <f>IF(AND('MAPA DE RIESGOS'!$AP539="Muy Baja",'MAPA DE RIESGOS'!$AR539="Leve"),CONCATENATE("R",'MAPA DE RIESGOS'!$H539,"C",'MAPA DE RIESGOS'!$AF539),"")</f>
        <v/>
      </c>
      <c r="N163" s="377" t="str">
        <f>IF(AND('MAPA DE RIESGOS'!$AP540="Muy Baja",'MAPA DE RIESGOS'!$AR540="Leve"),CONCATENATE("R",'MAPA DE RIESGOS'!$H540,"C",'MAPA DE RIESGOS'!$AF540),"")</f>
        <v/>
      </c>
      <c r="O163" s="377" t="str">
        <f>IF(AND('MAPA DE RIESGOS'!$AP541="Muy Baja",'MAPA DE RIESGOS'!$AR541="Leve"),CONCATENATE("R",'MAPA DE RIESGOS'!$H541,"C",'MAPA DE RIESGOS'!$AF541),"")</f>
        <v/>
      </c>
      <c r="P163" s="377" t="str">
        <f>IF(AND('MAPA DE RIESGOS'!$AP542="Muy Baja",'MAPA DE RIESGOS'!$AR542="Leve"),CONCATENATE("R",'MAPA DE RIESGOS'!$H542,"C",'MAPA DE RIESGOS'!$AF542),"")</f>
        <v/>
      </c>
      <c r="Q163" s="377" t="str">
        <f>IF(AND('MAPA DE RIESGOS'!$AP543="Muy Baja",'MAPA DE RIESGOS'!$AR543="Leve"),CONCATENATE("R",'MAPA DE RIESGOS'!$H543,"C",'MAPA DE RIESGOS'!$AF543),"")</f>
        <v/>
      </c>
      <c r="R163" s="377" t="str">
        <f>IF(AND('MAPA DE RIESGOS'!$AP544="Muy Baja",'MAPA DE RIESGOS'!$AR544="Leve"),CONCATENATE("R",'MAPA DE RIESGOS'!$H544,"C",'MAPA DE RIESGOS'!$AF544),"")</f>
        <v/>
      </c>
      <c r="S163" s="377" t="str">
        <f>IF(AND('MAPA DE RIESGOS'!$AP545="Muy Baja",'MAPA DE RIESGOS'!$AR545="Leve"),CONCATENATE("R",'MAPA DE RIESGOS'!$H545,"C",'MAPA DE RIESGOS'!$AF545),"")</f>
        <v/>
      </c>
      <c r="T163" s="377" t="str">
        <f>IF(AND('MAPA DE RIESGOS'!$AP546="Muy Baja",'MAPA DE RIESGOS'!$AR546="Leve"),CONCATENATE("R",'MAPA DE RIESGOS'!$H546,"C",'MAPA DE RIESGOS'!$AF546),"")</f>
        <v/>
      </c>
      <c r="U163" s="377" t="str">
        <f>IF(AND('MAPA DE RIESGOS'!$AP547="Muy Baja",'MAPA DE RIESGOS'!$AR547="Leve"),CONCATENATE("R",'MAPA DE RIESGOS'!$H547,"C",'MAPA DE RIESGOS'!$AF547),"")</f>
        <v/>
      </c>
      <c r="V163" s="377" t="str">
        <f>IF(AND('MAPA DE RIESGOS'!$AP548="Muy Baja",'MAPA DE RIESGOS'!$AR548="Leve"),CONCATENATE("R",'MAPA DE RIESGOS'!$H548,"C",'MAPA DE RIESGOS'!$AF548),"")</f>
        <v/>
      </c>
      <c r="W163" s="377" t="str">
        <f>IF(AND('MAPA DE RIESGOS'!$AP549="Muy Baja",'MAPA DE RIESGOS'!$AR549="Leve"),CONCATENATE("R",'MAPA DE RIESGOS'!$H549,"C",'MAPA DE RIESGOS'!$AF549),"")</f>
        <v/>
      </c>
      <c r="X163" s="377" t="str">
        <f>IF(AND('MAPA DE RIESGOS'!$AP550="Muy Baja",'MAPA DE RIESGOS'!$AR550="Leve"),CONCATENATE("R",'MAPA DE RIESGOS'!$H550,"C",'MAPA DE RIESGOS'!$AF550),"")</f>
        <v/>
      </c>
      <c r="Y163" s="377" t="str">
        <f>IF(AND('MAPA DE RIESGOS'!$AP551="Muy Baja",'MAPA DE RIESGOS'!$AR551="Leve"),CONCATENATE("R",'MAPA DE RIESGOS'!$H551,"C",'MAPA DE RIESGOS'!$AF551),"")</f>
        <v/>
      </c>
      <c r="Z163" s="377" t="str">
        <f>IF(AND('MAPA DE RIESGOS'!$AP552="Muy Baja",'MAPA DE RIESGOS'!$AR552="Leve"),CONCATENATE("R",'MAPA DE RIESGOS'!$H552,"C",'MAPA DE RIESGOS'!$AF552),"")</f>
        <v/>
      </c>
      <c r="AA163" s="378" t="str">
        <f>IF(AND('MAPA DE RIESGOS'!$AP553="Muy Baja",'MAPA DE RIESGOS'!$AR553="Leve"),CONCATENATE("R",'MAPA DE RIESGOS'!$H553,"C",'MAPA DE RIESGOS'!$AF553),"")</f>
        <v/>
      </c>
      <c r="AB163" s="376" t="str">
        <f>IF(AND('MAPA DE RIESGOS'!$AP536="Muy Baja",'MAPA DE RIESGOS'!$AR536="Menor"),CONCATENATE("R",'MAPA DE RIESGOS'!$H536,"C",'MAPA DE RIESGOS'!$AF536),"")</f>
        <v/>
      </c>
      <c r="AC163" s="377" t="str">
        <f>IF(AND('MAPA DE RIESGOS'!$AP537="Muy Baja",'MAPA DE RIESGOS'!$AR537="Menor"),CONCATENATE("R",'MAPA DE RIESGOS'!$H537,"C",'MAPA DE RIESGOS'!$AF537),"")</f>
        <v/>
      </c>
      <c r="AD163" s="377" t="str">
        <f>IF(AND('MAPA DE RIESGOS'!$AP538="Muy Baja",'MAPA DE RIESGOS'!$AR538="Menor"),CONCATENATE("R",'MAPA DE RIESGOS'!$H538,"C",'MAPA DE RIESGOS'!$AF538),"")</f>
        <v/>
      </c>
      <c r="AE163" s="377" t="str">
        <f>IF(AND('MAPA DE RIESGOS'!$AP539="Muy Baja",'MAPA DE RIESGOS'!$AR539="Menor"),CONCATENATE("R",'MAPA DE RIESGOS'!$H539,"C",'MAPA DE RIESGOS'!$AF539),"")</f>
        <v/>
      </c>
      <c r="AF163" s="377" t="str">
        <f>IF(AND('MAPA DE RIESGOS'!$AP540="Muy Baja",'MAPA DE RIESGOS'!$AR540="Menor"),CONCATENATE("R",'MAPA DE RIESGOS'!$H540,"C",'MAPA DE RIESGOS'!$AF540),"")</f>
        <v/>
      </c>
      <c r="AG163" s="377" t="str">
        <f>IF(AND('MAPA DE RIESGOS'!$AP541="Muy Baja",'MAPA DE RIESGOS'!$AR541="Menor"),CONCATENATE("R",'MAPA DE RIESGOS'!$H541,"C",'MAPA DE RIESGOS'!$AF541),"")</f>
        <v/>
      </c>
      <c r="AH163" s="377" t="str">
        <f>IF(AND('MAPA DE RIESGOS'!$AP542="Muy Baja",'MAPA DE RIESGOS'!$AR542="Menor"),CONCATENATE("R",'MAPA DE RIESGOS'!$H542,"C",'MAPA DE RIESGOS'!$AF542),"")</f>
        <v/>
      </c>
      <c r="AI163" s="377" t="str">
        <f>IF(AND('MAPA DE RIESGOS'!$AP543="Muy Baja",'MAPA DE RIESGOS'!$AR543="Menor"),CONCATENATE("R",'MAPA DE RIESGOS'!$H543,"C",'MAPA DE RIESGOS'!$AF543),"")</f>
        <v/>
      </c>
      <c r="AJ163" s="377" t="str">
        <f>IF(AND('MAPA DE RIESGOS'!$AP544="Muy Baja",'MAPA DE RIESGOS'!$AR544="Menor"),CONCATENATE("R",'MAPA DE RIESGOS'!$H544,"C",'MAPA DE RIESGOS'!$AF544),"")</f>
        <v/>
      </c>
      <c r="AK163" s="377" t="str">
        <f>IF(AND('MAPA DE RIESGOS'!$AP545="Muy Baja",'MAPA DE RIESGOS'!$AR545="Menor"),CONCATENATE("R",'MAPA DE RIESGOS'!$H545,"C",'MAPA DE RIESGOS'!$AF545),"")</f>
        <v/>
      </c>
      <c r="AL163" s="377" t="str">
        <f>IF(AND('MAPA DE RIESGOS'!$AP546="Muy Baja",'MAPA DE RIESGOS'!$AR546="Menor"),CONCATENATE("R",'MAPA DE RIESGOS'!$H546,"C",'MAPA DE RIESGOS'!$AF546),"")</f>
        <v/>
      </c>
      <c r="AM163" s="377" t="str">
        <f>IF(AND('MAPA DE RIESGOS'!$AP547="Muy Baja",'MAPA DE RIESGOS'!$AR547="Menor"),CONCATENATE("R",'MAPA DE RIESGOS'!$H547,"C",'MAPA DE RIESGOS'!$AF547),"")</f>
        <v/>
      </c>
      <c r="AN163" s="377" t="str">
        <f>IF(AND('MAPA DE RIESGOS'!$AP548="Muy Baja",'MAPA DE RIESGOS'!$AR548="Menor"),CONCATENATE("R",'MAPA DE RIESGOS'!$H548,"C",'MAPA DE RIESGOS'!$AF548),"")</f>
        <v/>
      </c>
      <c r="AO163" s="377" t="str">
        <f>IF(AND('MAPA DE RIESGOS'!$AP549="Muy Baja",'MAPA DE RIESGOS'!$AR549="Menor"),CONCATENATE("R",'MAPA DE RIESGOS'!$H549,"C",'MAPA DE RIESGOS'!$AF549),"")</f>
        <v/>
      </c>
      <c r="AP163" s="377" t="str">
        <f>IF(AND('MAPA DE RIESGOS'!$AP550="Muy Baja",'MAPA DE RIESGOS'!$AR550="Menor"),CONCATENATE("R",'MAPA DE RIESGOS'!$H550,"C",'MAPA DE RIESGOS'!$AF550),"")</f>
        <v/>
      </c>
      <c r="AQ163" s="377" t="str">
        <f>IF(AND('MAPA DE RIESGOS'!$AP551="Muy Baja",'MAPA DE RIESGOS'!$AR551="Menor"),CONCATENATE("R",'MAPA DE RIESGOS'!$H551,"C",'MAPA DE RIESGOS'!$AF551),"")</f>
        <v/>
      </c>
      <c r="AR163" s="377" t="str">
        <f>IF(AND('MAPA DE RIESGOS'!$AP552="Muy Baja",'MAPA DE RIESGOS'!$AR552="Menor"),CONCATENATE("R",'MAPA DE RIESGOS'!$H552,"C",'MAPA DE RIESGOS'!$AF552),"")</f>
        <v/>
      </c>
      <c r="AS163" s="378" t="str">
        <f>IF(AND('MAPA DE RIESGOS'!$AP553="Muy Baja",'MAPA DE RIESGOS'!$AR553="Menor"),CONCATENATE("R",'MAPA DE RIESGOS'!$H553,"C",'MAPA DE RIESGOS'!$AF553),"")</f>
        <v/>
      </c>
      <c r="AT163" s="367" t="str">
        <f>IF(AND('MAPA DE RIESGOS'!$AP536="Muy Baja",'MAPA DE RIESGOS'!$AR536="Moderado"),CONCATENATE("R",'MAPA DE RIESGOS'!$H536,"C",'MAPA DE RIESGOS'!$AF536),"")</f>
        <v/>
      </c>
      <c r="AU163" s="368" t="str">
        <f>IF(AND('MAPA DE RIESGOS'!$AP537="Muy Baja",'MAPA DE RIESGOS'!$AR537="Moderado"),CONCATENATE("R",'MAPA DE RIESGOS'!$H537,"C",'MAPA DE RIESGOS'!$AF537),"")</f>
        <v/>
      </c>
      <c r="AV163" s="368" t="str">
        <f>IF(AND('MAPA DE RIESGOS'!$AP538="Muy Baja",'MAPA DE RIESGOS'!$AR538="Moderado"),CONCATENATE("R",'MAPA DE RIESGOS'!$H538,"C",'MAPA DE RIESGOS'!$AF538),"")</f>
        <v/>
      </c>
      <c r="AW163" s="368" t="str">
        <f>IF(AND('MAPA DE RIESGOS'!$AP539="Muy Baja",'MAPA DE RIESGOS'!$AR539="Moderado"),CONCATENATE("R",'MAPA DE RIESGOS'!$H539,"C",'MAPA DE RIESGOS'!$AF539),"")</f>
        <v/>
      </c>
      <c r="AX163" s="368" t="str">
        <f>IF(AND('MAPA DE RIESGOS'!$AP540="Muy Baja",'MAPA DE RIESGOS'!$AR540="Moderado"),CONCATENATE("R",'MAPA DE RIESGOS'!$H540,"C",'MAPA DE RIESGOS'!$AF540),"")</f>
        <v/>
      </c>
      <c r="AY163" s="368" t="str">
        <f>IF(AND('MAPA DE RIESGOS'!$AP541="Muy Baja",'MAPA DE RIESGOS'!$AR541="Moderado"),CONCATENATE("R",'MAPA DE RIESGOS'!$H541,"C",'MAPA DE RIESGOS'!$AF541),"")</f>
        <v/>
      </c>
      <c r="AZ163" s="368" t="str">
        <f>IF(AND('MAPA DE RIESGOS'!$AP542="Muy Baja",'MAPA DE RIESGOS'!$AR542="Moderado"),CONCATENATE("R",'MAPA DE RIESGOS'!$H542,"C",'MAPA DE RIESGOS'!$AF542),"")</f>
        <v/>
      </c>
      <c r="BA163" s="368" t="str">
        <f>IF(AND('MAPA DE RIESGOS'!$AP543="Muy Baja",'MAPA DE RIESGOS'!$AR543="Moderado"),CONCATENATE("R",'MAPA DE RIESGOS'!$H543,"C",'MAPA DE RIESGOS'!$AF543),"")</f>
        <v/>
      </c>
      <c r="BB163" s="368" t="str">
        <f>IF(AND('MAPA DE RIESGOS'!$AP544="Muy Baja",'MAPA DE RIESGOS'!$AR544="Moderado"),CONCATENATE("R",'MAPA DE RIESGOS'!$H544,"C",'MAPA DE RIESGOS'!$AF544),"")</f>
        <v/>
      </c>
      <c r="BC163" s="368" t="str">
        <f>IF(AND('MAPA DE RIESGOS'!$AP545="Muy Baja",'MAPA DE RIESGOS'!$AR545="Moderado"),CONCATENATE("R",'MAPA DE RIESGOS'!$H545,"C",'MAPA DE RIESGOS'!$AF545),"")</f>
        <v/>
      </c>
      <c r="BD163" s="368" t="str">
        <f>IF(AND('MAPA DE RIESGOS'!$AP546="Muy Baja",'MAPA DE RIESGOS'!$AR546="Moderado"),CONCATENATE("R",'MAPA DE RIESGOS'!$H546,"C",'MAPA DE RIESGOS'!$AF546),"")</f>
        <v/>
      </c>
      <c r="BE163" s="368" t="str">
        <f>IF(AND('MAPA DE RIESGOS'!$AP547="Muy Baja",'MAPA DE RIESGOS'!$AR547="Moderado"),CONCATENATE("R",'MAPA DE RIESGOS'!$H547,"C",'MAPA DE RIESGOS'!$AF547),"")</f>
        <v/>
      </c>
      <c r="BF163" s="368" t="str">
        <f>IF(AND('MAPA DE RIESGOS'!$AP548="Muy Baja",'MAPA DE RIESGOS'!$AR548="Moderado"),CONCATENATE("R",'MAPA DE RIESGOS'!$H548,"C",'MAPA DE RIESGOS'!$AF548),"")</f>
        <v/>
      </c>
      <c r="BG163" s="368" t="str">
        <f>IF(AND('MAPA DE RIESGOS'!$AP549="Muy Baja",'MAPA DE RIESGOS'!$AR549="Moderado"),CONCATENATE("R",'MAPA DE RIESGOS'!$H549,"C",'MAPA DE RIESGOS'!$AF549),"")</f>
        <v/>
      </c>
      <c r="BH163" s="368" t="str">
        <f>IF(AND('MAPA DE RIESGOS'!$AP550="Muy Baja",'MAPA DE RIESGOS'!$AR550="Moderado"),CONCATENATE("R",'MAPA DE RIESGOS'!$H550,"C",'MAPA DE RIESGOS'!$AF550),"")</f>
        <v/>
      </c>
      <c r="BI163" s="368" t="str">
        <f>IF(AND('MAPA DE RIESGOS'!$AP551="Muy Baja",'MAPA DE RIESGOS'!$AR551="Moderado"),CONCATENATE("R",'MAPA DE RIESGOS'!$H551,"C",'MAPA DE RIESGOS'!$AF551),"")</f>
        <v/>
      </c>
      <c r="BJ163" s="368" t="str">
        <f>IF(AND('MAPA DE RIESGOS'!$AP552="Muy Baja",'MAPA DE RIESGOS'!$AR552="Moderado"),CONCATENATE("R",'MAPA DE RIESGOS'!$H552,"C",'MAPA DE RIESGOS'!$AF552),"")</f>
        <v/>
      </c>
      <c r="BK163" s="369" t="str">
        <f>IF(AND('MAPA DE RIESGOS'!$AP553="Muy Baja",'MAPA DE RIESGOS'!$AR553="Moderado"),CONCATENATE("R",'MAPA DE RIESGOS'!$H553,"C",'MAPA DE RIESGOS'!$AF553),"")</f>
        <v/>
      </c>
      <c r="BL163" s="355" t="str">
        <f>IF(AND('MAPA DE RIESGOS'!$AP536="Muy Baja",'MAPA DE RIESGOS'!$AR536="Mayor"),CONCATENATE("R",'MAPA DE RIESGOS'!$H536,"C",'MAPA DE RIESGOS'!$AF536),"")</f>
        <v/>
      </c>
      <c r="BM163" s="355" t="str">
        <f>IF(AND('MAPA DE RIESGOS'!$AP537="Muy Baja",'MAPA DE RIESGOS'!$AR537="Mayor"),CONCATENATE("R",'MAPA DE RIESGOS'!$H537,"C",'MAPA DE RIESGOS'!$AF537),"")</f>
        <v/>
      </c>
      <c r="BN163" s="355" t="str">
        <f>IF(AND('MAPA DE RIESGOS'!$AP538="Muy Baja",'MAPA DE RIESGOS'!$AR538="Mayor"),CONCATENATE("R",'MAPA DE RIESGOS'!$H538,"C",'MAPA DE RIESGOS'!$AF538),"")</f>
        <v/>
      </c>
      <c r="BO163" s="355" t="str">
        <f>IF(AND('MAPA DE RIESGOS'!$AP539="Muy Baja",'MAPA DE RIESGOS'!$AR539="Mayor"),CONCATENATE("R",'MAPA DE RIESGOS'!$H539,"C",'MAPA DE RIESGOS'!$AF539),"")</f>
        <v/>
      </c>
      <c r="BP163" s="355" t="str">
        <f>IF(AND('MAPA DE RIESGOS'!$AP540="Muy Baja",'MAPA DE RIESGOS'!$AR540="Mayor"),CONCATENATE("R",'MAPA DE RIESGOS'!$H540,"C",'MAPA DE RIESGOS'!$AF540),"")</f>
        <v/>
      </c>
      <c r="BQ163" s="355" t="str">
        <f>IF(AND('MAPA DE RIESGOS'!$AP541="Muy Baja",'MAPA DE RIESGOS'!$AR541="Mayor"),CONCATENATE("R",'MAPA DE RIESGOS'!$H541,"C",'MAPA DE RIESGOS'!$AF541),"")</f>
        <v/>
      </c>
      <c r="BR163" s="355" t="str">
        <f>IF(AND('MAPA DE RIESGOS'!$AP542="Muy Baja",'MAPA DE RIESGOS'!$AR542="Mayor"),CONCATENATE("R",'MAPA DE RIESGOS'!$H542,"C",'MAPA DE RIESGOS'!$AF542),"")</f>
        <v/>
      </c>
      <c r="BS163" s="355" t="str">
        <f>IF(AND('MAPA DE RIESGOS'!$AP543="Muy Baja",'MAPA DE RIESGOS'!$AR543="Mayor"),CONCATENATE("R",'MAPA DE RIESGOS'!$H543,"C",'MAPA DE RIESGOS'!$AF543),"")</f>
        <v/>
      </c>
      <c r="BT163" s="355" t="str">
        <f>IF(AND('MAPA DE RIESGOS'!$AP544="Muy Baja",'MAPA DE RIESGOS'!$AR544="Mayor"),CONCATENATE("R",'MAPA DE RIESGOS'!$H544,"C",'MAPA DE RIESGOS'!$AF544),"")</f>
        <v/>
      </c>
      <c r="BU163" s="355" t="str">
        <f>IF(AND('MAPA DE RIESGOS'!$AP545="Muy Baja",'MAPA DE RIESGOS'!$AR545="Mayor"),CONCATENATE("R",'MAPA DE RIESGOS'!$H545,"C",'MAPA DE RIESGOS'!$AF545),"")</f>
        <v/>
      </c>
      <c r="BV163" s="355" t="str">
        <f>IF(AND('MAPA DE RIESGOS'!$AP546="Muy Baja",'MAPA DE RIESGOS'!$AR546="Mayor"),CONCATENATE("R",'MAPA DE RIESGOS'!$H546,"C",'MAPA DE RIESGOS'!$AF546),"")</f>
        <v/>
      </c>
      <c r="BW163" s="355" t="str">
        <f>IF(AND('MAPA DE RIESGOS'!$AP547="Muy Baja",'MAPA DE RIESGOS'!$AR547="Mayor"),CONCATENATE("R",'MAPA DE RIESGOS'!$H547,"C",'MAPA DE RIESGOS'!$AF547),"")</f>
        <v/>
      </c>
      <c r="BX163" s="355" t="str">
        <f>IF(AND('MAPA DE RIESGOS'!$AP548="Muy Baja",'MAPA DE RIESGOS'!$AR548="Mayor"),CONCATENATE("R",'MAPA DE RIESGOS'!$H548,"C",'MAPA DE RIESGOS'!$AF548),"")</f>
        <v/>
      </c>
      <c r="BY163" s="355" t="str">
        <f>IF(AND('MAPA DE RIESGOS'!$AP549="Muy Baja",'MAPA DE RIESGOS'!$AR549="Mayor"),CONCATENATE("R",'MAPA DE RIESGOS'!$H549,"C",'MAPA DE RIESGOS'!$AF549),"")</f>
        <v/>
      </c>
      <c r="BZ163" s="355" t="str">
        <f>IF(AND('MAPA DE RIESGOS'!$AP550="Muy Baja",'MAPA DE RIESGOS'!$AR550="Mayor"),CONCATENATE("R",'MAPA DE RIESGOS'!$H550,"C",'MAPA DE RIESGOS'!$AF550),"")</f>
        <v/>
      </c>
      <c r="CA163" s="355" t="str">
        <f>IF(AND('MAPA DE RIESGOS'!$AP551="Muy Baja",'MAPA DE RIESGOS'!$AR551="Mayor"),CONCATENATE("R",'MAPA DE RIESGOS'!$H551,"C",'MAPA DE RIESGOS'!$AF551),"")</f>
        <v/>
      </c>
      <c r="CB163" s="355" t="str">
        <f>IF(AND('MAPA DE RIESGOS'!$AP552="Muy Baja",'MAPA DE RIESGOS'!$AR552="Mayor"),CONCATENATE("R",'MAPA DE RIESGOS'!$H552,"C",'MAPA DE RIESGOS'!$AF552),"")</f>
        <v/>
      </c>
      <c r="CC163" s="356" t="str">
        <f>IF(AND('MAPA DE RIESGOS'!$AP553="Muy Baja",'MAPA DE RIESGOS'!$AR553="Mayor"),CONCATENATE("R",'MAPA DE RIESGOS'!$H553,"C",'MAPA DE RIESGOS'!$AF553),"")</f>
        <v/>
      </c>
      <c r="CD163" s="357" t="str">
        <f>IF(AND('MAPA DE RIESGOS'!$AP536="Muy Baja",'MAPA DE RIESGOS'!$AR536="Catastrófico"),CONCATENATE("R",'MAPA DE RIESGOS'!$H536,"C",'MAPA DE RIESGOS'!$AF536),"")</f>
        <v/>
      </c>
      <c r="CE163" s="357" t="str">
        <f>IF(AND('MAPA DE RIESGOS'!$AP537="Muy Baja",'MAPA DE RIESGOS'!$AR537="Catastrófico"),CONCATENATE("R",'MAPA DE RIESGOS'!$H537,"C",'MAPA DE RIESGOS'!$AF537),"")</f>
        <v/>
      </c>
      <c r="CF163" s="357" t="str">
        <f>IF(AND('MAPA DE RIESGOS'!$AP538="Muy Baja",'MAPA DE RIESGOS'!$AR538="Catastrófico"),CONCATENATE("R",'MAPA DE RIESGOS'!$H538,"C",'MAPA DE RIESGOS'!$AF538),"")</f>
        <v/>
      </c>
      <c r="CG163" s="357" t="str">
        <f>IF(AND('MAPA DE RIESGOS'!$AP539="Muy Baja",'MAPA DE RIESGOS'!$AR539="Catastrófico"),CONCATENATE("R",'MAPA DE RIESGOS'!$H539,"C",'MAPA DE RIESGOS'!$AF539),"")</f>
        <v/>
      </c>
      <c r="CH163" s="357" t="str">
        <f>IF(AND('MAPA DE RIESGOS'!$AP540="Muy Baja",'MAPA DE RIESGOS'!$AR540="Catastrófico"),CONCATENATE("R",'MAPA DE RIESGOS'!$H540,"C",'MAPA DE RIESGOS'!$AF540),"")</f>
        <v/>
      </c>
      <c r="CI163" s="357" t="str">
        <f>IF(AND('MAPA DE RIESGOS'!$AP541="Muy Baja",'MAPA DE RIESGOS'!$AR541="Catastrófico"),CONCATENATE("R",'MAPA DE RIESGOS'!$H541,"C",'MAPA DE RIESGOS'!$AF541),"")</f>
        <v/>
      </c>
      <c r="CJ163" s="357" t="str">
        <f>IF(AND('MAPA DE RIESGOS'!$AP542="Muy Baja",'MAPA DE RIESGOS'!$AR542="Catastrófico"),CONCATENATE("R",'MAPA DE RIESGOS'!$H542,"C",'MAPA DE RIESGOS'!$AF542),"")</f>
        <v/>
      </c>
      <c r="CK163" s="357" t="str">
        <f>IF(AND('MAPA DE RIESGOS'!$AP543="Muy Baja",'MAPA DE RIESGOS'!$AR543="Catastrófico"),CONCATENATE("R",'MAPA DE RIESGOS'!$H543,"C",'MAPA DE RIESGOS'!$AF543),"")</f>
        <v/>
      </c>
      <c r="CL163" s="357" t="str">
        <f>IF(AND('MAPA DE RIESGOS'!$AP544="Muy Baja",'MAPA DE RIESGOS'!$AR544="Catastrófico"),CONCATENATE("R",'MAPA DE RIESGOS'!$H544,"C",'MAPA DE RIESGOS'!$AF544),"")</f>
        <v/>
      </c>
      <c r="CM163" s="357" t="str">
        <f>IF(AND('MAPA DE RIESGOS'!$AP545="Muy Baja",'MAPA DE RIESGOS'!$AR545="Catastrófico"),CONCATENATE("R",'MAPA DE RIESGOS'!$H545,"C",'MAPA DE RIESGOS'!$AF545),"")</f>
        <v/>
      </c>
      <c r="CN163" s="357" t="str">
        <f>IF(AND('MAPA DE RIESGOS'!$AP546="Muy Baja",'MAPA DE RIESGOS'!$AR546="Catastrófico"),CONCATENATE("R",'MAPA DE RIESGOS'!$H546,"C",'MAPA DE RIESGOS'!$AF546),"")</f>
        <v/>
      </c>
      <c r="CO163" s="357" t="str">
        <f>IF(AND('MAPA DE RIESGOS'!$AP547="Muy Baja",'MAPA DE RIESGOS'!$AR547="Catastrófico"),CONCATENATE("R",'MAPA DE RIESGOS'!$H547,"C",'MAPA DE RIESGOS'!$AF547),"")</f>
        <v/>
      </c>
      <c r="CP163" s="357" t="str">
        <f>IF(AND('MAPA DE RIESGOS'!$AP548="Muy Baja",'MAPA DE RIESGOS'!$AR548="Catastrófico"),CONCATENATE("R",'MAPA DE RIESGOS'!$H548,"C",'MAPA DE RIESGOS'!$AF548),"")</f>
        <v/>
      </c>
      <c r="CQ163" s="357" t="str">
        <f>IF(AND('MAPA DE RIESGOS'!$AP549="Muy Baja",'MAPA DE RIESGOS'!$AR549="Catastrófico"),CONCATENATE("R",'MAPA DE RIESGOS'!$H549,"C",'MAPA DE RIESGOS'!$AF549),"")</f>
        <v/>
      </c>
      <c r="CR163" s="357" t="str">
        <f>IF(AND('MAPA DE RIESGOS'!$AP550="Muy Baja",'MAPA DE RIESGOS'!$AR550="Catastrófico"),CONCATENATE("R",'MAPA DE RIESGOS'!$H550,"C",'MAPA DE RIESGOS'!$AF550),"")</f>
        <v/>
      </c>
      <c r="CS163" s="357" t="str">
        <f>IF(AND('MAPA DE RIESGOS'!$AP551="Muy Baja",'MAPA DE RIESGOS'!$AR551="Catastrófico"),CONCATENATE("R",'MAPA DE RIESGOS'!$H551,"C",'MAPA DE RIESGOS'!$AF551),"")</f>
        <v/>
      </c>
      <c r="CT163" s="357" t="str">
        <f>IF(AND('MAPA DE RIESGOS'!$AP552="Muy Baja",'MAPA DE RIESGOS'!$AR552="Catastrófico"),CONCATENATE("R",'MAPA DE RIESGOS'!$H552,"C",'MAPA DE RIESGOS'!$AF552),"")</f>
        <v/>
      </c>
      <c r="CU163" s="358" t="str">
        <f>IF(AND('MAPA DE RIESGOS'!$AP553="Muy Baja",'MAPA DE RIESGOS'!$AR553="Catastrófico"),CONCATENATE("R",'MAPA DE RIESGOS'!$H553,"C",'MAPA DE RIESGOS'!$AF553),"")</f>
        <v/>
      </c>
      <c r="CV163" s="67"/>
    </row>
    <row r="164" spans="2:106" ht="32.5" customHeight="1">
      <c r="B164" s="893"/>
      <c r="C164" s="893"/>
      <c r="D164" s="894"/>
      <c r="E164" s="882"/>
      <c r="F164" s="883"/>
      <c r="G164" s="883"/>
      <c r="H164" s="883"/>
      <c r="I164" s="883"/>
      <c r="J164" s="376" t="str">
        <f>IF(AND('MAPA DE RIESGOS'!$AP554="Muy Baja",'MAPA DE RIESGOS'!$AR554="Leve"),CONCATENATE("R",'MAPA DE RIESGOS'!$H554,"C",'MAPA DE RIESGOS'!$AF554),"")</f>
        <v/>
      </c>
      <c r="K164" s="377" t="str">
        <f>IF(AND('MAPA DE RIESGOS'!$AP555="Muy Baja",'MAPA DE RIESGOS'!$AR555="Leve"),CONCATENATE("R",'MAPA DE RIESGOS'!$H555,"C",'MAPA DE RIESGOS'!$AF555),"")</f>
        <v/>
      </c>
      <c r="L164" s="377" t="str">
        <f>IF(AND('MAPA DE RIESGOS'!$AP556="Muy Baja",'MAPA DE RIESGOS'!$AR556="Leve"),CONCATENATE("R",'MAPA DE RIESGOS'!$H556,"C",'MAPA DE RIESGOS'!$AF556),"")</f>
        <v/>
      </c>
      <c r="M164" s="377" t="str">
        <f>IF(AND('MAPA DE RIESGOS'!$AP557="Muy Baja",'MAPA DE RIESGOS'!$AR557="Leve"),CONCATENATE("R",'MAPA DE RIESGOS'!$H557,"C",'MAPA DE RIESGOS'!$AF557),"")</f>
        <v/>
      </c>
      <c r="N164" s="377" t="str">
        <f>IF(AND('MAPA DE RIESGOS'!$AP558="Muy Baja",'MAPA DE RIESGOS'!$AR558="Leve"),CONCATENATE("R",'MAPA DE RIESGOS'!$H558,"C",'MAPA DE RIESGOS'!$AF558),"")</f>
        <v/>
      </c>
      <c r="O164" s="377" t="str">
        <f>IF(AND('MAPA DE RIESGOS'!$AP559="Muy Baja",'MAPA DE RIESGOS'!$AR559="Leve"),CONCATENATE("R",'MAPA DE RIESGOS'!$H559,"C",'MAPA DE RIESGOS'!$AF559),"")</f>
        <v/>
      </c>
      <c r="P164" s="377" t="str">
        <f>IF(AND('MAPA DE RIESGOS'!$AP560="Muy Baja",'MAPA DE RIESGOS'!$AR560="Leve"),CONCATENATE("R",'MAPA DE RIESGOS'!$H560,"C",'MAPA DE RIESGOS'!$AF560),"")</f>
        <v/>
      </c>
      <c r="Q164" s="377" t="str">
        <f>IF(AND('MAPA DE RIESGOS'!$AP561="Muy Baja",'MAPA DE RIESGOS'!$AR561="Leve"),CONCATENATE("R",'MAPA DE RIESGOS'!$H561,"C",'MAPA DE RIESGOS'!$AF561),"")</f>
        <v/>
      </c>
      <c r="R164" s="377" t="str">
        <f>IF(AND('MAPA DE RIESGOS'!$AP562="Muy Baja",'MAPA DE RIESGOS'!$AR562="Leve"),CONCATENATE("R",'MAPA DE RIESGOS'!$H562,"C",'MAPA DE RIESGOS'!$AF562),"")</f>
        <v/>
      </c>
      <c r="S164" s="377" t="str">
        <f>IF(AND('MAPA DE RIESGOS'!$AP563="Muy Baja",'MAPA DE RIESGOS'!$AR563="Leve"),CONCATENATE("R",'MAPA DE RIESGOS'!$H563,"C",'MAPA DE RIESGOS'!$AF563),"")</f>
        <v/>
      </c>
      <c r="T164" s="377" t="str">
        <f>IF(AND('MAPA DE RIESGOS'!$AP564="Muy Baja",'MAPA DE RIESGOS'!$AR564="Leve"),CONCATENATE("R",'MAPA DE RIESGOS'!$H564,"C",'MAPA DE RIESGOS'!$AF564),"")</f>
        <v/>
      </c>
      <c r="U164" s="377" t="str">
        <f>IF(AND('MAPA DE RIESGOS'!$AP565="Muy Baja",'MAPA DE RIESGOS'!$AR565="Leve"),CONCATENATE("R",'MAPA DE RIESGOS'!$H565,"C",'MAPA DE RIESGOS'!$AF565),"")</f>
        <v/>
      </c>
      <c r="V164" s="377" t="str">
        <f>IF(AND('MAPA DE RIESGOS'!$AP566="Muy Baja",'MAPA DE RIESGOS'!$AR566="Leve"),CONCATENATE("R",'MAPA DE RIESGOS'!$H566,"C",'MAPA DE RIESGOS'!$AF566),"")</f>
        <v/>
      </c>
      <c r="W164" s="377" t="str">
        <f>IF(AND('MAPA DE RIESGOS'!$AP567="Muy Baja",'MAPA DE RIESGOS'!$AR567="Leve"),CONCATENATE("R",'MAPA DE RIESGOS'!$H567,"C",'MAPA DE RIESGOS'!$AF567),"")</f>
        <v/>
      </c>
      <c r="X164" s="377" t="str">
        <f>IF(AND('MAPA DE RIESGOS'!$AP568="Muy Baja",'MAPA DE RIESGOS'!$AR568="Leve"),CONCATENATE("R",'MAPA DE RIESGOS'!$H568,"C",'MAPA DE RIESGOS'!$AF568),"")</f>
        <v/>
      </c>
      <c r="Y164" s="377" t="str">
        <f>IF(AND('MAPA DE RIESGOS'!$AP569="Muy Baja",'MAPA DE RIESGOS'!$AR569="Leve"),CONCATENATE("R",'MAPA DE RIESGOS'!$H569,"C",'MAPA DE RIESGOS'!$AF569),"")</f>
        <v/>
      </c>
      <c r="Z164" s="377" t="str">
        <f>IF(AND('MAPA DE RIESGOS'!$AP570="Muy Baja",'MAPA DE RIESGOS'!$AR570="Leve"),CONCATENATE("R",'MAPA DE RIESGOS'!$H570,"C",'MAPA DE RIESGOS'!$AF570),"")</f>
        <v/>
      </c>
      <c r="AA164" s="378" t="str">
        <f>IF(AND('MAPA DE RIESGOS'!$AP571="Muy Baja",'MAPA DE RIESGOS'!$AR571="Leve"),CONCATENATE("R",'MAPA DE RIESGOS'!$H571,"C",'MAPA DE RIESGOS'!$AF571),"")</f>
        <v/>
      </c>
      <c r="AB164" s="376" t="str">
        <f>IF(AND('MAPA DE RIESGOS'!$AP554="Muy Baja",'MAPA DE RIESGOS'!$AR554="Menor"),CONCATENATE("R",'MAPA DE RIESGOS'!$H554,"C",'MAPA DE RIESGOS'!$AF554),"")</f>
        <v/>
      </c>
      <c r="AC164" s="377" t="str">
        <f>IF(AND('MAPA DE RIESGOS'!$AP555="Muy Baja",'MAPA DE RIESGOS'!$AR555="Menor"),CONCATENATE("R",'MAPA DE RIESGOS'!$H555,"C",'MAPA DE RIESGOS'!$AF555),"")</f>
        <v/>
      </c>
      <c r="AD164" s="377" t="str">
        <f>IF(AND('MAPA DE RIESGOS'!$AP556="Muy Baja",'MAPA DE RIESGOS'!$AR556="Menor"),CONCATENATE("R",'MAPA DE RIESGOS'!$H556,"C",'MAPA DE RIESGOS'!$AF556),"")</f>
        <v/>
      </c>
      <c r="AE164" s="377" t="str">
        <f>IF(AND('MAPA DE RIESGOS'!$AP557="Muy Baja",'MAPA DE RIESGOS'!$AR557="Menor"),CONCATENATE("R",'MAPA DE RIESGOS'!$H557,"C",'MAPA DE RIESGOS'!$AF557),"")</f>
        <v/>
      </c>
      <c r="AF164" s="377" t="str">
        <f>IF(AND('MAPA DE RIESGOS'!$AP558="Muy Baja",'MAPA DE RIESGOS'!$AR558="Menor"),CONCATENATE("R",'MAPA DE RIESGOS'!$H558,"C",'MAPA DE RIESGOS'!$AF558),"")</f>
        <v/>
      </c>
      <c r="AG164" s="377" t="str">
        <f>IF(AND('MAPA DE RIESGOS'!$AP559="Muy Baja",'MAPA DE RIESGOS'!$AR559="Menor"),CONCATENATE("R",'MAPA DE RIESGOS'!$H559,"C",'MAPA DE RIESGOS'!$AF559),"")</f>
        <v/>
      </c>
      <c r="AH164" s="377" t="str">
        <f>IF(AND('MAPA DE RIESGOS'!$AP560="Muy Baja",'MAPA DE RIESGOS'!$AR560="Menor"),CONCATENATE("R",'MAPA DE RIESGOS'!$H560,"C",'MAPA DE RIESGOS'!$AF560),"")</f>
        <v/>
      </c>
      <c r="AI164" s="377" t="str">
        <f>IF(AND('MAPA DE RIESGOS'!$AP561="Muy Baja",'MAPA DE RIESGOS'!$AR561="Menor"),CONCATENATE("R",'MAPA DE RIESGOS'!$H561,"C",'MAPA DE RIESGOS'!$AF561),"")</f>
        <v/>
      </c>
      <c r="AJ164" s="377" t="str">
        <f>IF(AND('MAPA DE RIESGOS'!$AP562="Muy Baja",'MAPA DE RIESGOS'!$AR562="Menor"),CONCATENATE("R",'MAPA DE RIESGOS'!$H562,"C",'MAPA DE RIESGOS'!$AF562),"")</f>
        <v/>
      </c>
      <c r="AK164" s="377" t="str">
        <f>IF(AND('MAPA DE RIESGOS'!$AP563="Muy Baja",'MAPA DE RIESGOS'!$AR563="Menor"),CONCATENATE("R",'MAPA DE RIESGOS'!$H563,"C",'MAPA DE RIESGOS'!$AF563),"")</f>
        <v/>
      </c>
      <c r="AL164" s="377" t="str">
        <f>IF(AND('MAPA DE RIESGOS'!$AP564="Muy Baja",'MAPA DE RIESGOS'!$AR564="Menor"),CONCATENATE("R",'MAPA DE RIESGOS'!$H564,"C",'MAPA DE RIESGOS'!$AF564),"")</f>
        <v/>
      </c>
      <c r="AM164" s="377" t="str">
        <f>IF(AND('MAPA DE RIESGOS'!$AP565="Muy Baja",'MAPA DE RIESGOS'!$AR565="Menor"),CONCATENATE("R",'MAPA DE RIESGOS'!$H565,"C",'MAPA DE RIESGOS'!$AF565),"")</f>
        <v/>
      </c>
      <c r="AN164" s="377" t="str">
        <f>IF(AND('MAPA DE RIESGOS'!$AP566="Muy Baja",'MAPA DE RIESGOS'!$AR566="Menor"),CONCATENATE("R",'MAPA DE RIESGOS'!$H566,"C",'MAPA DE RIESGOS'!$AF566),"")</f>
        <v/>
      </c>
      <c r="AO164" s="377" t="str">
        <f>IF(AND('MAPA DE RIESGOS'!$AP567="Muy Baja",'MAPA DE RIESGOS'!$AR567="Menor"),CONCATENATE("R",'MAPA DE RIESGOS'!$H567,"C",'MAPA DE RIESGOS'!$AF567),"")</f>
        <v/>
      </c>
      <c r="AP164" s="377" t="str">
        <f>IF(AND('MAPA DE RIESGOS'!$AP568="Muy Baja",'MAPA DE RIESGOS'!$AR568="Menor"),CONCATENATE("R",'MAPA DE RIESGOS'!$H568,"C",'MAPA DE RIESGOS'!$AF568),"")</f>
        <v/>
      </c>
      <c r="AQ164" s="377" t="str">
        <f>IF(AND('MAPA DE RIESGOS'!$AP569="Muy Baja",'MAPA DE RIESGOS'!$AR569="Menor"),CONCATENATE("R",'MAPA DE RIESGOS'!$H569,"C",'MAPA DE RIESGOS'!$AF569),"")</f>
        <v/>
      </c>
      <c r="AR164" s="377" t="str">
        <f>IF(AND('MAPA DE RIESGOS'!$AP570="Muy Baja",'MAPA DE RIESGOS'!$AR570="Menor"),CONCATENATE("R",'MAPA DE RIESGOS'!$H570,"C",'MAPA DE RIESGOS'!$AF570),"")</f>
        <v/>
      </c>
      <c r="AS164" s="378" t="str">
        <f>IF(AND('MAPA DE RIESGOS'!$AP571="Muy Baja",'MAPA DE RIESGOS'!$AR571="Menor"),CONCATENATE("R",'MAPA DE RIESGOS'!$H571,"C",'MAPA DE RIESGOS'!$AF571),"")</f>
        <v/>
      </c>
      <c r="AT164" s="367" t="str">
        <f>IF(AND('MAPA DE RIESGOS'!$AP554="Muy Baja",'MAPA DE RIESGOS'!$AR554="Moderado"),CONCATENATE("R",'MAPA DE RIESGOS'!$H554,"C",'MAPA DE RIESGOS'!$AF554),"")</f>
        <v/>
      </c>
      <c r="AU164" s="368" t="str">
        <f>IF(AND('MAPA DE RIESGOS'!$AP555="Muy Baja",'MAPA DE RIESGOS'!$AR555="Moderado"),CONCATENATE("R",'MAPA DE RIESGOS'!$H555,"C",'MAPA DE RIESGOS'!$AF555),"")</f>
        <v/>
      </c>
      <c r="AV164" s="368" t="str">
        <f>IF(AND('MAPA DE RIESGOS'!$AP556="Muy Baja",'MAPA DE RIESGOS'!$AR556="Moderado"),CONCATENATE("R",'MAPA DE RIESGOS'!$H556,"C",'MAPA DE RIESGOS'!$AF556),"")</f>
        <v/>
      </c>
      <c r="AW164" s="368" t="str">
        <f>IF(AND('MAPA DE RIESGOS'!$AP557="Muy Baja",'MAPA DE RIESGOS'!$AR557="Moderado"),CONCATENATE("R",'MAPA DE RIESGOS'!$H557,"C",'MAPA DE RIESGOS'!$AF557),"")</f>
        <v/>
      </c>
      <c r="AX164" s="368" t="str">
        <f>IF(AND('MAPA DE RIESGOS'!$AP558="Muy Baja",'MAPA DE RIESGOS'!$AR558="Moderado"),CONCATENATE("R",'MAPA DE RIESGOS'!$H558,"C",'MAPA DE RIESGOS'!$AF558),"")</f>
        <v/>
      </c>
      <c r="AY164" s="368" t="str">
        <f>IF(AND('MAPA DE RIESGOS'!$AP559="Muy Baja",'MAPA DE RIESGOS'!$AR559="Moderado"),CONCATENATE("R",'MAPA DE RIESGOS'!$H559,"C",'MAPA DE RIESGOS'!$AF559),"")</f>
        <v/>
      </c>
      <c r="AZ164" s="368" t="str">
        <f>IF(AND('MAPA DE RIESGOS'!$AP560="Muy Baja",'MAPA DE RIESGOS'!$AR560="Moderado"),CONCATENATE("R",'MAPA DE RIESGOS'!$H560,"C",'MAPA DE RIESGOS'!$AF560),"")</f>
        <v/>
      </c>
      <c r="BA164" s="368" t="str">
        <f>IF(AND('MAPA DE RIESGOS'!$AP561="Muy Baja",'MAPA DE RIESGOS'!$AR561="Moderado"),CONCATENATE("R",'MAPA DE RIESGOS'!$H561,"C",'MAPA DE RIESGOS'!$AF561),"")</f>
        <v/>
      </c>
      <c r="BB164" s="368" t="str">
        <f>IF(AND('MAPA DE RIESGOS'!$AP562="Muy Baja",'MAPA DE RIESGOS'!$AR562="Moderado"),CONCATENATE("R",'MAPA DE RIESGOS'!$H562,"C",'MAPA DE RIESGOS'!$AF562),"")</f>
        <v/>
      </c>
      <c r="BC164" s="368" t="str">
        <f>IF(AND('MAPA DE RIESGOS'!$AP563="Muy Baja",'MAPA DE RIESGOS'!$AR563="Moderado"),CONCATENATE("R",'MAPA DE RIESGOS'!$H563,"C",'MAPA DE RIESGOS'!$AF563),"")</f>
        <v/>
      </c>
      <c r="BD164" s="368" t="str">
        <f>IF(AND('MAPA DE RIESGOS'!$AP564="Muy Baja",'MAPA DE RIESGOS'!$AR564="Moderado"),CONCATENATE("R",'MAPA DE RIESGOS'!$H564,"C",'MAPA DE RIESGOS'!$AF564),"")</f>
        <v/>
      </c>
      <c r="BE164" s="368" t="str">
        <f>IF(AND('MAPA DE RIESGOS'!$AP565="Muy Baja",'MAPA DE RIESGOS'!$AR565="Moderado"),CONCATENATE("R",'MAPA DE RIESGOS'!$H565,"C",'MAPA DE RIESGOS'!$AF565),"")</f>
        <v/>
      </c>
      <c r="BF164" s="368" t="str">
        <f>IF(AND('MAPA DE RIESGOS'!$AP566="Muy Baja",'MAPA DE RIESGOS'!$AR566="Moderado"),CONCATENATE("R",'MAPA DE RIESGOS'!$H566,"C",'MAPA DE RIESGOS'!$AF566),"")</f>
        <v/>
      </c>
      <c r="BG164" s="368" t="str">
        <f>IF(AND('MAPA DE RIESGOS'!$AP567="Muy Baja",'MAPA DE RIESGOS'!$AR567="Moderado"),CONCATENATE("R",'MAPA DE RIESGOS'!$H567,"C",'MAPA DE RIESGOS'!$AF567),"")</f>
        <v/>
      </c>
      <c r="BH164" s="368" t="str">
        <f>IF(AND('MAPA DE RIESGOS'!$AP568="Muy Baja",'MAPA DE RIESGOS'!$AR568="Moderado"),CONCATENATE("R",'MAPA DE RIESGOS'!$H568,"C",'MAPA DE RIESGOS'!$AF568),"")</f>
        <v/>
      </c>
      <c r="BI164" s="368" t="str">
        <f>IF(AND('MAPA DE RIESGOS'!$AP569="Muy Baja",'MAPA DE RIESGOS'!$AR569="Moderado"),CONCATENATE("R",'MAPA DE RIESGOS'!$H569,"C",'MAPA DE RIESGOS'!$AF569),"")</f>
        <v/>
      </c>
      <c r="BJ164" s="368" t="str">
        <f>IF(AND('MAPA DE RIESGOS'!$AP570="Muy Baja",'MAPA DE RIESGOS'!$AR570="Moderado"),CONCATENATE("R",'MAPA DE RIESGOS'!$H570,"C",'MAPA DE RIESGOS'!$AF570),"")</f>
        <v/>
      </c>
      <c r="BK164" s="369" t="str">
        <f>IF(AND('MAPA DE RIESGOS'!$AP571="Muy Baja",'MAPA DE RIESGOS'!$AR571="Moderado"),CONCATENATE("R",'MAPA DE RIESGOS'!$H571,"C",'MAPA DE RIESGOS'!$AF571),"")</f>
        <v/>
      </c>
      <c r="BL164" s="355" t="str">
        <f>IF(AND('MAPA DE RIESGOS'!$AP554="Muy Baja",'MAPA DE RIESGOS'!$AR554="Mayor"),CONCATENATE("R",'MAPA DE RIESGOS'!$H554,"C",'MAPA DE RIESGOS'!$AF554),"")</f>
        <v/>
      </c>
      <c r="BM164" s="355" t="str">
        <f>IF(AND('MAPA DE RIESGOS'!$AP555="Muy Baja",'MAPA DE RIESGOS'!$AR555="Mayor"),CONCATENATE("R",'MAPA DE RIESGOS'!$H555,"C",'MAPA DE RIESGOS'!$AF555),"")</f>
        <v/>
      </c>
      <c r="BN164" s="355" t="str">
        <f>IF(AND('MAPA DE RIESGOS'!$AP556="Muy Baja",'MAPA DE RIESGOS'!$AR556="Mayor"),CONCATENATE("R",'MAPA DE RIESGOS'!$H556,"C",'MAPA DE RIESGOS'!$AF556),"")</f>
        <v/>
      </c>
      <c r="BO164" s="355" t="str">
        <f>IF(AND('MAPA DE RIESGOS'!$AP557="Muy Baja",'MAPA DE RIESGOS'!$AR557="Mayor"),CONCATENATE("R",'MAPA DE RIESGOS'!$H557,"C",'MAPA DE RIESGOS'!$AF557),"")</f>
        <v/>
      </c>
      <c r="BP164" s="355" t="str">
        <f>IF(AND('MAPA DE RIESGOS'!$AP558="Muy Baja",'MAPA DE RIESGOS'!$AR558="Mayor"),CONCATENATE("R",'MAPA DE RIESGOS'!$H558,"C",'MAPA DE RIESGOS'!$AF558),"")</f>
        <v/>
      </c>
      <c r="BQ164" s="355" t="str">
        <f>IF(AND('MAPA DE RIESGOS'!$AP559="Muy Baja",'MAPA DE RIESGOS'!$AR559="Mayor"),CONCATENATE("R",'MAPA DE RIESGOS'!$H559,"C",'MAPA DE RIESGOS'!$AF559),"")</f>
        <v/>
      </c>
      <c r="BR164" s="355" t="str">
        <f>IF(AND('MAPA DE RIESGOS'!$AP560="Muy Baja",'MAPA DE RIESGOS'!$AR560="Mayor"),CONCATENATE("R",'MAPA DE RIESGOS'!$H560,"C",'MAPA DE RIESGOS'!$AF560),"")</f>
        <v/>
      </c>
      <c r="BS164" s="355" t="str">
        <f>IF(AND('MAPA DE RIESGOS'!$AP561="Muy Baja",'MAPA DE RIESGOS'!$AR561="Mayor"),CONCATENATE("R",'MAPA DE RIESGOS'!$H561,"C",'MAPA DE RIESGOS'!$AF561),"")</f>
        <v/>
      </c>
      <c r="BT164" s="355" t="str">
        <f>IF(AND('MAPA DE RIESGOS'!$AP562="Muy Baja",'MAPA DE RIESGOS'!$AR562="Mayor"),CONCATENATE("R",'MAPA DE RIESGOS'!$H562,"C",'MAPA DE RIESGOS'!$AF562),"")</f>
        <v/>
      </c>
      <c r="BU164" s="355" t="str">
        <f>IF(AND('MAPA DE RIESGOS'!$AP563="Muy Baja",'MAPA DE RIESGOS'!$AR563="Mayor"),CONCATENATE("R",'MAPA DE RIESGOS'!$H563,"C",'MAPA DE RIESGOS'!$AF563),"")</f>
        <v/>
      </c>
      <c r="BV164" s="355" t="str">
        <f>IF(AND('MAPA DE RIESGOS'!$AP564="Muy Baja",'MAPA DE RIESGOS'!$AR564="Mayor"),CONCATENATE("R",'MAPA DE RIESGOS'!$H564,"C",'MAPA DE RIESGOS'!$AF564),"")</f>
        <v/>
      </c>
      <c r="BW164" s="355" t="str">
        <f>IF(AND('MAPA DE RIESGOS'!$AP565="Muy Baja",'MAPA DE RIESGOS'!$AR565="Mayor"),CONCATENATE("R",'MAPA DE RIESGOS'!$H565,"C",'MAPA DE RIESGOS'!$AF565),"")</f>
        <v/>
      </c>
      <c r="BX164" s="355" t="str">
        <f>IF(AND('MAPA DE RIESGOS'!$AP566="Muy Baja",'MAPA DE RIESGOS'!$AR566="Mayor"),CONCATENATE("R",'MAPA DE RIESGOS'!$H566,"C",'MAPA DE RIESGOS'!$AF566),"")</f>
        <v/>
      </c>
      <c r="BY164" s="355" t="str">
        <f>IF(AND('MAPA DE RIESGOS'!$AP567="Muy Baja",'MAPA DE RIESGOS'!$AR567="Mayor"),CONCATENATE("R",'MAPA DE RIESGOS'!$H567,"C",'MAPA DE RIESGOS'!$AF567),"")</f>
        <v/>
      </c>
      <c r="BZ164" s="355" t="str">
        <f>IF(AND('MAPA DE RIESGOS'!$AP568="Muy Baja",'MAPA DE RIESGOS'!$AR568="Mayor"),CONCATENATE("R",'MAPA DE RIESGOS'!$H568,"C",'MAPA DE RIESGOS'!$AF568),"")</f>
        <v/>
      </c>
      <c r="CA164" s="355" t="str">
        <f>IF(AND('MAPA DE RIESGOS'!$AP569="Muy Baja",'MAPA DE RIESGOS'!$AR569="Mayor"),CONCATENATE("R",'MAPA DE RIESGOS'!$H569,"C",'MAPA DE RIESGOS'!$AF569),"")</f>
        <v/>
      </c>
      <c r="CB164" s="355" t="str">
        <f>IF(AND('MAPA DE RIESGOS'!$AP570="Muy Baja",'MAPA DE RIESGOS'!$AR570="Mayor"),CONCATENATE("R",'MAPA DE RIESGOS'!$H570,"C",'MAPA DE RIESGOS'!$AF570),"")</f>
        <v/>
      </c>
      <c r="CC164" s="356" t="str">
        <f>IF(AND('MAPA DE RIESGOS'!$AP571="Muy Baja",'MAPA DE RIESGOS'!$AR571="Mayor"),CONCATENATE("R",'MAPA DE RIESGOS'!$H571,"C",'MAPA DE RIESGOS'!$AF571),"")</f>
        <v/>
      </c>
      <c r="CD164" s="357" t="str">
        <f>IF(AND('MAPA DE RIESGOS'!$AP554="Muy Baja",'MAPA DE RIESGOS'!$AR554="Catastrófico"),CONCATENATE("R",'MAPA DE RIESGOS'!$H554,"C",'MAPA DE RIESGOS'!$AF554),"")</f>
        <v/>
      </c>
      <c r="CE164" s="357" t="str">
        <f>IF(AND('MAPA DE RIESGOS'!$AP555="Muy Baja",'MAPA DE RIESGOS'!$AR555="Catastrófico"),CONCATENATE("R",'MAPA DE RIESGOS'!$H555,"C",'MAPA DE RIESGOS'!$AF555),"")</f>
        <v/>
      </c>
      <c r="CF164" s="357" t="str">
        <f>IF(AND('MAPA DE RIESGOS'!$AP556="Muy Baja",'MAPA DE RIESGOS'!$AR556="Catastrófico"),CONCATENATE("R",'MAPA DE RIESGOS'!$H556,"C",'MAPA DE RIESGOS'!$AF556),"")</f>
        <v/>
      </c>
      <c r="CG164" s="357" t="str">
        <f>IF(AND('MAPA DE RIESGOS'!$AP557="Muy Baja",'MAPA DE RIESGOS'!$AR557="Catastrófico"),CONCATENATE("R",'MAPA DE RIESGOS'!$H557,"C",'MAPA DE RIESGOS'!$AF557),"")</f>
        <v/>
      </c>
      <c r="CH164" s="357" t="str">
        <f>IF(AND('MAPA DE RIESGOS'!$AP558="Muy Baja",'MAPA DE RIESGOS'!$AR558="Catastrófico"),CONCATENATE("R",'MAPA DE RIESGOS'!$H558,"C",'MAPA DE RIESGOS'!$AF558),"")</f>
        <v/>
      </c>
      <c r="CI164" s="357" t="str">
        <f>IF(AND('MAPA DE RIESGOS'!$AP559="Muy Baja",'MAPA DE RIESGOS'!$AR559="Catastrófico"),CONCATENATE("R",'MAPA DE RIESGOS'!$H559,"C",'MAPA DE RIESGOS'!$AF559),"")</f>
        <v/>
      </c>
      <c r="CJ164" s="357" t="str">
        <f>IF(AND('MAPA DE RIESGOS'!$AP560="Muy Baja",'MAPA DE RIESGOS'!$AR560="Catastrófico"),CONCATENATE("R",'MAPA DE RIESGOS'!$H560,"C",'MAPA DE RIESGOS'!$AF560),"")</f>
        <v/>
      </c>
      <c r="CK164" s="357" t="str">
        <f>IF(AND('MAPA DE RIESGOS'!$AP561="Muy Baja",'MAPA DE RIESGOS'!$AR561="Catastrófico"),CONCATENATE("R",'MAPA DE RIESGOS'!$H561,"C",'MAPA DE RIESGOS'!$AF561),"")</f>
        <v/>
      </c>
      <c r="CL164" s="357" t="str">
        <f>IF(AND('MAPA DE RIESGOS'!$AP562="Muy Baja",'MAPA DE RIESGOS'!$AR562="Catastrófico"),CONCATENATE("R",'MAPA DE RIESGOS'!$H562,"C",'MAPA DE RIESGOS'!$AF562),"")</f>
        <v/>
      </c>
      <c r="CM164" s="357" t="str">
        <f>IF(AND('MAPA DE RIESGOS'!$AP563="Muy Baja",'MAPA DE RIESGOS'!$AR563="Catastrófico"),CONCATENATE("R",'MAPA DE RIESGOS'!$H563,"C",'MAPA DE RIESGOS'!$AF563),"")</f>
        <v/>
      </c>
      <c r="CN164" s="357" t="str">
        <f>IF(AND('MAPA DE RIESGOS'!$AP564="Muy Baja",'MAPA DE RIESGOS'!$AR564="Catastrófico"),CONCATENATE("R",'MAPA DE RIESGOS'!$H564,"C",'MAPA DE RIESGOS'!$AF564),"")</f>
        <v/>
      </c>
      <c r="CO164" s="357" t="str">
        <f>IF(AND('MAPA DE RIESGOS'!$AP565="Muy Baja",'MAPA DE RIESGOS'!$AR565="Catastrófico"),CONCATENATE("R",'MAPA DE RIESGOS'!$H565,"C",'MAPA DE RIESGOS'!$AF565),"")</f>
        <v/>
      </c>
      <c r="CP164" s="357" t="str">
        <f>IF(AND('MAPA DE RIESGOS'!$AP566="Muy Baja",'MAPA DE RIESGOS'!$AR566="Catastrófico"),CONCATENATE("R",'MAPA DE RIESGOS'!$H566,"C",'MAPA DE RIESGOS'!$AF566),"")</f>
        <v/>
      </c>
      <c r="CQ164" s="357" t="str">
        <f>IF(AND('MAPA DE RIESGOS'!$AP567="Muy Baja",'MAPA DE RIESGOS'!$AR567="Catastrófico"),CONCATENATE("R",'MAPA DE RIESGOS'!$H567,"C",'MAPA DE RIESGOS'!$AF567),"")</f>
        <v/>
      </c>
      <c r="CR164" s="357" t="str">
        <f>IF(AND('MAPA DE RIESGOS'!$AP568="Muy Baja",'MAPA DE RIESGOS'!$AR568="Catastrófico"),CONCATENATE("R",'MAPA DE RIESGOS'!$H568,"C",'MAPA DE RIESGOS'!$AF568),"")</f>
        <v/>
      </c>
      <c r="CS164" s="357" t="str">
        <f>IF(AND('MAPA DE RIESGOS'!$AP569="Muy Baja",'MAPA DE RIESGOS'!$AR569="Catastrófico"),CONCATENATE("R",'MAPA DE RIESGOS'!$H569,"C",'MAPA DE RIESGOS'!$AF569),"")</f>
        <v/>
      </c>
      <c r="CT164" s="357" t="str">
        <f>IF(AND('MAPA DE RIESGOS'!$AP570="Muy Baja",'MAPA DE RIESGOS'!$AR570="Catastrófico"),CONCATENATE("R",'MAPA DE RIESGOS'!$H570,"C",'MAPA DE RIESGOS'!$AF570),"")</f>
        <v/>
      </c>
      <c r="CU164" s="358" t="str">
        <f>IF(AND('MAPA DE RIESGOS'!$AP571="Muy Baja",'MAPA DE RIESGOS'!$AR571="Catastrófico"),CONCATENATE("R",'MAPA DE RIESGOS'!$H571,"C",'MAPA DE RIESGOS'!$AF571),"")</f>
        <v/>
      </c>
      <c r="CV164" s="67"/>
    </row>
    <row r="165" spans="2:106" ht="32.5" customHeight="1">
      <c r="B165" s="893"/>
      <c r="C165" s="893"/>
      <c r="D165" s="894"/>
      <c r="E165" s="882"/>
      <c r="F165" s="883"/>
      <c r="G165" s="883"/>
      <c r="H165" s="883"/>
      <c r="I165" s="883"/>
      <c r="J165" s="376" t="str">
        <f>IF(AND('MAPA DE RIESGOS'!$AP572="Muy Baja",'MAPA DE RIESGOS'!$AR572="Leve"),CONCATENATE("R",'MAPA DE RIESGOS'!$H572,"C",'MAPA DE RIESGOS'!$AF572),"")</f>
        <v/>
      </c>
      <c r="K165" s="377" t="str">
        <f>IF(AND('MAPA DE RIESGOS'!$AP573="Muy Baja",'MAPA DE RIESGOS'!$AR573="Leve"),CONCATENATE("R",'MAPA DE RIESGOS'!$H573,"C",'MAPA DE RIESGOS'!$AF573),"")</f>
        <v/>
      </c>
      <c r="L165" s="377" t="str">
        <f>IF(AND('MAPA DE RIESGOS'!$AP574="Muy Baja",'MAPA DE RIESGOS'!$AR574="Leve"),CONCATENATE("R",'MAPA DE RIESGOS'!$H574,"C",'MAPA DE RIESGOS'!$AF574),"")</f>
        <v/>
      </c>
      <c r="M165" s="377" t="str">
        <f>IF(AND('MAPA DE RIESGOS'!$AP575="Muy Baja",'MAPA DE RIESGOS'!$AR575="Leve"),CONCATENATE("R",'MAPA DE RIESGOS'!$H575,"C",'MAPA DE RIESGOS'!$AF575),"")</f>
        <v/>
      </c>
      <c r="N165" s="377" t="str">
        <f>IF(AND('MAPA DE RIESGOS'!$AP576="Muy Baja",'MAPA DE RIESGOS'!$AR576="Leve"),CONCATENATE("R",'MAPA DE RIESGOS'!$H576,"C",'MAPA DE RIESGOS'!$AF576),"")</f>
        <v/>
      </c>
      <c r="O165" s="377" t="str">
        <f>IF(AND('MAPA DE RIESGOS'!$AP577="Muy Baja",'MAPA DE RIESGOS'!$AR577="Leve"),CONCATENATE("R",'MAPA DE RIESGOS'!$H577,"C",'MAPA DE RIESGOS'!$AF577),"")</f>
        <v/>
      </c>
      <c r="P165" s="377" t="str">
        <f>IF(AND('MAPA DE RIESGOS'!$AP578="Muy Baja",'MAPA DE RIESGOS'!$AR578="Leve"),CONCATENATE("R",'MAPA DE RIESGOS'!$H578,"C",'MAPA DE RIESGOS'!$AF578),"")</f>
        <v/>
      </c>
      <c r="Q165" s="377" t="str">
        <f>IF(AND('MAPA DE RIESGOS'!$AP579="Muy Baja",'MAPA DE RIESGOS'!$AR579="Leve"),CONCATENATE("R",'MAPA DE RIESGOS'!$H579,"C",'MAPA DE RIESGOS'!$AF579),"")</f>
        <v/>
      </c>
      <c r="R165" s="377" t="str">
        <f>IF(AND('MAPA DE RIESGOS'!$AP580="Muy Baja",'MAPA DE RIESGOS'!$AR580="Leve"),CONCATENATE("R",'MAPA DE RIESGOS'!$H580,"C",'MAPA DE RIESGOS'!$AF580),"")</f>
        <v/>
      </c>
      <c r="S165" s="377" t="str">
        <f>IF(AND('MAPA DE RIESGOS'!$AP581="Muy Baja",'MAPA DE RIESGOS'!$AR581="Leve"),CONCATENATE("R",'MAPA DE RIESGOS'!$H581,"C",'MAPA DE RIESGOS'!$AF581),"")</f>
        <v/>
      </c>
      <c r="T165" s="377" t="str">
        <f>IF(AND('MAPA DE RIESGOS'!$AP582="Muy Baja",'MAPA DE RIESGOS'!$AR582="Leve"),CONCATENATE("R",'MAPA DE RIESGOS'!$H582,"C",'MAPA DE RIESGOS'!$AF582),"")</f>
        <v/>
      </c>
      <c r="U165" s="377" t="str">
        <f>IF(AND('MAPA DE RIESGOS'!$AP583="Muy Baja",'MAPA DE RIESGOS'!$AR583="Leve"),CONCATENATE("R",'MAPA DE RIESGOS'!$H583,"C",'MAPA DE RIESGOS'!$AF583),"")</f>
        <v/>
      </c>
      <c r="V165" s="377" t="str">
        <f>IF(AND('MAPA DE RIESGOS'!$AP584="Muy Baja",'MAPA DE RIESGOS'!$AR584="Leve"),CONCATENATE("R",'MAPA DE RIESGOS'!$H584,"C",'MAPA DE RIESGOS'!$AF584),"")</f>
        <v/>
      </c>
      <c r="W165" s="377" t="str">
        <f>IF(AND('MAPA DE RIESGOS'!$AP585="Muy Baja",'MAPA DE RIESGOS'!$AR585="Leve"),CONCATENATE("R",'MAPA DE RIESGOS'!$H585,"C",'MAPA DE RIESGOS'!$AF585),"")</f>
        <v/>
      </c>
      <c r="X165" s="377" t="str">
        <f>IF(AND('MAPA DE RIESGOS'!$AP586="Muy Baja",'MAPA DE RIESGOS'!$AR586="Leve"),CONCATENATE("R",'MAPA DE RIESGOS'!$H586,"C",'MAPA DE RIESGOS'!$AF586),"")</f>
        <v/>
      </c>
      <c r="Y165" s="377" t="str">
        <f>IF(AND('MAPA DE RIESGOS'!$AP587="Muy Baja",'MAPA DE RIESGOS'!$AR587="Leve"),CONCATENATE("R",'MAPA DE RIESGOS'!$H587,"C",'MAPA DE RIESGOS'!$AF587),"")</f>
        <v/>
      </c>
      <c r="Z165" s="377" t="str">
        <f>IF(AND('MAPA DE RIESGOS'!$AP588="Muy Baja",'MAPA DE RIESGOS'!$AR588="Leve"),CONCATENATE("R",'MAPA DE RIESGOS'!$H588,"C",'MAPA DE RIESGOS'!$AF588),"")</f>
        <v/>
      </c>
      <c r="AA165" s="378" t="str">
        <f>IF(AND('MAPA DE RIESGOS'!$AP589="Muy Baja",'MAPA DE RIESGOS'!$AR589="Leve"),CONCATENATE("R",'MAPA DE RIESGOS'!$H589,"C",'MAPA DE RIESGOS'!$AF589),"")</f>
        <v/>
      </c>
      <c r="AB165" s="376" t="str">
        <f>IF(AND('MAPA DE RIESGOS'!$AP572="Muy Baja",'MAPA DE RIESGOS'!$AR572="Menor"),CONCATENATE("R",'MAPA DE RIESGOS'!$H572,"C",'MAPA DE RIESGOS'!$AF572),"")</f>
        <v/>
      </c>
      <c r="AC165" s="377" t="str">
        <f>IF(AND('MAPA DE RIESGOS'!$AP573="Muy Baja",'MAPA DE RIESGOS'!$AR573="Menor"),CONCATENATE("R",'MAPA DE RIESGOS'!$H573,"C",'MAPA DE RIESGOS'!$AF573),"")</f>
        <v/>
      </c>
      <c r="AD165" s="377" t="str">
        <f>IF(AND('MAPA DE RIESGOS'!$AP574="Muy Baja",'MAPA DE RIESGOS'!$AR574="Menor"),CONCATENATE("R",'MAPA DE RIESGOS'!$H574,"C",'MAPA DE RIESGOS'!$AF574),"")</f>
        <v/>
      </c>
      <c r="AE165" s="377" t="str">
        <f>IF(AND('MAPA DE RIESGOS'!$AP575="Muy Baja",'MAPA DE RIESGOS'!$AR575="Menor"),CONCATENATE("R",'MAPA DE RIESGOS'!$H575,"C",'MAPA DE RIESGOS'!$AF575),"")</f>
        <v/>
      </c>
      <c r="AF165" s="377" t="str">
        <f>IF(AND('MAPA DE RIESGOS'!$AP576="Muy Baja",'MAPA DE RIESGOS'!$AR576="Menor"),CONCATENATE("R",'MAPA DE RIESGOS'!$H576,"C",'MAPA DE RIESGOS'!$AF576),"")</f>
        <v/>
      </c>
      <c r="AG165" s="377" t="str">
        <f>IF(AND('MAPA DE RIESGOS'!$AP577="Muy Baja",'MAPA DE RIESGOS'!$AR577="Menor"),CONCATENATE("R",'MAPA DE RIESGOS'!$H577,"C",'MAPA DE RIESGOS'!$AF577),"")</f>
        <v/>
      </c>
      <c r="AH165" s="377" t="str">
        <f>IF(AND('MAPA DE RIESGOS'!$AP578="Muy Baja",'MAPA DE RIESGOS'!$AR578="Menor"),CONCATENATE("R",'MAPA DE RIESGOS'!$H578,"C",'MAPA DE RIESGOS'!$AF578),"")</f>
        <v/>
      </c>
      <c r="AI165" s="377" t="str">
        <f>IF(AND('MAPA DE RIESGOS'!$AP579="Muy Baja",'MAPA DE RIESGOS'!$AR579="Menor"),CONCATENATE("R",'MAPA DE RIESGOS'!$H579,"C",'MAPA DE RIESGOS'!$AF579),"")</f>
        <v/>
      </c>
      <c r="AJ165" s="377" t="str">
        <f>IF(AND('MAPA DE RIESGOS'!$AP580="Muy Baja",'MAPA DE RIESGOS'!$AR580="Menor"),CONCATENATE("R",'MAPA DE RIESGOS'!$H580,"C",'MAPA DE RIESGOS'!$AF580),"")</f>
        <v/>
      </c>
      <c r="AK165" s="377" t="str">
        <f>IF(AND('MAPA DE RIESGOS'!$AP581="Muy Baja",'MAPA DE RIESGOS'!$AR581="Menor"),CONCATENATE("R",'MAPA DE RIESGOS'!$H581,"C",'MAPA DE RIESGOS'!$AF581),"")</f>
        <v/>
      </c>
      <c r="AL165" s="377" t="str">
        <f>IF(AND('MAPA DE RIESGOS'!$AP582="Muy Baja",'MAPA DE RIESGOS'!$AR582="Menor"),CONCATENATE("R",'MAPA DE RIESGOS'!$H582,"C",'MAPA DE RIESGOS'!$AF582),"")</f>
        <v/>
      </c>
      <c r="AM165" s="377" t="str">
        <f>IF(AND('MAPA DE RIESGOS'!$AP583="Muy Baja",'MAPA DE RIESGOS'!$AR583="Menor"),CONCATENATE("R",'MAPA DE RIESGOS'!$H583,"C",'MAPA DE RIESGOS'!$AF583),"")</f>
        <v/>
      </c>
      <c r="AN165" s="377" t="str">
        <f>IF(AND('MAPA DE RIESGOS'!$AP584="Muy Baja",'MAPA DE RIESGOS'!$AR584="Menor"),CONCATENATE("R",'MAPA DE RIESGOS'!$H584,"C",'MAPA DE RIESGOS'!$AF584),"")</f>
        <v/>
      </c>
      <c r="AO165" s="377" t="str">
        <f>IF(AND('MAPA DE RIESGOS'!$AP585="Muy Baja",'MAPA DE RIESGOS'!$AR585="Menor"),CONCATENATE("R",'MAPA DE RIESGOS'!$H585,"C",'MAPA DE RIESGOS'!$AF585),"")</f>
        <v/>
      </c>
      <c r="AP165" s="377" t="str">
        <f>IF(AND('MAPA DE RIESGOS'!$AP586="Muy Baja",'MAPA DE RIESGOS'!$AR586="Menor"),CONCATENATE("R",'MAPA DE RIESGOS'!$H586,"C",'MAPA DE RIESGOS'!$AF586),"")</f>
        <v/>
      </c>
      <c r="AQ165" s="377" t="str">
        <f>IF(AND('MAPA DE RIESGOS'!$AP587="Muy Baja",'MAPA DE RIESGOS'!$AR587="Menor"),CONCATENATE("R",'MAPA DE RIESGOS'!$H587,"C",'MAPA DE RIESGOS'!$AF587),"")</f>
        <v/>
      </c>
      <c r="AR165" s="377" t="str">
        <f>IF(AND('MAPA DE RIESGOS'!$AP588="Muy Baja",'MAPA DE RIESGOS'!$AR588="Menor"),CONCATENATE("R",'MAPA DE RIESGOS'!$H588,"C",'MAPA DE RIESGOS'!$AF588),"")</f>
        <v/>
      </c>
      <c r="AS165" s="378" t="str">
        <f>IF(AND('MAPA DE RIESGOS'!$AP589="Muy Baja",'MAPA DE RIESGOS'!$AR589="Menor"),CONCATENATE("R",'MAPA DE RIESGOS'!$H589,"C",'MAPA DE RIESGOS'!$AF589),"")</f>
        <v/>
      </c>
      <c r="AT165" s="367" t="str">
        <f>IF(AND('MAPA DE RIESGOS'!$AP572="Muy Baja",'MAPA DE RIESGOS'!$AR572="Moderado"),CONCATENATE("R",'MAPA DE RIESGOS'!$H572,"C",'MAPA DE RIESGOS'!$AF572),"")</f>
        <v/>
      </c>
      <c r="AU165" s="368" t="str">
        <f>IF(AND('MAPA DE RIESGOS'!$AP573="Muy Baja",'MAPA DE RIESGOS'!$AR573="Moderado"),CONCATENATE("R",'MAPA DE RIESGOS'!$H573,"C",'MAPA DE RIESGOS'!$AF573),"")</f>
        <v/>
      </c>
      <c r="AV165" s="368" t="str">
        <f>IF(AND('MAPA DE RIESGOS'!$AP574="Muy Baja",'MAPA DE RIESGOS'!$AR574="Moderado"),CONCATENATE("R",'MAPA DE RIESGOS'!$H574,"C",'MAPA DE RIESGOS'!$AF574),"")</f>
        <v/>
      </c>
      <c r="AW165" s="368" t="str">
        <f>IF(AND('MAPA DE RIESGOS'!$AP575="Muy Baja",'MAPA DE RIESGOS'!$AR575="Moderado"),CONCATENATE("R",'MAPA DE RIESGOS'!$H575,"C",'MAPA DE RIESGOS'!$AF575),"")</f>
        <v/>
      </c>
      <c r="AX165" s="368" t="str">
        <f>IF(AND('MAPA DE RIESGOS'!$AP576="Muy Baja",'MAPA DE RIESGOS'!$AR576="Moderado"),CONCATENATE("R",'MAPA DE RIESGOS'!$H576,"C",'MAPA DE RIESGOS'!$AF576),"")</f>
        <v/>
      </c>
      <c r="AY165" s="368" t="str">
        <f>IF(AND('MAPA DE RIESGOS'!$AP577="Muy Baja",'MAPA DE RIESGOS'!$AR577="Moderado"),CONCATENATE("R",'MAPA DE RIESGOS'!$H577,"C",'MAPA DE RIESGOS'!$AF577),"")</f>
        <v/>
      </c>
      <c r="AZ165" s="368" t="str">
        <f>IF(AND('MAPA DE RIESGOS'!$AP578="Muy Baja",'MAPA DE RIESGOS'!$AR578="Moderado"),CONCATENATE("R",'MAPA DE RIESGOS'!$H578,"C",'MAPA DE RIESGOS'!$AF578),"")</f>
        <v/>
      </c>
      <c r="BA165" s="368" t="str">
        <f>IF(AND('MAPA DE RIESGOS'!$AP579="Muy Baja",'MAPA DE RIESGOS'!$AR579="Moderado"),CONCATENATE("R",'MAPA DE RIESGOS'!$H579,"C",'MAPA DE RIESGOS'!$AF579),"")</f>
        <v/>
      </c>
      <c r="BB165" s="368" t="str">
        <f>IF(AND('MAPA DE RIESGOS'!$AP580="Muy Baja",'MAPA DE RIESGOS'!$AR580="Moderado"),CONCATENATE("R",'MAPA DE RIESGOS'!$H580,"C",'MAPA DE RIESGOS'!$AF580),"")</f>
        <v/>
      </c>
      <c r="BC165" s="368" t="str">
        <f>IF(AND('MAPA DE RIESGOS'!$AP581="Muy Baja",'MAPA DE RIESGOS'!$AR581="Moderado"),CONCATENATE("R",'MAPA DE RIESGOS'!$H581,"C",'MAPA DE RIESGOS'!$AF581),"")</f>
        <v/>
      </c>
      <c r="BD165" s="368" t="str">
        <f>IF(AND('MAPA DE RIESGOS'!$AP582="Muy Baja",'MAPA DE RIESGOS'!$AR582="Moderado"),CONCATENATE("R",'MAPA DE RIESGOS'!$H582,"C",'MAPA DE RIESGOS'!$AF582),"")</f>
        <v/>
      </c>
      <c r="BE165" s="368" t="str">
        <f>IF(AND('MAPA DE RIESGOS'!$AP583="Muy Baja",'MAPA DE RIESGOS'!$AR583="Moderado"),CONCATENATE("R",'MAPA DE RIESGOS'!$H583,"C",'MAPA DE RIESGOS'!$AF583),"")</f>
        <v/>
      </c>
      <c r="BF165" s="368" t="str">
        <f>IF(AND('MAPA DE RIESGOS'!$AP584="Muy Baja",'MAPA DE RIESGOS'!$AR584="Moderado"),CONCATENATE("R",'MAPA DE RIESGOS'!$H584,"C",'MAPA DE RIESGOS'!$AF584),"")</f>
        <v/>
      </c>
      <c r="BG165" s="368" t="str">
        <f>IF(AND('MAPA DE RIESGOS'!$AP585="Muy Baja",'MAPA DE RIESGOS'!$AR585="Moderado"),CONCATENATE("R",'MAPA DE RIESGOS'!$H585,"C",'MAPA DE RIESGOS'!$AF585),"")</f>
        <v/>
      </c>
      <c r="BH165" s="368" t="str">
        <f>IF(AND('MAPA DE RIESGOS'!$AP586="Muy Baja",'MAPA DE RIESGOS'!$AR586="Moderado"),CONCATENATE("R",'MAPA DE RIESGOS'!$H586,"C",'MAPA DE RIESGOS'!$AF586),"")</f>
        <v/>
      </c>
      <c r="BI165" s="368" t="str">
        <f>IF(AND('MAPA DE RIESGOS'!$AP587="Muy Baja",'MAPA DE RIESGOS'!$AR587="Moderado"),CONCATENATE("R",'MAPA DE RIESGOS'!$H587,"C",'MAPA DE RIESGOS'!$AF587),"")</f>
        <v/>
      </c>
      <c r="BJ165" s="368" t="str">
        <f>IF(AND('MAPA DE RIESGOS'!$AP588="Muy Baja",'MAPA DE RIESGOS'!$AR588="Moderado"),CONCATENATE("R",'MAPA DE RIESGOS'!$H588,"C",'MAPA DE RIESGOS'!$AF588),"")</f>
        <v/>
      </c>
      <c r="BK165" s="369" t="str">
        <f>IF(AND('MAPA DE RIESGOS'!$AP589="Muy Baja",'MAPA DE RIESGOS'!$AR589="Moderado"),CONCATENATE("R",'MAPA DE RIESGOS'!$H589,"C",'MAPA DE RIESGOS'!$AF589),"")</f>
        <v/>
      </c>
      <c r="BL165" s="355" t="str">
        <f>IF(AND('MAPA DE RIESGOS'!$AP572="Muy Baja",'MAPA DE RIESGOS'!$AR572="Mayor"),CONCATENATE("R",'MAPA DE RIESGOS'!$H572,"C",'MAPA DE RIESGOS'!$AF572),"")</f>
        <v/>
      </c>
      <c r="BM165" s="355" t="str">
        <f>IF(AND('MAPA DE RIESGOS'!$AP573="Muy Baja",'MAPA DE RIESGOS'!$AR573="Mayor"),CONCATENATE("R",'MAPA DE RIESGOS'!$H573,"C",'MAPA DE RIESGOS'!$AF573),"")</f>
        <v/>
      </c>
      <c r="BN165" s="355" t="str">
        <f>IF(AND('MAPA DE RIESGOS'!$AP574="Muy Baja",'MAPA DE RIESGOS'!$AR574="Mayor"),CONCATENATE("R",'MAPA DE RIESGOS'!$H574,"C",'MAPA DE RIESGOS'!$AF574),"")</f>
        <v/>
      </c>
      <c r="BO165" s="355" t="str">
        <f>IF(AND('MAPA DE RIESGOS'!$AP575="Muy Baja",'MAPA DE RIESGOS'!$AR575="Mayor"),CONCATENATE("R",'MAPA DE RIESGOS'!$H575,"C",'MAPA DE RIESGOS'!$AF575),"")</f>
        <v/>
      </c>
      <c r="BP165" s="355" t="str">
        <f>IF(AND('MAPA DE RIESGOS'!$AP576="Muy Baja",'MAPA DE RIESGOS'!$AR576="Mayor"),CONCATENATE("R",'MAPA DE RIESGOS'!$H576,"C",'MAPA DE RIESGOS'!$AF576),"")</f>
        <v/>
      </c>
      <c r="BQ165" s="355" t="str">
        <f>IF(AND('MAPA DE RIESGOS'!$AP577="Muy Baja",'MAPA DE RIESGOS'!$AR577="Mayor"),CONCATENATE("R",'MAPA DE RIESGOS'!$H577,"C",'MAPA DE RIESGOS'!$AF577),"")</f>
        <v/>
      </c>
      <c r="BR165" s="355" t="str">
        <f>IF(AND('MAPA DE RIESGOS'!$AP578="Muy Baja",'MAPA DE RIESGOS'!$AR578="Mayor"),CONCATENATE("R",'MAPA DE RIESGOS'!$H578,"C",'MAPA DE RIESGOS'!$AF578),"")</f>
        <v/>
      </c>
      <c r="BS165" s="355" t="str">
        <f>IF(AND('MAPA DE RIESGOS'!$AP579="Muy Baja",'MAPA DE RIESGOS'!$AR579="Mayor"),CONCATENATE("R",'MAPA DE RIESGOS'!$H579,"C",'MAPA DE RIESGOS'!$AF579),"")</f>
        <v/>
      </c>
      <c r="BT165" s="355" t="str">
        <f>IF(AND('MAPA DE RIESGOS'!$AP580="Muy Baja",'MAPA DE RIESGOS'!$AR580="Mayor"),CONCATENATE("R",'MAPA DE RIESGOS'!$H580,"C",'MAPA DE RIESGOS'!$AF580),"")</f>
        <v/>
      </c>
      <c r="BU165" s="355" t="str">
        <f>IF(AND('MAPA DE RIESGOS'!$AP581="Muy Baja",'MAPA DE RIESGOS'!$AR581="Mayor"),CONCATENATE("R",'MAPA DE RIESGOS'!$H581,"C",'MAPA DE RIESGOS'!$AF581),"")</f>
        <v/>
      </c>
      <c r="BV165" s="355" t="str">
        <f>IF(AND('MAPA DE RIESGOS'!$AP582="Muy Baja",'MAPA DE RIESGOS'!$AR582="Mayor"),CONCATENATE("R",'MAPA DE RIESGOS'!$H582,"C",'MAPA DE RIESGOS'!$AF582),"")</f>
        <v/>
      </c>
      <c r="BW165" s="355" t="str">
        <f>IF(AND('MAPA DE RIESGOS'!$AP583="Muy Baja",'MAPA DE RIESGOS'!$AR583="Mayor"),CONCATENATE("R",'MAPA DE RIESGOS'!$H583,"C",'MAPA DE RIESGOS'!$AF583),"")</f>
        <v/>
      </c>
      <c r="BX165" s="355" t="str">
        <f>IF(AND('MAPA DE RIESGOS'!$AP584="Muy Baja",'MAPA DE RIESGOS'!$AR584="Mayor"),CONCATENATE("R",'MAPA DE RIESGOS'!$H584,"C",'MAPA DE RIESGOS'!$AF584),"")</f>
        <v/>
      </c>
      <c r="BY165" s="355" t="str">
        <f>IF(AND('MAPA DE RIESGOS'!$AP585="Muy Baja",'MAPA DE RIESGOS'!$AR585="Mayor"),CONCATENATE("R",'MAPA DE RIESGOS'!$H585,"C",'MAPA DE RIESGOS'!$AF585),"")</f>
        <v/>
      </c>
      <c r="BZ165" s="355" t="str">
        <f>IF(AND('MAPA DE RIESGOS'!$AP586="Muy Baja",'MAPA DE RIESGOS'!$AR586="Mayor"),CONCATENATE("R",'MAPA DE RIESGOS'!$H586,"C",'MAPA DE RIESGOS'!$AF586),"")</f>
        <v/>
      </c>
      <c r="CA165" s="355" t="str">
        <f>IF(AND('MAPA DE RIESGOS'!$AP587="Muy Baja",'MAPA DE RIESGOS'!$AR587="Mayor"),CONCATENATE("R",'MAPA DE RIESGOS'!$H587,"C",'MAPA DE RIESGOS'!$AF587),"")</f>
        <v/>
      </c>
      <c r="CB165" s="355" t="str">
        <f>IF(AND('MAPA DE RIESGOS'!$AP588="Muy Baja",'MAPA DE RIESGOS'!$AR588="Mayor"),CONCATENATE("R",'MAPA DE RIESGOS'!$H588,"C",'MAPA DE RIESGOS'!$AF588),"")</f>
        <v/>
      </c>
      <c r="CC165" s="356" t="str">
        <f>IF(AND('MAPA DE RIESGOS'!$AP589="Muy Baja",'MAPA DE RIESGOS'!$AR589="Mayor"),CONCATENATE("R",'MAPA DE RIESGOS'!$H589,"C",'MAPA DE RIESGOS'!$AF589),"")</f>
        <v/>
      </c>
      <c r="CD165" s="357" t="str">
        <f>IF(AND('MAPA DE RIESGOS'!$AP572="Muy Baja",'MAPA DE RIESGOS'!$AR572="Catastrófico"),CONCATENATE("R",'MAPA DE RIESGOS'!$H572,"C",'MAPA DE RIESGOS'!$AF572),"")</f>
        <v/>
      </c>
      <c r="CE165" s="357" t="str">
        <f>IF(AND('MAPA DE RIESGOS'!$AP573="Muy Baja",'MAPA DE RIESGOS'!$AR573="Catastrófico"),CONCATENATE("R",'MAPA DE RIESGOS'!$H573,"C",'MAPA DE RIESGOS'!$AF573),"")</f>
        <v/>
      </c>
      <c r="CF165" s="357" t="str">
        <f>IF(AND('MAPA DE RIESGOS'!$AP574="Muy Baja",'MAPA DE RIESGOS'!$AR574="Catastrófico"),CONCATENATE("R",'MAPA DE RIESGOS'!$H574,"C",'MAPA DE RIESGOS'!$AF574),"")</f>
        <v/>
      </c>
      <c r="CG165" s="357" t="str">
        <f>IF(AND('MAPA DE RIESGOS'!$AP575="Muy Baja",'MAPA DE RIESGOS'!$AR575="Catastrófico"),CONCATENATE("R",'MAPA DE RIESGOS'!$H575,"C",'MAPA DE RIESGOS'!$AF575),"")</f>
        <v/>
      </c>
      <c r="CH165" s="357" t="str">
        <f>IF(AND('MAPA DE RIESGOS'!$AP576="Muy Baja",'MAPA DE RIESGOS'!$AR576="Catastrófico"),CONCATENATE("R",'MAPA DE RIESGOS'!$H576,"C",'MAPA DE RIESGOS'!$AF576),"")</f>
        <v/>
      </c>
      <c r="CI165" s="357" t="str">
        <f>IF(AND('MAPA DE RIESGOS'!$AP577="Muy Baja",'MAPA DE RIESGOS'!$AR577="Catastrófico"),CONCATENATE("R",'MAPA DE RIESGOS'!$H577,"C",'MAPA DE RIESGOS'!$AF577),"")</f>
        <v/>
      </c>
      <c r="CJ165" s="357" t="str">
        <f>IF(AND('MAPA DE RIESGOS'!$AP578="Muy Baja",'MAPA DE RIESGOS'!$AR578="Catastrófico"),CONCATENATE("R",'MAPA DE RIESGOS'!$H578,"C",'MAPA DE RIESGOS'!$AF578),"")</f>
        <v/>
      </c>
      <c r="CK165" s="357" t="str">
        <f>IF(AND('MAPA DE RIESGOS'!$AP579="Muy Baja",'MAPA DE RIESGOS'!$AR579="Catastrófico"),CONCATENATE("R",'MAPA DE RIESGOS'!$H579,"C",'MAPA DE RIESGOS'!$AF579),"")</f>
        <v/>
      </c>
      <c r="CL165" s="357" t="str">
        <f>IF(AND('MAPA DE RIESGOS'!$AP580="Muy Baja",'MAPA DE RIESGOS'!$AR580="Catastrófico"),CONCATENATE("R",'MAPA DE RIESGOS'!$H580,"C",'MAPA DE RIESGOS'!$AF580),"")</f>
        <v/>
      </c>
      <c r="CM165" s="357" t="str">
        <f>IF(AND('MAPA DE RIESGOS'!$AP581="Muy Baja",'MAPA DE RIESGOS'!$AR581="Catastrófico"),CONCATENATE("R",'MAPA DE RIESGOS'!$H581,"C",'MAPA DE RIESGOS'!$AF581),"")</f>
        <v/>
      </c>
      <c r="CN165" s="357" t="str">
        <f>IF(AND('MAPA DE RIESGOS'!$AP582="Muy Baja",'MAPA DE RIESGOS'!$AR582="Catastrófico"),CONCATENATE("R",'MAPA DE RIESGOS'!$H582,"C",'MAPA DE RIESGOS'!$AF582),"")</f>
        <v/>
      </c>
      <c r="CO165" s="357" t="str">
        <f>IF(AND('MAPA DE RIESGOS'!$AP583="Muy Baja",'MAPA DE RIESGOS'!$AR583="Catastrófico"),CONCATENATE("R",'MAPA DE RIESGOS'!$H583,"C",'MAPA DE RIESGOS'!$AF583),"")</f>
        <v/>
      </c>
      <c r="CP165" s="357" t="str">
        <f>IF(AND('MAPA DE RIESGOS'!$AP584="Muy Baja",'MAPA DE RIESGOS'!$AR584="Catastrófico"),CONCATENATE("R",'MAPA DE RIESGOS'!$H584,"C",'MAPA DE RIESGOS'!$AF584),"")</f>
        <v/>
      </c>
      <c r="CQ165" s="357" t="str">
        <f>IF(AND('MAPA DE RIESGOS'!$AP585="Muy Baja",'MAPA DE RIESGOS'!$AR585="Catastrófico"),CONCATENATE("R",'MAPA DE RIESGOS'!$H585,"C",'MAPA DE RIESGOS'!$AF585),"")</f>
        <v/>
      </c>
      <c r="CR165" s="357" t="str">
        <f>IF(AND('MAPA DE RIESGOS'!$AP586="Muy Baja",'MAPA DE RIESGOS'!$AR586="Catastrófico"),CONCATENATE("R",'MAPA DE RIESGOS'!$H586,"C",'MAPA DE RIESGOS'!$AF586),"")</f>
        <v/>
      </c>
      <c r="CS165" s="357" t="str">
        <f>IF(AND('MAPA DE RIESGOS'!$AP587="Muy Baja",'MAPA DE RIESGOS'!$AR587="Catastrófico"),CONCATENATE("R",'MAPA DE RIESGOS'!$H587,"C",'MAPA DE RIESGOS'!$AF587),"")</f>
        <v/>
      </c>
      <c r="CT165" s="357" t="str">
        <f>IF(AND('MAPA DE RIESGOS'!$AP588="Muy Baja",'MAPA DE RIESGOS'!$AR588="Catastrófico"),CONCATENATE("R",'MAPA DE RIESGOS'!$H588,"C",'MAPA DE RIESGOS'!$AF588),"")</f>
        <v/>
      </c>
      <c r="CU165" s="358" t="str">
        <f>IF(AND('MAPA DE RIESGOS'!$AP589="Muy Baja",'MAPA DE RIESGOS'!$AR589="Catastrófico"),CONCATENATE("R",'MAPA DE RIESGOS'!$H589,"C",'MAPA DE RIESGOS'!$AF589),"")</f>
        <v/>
      </c>
      <c r="CV165" s="67"/>
    </row>
    <row r="166" spans="2:106" ht="32.5" customHeight="1">
      <c r="B166" s="893"/>
      <c r="C166" s="893"/>
      <c r="D166" s="894"/>
      <c r="E166" s="882"/>
      <c r="F166" s="883"/>
      <c r="G166" s="883"/>
      <c r="H166" s="883"/>
      <c r="I166" s="883"/>
      <c r="J166" s="376" t="str">
        <f>IF(AND('MAPA DE RIESGOS'!$AP590="Muy Baja",'MAPA DE RIESGOS'!$AR590="Leve"),CONCATENATE("R",'MAPA DE RIESGOS'!$H590,"C",'MAPA DE RIESGOS'!$AF590),"")</f>
        <v/>
      </c>
      <c r="K166" s="377" t="str">
        <f>IF(AND('MAPA DE RIESGOS'!$AP591="Muy Baja",'MAPA DE RIESGOS'!$AR591="Leve"),CONCATENATE("R",'MAPA DE RIESGOS'!$H591,"C",'MAPA DE RIESGOS'!$AF591),"")</f>
        <v/>
      </c>
      <c r="L166" s="377" t="str">
        <f>IF(AND('MAPA DE RIESGOS'!$AP592="Muy Baja",'MAPA DE RIESGOS'!$AR592="Leve"),CONCATENATE("R",'MAPA DE RIESGOS'!$H592,"C",'MAPA DE RIESGOS'!$AF592),"")</f>
        <v/>
      </c>
      <c r="M166" s="377" t="str">
        <f>IF(AND('MAPA DE RIESGOS'!$AP593="Muy Baja",'MAPA DE RIESGOS'!$AR593="Leve"),CONCATENATE("R",'MAPA DE RIESGOS'!$H593,"C",'MAPA DE RIESGOS'!$AF593),"")</f>
        <v/>
      </c>
      <c r="N166" s="377" t="str">
        <f>IF(AND('MAPA DE RIESGOS'!$AP594="Muy Baja",'MAPA DE RIESGOS'!$AR594="Leve"),CONCATENATE("R",'MAPA DE RIESGOS'!$H594,"C",'MAPA DE RIESGOS'!$AF594),"")</f>
        <v/>
      </c>
      <c r="O166" s="377" t="str">
        <f>IF(AND('MAPA DE RIESGOS'!$AP595="Muy Baja",'MAPA DE RIESGOS'!$AR595="Leve"),CONCATENATE("R",'MAPA DE RIESGOS'!$H595,"C",'MAPA DE RIESGOS'!$AF595),"")</f>
        <v/>
      </c>
      <c r="P166" s="377" t="str">
        <f>IF(AND('MAPA DE RIESGOS'!$AP596="Muy Baja",'MAPA DE RIESGOS'!$AR596="Leve"),CONCATENATE("R",'MAPA DE RIESGOS'!$H596,"C",'MAPA DE RIESGOS'!$AF596),"")</f>
        <v/>
      </c>
      <c r="Q166" s="377" t="str">
        <f>IF(AND('MAPA DE RIESGOS'!$AP597="Muy Baja",'MAPA DE RIESGOS'!$AR597="Leve"),CONCATENATE("R",'MAPA DE RIESGOS'!$H597,"C",'MAPA DE RIESGOS'!$AF597),"")</f>
        <v/>
      </c>
      <c r="R166" s="377" t="str">
        <f>IF(AND('MAPA DE RIESGOS'!$AP598="Muy Baja",'MAPA DE RIESGOS'!$AR598="Leve"),CONCATENATE("R",'MAPA DE RIESGOS'!$H598,"C",'MAPA DE RIESGOS'!$AF598),"")</f>
        <v/>
      </c>
      <c r="S166" s="377" t="str">
        <f>IF(AND('MAPA DE RIESGOS'!$AP599="Muy Baja",'MAPA DE RIESGOS'!$AR599="Leve"),CONCATENATE("R",'MAPA DE RIESGOS'!$H599,"C",'MAPA DE RIESGOS'!$AF599),"")</f>
        <v/>
      </c>
      <c r="T166" s="377" t="str">
        <f>IF(AND('MAPA DE RIESGOS'!$AP600="Muy Baja",'MAPA DE RIESGOS'!$AR600="Leve"),CONCATENATE("R",'MAPA DE RIESGOS'!$H600,"C",'MAPA DE RIESGOS'!$AF600),"")</f>
        <v/>
      </c>
      <c r="U166" s="377" t="str">
        <f>IF(AND('MAPA DE RIESGOS'!$AP601="Muy Baja",'MAPA DE RIESGOS'!$AR601="Leve"),CONCATENATE("R",'MAPA DE RIESGOS'!$H601,"C",'MAPA DE RIESGOS'!$AF601),"")</f>
        <v/>
      </c>
      <c r="V166" s="377" t="str">
        <f>IF(AND('MAPA DE RIESGOS'!$AP602="Muy Baja",'MAPA DE RIESGOS'!$AR602="Leve"),CONCATENATE("R",'MAPA DE RIESGOS'!$H602,"C",'MAPA DE RIESGOS'!$AF602),"")</f>
        <v/>
      </c>
      <c r="W166" s="377" t="str">
        <f>IF(AND('MAPA DE RIESGOS'!$AP603="Muy Baja",'MAPA DE RIESGOS'!$AR603="Leve"),CONCATENATE("R",'MAPA DE RIESGOS'!$H603,"C",'MAPA DE RIESGOS'!$AF603),"")</f>
        <v/>
      </c>
      <c r="X166" s="377" t="str">
        <f>IF(AND('MAPA DE RIESGOS'!$AP604="Muy Baja",'MAPA DE RIESGOS'!$AR604="Leve"),CONCATENATE("R",'MAPA DE RIESGOS'!$H604,"C",'MAPA DE RIESGOS'!$AF604),"")</f>
        <v/>
      </c>
      <c r="Y166" s="377" t="str">
        <f>IF(AND('MAPA DE RIESGOS'!$AP605="Muy Baja",'MAPA DE RIESGOS'!$AR605="Leve"),CONCATENATE("R",'MAPA DE RIESGOS'!$H605,"C",'MAPA DE RIESGOS'!$AF605),"")</f>
        <v/>
      </c>
      <c r="Z166" s="377" t="str">
        <f>IF(AND('MAPA DE RIESGOS'!$AP606="Muy Baja",'MAPA DE RIESGOS'!$AR606="Leve"),CONCATENATE("R",'MAPA DE RIESGOS'!$H606,"C",'MAPA DE RIESGOS'!$AF606),"")</f>
        <v/>
      </c>
      <c r="AA166" s="378" t="str">
        <f>IF(AND('MAPA DE RIESGOS'!$AP607="Muy Baja",'MAPA DE RIESGOS'!$AR607="Leve"),CONCATENATE("R",'MAPA DE RIESGOS'!$H607,"C",'MAPA DE RIESGOS'!$AF607),"")</f>
        <v/>
      </c>
      <c r="AB166" s="376" t="str">
        <f>IF(AND('MAPA DE RIESGOS'!$AP590="Muy Baja",'MAPA DE RIESGOS'!$AR590="Menor"),CONCATENATE("R",'MAPA DE RIESGOS'!$H590,"C",'MAPA DE RIESGOS'!$AF590),"")</f>
        <v/>
      </c>
      <c r="AC166" s="377" t="str">
        <f>IF(AND('MAPA DE RIESGOS'!$AP591="Muy Baja",'MAPA DE RIESGOS'!$AR591="Menor"),CONCATENATE("R",'MAPA DE RIESGOS'!$H591,"C",'MAPA DE RIESGOS'!$AF591),"")</f>
        <v/>
      </c>
      <c r="AD166" s="377" t="str">
        <f>IF(AND('MAPA DE RIESGOS'!$AP592="Muy Baja",'MAPA DE RIESGOS'!$AR592="Menor"),CONCATENATE("R",'MAPA DE RIESGOS'!$H592,"C",'MAPA DE RIESGOS'!$AF592),"")</f>
        <v/>
      </c>
      <c r="AE166" s="377" t="str">
        <f>IF(AND('MAPA DE RIESGOS'!$AP593="Muy Baja",'MAPA DE RIESGOS'!$AR593="Menor"),CONCATENATE("R",'MAPA DE RIESGOS'!$H593,"C",'MAPA DE RIESGOS'!$AF593),"")</f>
        <v/>
      </c>
      <c r="AF166" s="377" t="str">
        <f>IF(AND('MAPA DE RIESGOS'!$AP594="Muy Baja",'MAPA DE RIESGOS'!$AR594="Menor"),CONCATENATE("R",'MAPA DE RIESGOS'!$H594,"C",'MAPA DE RIESGOS'!$AF594),"")</f>
        <v/>
      </c>
      <c r="AG166" s="377" t="str">
        <f>IF(AND('MAPA DE RIESGOS'!$AP595="Muy Baja",'MAPA DE RIESGOS'!$AR595="Menor"),CONCATENATE("R",'MAPA DE RIESGOS'!$H595,"C",'MAPA DE RIESGOS'!$AF595),"")</f>
        <v/>
      </c>
      <c r="AH166" s="377" t="str">
        <f>IF(AND('MAPA DE RIESGOS'!$AP596="Muy Baja",'MAPA DE RIESGOS'!$AR596="Menor"),CONCATENATE("R",'MAPA DE RIESGOS'!$H596,"C",'MAPA DE RIESGOS'!$AF596),"")</f>
        <v/>
      </c>
      <c r="AI166" s="377" t="str">
        <f>IF(AND('MAPA DE RIESGOS'!$AP597="Muy Baja",'MAPA DE RIESGOS'!$AR597="Menor"),CONCATENATE("R",'MAPA DE RIESGOS'!$H597,"C",'MAPA DE RIESGOS'!$AF597),"")</f>
        <v/>
      </c>
      <c r="AJ166" s="377" t="str">
        <f>IF(AND('MAPA DE RIESGOS'!$AP598="Muy Baja",'MAPA DE RIESGOS'!$AR598="Menor"),CONCATENATE("R",'MAPA DE RIESGOS'!$H598,"C",'MAPA DE RIESGOS'!$AF598),"")</f>
        <v/>
      </c>
      <c r="AK166" s="377" t="str">
        <f>IF(AND('MAPA DE RIESGOS'!$AP599="Muy Baja",'MAPA DE RIESGOS'!$AR599="Menor"),CONCATENATE("R",'MAPA DE RIESGOS'!$H599,"C",'MAPA DE RIESGOS'!$AF599),"")</f>
        <v/>
      </c>
      <c r="AL166" s="377" t="str">
        <f>IF(AND('MAPA DE RIESGOS'!$AP600="Muy Baja",'MAPA DE RIESGOS'!$AR600="Menor"),CONCATENATE("R",'MAPA DE RIESGOS'!$H600,"C",'MAPA DE RIESGOS'!$AF600),"")</f>
        <v/>
      </c>
      <c r="AM166" s="377" t="str">
        <f>IF(AND('MAPA DE RIESGOS'!$AP601="Muy Baja",'MAPA DE RIESGOS'!$AR601="Menor"),CONCATENATE("R",'MAPA DE RIESGOS'!$H601,"C",'MAPA DE RIESGOS'!$AF601),"")</f>
        <v/>
      </c>
      <c r="AN166" s="377" t="str">
        <f>IF(AND('MAPA DE RIESGOS'!$AP602="Muy Baja",'MAPA DE RIESGOS'!$AR602="Menor"),CONCATENATE("R",'MAPA DE RIESGOS'!$H602,"C",'MAPA DE RIESGOS'!$AF602),"")</f>
        <v/>
      </c>
      <c r="AO166" s="377" t="str">
        <f>IF(AND('MAPA DE RIESGOS'!$AP603="Muy Baja",'MAPA DE RIESGOS'!$AR603="Menor"),CONCATENATE("R",'MAPA DE RIESGOS'!$H603,"C",'MAPA DE RIESGOS'!$AF603),"")</f>
        <v/>
      </c>
      <c r="AP166" s="377" t="str">
        <f>IF(AND('MAPA DE RIESGOS'!$AP604="Muy Baja",'MAPA DE RIESGOS'!$AR604="Menor"),CONCATENATE("R",'MAPA DE RIESGOS'!$H604,"C",'MAPA DE RIESGOS'!$AF604),"")</f>
        <v/>
      </c>
      <c r="AQ166" s="377" t="str">
        <f>IF(AND('MAPA DE RIESGOS'!$AP605="Muy Baja",'MAPA DE RIESGOS'!$AR605="Menor"),CONCATENATE("R",'MAPA DE RIESGOS'!$H605,"C",'MAPA DE RIESGOS'!$AF605),"")</f>
        <v/>
      </c>
      <c r="AR166" s="377" t="str">
        <f>IF(AND('MAPA DE RIESGOS'!$AP606="Muy Baja",'MAPA DE RIESGOS'!$AR606="Menor"),CONCATENATE("R",'MAPA DE RIESGOS'!$H606,"C",'MAPA DE RIESGOS'!$AF606),"")</f>
        <v/>
      </c>
      <c r="AS166" s="378" t="str">
        <f>IF(AND('MAPA DE RIESGOS'!$AP607="Muy Baja",'MAPA DE RIESGOS'!$AR607="Menor"),CONCATENATE("R",'MAPA DE RIESGOS'!$H607,"C",'MAPA DE RIESGOS'!$AF607),"")</f>
        <v/>
      </c>
      <c r="AT166" s="367" t="str">
        <f>IF(AND('MAPA DE RIESGOS'!$AP590="Muy Baja",'MAPA DE RIESGOS'!$AR590="Moderado"),CONCATENATE("R",'MAPA DE RIESGOS'!$H590,"C",'MAPA DE RIESGOS'!$AF590),"")</f>
        <v/>
      </c>
      <c r="AU166" s="368" t="str">
        <f>IF(AND('MAPA DE RIESGOS'!$AP591="Muy Baja",'MAPA DE RIESGOS'!$AR591="Moderado"),CONCATENATE("R",'MAPA DE RIESGOS'!$H591,"C",'MAPA DE RIESGOS'!$AF591),"")</f>
        <v/>
      </c>
      <c r="AV166" s="368" t="str">
        <f>IF(AND('MAPA DE RIESGOS'!$AP592="Muy Baja",'MAPA DE RIESGOS'!$AR592="Moderado"),CONCATENATE("R",'MAPA DE RIESGOS'!$H592,"C",'MAPA DE RIESGOS'!$AF592),"")</f>
        <v/>
      </c>
      <c r="AW166" s="368" t="str">
        <f>IF(AND('MAPA DE RIESGOS'!$AP593="Muy Baja",'MAPA DE RIESGOS'!$AR593="Moderado"),CONCATENATE("R",'MAPA DE RIESGOS'!$H593,"C",'MAPA DE RIESGOS'!$AF593),"")</f>
        <v/>
      </c>
      <c r="AX166" s="368" t="str">
        <f>IF(AND('MAPA DE RIESGOS'!$AP594="Muy Baja",'MAPA DE RIESGOS'!$AR594="Moderado"),CONCATENATE("R",'MAPA DE RIESGOS'!$H594,"C",'MAPA DE RIESGOS'!$AF594),"")</f>
        <v/>
      </c>
      <c r="AY166" s="368" t="str">
        <f>IF(AND('MAPA DE RIESGOS'!$AP595="Muy Baja",'MAPA DE RIESGOS'!$AR595="Moderado"),CONCATENATE("R",'MAPA DE RIESGOS'!$H595,"C",'MAPA DE RIESGOS'!$AF595),"")</f>
        <v/>
      </c>
      <c r="AZ166" s="368" t="str">
        <f>IF(AND('MAPA DE RIESGOS'!$AP596="Muy Baja",'MAPA DE RIESGOS'!$AR596="Moderado"),CONCATENATE("R",'MAPA DE RIESGOS'!$H596,"C",'MAPA DE RIESGOS'!$AF596),"")</f>
        <v/>
      </c>
      <c r="BA166" s="368" t="str">
        <f>IF(AND('MAPA DE RIESGOS'!$AP597="Muy Baja",'MAPA DE RIESGOS'!$AR597="Moderado"),CONCATENATE("R",'MAPA DE RIESGOS'!$H597,"C",'MAPA DE RIESGOS'!$AF597),"")</f>
        <v/>
      </c>
      <c r="BB166" s="368" t="str">
        <f>IF(AND('MAPA DE RIESGOS'!$AP598="Muy Baja",'MAPA DE RIESGOS'!$AR598="Moderado"),CONCATENATE("R",'MAPA DE RIESGOS'!$H598,"C",'MAPA DE RIESGOS'!$AF598),"")</f>
        <v/>
      </c>
      <c r="BC166" s="368" t="str">
        <f>IF(AND('MAPA DE RIESGOS'!$AP599="Muy Baja",'MAPA DE RIESGOS'!$AR599="Moderado"),CONCATENATE("R",'MAPA DE RIESGOS'!$H599,"C",'MAPA DE RIESGOS'!$AF599),"")</f>
        <v/>
      </c>
      <c r="BD166" s="368" t="str">
        <f>IF(AND('MAPA DE RIESGOS'!$AP600="Muy Baja",'MAPA DE RIESGOS'!$AR600="Moderado"),CONCATENATE("R",'MAPA DE RIESGOS'!$H600,"C",'MAPA DE RIESGOS'!$AF600),"")</f>
        <v/>
      </c>
      <c r="BE166" s="368" t="str">
        <f>IF(AND('MAPA DE RIESGOS'!$AP601="Muy Baja",'MAPA DE RIESGOS'!$AR601="Moderado"),CONCATENATE("R",'MAPA DE RIESGOS'!$H601,"C",'MAPA DE RIESGOS'!$AF601),"")</f>
        <v/>
      </c>
      <c r="BF166" s="368" t="str">
        <f>IF(AND('MAPA DE RIESGOS'!$AP602="Muy Baja",'MAPA DE RIESGOS'!$AR602="Moderado"),CONCATENATE("R",'MAPA DE RIESGOS'!$H602,"C",'MAPA DE RIESGOS'!$AF602),"")</f>
        <v/>
      </c>
      <c r="BG166" s="368" t="str">
        <f>IF(AND('MAPA DE RIESGOS'!$AP603="Muy Baja",'MAPA DE RIESGOS'!$AR603="Moderado"),CONCATENATE("R",'MAPA DE RIESGOS'!$H603,"C",'MAPA DE RIESGOS'!$AF603),"")</f>
        <v/>
      </c>
      <c r="BH166" s="368" t="str">
        <f>IF(AND('MAPA DE RIESGOS'!$AP604="Muy Baja",'MAPA DE RIESGOS'!$AR604="Moderado"),CONCATENATE("R",'MAPA DE RIESGOS'!$H604,"C",'MAPA DE RIESGOS'!$AF604),"")</f>
        <v/>
      </c>
      <c r="BI166" s="368" t="str">
        <f>IF(AND('MAPA DE RIESGOS'!$AP605="Muy Baja",'MAPA DE RIESGOS'!$AR605="Moderado"),CONCATENATE("R",'MAPA DE RIESGOS'!$H605,"C",'MAPA DE RIESGOS'!$AF605),"")</f>
        <v/>
      </c>
      <c r="BJ166" s="368" t="str">
        <f>IF(AND('MAPA DE RIESGOS'!$AP606="Muy Baja",'MAPA DE RIESGOS'!$AR606="Moderado"),CONCATENATE("R",'MAPA DE RIESGOS'!$H606,"C",'MAPA DE RIESGOS'!$AF606),"")</f>
        <v/>
      </c>
      <c r="BK166" s="369" t="str">
        <f>IF(AND('MAPA DE RIESGOS'!$AP607="Muy Baja",'MAPA DE RIESGOS'!$AR607="Moderado"),CONCATENATE("R",'MAPA DE RIESGOS'!$H607,"C",'MAPA DE RIESGOS'!$AF607),"")</f>
        <v/>
      </c>
      <c r="BL166" s="355" t="str">
        <f>IF(AND('MAPA DE RIESGOS'!$AP590="Muy Baja",'MAPA DE RIESGOS'!$AR590="Mayor"),CONCATENATE("R",'MAPA DE RIESGOS'!$H590,"C",'MAPA DE RIESGOS'!$AF590),"")</f>
        <v/>
      </c>
      <c r="BM166" s="355" t="str">
        <f>IF(AND('MAPA DE RIESGOS'!$AP591="Muy Baja",'MAPA DE RIESGOS'!$AR591="Mayor"),CONCATENATE("R",'MAPA DE RIESGOS'!$H591,"C",'MAPA DE RIESGOS'!$AF591),"")</f>
        <v/>
      </c>
      <c r="BN166" s="355" t="str">
        <f>IF(AND('MAPA DE RIESGOS'!$AP592="Muy Baja",'MAPA DE RIESGOS'!$AR592="Mayor"),CONCATENATE("R",'MAPA DE RIESGOS'!$H592,"C",'MAPA DE RIESGOS'!$AF592),"")</f>
        <v/>
      </c>
      <c r="BO166" s="355" t="str">
        <f>IF(AND('MAPA DE RIESGOS'!$AP593="Muy Baja",'MAPA DE RIESGOS'!$AR593="Mayor"),CONCATENATE("R",'MAPA DE RIESGOS'!$H593,"C",'MAPA DE RIESGOS'!$AF593),"")</f>
        <v/>
      </c>
      <c r="BP166" s="355" t="str">
        <f>IF(AND('MAPA DE RIESGOS'!$AP594="Muy Baja",'MAPA DE RIESGOS'!$AR594="Mayor"),CONCATENATE("R",'MAPA DE RIESGOS'!$H594,"C",'MAPA DE RIESGOS'!$AF594),"")</f>
        <v/>
      </c>
      <c r="BQ166" s="355" t="str">
        <f>IF(AND('MAPA DE RIESGOS'!$AP595="Muy Baja",'MAPA DE RIESGOS'!$AR595="Mayor"),CONCATENATE("R",'MAPA DE RIESGOS'!$H595,"C",'MAPA DE RIESGOS'!$AF595),"")</f>
        <v/>
      </c>
      <c r="BR166" s="355" t="str">
        <f>IF(AND('MAPA DE RIESGOS'!$AP596="Muy Baja",'MAPA DE RIESGOS'!$AR596="Mayor"),CONCATENATE("R",'MAPA DE RIESGOS'!$H596,"C",'MAPA DE RIESGOS'!$AF596),"")</f>
        <v/>
      </c>
      <c r="BS166" s="355" t="str">
        <f>IF(AND('MAPA DE RIESGOS'!$AP597="Muy Baja",'MAPA DE RIESGOS'!$AR597="Mayor"),CONCATENATE("R",'MAPA DE RIESGOS'!$H597,"C",'MAPA DE RIESGOS'!$AF597),"")</f>
        <v/>
      </c>
      <c r="BT166" s="355" t="str">
        <f>IF(AND('MAPA DE RIESGOS'!$AP598="Muy Baja",'MAPA DE RIESGOS'!$AR598="Mayor"),CONCATENATE("R",'MAPA DE RIESGOS'!$H598,"C",'MAPA DE RIESGOS'!$AF598),"")</f>
        <v/>
      </c>
      <c r="BU166" s="355" t="str">
        <f>IF(AND('MAPA DE RIESGOS'!$AP599="Muy Baja",'MAPA DE RIESGOS'!$AR599="Mayor"),CONCATENATE("R",'MAPA DE RIESGOS'!$H599,"C",'MAPA DE RIESGOS'!$AF599),"")</f>
        <v/>
      </c>
      <c r="BV166" s="355" t="str">
        <f>IF(AND('MAPA DE RIESGOS'!$AP600="Muy Baja",'MAPA DE RIESGOS'!$AR600="Mayor"),CONCATENATE("R",'MAPA DE RIESGOS'!$H600,"C",'MAPA DE RIESGOS'!$AF600),"")</f>
        <v/>
      </c>
      <c r="BW166" s="355" t="str">
        <f>IF(AND('MAPA DE RIESGOS'!$AP601="Muy Baja",'MAPA DE RIESGOS'!$AR601="Mayor"),CONCATENATE("R",'MAPA DE RIESGOS'!$H601,"C",'MAPA DE RIESGOS'!$AF601),"")</f>
        <v/>
      </c>
      <c r="BX166" s="355" t="str">
        <f>IF(AND('MAPA DE RIESGOS'!$AP602="Muy Baja",'MAPA DE RIESGOS'!$AR602="Mayor"),CONCATENATE("R",'MAPA DE RIESGOS'!$H602,"C",'MAPA DE RIESGOS'!$AF602),"")</f>
        <v/>
      </c>
      <c r="BY166" s="355" t="str">
        <f>IF(AND('MAPA DE RIESGOS'!$AP603="Muy Baja",'MAPA DE RIESGOS'!$AR603="Mayor"),CONCATENATE("R",'MAPA DE RIESGOS'!$H603,"C",'MAPA DE RIESGOS'!$AF603),"")</f>
        <v/>
      </c>
      <c r="BZ166" s="355" t="str">
        <f>IF(AND('MAPA DE RIESGOS'!$AP604="Muy Baja",'MAPA DE RIESGOS'!$AR604="Mayor"),CONCATENATE("R",'MAPA DE RIESGOS'!$H604,"C",'MAPA DE RIESGOS'!$AF604),"")</f>
        <v/>
      </c>
      <c r="CA166" s="355" t="str">
        <f>IF(AND('MAPA DE RIESGOS'!$AP605="Muy Baja",'MAPA DE RIESGOS'!$AR605="Mayor"),CONCATENATE("R",'MAPA DE RIESGOS'!$H605,"C",'MAPA DE RIESGOS'!$AF605),"")</f>
        <v/>
      </c>
      <c r="CB166" s="355" t="str">
        <f>IF(AND('MAPA DE RIESGOS'!$AP606="Muy Baja",'MAPA DE RIESGOS'!$AR606="Mayor"),CONCATENATE("R",'MAPA DE RIESGOS'!$H606,"C",'MAPA DE RIESGOS'!$AF606),"")</f>
        <v/>
      </c>
      <c r="CC166" s="356" t="str">
        <f>IF(AND('MAPA DE RIESGOS'!$AP607="Muy Baja",'MAPA DE RIESGOS'!$AR607="Mayor"),CONCATENATE("R",'MAPA DE RIESGOS'!$H607,"C",'MAPA DE RIESGOS'!$AF607),"")</f>
        <v/>
      </c>
      <c r="CD166" s="357" t="str">
        <f>IF(AND('MAPA DE RIESGOS'!$AP590="Muy Baja",'MAPA DE RIESGOS'!$AR590="Catastrófico"),CONCATENATE("R",'MAPA DE RIESGOS'!$H590,"C",'MAPA DE RIESGOS'!$AF590),"")</f>
        <v/>
      </c>
      <c r="CE166" s="357" t="str">
        <f>IF(AND('MAPA DE RIESGOS'!$AP591="Muy Baja",'MAPA DE RIESGOS'!$AR591="Catastrófico"),CONCATENATE("R",'MAPA DE RIESGOS'!$H591,"C",'MAPA DE RIESGOS'!$AF591),"")</f>
        <v/>
      </c>
      <c r="CF166" s="357" t="str">
        <f>IF(AND('MAPA DE RIESGOS'!$AP592="Muy Baja",'MAPA DE RIESGOS'!$AR592="Catastrófico"),CONCATENATE("R",'MAPA DE RIESGOS'!$H592,"C",'MAPA DE RIESGOS'!$AF592),"")</f>
        <v/>
      </c>
      <c r="CG166" s="357" t="str">
        <f>IF(AND('MAPA DE RIESGOS'!$AP593="Muy Baja",'MAPA DE RIESGOS'!$AR593="Catastrófico"),CONCATENATE("R",'MAPA DE RIESGOS'!$H593,"C",'MAPA DE RIESGOS'!$AF593),"")</f>
        <v/>
      </c>
      <c r="CH166" s="357" t="str">
        <f>IF(AND('MAPA DE RIESGOS'!$AP594="Muy Baja",'MAPA DE RIESGOS'!$AR594="Catastrófico"),CONCATENATE("R",'MAPA DE RIESGOS'!$H594,"C",'MAPA DE RIESGOS'!$AF594),"")</f>
        <v/>
      </c>
      <c r="CI166" s="357" t="str">
        <f>IF(AND('MAPA DE RIESGOS'!$AP595="Muy Baja",'MAPA DE RIESGOS'!$AR595="Catastrófico"),CONCATENATE("R",'MAPA DE RIESGOS'!$H595,"C",'MAPA DE RIESGOS'!$AF595),"")</f>
        <v/>
      </c>
      <c r="CJ166" s="357" t="str">
        <f>IF(AND('MAPA DE RIESGOS'!$AP596="Muy Baja",'MAPA DE RIESGOS'!$AR596="Catastrófico"),CONCATENATE("R",'MAPA DE RIESGOS'!$H596,"C",'MAPA DE RIESGOS'!$AF596),"")</f>
        <v/>
      </c>
      <c r="CK166" s="357" t="str">
        <f>IF(AND('MAPA DE RIESGOS'!$AP597="Muy Baja",'MAPA DE RIESGOS'!$AR597="Catastrófico"),CONCATENATE("R",'MAPA DE RIESGOS'!$H597,"C",'MAPA DE RIESGOS'!$AF597),"")</f>
        <v/>
      </c>
      <c r="CL166" s="357" t="str">
        <f>IF(AND('MAPA DE RIESGOS'!$AP598="Muy Baja",'MAPA DE RIESGOS'!$AR598="Catastrófico"),CONCATENATE("R",'MAPA DE RIESGOS'!$H598,"C",'MAPA DE RIESGOS'!$AF598),"")</f>
        <v/>
      </c>
      <c r="CM166" s="357" t="str">
        <f>IF(AND('MAPA DE RIESGOS'!$AP599="Muy Baja",'MAPA DE RIESGOS'!$AR599="Catastrófico"),CONCATENATE("R",'MAPA DE RIESGOS'!$H599,"C",'MAPA DE RIESGOS'!$AF599),"")</f>
        <v/>
      </c>
      <c r="CN166" s="357" t="str">
        <f>IF(AND('MAPA DE RIESGOS'!$AP600="Muy Baja",'MAPA DE RIESGOS'!$AR600="Catastrófico"),CONCATENATE("R",'MAPA DE RIESGOS'!$H600,"C",'MAPA DE RIESGOS'!$AF600),"")</f>
        <v/>
      </c>
      <c r="CO166" s="357" t="str">
        <f>IF(AND('MAPA DE RIESGOS'!$AP601="Muy Baja",'MAPA DE RIESGOS'!$AR601="Catastrófico"),CONCATENATE("R",'MAPA DE RIESGOS'!$H601,"C",'MAPA DE RIESGOS'!$AF601),"")</f>
        <v/>
      </c>
      <c r="CP166" s="357" t="str">
        <f>IF(AND('MAPA DE RIESGOS'!$AP602="Muy Baja",'MAPA DE RIESGOS'!$AR602="Catastrófico"),CONCATENATE("R",'MAPA DE RIESGOS'!$H602,"C",'MAPA DE RIESGOS'!$AF602),"")</f>
        <v/>
      </c>
      <c r="CQ166" s="357" t="str">
        <f>IF(AND('MAPA DE RIESGOS'!$AP603="Muy Baja",'MAPA DE RIESGOS'!$AR603="Catastrófico"),CONCATENATE("R",'MAPA DE RIESGOS'!$H603,"C",'MAPA DE RIESGOS'!$AF603),"")</f>
        <v/>
      </c>
      <c r="CR166" s="357" t="str">
        <f>IF(AND('MAPA DE RIESGOS'!$AP604="Muy Baja",'MAPA DE RIESGOS'!$AR604="Catastrófico"),CONCATENATE("R",'MAPA DE RIESGOS'!$H604,"C",'MAPA DE RIESGOS'!$AF604),"")</f>
        <v/>
      </c>
      <c r="CS166" s="357" t="str">
        <f>IF(AND('MAPA DE RIESGOS'!$AP605="Muy Baja",'MAPA DE RIESGOS'!$AR605="Catastrófico"),CONCATENATE("R",'MAPA DE RIESGOS'!$H605,"C",'MAPA DE RIESGOS'!$AF605),"")</f>
        <v/>
      </c>
      <c r="CT166" s="357" t="str">
        <f>IF(AND('MAPA DE RIESGOS'!$AP606="Muy Baja",'MAPA DE RIESGOS'!$AR606="Catastrófico"),CONCATENATE("R",'MAPA DE RIESGOS'!$H606,"C",'MAPA DE RIESGOS'!$AF606),"")</f>
        <v/>
      </c>
      <c r="CU166" s="358" t="str">
        <f>IF(AND('MAPA DE RIESGOS'!$AP607="Muy Baja",'MAPA DE RIESGOS'!$AR607="Catastrófico"),CONCATENATE("R",'MAPA DE RIESGOS'!$H607,"C",'MAPA DE RIESGOS'!$AF607),"")</f>
        <v/>
      </c>
      <c r="CV166" s="67"/>
      <c r="CW166" s="386"/>
      <c r="CX166" s="386"/>
      <c r="CY166" s="386"/>
      <c r="CZ166" s="386"/>
      <c r="DA166" s="386"/>
      <c r="DB166" s="386"/>
    </row>
    <row r="167" spans="2:106" ht="32.5" customHeight="1">
      <c r="B167" s="893"/>
      <c r="C167" s="893"/>
      <c r="D167" s="894"/>
      <c r="E167" s="882"/>
      <c r="F167" s="883"/>
      <c r="G167" s="883"/>
      <c r="H167" s="883"/>
      <c r="I167" s="883"/>
      <c r="J167" s="376" t="str">
        <f>IF(AND('MAPA DE RIESGOS'!$AP608="Muy Baja",'MAPA DE RIESGOS'!$AR608="Leve"),CONCATENATE("R",'MAPA DE RIESGOS'!$H608,"C",'MAPA DE RIESGOS'!$AF608),"")</f>
        <v/>
      </c>
      <c r="K167" s="377" t="str">
        <f>IF(AND('MAPA DE RIESGOS'!$AP609="Muy Baja",'MAPA DE RIESGOS'!$AR609="Leve"),CONCATENATE("R",'MAPA DE RIESGOS'!$H609,"C",'MAPA DE RIESGOS'!$AF609),"")</f>
        <v/>
      </c>
      <c r="L167" s="377" t="str">
        <f>IF(AND('MAPA DE RIESGOS'!$AP610="Muy Baja",'MAPA DE RIESGOS'!$AR610="Leve"),CONCATENATE("R",'MAPA DE RIESGOS'!$H610,"C",'MAPA DE RIESGOS'!$AF610),"")</f>
        <v/>
      </c>
      <c r="M167" s="377" t="str">
        <f>IF(AND('MAPA DE RIESGOS'!$AP611="Muy Baja",'MAPA DE RIESGOS'!$AR611="Leve"),CONCATENATE("R",'MAPA DE RIESGOS'!$H611,"C",'MAPA DE RIESGOS'!$AF611),"")</f>
        <v/>
      </c>
      <c r="N167" s="377" t="str">
        <f>IF(AND('MAPA DE RIESGOS'!$AP612="Muy Baja",'MAPA DE RIESGOS'!$AR612="Leve"),CONCATENATE("R",'MAPA DE RIESGOS'!$H612,"C",'MAPA DE RIESGOS'!$AF612),"")</f>
        <v/>
      </c>
      <c r="O167" s="377" t="str">
        <f>IF(AND('MAPA DE RIESGOS'!$AP613="Muy Baja",'MAPA DE RIESGOS'!$AR613="Leve"),CONCATENATE("R",'MAPA DE RIESGOS'!$H613,"C",'MAPA DE RIESGOS'!$AF613),"")</f>
        <v/>
      </c>
      <c r="P167" s="377" t="str">
        <f>IF(AND('MAPA DE RIESGOS'!$AP614="Muy Baja",'MAPA DE RIESGOS'!$AR614="Leve"),CONCATENATE("R",'MAPA DE RIESGOS'!$H614,"C",'MAPA DE RIESGOS'!$AF614),"")</f>
        <v/>
      </c>
      <c r="Q167" s="377" t="str">
        <f>IF(AND('MAPA DE RIESGOS'!$AP615="Muy Baja",'MAPA DE RIESGOS'!$AR615="Leve"),CONCATENATE("R",'MAPA DE RIESGOS'!$H615,"C",'MAPA DE RIESGOS'!$AF615),"")</f>
        <v/>
      </c>
      <c r="R167" s="377" t="str">
        <f>IF(AND('MAPA DE RIESGOS'!$AP616="Muy Baja",'MAPA DE RIESGOS'!$AR616="Leve"),CONCATENATE("R",'MAPA DE RIESGOS'!$H616,"C",'MAPA DE RIESGOS'!$AF616),"")</f>
        <v/>
      </c>
      <c r="S167" s="377" t="str">
        <f>IF(AND('MAPA DE RIESGOS'!$AP617="Muy Baja",'MAPA DE RIESGOS'!$AR617="Leve"),CONCATENATE("R",'MAPA DE RIESGOS'!$H617,"C",'MAPA DE RIESGOS'!$AF617),"")</f>
        <v/>
      </c>
      <c r="T167" s="377" t="str">
        <f>IF(AND('MAPA DE RIESGOS'!$AP618="Muy Baja",'MAPA DE RIESGOS'!$AR618="Leve"),CONCATENATE("R",'MAPA DE RIESGOS'!$H618,"C",'MAPA DE RIESGOS'!$AF618),"")</f>
        <v/>
      </c>
      <c r="U167" s="377" t="str">
        <f>IF(AND('MAPA DE RIESGOS'!$AP619="Muy Baja",'MAPA DE RIESGOS'!$AR619="Leve"),CONCATENATE("R",'MAPA DE RIESGOS'!$H619,"C",'MAPA DE RIESGOS'!$AF619),"")</f>
        <v/>
      </c>
      <c r="V167" s="377" t="str">
        <f>IF(AND('MAPA DE RIESGOS'!$AP620="Muy Baja",'MAPA DE RIESGOS'!$AR620="Leve"),CONCATENATE("R",'MAPA DE RIESGOS'!$H620,"C",'MAPA DE RIESGOS'!$AF620),"")</f>
        <v/>
      </c>
      <c r="W167" s="377" t="str">
        <f>IF(AND('MAPA DE RIESGOS'!$AP621="Muy Baja",'MAPA DE RIESGOS'!$AR621="Leve"),CONCATENATE("R",'MAPA DE RIESGOS'!$H621,"C",'MAPA DE RIESGOS'!$AF621),"")</f>
        <v/>
      </c>
      <c r="X167" s="377" t="str">
        <f>IF(AND('MAPA DE RIESGOS'!$AP622="Muy Baja",'MAPA DE RIESGOS'!$AR622="Leve"),CONCATENATE("R",'MAPA DE RIESGOS'!$H622,"C",'MAPA DE RIESGOS'!$AF622),"")</f>
        <v/>
      </c>
      <c r="Y167" s="377" t="str">
        <f>IF(AND('MAPA DE RIESGOS'!$AP623="Muy Baja",'MAPA DE RIESGOS'!$AR623="Leve"),CONCATENATE("R",'MAPA DE RIESGOS'!$B623,"C",'MAPA DE RIESGOS'!$AF623),"")</f>
        <v/>
      </c>
      <c r="Z167" s="377" t="str">
        <f>IF(AND('MAPA DE RIESGOS'!$AP624="Muy Baja",'MAPA DE RIESGOS'!$AR624="Leve"),CONCATENATE("R",'MAPA DE RIESGOS'!$B624,"C",'MAPA DE RIESGOS'!$AF624),"")</f>
        <v/>
      </c>
      <c r="AA167" s="378" t="str">
        <f>IF(AND('MAPA DE RIESGOS'!$AP625="Muy Baja",'MAPA DE RIESGOS'!$AR625="Leve"),CONCATENATE("R",'MAPA DE RIESGOS'!$B625,"C",'MAPA DE RIESGOS'!$AF625),"")</f>
        <v/>
      </c>
      <c r="AB167" s="376" t="str">
        <f>IF(AND('MAPA DE RIESGOS'!$AP608="Muy Baja",'MAPA DE RIESGOS'!$AR608="Menor"),CONCATENATE("R",'MAPA DE RIESGOS'!$H608,"C",'MAPA DE RIESGOS'!$AF608),"")</f>
        <v/>
      </c>
      <c r="AC167" s="377" t="str">
        <f>IF(AND('MAPA DE RIESGOS'!$AP609="Muy Baja",'MAPA DE RIESGOS'!$AR609="Menor"),CONCATENATE("R",'MAPA DE RIESGOS'!$H609,"C",'MAPA DE RIESGOS'!$AF609),"")</f>
        <v/>
      </c>
      <c r="AD167" s="377" t="str">
        <f>IF(AND('MAPA DE RIESGOS'!$AP610="Muy Baja",'MAPA DE RIESGOS'!$AR610="Menor"),CONCATENATE("R",'MAPA DE RIESGOS'!$H610,"C",'MAPA DE RIESGOS'!$AF610),"")</f>
        <v/>
      </c>
      <c r="AE167" s="377" t="str">
        <f>IF(AND('MAPA DE RIESGOS'!$AP611="Muy Baja",'MAPA DE RIESGOS'!$AR611="Menor"),CONCATENATE("R",'MAPA DE RIESGOS'!$H611,"C",'MAPA DE RIESGOS'!$AF611),"")</f>
        <v/>
      </c>
      <c r="AF167" s="377" t="str">
        <f>IF(AND('MAPA DE RIESGOS'!$AP612="Muy Baja",'MAPA DE RIESGOS'!$AR612="Menor"),CONCATENATE("R",'MAPA DE RIESGOS'!$H612,"C",'MAPA DE RIESGOS'!$AF612),"")</f>
        <v/>
      </c>
      <c r="AG167" s="377" t="str">
        <f>IF(AND('MAPA DE RIESGOS'!$AP613="Muy Baja",'MAPA DE RIESGOS'!$AR613="Menor"),CONCATENATE("R",'MAPA DE RIESGOS'!$H613,"C",'MAPA DE RIESGOS'!$AF613),"")</f>
        <v/>
      </c>
      <c r="AH167" s="377" t="str">
        <f>IF(AND('MAPA DE RIESGOS'!$AP614="Muy Baja",'MAPA DE RIESGOS'!$AR614="Menor"),CONCATENATE("R",'MAPA DE RIESGOS'!$H614,"C",'MAPA DE RIESGOS'!$AF614),"")</f>
        <v/>
      </c>
      <c r="AI167" s="377" t="str">
        <f>IF(AND('MAPA DE RIESGOS'!$AP615="Muy Baja",'MAPA DE RIESGOS'!$AR615="Menor"),CONCATENATE("R",'MAPA DE RIESGOS'!$H615,"C",'MAPA DE RIESGOS'!$AF615),"")</f>
        <v/>
      </c>
      <c r="AJ167" s="377" t="str">
        <f>IF(AND('MAPA DE RIESGOS'!$AP616="Muy Baja",'MAPA DE RIESGOS'!$AR616="Menor"),CONCATENATE("R",'MAPA DE RIESGOS'!$H616,"C",'MAPA DE RIESGOS'!$AF616),"")</f>
        <v/>
      </c>
      <c r="AK167" s="377" t="str">
        <f>IF(AND('MAPA DE RIESGOS'!$AP617="Muy Baja",'MAPA DE RIESGOS'!$AR617="Menor"),CONCATENATE("R",'MAPA DE RIESGOS'!$H617,"C",'MAPA DE RIESGOS'!$AF617),"")</f>
        <v/>
      </c>
      <c r="AL167" s="377" t="str">
        <f>IF(AND('MAPA DE RIESGOS'!$AP618="Muy Baja",'MAPA DE RIESGOS'!$AR618="Menor"),CONCATENATE("R",'MAPA DE RIESGOS'!$H618,"C",'MAPA DE RIESGOS'!$AF618),"")</f>
        <v/>
      </c>
      <c r="AM167" s="377" t="str">
        <f>IF(AND('MAPA DE RIESGOS'!$AP619="Muy Baja",'MAPA DE RIESGOS'!$AR619="Menor"),CONCATENATE("R",'MAPA DE RIESGOS'!$H619,"C",'MAPA DE RIESGOS'!$AF619),"")</f>
        <v/>
      </c>
      <c r="AN167" s="377" t="str">
        <f>IF(AND('MAPA DE RIESGOS'!$AP620="Muy Baja",'MAPA DE RIESGOS'!$AR620="Menor"),CONCATENATE("R",'MAPA DE RIESGOS'!$H620,"C",'MAPA DE RIESGOS'!$AF620),"")</f>
        <v/>
      </c>
      <c r="AO167" s="377" t="str">
        <f>IF(AND('MAPA DE RIESGOS'!$AP621="Muy Baja",'MAPA DE RIESGOS'!$AR621="Menor"),CONCATENATE("R",'MAPA DE RIESGOS'!$H621,"C",'MAPA DE RIESGOS'!$AF621),"")</f>
        <v/>
      </c>
      <c r="AP167" s="377" t="str">
        <f>IF(AND('MAPA DE RIESGOS'!$AP622="Muy Baja",'MAPA DE RIESGOS'!$AR622="Menor"),CONCATENATE("R",'MAPA DE RIESGOS'!$H622,"C",'MAPA DE RIESGOS'!$AF622),"")</f>
        <v/>
      </c>
      <c r="AQ167" s="377" t="str">
        <f>IF(AND('MAPA DE RIESGOS'!$AP623="Muy Baja",'MAPA DE RIESGOS'!$AR623="Menor"),CONCATENATE("R",'MAPA DE RIESGOS'!$B623,"C",'MAPA DE RIESGOS'!$AF623),"")</f>
        <v/>
      </c>
      <c r="AR167" s="377" t="str">
        <f>IF(AND('MAPA DE RIESGOS'!$AP624="Muy Baja",'MAPA DE RIESGOS'!$AR624="Menor"),CONCATENATE("R",'MAPA DE RIESGOS'!$B624,"C",'MAPA DE RIESGOS'!$AF624),"")</f>
        <v/>
      </c>
      <c r="AS167" s="378" t="str">
        <f>IF(AND('MAPA DE RIESGOS'!$AP625="Muy Baja",'MAPA DE RIESGOS'!$AR625="Menor"),CONCATENATE("R",'MAPA DE RIESGOS'!$B625,"C",'MAPA DE RIESGOS'!$AF625),"")</f>
        <v/>
      </c>
      <c r="AT167" s="367" t="str">
        <f>IF(AND('MAPA DE RIESGOS'!$AP608="Muy Baja",'MAPA DE RIESGOS'!$AR608="Moderado"),CONCATENATE("R",'MAPA DE RIESGOS'!$H608,"C",'MAPA DE RIESGOS'!$AF608),"")</f>
        <v/>
      </c>
      <c r="AU167" s="368" t="str">
        <f>IF(AND('MAPA DE RIESGOS'!$AP609="Muy Baja",'MAPA DE RIESGOS'!$AR609="Moderado"),CONCATENATE("R",'MAPA DE RIESGOS'!$H609,"C",'MAPA DE RIESGOS'!$AF609),"")</f>
        <v/>
      </c>
      <c r="AV167" s="368" t="str">
        <f>IF(AND('MAPA DE RIESGOS'!$AP610="Muy Baja",'MAPA DE RIESGOS'!$AR610="Moderado"),CONCATENATE("R",'MAPA DE RIESGOS'!$H610,"C",'MAPA DE RIESGOS'!$AF610),"")</f>
        <v/>
      </c>
      <c r="AW167" s="368" t="str">
        <f>IF(AND('MAPA DE RIESGOS'!$AP611="Muy Baja",'MAPA DE RIESGOS'!$AR611="Moderado"),CONCATENATE("R",'MAPA DE RIESGOS'!$H611,"C",'MAPA DE RIESGOS'!$AF611),"")</f>
        <v/>
      </c>
      <c r="AX167" s="368" t="str">
        <f>IF(AND('MAPA DE RIESGOS'!$AP612="Muy Baja",'MAPA DE RIESGOS'!$AR612="Moderado"),CONCATENATE("R",'MAPA DE RIESGOS'!$H612,"C",'MAPA DE RIESGOS'!$AF612),"")</f>
        <v/>
      </c>
      <c r="AY167" s="368" t="str">
        <f>IF(AND('MAPA DE RIESGOS'!$AP613="Muy Baja",'MAPA DE RIESGOS'!$AR613="Moderado"),CONCATENATE("R",'MAPA DE RIESGOS'!$H613,"C",'MAPA DE RIESGOS'!$AF613),"")</f>
        <v/>
      </c>
      <c r="AZ167" s="368" t="str">
        <f>IF(AND('MAPA DE RIESGOS'!$AP614="Muy Baja",'MAPA DE RIESGOS'!$AR614="Moderado"),CONCATENATE("R",'MAPA DE RIESGOS'!$H614,"C",'MAPA DE RIESGOS'!$AF614),"")</f>
        <v/>
      </c>
      <c r="BA167" s="368" t="str">
        <f>IF(AND('MAPA DE RIESGOS'!$AP615="Muy Baja",'MAPA DE RIESGOS'!$AR615="Moderado"),CONCATENATE("R",'MAPA DE RIESGOS'!$H615,"C",'MAPA DE RIESGOS'!$AF615),"")</f>
        <v/>
      </c>
      <c r="BB167" s="368" t="str">
        <f>IF(AND('MAPA DE RIESGOS'!$AP616="Muy Baja",'MAPA DE RIESGOS'!$AR616="Moderado"),CONCATENATE("R",'MAPA DE RIESGOS'!$H616,"C",'MAPA DE RIESGOS'!$AF616),"")</f>
        <v/>
      </c>
      <c r="BC167" s="368" t="str">
        <f>IF(AND('MAPA DE RIESGOS'!$AP617="Muy Baja",'MAPA DE RIESGOS'!$AR617="Moderado"),CONCATENATE("R",'MAPA DE RIESGOS'!$H617,"C",'MAPA DE RIESGOS'!$AF617),"")</f>
        <v/>
      </c>
      <c r="BD167" s="368" t="str">
        <f>IF(AND('MAPA DE RIESGOS'!$AP618="Muy Baja",'MAPA DE RIESGOS'!$AR618="Moderado"),CONCATENATE("R",'MAPA DE RIESGOS'!$H618,"C",'MAPA DE RIESGOS'!$AF618),"")</f>
        <v/>
      </c>
      <c r="BE167" s="368" t="str">
        <f>IF(AND('MAPA DE RIESGOS'!$AP619="Muy Baja",'MAPA DE RIESGOS'!$AR619="Moderado"),CONCATENATE("R",'MAPA DE RIESGOS'!$H619,"C",'MAPA DE RIESGOS'!$AF619),"")</f>
        <v/>
      </c>
      <c r="BF167" s="368" t="str">
        <f>IF(AND('MAPA DE RIESGOS'!$AP620="Muy Baja",'MAPA DE RIESGOS'!$AR620="Moderado"),CONCATENATE("R",'MAPA DE RIESGOS'!$H620,"C",'MAPA DE RIESGOS'!$AF620),"")</f>
        <v/>
      </c>
      <c r="BG167" s="368" t="str">
        <f>IF(AND('MAPA DE RIESGOS'!$AP621="Muy Baja",'MAPA DE RIESGOS'!$AR621="Moderado"),CONCATENATE("R",'MAPA DE RIESGOS'!$H621,"C",'MAPA DE RIESGOS'!$AF621),"")</f>
        <v/>
      </c>
      <c r="BH167" s="368" t="str">
        <f>IF(AND('MAPA DE RIESGOS'!$AP622="Muy Baja",'MAPA DE RIESGOS'!$AR622="Moderado"),CONCATENATE("R",'MAPA DE RIESGOS'!$H622,"C",'MAPA DE RIESGOS'!$AF622),"")</f>
        <v/>
      </c>
      <c r="BI167" s="368" t="str">
        <f>IF(AND('MAPA DE RIESGOS'!$AP623="Muy Baja",'MAPA DE RIESGOS'!$AR623="Moderado"),CONCATENATE("R",'MAPA DE RIESGOS'!$B623,"C",'MAPA DE RIESGOS'!$AF623),"")</f>
        <v/>
      </c>
      <c r="BJ167" s="368" t="str">
        <f>IF(AND('MAPA DE RIESGOS'!$AP624="Muy Baja",'MAPA DE RIESGOS'!$AR624="Moderado"),CONCATENATE("R",'MAPA DE RIESGOS'!$B624,"C",'MAPA DE RIESGOS'!$AF624),"")</f>
        <v/>
      </c>
      <c r="BK167" s="369" t="str">
        <f>IF(AND('MAPA DE RIESGOS'!$AP625="Muy Baja",'MAPA DE RIESGOS'!$AR625="Moderado"),CONCATENATE("R",'MAPA DE RIESGOS'!$B625,"C",'MAPA DE RIESGOS'!$AF625),"")</f>
        <v/>
      </c>
      <c r="BL167" s="355" t="str">
        <f>IF(AND('MAPA DE RIESGOS'!$AP608="Muy Baja",'MAPA DE RIESGOS'!$AR608="Mayor"),CONCATENATE("R",'MAPA DE RIESGOS'!$H608,"C",'MAPA DE RIESGOS'!$AF608),"")</f>
        <v/>
      </c>
      <c r="BM167" s="355" t="str">
        <f>IF(AND('MAPA DE RIESGOS'!$AP609="Muy Baja",'MAPA DE RIESGOS'!$AR609="Mayor"),CONCATENATE("R",'MAPA DE RIESGOS'!$H609,"C",'MAPA DE RIESGOS'!$AF609),"")</f>
        <v/>
      </c>
      <c r="BN167" s="355" t="str">
        <f>IF(AND('MAPA DE RIESGOS'!$AP610="Muy Baja",'MAPA DE RIESGOS'!$AR610="Mayor"),CONCATENATE("R",'MAPA DE RIESGOS'!$H610,"C",'MAPA DE RIESGOS'!$AF610),"")</f>
        <v/>
      </c>
      <c r="BO167" s="355" t="str">
        <f>IF(AND('MAPA DE RIESGOS'!$AP611="Muy Baja",'MAPA DE RIESGOS'!$AR611="Mayor"),CONCATENATE("R",'MAPA DE RIESGOS'!$H611,"C",'MAPA DE RIESGOS'!$AF611),"")</f>
        <v/>
      </c>
      <c r="BP167" s="355" t="str">
        <f>IF(AND('MAPA DE RIESGOS'!$AP612="Muy Baja",'MAPA DE RIESGOS'!$AR612="Mayor"),CONCATENATE("R",'MAPA DE RIESGOS'!$H612,"C",'MAPA DE RIESGOS'!$AF612),"")</f>
        <v/>
      </c>
      <c r="BQ167" s="355" t="str">
        <f>IF(AND('MAPA DE RIESGOS'!$AP613="Muy Baja",'MAPA DE RIESGOS'!$AR613="Mayor"),CONCATENATE("R",'MAPA DE RIESGOS'!$H613,"C",'MAPA DE RIESGOS'!$AF613),"")</f>
        <v/>
      </c>
      <c r="BR167" s="355" t="str">
        <f>IF(AND('MAPA DE RIESGOS'!$AP614="Muy Baja",'MAPA DE RIESGOS'!$AR614="Mayor"),CONCATENATE("R",'MAPA DE RIESGOS'!$H614,"C",'MAPA DE RIESGOS'!$AF614),"")</f>
        <v/>
      </c>
      <c r="BS167" s="355" t="str">
        <f>IF(AND('MAPA DE RIESGOS'!$AP615="Muy Baja",'MAPA DE RIESGOS'!$AR615="Mayor"),CONCATENATE("R",'MAPA DE RIESGOS'!$H615,"C",'MAPA DE RIESGOS'!$AF615),"")</f>
        <v/>
      </c>
      <c r="BT167" s="355" t="str">
        <f>IF(AND('MAPA DE RIESGOS'!$AP616="Muy Baja",'MAPA DE RIESGOS'!$AR616="Mayor"),CONCATENATE("R",'MAPA DE RIESGOS'!$H616,"C",'MAPA DE RIESGOS'!$AF616),"")</f>
        <v/>
      </c>
      <c r="BU167" s="355" t="str">
        <f>IF(AND('MAPA DE RIESGOS'!$AP617="Muy Baja",'MAPA DE RIESGOS'!$AR617="Mayor"),CONCATENATE("R",'MAPA DE RIESGOS'!$H617,"C",'MAPA DE RIESGOS'!$AF617),"")</f>
        <v/>
      </c>
      <c r="BV167" s="355" t="str">
        <f>IF(AND('MAPA DE RIESGOS'!$AP618="Muy Baja",'MAPA DE RIESGOS'!$AR618="Mayor"),CONCATENATE("R",'MAPA DE RIESGOS'!$H618,"C",'MAPA DE RIESGOS'!$AF618),"")</f>
        <v/>
      </c>
      <c r="BW167" s="355" t="str">
        <f>IF(AND('MAPA DE RIESGOS'!$AP619="Muy Baja",'MAPA DE RIESGOS'!$AR619="Mayor"),CONCATENATE("R",'MAPA DE RIESGOS'!$H619,"C",'MAPA DE RIESGOS'!$AF619),"")</f>
        <v/>
      </c>
      <c r="BX167" s="355" t="str">
        <f>IF(AND('MAPA DE RIESGOS'!$AP620="Muy Baja",'MAPA DE RIESGOS'!$AR620="Mayor"),CONCATENATE("R",'MAPA DE RIESGOS'!$H620,"C",'MAPA DE RIESGOS'!$AF620),"")</f>
        <v/>
      </c>
      <c r="BY167" s="355" t="str">
        <f>IF(AND('MAPA DE RIESGOS'!$AP621="Muy Baja",'MAPA DE RIESGOS'!$AR621="Mayor"),CONCATENATE("R",'MAPA DE RIESGOS'!$H621,"C",'MAPA DE RIESGOS'!$AF621),"")</f>
        <v/>
      </c>
      <c r="BZ167" s="355" t="str">
        <f>IF(AND('MAPA DE RIESGOS'!$AP622="Muy Baja",'MAPA DE RIESGOS'!$AR622="Mayor"),CONCATENATE("R",'MAPA DE RIESGOS'!$H622,"C",'MAPA DE RIESGOS'!$AF622),"")</f>
        <v/>
      </c>
      <c r="CA167" s="355" t="str">
        <f>IF(AND('MAPA DE RIESGOS'!$AP623="Muy Baja",'MAPA DE RIESGOS'!$AR623="Mayor"),CONCATENATE("R",'MAPA DE RIESGOS'!$B623,"C",'MAPA DE RIESGOS'!$AF623),"")</f>
        <v/>
      </c>
      <c r="CB167" s="355" t="str">
        <f>IF(AND('MAPA DE RIESGOS'!$AP624="Muy Baja",'MAPA DE RIESGOS'!$AR624="Mayor"),CONCATENATE("R",'MAPA DE RIESGOS'!$B624,"C",'MAPA DE RIESGOS'!$AF624),"")</f>
        <v/>
      </c>
      <c r="CC167" s="356" t="str">
        <f>IF(AND('MAPA DE RIESGOS'!$AP625="Muy Baja",'MAPA DE RIESGOS'!$AR625="Mayor"),CONCATENATE("R",'MAPA DE RIESGOS'!$B625,"C",'MAPA DE RIESGOS'!$AF625),"")</f>
        <v/>
      </c>
      <c r="CD167" s="357" t="str">
        <f>IF(AND('MAPA DE RIESGOS'!$AP608="Muy Baja",'MAPA DE RIESGOS'!$AR608="Catastrófico"),CONCATENATE("R",'MAPA DE RIESGOS'!$H608,"C",'MAPA DE RIESGOS'!$AF608),"")</f>
        <v/>
      </c>
      <c r="CE167" s="357" t="str">
        <f>IF(AND('MAPA DE RIESGOS'!$AP609="Muy Baja",'MAPA DE RIESGOS'!$AR609="Catastrófico"),CONCATENATE("R",'MAPA DE RIESGOS'!$H609,"C",'MAPA DE RIESGOS'!$AF609),"")</f>
        <v/>
      </c>
      <c r="CF167" s="357" t="str">
        <f>IF(AND('MAPA DE RIESGOS'!$AP610="Muy Baja",'MAPA DE RIESGOS'!$AR610="Catastrófico"),CONCATENATE("R",'MAPA DE RIESGOS'!$H610,"C",'MAPA DE RIESGOS'!$AF610),"")</f>
        <v/>
      </c>
      <c r="CG167" s="357" t="str">
        <f>IF(AND('MAPA DE RIESGOS'!$AP611="Muy Baja",'MAPA DE RIESGOS'!$AR611="Catastrófico"),CONCATENATE("R",'MAPA DE RIESGOS'!$H611,"C",'MAPA DE RIESGOS'!$AF611),"")</f>
        <v/>
      </c>
      <c r="CH167" s="357" t="str">
        <f>IF(AND('MAPA DE RIESGOS'!$AP612="Muy Baja",'MAPA DE RIESGOS'!$AR612="Catastrófico"),CONCATENATE("R",'MAPA DE RIESGOS'!$H612,"C",'MAPA DE RIESGOS'!$AF612),"")</f>
        <v/>
      </c>
      <c r="CI167" s="357" t="str">
        <f>IF(AND('MAPA DE RIESGOS'!$AP613="Muy Baja",'MAPA DE RIESGOS'!$AR613="Catastrófico"),CONCATENATE("R",'MAPA DE RIESGOS'!$H613,"C",'MAPA DE RIESGOS'!$AF613),"")</f>
        <v/>
      </c>
      <c r="CJ167" s="357" t="str">
        <f>IF(AND('MAPA DE RIESGOS'!$AP614="Muy Baja",'MAPA DE RIESGOS'!$AR614="Catastrófico"),CONCATENATE("R",'MAPA DE RIESGOS'!$H614,"C",'MAPA DE RIESGOS'!$AF614),"")</f>
        <v/>
      </c>
      <c r="CK167" s="357" t="str">
        <f>IF(AND('MAPA DE RIESGOS'!$AP615="Muy Baja",'MAPA DE RIESGOS'!$AR615="Catastrófico"),CONCATENATE("R",'MAPA DE RIESGOS'!$H615,"C",'MAPA DE RIESGOS'!$AF615),"")</f>
        <v/>
      </c>
      <c r="CL167" s="357" t="str">
        <f>IF(AND('MAPA DE RIESGOS'!$AP616="Muy Baja",'MAPA DE RIESGOS'!$AR616="Catastrófico"),CONCATENATE("R",'MAPA DE RIESGOS'!$H616,"C",'MAPA DE RIESGOS'!$AF616),"")</f>
        <v/>
      </c>
      <c r="CM167" s="357" t="str">
        <f>IF(AND('MAPA DE RIESGOS'!$AP617="Muy Baja",'MAPA DE RIESGOS'!$AR617="Catastrófico"),CONCATENATE("R",'MAPA DE RIESGOS'!$H617,"C",'MAPA DE RIESGOS'!$AF617),"")</f>
        <v/>
      </c>
      <c r="CN167" s="357" t="str">
        <f>IF(AND('MAPA DE RIESGOS'!$AP618="Muy Baja",'MAPA DE RIESGOS'!$AR618="Catastrófico"),CONCATENATE("R",'MAPA DE RIESGOS'!$H618,"C",'MAPA DE RIESGOS'!$AF618),"")</f>
        <v/>
      </c>
      <c r="CO167" s="357" t="str">
        <f>IF(AND('MAPA DE RIESGOS'!$AP619="Muy Baja",'MAPA DE RIESGOS'!$AR619="Catastrófico"),CONCATENATE("R",'MAPA DE RIESGOS'!$H619,"C",'MAPA DE RIESGOS'!$AF619),"")</f>
        <v/>
      </c>
      <c r="CP167" s="357" t="str">
        <f>IF(AND('MAPA DE RIESGOS'!$AP620="Muy Baja",'MAPA DE RIESGOS'!$AR620="Catastrófico"),CONCATENATE("R",'MAPA DE RIESGOS'!$H620,"C",'MAPA DE RIESGOS'!$AF620),"")</f>
        <v/>
      </c>
      <c r="CQ167" s="357" t="str">
        <f>IF(AND('MAPA DE RIESGOS'!$AP621="Muy Baja",'MAPA DE RIESGOS'!$AR621="Catastrófico"),CONCATENATE("R",'MAPA DE RIESGOS'!$H621,"C",'MAPA DE RIESGOS'!$AF621),"")</f>
        <v/>
      </c>
      <c r="CR167" s="357" t="str">
        <f>IF(AND('MAPA DE RIESGOS'!$AP622="Muy Baja",'MAPA DE RIESGOS'!$AR622="Catastrófico"),CONCATENATE("R",'MAPA DE RIESGOS'!$H622,"C",'MAPA DE RIESGOS'!$AF622),"")</f>
        <v/>
      </c>
      <c r="CS167" s="357" t="str">
        <f>IF(AND('MAPA DE RIESGOS'!$AP623="Muy Baja",'MAPA DE RIESGOS'!$AR623="Catastrófico"),CONCATENATE("R",'MAPA DE RIESGOS'!$B623,"C",'MAPA DE RIESGOS'!$AF623),"")</f>
        <v/>
      </c>
      <c r="CT167" s="357" t="str">
        <f>IF(AND('MAPA DE RIESGOS'!$AP624="Muy Baja",'MAPA DE RIESGOS'!$AR624="Catastrófico"),CONCATENATE("R",'MAPA DE RIESGOS'!$B624,"C",'MAPA DE RIESGOS'!$AF624),"")</f>
        <v/>
      </c>
      <c r="CU167" s="358" t="str">
        <f>IF(AND('MAPA DE RIESGOS'!$AP625="Muy Baja",'MAPA DE RIESGOS'!$AR625="Catastrófico"),CONCATENATE("R",'MAPA DE RIESGOS'!$B625,"C",'MAPA DE RIESGOS'!$AF625),"")</f>
        <v/>
      </c>
      <c r="CV167" s="67"/>
      <c r="CW167" s="386"/>
      <c r="CX167" s="386"/>
      <c r="CY167" s="386"/>
      <c r="CZ167" s="386"/>
      <c r="DA167" s="386"/>
      <c r="DB167" s="386"/>
    </row>
    <row r="168" spans="2:106" ht="32.5" customHeight="1">
      <c r="B168" s="893"/>
      <c r="C168" s="893"/>
      <c r="D168" s="894"/>
      <c r="E168" s="882"/>
      <c r="F168" s="883"/>
      <c r="G168" s="883"/>
      <c r="H168" s="883"/>
      <c r="I168" s="883"/>
      <c r="J168" s="376" t="str">
        <f>IF(AND('MAPA DE RIESGOS'!$AP626="Muy Baja",'MAPA DE RIESGOS'!$AR626="Leve"),CONCATENATE("R",'MAPA DE RIESGOS'!$H626,"C",'MAPA DE RIESGOS'!$AF626),"")</f>
        <v/>
      </c>
      <c r="K168" s="377" t="str">
        <f>IF(AND('MAPA DE RIESGOS'!$AP627="Muy Baja",'MAPA DE RIESGOS'!$AR627="Leve"),CONCATENATE("R",'MAPA DE RIESGOS'!$H627,"C",'MAPA DE RIESGOS'!$AF627),"")</f>
        <v/>
      </c>
      <c r="L168" s="377" t="str">
        <f>IF(AND('MAPA DE RIESGOS'!$AP628="Muy Baja",'MAPA DE RIESGOS'!$AR628="Leve"),CONCATENATE("R",'MAPA DE RIESGOS'!$H628,"C",'MAPA DE RIESGOS'!$AF628),"")</f>
        <v/>
      </c>
      <c r="M168" s="377" t="str">
        <f>IF(AND('MAPA DE RIESGOS'!$AP629="Muy Baja",'MAPA DE RIESGOS'!$AR629="Leve"),CONCATENATE("R",'MAPA DE RIESGOS'!$H629,"C",'MAPA DE RIESGOS'!$AF629),"")</f>
        <v/>
      </c>
      <c r="N168" s="377" t="str">
        <f>IF(AND('MAPA DE RIESGOS'!$AP630="Muy Baja",'MAPA DE RIESGOS'!$AR630="Leve"),CONCATENATE("R",'MAPA DE RIESGOS'!$H630,"C",'MAPA DE RIESGOS'!$AF630),"")</f>
        <v/>
      </c>
      <c r="O168" s="377" t="str">
        <f>IF(AND('MAPA DE RIESGOS'!$AP631="Muy Baja",'MAPA DE RIESGOS'!$AR631="Leve"),CONCATENATE("R",'MAPA DE RIESGOS'!$H631,"C",'MAPA DE RIESGOS'!$AF631),"")</f>
        <v/>
      </c>
      <c r="P168" s="377" t="str">
        <f>IF(AND('MAPA DE RIESGOS'!$AP632="Muy Baja",'MAPA DE RIESGOS'!$AR632="Leve"),CONCATENATE("R",'MAPA DE RIESGOS'!$H632,"C",'MAPA DE RIESGOS'!$AF632),"")</f>
        <v/>
      </c>
      <c r="Q168" s="377" t="str">
        <f>IF(AND('MAPA DE RIESGOS'!$AP633="Muy Baja",'MAPA DE RIESGOS'!$AR633="Leve"),CONCATENATE("R",'MAPA DE RIESGOS'!$H633,"C",'MAPA DE RIESGOS'!$AF633),"")</f>
        <v/>
      </c>
      <c r="R168" s="377" t="str">
        <f>IF(AND('MAPA DE RIESGOS'!$AP634="Muy Baja",'MAPA DE RIESGOS'!$AR634="Leve"),CONCATENATE("R",'MAPA DE RIESGOS'!$H634,"C",'MAPA DE RIESGOS'!$AF634),"")</f>
        <v/>
      </c>
      <c r="S168" s="377" t="str">
        <f>IF(AND('MAPA DE RIESGOS'!$AP635="Muy Baja",'MAPA DE RIESGOS'!$AR635="Leve"),CONCATENATE("R",'MAPA DE RIESGOS'!$H635,"C",'MAPA DE RIESGOS'!$AF635),"")</f>
        <v/>
      </c>
      <c r="T168" s="377" t="str">
        <f>IF(AND('MAPA DE RIESGOS'!$AP636="Muy Baja",'MAPA DE RIESGOS'!$AR636="Leve"),CONCATENATE("R",'MAPA DE RIESGOS'!$H636,"C",'MAPA DE RIESGOS'!$AF636),"")</f>
        <v/>
      </c>
      <c r="U168" s="377" t="str">
        <f>IF(AND('MAPA DE RIESGOS'!$AP637="Muy Baja",'MAPA DE RIESGOS'!$AR637="Leve"),CONCATENATE("R",'MAPA DE RIESGOS'!$H637,"C",'MAPA DE RIESGOS'!$AF637),"")</f>
        <v/>
      </c>
      <c r="V168" s="377" t="str">
        <f>IF(AND('MAPA DE RIESGOS'!$AP638="Muy Baja",'MAPA DE RIESGOS'!$AR638="Leve"),CONCATENATE("R",'MAPA DE RIESGOS'!$H638,"C",'MAPA DE RIESGOS'!$AF638),"")</f>
        <v/>
      </c>
      <c r="W168" s="377" t="str">
        <f>IF(AND('MAPA DE RIESGOS'!$AP639="Muy Baja",'MAPA DE RIESGOS'!$AR639="Leve"),CONCATENATE("R",'MAPA DE RIESGOS'!$H639,"C",'MAPA DE RIESGOS'!$AF639),"")</f>
        <v/>
      </c>
      <c r="X168" s="377" t="str">
        <f>IF(AND('MAPA DE RIESGOS'!$AP640="Muy Baja",'MAPA DE RIESGOS'!$AR640="Leve"),CONCATENATE("R",'MAPA DE RIESGOS'!$H640,"C",'MAPA DE RIESGOS'!$AF640),"")</f>
        <v/>
      </c>
      <c r="Y168" s="377" t="str">
        <f>IF(AND('MAPA DE RIESGOS'!$AP641="Muy Baja",'MAPA DE RIESGOS'!$AR641="Leve"),CONCATENATE("R",'MAPA DE RIESGOS'!$H641,"C",'MAPA DE RIESGOS'!$AF641),"")</f>
        <v/>
      </c>
      <c r="Z168" s="377" t="str">
        <f>IF(AND('MAPA DE RIESGOS'!$AP642="Muy Baja",'MAPA DE RIESGOS'!$AR642="Leve"),CONCATENATE("R",'MAPA DE RIESGOS'!$H642,"C",'MAPA DE RIESGOS'!$AF642),"")</f>
        <v/>
      </c>
      <c r="AA168" s="378" t="str">
        <f>IF(AND('MAPA DE RIESGOS'!$AP643="Muy Baja",'MAPA DE RIESGOS'!$AR643="Leve"),CONCATENATE("R",'MAPA DE RIESGOS'!$H643,"C",'MAPA DE RIESGOS'!$AF643),"")</f>
        <v/>
      </c>
      <c r="AB168" s="376" t="str">
        <f>IF(AND('MAPA DE RIESGOS'!$AP626="Muy Baja",'MAPA DE RIESGOS'!$AR626="Menor"),CONCATENATE("R",'MAPA DE RIESGOS'!$H626,"C",'MAPA DE RIESGOS'!$AF626),"")</f>
        <v/>
      </c>
      <c r="AC168" s="377" t="str">
        <f>IF(AND('MAPA DE RIESGOS'!$AP627="Muy Baja",'MAPA DE RIESGOS'!$AR627="Menor"),CONCATENATE("R",'MAPA DE RIESGOS'!$H627,"C",'MAPA DE RIESGOS'!$AF627),"")</f>
        <v/>
      </c>
      <c r="AD168" s="377" t="str">
        <f>IF(AND('MAPA DE RIESGOS'!$AP628="Muy Baja",'MAPA DE RIESGOS'!$AR628="Menor"),CONCATENATE("R",'MAPA DE RIESGOS'!$H628,"C",'MAPA DE RIESGOS'!$AF628),"")</f>
        <v/>
      </c>
      <c r="AE168" s="377" t="str">
        <f>IF(AND('MAPA DE RIESGOS'!$AP629="Muy Baja",'MAPA DE RIESGOS'!$AR629="Menor"),CONCATENATE("R",'MAPA DE RIESGOS'!$H629,"C",'MAPA DE RIESGOS'!$AF629),"")</f>
        <v/>
      </c>
      <c r="AF168" s="377" t="str">
        <f>IF(AND('MAPA DE RIESGOS'!$AP630="Muy Baja",'MAPA DE RIESGOS'!$AR630="Menor"),CONCATENATE("R",'MAPA DE RIESGOS'!$H630,"C",'MAPA DE RIESGOS'!$AF630),"")</f>
        <v/>
      </c>
      <c r="AG168" s="377" t="str">
        <f>IF(AND('MAPA DE RIESGOS'!$AP631="Muy Baja",'MAPA DE RIESGOS'!$AR631="Menor"),CONCATENATE("R",'MAPA DE RIESGOS'!$H631,"C",'MAPA DE RIESGOS'!$AF631),"")</f>
        <v/>
      </c>
      <c r="AH168" s="377" t="str">
        <f>IF(AND('MAPA DE RIESGOS'!$AP632="Muy Baja",'MAPA DE RIESGOS'!$AR632="Menor"),CONCATENATE("R",'MAPA DE RIESGOS'!$H632,"C",'MAPA DE RIESGOS'!$AF632),"")</f>
        <v/>
      </c>
      <c r="AI168" s="377" t="str">
        <f>IF(AND('MAPA DE RIESGOS'!$AP633="Muy Baja",'MAPA DE RIESGOS'!$AR633="Menor"),CONCATENATE("R",'MAPA DE RIESGOS'!$H633,"C",'MAPA DE RIESGOS'!$AF633),"")</f>
        <v/>
      </c>
      <c r="AJ168" s="377" t="str">
        <f>IF(AND('MAPA DE RIESGOS'!$AP634="Muy Baja",'MAPA DE RIESGOS'!$AR634="Menor"),CONCATENATE("R",'MAPA DE RIESGOS'!$H634,"C",'MAPA DE RIESGOS'!$AF634),"")</f>
        <v/>
      </c>
      <c r="AK168" s="377" t="str">
        <f>IF(AND('MAPA DE RIESGOS'!$AP635="Muy Baja",'MAPA DE RIESGOS'!$AR635="Menor"),CONCATENATE("R",'MAPA DE RIESGOS'!$H635,"C",'MAPA DE RIESGOS'!$AF635),"")</f>
        <v/>
      </c>
      <c r="AL168" s="377" t="str">
        <f>IF(AND('MAPA DE RIESGOS'!$AP636="Muy Baja",'MAPA DE RIESGOS'!$AR636="Menor"),CONCATENATE("R",'MAPA DE RIESGOS'!$H636,"C",'MAPA DE RIESGOS'!$AF636),"")</f>
        <v/>
      </c>
      <c r="AM168" s="377" t="str">
        <f>IF(AND('MAPA DE RIESGOS'!$AP637="Muy Baja",'MAPA DE RIESGOS'!$AR637="Menor"),CONCATENATE("R",'MAPA DE RIESGOS'!$H637,"C",'MAPA DE RIESGOS'!$AF637),"")</f>
        <v/>
      </c>
      <c r="AN168" s="377" t="str">
        <f>IF(AND('MAPA DE RIESGOS'!$AP638="Muy Baja",'MAPA DE RIESGOS'!$AR638="Menor"),CONCATENATE("R",'MAPA DE RIESGOS'!$H638,"C",'MAPA DE RIESGOS'!$AF638),"")</f>
        <v/>
      </c>
      <c r="AO168" s="377" t="str">
        <f>IF(AND('MAPA DE RIESGOS'!$AP639="Muy Baja",'MAPA DE RIESGOS'!$AR639="Menor"),CONCATENATE("R",'MAPA DE RIESGOS'!$H639,"C",'MAPA DE RIESGOS'!$AF639),"")</f>
        <v/>
      </c>
      <c r="AP168" s="377" t="str">
        <f>IF(AND('MAPA DE RIESGOS'!$AP640="Muy Baja",'MAPA DE RIESGOS'!$AR640="Menor"),CONCATENATE("R",'MAPA DE RIESGOS'!$H640,"C",'MAPA DE RIESGOS'!$AF640),"")</f>
        <v/>
      </c>
      <c r="AQ168" s="377" t="str">
        <f>IF(AND('MAPA DE RIESGOS'!$AP641="Muy Baja",'MAPA DE RIESGOS'!$AR641="Menor"),CONCATENATE("R",'MAPA DE RIESGOS'!$H641,"C",'MAPA DE RIESGOS'!$AF641),"")</f>
        <v/>
      </c>
      <c r="AR168" s="377" t="str">
        <f>IF(AND('MAPA DE RIESGOS'!$AP642="Muy Baja",'MAPA DE RIESGOS'!$AR642="Menor"),CONCATENATE("R",'MAPA DE RIESGOS'!$H642,"C",'MAPA DE RIESGOS'!$AF642),"")</f>
        <v/>
      </c>
      <c r="AS168" s="378" t="str">
        <f>IF(AND('MAPA DE RIESGOS'!$AP643="Muy Baja",'MAPA DE RIESGOS'!$AR643="Menor"),CONCATENATE("R",'MAPA DE RIESGOS'!$H643,"C",'MAPA DE RIESGOS'!$AF643),"")</f>
        <v/>
      </c>
      <c r="AT168" s="367" t="str">
        <f>IF(AND('MAPA DE RIESGOS'!$AP626="Muy Baja",'MAPA DE RIESGOS'!$AR626="Moderado"),CONCATENATE("R",'MAPA DE RIESGOS'!$H626,"C",'MAPA DE RIESGOS'!$AF626),"")</f>
        <v/>
      </c>
      <c r="AU168" s="368" t="str">
        <f>IF(AND('MAPA DE RIESGOS'!$AP627="Muy Baja",'MAPA DE RIESGOS'!$AR627="Moderado"),CONCATENATE("R",'MAPA DE RIESGOS'!$H627,"C",'MAPA DE RIESGOS'!$AF627),"")</f>
        <v/>
      </c>
      <c r="AV168" s="368" t="str">
        <f>IF(AND('MAPA DE RIESGOS'!$AP628="Muy Baja",'MAPA DE RIESGOS'!$AR628="Moderado"),CONCATENATE("R",'MAPA DE RIESGOS'!$H628,"C",'MAPA DE RIESGOS'!$AF628),"")</f>
        <v/>
      </c>
      <c r="AW168" s="368" t="str">
        <f>IF(AND('MAPA DE RIESGOS'!$AP629="Muy Baja",'MAPA DE RIESGOS'!$AR629="Moderado"),CONCATENATE("R",'MAPA DE RIESGOS'!$H629,"C",'MAPA DE RIESGOS'!$AF629),"")</f>
        <v/>
      </c>
      <c r="AX168" s="368" t="str">
        <f>IF(AND('MAPA DE RIESGOS'!$AP630="Muy Baja",'MAPA DE RIESGOS'!$AR630="Moderado"),CONCATENATE("R",'MAPA DE RIESGOS'!$H630,"C",'MAPA DE RIESGOS'!$AF630),"")</f>
        <v/>
      </c>
      <c r="AY168" s="368" t="str">
        <f>IF(AND('MAPA DE RIESGOS'!$AP631="Muy Baja",'MAPA DE RIESGOS'!$AR631="Moderado"),CONCATENATE("R",'MAPA DE RIESGOS'!$H631,"C",'MAPA DE RIESGOS'!$AF631),"")</f>
        <v/>
      </c>
      <c r="AZ168" s="368" t="str">
        <f>IF(AND('MAPA DE RIESGOS'!$AP632="Muy Baja",'MAPA DE RIESGOS'!$AR632="Moderado"),CONCATENATE("R",'MAPA DE RIESGOS'!$H632,"C",'MAPA DE RIESGOS'!$AF632),"")</f>
        <v/>
      </c>
      <c r="BA168" s="368" t="str">
        <f>IF(AND('MAPA DE RIESGOS'!$AP633="Muy Baja",'MAPA DE RIESGOS'!$AR633="Moderado"),CONCATENATE("R",'MAPA DE RIESGOS'!$H633,"C",'MAPA DE RIESGOS'!$AF633),"")</f>
        <v/>
      </c>
      <c r="BB168" s="368" t="str">
        <f>IF(AND('MAPA DE RIESGOS'!$AP634="Muy Baja",'MAPA DE RIESGOS'!$AR634="Moderado"),CONCATENATE("R",'MAPA DE RIESGOS'!$H634,"C",'MAPA DE RIESGOS'!$AF634),"")</f>
        <v/>
      </c>
      <c r="BC168" s="368" t="str">
        <f>IF(AND('MAPA DE RIESGOS'!$AP635="Muy Baja",'MAPA DE RIESGOS'!$AR635="Moderado"),CONCATENATE("R",'MAPA DE RIESGOS'!$H635,"C",'MAPA DE RIESGOS'!$AF635),"")</f>
        <v/>
      </c>
      <c r="BD168" s="368" t="str">
        <f>IF(AND('MAPA DE RIESGOS'!$AP636="Muy Baja",'MAPA DE RIESGOS'!$AR636="Moderado"),CONCATENATE("R",'MAPA DE RIESGOS'!$H636,"C",'MAPA DE RIESGOS'!$AF636),"")</f>
        <v/>
      </c>
      <c r="BE168" s="368" t="str">
        <f>IF(AND('MAPA DE RIESGOS'!$AP637="Muy Baja",'MAPA DE RIESGOS'!$AR637="Moderado"),CONCATENATE("R",'MAPA DE RIESGOS'!$H637,"C",'MAPA DE RIESGOS'!$AF637),"")</f>
        <v/>
      </c>
      <c r="BF168" s="368" t="str">
        <f>IF(AND('MAPA DE RIESGOS'!$AP638="Muy Baja",'MAPA DE RIESGOS'!$AR638="Moderado"),CONCATENATE("R",'MAPA DE RIESGOS'!$H638,"C",'MAPA DE RIESGOS'!$AF638),"")</f>
        <v/>
      </c>
      <c r="BG168" s="368" t="str">
        <f>IF(AND('MAPA DE RIESGOS'!$AP639="Muy Baja",'MAPA DE RIESGOS'!$AR639="Moderado"),CONCATENATE("R",'MAPA DE RIESGOS'!$H639,"C",'MAPA DE RIESGOS'!$AF639),"")</f>
        <v/>
      </c>
      <c r="BH168" s="368" t="str">
        <f>IF(AND('MAPA DE RIESGOS'!$AP640="Muy Baja",'MAPA DE RIESGOS'!$AR640="Moderado"),CONCATENATE("R",'MAPA DE RIESGOS'!$H640,"C",'MAPA DE RIESGOS'!$AF640),"")</f>
        <v/>
      </c>
      <c r="BI168" s="368" t="str">
        <f>IF(AND('MAPA DE RIESGOS'!$AP641="Muy Baja",'MAPA DE RIESGOS'!$AR641="Moderado"),CONCATENATE("R",'MAPA DE RIESGOS'!$H641,"C",'MAPA DE RIESGOS'!$AF641),"")</f>
        <v/>
      </c>
      <c r="BJ168" s="368" t="str">
        <f>IF(AND('MAPA DE RIESGOS'!$AP642="Muy Baja",'MAPA DE RIESGOS'!$AR642="Moderado"),CONCATENATE("R",'MAPA DE RIESGOS'!$H642,"C",'MAPA DE RIESGOS'!$AF642),"")</f>
        <v/>
      </c>
      <c r="BK168" s="369" t="str">
        <f>IF(AND('MAPA DE RIESGOS'!$AP643="Muy Baja",'MAPA DE RIESGOS'!$AR643="Moderado"),CONCATENATE("R",'MAPA DE RIESGOS'!$H643,"C",'MAPA DE RIESGOS'!$AF643),"")</f>
        <v/>
      </c>
      <c r="BL168" s="355" t="str">
        <f>IF(AND('MAPA DE RIESGOS'!$AP626="Muy Baja",'MAPA DE RIESGOS'!$AR626="Mayor"),CONCATENATE("R",'MAPA DE RIESGOS'!$H626,"C",'MAPA DE RIESGOS'!$AF626),"")</f>
        <v/>
      </c>
      <c r="BM168" s="355" t="str">
        <f>IF(AND('MAPA DE RIESGOS'!$AP627="Muy Baja",'MAPA DE RIESGOS'!$AR627="Mayor"),CONCATENATE("R",'MAPA DE RIESGOS'!$H627,"C",'MAPA DE RIESGOS'!$AF627),"")</f>
        <v/>
      </c>
      <c r="BN168" s="355" t="str">
        <f>IF(AND('MAPA DE RIESGOS'!$AP628="Muy Baja",'MAPA DE RIESGOS'!$AR628="Mayor"),CONCATENATE("R",'MAPA DE RIESGOS'!$H628,"C",'MAPA DE RIESGOS'!$AF628),"")</f>
        <v/>
      </c>
      <c r="BO168" s="355" t="str">
        <f>IF(AND('MAPA DE RIESGOS'!$AP629="Muy Baja",'MAPA DE RIESGOS'!$AR629="Mayor"),CONCATENATE("R",'MAPA DE RIESGOS'!$H629,"C",'MAPA DE RIESGOS'!$AF629),"")</f>
        <v/>
      </c>
      <c r="BP168" s="355" t="str">
        <f>IF(AND('MAPA DE RIESGOS'!$AP630="Muy Baja",'MAPA DE RIESGOS'!$AR630="Mayor"),CONCATENATE("R",'MAPA DE RIESGOS'!$H630,"C",'MAPA DE RIESGOS'!$AF630),"")</f>
        <v/>
      </c>
      <c r="BQ168" s="355" t="str">
        <f>IF(AND('MAPA DE RIESGOS'!$AP631="Muy Baja",'MAPA DE RIESGOS'!$AR631="Mayor"),CONCATENATE("R",'MAPA DE RIESGOS'!$H631,"C",'MAPA DE RIESGOS'!$AF631),"")</f>
        <v/>
      </c>
      <c r="BR168" s="355" t="str">
        <f>IF(AND('MAPA DE RIESGOS'!$AP632="Muy Baja",'MAPA DE RIESGOS'!$AR632="Mayor"),CONCATENATE("R",'MAPA DE RIESGOS'!$H632,"C",'MAPA DE RIESGOS'!$AF632),"")</f>
        <v/>
      </c>
      <c r="BS168" s="355" t="str">
        <f>IF(AND('MAPA DE RIESGOS'!$AP633="Muy Baja",'MAPA DE RIESGOS'!$AR633="Mayor"),CONCATENATE("R",'MAPA DE RIESGOS'!$H633,"C",'MAPA DE RIESGOS'!$AF633),"")</f>
        <v/>
      </c>
      <c r="BT168" s="355" t="str">
        <f>IF(AND('MAPA DE RIESGOS'!$AP634="Muy Baja",'MAPA DE RIESGOS'!$AR634="Mayor"),CONCATENATE("R",'MAPA DE RIESGOS'!$H634,"C",'MAPA DE RIESGOS'!$AF634),"")</f>
        <v/>
      </c>
      <c r="BU168" s="355" t="str">
        <f>IF(AND('MAPA DE RIESGOS'!$AP635="Muy Baja",'MAPA DE RIESGOS'!$AR635="Mayor"),CONCATENATE("R",'MAPA DE RIESGOS'!$H635,"C",'MAPA DE RIESGOS'!$AF635),"")</f>
        <v/>
      </c>
      <c r="BV168" s="355" t="str">
        <f>IF(AND('MAPA DE RIESGOS'!$AP636="Muy Baja",'MAPA DE RIESGOS'!$AR636="Mayor"),CONCATENATE("R",'MAPA DE RIESGOS'!$H636,"C",'MAPA DE RIESGOS'!$AF636),"")</f>
        <v/>
      </c>
      <c r="BW168" s="355" t="str">
        <f>IF(AND('MAPA DE RIESGOS'!$AP637="Muy Baja",'MAPA DE RIESGOS'!$AR637="Mayor"),CONCATENATE("R",'MAPA DE RIESGOS'!$H637,"C",'MAPA DE RIESGOS'!$AF637),"")</f>
        <v/>
      </c>
      <c r="BX168" s="355" t="str">
        <f>IF(AND('MAPA DE RIESGOS'!$AP638="Muy Baja",'MAPA DE RIESGOS'!$AR638="Mayor"),CONCATENATE("R",'MAPA DE RIESGOS'!$H638,"C",'MAPA DE RIESGOS'!$AF638),"")</f>
        <v/>
      </c>
      <c r="BY168" s="355" t="str">
        <f>IF(AND('MAPA DE RIESGOS'!$AP639="Muy Baja",'MAPA DE RIESGOS'!$AR639="Mayor"),CONCATENATE("R",'MAPA DE RIESGOS'!$H639,"C",'MAPA DE RIESGOS'!$AF639),"")</f>
        <v/>
      </c>
      <c r="BZ168" s="355" t="str">
        <f>IF(AND('MAPA DE RIESGOS'!$AP640="Muy Baja",'MAPA DE RIESGOS'!$AR640="Mayor"),CONCATENATE("R",'MAPA DE RIESGOS'!$H640,"C",'MAPA DE RIESGOS'!$AF640),"")</f>
        <v/>
      </c>
      <c r="CA168" s="355" t="str">
        <f>IF(AND('MAPA DE RIESGOS'!$AP641="Muy Baja",'MAPA DE RIESGOS'!$AR641="Mayor"),CONCATENATE("R",'MAPA DE RIESGOS'!$H641,"C",'MAPA DE RIESGOS'!$AF641),"")</f>
        <v/>
      </c>
      <c r="CB168" s="355" t="str">
        <f>IF(AND('MAPA DE RIESGOS'!$AP642="Muy Baja",'MAPA DE RIESGOS'!$AR642="Mayor"),CONCATENATE("R",'MAPA DE RIESGOS'!$H642,"C",'MAPA DE RIESGOS'!$AF642),"")</f>
        <v/>
      </c>
      <c r="CC168" s="356" t="str">
        <f>IF(AND('MAPA DE RIESGOS'!$AP643="Muy Baja",'MAPA DE RIESGOS'!$AR643="Mayor"),CONCATENATE("R",'MAPA DE RIESGOS'!$H643,"C",'MAPA DE RIESGOS'!$AF643),"")</f>
        <v/>
      </c>
      <c r="CD168" s="357" t="str">
        <f>IF(AND('MAPA DE RIESGOS'!$AP626="Muy Baja",'MAPA DE RIESGOS'!$AR626="Catastrófico"),CONCATENATE("R",'MAPA DE RIESGOS'!$H626,"C",'MAPA DE RIESGOS'!$AF626),"")</f>
        <v/>
      </c>
      <c r="CE168" s="357" t="str">
        <f>IF(AND('MAPA DE RIESGOS'!$AP627="Muy Baja",'MAPA DE RIESGOS'!$AR627="Catastrófico"),CONCATENATE("R",'MAPA DE RIESGOS'!$H627,"C",'MAPA DE RIESGOS'!$AF627),"")</f>
        <v/>
      </c>
      <c r="CF168" s="357" t="str">
        <f>IF(AND('MAPA DE RIESGOS'!$AP628="Muy Baja",'MAPA DE RIESGOS'!$AR628="Catastrófico"),CONCATENATE("R",'MAPA DE RIESGOS'!$H628,"C",'MAPA DE RIESGOS'!$AF628),"")</f>
        <v/>
      </c>
      <c r="CG168" s="357" t="str">
        <f>IF(AND('MAPA DE RIESGOS'!$AP629="Muy Baja",'MAPA DE RIESGOS'!$AR629="Catastrófico"),CONCATENATE("R",'MAPA DE RIESGOS'!$H629,"C",'MAPA DE RIESGOS'!$AF629),"")</f>
        <v/>
      </c>
      <c r="CH168" s="357" t="str">
        <f>IF(AND('MAPA DE RIESGOS'!$AP630="Muy Baja",'MAPA DE RIESGOS'!$AR630="Catastrófico"),CONCATENATE("R",'MAPA DE RIESGOS'!$H630,"C",'MAPA DE RIESGOS'!$AF630),"")</f>
        <v/>
      </c>
      <c r="CI168" s="357" t="str">
        <f>IF(AND('MAPA DE RIESGOS'!$AP631="Muy Baja",'MAPA DE RIESGOS'!$AR631="Catastrófico"),CONCATENATE("R",'MAPA DE RIESGOS'!$H631,"C",'MAPA DE RIESGOS'!$AF631),"")</f>
        <v/>
      </c>
      <c r="CJ168" s="357" t="str">
        <f>IF(AND('MAPA DE RIESGOS'!$AP632="Muy Baja",'MAPA DE RIESGOS'!$AR632="Catastrófico"),CONCATENATE("R",'MAPA DE RIESGOS'!$H632,"C",'MAPA DE RIESGOS'!$AF632),"")</f>
        <v/>
      </c>
      <c r="CK168" s="357" t="str">
        <f>IF(AND('MAPA DE RIESGOS'!$AP633="Muy Baja",'MAPA DE RIESGOS'!$AR633="Catastrófico"),CONCATENATE("R",'MAPA DE RIESGOS'!$H633,"C",'MAPA DE RIESGOS'!$AF633),"")</f>
        <v/>
      </c>
      <c r="CL168" s="357" t="str">
        <f>IF(AND('MAPA DE RIESGOS'!$AP634="Muy Baja",'MAPA DE RIESGOS'!$AR634="Catastrófico"),CONCATENATE("R",'MAPA DE RIESGOS'!$H634,"C",'MAPA DE RIESGOS'!$AF634),"")</f>
        <v/>
      </c>
      <c r="CM168" s="357" t="str">
        <f>IF(AND('MAPA DE RIESGOS'!$AP635="Muy Baja",'MAPA DE RIESGOS'!$AR635="Catastrófico"),CONCATENATE("R",'MAPA DE RIESGOS'!$H635,"C",'MAPA DE RIESGOS'!$AF635),"")</f>
        <v/>
      </c>
      <c r="CN168" s="357" t="str">
        <f>IF(AND('MAPA DE RIESGOS'!$AP636="Muy Baja",'MAPA DE RIESGOS'!$AR636="Catastrófico"),CONCATENATE("R",'MAPA DE RIESGOS'!$H636,"C",'MAPA DE RIESGOS'!$AF636),"")</f>
        <v/>
      </c>
      <c r="CO168" s="357" t="str">
        <f>IF(AND('MAPA DE RIESGOS'!$AP637="Muy Baja",'MAPA DE RIESGOS'!$AR637="Catastrófico"),CONCATENATE("R",'MAPA DE RIESGOS'!$H637,"C",'MAPA DE RIESGOS'!$AF637),"")</f>
        <v/>
      </c>
      <c r="CP168" s="357" t="str">
        <f>IF(AND('MAPA DE RIESGOS'!$AP638="Muy Baja",'MAPA DE RIESGOS'!$AR638="Catastrófico"),CONCATENATE("R",'MAPA DE RIESGOS'!$H638,"C",'MAPA DE RIESGOS'!$AF638),"")</f>
        <v/>
      </c>
      <c r="CQ168" s="357" t="str">
        <f>IF(AND('MAPA DE RIESGOS'!$AP639="Muy Baja",'MAPA DE RIESGOS'!$AR639="Catastrófico"),CONCATENATE("R",'MAPA DE RIESGOS'!$H639,"C",'MAPA DE RIESGOS'!$AF639),"")</f>
        <v/>
      </c>
      <c r="CR168" s="357" t="str">
        <f>IF(AND('MAPA DE RIESGOS'!$AP640="Muy Baja",'MAPA DE RIESGOS'!$AR640="Catastrófico"),CONCATENATE("R",'MAPA DE RIESGOS'!$H640,"C",'MAPA DE RIESGOS'!$AF640),"")</f>
        <v/>
      </c>
      <c r="CS168" s="357" t="str">
        <f>IF(AND('MAPA DE RIESGOS'!$AP641="Muy Baja",'MAPA DE RIESGOS'!$AR641="Catastrófico"),CONCATENATE("R",'MAPA DE RIESGOS'!$H641,"C",'MAPA DE RIESGOS'!$AF641),"")</f>
        <v/>
      </c>
      <c r="CT168" s="357" t="str">
        <f>IF(AND('MAPA DE RIESGOS'!$AP642="Muy Baja",'MAPA DE RIESGOS'!$AR642="Catastrófico"),CONCATENATE("R",'MAPA DE RIESGOS'!$H642,"C",'MAPA DE RIESGOS'!$AF642),"")</f>
        <v/>
      </c>
      <c r="CU168" s="358" t="str">
        <f>IF(AND('MAPA DE RIESGOS'!$AP643="Muy Baja",'MAPA DE RIESGOS'!$AR643="Catastrófico"),CONCATENATE("R",'MAPA DE RIESGOS'!$H643,"C",'MAPA DE RIESGOS'!$AF643),"")</f>
        <v/>
      </c>
      <c r="CV168" s="67"/>
      <c r="CW168" s="386"/>
      <c r="CX168" s="386"/>
      <c r="CY168" s="386"/>
      <c r="CZ168" s="386"/>
      <c r="DA168" s="386"/>
      <c r="DB168" s="386"/>
    </row>
    <row r="169" spans="2:106" ht="32.5" customHeight="1">
      <c r="B169" s="893"/>
      <c r="C169" s="893"/>
      <c r="D169" s="894"/>
      <c r="E169" s="882"/>
      <c r="F169" s="883"/>
      <c r="G169" s="883"/>
      <c r="H169" s="883"/>
      <c r="I169" s="883"/>
      <c r="J169" s="376" t="str">
        <f>IF(AND('MAPA DE RIESGOS'!$AP644="Muy Baja",'MAPA DE RIESGOS'!$AR644="Leve"),CONCATENATE("R",'MAPA DE RIESGOS'!$H644,"C",'MAPA DE RIESGOS'!$AF644),"")</f>
        <v/>
      </c>
      <c r="K169" s="377" t="str">
        <f>IF(AND('MAPA DE RIESGOS'!$AP645="Muy Baja",'MAPA DE RIESGOS'!$AR645="Leve"),CONCATENATE("R",'MAPA DE RIESGOS'!$H645,"C",'MAPA DE RIESGOS'!$AF645),"")</f>
        <v/>
      </c>
      <c r="L169" s="377" t="str">
        <f>IF(AND('MAPA DE RIESGOS'!$AP646="Muy Baja",'MAPA DE RIESGOS'!$AR646="Leve"),CONCATENATE("R",'MAPA DE RIESGOS'!$H646,"C",'MAPA DE RIESGOS'!$AF646),"")</f>
        <v/>
      </c>
      <c r="M169" s="377" t="str">
        <f>IF(AND('MAPA DE RIESGOS'!$AP647="Muy Baja",'MAPA DE RIESGOS'!$AR647="Leve"),CONCATENATE("R",'MAPA DE RIESGOS'!$H647,"C",'MAPA DE RIESGOS'!$AF647),"")</f>
        <v/>
      </c>
      <c r="N169" s="377" t="str">
        <f>IF(AND('MAPA DE RIESGOS'!$AP648="Muy Baja",'MAPA DE RIESGOS'!$AR648="Leve"),CONCATENATE("R",'MAPA DE RIESGOS'!$H648,"C",'MAPA DE RIESGOS'!$AF648),"")</f>
        <v/>
      </c>
      <c r="O169" s="377" t="str">
        <f>IF(AND('MAPA DE RIESGOS'!$AP649="Muy Baja",'MAPA DE RIESGOS'!$AR649="Leve"),CONCATENATE("R",'MAPA DE RIESGOS'!$H649,"C",'MAPA DE RIESGOS'!$AF649),"")</f>
        <v/>
      </c>
      <c r="P169" s="377" t="str">
        <f>IF(AND('MAPA DE RIESGOS'!$AP650="Muy Baja",'MAPA DE RIESGOS'!$AR650="Leve"),CONCATENATE("R",'MAPA DE RIESGOS'!$H650,"C",'MAPA DE RIESGOS'!$AF650),"")</f>
        <v/>
      </c>
      <c r="Q169" s="377" t="str">
        <f>IF(AND('MAPA DE RIESGOS'!$AP651="Muy Baja",'MAPA DE RIESGOS'!$AR651="Leve"),CONCATENATE("R",'MAPA DE RIESGOS'!$H651,"C",'MAPA DE RIESGOS'!$AF651),"")</f>
        <v/>
      </c>
      <c r="R169" s="377" t="str">
        <f>IF(AND('MAPA DE RIESGOS'!$AP652="Muy Baja",'MAPA DE RIESGOS'!$AR652="Leve"),CONCATENATE("R",'MAPA DE RIESGOS'!$H652,"C",'MAPA DE RIESGOS'!$AF652),"")</f>
        <v/>
      </c>
      <c r="S169" s="377" t="str">
        <f>IF(AND('MAPA DE RIESGOS'!$AP653="Muy Baja",'MAPA DE RIESGOS'!$AR653="Leve"),CONCATENATE("R",'MAPA DE RIESGOS'!$H653,"C",'MAPA DE RIESGOS'!$AF653),"")</f>
        <v/>
      </c>
      <c r="T169" s="377" t="str">
        <f>IF(AND('MAPA DE RIESGOS'!$AP654="Muy Baja",'MAPA DE RIESGOS'!$AR654="Leve"),CONCATENATE("R",'MAPA DE RIESGOS'!$H654,"C",'MAPA DE RIESGOS'!$AF654),"")</f>
        <v/>
      </c>
      <c r="U169" s="377" t="str">
        <f>IF(AND('MAPA DE RIESGOS'!$AP655="Muy Baja",'MAPA DE RIESGOS'!$AR655="Leve"),CONCATENATE("R",'MAPA DE RIESGOS'!$H655,"C",'MAPA DE RIESGOS'!$AF655),"")</f>
        <v/>
      </c>
      <c r="V169" s="377" t="str">
        <f>IF(AND('MAPA DE RIESGOS'!$AP656="Muy Baja",'MAPA DE RIESGOS'!$AR656="Leve"),CONCATENATE("R",'MAPA DE RIESGOS'!$H656,"C",'MAPA DE RIESGOS'!$AF656),"")</f>
        <v/>
      </c>
      <c r="W169" s="377" t="str">
        <f>IF(AND('MAPA DE RIESGOS'!$AP657="Muy Baja",'MAPA DE RIESGOS'!$AR657="Leve"),CONCATENATE("R",'MAPA DE RIESGOS'!$H657,"C",'MAPA DE RIESGOS'!$AF657),"")</f>
        <v/>
      </c>
      <c r="X169" s="377" t="str">
        <f>IF(AND('MAPA DE RIESGOS'!$AP658="Muy Baja",'MAPA DE RIESGOS'!$AR658="Leve"),CONCATENATE("R",'MAPA DE RIESGOS'!$H658,"C",'MAPA DE RIESGOS'!$AF658),"")</f>
        <v/>
      </c>
      <c r="Y169" s="377" t="str">
        <f>IF(AND('MAPA DE RIESGOS'!$AP659="Muy Baja",'MAPA DE RIESGOS'!$AR659="Leve"),CONCATENATE("R",'MAPA DE RIESGOS'!$H659,"C",'MAPA DE RIESGOS'!$AF659),"")</f>
        <v/>
      </c>
      <c r="Z169" s="377" t="str">
        <f>IF(AND('MAPA DE RIESGOS'!$AP660="Muy Baja",'MAPA DE RIESGOS'!$AR660="Leve"),CONCATENATE("R",'MAPA DE RIESGOS'!$H660,"C",'MAPA DE RIESGOS'!$AF660),"")</f>
        <v/>
      </c>
      <c r="AA169" s="378" t="str">
        <f>IF(AND('MAPA DE RIESGOS'!$AP661="Muy Baja",'MAPA DE RIESGOS'!$AR661="Leve"),CONCATENATE("R",'MAPA DE RIESGOS'!$H661,"C",'MAPA DE RIESGOS'!$AF661),"")</f>
        <v/>
      </c>
      <c r="AB169" s="376" t="str">
        <f>IF(AND('MAPA DE RIESGOS'!$AP644="Muy Baja",'MAPA DE RIESGOS'!$AR644="Menor"),CONCATENATE("R",'MAPA DE RIESGOS'!$H644,"C",'MAPA DE RIESGOS'!$AF644),"")</f>
        <v/>
      </c>
      <c r="AC169" s="377" t="str">
        <f>IF(AND('MAPA DE RIESGOS'!$AP645="Muy Baja",'MAPA DE RIESGOS'!$AR645="Menor"),CONCATENATE("R",'MAPA DE RIESGOS'!$H645,"C",'MAPA DE RIESGOS'!$AF645),"")</f>
        <v/>
      </c>
      <c r="AD169" s="377" t="str">
        <f>IF(AND('MAPA DE RIESGOS'!$AP646="Muy Baja",'MAPA DE RIESGOS'!$AR646="Menor"),CONCATENATE("R",'MAPA DE RIESGOS'!$H646,"C",'MAPA DE RIESGOS'!$AF646),"")</f>
        <v/>
      </c>
      <c r="AE169" s="377" t="str">
        <f>IF(AND('MAPA DE RIESGOS'!$AP647="Muy Baja",'MAPA DE RIESGOS'!$AR647="Menor"),CONCATENATE("R",'MAPA DE RIESGOS'!$H647,"C",'MAPA DE RIESGOS'!$AF647),"")</f>
        <v/>
      </c>
      <c r="AF169" s="377" t="str">
        <f>IF(AND('MAPA DE RIESGOS'!$AP648="Muy Baja",'MAPA DE RIESGOS'!$AR648="Menor"),CONCATENATE("R",'MAPA DE RIESGOS'!$H648,"C",'MAPA DE RIESGOS'!$AF648),"")</f>
        <v/>
      </c>
      <c r="AG169" s="377" t="str">
        <f>IF(AND('MAPA DE RIESGOS'!$AP649="Muy Baja",'MAPA DE RIESGOS'!$AR649="Menor"),CONCATENATE("R",'MAPA DE RIESGOS'!$H649,"C",'MAPA DE RIESGOS'!$AF649),"")</f>
        <v/>
      </c>
      <c r="AH169" s="377" t="str">
        <f>IF(AND('MAPA DE RIESGOS'!$AP650="Muy Baja",'MAPA DE RIESGOS'!$AR650="Menor"),CONCATENATE("R",'MAPA DE RIESGOS'!$H650,"C",'MAPA DE RIESGOS'!$AF650),"")</f>
        <v/>
      </c>
      <c r="AI169" s="377" t="str">
        <f>IF(AND('MAPA DE RIESGOS'!$AP651="Muy Baja",'MAPA DE RIESGOS'!$AR651="Menor"),CONCATENATE("R",'MAPA DE RIESGOS'!$H651,"C",'MAPA DE RIESGOS'!$AF651),"")</f>
        <v/>
      </c>
      <c r="AJ169" s="377" t="str">
        <f>IF(AND('MAPA DE RIESGOS'!$AP652="Muy Baja",'MAPA DE RIESGOS'!$AR652="Menor"),CONCATENATE("R",'MAPA DE RIESGOS'!$H652,"C",'MAPA DE RIESGOS'!$AF652),"")</f>
        <v/>
      </c>
      <c r="AK169" s="377" t="str">
        <f>IF(AND('MAPA DE RIESGOS'!$AP653="Muy Baja",'MAPA DE RIESGOS'!$AR653="Menor"),CONCATENATE("R",'MAPA DE RIESGOS'!$H653,"C",'MAPA DE RIESGOS'!$AF653),"")</f>
        <v/>
      </c>
      <c r="AL169" s="377" t="str">
        <f>IF(AND('MAPA DE RIESGOS'!$AP654="Muy Baja",'MAPA DE RIESGOS'!$AR654="Menor"),CONCATENATE("R",'MAPA DE RIESGOS'!$H654,"C",'MAPA DE RIESGOS'!$AF654),"")</f>
        <v/>
      </c>
      <c r="AM169" s="377" t="str">
        <f>IF(AND('MAPA DE RIESGOS'!$AP655="Muy Baja",'MAPA DE RIESGOS'!$AR655="Menor"),CONCATENATE("R",'MAPA DE RIESGOS'!$H655,"C",'MAPA DE RIESGOS'!$AF655),"")</f>
        <v/>
      </c>
      <c r="AN169" s="377" t="str">
        <f>IF(AND('MAPA DE RIESGOS'!$AP656="Muy Baja",'MAPA DE RIESGOS'!$AR656="Menor"),CONCATENATE("R",'MAPA DE RIESGOS'!$H656,"C",'MAPA DE RIESGOS'!$AF656),"")</f>
        <v/>
      </c>
      <c r="AO169" s="377" t="str">
        <f>IF(AND('MAPA DE RIESGOS'!$AP657="Muy Baja",'MAPA DE RIESGOS'!$AR657="Menor"),CONCATENATE("R",'MAPA DE RIESGOS'!$H657,"C",'MAPA DE RIESGOS'!$AF657),"")</f>
        <v/>
      </c>
      <c r="AP169" s="377" t="str">
        <f>IF(AND('MAPA DE RIESGOS'!$AP658="Muy Baja",'MAPA DE RIESGOS'!$AR658="Menor"),CONCATENATE("R",'MAPA DE RIESGOS'!$H658,"C",'MAPA DE RIESGOS'!$AF658),"")</f>
        <v/>
      </c>
      <c r="AQ169" s="377" t="str">
        <f>IF(AND('MAPA DE RIESGOS'!$AP659="Muy Baja",'MAPA DE RIESGOS'!$AR659="Menor"),CONCATENATE("R",'MAPA DE RIESGOS'!$H659,"C",'MAPA DE RIESGOS'!$AF659),"")</f>
        <v/>
      </c>
      <c r="AR169" s="377" t="str">
        <f>IF(AND('MAPA DE RIESGOS'!$AP660="Muy Baja",'MAPA DE RIESGOS'!$AR660="Menor"),CONCATENATE("R",'MAPA DE RIESGOS'!$H660,"C",'MAPA DE RIESGOS'!$AF660),"")</f>
        <v/>
      </c>
      <c r="AS169" s="378" t="str">
        <f>IF(AND('MAPA DE RIESGOS'!$AP661="Muy Baja",'MAPA DE RIESGOS'!$AR661="Menor"),CONCATENATE("R",'MAPA DE RIESGOS'!$H661,"C",'MAPA DE RIESGOS'!$AF661),"")</f>
        <v/>
      </c>
      <c r="AT169" s="367" t="str">
        <f>IF(AND('MAPA DE RIESGOS'!$AP644="Muy Baja",'MAPA DE RIESGOS'!$AR644="Moderado"),CONCATENATE("R",'MAPA DE RIESGOS'!$H644,"C",'MAPA DE RIESGOS'!$AF644),"")</f>
        <v/>
      </c>
      <c r="AU169" s="368" t="str">
        <f>IF(AND('MAPA DE RIESGOS'!$AP645="Muy Baja",'MAPA DE RIESGOS'!$AR645="Moderado"),CONCATENATE("R",'MAPA DE RIESGOS'!$H645,"C",'MAPA DE RIESGOS'!$AF645),"")</f>
        <v/>
      </c>
      <c r="AV169" s="368" t="str">
        <f>IF(AND('MAPA DE RIESGOS'!$AP646="Muy Baja",'MAPA DE RIESGOS'!$AR646="Moderado"),CONCATENATE("R",'MAPA DE RIESGOS'!$H646,"C",'MAPA DE RIESGOS'!$AF646),"")</f>
        <v/>
      </c>
      <c r="AW169" s="368" t="str">
        <f>IF(AND('MAPA DE RIESGOS'!$AP647="Muy Baja",'MAPA DE RIESGOS'!$AR647="Moderado"),CONCATENATE("R",'MAPA DE RIESGOS'!$H647,"C",'MAPA DE RIESGOS'!$AF647),"")</f>
        <v/>
      </c>
      <c r="AX169" s="368" t="str">
        <f>IF(AND('MAPA DE RIESGOS'!$AP648="Muy Baja",'MAPA DE RIESGOS'!$AR648="Moderado"),CONCATENATE("R",'MAPA DE RIESGOS'!$H648,"C",'MAPA DE RIESGOS'!$AF648),"")</f>
        <v/>
      </c>
      <c r="AY169" s="368" t="str">
        <f>IF(AND('MAPA DE RIESGOS'!$AP649="Muy Baja",'MAPA DE RIESGOS'!$AR649="Moderado"),CONCATENATE("R",'MAPA DE RIESGOS'!$H649,"C",'MAPA DE RIESGOS'!$AF649),"")</f>
        <v/>
      </c>
      <c r="AZ169" s="368" t="str">
        <f>IF(AND('MAPA DE RIESGOS'!$AP650="Muy Baja",'MAPA DE RIESGOS'!$AR650="Moderado"),CONCATENATE("R",'MAPA DE RIESGOS'!$H650,"C",'MAPA DE RIESGOS'!$AF650),"")</f>
        <v/>
      </c>
      <c r="BA169" s="368" t="str">
        <f>IF(AND('MAPA DE RIESGOS'!$AP651="Muy Baja",'MAPA DE RIESGOS'!$AR651="Moderado"),CONCATENATE("R",'MAPA DE RIESGOS'!$H651,"C",'MAPA DE RIESGOS'!$AF651),"")</f>
        <v/>
      </c>
      <c r="BB169" s="368" t="str">
        <f>IF(AND('MAPA DE RIESGOS'!$AP652="Muy Baja",'MAPA DE RIESGOS'!$AR652="Moderado"),CONCATENATE("R",'MAPA DE RIESGOS'!$H652,"C",'MAPA DE RIESGOS'!$AF652),"")</f>
        <v/>
      </c>
      <c r="BC169" s="368" t="str">
        <f>IF(AND('MAPA DE RIESGOS'!$AP653="Muy Baja",'MAPA DE RIESGOS'!$AR653="Moderado"),CONCATENATE("R",'MAPA DE RIESGOS'!$H653,"C",'MAPA DE RIESGOS'!$AF653),"")</f>
        <v/>
      </c>
      <c r="BD169" s="368" t="str">
        <f>IF(AND('MAPA DE RIESGOS'!$AP654="Muy Baja",'MAPA DE RIESGOS'!$AR654="Moderado"),CONCATENATE("R",'MAPA DE RIESGOS'!$H654,"C",'MAPA DE RIESGOS'!$AF654),"")</f>
        <v/>
      </c>
      <c r="BE169" s="368" t="str">
        <f>IF(AND('MAPA DE RIESGOS'!$AP655="Muy Baja",'MAPA DE RIESGOS'!$AR655="Moderado"),CONCATENATE("R",'MAPA DE RIESGOS'!$H655,"C",'MAPA DE RIESGOS'!$AF655),"")</f>
        <v/>
      </c>
      <c r="BF169" s="368" t="str">
        <f>IF(AND('MAPA DE RIESGOS'!$AP656="Muy Baja",'MAPA DE RIESGOS'!$AR656="Moderado"),CONCATENATE("R",'MAPA DE RIESGOS'!$H656,"C",'MAPA DE RIESGOS'!$AF656),"")</f>
        <v/>
      </c>
      <c r="BG169" s="368" t="str">
        <f>IF(AND('MAPA DE RIESGOS'!$AP657="Muy Baja",'MAPA DE RIESGOS'!$AR657="Moderado"),CONCATENATE("R",'MAPA DE RIESGOS'!$H657,"C",'MAPA DE RIESGOS'!$AF657),"")</f>
        <v/>
      </c>
      <c r="BH169" s="368" t="str">
        <f>IF(AND('MAPA DE RIESGOS'!$AP658="Muy Baja",'MAPA DE RIESGOS'!$AR658="Moderado"),CONCATENATE("R",'MAPA DE RIESGOS'!$H658,"C",'MAPA DE RIESGOS'!$AF658),"")</f>
        <v/>
      </c>
      <c r="BI169" s="368" t="str">
        <f>IF(AND('MAPA DE RIESGOS'!$AP659="Muy Baja",'MAPA DE RIESGOS'!$AR659="Moderado"),CONCATENATE("R",'MAPA DE RIESGOS'!$H659,"C",'MAPA DE RIESGOS'!$AF659),"")</f>
        <v/>
      </c>
      <c r="BJ169" s="368" t="str">
        <f>IF(AND('MAPA DE RIESGOS'!$AP660="Muy Baja",'MAPA DE RIESGOS'!$AR660="Moderado"),CONCATENATE("R",'MAPA DE RIESGOS'!$H660,"C",'MAPA DE RIESGOS'!$AF660),"")</f>
        <v/>
      </c>
      <c r="BK169" s="369" t="str">
        <f>IF(AND('MAPA DE RIESGOS'!$AP661="Muy Baja",'MAPA DE RIESGOS'!$AR661="Moderado"),CONCATENATE("R",'MAPA DE RIESGOS'!$H661,"C",'MAPA DE RIESGOS'!$AF661),"")</f>
        <v/>
      </c>
      <c r="BL169" s="355" t="str">
        <f>IF(AND('MAPA DE RIESGOS'!$AP644="Muy Baja",'MAPA DE RIESGOS'!$AR644="Mayor"),CONCATENATE("R",'MAPA DE RIESGOS'!$H644,"C",'MAPA DE RIESGOS'!$AF644),"")</f>
        <v/>
      </c>
      <c r="BM169" s="355" t="str">
        <f>IF(AND('MAPA DE RIESGOS'!$AP645="Muy Baja",'MAPA DE RIESGOS'!$AR645="Mayor"),CONCATENATE("R",'MAPA DE RIESGOS'!$H645,"C",'MAPA DE RIESGOS'!$AF645),"")</f>
        <v/>
      </c>
      <c r="BN169" s="355" t="str">
        <f>IF(AND('MAPA DE RIESGOS'!$AP646="Muy Baja",'MAPA DE RIESGOS'!$AR646="Mayor"),CONCATENATE("R",'MAPA DE RIESGOS'!$H646,"C",'MAPA DE RIESGOS'!$AF646),"")</f>
        <v/>
      </c>
      <c r="BO169" s="355" t="str">
        <f>IF(AND('MAPA DE RIESGOS'!$AP647="Muy Baja",'MAPA DE RIESGOS'!$AR647="Mayor"),CONCATENATE("R",'MAPA DE RIESGOS'!$H647,"C",'MAPA DE RIESGOS'!$AF647),"")</f>
        <v/>
      </c>
      <c r="BP169" s="355" t="str">
        <f>IF(AND('MAPA DE RIESGOS'!$AP648="Muy Baja",'MAPA DE RIESGOS'!$AR648="Mayor"),CONCATENATE("R",'MAPA DE RIESGOS'!$H648,"C",'MAPA DE RIESGOS'!$AF648),"")</f>
        <v/>
      </c>
      <c r="BQ169" s="355" t="str">
        <f>IF(AND('MAPA DE RIESGOS'!$AP649="Muy Baja",'MAPA DE RIESGOS'!$AR649="Mayor"),CONCATENATE("R",'MAPA DE RIESGOS'!$H649,"C",'MAPA DE RIESGOS'!$AF649),"")</f>
        <v/>
      </c>
      <c r="BR169" s="355" t="str">
        <f>IF(AND('MAPA DE RIESGOS'!$AP650="Muy Baja",'MAPA DE RIESGOS'!$AR650="Mayor"),CONCATENATE("R",'MAPA DE RIESGOS'!$H650,"C",'MAPA DE RIESGOS'!$AF650),"")</f>
        <v/>
      </c>
      <c r="BS169" s="355" t="str">
        <f>IF(AND('MAPA DE RIESGOS'!$AP651="Muy Baja",'MAPA DE RIESGOS'!$AR651="Mayor"),CONCATENATE("R",'MAPA DE RIESGOS'!$H651,"C",'MAPA DE RIESGOS'!$AF651),"")</f>
        <v/>
      </c>
      <c r="BT169" s="355" t="str">
        <f>IF(AND('MAPA DE RIESGOS'!$AP652="Muy Baja",'MAPA DE RIESGOS'!$AR652="Mayor"),CONCATENATE("R",'MAPA DE RIESGOS'!$H652,"C",'MAPA DE RIESGOS'!$AF652),"")</f>
        <v/>
      </c>
      <c r="BU169" s="355" t="str">
        <f>IF(AND('MAPA DE RIESGOS'!$AP653="Muy Baja",'MAPA DE RIESGOS'!$AR653="Mayor"),CONCATENATE("R",'MAPA DE RIESGOS'!$H653,"C",'MAPA DE RIESGOS'!$AF653),"")</f>
        <v/>
      </c>
      <c r="BV169" s="355" t="str">
        <f>IF(AND('MAPA DE RIESGOS'!$AP654="Muy Baja",'MAPA DE RIESGOS'!$AR654="Mayor"),CONCATENATE("R",'MAPA DE RIESGOS'!$H654,"C",'MAPA DE RIESGOS'!$AF654),"")</f>
        <v/>
      </c>
      <c r="BW169" s="355" t="str">
        <f>IF(AND('MAPA DE RIESGOS'!$AP655="Muy Baja",'MAPA DE RIESGOS'!$AR655="Mayor"),CONCATENATE("R",'MAPA DE RIESGOS'!$H655,"C",'MAPA DE RIESGOS'!$AF655),"")</f>
        <v/>
      </c>
      <c r="BX169" s="355" t="str">
        <f>IF(AND('MAPA DE RIESGOS'!$AP656="Muy Baja",'MAPA DE RIESGOS'!$AR656="Mayor"),CONCATENATE("R",'MAPA DE RIESGOS'!$H656,"C",'MAPA DE RIESGOS'!$AF656),"")</f>
        <v/>
      </c>
      <c r="BY169" s="355" t="str">
        <f>IF(AND('MAPA DE RIESGOS'!$AP657="Muy Baja",'MAPA DE RIESGOS'!$AR657="Mayor"),CONCATENATE("R",'MAPA DE RIESGOS'!$H657,"C",'MAPA DE RIESGOS'!$AF657),"")</f>
        <v/>
      </c>
      <c r="BZ169" s="355" t="str">
        <f>IF(AND('MAPA DE RIESGOS'!$AP658="Muy Baja",'MAPA DE RIESGOS'!$AR658="Mayor"),CONCATENATE("R",'MAPA DE RIESGOS'!$H658,"C",'MAPA DE RIESGOS'!$AF658),"")</f>
        <v/>
      </c>
      <c r="CA169" s="355" t="str">
        <f>IF(AND('MAPA DE RIESGOS'!$AP659="Muy Baja",'MAPA DE RIESGOS'!$AR659="Mayor"),CONCATENATE("R",'MAPA DE RIESGOS'!$H659,"C",'MAPA DE RIESGOS'!$AF659),"")</f>
        <v/>
      </c>
      <c r="CB169" s="355" t="str">
        <f>IF(AND('MAPA DE RIESGOS'!$AP660="Muy Baja",'MAPA DE RIESGOS'!$AR660="Mayor"),CONCATENATE("R",'MAPA DE RIESGOS'!$H660,"C",'MAPA DE RIESGOS'!$AF660),"")</f>
        <v/>
      </c>
      <c r="CC169" s="356" t="str">
        <f>IF(AND('MAPA DE RIESGOS'!$AP661="Muy Baja",'MAPA DE RIESGOS'!$AR661="Mayor"),CONCATENATE("R",'MAPA DE RIESGOS'!$H661,"C",'MAPA DE RIESGOS'!$AF661),"")</f>
        <v/>
      </c>
      <c r="CD169" s="357" t="str">
        <f>IF(AND('MAPA DE RIESGOS'!$AP644="Muy Baja",'MAPA DE RIESGOS'!$AR644="Catastrófico"),CONCATENATE("R",'MAPA DE RIESGOS'!$H644,"C",'MAPA DE RIESGOS'!$AF644),"")</f>
        <v/>
      </c>
      <c r="CE169" s="357" t="str">
        <f>IF(AND('MAPA DE RIESGOS'!$AP645="Muy Baja",'MAPA DE RIESGOS'!$AR645="Catastrófico"),CONCATENATE("R",'MAPA DE RIESGOS'!$H645,"C",'MAPA DE RIESGOS'!$AF645),"")</f>
        <v/>
      </c>
      <c r="CF169" s="357" t="str">
        <f>IF(AND('MAPA DE RIESGOS'!$AP646="Muy Baja",'MAPA DE RIESGOS'!$AR646="Catastrófico"),CONCATENATE("R",'MAPA DE RIESGOS'!$H646,"C",'MAPA DE RIESGOS'!$AF646),"")</f>
        <v/>
      </c>
      <c r="CG169" s="357" t="str">
        <f>IF(AND('MAPA DE RIESGOS'!$AP647="Muy Baja",'MAPA DE RIESGOS'!$AR647="Catastrófico"),CONCATENATE("R",'MAPA DE RIESGOS'!$H647,"C",'MAPA DE RIESGOS'!$AF647),"")</f>
        <v/>
      </c>
      <c r="CH169" s="357" t="str">
        <f>IF(AND('MAPA DE RIESGOS'!$AP648="Muy Baja",'MAPA DE RIESGOS'!$AR648="Catastrófico"),CONCATENATE("R",'MAPA DE RIESGOS'!$H648,"C",'MAPA DE RIESGOS'!$AF648),"")</f>
        <v/>
      </c>
      <c r="CI169" s="357" t="str">
        <f>IF(AND('MAPA DE RIESGOS'!$AP649="Muy Baja",'MAPA DE RIESGOS'!$AR649="Catastrófico"),CONCATENATE("R",'MAPA DE RIESGOS'!$H649,"C",'MAPA DE RIESGOS'!$AF649),"")</f>
        <v/>
      </c>
      <c r="CJ169" s="357" t="str">
        <f>IF(AND('MAPA DE RIESGOS'!$AP650="Muy Baja",'MAPA DE RIESGOS'!$AR650="Catastrófico"),CONCATENATE("R",'MAPA DE RIESGOS'!$H650,"C",'MAPA DE RIESGOS'!$AF650),"")</f>
        <v/>
      </c>
      <c r="CK169" s="357" t="str">
        <f>IF(AND('MAPA DE RIESGOS'!$AP651="Muy Baja",'MAPA DE RIESGOS'!$AR651="Catastrófico"),CONCATENATE("R",'MAPA DE RIESGOS'!$H651,"C",'MAPA DE RIESGOS'!$AF651),"")</f>
        <v/>
      </c>
      <c r="CL169" s="357" t="str">
        <f>IF(AND('MAPA DE RIESGOS'!$AP652="Muy Baja",'MAPA DE RIESGOS'!$AR652="Catastrófico"),CONCATENATE("R",'MAPA DE RIESGOS'!$H652,"C",'MAPA DE RIESGOS'!$AF652),"")</f>
        <v/>
      </c>
      <c r="CM169" s="357" t="str">
        <f>IF(AND('MAPA DE RIESGOS'!$AP653="Muy Baja",'MAPA DE RIESGOS'!$AR653="Catastrófico"),CONCATENATE("R",'MAPA DE RIESGOS'!$H653,"C",'MAPA DE RIESGOS'!$AF653),"")</f>
        <v/>
      </c>
      <c r="CN169" s="357" t="str">
        <f>IF(AND('MAPA DE RIESGOS'!$AP654="Muy Baja",'MAPA DE RIESGOS'!$AR654="Catastrófico"),CONCATENATE("R",'MAPA DE RIESGOS'!$H654,"C",'MAPA DE RIESGOS'!$AF654),"")</f>
        <v/>
      </c>
      <c r="CO169" s="357" t="str">
        <f>IF(AND('MAPA DE RIESGOS'!$AP655="Muy Baja",'MAPA DE RIESGOS'!$AR655="Catastrófico"),CONCATENATE("R",'MAPA DE RIESGOS'!$H655,"C",'MAPA DE RIESGOS'!$AF655),"")</f>
        <v/>
      </c>
      <c r="CP169" s="357" t="str">
        <f>IF(AND('MAPA DE RIESGOS'!$AP656="Muy Baja",'MAPA DE RIESGOS'!$AR656="Catastrófico"),CONCATENATE("R",'MAPA DE RIESGOS'!$H656,"C",'MAPA DE RIESGOS'!$AF656),"")</f>
        <v/>
      </c>
      <c r="CQ169" s="357" t="str">
        <f>IF(AND('MAPA DE RIESGOS'!$AP657="Muy Baja",'MAPA DE RIESGOS'!$AR657="Catastrófico"),CONCATENATE("R",'MAPA DE RIESGOS'!$H657,"C",'MAPA DE RIESGOS'!$AF657),"")</f>
        <v/>
      </c>
      <c r="CR169" s="357" t="str">
        <f>IF(AND('MAPA DE RIESGOS'!$AP658="Muy Baja",'MAPA DE RIESGOS'!$AR658="Catastrófico"),CONCATENATE("R",'MAPA DE RIESGOS'!$H658,"C",'MAPA DE RIESGOS'!$AF658),"")</f>
        <v/>
      </c>
      <c r="CS169" s="357" t="str">
        <f>IF(AND('MAPA DE RIESGOS'!$AP659="Muy Baja",'MAPA DE RIESGOS'!$AR659="Catastrófico"),CONCATENATE("R",'MAPA DE RIESGOS'!$H659,"C",'MAPA DE RIESGOS'!$AF659),"")</f>
        <v/>
      </c>
      <c r="CT169" s="357" t="str">
        <f>IF(AND('MAPA DE RIESGOS'!$AP660="Muy Baja",'MAPA DE RIESGOS'!$AR660="Catastrófico"),CONCATENATE("R",'MAPA DE RIESGOS'!$H660,"C",'MAPA DE RIESGOS'!$AF660),"")</f>
        <v/>
      </c>
      <c r="CU169" s="358" t="str">
        <f>IF(AND('MAPA DE RIESGOS'!$AP661="Muy Baja",'MAPA DE RIESGOS'!$AR661="Catastrófico"),CONCATENATE("R",'MAPA DE RIESGOS'!$H661,"C",'MAPA DE RIESGOS'!$AF661),"")</f>
        <v/>
      </c>
      <c r="CV169" s="67"/>
      <c r="CW169" s="386"/>
      <c r="CX169" s="386"/>
      <c r="CY169" s="386"/>
      <c r="CZ169" s="386"/>
      <c r="DA169" s="386"/>
      <c r="DB169" s="386"/>
    </row>
    <row r="170" spans="2:106" ht="32.5" customHeight="1">
      <c r="B170" s="893"/>
      <c r="C170" s="893"/>
      <c r="D170" s="894"/>
      <c r="E170" s="882"/>
      <c r="F170" s="883"/>
      <c r="G170" s="883"/>
      <c r="H170" s="883"/>
      <c r="I170" s="883"/>
      <c r="J170" s="376" t="str">
        <f>IF(AND('MAPA DE RIESGOS'!$AP662="Muy Baja",'MAPA DE RIESGOS'!$AR662="Leve"),CONCATENATE("R",'MAPA DE RIESGOS'!$H662,"C",'MAPA DE RIESGOS'!$AF662),"")</f>
        <v/>
      </c>
      <c r="K170" s="377" t="str">
        <f>IF(AND('MAPA DE RIESGOS'!$AP663="Muy Baja",'MAPA DE RIESGOS'!$AR663="Leve"),CONCATENATE("R",'MAPA DE RIESGOS'!$H663,"C",'MAPA DE RIESGOS'!$AF663),"")</f>
        <v/>
      </c>
      <c r="L170" s="377" t="str">
        <f>IF(AND('MAPA DE RIESGOS'!$AP664="Muy Baja",'MAPA DE RIESGOS'!$AR664="Leve"),CONCATENATE("R",'MAPA DE RIESGOS'!$H664,"C",'MAPA DE RIESGOS'!$AF664),"")</f>
        <v/>
      </c>
      <c r="M170" s="377" t="str">
        <f>IF(AND('MAPA DE RIESGOS'!$AP665="Muy Baja",'MAPA DE RIESGOS'!$AR665="Leve"),CONCATENATE("R",'MAPA DE RIESGOS'!$H665,"C",'MAPA DE RIESGOS'!$AF665),"")</f>
        <v/>
      </c>
      <c r="N170" s="377" t="str">
        <f>IF(AND('MAPA DE RIESGOS'!$AP666="Muy Baja",'MAPA DE RIESGOS'!$AR666="Leve"),CONCATENATE("R",'MAPA DE RIESGOS'!$H666,"C",'MAPA DE RIESGOS'!$AF666),"")</f>
        <v/>
      </c>
      <c r="O170" s="377" t="str">
        <f>IF(AND('MAPA DE RIESGOS'!$AP667="Muy Baja",'MAPA DE RIESGOS'!$AR667="Leve"),CONCATENATE("R",'MAPA DE RIESGOS'!$H667,"C",'MAPA DE RIESGOS'!$AF667),"")</f>
        <v/>
      </c>
      <c r="P170" s="377" t="str">
        <f>IF(AND('MAPA DE RIESGOS'!$AP668="Muy Baja",'MAPA DE RIESGOS'!$AR668="Leve"),CONCATENATE("R",'MAPA DE RIESGOS'!$H668,"C",'MAPA DE RIESGOS'!$AF668),"")</f>
        <v/>
      </c>
      <c r="Q170" s="377" t="str">
        <f>IF(AND('MAPA DE RIESGOS'!$AP669="Muy Baja",'MAPA DE RIESGOS'!$AR669="Leve"),CONCATENATE("R",'MAPA DE RIESGOS'!$H669,"C",'MAPA DE RIESGOS'!$AF669),"")</f>
        <v/>
      </c>
      <c r="R170" s="377" t="str">
        <f>IF(AND('MAPA DE RIESGOS'!$AP670="Muy Baja",'MAPA DE RIESGOS'!$AR670="Leve"),CONCATENATE("R",'MAPA DE RIESGOS'!$H670,"C",'MAPA DE RIESGOS'!$AF670),"")</f>
        <v/>
      </c>
      <c r="S170" s="377" t="str">
        <f>IF(AND('MAPA DE RIESGOS'!$AP671="Muy Baja",'MAPA DE RIESGOS'!$AR671="Leve"),CONCATENATE("R",'MAPA DE RIESGOS'!$H671,"C",'MAPA DE RIESGOS'!$AF671),"")</f>
        <v/>
      </c>
      <c r="T170" s="377" t="str">
        <f>IF(AND('MAPA DE RIESGOS'!$AP672="Muy Baja",'MAPA DE RIESGOS'!$AR672="Leve"),CONCATENATE("R",'MAPA DE RIESGOS'!$H672,"C",'MAPA DE RIESGOS'!$AF672),"")</f>
        <v/>
      </c>
      <c r="U170" s="377" t="str">
        <f>IF(AND('MAPA DE RIESGOS'!$AP673="Muy Baja",'MAPA DE RIESGOS'!$AR673="Leve"),CONCATENATE("R",'MAPA DE RIESGOS'!$H673,"C",'MAPA DE RIESGOS'!$AF673),"")</f>
        <v/>
      </c>
      <c r="V170" s="377" t="str">
        <f>IF(AND('MAPA DE RIESGOS'!$AP674="Muy Baja",'MAPA DE RIESGOS'!$AR674="Leve"),CONCATENATE("R",'MAPA DE RIESGOS'!$H674,"C",'MAPA DE RIESGOS'!$AF674),"")</f>
        <v/>
      </c>
      <c r="W170" s="377" t="str">
        <f>IF(AND('MAPA DE RIESGOS'!$AP675="Muy Baja",'MAPA DE RIESGOS'!$AR675="Leve"),CONCATENATE("R",'MAPA DE RIESGOS'!$H675,"C",'MAPA DE RIESGOS'!$AF675),"")</f>
        <v/>
      </c>
      <c r="X170" s="377" t="str">
        <f>IF(AND('MAPA DE RIESGOS'!$AP676="Muy Baja",'MAPA DE RIESGOS'!$AR676="Leve"),CONCATENATE("R",'MAPA DE RIESGOS'!$H676,"C",'MAPA DE RIESGOS'!$AF676),"")</f>
        <v/>
      </c>
      <c r="Y170" s="377" t="str">
        <f>IF(AND('MAPA DE RIESGOS'!$AP677="Muy Baja",'MAPA DE RIESGOS'!$AR677="Leve"),CONCATENATE("R",'MAPA DE RIESGOS'!$H677,"C",'MAPA DE RIESGOS'!$AF677),"")</f>
        <v/>
      </c>
      <c r="Z170" s="377" t="str">
        <f>IF(AND('MAPA DE RIESGOS'!$AP678="Muy Baja",'MAPA DE RIESGOS'!$AR678="Leve"),CONCATENATE("R",'MAPA DE RIESGOS'!$H678,"C",'MAPA DE RIESGOS'!$AF678),"")</f>
        <v/>
      </c>
      <c r="AA170" s="378" t="str">
        <f>IF(AND('MAPA DE RIESGOS'!$AP679="Muy Baja",'MAPA DE RIESGOS'!$AR679="Leve"),CONCATENATE("R",'MAPA DE RIESGOS'!$H679,"C",'MAPA DE RIESGOS'!$AF679),"")</f>
        <v/>
      </c>
      <c r="AB170" s="376" t="str">
        <f>IF(AND('MAPA DE RIESGOS'!$AP662="Muy Baja",'MAPA DE RIESGOS'!$AR662="Menor"),CONCATENATE("R",'MAPA DE RIESGOS'!$H662,"C",'MAPA DE RIESGOS'!$AF662),"")</f>
        <v/>
      </c>
      <c r="AC170" s="377" t="str">
        <f>IF(AND('MAPA DE RIESGOS'!$AP663="Muy Baja",'MAPA DE RIESGOS'!$AR663="Menor"),CONCATENATE("R",'MAPA DE RIESGOS'!$H663,"C",'MAPA DE RIESGOS'!$AF663),"")</f>
        <v/>
      </c>
      <c r="AD170" s="377" t="str">
        <f>IF(AND('MAPA DE RIESGOS'!$AP664="Muy Baja",'MAPA DE RIESGOS'!$AR664="Menor"),CONCATENATE("R",'MAPA DE RIESGOS'!$H664,"C",'MAPA DE RIESGOS'!$AF664),"")</f>
        <v/>
      </c>
      <c r="AE170" s="377" t="str">
        <f>IF(AND('MAPA DE RIESGOS'!$AP665="Muy Baja",'MAPA DE RIESGOS'!$AR665="Menor"),CONCATENATE("R",'MAPA DE RIESGOS'!$H665,"C",'MAPA DE RIESGOS'!$AF665),"")</f>
        <v/>
      </c>
      <c r="AF170" s="377" t="str">
        <f>IF(AND('MAPA DE RIESGOS'!$AP666="Muy Baja",'MAPA DE RIESGOS'!$AR666="Menor"),CONCATENATE("R",'MAPA DE RIESGOS'!$H666,"C",'MAPA DE RIESGOS'!$AF666),"")</f>
        <v/>
      </c>
      <c r="AG170" s="377" t="str">
        <f>IF(AND('MAPA DE RIESGOS'!$AP667="Muy Baja",'MAPA DE RIESGOS'!$AR667="Menor"),CONCATENATE("R",'MAPA DE RIESGOS'!$H667,"C",'MAPA DE RIESGOS'!$AF667),"")</f>
        <v/>
      </c>
      <c r="AH170" s="377" t="str">
        <f>IF(AND('MAPA DE RIESGOS'!$AP668="Muy Baja",'MAPA DE RIESGOS'!$AR668="Menor"),CONCATENATE("R",'MAPA DE RIESGOS'!$H668,"C",'MAPA DE RIESGOS'!$AF668),"")</f>
        <v/>
      </c>
      <c r="AI170" s="377" t="str">
        <f>IF(AND('MAPA DE RIESGOS'!$AP669="Muy Baja",'MAPA DE RIESGOS'!$AR669="Menor"),CONCATENATE("R",'MAPA DE RIESGOS'!$H669,"C",'MAPA DE RIESGOS'!$AF669),"")</f>
        <v/>
      </c>
      <c r="AJ170" s="377" t="str">
        <f>IF(AND('MAPA DE RIESGOS'!$AP670="Muy Baja",'MAPA DE RIESGOS'!$AR670="Menor"),CONCATENATE("R",'MAPA DE RIESGOS'!$H670,"C",'MAPA DE RIESGOS'!$AF670),"")</f>
        <v/>
      </c>
      <c r="AK170" s="377" t="str">
        <f>IF(AND('MAPA DE RIESGOS'!$AP671="Muy Baja",'MAPA DE RIESGOS'!$AR671="Menor"),CONCATENATE("R",'MAPA DE RIESGOS'!$H671,"C",'MAPA DE RIESGOS'!$AF671),"")</f>
        <v/>
      </c>
      <c r="AL170" s="377" t="str">
        <f>IF(AND('MAPA DE RIESGOS'!$AP672="Muy Baja",'MAPA DE RIESGOS'!$AR672="Menor"),CONCATENATE("R",'MAPA DE RIESGOS'!$H672,"C",'MAPA DE RIESGOS'!$AF672),"")</f>
        <v/>
      </c>
      <c r="AM170" s="377" t="str">
        <f>IF(AND('MAPA DE RIESGOS'!$AP673="Muy Baja",'MAPA DE RIESGOS'!$AR673="Menor"),CONCATENATE("R",'MAPA DE RIESGOS'!$H673,"C",'MAPA DE RIESGOS'!$AF673),"")</f>
        <v/>
      </c>
      <c r="AN170" s="377" t="str">
        <f>IF(AND('MAPA DE RIESGOS'!$AP674="Muy Baja",'MAPA DE RIESGOS'!$AR674="Menor"),CONCATENATE("R",'MAPA DE RIESGOS'!$H674,"C",'MAPA DE RIESGOS'!$AF674),"")</f>
        <v/>
      </c>
      <c r="AO170" s="377" t="str">
        <f>IF(AND('MAPA DE RIESGOS'!$AP675="Muy Baja",'MAPA DE RIESGOS'!$AR675="Menor"),CONCATENATE("R",'MAPA DE RIESGOS'!$H675,"C",'MAPA DE RIESGOS'!$AF675),"")</f>
        <v/>
      </c>
      <c r="AP170" s="377" t="str">
        <f>IF(AND('MAPA DE RIESGOS'!$AP676="Muy Baja",'MAPA DE RIESGOS'!$AR676="Menor"),CONCATENATE("R",'MAPA DE RIESGOS'!$H676,"C",'MAPA DE RIESGOS'!$AF676),"")</f>
        <v/>
      </c>
      <c r="AQ170" s="377" t="str">
        <f>IF(AND('MAPA DE RIESGOS'!$AP677="Muy Baja",'MAPA DE RIESGOS'!$AR677="Menor"),CONCATENATE("R",'MAPA DE RIESGOS'!$H677,"C",'MAPA DE RIESGOS'!$AF677),"")</f>
        <v/>
      </c>
      <c r="AR170" s="377" t="str">
        <f>IF(AND('MAPA DE RIESGOS'!$AP678="Muy Baja",'MAPA DE RIESGOS'!$AR678="Menor"),CONCATENATE("R",'MAPA DE RIESGOS'!$H678,"C",'MAPA DE RIESGOS'!$AF678),"")</f>
        <v/>
      </c>
      <c r="AS170" s="378" t="str">
        <f>IF(AND('MAPA DE RIESGOS'!$AP679="Muy Baja",'MAPA DE RIESGOS'!$AR679="Menor"),CONCATENATE("R",'MAPA DE RIESGOS'!$H679,"C",'MAPA DE RIESGOS'!$AF679),"")</f>
        <v/>
      </c>
      <c r="AT170" s="367" t="str">
        <f>IF(AND('MAPA DE RIESGOS'!$AP662="Muy Baja",'MAPA DE RIESGOS'!$AR662="Moderado"),CONCATENATE("R",'MAPA DE RIESGOS'!$H662,"C",'MAPA DE RIESGOS'!$AF662),"")</f>
        <v/>
      </c>
      <c r="AU170" s="368" t="str">
        <f>IF(AND('MAPA DE RIESGOS'!$AP663="Muy Baja",'MAPA DE RIESGOS'!$AR663="Moderado"),CONCATENATE("R",'MAPA DE RIESGOS'!$H663,"C",'MAPA DE RIESGOS'!$AF663),"")</f>
        <v/>
      </c>
      <c r="AV170" s="368" t="str">
        <f>IF(AND('MAPA DE RIESGOS'!$AP664="Muy Baja",'MAPA DE RIESGOS'!$AR664="Moderado"),CONCATENATE("R",'MAPA DE RIESGOS'!$H664,"C",'MAPA DE RIESGOS'!$AF664),"")</f>
        <v/>
      </c>
      <c r="AW170" s="368" t="str">
        <f>IF(AND('MAPA DE RIESGOS'!$AP665="Muy Baja",'MAPA DE RIESGOS'!$AR665="Moderado"),CONCATENATE("R",'MAPA DE RIESGOS'!$H665,"C",'MAPA DE RIESGOS'!$AF665),"")</f>
        <v/>
      </c>
      <c r="AX170" s="368" t="str">
        <f>IF(AND('MAPA DE RIESGOS'!$AP666="Muy Baja",'MAPA DE RIESGOS'!$AR666="Moderado"),CONCATENATE("R",'MAPA DE RIESGOS'!$H666,"C",'MAPA DE RIESGOS'!$AF666),"")</f>
        <v/>
      </c>
      <c r="AY170" s="368" t="str">
        <f>IF(AND('MAPA DE RIESGOS'!$AP667="Muy Baja",'MAPA DE RIESGOS'!$AR667="Moderado"),CONCATENATE("R",'MAPA DE RIESGOS'!$H667,"C",'MAPA DE RIESGOS'!$AF667),"")</f>
        <v/>
      </c>
      <c r="AZ170" s="368" t="str">
        <f>IF(AND('MAPA DE RIESGOS'!$AP668="Muy Baja",'MAPA DE RIESGOS'!$AR668="Moderado"),CONCATENATE("R",'MAPA DE RIESGOS'!$H668,"C",'MAPA DE RIESGOS'!$AF668),"")</f>
        <v/>
      </c>
      <c r="BA170" s="368" t="str">
        <f>IF(AND('MAPA DE RIESGOS'!$AP669="Muy Baja",'MAPA DE RIESGOS'!$AR669="Moderado"),CONCATENATE("R",'MAPA DE RIESGOS'!$H669,"C",'MAPA DE RIESGOS'!$AF669),"")</f>
        <v/>
      </c>
      <c r="BB170" s="368" t="str">
        <f>IF(AND('MAPA DE RIESGOS'!$AP670="Muy Baja",'MAPA DE RIESGOS'!$AR670="Moderado"),CONCATENATE("R",'MAPA DE RIESGOS'!$H670,"C",'MAPA DE RIESGOS'!$AF670),"")</f>
        <v/>
      </c>
      <c r="BC170" s="368" t="str">
        <f>IF(AND('MAPA DE RIESGOS'!$AP671="Muy Baja",'MAPA DE RIESGOS'!$AR671="Moderado"),CONCATENATE("R",'MAPA DE RIESGOS'!$H671,"C",'MAPA DE RIESGOS'!$AF671),"")</f>
        <v/>
      </c>
      <c r="BD170" s="368" t="str">
        <f>IF(AND('MAPA DE RIESGOS'!$AP672="Muy Baja",'MAPA DE RIESGOS'!$AR672="Moderado"),CONCATENATE("R",'MAPA DE RIESGOS'!$H672,"C",'MAPA DE RIESGOS'!$AF672),"")</f>
        <v/>
      </c>
      <c r="BE170" s="368" t="str">
        <f>IF(AND('MAPA DE RIESGOS'!$AP673="Muy Baja",'MAPA DE RIESGOS'!$AR673="Moderado"),CONCATENATE("R",'MAPA DE RIESGOS'!$H673,"C",'MAPA DE RIESGOS'!$AF673),"")</f>
        <v/>
      </c>
      <c r="BF170" s="368" t="str">
        <f>IF(AND('MAPA DE RIESGOS'!$AP674="Muy Baja",'MAPA DE RIESGOS'!$AR674="Moderado"),CONCATENATE("R",'MAPA DE RIESGOS'!$H674,"C",'MAPA DE RIESGOS'!$AF674),"")</f>
        <v/>
      </c>
      <c r="BG170" s="368" t="str">
        <f>IF(AND('MAPA DE RIESGOS'!$AP675="Muy Baja",'MAPA DE RIESGOS'!$AR675="Moderado"),CONCATENATE("R",'MAPA DE RIESGOS'!$H675,"C",'MAPA DE RIESGOS'!$AF675),"")</f>
        <v/>
      </c>
      <c r="BH170" s="368" t="str">
        <f>IF(AND('MAPA DE RIESGOS'!$AP676="Muy Baja",'MAPA DE RIESGOS'!$AR676="Moderado"),CONCATENATE("R",'MAPA DE RIESGOS'!$H676,"C",'MAPA DE RIESGOS'!$AF676),"")</f>
        <v/>
      </c>
      <c r="BI170" s="368" t="str">
        <f>IF(AND('MAPA DE RIESGOS'!$AP677="Muy Baja",'MAPA DE RIESGOS'!$AR677="Moderado"),CONCATENATE("R",'MAPA DE RIESGOS'!$H677,"C",'MAPA DE RIESGOS'!$AF677),"")</f>
        <v/>
      </c>
      <c r="BJ170" s="368" t="str">
        <f>IF(AND('MAPA DE RIESGOS'!$AP678="Muy Baja",'MAPA DE RIESGOS'!$AR678="Moderado"),CONCATENATE("R",'MAPA DE RIESGOS'!$H678,"C",'MAPA DE RIESGOS'!$AF678),"")</f>
        <v/>
      </c>
      <c r="BK170" s="369" t="str">
        <f>IF(AND('MAPA DE RIESGOS'!$AP679="Muy Baja",'MAPA DE RIESGOS'!$AR679="Moderado"),CONCATENATE("R",'MAPA DE RIESGOS'!$H679,"C",'MAPA DE RIESGOS'!$AF679),"")</f>
        <v/>
      </c>
      <c r="BL170" s="355" t="str">
        <f>IF(AND('MAPA DE RIESGOS'!$AP662="Muy Baja",'MAPA DE RIESGOS'!$AR662="Mayor"),CONCATENATE("R",'MAPA DE RIESGOS'!$H662,"C",'MAPA DE RIESGOS'!$AF662),"")</f>
        <v/>
      </c>
      <c r="BM170" s="355" t="str">
        <f>IF(AND('MAPA DE RIESGOS'!$AP663="Muy Baja",'MAPA DE RIESGOS'!$AR663="Mayor"),CONCATENATE("R",'MAPA DE RIESGOS'!$H663,"C",'MAPA DE RIESGOS'!$AF663),"")</f>
        <v/>
      </c>
      <c r="BN170" s="355" t="str">
        <f>IF(AND('MAPA DE RIESGOS'!$AP664="Muy Baja",'MAPA DE RIESGOS'!$AR664="Mayor"),CONCATENATE("R",'MAPA DE RIESGOS'!$H664,"C",'MAPA DE RIESGOS'!$AF664),"")</f>
        <v/>
      </c>
      <c r="BO170" s="355" t="str">
        <f>IF(AND('MAPA DE RIESGOS'!$AP665="Muy Baja",'MAPA DE RIESGOS'!$AR665="Mayor"),CONCATENATE("R",'MAPA DE RIESGOS'!$H665,"C",'MAPA DE RIESGOS'!$AF665),"")</f>
        <v/>
      </c>
      <c r="BP170" s="355" t="str">
        <f>IF(AND('MAPA DE RIESGOS'!$AP666="Muy Baja",'MAPA DE RIESGOS'!$AR666="Mayor"),CONCATENATE("R",'MAPA DE RIESGOS'!$H666,"C",'MAPA DE RIESGOS'!$AF666),"")</f>
        <v/>
      </c>
      <c r="BQ170" s="355" t="str">
        <f>IF(AND('MAPA DE RIESGOS'!$AP667="Muy Baja",'MAPA DE RIESGOS'!$AR667="Mayor"),CONCATENATE("R",'MAPA DE RIESGOS'!$H667,"C",'MAPA DE RIESGOS'!$AF667),"")</f>
        <v/>
      </c>
      <c r="BR170" s="355" t="str">
        <f>IF(AND('MAPA DE RIESGOS'!$AP668="Muy Baja",'MAPA DE RIESGOS'!$AR668="Mayor"),CONCATENATE("R",'MAPA DE RIESGOS'!$H668,"C",'MAPA DE RIESGOS'!$AF668),"")</f>
        <v/>
      </c>
      <c r="BS170" s="355" t="str">
        <f>IF(AND('MAPA DE RIESGOS'!$AP669="Muy Baja",'MAPA DE RIESGOS'!$AR669="Mayor"),CONCATENATE("R",'MAPA DE RIESGOS'!$H669,"C",'MAPA DE RIESGOS'!$AF669),"")</f>
        <v/>
      </c>
      <c r="BT170" s="355" t="str">
        <f>IF(AND('MAPA DE RIESGOS'!$AP670="Muy Baja",'MAPA DE RIESGOS'!$AR670="Mayor"),CONCATENATE("R",'MAPA DE RIESGOS'!$H670,"C",'MAPA DE RIESGOS'!$AF670),"")</f>
        <v/>
      </c>
      <c r="BU170" s="355" t="str">
        <f>IF(AND('MAPA DE RIESGOS'!$AP671="Muy Baja",'MAPA DE RIESGOS'!$AR671="Mayor"),CONCATENATE("R",'MAPA DE RIESGOS'!$H671,"C",'MAPA DE RIESGOS'!$AF671),"")</f>
        <v/>
      </c>
      <c r="BV170" s="355" t="str">
        <f>IF(AND('MAPA DE RIESGOS'!$AP672="Muy Baja",'MAPA DE RIESGOS'!$AR672="Mayor"),CONCATENATE("R",'MAPA DE RIESGOS'!$H672,"C",'MAPA DE RIESGOS'!$AF672),"")</f>
        <v/>
      </c>
      <c r="BW170" s="355" t="str">
        <f>IF(AND('MAPA DE RIESGOS'!$AP673="Muy Baja",'MAPA DE RIESGOS'!$AR673="Mayor"),CONCATENATE("R",'MAPA DE RIESGOS'!$H673,"C",'MAPA DE RIESGOS'!$AF673),"")</f>
        <v/>
      </c>
      <c r="BX170" s="355" t="str">
        <f>IF(AND('MAPA DE RIESGOS'!$AP674="Muy Baja",'MAPA DE RIESGOS'!$AR674="Mayor"),CONCATENATE("R",'MAPA DE RIESGOS'!$H674,"C",'MAPA DE RIESGOS'!$AF674),"")</f>
        <v/>
      </c>
      <c r="BY170" s="355" t="str">
        <f>IF(AND('MAPA DE RIESGOS'!$AP675="Muy Baja",'MAPA DE RIESGOS'!$AR675="Mayor"),CONCATENATE("R",'MAPA DE RIESGOS'!$H675,"C",'MAPA DE RIESGOS'!$AF675),"")</f>
        <v/>
      </c>
      <c r="BZ170" s="355" t="str">
        <f>IF(AND('MAPA DE RIESGOS'!$AP676="Muy Baja",'MAPA DE RIESGOS'!$AR676="Mayor"),CONCATENATE("R",'MAPA DE RIESGOS'!$H676,"C",'MAPA DE RIESGOS'!$AF676),"")</f>
        <v/>
      </c>
      <c r="CA170" s="355" t="str">
        <f>IF(AND('MAPA DE RIESGOS'!$AP677="Muy Baja",'MAPA DE RIESGOS'!$AR677="Mayor"),CONCATENATE("R",'MAPA DE RIESGOS'!$H677,"C",'MAPA DE RIESGOS'!$AF677),"")</f>
        <v/>
      </c>
      <c r="CB170" s="355" t="str">
        <f>IF(AND('MAPA DE RIESGOS'!$AP678="Muy Baja",'MAPA DE RIESGOS'!$AR678="Mayor"),CONCATENATE("R",'MAPA DE RIESGOS'!$H678,"C",'MAPA DE RIESGOS'!$AF678),"")</f>
        <v/>
      </c>
      <c r="CC170" s="356" t="str">
        <f>IF(AND('MAPA DE RIESGOS'!$AP679="Muy Baja",'MAPA DE RIESGOS'!$AR679="Mayor"),CONCATENATE("R",'MAPA DE RIESGOS'!$H679,"C",'MAPA DE RIESGOS'!$AF679),"")</f>
        <v/>
      </c>
      <c r="CD170" s="357" t="str">
        <f>IF(AND('MAPA DE RIESGOS'!$AP662="Muy Baja",'MAPA DE RIESGOS'!$AR662="Catastrófico"),CONCATENATE("R",'MAPA DE RIESGOS'!$H662,"C",'MAPA DE RIESGOS'!$AF662),"")</f>
        <v/>
      </c>
      <c r="CE170" s="357" t="str">
        <f>IF(AND('MAPA DE RIESGOS'!$AP663="Muy Baja",'MAPA DE RIESGOS'!$AR663="Catastrófico"),CONCATENATE("R",'MAPA DE RIESGOS'!$H663,"C",'MAPA DE RIESGOS'!$AF663),"")</f>
        <v/>
      </c>
      <c r="CF170" s="357" t="str">
        <f>IF(AND('MAPA DE RIESGOS'!$AP664="Muy Baja",'MAPA DE RIESGOS'!$AR664="Catastrófico"),CONCATENATE("R",'MAPA DE RIESGOS'!$H664,"C",'MAPA DE RIESGOS'!$AF664),"")</f>
        <v/>
      </c>
      <c r="CG170" s="357" t="str">
        <f>IF(AND('MAPA DE RIESGOS'!$AP665="Muy Baja",'MAPA DE RIESGOS'!$AR665="Catastrófico"),CONCATENATE("R",'MAPA DE RIESGOS'!$H665,"C",'MAPA DE RIESGOS'!$AF665),"")</f>
        <v/>
      </c>
      <c r="CH170" s="357" t="str">
        <f>IF(AND('MAPA DE RIESGOS'!$AP666="Muy Baja",'MAPA DE RIESGOS'!$AR666="Catastrófico"),CONCATENATE("R",'MAPA DE RIESGOS'!$H666,"C",'MAPA DE RIESGOS'!$AF666),"")</f>
        <v/>
      </c>
      <c r="CI170" s="357" t="str">
        <f>IF(AND('MAPA DE RIESGOS'!$AP667="Muy Baja",'MAPA DE RIESGOS'!$AR667="Catastrófico"),CONCATENATE("R",'MAPA DE RIESGOS'!$H667,"C",'MAPA DE RIESGOS'!$AF667),"")</f>
        <v/>
      </c>
      <c r="CJ170" s="357" t="str">
        <f>IF(AND('MAPA DE RIESGOS'!$AP668="Muy Baja",'MAPA DE RIESGOS'!$AR668="Catastrófico"),CONCATENATE("R",'MAPA DE RIESGOS'!$H668,"C",'MAPA DE RIESGOS'!$AF668),"")</f>
        <v/>
      </c>
      <c r="CK170" s="357" t="str">
        <f>IF(AND('MAPA DE RIESGOS'!$AP669="Muy Baja",'MAPA DE RIESGOS'!$AR669="Catastrófico"),CONCATENATE("R",'MAPA DE RIESGOS'!$H669,"C",'MAPA DE RIESGOS'!$AF669),"")</f>
        <v/>
      </c>
      <c r="CL170" s="357" t="str">
        <f>IF(AND('MAPA DE RIESGOS'!$AP670="Muy Baja",'MAPA DE RIESGOS'!$AR670="Catastrófico"),CONCATENATE("R",'MAPA DE RIESGOS'!$H670,"C",'MAPA DE RIESGOS'!$AF670),"")</f>
        <v/>
      </c>
      <c r="CM170" s="357" t="str">
        <f>IF(AND('MAPA DE RIESGOS'!$AP671="Muy Baja",'MAPA DE RIESGOS'!$AR671="Catastrófico"),CONCATENATE("R",'MAPA DE RIESGOS'!$H671,"C",'MAPA DE RIESGOS'!$AF671),"")</f>
        <v/>
      </c>
      <c r="CN170" s="357" t="str">
        <f>IF(AND('MAPA DE RIESGOS'!$AP672="Muy Baja",'MAPA DE RIESGOS'!$AR672="Catastrófico"),CONCATENATE("R",'MAPA DE RIESGOS'!$H672,"C",'MAPA DE RIESGOS'!$AF672),"")</f>
        <v/>
      </c>
      <c r="CO170" s="357" t="str">
        <f>IF(AND('MAPA DE RIESGOS'!$AP673="Muy Baja",'MAPA DE RIESGOS'!$AR673="Catastrófico"),CONCATENATE("R",'MAPA DE RIESGOS'!$H673,"C",'MAPA DE RIESGOS'!$AF673),"")</f>
        <v/>
      </c>
      <c r="CP170" s="357" t="str">
        <f>IF(AND('MAPA DE RIESGOS'!$AP674="Muy Baja",'MAPA DE RIESGOS'!$AR674="Catastrófico"),CONCATENATE("R",'MAPA DE RIESGOS'!$H674,"C",'MAPA DE RIESGOS'!$AF674),"")</f>
        <v/>
      </c>
      <c r="CQ170" s="357" t="str">
        <f>IF(AND('MAPA DE RIESGOS'!$AP675="Muy Baja",'MAPA DE RIESGOS'!$AR675="Catastrófico"),CONCATENATE("R",'MAPA DE RIESGOS'!$H675,"C",'MAPA DE RIESGOS'!$AF675),"")</f>
        <v/>
      </c>
      <c r="CR170" s="357" t="str">
        <f>IF(AND('MAPA DE RIESGOS'!$AP676="Muy Baja",'MAPA DE RIESGOS'!$AR676="Catastrófico"),CONCATENATE("R",'MAPA DE RIESGOS'!$H676,"C",'MAPA DE RIESGOS'!$AF676),"")</f>
        <v/>
      </c>
      <c r="CS170" s="357" t="str">
        <f>IF(AND('MAPA DE RIESGOS'!$AP677="Muy Baja",'MAPA DE RIESGOS'!$AR677="Catastrófico"),CONCATENATE("R",'MAPA DE RIESGOS'!$H677,"C",'MAPA DE RIESGOS'!$AF677),"")</f>
        <v/>
      </c>
      <c r="CT170" s="357" t="str">
        <f>IF(AND('MAPA DE RIESGOS'!$AP678="Muy Baja",'MAPA DE RIESGOS'!$AR678="Catastrófico"),CONCATENATE("R",'MAPA DE RIESGOS'!$H678,"C",'MAPA DE RIESGOS'!$AF678),"")</f>
        <v/>
      </c>
      <c r="CU170" s="358" t="str">
        <f>IF(AND('MAPA DE RIESGOS'!$AP679="Muy Baja",'MAPA DE RIESGOS'!$AR679="Catastrófico"),CONCATENATE("R",'MAPA DE RIESGOS'!$H679,"C",'MAPA DE RIESGOS'!$AF679),"")</f>
        <v/>
      </c>
      <c r="CV170" s="67"/>
      <c r="CW170" s="386"/>
      <c r="CX170" s="386"/>
      <c r="CY170" s="386"/>
      <c r="CZ170" s="386"/>
      <c r="DA170" s="386"/>
      <c r="DB170" s="386"/>
    </row>
    <row r="171" spans="2:106" ht="32.5" customHeight="1">
      <c r="B171" s="893"/>
      <c r="C171" s="893"/>
      <c r="D171" s="894"/>
      <c r="E171" s="882"/>
      <c r="F171" s="883"/>
      <c r="G171" s="883"/>
      <c r="H171" s="883"/>
      <c r="I171" s="883"/>
      <c r="J171" s="376" t="str">
        <f>IF(AND('MAPA DE RIESGOS'!$AP680="Muy Baja",'MAPA DE RIESGOS'!$AR680="Leve"),CONCATENATE("R",'MAPA DE RIESGOS'!$H680,"C",'MAPA DE RIESGOS'!$AF680),"")</f>
        <v/>
      </c>
      <c r="K171" s="377" t="str">
        <f>IF(AND('MAPA DE RIESGOS'!$AP681="Muy Baja",'MAPA DE RIESGOS'!$AR681="Leve"),CONCATENATE("R",'MAPA DE RIESGOS'!$H681,"C",'MAPA DE RIESGOS'!$AF681),"")</f>
        <v/>
      </c>
      <c r="L171" s="377" t="str">
        <f>IF(AND('MAPA DE RIESGOS'!$AP682="Muy Baja",'MAPA DE RIESGOS'!$AR682="Leve"),CONCATENATE("R",'MAPA DE RIESGOS'!$H682,"C",'MAPA DE RIESGOS'!$AF682),"")</f>
        <v/>
      </c>
      <c r="M171" s="377" t="str">
        <f>IF(AND('MAPA DE RIESGOS'!$AP683="Muy Baja",'MAPA DE RIESGOS'!$AR683="Leve"),CONCATENATE("R",'MAPA DE RIESGOS'!$H683,"C",'MAPA DE RIESGOS'!$AF683),"")</f>
        <v/>
      </c>
      <c r="N171" s="377" t="str">
        <f>IF(AND('MAPA DE RIESGOS'!$AP684="Muy Baja",'MAPA DE RIESGOS'!$AR684="Leve"),CONCATENATE("R",'MAPA DE RIESGOS'!$H684,"C",'MAPA DE RIESGOS'!$AF684),"")</f>
        <v/>
      </c>
      <c r="O171" s="377" t="str">
        <f>IF(AND('MAPA DE RIESGOS'!$AP685="Muy Baja",'MAPA DE RIESGOS'!$AR685="Leve"),CONCATENATE("R",'MAPA DE RIESGOS'!$H685,"C",'MAPA DE RIESGOS'!$AF685),"")</f>
        <v/>
      </c>
      <c r="P171" s="377" t="str">
        <f>IF(AND('MAPA DE RIESGOS'!$AP686="Muy Baja",'MAPA DE RIESGOS'!$AR686="Leve"),CONCATENATE("R",'MAPA DE RIESGOS'!$H686,"C",'MAPA DE RIESGOS'!$AF686),"")</f>
        <v/>
      </c>
      <c r="Q171" s="377" t="str">
        <f>IF(AND('MAPA DE RIESGOS'!$AP687="Muy Baja",'MAPA DE RIESGOS'!$AR687="Leve"),CONCATENATE("R",'MAPA DE RIESGOS'!$H687,"C",'MAPA DE RIESGOS'!$AF687),"")</f>
        <v/>
      </c>
      <c r="R171" s="377" t="str">
        <f>IF(AND('MAPA DE RIESGOS'!$AP688="Muy Baja",'MAPA DE RIESGOS'!$AR688="Leve"),CONCATENATE("R",'MAPA DE RIESGOS'!$H688,"C",'MAPA DE RIESGOS'!$AF688),"")</f>
        <v/>
      </c>
      <c r="S171" s="377" t="str">
        <f>IF(AND('MAPA DE RIESGOS'!$AP689="Muy Baja",'MAPA DE RIESGOS'!$AR689="Leve"),CONCATENATE("R",'MAPA DE RIESGOS'!$H689,"C",'MAPA DE RIESGOS'!$AF689),"")</f>
        <v/>
      </c>
      <c r="T171" s="377" t="str">
        <f>IF(AND('MAPA DE RIESGOS'!$AP690="Muy Baja",'MAPA DE RIESGOS'!$AR690="Leve"),CONCATENATE("R",'MAPA DE RIESGOS'!$H690,"C",'MAPA DE RIESGOS'!$AF690),"")</f>
        <v/>
      </c>
      <c r="U171" s="377" t="str">
        <f>IF(AND('MAPA DE RIESGOS'!$AP691="Muy Baja",'MAPA DE RIESGOS'!$AR691="Leve"),CONCATENATE("R",'MAPA DE RIESGOS'!$H691,"C",'MAPA DE RIESGOS'!$AF691),"")</f>
        <v/>
      </c>
      <c r="V171" s="377" t="str">
        <f>IF(AND('MAPA DE RIESGOS'!$AP692="Muy Baja",'MAPA DE RIESGOS'!$AR692="Leve"),CONCATENATE("R",'MAPA DE RIESGOS'!$H692,"C",'MAPA DE RIESGOS'!$AF692),"")</f>
        <v/>
      </c>
      <c r="W171" s="377" t="str">
        <f>IF(AND('MAPA DE RIESGOS'!$AP693="Muy Baja",'MAPA DE RIESGOS'!$AR693="Leve"),CONCATENATE("R",'MAPA DE RIESGOS'!$H693,"C",'MAPA DE RIESGOS'!$AF693),"")</f>
        <v/>
      </c>
      <c r="X171" s="377" t="str">
        <f>IF(AND('MAPA DE RIESGOS'!$AP694="Muy Baja",'MAPA DE RIESGOS'!$AR694="Leve"),CONCATENATE("R",'MAPA DE RIESGOS'!$H694,"C",'MAPA DE RIESGOS'!$AF694),"")</f>
        <v/>
      </c>
      <c r="Y171" s="377" t="str">
        <f>IF(AND('MAPA DE RIESGOS'!$AP695="Muy Baja",'MAPA DE RIESGOS'!$AR695="Leve"),CONCATENATE("R",'MAPA DE RIESGOS'!$H695,"C",'MAPA DE RIESGOS'!$AF695),"")</f>
        <v/>
      </c>
      <c r="Z171" s="377" t="str">
        <f>IF(AND('MAPA DE RIESGOS'!$AP696="Muy Baja",'MAPA DE RIESGOS'!$AR696="Leve"),CONCATENATE("R",'MAPA DE RIESGOS'!$H696,"C",'MAPA DE RIESGOS'!$AF696),"")</f>
        <v/>
      </c>
      <c r="AA171" s="378" t="str">
        <f>IF(AND('MAPA DE RIESGOS'!$AP697="Muy Baja",'MAPA DE RIESGOS'!$AR697="Leve"),CONCATENATE("R",'MAPA DE RIESGOS'!$H697,"C",'MAPA DE RIESGOS'!$AF697),"")</f>
        <v/>
      </c>
      <c r="AB171" s="376" t="str">
        <f>IF(AND('MAPA DE RIESGOS'!$AP680="Muy Baja",'MAPA DE RIESGOS'!$AR680="Menor"),CONCATENATE("R",'MAPA DE RIESGOS'!$H680,"C",'MAPA DE RIESGOS'!$AF680),"")</f>
        <v/>
      </c>
      <c r="AC171" s="377" t="str">
        <f>IF(AND('MAPA DE RIESGOS'!$AP681="Muy Baja",'MAPA DE RIESGOS'!$AR681="Menor"),CONCATENATE("R",'MAPA DE RIESGOS'!$H681,"C",'MAPA DE RIESGOS'!$AF681),"")</f>
        <v/>
      </c>
      <c r="AD171" s="377" t="str">
        <f>IF(AND('MAPA DE RIESGOS'!$AP682="Muy Baja",'MAPA DE RIESGOS'!$AR682="Menor"),CONCATENATE("R",'MAPA DE RIESGOS'!$H682,"C",'MAPA DE RIESGOS'!$AF682),"")</f>
        <v/>
      </c>
      <c r="AE171" s="377" t="str">
        <f>IF(AND('MAPA DE RIESGOS'!$AP683="Muy Baja",'MAPA DE RIESGOS'!$AR683="Menor"),CONCATENATE("R",'MAPA DE RIESGOS'!$H683,"C",'MAPA DE RIESGOS'!$AF683),"")</f>
        <v/>
      </c>
      <c r="AF171" s="377" t="str">
        <f>IF(AND('MAPA DE RIESGOS'!$AP684="Muy Baja",'MAPA DE RIESGOS'!$AR684="Menor"),CONCATENATE("R",'MAPA DE RIESGOS'!$H684,"C",'MAPA DE RIESGOS'!$AF684),"")</f>
        <v/>
      </c>
      <c r="AG171" s="377" t="str">
        <f>IF(AND('MAPA DE RIESGOS'!$AP685="Muy Baja",'MAPA DE RIESGOS'!$AR685="Menor"),CONCATENATE("R",'MAPA DE RIESGOS'!$H685,"C",'MAPA DE RIESGOS'!$AF685),"")</f>
        <v/>
      </c>
      <c r="AH171" s="377" t="str">
        <f>IF(AND('MAPA DE RIESGOS'!$AP686="Muy Baja",'MAPA DE RIESGOS'!$AR686="Menor"),CONCATENATE("R",'MAPA DE RIESGOS'!$H686,"C",'MAPA DE RIESGOS'!$AF686),"")</f>
        <v/>
      </c>
      <c r="AI171" s="377" t="str">
        <f>IF(AND('MAPA DE RIESGOS'!$AP687="Muy Baja",'MAPA DE RIESGOS'!$AR687="Menor"),CONCATENATE("R",'MAPA DE RIESGOS'!$H687,"C",'MAPA DE RIESGOS'!$AF687),"")</f>
        <v/>
      </c>
      <c r="AJ171" s="377" t="str">
        <f>IF(AND('MAPA DE RIESGOS'!$AP688="Muy Baja",'MAPA DE RIESGOS'!$AR688="Menor"),CONCATENATE("R",'MAPA DE RIESGOS'!$H688,"C",'MAPA DE RIESGOS'!$AF688),"")</f>
        <v/>
      </c>
      <c r="AK171" s="377" t="str">
        <f>IF(AND('MAPA DE RIESGOS'!$AP689="Muy Baja",'MAPA DE RIESGOS'!$AR689="Menor"),CONCATENATE("R",'MAPA DE RIESGOS'!$H689,"C",'MAPA DE RIESGOS'!$AF689),"")</f>
        <v/>
      </c>
      <c r="AL171" s="377" t="str">
        <f>IF(AND('MAPA DE RIESGOS'!$AP690="Muy Baja",'MAPA DE RIESGOS'!$AR690="Menor"),CONCATENATE("R",'MAPA DE RIESGOS'!$H690,"C",'MAPA DE RIESGOS'!$AF690),"")</f>
        <v/>
      </c>
      <c r="AM171" s="377" t="str">
        <f>IF(AND('MAPA DE RIESGOS'!$AP691="Muy Baja",'MAPA DE RIESGOS'!$AR691="Menor"),CONCATENATE("R",'MAPA DE RIESGOS'!$H691,"C",'MAPA DE RIESGOS'!$AF691),"")</f>
        <v/>
      </c>
      <c r="AN171" s="377" t="str">
        <f>IF(AND('MAPA DE RIESGOS'!$AP692="Muy Baja",'MAPA DE RIESGOS'!$AR692="Menor"),CONCATENATE("R",'MAPA DE RIESGOS'!$H692,"C",'MAPA DE RIESGOS'!$AF692),"")</f>
        <v/>
      </c>
      <c r="AO171" s="377" t="str">
        <f>IF(AND('MAPA DE RIESGOS'!$AP693="Muy Baja",'MAPA DE RIESGOS'!$AR693="Menor"),CONCATENATE("R",'MAPA DE RIESGOS'!$H693,"C",'MAPA DE RIESGOS'!$AF693),"")</f>
        <v/>
      </c>
      <c r="AP171" s="377" t="str">
        <f>IF(AND('MAPA DE RIESGOS'!$AP694="Muy Baja",'MAPA DE RIESGOS'!$AR694="Menor"),CONCATENATE("R",'MAPA DE RIESGOS'!$H694,"C",'MAPA DE RIESGOS'!$AF694),"")</f>
        <v/>
      </c>
      <c r="AQ171" s="377" t="str">
        <f>IF(AND('MAPA DE RIESGOS'!$AP695="Muy Baja",'MAPA DE RIESGOS'!$AR695="Menor"),CONCATENATE("R",'MAPA DE RIESGOS'!$H695,"C",'MAPA DE RIESGOS'!$AF695),"")</f>
        <v/>
      </c>
      <c r="AR171" s="377" t="str">
        <f>IF(AND('MAPA DE RIESGOS'!$AP696="Muy Baja",'MAPA DE RIESGOS'!$AR696="Menor"),CONCATENATE("R",'MAPA DE RIESGOS'!$H696,"C",'MAPA DE RIESGOS'!$AF696),"")</f>
        <v/>
      </c>
      <c r="AS171" s="378" t="str">
        <f>IF(AND('MAPA DE RIESGOS'!$AP697="Muy Baja",'MAPA DE RIESGOS'!$AR697="Menor"),CONCATENATE("R",'MAPA DE RIESGOS'!$H697,"C",'MAPA DE RIESGOS'!$AF697),"")</f>
        <v/>
      </c>
      <c r="AT171" s="367" t="str">
        <f>IF(AND('MAPA DE RIESGOS'!$AP680="Muy Baja",'MAPA DE RIESGOS'!$AR680="Moderado"),CONCATENATE("R",'MAPA DE RIESGOS'!$H680,"C",'MAPA DE RIESGOS'!$AF680),"")</f>
        <v/>
      </c>
      <c r="AU171" s="368" t="str">
        <f>IF(AND('MAPA DE RIESGOS'!$AP681="Muy Baja",'MAPA DE RIESGOS'!$AR681="Moderado"),CONCATENATE("R",'MAPA DE RIESGOS'!$H681,"C",'MAPA DE RIESGOS'!$AF681),"")</f>
        <v/>
      </c>
      <c r="AV171" s="368" t="str">
        <f>IF(AND('MAPA DE RIESGOS'!$AP682="Muy Baja",'MAPA DE RIESGOS'!$AR682="Moderado"),CONCATENATE("R",'MAPA DE RIESGOS'!$H682,"C",'MAPA DE RIESGOS'!$AF682),"")</f>
        <v/>
      </c>
      <c r="AW171" s="368" t="str">
        <f>IF(AND('MAPA DE RIESGOS'!$AP683="Muy Baja",'MAPA DE RIESGOS'!$AR683="Moderado"),CONCATENATE("R",'MAPA DE RIESGOS'!$H683,"C",'MAPA DE RIESGOS'!$AF683),"")</f>
        <v/>
      </c>
      <c r="AX171" s="368" t="str">
        <f>IF(AND('MAPA DE RIESGOS'!$AP684="Muy Baja",'MAPA DE RIESGOS'!$AR684="Moderado"),CONCATENATE("R",'MAPA DE RIESGOS'!$H684,"C",'MAPA DE RIESGOS'!$AF684),"")</f>
        <v/>
      </c>
      <c r="AY171" s="368" t="str">
        <f>IF(AND('MAPA DE RIESGOS'!$AP685="Muy Baja",'MAPA DE RIESGOS'!$AR685="Moderado"),CONCATENATE("R",'MAPA DE RIESGOS'!$H685,"C",'MAPA DE RIESGOS'!$AF685),"")</f>
        <v/>
      </c>
      <c r="AZ171" s="368" t="str">
        <f>IF(AND('MAPA DE RIESGOS'!$AP686="Muy Baja",'MAPA DE RIESGOS'!$AR686="Moderado"),CONCATENATE("R",'MAPA DE RIESGOS'!$H686,"C",'MAPA DE RIESGOS'!$AF686),"")</f>
        <v/>
      </c>
      <c r="BA171" s="368" t="str">
        <f>IF(AND('MAPA DE RIESGOS'!$AP687="Muy Baja",'MAPA DE RIESGOS'!$AR687="Moderado"),CONCATENATE("R",'MAPA DE RIESGOS'!$H687,"C",'MAPA DE RIESGOS'!$AF687),"")</f>
        <v/>
      </c>
      <c r="BB171" s="368" t="str">
        <f>IF(AND('MAPA DE RIESGOS'!$AP688="Muy Baja",'MAPA DE RIESGOS'!$AR688="Moderado"),CONCATENATE("R",'MAPA DE RIESGOS'!$H688,"C",'MAPA DE RIESGOS'!$AF688),"")</f>
        <v/>
      </c>
      <c r="BC171" s="368" t="str">
        <f>IF(AND('MAPA DE RIESGOS'!$AP689="Muy Baja",'MAPA DE RIESGOS'!$AR689="Moderado"),CONCATENATE("R",'MAPA DE RIESGOS'!$H689,"C",'MAPA DE RIESGOS'!$AF689),"")</f>
        <v/>
      </c>
      <c r="BD171" s="368" t="str">
        <f>IF(AND('MAPA DE RIESGOS'!$AP690="Muy Baja",'MAPA DE RIESGOS'!$AR690="Moderado"),CONCATENATE("R",'MAPA DE RIESGOS'!$H690,"C",'MAPA DE RIESGOS'!$AF690),"")</f>
        <v/>
      </c>
      <c r="BE171" s="368" t="str">
        <f>IF(AND('MAPA DE RIESGOS'!$AP691="Muy Baja",'MAPA DE RIESGOS'!$AR691="Moderado"),CONCATENATE("R",'MAPA DE RIESGOS'!$H691,"C",'MAPA DE RIESGOS'!$AF691),"")</f>
        <v/>
      </c>
      <c r="BF171" s="368" t="str">
        <f>IF(AND('MAPA DE RIESGOS'!$AP692="Muy Baja",'MAPA DE RIESGOS'!$AR692="Moderado"),CONCATENATE("R",'MAPA DE RIESGOS'!$H692,"C",'MAPA DE RIESGOS'!$AF692),"")</f>
        <v/>
      </c>
      <c r="BG171" s="368" t="str">
        <f>IF(AND('MAPA DE RIESGOS'!$AP693="Muy Baja",'MAPA DE RIESGOS'!$AR693="Moderado"),CONCATENATE("R",'MAPA DE RIESGOS'!$H693,"C",'MAPA DE RIESGOS'!$AF693),"")</f>
        <v/>
      </c>
      <c r="BH171" s="368" t="str">
        <f>IF(AND('MAPA DE RIESGOS'!$AP694="Muy Baja",'MAPA DE RIESGOS'!$AR694="Moderado"),CONCATENATE("R",'MAPA DE RIESGOS'!$H694,"C",'MAPA DE RIESGOS'!$AF694),"")</f>
        <v/>
      </c>
      <c r="BI171" s="368" t="str">
        <f>IF(AND('MAPA DE RIESGOS'!$AP695="Muy Baja",'MAPA DE RIESGOS'!$AR695="Moderado"),CONCATENATE("R",'MAPA DE RIESGOS'!$H695,"C",'MAPA DE RIESGOS'!$AF695),"")</f>
        <v/>
      </c>
      <c r="BJ171" s="368" t="str">
        <f>IF(AND('MAPA DE RIESGOS'!$AP696="Muy Baja",'MAPA DE RIESGOS'!$AR696="Moderado"),CONCATENATE("R",'MAPA DE RIESGOS'!$H696,"C",'MAPA DE RIESGOS'!$AF696),"")</f>
        <v/>
      </c>
      <c r="BK171" s="369" t="str">
        <f>IF(AND('MAPA DE RIESGOS'!$AP697="Muy Baja",'MAPA DE RIESGOS'!$AR697="Moderado"),CONCATENATE("R",'MAPA DE RIESGOS'!$H697,"C",'MAPA DE RIESGOS'!$AF697),"")</f>
        <v/>
      </c>
      <c r="BL171" s="355" t="str">
        <f>IF(AND('MAPA DE RIESGOS'!$AP680="Muy Baja",'MAPA DE RIESGOS'!$AR680="Mayor"),CONCATENATE("R",'MAPA DE RIESGOS'!$H680,"C",'MAPA DE RIESGOS'!$AF680),"")</f>
        <v/>
      </c>
      <c r="BM171" s="355" t="str">
        <f>IF(AND('MAPA DE RIESGOS'!$AP681="Muy Baja",'MAPA DE RIESGOS'!$AR681="Mayor"),CONCATENATE("R",'MAPA DE RIESGOS'!$H681,"C",'MAPA DE RIESGOS'!$AF681),"")</f>
        <v/>
      </c>
      <c r="BN171" s="355" t="str">
        <f>IF(AND('MAPA DE RIESGOS'!$AP682="Muy Baja",'MAPA DE RIESGOS'!$AR682="Mayor"),CONCATENATE("R",'MAPA DE RIESGOS'!$H682,"C",'MAPA DE RIESGOS'!$AF682),"")</f>
        <v/>
      </c>
      <c r="BO171" s="355" t="str">
        <f>IF(AND('MAPA DE RIESGOS'!$AP683="Muy Baja",'MAPA DE RIESGOS'!$AR683="Mayor"),CONCATENATE("R",'MAPA DE RIESGOS'!$H683,"C",'MAPA DE RIESGOS'!$AF683),"")</f>
        <v/>
      </c>
      <c r="BP171" s="355" t="str">
        <f>IF(AND('MAPA DE RIESGOS'!$AP684="Muy Baja",'MAPA DE RIESGOS'!$AR684="Mayor"),CONCATENATE("R",'MAPA DE RIESGOS'!$H684,"C",'MAPA DE RIESGOS'!$AF684),"")</f>
        <v/>
      </c>
      <c r="BQ171" s="355" t="str">
        <f>IF(AND('MAPA DE RIESGOS'!$AP685="Muy Baja",'MAPA DE RIESGOS'!$AR685="Mayor"),CONCATENATE("R",'MAPA DE RIESGOS'!$H685,"C",'MAPA DE RIESGOS'!$AF685),"")</f>
        <v/>
      </c>
      <c r="BR171" s="355" t="str">
        <f>IF(AND('MAPA DE RIESGOS'!$AP686="Muy Baja",'MAPA DE RIESGOS'!$AR686="Mayor"),CONCATENATE("R",'MAPA DE RIESGOS'!$H686,"C",'MAPA DE RIESGOS'!$AF686),"")</f>
        <v/>
      </c>
      <c r="BS171" s="355" t="str">
        <f>IF(AND('MAPA DE RIESGOS'!$AP687="Muy Baja",'MAPA DE RIESGOS'!$AR687="Mayor"),CONCATENATE("R",'MAPA DE RIESGOS'!$H687,"C",'MAPA DE RIESGOS'!$AF687),"")</f>
        <v/>
      </c>
      <c r="BT171" s="355" t="str">
        <f>IF(AND('MAPA DE RIESGOS'!$AP688="Muy Baja",'MAPA DE RIESGOS'!$AR688="Mayor"),CONCATENATE("R",'MAPA DE RIESGOS'!$H688,"C",'MAPA DE RIESGOS'!$AF688),"")</f>
        <v/>
      </c>
      <c r="BU171" s="355" t="str">
        <f>IF(AND('MAPA DE RIESGOS'!$AP689="Muy Baja",'MAPA DE RIESGOS'!$AR689="Mayor"),CONCATENATE("R",'MAPA DE RIESGOS'!$H689,"C",'MAPA DE RIESGOS'!$AF689),"")</f>
        <v/>
      </c>
      <c r="BV171" s="355" t="str">
        <f>IF(AND('MAPA DE RIESGOS'!$AP690="Muy Baja",'MAPA DE RIESGOS'!$AR690="Mayor"),CONCATENATE("R",'MAPA DE RIESGOS'!$H690,"C",'MAPA DE RIESGOS'!$AF690),"")</f>
        <v/>
      </c>
      <c r="BW171" s="355" t="str">
        <f>IF(AND('MAPA DE RIESGOS'!$AP691="Muy Baja",'MAPA DE RIESGOS'!$AR691="Mayor"),CONCATENATE("R",'MAPA DE RIESGOS'!$H691,"C",'MAPA DE RIESGOS'!$AF691),"")</f>
        <v/>
      </c>
      <c r="BX171" s="355" t="str">
        <f>IF(AND('MAPA DE RIESGOS'!$AP692="Muy Baja",'MAPA DE RIESGOS'!$AR692="Mayor"),CONCATENATE("R",'MAPA DE RIESGOS'!$H692,"C",'MAPA DE RIESGOS'!$AF692),"")</f>
        <v/>
      </c>
      <c r="BY171" s="355" t="str">
        <f>IF(AND('MAPA DE RIESGOS'!$AP693="Muy Baja",'MAPA DE RIESGOS'!$AR693="Mayor"),CONCATENATE("R",'MAPA DE RIESGOS'!$H693,"C",'MAPA DE RIESGOS'!$AF693),"")</f>
        <v/>
      </c>
      <c r="BZ171" s="355" t="str">
        <f>IF(AND('MAPA DE RIESGOS'!$AP694="Muy Baja",'MAPA DE RIESGOS'!$AR694="Mayor"),CONCATENATE("R",'MAPA DE RIESGOS'!$H694,"C",'MAPA DE RIESGOS'!$AF694),"")</f>
        <v/>
      </c>
      <c r="CA171" s="355" t="str">
        <f>IF(AND('MAPA DE RIESGOS'!$AP695="Muy Baja",'MAPA DE RIESGOS'!$AR695="Mayor"),CONCATENATE("R",'MAPA DE RIESGOS'!$H695,"C",'MAPA DE RIESGOS'!$AF695),"")</f>
        <v/>
      </c>
      <c r="CB171" s="355" t="str">
        <f>IF(AND('MAPA DE RIESGOS'!$AP696="Muy Baja",'MAPA DE RIESGOS'!$AR696="Mayor"),CONCATENATE("R",'MAPA DE RIESGOS'!$H696,"C",'MAPA DE RIESGOS'!$AF696),"")</f>
        <v/>
      </c>
      <c r="CC171" s="356" t="str">
        <f>IF(AND('MAPA DE RIESGOS'!$AP697="Muy Baja",'MAPA DE RIESGOS'!$AR697="Mayor"),CONCATENATE("R",'MAPA DE RIESGOS'!$H697,"C",'MAPA DE RIESGOS'!$AF697),"")</f>
        <v/>
      </c>
      <c r="CD171" s="357" t="str">
        <f>IF(AND('MAPA DE RIESGOS'!$AP680="Muy Baja",'MAPA DE RIESGOS'!$AR680="Catastrófico"),CONCATENATE("R",'MAPA DE RIESGOS'!$H680,"C",'MAPA DE RIESGOS'!$AF680),"")</f>
        <v/>
      </c>
      <c r="CE171" s="357" t="str">
        <f>IF(AND('MAPA DE RIESGOS'!$AP681="Muy Baja",'MAPA DE RIESGOS'!$AR681="Catastrófico"),CONCATENATE("R",'MAPA DE RIESGOS'!$H681,"C",'MAPA DE RIESGOS'!$AF681),"")</f>
        <v/>
      </c>
      <c r="CF171" s="357" t="str">
        <f>IF(AND('MAPA DE RIESGOS'!$AP682="Muy Baja",'MAPA DE RIESGOS'!$AR682="Catastrófico"),CONCATENATE("R",'MAPA DE RIESGOS'!$H682,"C",'MAPA DE RIESGOS'!$AF682),"")</f>
        <v/>
      </c>
      <c r="CG171" s="357" t="str">
        <f>IF(AND('MAPA DE RIESGOS'!$AP683="Muy Baja",'MAPA DE RIESGOS'!$AR683="Catastrófico"),CONCATENATE("R",'MAPA DE RIESGOS'!$H683,"C",'MAPA DE RIESGOS'!$AF683),"")</f>
        <v/>
      </c>
      <c r="CH171" s="357" t="str">
        <f>IF(AND('MAPA DE RIESGOS'!$AP684="Muy Baja",'MAPA DE RIESGOS'!$AR684="Catastrófico"),CONCATENATE("R",'MAPA DE RIESGOS'!$H684,"C",'MAPA DE RIESGOS'!$AF684),"")</f>
        <v/>
      </c>
      <c r="CI171" s="357" t="str">
        <f>IF(AND('MAPA DE RIESGOS'!$AP685="Muy Baja",'MAPA DE RIESGOS'!$AR685="Catastrófico"),CONCATENATE("R",'MAPA DE RIESGOS'!$H685,"C",'MAPA DE RIESGOS'!$AF685),"")</f>
        <v/>
      </c>
      <c r="CJ171" s="357" t="str">
        <f>IF(AND('MAPA DE RIESGOS'!$AP686="Muy Baja",'MAPA DE RIESGOS'!$AR686="Catastrófico"),CONCATENATE("R",'MAPA DE RIESGOS'!$H686,"C",'MAPA DE RIESGOS'!$AF686),"")</f>
        <v/>
      </c>
      <c r="CK171" s="357" t="str">
        <f>IF(AND('MAPA DE RIESGOS'!$AP687="Muy Baja",'MAPA DE RIESGOS'!$AR687="Catastrófico"),CONCATENATE("R",'MAPA DE RIESGOS'!$H687,"C",'MAPA DE RIESGOS'!$AF687),"")</f>
        <v/>
      </c>
      <c r="CL171" s="357" t="str">
        <f>IF(AND('MAPA DE RIESGOS'!$AP688="Muy Baja",'MAPA DE RIESGOS'!$AR688="Catastrófico"),CONCATENATE("R",'MAPA DE RIESGOS'!$H688,"C",'MAPA DE RIESGOS'!$AF688),"")</f>
        <v/>
      </c>
      <c r="CM171" s="357" t="str">
        <f>IF(AND('MAPA DE RIESGOS'!$AP689="Muy Baja",'MAPA DE RIESGOS'!$AR689="Catastrófico"),CONCATENATE("R",'MAPA DE RIESGOS'!$H689,"C",'MAPA DE RIESGOS'!$AF689),"")</f>
        <v/>
      </c>
      <c r="CN171" s="357" t="str">
        <f>IF(AND('MAPA DE RIESGOS'!$AP690="Muy Baja",'MAPA DE RIESGOS'!$AR690="Catastrófico"),CONCATENATE("R",'MAPA DE RIESGOS'!$H690,"C",'MAPA DE RIESGOS'!$AF690),"")</f>
        <v/>
      </c>
      <c r="CO171" s="357" t="str">
        <f>IF(AND('MAPA DE RIESGOS'!$AP691="Muy Baja",'MAPA DE RIESGOS'!$AR691="Catastrófico"),CONCATENATE("R",'MAPA DE RIESGOS'!$H691,"C",'MAPA DE RIESGOS'!$AF691),"")</f>
        <v/>
      </c>
      <c r="CP171" s="357" t="str">
        <f>IF(AND('MAPA DE RIESGOS'!$AP692="Muy Baja",'MAPA DE RIESGOS'!$AR692="Catastrófico"),CONCATENATE("R",'MAPA DE RIESGOS'!$H692,"C",'MAPA DE RIESGOS'!$AF692),"")</f>
        <v/>
      </c>
      <c r="CQ171" s="357" t="str">
        <f>IF(AND('MAPA DE RIESGOS'!$AP693="Muy Baja",'MAPA DE RIESGOS'!$AR693="Catastrófico"),CONCATENATE("R",'MAPA DE RIESGOS'!$H693,"C",'MAPA DE RIESGOS'!$AF693),"")</f>
        <v/>
      </c>
      <c r="CR171" s="357" t="str">
        <f>IF(AND('MAPA DE RIESGOS'!$AP694="Muy Baja",'MAPA DE RIESGOS'!$AR694="Catastrófico"),CONCATENATE("R",'MAPA DE RIESGOS'!$H694,"C",'MAPA DE RIESGOS'!$AF694),"")</f>
        <v/>
      </c>
      <c r="CS171" s="357" t="str">
        <f>IF(AND('MAPA DE RIESGOS'!$AP695="Muy Baja",'MAPA DE RIESGOS'!$AR695="Catastrófico"),CONCATENATE("R",'MAPA DE RIESGOS'!$H695,"C",'MAPA DE RIESGOS'!$AF695),"")</f>
        <v/>
      </c>
      <c r="CT171" s="357" t="str">
        <f>IF(AND('MAPA DE RIESGOS'!$AP696="Muy Baja",'MAPA DE RIESGOS'!$AR696="Catastrófico"),CONCATENATE("R",'MAPA DE RIESGOS'!$H696,"C",'MAPA DE RIESGOS'!$AF696),"")</f>
        <v/>
      </c>
      <c r="CU171" s="358" t="str">
        <f>IF(AND('MAPA DE RIESGOS'!$AP697="Muy Baja",'MAPA DE RIESGOS'!$AR697="Catastrófico"),CONCATENATE("R",'MAPA DE RIESGOS'!$H697,"C",'MAPA DE RIESGOS'!$AF697),"")</f>
        <v/>
      </c>
      <c r="CV171" s="67"/>
      <c r="CW171" s="386"/>
      <c r="CX171" s="386"/>
      <c r="CY171" s="386"/>
      <c r="CZ171" s="386"/>
      <c r="DA171" s="386"/>
      <c r="DB171" s="386"/>
    </row>
    <row r="172" spans="2:106" ht="32.5" customHeight="1">
      <c r="B172" s="893"/>
      <c r="C172" s="893"/>
      <c r="D172" s="894"/>
      <c r="E172" s="882"/>
      <c r="F172" s="883"/>
      <c r="G172" s="883"/>
      <c r="H172" s="883"/>
      <c r="I172" s="883"/>
      <c r="J172" s="376" t="str">
        <f>IF(AND('MAPA DE RIESGOS'!$AP698="Muy Baja",'MAPA DE RIESGOS'!$AR698="Leve"),CONCATENATE("R",'MAPA DE RIESGOS'!$H698,"C",'MAPA DE RIESGOS'!$AF698),"")</f>
        <v/>
      </c>
      <c r="K172" s="377" t="str">
        <f>IF(AND('MAPA DE RIESGOS'!$AP699="Muy Baja",'MAPA DE RIESGOS'!$AR699="Leve"),CONCATENATE("R",'MAPA DE RIESGOS'!$H699,"C",'MAPA DE RIESGOS'!$AF699),"")</f>
        <v/>
      </c>
      <c r="L172" s="377" t="str">
        <f>IF(AND('MAPA DE RIESGOS'!$AP700="Muy Baja",'MAPA DE RIESGOS'!$AR700="Leve"),CONCATENATE("R",'MAPA DE RIESGOS'!$H700,"C",'MAPA DE RIESGOS'!$AF700),"")</f>
        <v/>
      </c>
      <c r="M172" s="377" t="str">
        <f>IF(AND('MAPA DE RIESGOS'!$AP701="Muy Baja",'MAPA DE RIESGOS'!$AR701="Leve"),CONCATENATE("R",'MAPA DE RIESGOS'!$H701,"C",'MAPA DE RIESGOS'!$AF701),"")</f>
        <v/>
      </c>
      <c r="N172" s="377" t="str">
        <f>IF(AND('MAPA DE RIESGOS'!$AP702="Muy Baja",'MAPA DE RIESGOS'!$AR702="Leve"),CONCATENATE("R",'MAPA DE RIESGOS'!$H702,"C",'MAPA DE RIESGOS'!$AF702),"")</f>
        <v/>
      </c>
      <c r="O172" s="377" t="str">
        <f>IF(AND('MAPA DE RIESGOS'!$AP703="Muy Baja",'MAPA DE RIESGOS'!$AR703="Leve"),CONCATENATE("R",'MAPA DE RIESGOS'!$H703,"C",'MAPA DE RIESGOS'!$AF703),"")</f>
        <v/>
      </c>
      <c r="P172" s="377" t="str">
        <f>IF(AND('MAPA DE RIESGOS'!$AP704="Muy Baja",'MAPA DE RIESGOS'!$AR704="Leve"),CONCATENATE("R",'MAPA DE RIESGOS'!$H704,"C",'MAPA DE RIESGOS'!$AF704),"")</f>
        <v/>
      </c>
      <c r="Q172" s="377" t="str">
        <f>IF(AND('MAPA DE RIESGOS'!$AP705="Muy Baja",'MAPA DE RIESGOS'!$AR705="Leve"),CONCATENATE("R",'MAPA DE RIESGOS'!$H705,"C",'MAPA DE RIESGOS'!$AF705),"")</f>
        <v/>
      </c>
      <c r="R172" s="377" t="str">
        <f>IF(AND('MAPA DE RIESGOS'!$AP706="Muy Baja",'MAPA DE RIESGOS'!$AR706="Leve"),CONCATENATE("R",'MAPA DE RIESGOS'!$H706,"C",'MAPA DE RIESGOS'!$AF706),"")</f>
        <v/>
      </c>
      <c r="S172" s="377" t="str">
        <f>IF(AND('MAPA DE RIESGOS'!$AP707="Muy Baja",'MAPA DE RIESGOS'!$AR707="Leve"),CONCATENATE("R",'MAPA DE RIESGOS'!$H707,"C",'MAPA DE RIESGOS'!$AF707),"")</f>
        <v/>
      </c>
      <c r="T172" s="377" t="str">
        <f>IF(AND('MAPA DE RIESGOS'!$AP708="Muy Baja",'MAPA DE RIESGOS'!$AR708="Leve"),CONCATENATE("R",'MAPA DE RIESGOS'!$H708,"C",'MAPA DE RIESGOS'!$AF708),"")</f>
        <v/>
      </c>
      <c r="U172" s="377" t="str">
        <f>IF(AND('MAPA DE RIESGOS'!$AP709="Muy Baja",'MAPA DE RIESGOS'!$AR709="Leve"),CONCATENATE("R",'MAPA DE RIESGOS'!$H709,"C",'MAPA DE RIESGOS'!$AF709),"")</f>
        <v/>
      </c>
      <c r="V172" s="377" t="str">
        <f>IF(AND('MAPA DE RIESGOS'!$AP710="Muy Baja",'MAPA DE RIESGOS'!$AR710="Leve"),CONCATENATE("R",'MAPA DE RIESGOS'!$H710,"C",'MAPA DE RIESGOS'!$AF710),"")</f>
        <v/>
      </c>
      <c r="W172" s="377" t="str">
        <f>IF(AND('MAPA DE RIESGOS'!$AP711="Muy Baja",'MAPA DE RIESGOS'!$AR711="Leve"),CONCATENATE("R",'MAPA DE RIESGOS'!$H711,"C",'MAPA DE RIESGOS'!$AF711),"")</f>
        <v/>
      </c>
      <c r="X172" s="377" t="str">
        <f>IF(AND('MAPA DE RIESGOS'!$AP712="Muy Baja",'MAPA DE RIESGOS'!$AR712="Leve"),CONCATENATE("R",'MAPA DE RIESGOS'!$H712,"C",'MAPA DE RIESGOS'!$AF712),"")</f>
        <v/>
      </c>
      <c r="Y172" s="377" t="str">
        <f>IF(AND('MAPA DE RIESGOS'!$AP713="Muy Baja",'MAPA DE RIESGOS'!$AR713="Leve"),CONCATENATE("R",'MAPA DE RIESGOS'!$H713,"C",'MAPA DE RIESGOS'!$AF713),"")</f>
        <v/>
      </c>
      <c r="Z172" s="377" t="str">
        <f>IF(AND('MAPA DE RIESGOS'!$AP714="Muy Baja",'MAPA DE RIESGOS'!$AR714="Leve"),CONCATENATE("R",'MAPA DE RIESGOS'!$H714,"C",'MAPA DE RIESGOS'!$AF714),"")</f>
        <v/>
      </c>
      <c r="AA172" s="378" t="str">
        <f>IF(AND('MAPA DE RIESGOS'!$AP715="Muy Baja",'MAPA DE RIESGOS'!$AR715="Leve"),CONCATENATE("R",'MAPA DE RIESGOS'!$H715,"C",'MAPA DE RIESGOS'!$AF715),"")</f>
        <v/>
      </c>
      <c r="AB172" s="376" t="str">
        <f>IF(AND('MAPA DE RIESGOS'!$AP698="Muy Baja",'MAPA DE RIESGOS'!$AR698="Menor"),CONCATENATE("R",'MAPA DE RIESGOS'!$H698,"C",'MAPA DE RIESGOS'!$AF698),"")</f>
        <v/>
      </c>
      <c r="AC172" s="377" t="str">
        <f>IF(AND('MAPA DE RIESGOS'!$AP699="Muy Baja",'MAPA DE RIESGOS'!$AR699="Menor"),CONCATENATE("R",'MAPA DE RIESGOS'!$H699,"C",'MAPA DE RIESGOS'!$AF699),"")</f>
        <v/>
      </c>
      <c r="AD172" s="377" t="str">
        <f>IF(AND('MAPA DE RIESGOS'!$AP700="Muy Baja",'MAPA DE RIESGOS'!$AR700="Menor"),CONCATENATE("R",'MAPA DE RIESGOS'!$H700,"C",'MAPA DE RIESGOS'!$AF700),"")</f>
        <v/>
      </c>
      <c r="AE172" s="377" t="str">
        <f>IF(AND('MAPA DE RIESGOS'!$AP701="Muy Baja",'MAPA DE RIESGOS'!$AR701="Menor"),CONCATENATE("R",'MAPA DE RIESGOS'!$H701,"C",'MAPA DE RIESGOS'!$AF701),"")</f>
        <v/>
      </c>
      <c r="AF172" s="377" t="str">
        <f>IF(AND('MAPA DE RIESGOS'!$AP702="Muy Baja",'MAPA DE RIESGOS'!$AR702="Menor"),CONCATENATE("R",'MAPA DE RIESGOS'!$H702,"C",'MAPA DE RIESGOS'!$AF702),"")</f>
        <v/>
      </c>
      <c r="AG172" s="377" t="str">
        <f>IF(AND('MAPA DE RIESGOS'!$AP703="Muy Baja",'MAPA DE RIESGOS'!$AR703="Menor"),CONCATENATE("R",'MAPA DE RIESGOS'!$H703,"C",'MAPA DE RIESGOS'!$AF703),"")</f>
        <v/>
      </c>
      <c r="AH172" s="377" t="str">
        <f>IF(AND('MAPA DE RIESGOS'!$AP704="Muy Baja",'MAPA DE RIESGOS'!$AR704="Menor"),CONCATENATE("R",'MAPA DE RIESGOS'!$H704,"C",'MAPA DE RIESGOS'!$AF704),"")</f>
        <v/>
      </c>
      <c r="AI172" s="377" t="str">
        <f>IF(AND('MAPA DE RIESGOS'!$AP705="Muy Baja",'MAPA DE RIESGOS'!$AR705="Menor"),CONCATENATE("R",'MAPA DE RIESGOS'!$H705,"C",'MAPA DE RIESGOS'!$AF705),"")</f>
        <v/>
      </c>
      <c r="AJ172" s="377" t="str">
        <f>IF(AND('MAPA DE RIESGOS'!$AP706="Muy Baja",'MAPA DE RIESGOS'!$AR706="Menor"),CONCATENATE("R",'MAPA DE RIESGOS'!$H706,"C",'MAPA DE RIESGOS'!$AF706),"")</f>
        <v/>
      </c>
      <c r="AK172" s="377" t="str">
        <f>IF(AND('MAPA DE RIESGOS'!$AP707="Muy Baja",'MAPA DE RIESGOS'!$AR707="Menor"),CONCATENATE("R",'MAPA DE RIESGOS'!$H707,"C",'MAPA DE RIESGOS'!$AF707),"")</f>
        <v/>
      </c>
      <c r="AL172" s="377" t="str">
        <f>IF(AND('MAPA DE RIESGOS'!$AP708="Muy Baja",'MAPA DE RIESGOS'!$AR708="Menor"),CONCATENATE("R",'MAPA DE RIESGOS'!$H708,"C",'MAPA DE RIESGOS'!$AF708),"")</f>
        <v/>
      </c>
      <c r="AM172" s="377" t="str">
        <f>IF(AND('MAPA DE RIESGOS'!$AP709="Muy Baja",'MAPA DE RIESGOS'!$AR709="Menor"),CONCATENATE("R",'MAPA DE RIESGOS'!$H709,"C",'MAPA DE RIESGOS'!$AF709),"")</f>
        <v/>
      </c>
      <c r="AN172" s="377" t="str">
        <f>IF(AND('MAPA DE RIESGOS'!$AP710="Muy Baja",'MAPA DE RIESGOS'!$AR710="Menor"),CONCATENATE("R",'MAPA DE RIESGOS'!$H710,"C",'MAPA DE RIESGOS'!$AF710),"")</f>
        <v/>
      </c>
      <c r="AO172" s="377" t="str">
        <f>IF(AND('MAPA DE RIESGOS'!$AP711="Muy Baja",'MAPA DE RIESGOS'!$AR711="Menor"),CONCATENATE("R",'MAPA DE RIESGOS'!$H711,"C",'MAPA DE RIESGOS'!$AF711),"")</f>
        <v/>
      </c>
      <c r="AP172" s="377" t="str">
        <f>IF(AND('MAPA DE RIESGOS'!$AP712="Muy Baja",'MAPA DE RIESGOS'!$AR712="Menor"),CONCATENATE("R",'MAPA DE RIESGOS'!$H712,"C",'MAPA DE RIESGOS'!$AF712),"")</f>
        <v/>
      </c>
      <c r="AQ172" s="377" t="str">
        <f>IF(AND('MAPA DE RIESGOS'!$AP713="Muy Baja",'MAPA DE RIESGOS'!$AR713="Menor"),CONCATENATE("R",'MAPA DE RIESGOS'!$H713,"C",'MAPA DE RIESGOS'!$AF713),"")</f>
        <v/>
      </c>
      <c r="AR172" s="377" t="str">
        <f>IF(AND('MAPA DE RIESGOS'!$AP714="Muy Baja",'MAPA DE RIESGOS'!$AR714="Menor"),CONCATENATE("R",'MAPA DE RIESGOS'!$H714,"C",'MAPA DE RIESGOS'!$AF714),"")</f>
        <v/>
      </c>
      <c r="AS172" s="378" t="str">
        <f>IF(AND('MAPA DE RIESGOS'!$AP715="Muy Baja",'MAPA DE RIESGOS'!$AR715="Menor"),CONCATENATE("R",'MAPA DE RIESGOS'!$H715,"C",'MAPA DE RIESGOS'!$AF715),"")</f>
        <v/>
      </c>
      <c r="AT172" s="367" t="str">
        <f>IF(AND('MAPA DE RIESGOS'!$AP698="Muy Baja",'MAPA DE RIESGOS'!$AR698="Moderado"),CONCATENATE("R",'MAPA DE RIESGOS'!$H698,"C",'MAPA DE RIESGOS'!$AF698),"")</f>
        <v/>
      </c>
      <c r="AU172" s="368" t="str">
        <f>IF(AND('MAPA DE RIESGOS'!$AP699="Muy Baja",'MAPA DE RIESGOS'!$AR699="Moderado"),CONCATENATE("R",'MAPA DE RIESGOS'!$H699,"C",'MAPA DE RIESGOS'!$AF699),"")</f>
        <v/>
      </c>
      <c r="AV172" s="368" t="str">
        <f>IF(AND('MAPA DE RIESGOS'!$AP700="Muy Baja",'MAPA DE RIESGOS'!$AR700="Moderado"),CONCATENATE("R",'MAPA DE RIESGOS'!$H700,"C",'MAPA DE RIESGOS'!$AF700),"")</f>
        <v/>
      </c>
      <c r="AW172" s="368" t="str">
        <f>IF(AND('MAPA DE RIESGOS'!$AP701="Muy Baja",'MAPA DE RIESGOS'!$AR701="Moderado"),CONCATENATE("R",'MAPA DE RIESGOS'!$H701,"C",'MAPA DE RIESGOS'!$AF701),"")</f>
        <v/>
      </c>
      <c r="AX172" s="368" t="str">
        <f>IF(AND('MAPA DE RIESGOS'!$AP702="Muy Baja",'MAPA DE RIESGOS'!$AR702="Moderado"),CONCATENATE("R",'MAPA DE RIESGOS'!$H702,"C",'MAPA DE RIESGOS'!$AF702),"")</f>
        <v/>
      </c>
      <c r="AY172" s="368" t="str">
        <f>IF(AND('MAPA DE RIESGOS'!$AP703="Muy Baja",'MAPA DE RIESGOS'!$AR703="Moderado"),CONCATENATE("R",'MAPA DE RIESGOS'!$H703,"C",'MAPA DE RIESGOS'!$AF703),"")</f>
        <v/>
      </c>
      <c r="AZ172" s="368" t="str">
        <f>IF(AND('MAPA DE RIESGOS'!$AP704="Muy Baja",'MAPA DE RIESGOS'!$AR704="Moderado"),CONCATENATE("R",'MAPA DE RIESGOS'!$H704,"C",'MAPA DE RIESGOS'!$AF704),"")</f>
        <v/>
      </c>
      <c r="BA172" s="368" t="str">
        <f>IF(AND('MAPA DE RIESGOS'!$AP705="Muy Baja",'MAPA DE RIESGOS'!$AR705="Moderado"),CONCATENATE("R",'MAPA DE RIESGOS'!$H705,"C",'MAPA DE RIESGOS'!$AF705),"")</f>
        <v/>
      </c>
      <c r="BB172" s="368" t="str">
        <f>IF(AND('MAPA DE RIESGOS'!$AP706="Muy Baja",'MAPA DE RIESGOS'!$AR706="Moderado"),CONCATENATE("R",'MAPA DE RIESGOS'!$H706,"C",'MAPA DE RIESGOS'!$AF706),"")</f>
        <v/>
      </c>
      <c r="BC172" s="368" t="str">
        <f>IF(AND('MAPA DE RIESGOS'!$AP707="Muy Baja",'MAPA DE RIESGOS'!$AR707="Moderado"),CONCATENATE("R",'MAPA DE RIESGOS'!$H707,"C",'MAPA DE RIESGOS'!$AF707),"")</f>
        <v/>
      </c>
      <c r="BD172" s="368" t="str">
        <f>IF(AND('MAPA DE RIESGOS'!$AP708="Muy Baja",'MAPA DE RIESGOS'!$AR708="Moderado"),CONCATENATE("R",'MAPA DE RIESGOS'!$H708,"C",'MAPA DE RIESGOS'!$AF708),"")</f>
        <v/>
      </c>
      <c r="BE172" s="368" t="str">
        <f>IF(AND('MAPA DE RIESGOS'!$AP709="Muy Baja",'MAPA DE RIESGOS'!$AR709="Moderado"),CONCATENATE("R",'MAPA DE RIESGOS'!$H709,"C",'MAPA DE RIESGOS'!$AF709),"")</f>
        <v/>
      </c>
      <c r="BF172" s="368" t="str">
        <f>IF(AND('MAPA DE RIESGOS'!$AP710="Muy Baja",'MAPA DE RIESGOS'!$AR710="Moderado"),CONCATENATE("R",'MAPA DE RIESGOS'!$H710,"C",'MAPA DE RIESGOS'!$AF710),"")</f>
        <v/>
      </c>
      <c r="BG172" s="368" t="str">
        <f>IF(AND('MAPA DE RIESGOS'!$AP711="Muy Baja",'MAPA DE RIESGOS'!$AR711="Moderado"),CONCATENATE("R",'MAPA DE RIESGOS'!$H711,"C",'MAPA DE RIESGOS'!$AF711),"")</f>
        <v/>
      </c>
      <c r="BH172" s="368" t="str">
        <f>IF(AND('MAPA DE RIESGOS'!$AP712="Muy Baja",'MAPA DE RIESGOS'!$AR712="Moderado"),CONCATENATE("R",'MAPA DE RIESGOS'!$H712,"C",'MAPA DE RIESGOS'!$AF712),"")</f>
        <v/>
      </c>
      <c r="BI172" s="368" t="str">
        <f>IF(AND('MAPA DE RIESGOS'!$AP713="Muy Baja",'MAPA DE RIESGOS'!$AR713="Moderado"),CONCATENATE("R",'MAPA DE RIESGOS'!$H713,"C",'MAPA DE RIESGOS'!$AF713),"")</f>
        <v/>
      </c>
      <c r="BJ172" s="368" t="str">
        <f>IF(AND('MAPA DE RIESGOS'!$AP714="Muy Baja",'MAPA DE RIESGOS'!$AR714="Moderado"),CONCATENATE("R",'MAPA DE RIESGOS'!$H714,"C",'MAPA DE RIESGOS'!$AF714),"")</f>
        <v/>
      </c>
      <c r="BK172" s="369" t="str">
        <f>IF(AND('MAPA DE RIESGOS'!$AP715="Muy Baja",'MAPA DE RIESGOS'!$AR715="Moderado"),CONCATENATE("R",'MAPA DE RIESGOS'!$H715,"C",'MAPA DE RIESGOS'!$AF715),"")</f>
        <v/>
      </c>
      <c r="BL172" s="355" t="str">
        <f>IF(AND('MAPA DE RIESGOS'!$AP698="Muy Baja",'MAPA DE RIESGOS'!$AR698="Mayor"),CONCATENATE("R",'MAPA DE RIESGOS'!$H698,"C",'MAPA DE RIESGOS'!$AF698),"")</f>
        <v/>
      </c>
      <c r="BM172" s="355" t="str">
        <f>IF(AND('MAPA DE RIESGOS'!$AP699="Muy Baja",'MAPA DE RIESGOS'!$AR699="Mayor"),CONCATENATE("R",'MAPA DE RIESGOS'!$H699,"C",'MAPA DE RIESGOS'!$AF699),"")</f>
        <v/>
      </c>
      <c r="BN172" s="355" t="str">
        <f>IF(AND('MAPA DE RIESGOS'!$AP700="Muy Baja",'MAPA DE RIESGOS'!$AR700="Mayor"),CONCATENATE("R",'MAPA DE RIESGOS'!$H700,"C",'MAPA DE RIESGOS'!$AF700),"")</f>
        <v/>
      </c>
      <c r="BO172" s="355" t="str">
        <f>IF(AND('MAPA DE RIESGOS'!$AP701="Muy Baja",'MAPA DE RIESGOS'!$AR701="Mayor"),CONCATENATE("R",'MAPA DE RIESGOS'!$H701,"C",'MAPA DE RIESGOS'!$AF701),"")</f>
        <v/>
      </c>
      <c r="BP172" s="355" t="str">
        <f>IF(AND('MAPA DE RIESGOS'!$AP702="Muy Baja",'MAPA DE RIESGOS'!$AR702="Mayor"),CONCATENATE("R",'MAPA DE RIESGOS'!$H702,"C",'MAPA DE RIESGOS'!$AF702),"")</f>
        <v/>
      </c>
      <c r="BQ172" s="355" t="str">
        <f>IF(AND('MAPA DE RIESGOS'!$AP703="Muy Baja",'MAPA DE RIESGOS'!$AR703="Mayor"),CONCATENATE("R",'MAPA DE RIESGOS'!$H703,"C",'MAPA DE RIESGOS'!$AF703),"")</f>
        <v/>
      </c>
      <c r="BR172" s="355" t="str">
        <f>IF(AND('MAPA DE RIESGOS'!$AP704="Muy Baja",'MAPA DE RIESGOS'!$AR704="Mayor"),CONCATENATE("R",'MAPA DE RIESGOS'!$H704,"C",'MAPA DE RIESGOS'!$AF704),"")</f>
        <v/>
      </c>
      <c r="BS172" s="355" t="str">
        <f>IF(AND('MAPA DE RIESGOS'!$AP705="Muy Baja",'MAPA DE RIESGOS'!$AR705="Mayor"),CONCATENATE("R",'MAPA DE RIESGOS'!$H705,"C",'MAPA DE RIESGOS'!$AF705),"")</f>
        <v/>
      </c>
      <c r="BT172" s="355" t="str">
        <f>IF(AND('MAPA DE RIESGOS'!$AP706="Muy Baja",'MAPA DE RIESGOS'!$AR706="Mayor"),CONCATENATE("R",'MAPA DE RIESGOS'!$H706,"C",'MAPA DE RIESGOS'!$AF706),"")</f>
        <v/>
      </c>
      <c r="BU172" s="355" t="str">
        <f>IF(AND('MAPA DE RIESGOS'!$AP707="Muy Baja",'MAPA DE RIESGOS'!$AR707="Mayor"),CONCATENATE("R",'MAPA DE RIESGOS'!$H707,"C",'MAPA DE RIESGOS'!$AF707),"")</f>
        <v/>
      </c>
      <c r="BV172" s="355" t="str">
        <f>IF(AND('MAPA DE RIESGOS'!$AP708="Muy Baja",'MAPA DE RIESGOS'!$AR708="Mayor"),CONCATENATE("R",'MAPA DE RIESGOS'!$H708,"C",'MAPA DE RIESGOS'!$AF708),"")</f>
        <v/>
      </c>
      <c r="BW172" s="355" t="str">
        <f>IF(AND('MAPA DE RIESGOS'!$AP709="Muy Baja",'MAPA DE RIESGOS'!$AR709="Mayor"),CONCATENATE("R",'MAPA DE RIESGOS'!$H709,"C",'MAPA DE RIESGOS'!$AF709),"")</f>
        <v/>
      </c>
      <c r="BX172" s="355" t="str">
        <f>IF(AND('MAPA DE RIESGOS'!$AP710="Muy Baja",'MAPA DE RIESGOS'!$AR710="Mayor"),CONCATENATE("R",'MAPA DE RIESGOS'!$H710,"C",'MAPA DE RIESGOS'!$AF710),"")</f>
        <v/>
      </c>
      <c r="BY172" s="355" t="str">
        <f>IF(AND('MAPA DE RIESGOS'!$AP711="Muy Baja",'MAPA DE RIESGOS'!$AR711="Mayor"),CONCATENATE("R",'MAPA DE RIESGOS'!$H711,"C",'MAPA DE RIESGOS'!$AF711),"")</f>
        <v/>
      </c>
      <c r="BZ172" s="355" t="str">
        <f>IF(AND('MAPA DE RIESGOS'!$AP712="Muy Baja",'MAPA DE RIESGOS'!$AR712="Mayor"),CONCATENATE("R",'MAPA DE RIESGOS'!$H712,"C",'MAPA DE RIESGOS'!$AF712),"")</f>
        <v/>
      </c>
      <c r="CA172" s="355" t="str">
        <f>IF(AND('MAPA DE RIESGOS'!$AP713="Muy Baja",'MAPA DE RIESGOS'!$AR713="Mayor"),CONCATENATE("R",'MAPA DE RIESGOS'!$H713,"C",'MAPA DE RIESGOS'!$AF713),"")</f>
        <v/>
      </c>
      <c r="CB172" s="355" t="str">
        <f>IF(AND('MAPA DE RIESGOS'!$AP714="Muy Baja",'MAPA DE RIESGOS'!$AR714="Mayor"),CONCATENATE("R",'MAPA DE RIESGOS'!$H714,"C",'MAPA DE RIESGOS'!$AF714),"")</f>
        <v/>
      </c>
      <c r="CC172" s="356" t="str">
        <f>IF(AND('MAPA DE RIESGOS'!$AP715="Muy Baja",'MAPA DE RIESGOS'!$AR715="Mayor"),CONCATENATE("R",'MAPA DE RIESGOS'!$H715,"C",'MAPA DE RIESGOS'!$AF715),"")</f>
        <v/>
      </c>
      <c r="CD172" s="357" t="str">
        <f>IF(AND('MAPA DE RIESGOS'!$AP698="Muy Baja",'MAPA DE RIESGOS'!$AR698="Catastrófico"),CONCATENATE("R",'MAPA DE RIESGOS'!$H698,"C",'MAPA DE RIESGOS'!$AF698),"")</f>
        <v/>
      </c>
      <c r="CE172" s="357" t="str">
        <f>IF(AND('MAPA DE RIESGOS'!$AP699="Muy Baja",'MAPA DE RIESGOS'!$AR699="Catastrófico"),CONCATENATE("R",'MAPA DE RIESGOS'!$H699,"C",'MAPA DE RIESGOS'!$AF699),"")</f>
        <v/>
      </c>
      <c r="CF172" s="357" t="str">
        <f>IF(AND('MAPA DE RIESGOS'!$AP700="Muy Baja",'MAPA DE RIESGOS'!$AR700="Catastrófico"),CONCATENATE("R",'MAPA DE RIESGOS'!$H700,"C",'MAPA DE RIESGOS'!$AF700),"")</f>
        <v/>
      </c>
      <c r="CG172" s="357" t="str">
        <f>IF(AND('MAPA DE RIESGOS'!$AP701="Muy Baja",'MAPA DE RIESGOS'!$AR701="Catastrófico"),CONCATENATE("R",'MAPA DE RIESGOS'!$H701,"C",'MAPA DE RIESGOS'!$AF701),"")</f>
        <v/>
      </c>
      <c r="CH172" s="357" t="str">
        <f>IF(AND('MAPA DE RIESGOS'!$AP702="Muy Baja",'MAPA DE RIESGOS'!$AR702="Catastrófico"),CONCATENATE("R",'MAPA DE RIESGOS'!$H702,"C",'MAPA DE RIESGOS'!$AF702),"")</f>
        <v/>
      </c>
      <c r="CI172" s="357" t="str">
        <f>IF(AND('MAPA DE RIESGOS'!$AP703="Muy Baja",'MAPA DE RIESGOS'!$AR703="Catastrófico"),CONCATENATE("R",'MAPA DE RIESGOS'!$H703,"C",'MAPA DE RIESGOS'!$AF703),"")</f>
        <v/>
      </c>
      <c r="CJ172" s="357" t="str">
        <f>IF(AND('MAPA DE RIESGOS'!$AP704="Muy Baja",'MAPA DE RIESGOS'!$AR704="Catastrófico"),CONCATENATE("R",'MAPA DE RIESGOS'!$H704,"C",'MAPA DE RIESGOS'!$AF704),"")</f>
        <v/>
      </c>
      <c r="CK172" s="357" t="str">
        <f>IF(AND('MAPA DE RIESGOS'!$AP705="Muy Baja",'MAPA DE RIESGOS'!$AR705="Catastrófico"),CONCATENATE("R",'MAPA DE RIESGOS'!$H705,"C",'MAPA DE RIESGOS'!$AF705),"")</f>
        <v/>
      </c>
      <c r="CL172" s="357" t="str">
        <f>IF(AND('MAPA DE RIESGOS'!$AP706="Muy Baja",'MAPA DE RIESGOS'!$AR706="Catastrófico"),CONCATENATE("R",'MAPA DE RIESGOS'!$H706,"C",'MAPA DE RIESGOS'!$AF706),"")</f>
        <v/>
      </c>
      <c r="CM172" s="357" t="str">
        <f>IF(AND('MAPA DE RIESGOS'!$AP707="Muy Baja",'MAPA DE RIESGOS'!$AR707="Catastrófico"),CONCATENATE("R",'MAPA DE RIESGOS'!$H707,"C",'MAPA DE RIESGOS'!$AF707),"")</f>
        <v/>
      </c>
      <c r="CN172" s="357" t="str">
        <f>IF(AND('MAPA DE RIESGOS'!$AP708="Muy Baja",'MAPA DE RIESGOS'!$AR708="Catastrófico"),CONCATENATE("R",'MAPA DE RIESGOS'!$H708,"C",'MAPA DE RIESGOS'!$AF708),"")</f>
        <v/>
      </c>
      <c r="CO172" s="357" t="str">
        <f>IF(AND('MAPA DE RIESGOS'!$AP709="Muy Baja",'MAPA DE RIESGOS'!$AR709="Catastrófico"),CONCATENATE("R",'MAPA DE RIESGOS'!$H709,"C",'MAPA DE RIESGOS'!$AF709),"")</f>
        <v/>
      </c>
      <c r="CP172" s="357" t="str">
        <f>IF(AND('MAPA DE RIESGOS'!$AP710="Muy Baja",'MAPA DE RIESGOS'!$AR710="Catastrófico"),CONCATENATE("R",'MAPA DE RIESGOS'!$H710,"C",'MAPA DE RIESGOS'!$AF710),"")</f>
        <v/>
      </c>
      <c r="CQ172" s="357" t="str">
        <f>IF(AND('MAPA DE RIESGOS'!$AP711="Muy Baja",'MAPA DE RIESGOS'!$AR711="Catastrófico"),CONCATENATE("R",'MAPA DE RIESGOS'!$H711,"C",'MAPA DE RIESGOS'!$AF711),"")</f>
        <v/>
      </c>
      <c r="CR172" s="357" t="str">
        <f>IF(AND('MAPA DE RIESGOS'!$AP712="Muy Baja",'MAPA DE RIESGOS'!$AR712="Catastrófico"),CONCATENATE("R",'MAPA DE RIESGOS'!$H712,"C",'MAPA DE RIESGOS'!$AF712),"")</f>
        <v/>
      </c>
      <c r="CS172" s="357" t="str">
        <f>IF(AND('MAPA DE RIESGOS'!$AP713="Muy Baja",'MAPA DE RIESGOS'!$AR713="Catastrófico"),CONCATENATE("R",'MAPA DE RIESGOS'!$H713,"C",'MAPA DE RIESGOS'!$AF713),"")</f>
        <v/>
      </c>
      <c r="CT172" s="357" t="str">
        <f>IF(AND('MAPA DE RIESGOS'!$AP714="Muy Baja",'MAPA DE RIESGOS'!$AR714="Catastrófico"),CONCATENATE("R",'MAPA DE RIESGOS'!$H714,"C",'MAPA DE RIESGOS'!$AF714),"")</f>
        <v/>
      </c>
      <c r="CU172" s="358" t="str">
        <f>IF(AND('MAPA DE RIESGOS'!$AP715="Muy Baja",'MAPA DE RIESGOS'!$AR715="Catastrófico"),CONCATENATE("R",'MAPA DE RIESGOS'!$H715,"C",'MAPA DE RIESGOS'!$AF715),"")</f>
        <v/>
      </c>
      <c r="CV172" s="67"/>
      <c r="CW172" s="386"/>
      <c r="CX172" s="386"/>
      <c r="CY172" s="386"/>
      <c r="CZ172" s="386"/>
      <c r="DA172" s="386"/>
      <c r="DB172" s="386"/>
    </row>
    <row r="173" spans="2:106" ht="32.5" customHeight="1">
      <c r="B173" s="893"/>
      <c r="C173" s="893"/>
      <c r="D173" s="894"/>
      <c r="E173" s="882"/>
      <c r="F173" s="883"/>
      <c r="G173" s="883"/>
      <c r="H173" s="883"/>
      <c r="I173" s="883"/>
      <c r="J173" s="376" t="str">
        <f>IF(AND('MAPA DE RIESGOS'!$AP716="Muy Baja",'MAPA DE RIESGOS'!$AR716="Leve"),CONCATENATE("R",'MAPA DE RIESGOS'!$H716,"C",'MAPA DE RIESGOS'!$AF716),"")</f>
        <v/>
      </c>
      <c r="K173" s="377" t="str">
        <f>IF(AND('MAPA DE RIESGOS'!$AP717="Muy Baja",'MAPA DE RIESGOS'!$AR717="Leve"),CONCATENATE("R",'MAPA DE RIESGOS'!$H717,"C",'MAPA DE RIESGOS'!$AF717),"")</f>
        <v/>
      </c>
      <c r="L173" s="377" t="str">
        <f>IF(AND('MAPA DE RIESGOS'!$AP718="Muy Baja",'MAPA DE RIESGOS'!$AR718="Leve"),CONCATENATE("R",'MAPA DE RIESGOS'!$H718,"C",'MAPA DE RIESGOS'!$AF718),"")</f>
        <v/>
      </c>
      <c r="M173" s="377" t="str">
        <f>IF(AND('MAPA DE RIESGOS'!$AP719="Muy Baja",'MAPA DE RIESGOS'!$AR719="Leve"),CONCATENATE("R",'MAPA DE RIESGOS'!$H719,"C",'MAPA DE RIESGOS'!$AF719),"")</f>
        <v/>
      </c>
      <c r="N173" s="377" t="str">
        <f>IF(AND('MAPA DE RIESGOS'!$AP720="Muy Baja",'MAPA DE RIESGOS'!$AR720="Leve"),CONCATENATE("R",'MAPA DE RIESGOS'!$H720,"C",'MAPA DE RIESGOS'!$AF720),"")</f>
        <v/>
      </c>
      <c r="O173" s="377" t="str">
        <f>IF(AND('MAPA DE RIESGOS'!$AP721="Muy Baja",'MAPA DE RIESGOS'!$AR721="Leve"),CONCATENATE("R",'MAPA DE RIESGOS'!$H721,"C",'MAPA DE RIESGOS'!$AF721),"")</f>
        <v/>
      </c>
      <c r="P173" s="377" t="str">
        <f>IF(AND('MAPA DE RIESGOS'!$AP722="Muy Baja",'MAPA DE RIESGOS'!$AR722="Leve"),CONCATENATE("R",'MAPA DE RIESGOS'!$H722,"C",'MAPA DE RIESGOS'!$AF722),"")</f>
        <v/>
      </c>
      <c r="Q173" s="377" t="str">
        <f>IF(AND('MAPA DE RIESGOS'!$AP723="Muy Baja",'MAPA DE RIESGOS'!$AR723="Leve"),CONCATENATE("R",'MAPA DE RIESGOS'!$H723,"C",'MAPA DE RIESGOS'!$AF723),"")</f>
        <v/>
      </c>
      <c r="R173" s="377" t="str">
        <f>IF(AND('MAPA DE RIESGOS'!$AP724="Muy Baja",'MAPA DE RIESGOS'!$AR724="Leve"),CONCATENATE("R",'MAPA DE RIESGOS'!$H724,"C",'MAPA DE RIESGOS'!$AF724),"")</f>
        <v/>
      </c>
      <c r="S173" s="377" t="str">
        <f>IF(AND('MAPA DE RIESGOS'!$AP725="Muy Baja",'MAPA DE RIESGOS'!$AR725="Leve"),CONCATENATE("R",'MAPA DE RIESGOS'!$H725,"C",'MAPA DE RIESGOS'!$AF725),"")</f>
        <v/>
      </c>
      <c r="T173" s="377" t="str">
        <f>IF(AND('MAPA DE RIESGOS'!$AP726="Muy Baja",'MAPA DE RIESGOS'!$AR726="Leve"),CONCATENATE("R",'MAPA DE RIESGOS'!$H726,"C",'MAPA DE RIESGOS'!$AF726),"")</f>
        <v/>
      </c>
      <c r="U173" s="377" t="str">
        <f>IF(AND('MAPA DE RIESGOS'!$AP727="Muy Baja",'MAPA DE RIESGOS'!$AR727="Leve"),CONCATENATE("R",'MAPA DE RIESGOS'!$H727,"C",'MAPA DE RIESGOS'!$AF727),"")</f>
        <v/>
      </c>
      <c r="V173" s="377" t="str">
        <f>IF(AND('MAPA DE RIESGOS'!$AP728="Muy Baja",'MAPA DE RIESGOS'!$AR728="Leve"),CONCATENATE("R",'MAPA DE RIESGOS'!$H728,"C",'MAPA DE RIESGOS'!$AF728),"")</f>
        <v/>
      </c>
      <c r="W173" s="377" t="str">
        <f>IF(AND('MAPA DE RIESGOS'!$AP729="Muy Baja",'MAPA DE RIESGOS'!$AR729="Leve"),CONCATENATE("R",'MAPA DE RIESGOS'!$H729,"C",'MAPA DE RIESGOS'!$AF729),"")</f>
        <v/>
      </c>
      <c r="X173" s="377" t="str">
        <f>IF(AND('MAPA DE RIESGOS'!$AP730="Muy Baja",'MAPA DE RIESGOS'!$AR730="Leve"),CONCATENATE("R",'MAPA DE RIESGOS'!$H730,"C",'MAPA DE RIESGOS'!$AF730),"")</f>
        <v/>
      </c>
      <c r="Y173" s="377" t="str">
        <f>IF(AND('MAPA DE RIESGOS'!$AP731="Muy Baja",'MAPA DE RIESGOS'!$AR731="Leve"),CONCATENATE("R",'MAPA DE RIESGOS'!$H731,"C",'MAPA DE RIESGOS'!$AF731),"")</f>
        <v/>
      </c>
      <c r="Z173" s="377" t="str">
        <f>IF(AND('MAPA DE RIESGOS'!$AP732="Muy Baja",'MAPA DE RIESGOS'!$AR732="Leve"),CONCATENATE("R",'MAPA DE RIESGOS'!$H732,"C",'MAPA DE RIESGOS'!$AF732),"")</f>
        <v/>
      </c>
      <c r="AA173" s="378" t="str">
        <f>IF(AND('MAPA DE RIESGOS'!$AP733="Muy Baja",'MAPA DE RIESGOS'!$AR733="Leve"),CONCATENATE("R",'MAPA DE RIESGOS'!$H733,"C",'MAPA DE RIESGOS'!$AF733),"")</f>
        <v/>
      </c>
      <c r="AB173" s="376" t="str">
        <f>IF(AND('MAPA DE RIESGOS'!$AP716="Muy Baja",'MAPA DE RIESGOS'!$AR716="Menor"),CONCATENATE("R",'MAPA DE RIESGOS'!$H716,"C",'MAPA DE RIESGOS'!$AF716),"")</f>
        <v/>
      </c>
      <c r="AC173" s="377" t="str">
        <f>IF(AND('MAPA DE RIESGOS'!$AP717="Muy Baja",'MAPA DE RIESGOS'!$AR717="Menor"),CONCATENATE("R",'MAPA DE RIESGOS'!$H717,"C",'MAPA DE RIESGOS'!$AF717),"")</f>
        <v/>
      </c>
      <c r="AD173" s="377" t="str">
        <f>IF(AND('MAPA DE RIESGOS'!$AP718="Muy Baja",'MAPA DE RIESGOS'!$AR718="Menor"),CONCATENATE("R",'MAPA DE RIESGOS'!$H718,"C",'MAPA DE RIESGOS'!$AF718),"")</f>
        <v/>
      </c>
      <c r="AE173" s="377" t="str">
        <f>IF(AND('MAPA DE RIESGOS'!$AP719="Muy Baja",'MAPA DE RIESGOS'!$AR719="Menor"),CONCATENATE("R",'MAPA DE RIESGOS'!$H719,"C",'MAPA DE RIESGOS'!$AF719),"")</f>
        <v/>
      </c>
      <c r="AF173" s="377" t="str">
        <f>IF(AND('MAPA DE RIESGOS'!$AP720="Muy Baja",'MAPA DE RIESGOS'!$AR720="Menor"),CONCATENATE("R",'MAPA DE RIESGOS'!$H720,"C",'MAPA DE RIESGOS'!$AF720),"")</f>
        <v/>
      </c>
      <c r="AG173" s="377" t="str">
        <f>IF(AND('MAPA DE RIESGOS'!$AP721="Muy Baja",'MAPA DE RIESGOS'!$AR721="Menor"),CONCATENATE("R",'MAPA DE RIESGOS'!$H721,"C",'MAPA DE RIESGOS'!$AF721),"")</f>
        <v/>
      </c>
      <c r="AH173" s="377" t="str">
        <f>IF(AND('MAPA DE RIESGOS'!$AP722="Muy Baja",'MAPA DE RIESGOS'!$AR722="Menor"),CONCATENATE("R",'MAPA DE RIESGOS'!$H722,"C",'MAPA DE RIESGOS'!$AF722),"")</f>
        <v/>
      </c>
      <c r="AI173" s="377" t="str">
        <f>IF(AND('MAPA DE RIESGOS'!$AP723="Muy Baja",'MAPA DE RIESGOS'!$AR723="Menor"),CONCATENATE("R",'MAPA DE RIESGOS'!$H723,"C",'MAPA DE RIESGOS'!$AF723),"")</f>
        <v/>
      </c>
      <c r="AJ173" s="377" t="str">
        <f>IF(AND('MAPA DE RIESGOS'!$AP724="Muy Baja",'MAPA DE RIESGOS'!$AR724="Menor"),CONCATENATE("R",'MAPA DE RIESGOS'!$H724,"C",'MAPA DE RIESGOS'!$AF724),"")</f>
        <v/>
      </c>
      <c r="AK173" s="377" t="str">
        <f>IF(AND('MAPA DE RIESGOS'!$AP725="Muy Baja",'MAPA DE RIESGOS'!$AR725="Menor"),CONCATENATE("R",'MAPA DE RIESGOS'!$H725,"C",'MAPA DE RIESGOS'!$AF725),"")</f>
        <v/>
      </c>
      <c r="AL173" s="377" t="str">
        <f>IF(AND('MAPA DE RIESGOS'!$AP726="Muy Baja",'MAPA DE RIESGOS'!$AR726="Menor"),CONCATENATE("R",'MAPA DE RIESGOS'!$H726,"C",'MAPA DE RIESGOS'!$AF726),"")</f>
        <v/>
      </c>
      <c r="AM173" s="377" t="str">
        <f>IF(AND('MAPA DE RIESGOS'!$AP727="Muy Baja",'MAPA DE RIESGOS'!$AR727="Menor"),CONCATENATE("R",'MAPA DE RIESGOS'!$H727,"C",'MAPA DE RIESGOS'!$AF727),"")</f>
        <v/>
      </c>
      <c r="AN173" s="377" t="str">
        <f>IF(AND('MAPA DE RIESGOS'!$AP728="Muy Baja",'MAPA DE RIESGOS'!$AR728="Menor"),CONCATENATE("R",'MAPA DE RIESGOS'!$H728,"C",'MAPA DE RIESGOS'!$AF728),"")</f>
        <v/>
      </c>
      <c r="AO173" s="377" t="str">
        <f>IF(AND('MAPA DE RIESGOS'!$AP729="Muy Baja",'MAPA DE RIESGOS'!$AR729="Menor"),CONCATENATE("R",'MAPA DE RIESGOS'!$H729,"C",'MAPA DE RIESGOS'!$AF729),"")</f>
        <v/>
      </c>
      <c r="AP173" s="377" t="str">
        <f>IF(AND('MAPA DE RIESGOS'!$AP730="Muy Baja",'MAPA DE RIESGOS'!$AR730="Menor"),CONCATENATE("R",'MAPA DE RIESGOS'!$H730,"C",'MAPA DE RIESGOS'!$AF730),"")</f>
        <v/>
      </c>
      <c r="AQ173" s="377" t="str">
        <f>IF(AND('MAPA DE RIESGOS'!$AP731="Muy Baja",'MAPA DE RIESGOS'!$AR731="Menor"),CONCATENATE("R",'MAPA DE RIESGOS'!$H731,"C",'MAPA DE RIESGOS'!$AF731),"")</f>
        <v/>
      </c>
      <c r="AR173" s="377" t="str">
        <f>IF(AND('MAPA DE RIESGOS'!$AP732="Muy Baja",'MAPA DE RIESGOS'!$AR732="Menor"),CONCATENATE("R",'MAPA DE RIESGOS'!$H732,"C",'MAPA DE RIESGOS'!$AF732),"")</f>
        <v/>
      </c>
      <c r="AS173" s="378" t="str">
        <f>IF(AND('MAPA DE RIESGOS'!$AP733="Muy Baja",'MAPA DE RIESGOS'!$AR733="Menor"),CONCATENATE("R",'MAPA DE RIESGOS'!$H733,"C",'MAPA DE RIESGOS'!$AF733),"")</f>
        <v/>
      </c>
      <c r="AT173" s="367" t="str">
        <f>IF(AND('MAPA DE RIESGOS'!$AP716="Muy Baja",'MAPA DE RIESGOS'!$AR716="Moderado"),CONCATENATE("R",'MAPA DE RIESGOS'!$H716,"C",'MAPA DE RIESGOS'!$AF716),"")</f>
        <v/>
      </c>
      <c r="AU173" s="368" t="str">
        <f>IF(AND('MAPA DE RIESGOS'!$AP717="Muy Baja",'MAPA DE RIESGOS'!$AR717="Moderado"),CONCATENATE("R",'MAPA DE RIESGOS'!$H717,"C",'MAPA DE RIESGOS'!$AF717),"")</f>
        <v/>
      </c>
      <c r="AV173" s="368" t="str">
        <f>IF(AND('MAPA DE RIESGOS'!$AP718="Muy Baja",'MAPA DE RIESGOS'!$AR718="Moderado"),CONCATENATE("R",'MAPA DE RIESGOS'!$H718,"C",'MAPA DE RIESGOS'!$AF718),"")</f>
        <v/>
      </c>
      <c r="AW173" s="368" t="str">
        <f>IF(AND('MAPA DE RIESGOS'!$AP719="Muy Baja",'MAPA DE RIESGOS'!$AR719="Moderado"),CONCATENATE("R",'MAPA DE RIESGOS'!$H719,"C",'MAPA DE RIESGOS'!$AF719),"")</f>
        <v/>
      </c>
      <c r="AX173" s="368" t="str">
        <f>IF(AND('MAPA DE RIESGOS'!$AP720="Muy Baja",'MAPA DE RIESGOS'!$AR720="Moderado"),CONCATENATE("R",'MAPA DE RIESGOS'!$H720,"C",'MAPA DE RIESGOS'!$AF720),"")</f>
        <v/>
      </c>
      <c r="AY173" s="368" t="str">
        <f>IF(AND('MAPA DE RIESGOS'!$AP721="Muy Baja",'MAPA DE RIESGOS'!$AR721="Moderado"),CONCATENATE("R",'MAPA DE RIESGOS'!$H721,"C",'MAPA DE RIESGOS'!$AF721),"")</f>
        <v/>
      </c>
      <c r="AZ173" s="368" t="str">
        <f>IF(AND('MAPA DE RIESGOS'!$AP722="Muy Baja",'MAPA DE RIESGOS'!$AR722="Moderado"),CONCATENATE("R",'MAPA DE RIESGOS'!$H722,"C",'MAPA DE RIESGOS'!$AF722),"")</f>
        <v/>
      </c>
      <c r="BA173" s="368" t="str">
        <f>IF(AND('MAPA DE RIESGOS'!$AP723="Muy Baja",'MAPA DE RIESGOS'!$AR723="Moderado"),CONCATENATE("R",'MAPA DE RIESGOS'!$H723,"C",'MAPA DE RIESGOS'!$AF723),"")</f>
        <v/>
      </c>
      <c r="BB173" s="368" t="str">
        <f>IF(AND('MAPA DE RIESGOS'!$AP724="Muy Baja",'MAPA DE RIESGOS'!$AR724="Moderado"),CONCATENATE("R",'MAPA DE RIESGOS'!$H724,"C",'MAPA DE RIESGOS'!$AF724),"")</f>
        <v/>
      </c>
      <c r="BC173" s="368" t="str">
        <f>IF(AND('MAPA DE RIESGOS'!$AP725="Muy Baja",'MAPA DE RIESGOS'!$AR725="Moderado"),CONCATENATE("R",'MAPA DE RIESGOS'!$H725,"C",'MAPA DE RIESGOS'!$AF725),"")</f>
        <v/>
      </c>
      <c r="BD173" s="368" t="str">
        <f>IF(AND('MAPA DE RIESGOS'!$AP726="Muy Baja",'MAPA DE RIESGOS'!$AR726="Moderado"),CONCATENATE("R",'MAPA DE RIESGOS'!$H726,"C",'MAPA DE RIESGOS'!$AF726),"")</f>
        <v/>
      </c>
      <c r="BE173" s="368" t="str">
        <f>IF(AND('MAPA DE RIESGOS'!$AP727="Muy Baja",'MAPA DE RIESGOS'!$AR727="Moderado"),CONCATENATE("R",'MAPA DE RIESGOS'!$H727,"C",'MAPA DE RIESGOS'!$AF727),"")</f>
        <v/>
      </c>
      <c r="BF173" s="368" t="str">
        <f>IF(AND('MAPA DE RIESGOS'!$AP728="Muy Baja",'MAPA DE RIESGOS'!$AR728="Moderado"),CONCATENATE("R",'MAPA DE RIESGOS'!$H728,"C",'MAPA DE RIESGOS'!$AF728),"")</f>
        <v/>
      </c>
      <c r="BG173" s="368" t="str">
        <f>IF(AND('MAPA DE RIESGOS'!$AP729="Muy Baja",'MAPA DE RIESGOS'!$AR729="Moderado"),CONCATENATE("R",'MAPA DE RIESGOS'!$H729,"C",'MAPA DE RIESGOS'!$AF729),"")</f>
        <v/>
      </c>
      <c r="BH173" s="368" t="str">
        <f>IF(AND('MAPA DE RIESGOS'!$AP730="Muy Baja",'MAPA DE RIESGOS'!$AR730="Moderado"),CONCATENATE("R",'MAPA DE RIESGOS'!$H730,"C",'MAPA DE RIESGOS'!$AF730),"")</f>
        <v/>
      </c>
      <c r="BI173" s="368" t="str">
        <f>IF(AND('MAPA DE RIESGOS'!$AP731="Muy Baja",'MAPA DE RIESGOS'!$AR731="Moderado"),CONCATENATE("R",'MAPA DE RIESGOS'!$H731,"C",'MAPA DE RIESGOS'!$AF731),"")</f>
        <v/>
      </c>
      <c r="BJ173" s="368" t="str">
        <f>IF(AND('MAPA DE RIESGOS'!$AP732="Muy Baja",'MAPA DE RIESGOS'!$AR732="Moderado"),CONCATENATE("R",'MAPA DE RIESGOS'!$H732,"C",'MAPA DE RIESGOS'!$AF732),"")</f>
        <v/>
      </c>
      <c r="BK173" s="369" t="str">
        <f>IF(AND('MAPA DE RIESGOS'!$AP733="Muy Baja",'MAPA DE RIESGOS'!$AR733="Moderado"),CONCATENATE("R",'MAPA DE RIESGOS'!$H733,"C",'MAPA DE RIESGOS'!$AF733),"")</f>
        <v/>
      </c>
      <c r="BL173" s="355" t="str">
        <f>IF(AND('MAPA DE RIESGOS'!$AP716="Muy Baja",'MAPA DE RIESGOS'!$AR716="Mayor"),CONCATENATE("R",'MAPA DE RIESGOS'!$H716,"C",'MAPA DE RIESGOS'!$AF716),"")</f>
        <v/>
      </c>
      <c r="BM173" s="355" t="str">
        <f>IF(AND('MAPA DE RIESGOS'!$AP717="Muy Baja",'MAPA DE RIESGOS'!$AR717="Mayor"),CONCATENATE("R",'MAPA DE RIESGOS'!$H717,"C",'MAPA DE RIESGOS'!$AF717),"")</f>
        <v/>
      </c>
      <c r="BN173" s="355" t="str">
        <f>IF(AND('MAPA DE RIESGOS'!$AP718="Muy Baja",'MAPA DE RIESGOS'!$AR718="Mayor"),CONCATENATE("R",'MAPA DE RIESGOS'!$H718,"C",'MAPA DE RIESGOS'!$AF718),"")</f>
        <v/>
      </c>
      <c r="BO173" s="355" t="str">
        <f>IF(AND('MAPA DE RIESGOS'!$AP719="Muy Baja",'MAPA DE RIESGOS'!$AR719="Mayor"),CONCATENATE("R",'MAPA DE RIESGOS'!$H719,"C",'MAPA DE RIESGOS'!$AF719),"")</f>
        <v/>
      </c>
      <c r="BP173" s="355" t="str">
        <f>IF(AND('MAPA DE RIESGOS'!$AP720="Muy Baja",'MAPA DE RIESGOS'!$AR720="Mayor"),CONCATENATE("R",'MAPA DE RIESGOS'!$H720,"C",'MAPA DE RIESGOS'!$AF720),"")</f>
        <v/>
      </c>
      <c r="BQ173" s="355" t="str">
        <f>IF(AND('MAPA DE RIESGOS'!$AP721="Muy Baja",'MAPA DE RIESGOS'!$AR721="Mayor"),CONCATENATE("R",'MAPA DE RIESGOS'!$H721,"C",'MAPA DE RIESGOS'!$AF721),"")</f>
        <v/>
      </c>
      <c r="BR173" s="355" t="str">
        <f>IF(AND('MAPA DE RIESGOS'!$AP722="Muy Baja",'MAPA DE RIESGOS'!$AR722="Mayor"),CONCATENATE("R",'MAPA DE RIESGOS'!$H722,"C",'MAPA DE RIESGOS'!$AF722),"")</f>
        <v/>
      </c>
      <c r="BS173" s="355" t="str">
        <f>IF(AND('MAPA DE RIESGOS'!$AP723="Muy Baja",'MAPA DE RIESGOS'!$AR723="Mayor"),CONCATENATE("R",'MAPA DE RIESGOS'!$H723,"C",'MAPA DE RIESGOS'!$AF723),"")</f>
        <v/>
      </c>
      <c r="BT173" s="355" t="str">
        <f>IF(AND('MAPA DE RIESGOS'!$AP724="Muy Baja",'MAPA DE RIESGOS'!$AR724="Mayor"),CONCATENATE("R",'MAPA DE RIESGOS'!$H724,"C",'MAPA DE RIESGOS'!$AF724),"")</f>
        <v/>
      </c>
      <c r="BU173" s="355" t="str">
        <f>IF(AND('MAPA DE RIESGOS'!$AP725="Muy Baja",'MAPA DE RIESGOS'!$AR725="Mayor"),CONCATENATE("R",'MAPA DE RIESGOS'!$H725,"C",'MAPA DE RIESGOS'!$AF725),"")</f>
        <v/>
      </c>
      <c r="BV173" s="355" t="str">
        <f>IF(AND('MAPA DE RIESGOS'!$AP726="Muy Baja",'MAPA DE RIESGOS'!$AR726="Mayor"),CONCATENATE("R",'MAPA DE RIESGOS'!$H726,"C",'MAPA DE RIESGOS'!$AF726),"")</f>
        <v/>
      </c>
      <c r="BW173" s="355" t="str">
        <f>IF(AND('MAPA DE RIESGOS'!$AP727="Muy Baja",'MAPA DE RIESGOS'!$AR727="Mayor"),CONCATENATE("R",'MAPA DE RIESGOS'!$H727,"C",'MAPA DE RIESGOS'!$AF727),"")</f>
        <v/>
      </c>
      <c r="BX173" s="355" t="str">
        <f>IF(AND('MAPA DE RIESGOS'!$AP728="Muy Baja",'MAPA DE RIESGOS'!$AR728="Mayor"),CONCATENATE("R",'MAPA DE RIESGOS'!$H728,"C",'MAPA DE RIESGOS'!$AF728),"")</f>
        <v/>
      </c>
      <c r="BY173" s="355" t="str">
        <f>IF(AND('MAPA DE RIESGOS'!$AP729="Muy Baja",'MAPA DE RIESGOS'!$AR729="Mayor"),CONCATENATE("R",'MAPA DE RIESGOS'!$H729,"C",'MAPA DE RIESGOS'!$AF729),"")</f>
        <v/>
      </c>
      <c r="BZ173" s="355" t="str">
        <f>IF(AND('MAPA DE RIESGOS'!$AP730="Muy Baja",'MAPA DE RIESGOS'!$AR730="Mayor"),CONCATENATE("R",'MAPA DE RIESGOS'!$H730,"C",'MAPA DE RIESGOS'!$AF730),"")</f>
        <v/>
      </c>
      <c r="CA173" s="355" t="str">
        <f>IF(AND('MAPA DE RIESGOS'!$AP731="Muy Baja",'MAPA DE RIESGOS'!$AR731="Mayor"),CONCATENATE("R",'MAPA DE RIESGOS'!$H731,"C",'MAPA DE RIESGOS'!$AF731),"")</f>
        <v/>
      </c>
      <c r="CB173" s="355" t="str">
        <f>IF(AND('MAPA DE RIESGOS'!$AP732="Muy Baja",'MAPA DE RIESGOS'!$AR732="Mayor"),CONCATENATE("R",'MAPA DE RIESGOS'!$H732,"C",'MAPA DE RIESGOS'!$AF732),"")</f>
        <v/>
      </c>
      <c r="CC173" s="356" t="str">
        <f>IF(AND('MAPA DE RIESGOS'!$AP733="Muy Baja",'MAPA DE RIESGOS'!$AR733="Mayor"),CONCATENATE("R",'MAPA DE RIESGOS'!$H733,"C",'MAPA DE RIESGOS'!$AF733),"")</f>
        <v/>
      </c>
      <c r="CD173" s="357" t="str">
        <f>IF(AND('MAPA DE RIESGOS'!$AP716="Muy Baja",'MAPA DE RIESGOS'!$AR716="Catastrófico"),CONCATENATE("R",'MAPA DE RIESGOS'!$H716,"C",'MAPA DE RIESGOS'!$AF716),"")</f>
        <v/>
      </c>
      <c r="CE173" s="357" t="str">
        <f>IF(AND('MAPA DE RIESGOS'!$AP717="Muy Baja",'MAPA DE RIESGOS'!$AR717="Catastrófico"),CONCATENATE("R",'MAPA DE RIESGOS'!$H717,"C",'MAPA DE RIESGOS'!$AF717),"")</f>
        <v/>
      </c>
      <c r="CF173" s="357" t="str">
        <f>IF(AND('MAPA DE RIESGOS'!$AP718="Muy Baja",'MAPA DE RIESGOS'!$AR718="Catastrófico"),CONCATENATE("R",'MAPA DE RIESGOS'!$H718,"C",'MAPA DE RIESGOS'!$AF718),"")</f>
        <v/>
      </c>
      <c r="CG173" s="357" t="str">
        <f>IF(AND('MAPA DE RIESGOS'!$AP719="Muy Baja",'MAPA DE RIESGOS'!$AR719="Catastrófico"),CONCATENATE("R",'MAPA DE RIESGOS'!$H719,"C",'MAPA DE RIESGOS'!$AF719),"")</f>
        <v/>
      </c>
      <c r="CH173" s="357" t="str">
        <f>IF(AND('MAPA DE RIESGOS'!$AP720="Muy Baja",'MAPA DE RIESGOS'!$AR720="Catastrófico"),CONCATENATE("R",'MAPA DE RIESGOS'!$H720,"C",'MAPA DE RIESGOS'!$AF720),"")</f>
        <v/>
      </c>
      <c r="CI173" s="357" t="str">
        <f>IF(AND('MAPA DE RIESGOS'!$AP721="Muy Baja",'MAPA DE RIESGOS'!$AR721="Catastrófico"),CONCATENATE("R",'MAPA DE RIESGOS'!$H721,"C",'MAPA DE RIESGOS'!$AF721),"")</f>
        <v/>
      </c>
      <c r="CJ173" s="357" t="str">
        <f>IF(AND('MAPA DE RIESGOS'!$AP722="Muy Baja",'MAPA DE RIESGOS'!$AR722="Catastrófico"),CONCATENATE("R",'MAPA DE RIESGOS'!$H722,"C",'MAPA DE RIESGOS'!$AF722),"")</f>
        <v/>
      </c>
      <c r="CK173" s="357" t="str">
        <f>IF(AND('MAPA DE RIESGOS'!$AP723="Muy Baja",'MAPA DE RIESGOS'!$AR723="Catastrófico"),CONCATENATE("R",'MAPA DE RIESGOS'!$H723,"C",'MAPA DE RIESGOS'!$AF723),"")</f>
        <v/>
      </c>
      <c r="CL173" s="357" t="str">
        <f>IF(AND('MAPA DE RIESGOS'!$AP724="Muy Baja",'MAPA DE RIESGOS'!$AR724="Catastrófico"),CONCATENATE("R",'MAPA DE RIESGOS'!$H724,"C",'MAPA DE RIESGOS'!$AF724),"")</f>
        <v/>
      </c>
      <c r="CM173" s="357" t="str">
        <f>IF(AND('MAPA DE RIESGOS'!$AP725="Muy Baja",'MAPA DE RIESGOS'!$AR725="Catastrófico"),CONCATENATE("R",'MAPA DE RIESGOS'!$H725,"C",'MAPA DE RIESGOS'!$AF725),"")</f>
        <v/>
      </c>
      <c r="CN173" s="357" t="str">
        <f>IF(AND('MAPA DE RIESGOS'!$AP726="Muy Baja",'MAPA DE RIESGOS'!$AR726="Catastrófico"),CONCATENATE("R",'MAPA DE RIESGOS'!$H726,"C",'MAPA DE RIESGOS'!$AF726),"")</f>
        <v/>
      </c>
      <c r="CO173" s="357" t="str">
        <f>IF(AND('MAPA DE RIESGOS'!$AP727="Muy Baja",'MAPA DE RIESGOS'!$AR727="Catastrófico"),CONCATENATE("R",'MAPA DE RIESGOS'!$H727,"C",'MAPA DE RIESGOS'!$AF727),"")</f>
        <v/>
      </c>
      <c r="CP173" s="357" t="str">
        <f>IF(AND('MAPA DE RIESGOS'!$AP728="Muy Baja",'MAPA DE RIESGOS'!$AR728="Catastrófico"),CONCATENATE("R",'MAPA DE RIESGOS'!$H728,"C",'MAPA DE RIESGOS'!$AF728),"")</f>
        <v/>
      </c>
      <c r="CQ173" s="357" t="str">
        <f>IF(AND('MAPA DE RIESGOS'!$AP729="Muy Baja",'MAPA DE RIESGOS'!$AR729="Catastrófico"),CONCATENATE("R",'MAPA DE RIESGOS'!$H729,"C",'MAPA DE RIESGOS'!$AF729),"")</f>
        <v/>
      </c>
      <c r="CR173" s="357" t="str">
        <f>IF(AND('MAPA DE RIESGOS'!$AP730="Muy Baja",'MAPA DE RIESGOS'!$AR730="Catastrófico"),CONCATENATE("R",'MAPA DE RIESGOS'!$H730,"C",'MAPA DE RIESGOS'!$AF730),"")</f>
        <v/>
      </c>
      <c r="CS173" s="357" t="str">
        <f>IF(AND('MAPA DE RIESGOS'!$AP731="Muy Baja",'MAPA DE RIESGOS'!$AR731="Catastrófico"),CONCATENATE("R",'MAPA DE RIESGOS'!$H731,"C",'MAPA DE RIESGOS'!$AF731),"")</f>
        <v/>
      </c>
      <c r="CT173" s="357" t="str">
        <f>IF(AND('MAPA DE RIESGOS'!$AP732="Muy Baja",'MAPA DE RIESGOS'!$AR732="Catastrófico"),CONCATENATE("R",'MAPA DE RIESGOS'!$H732,"C",'MAPA DE RIESGOS'!$AF732),"")</f>
        <v/>
      </c>
      <c r="CU173" s="358" t="str">
        <f>IF(AND('MAPA DE RIESGOS'!$AP733="Muy Baja",'MAPA DE RIESGOS'!$AR733="Catastrófico"),CONCATENATE("R",'MAPA DE RIESGOS'!$H733,"C",'MAPA DE RIESGOS'!$AF733),"")</f>
        <v/>
      </c>
      <c r="CV173" s="67"/>
      <c r="CW173" s="386"/>
      <c r="CX173" s="386"/>
      <c r="CY173" s="386"/>
      <c r="CZ173" s="386"/>
      <c r="DA173" s="386"/>
      <c r="DB173" s="386"/>
    </row>
    <row r="174" spans="2:106" ht="32.5" customHeight="1">
      <c r="B174" s="893"/>
      <c r="C174" s="893"/>
      <c r="D174" s="894"/>
      <c r="E174" s="882"/>
      <c r="F174" s="883"/>
      <c r="G174" s="883"/>
      <c r="H174" s="883"/>
      <c r="I174" s="883"/>
      <c r="J174" s="376" t="str">
        <f>IF(AND('MAPA DE RIESGOS'!$AP734="Muy Baja",'MAPA DE RIESGOS'!$AR734="Leve"),CONCATENATE("R",'MAPA DE RIESGOS'!$H734,"C",'MAPA DE RIESGOS'!$AF734),"")</f>
        <v/>
      </c>
      <c r="K174" s="377" t="str">
        <f>IF(AND('MAPA DE RIESGOS'!$AP735="Muy Baja",'MAPA DE RIESGOS'!$AR735="Leve"),CONCATENATE("R",'MAPA DE RIESGOS'!$H735,"C",'MAPA DE RIESGOS'!$AF735),"")</f>
        <v/>
      </c>
      <c r="L174" s="377" t="str">
        <f>IF(AND('MAPA DE RIESGOS'!$AP736="Muy Baja",'MAPA DE RIESGOS'!$AR736="Leve"),CONCATENATE("R",'MAPA DE RIESGOS'!$H736,"C",'MAPA DE RIESGOS'!$AF736),"")</f>
        <v/>
      </c>
      <c r="M174" s="377" t="str">
        <f>IF(AND('MAPA DE RIESGOS'!$AP737="Muy Baja",'MAPA DE RIESGOS'!$AR737="Leve"),CONCATENATE("R",'MAPA DE RIESGOS'!$H737,"C",'MAPA DE RIESGOS'!$AF737),"")</f>
        <v/>
      </c>
      <c r="N174" s="377" t="str">
        <f>IF(AND('MAPA DE RIESGOS'!$AP738="Muy Baja",'MAPA DE RIESGOS'!$AR738="Leve"),CONCATENATE("R",'MAPA DE RIESGOS'!$H738,"C",'MAPA DE RIESGOS'!$AF738),"")</f>
        <v/>
      </c>
      <c r="O174" s="377" t="str">
        <f>IF(AND('MAPA DE RIESGOS'!$AP739="Muy Baja",'MAPA DE RIESGOS'!$AR739="Leve"),CONCATENATE("R",'MAPA DE RIESGOS'!$H739,"C",'MAPA DE RIESGOS'!$AF739),"")</f>
        <v/>
      </c>
      <c r="P174" s="377" t="str">
        <f>IF(AND('MAPA DE RIESGOS'!$AP740="Muy Baja",'MAPA DE RIESGOS'!$AR740="Leve"),CONCATENATE("R",'MAPA DE RIESGOS'!$H740,"C",'MAPA DE RIESGOS'!$AF740),"")</f>
        <v/>
      </c>
      <c r="Q174" s="377" t="str">
        <f>IF(AND('MAPA DE RIESGOS'!$AP741="Muy Baja",'MAPA DE RIESGOS'!$AR741="Leve"),CONCATENATE("R",'MAPA DE RIESGOS'!$H741,"C",'MAPA DE RIESGOS'!$AF741),"")</f>
        <v/>
      </c>
      <c r="R174" s="377" t="str">
        <f>IF(AND('MAPA DE RIESGOS'!$AP742="Muy Baja",'MAPA DE RIESGOS'!$AR742="Leve"),CONCATENATE("R",'MAPA DE RIESGOS'!$H742,"C",'MAPA DE RIESGOS'!$AF742),"")</f>
        <v/>
      </c>
      <c r="S174" s="377" t="str">
        <f>IF(AND('MAPA DE RIESGOS'!$AP743="Muy Baja",'MAPA DE RIESGOS'!$AR743="Leve"),CONCATENATE("R",'MAPA DE RIESGOS'!$H743,"C",'MAPA DE RIESGOS'!$AF743),"")</f>
        <v/>
      </c>
      <c r="T174" s="377" t="str">
        <f>IF(AND('MAPA DE RIESGOS'!$AP744="Muy Baja",'MAPA DE RIESGOS'!$AR744="Leve"),CONCATENATE("R",'MAPA DE RIESGOS'!$H744,"C",'MAPA DE RIESGOS'!$AF744),"")</f>
        <v/>
      </c>
      <c r="U174" s="377" t="str">
        <f>IF(AND('MAPA DE RIESGOS'!$AP745="Muy Baja",'MAPA DE RIESGOS'!$AR745="Leve"),CONCATENATE("R",'MAPA DE RIESGOS'!$H745,"C",'MAPA DE RIESGOS'!$AF745),"")</f>
        <v/>
      </c>
      <c r="V174" s="377" t="str">
        <f>IF(AND('MAPA DE RIESGOS'!$AP746="Muy Baja",'MAPA DE RIESGOS'!$AR746="Leve"),CONCATENATE("R",'MAPA DE RIESGOS'!$H746,"C",'MAPA DE RIESGOS'!$AF746),"")</f>
        <v/>
      </c>
      <c r="W174" s="377" t="str">
        <f>IF(AND('MAPA DE RIESGOS'!$AP747="Muy Baja",'MAPA DE RIESGOS'!$AR747="Leve"),CONCATENATE("R",'MAPA DE RIESGOS'!$H747,"C",'MAPA DE RIESGOS'!$AF747),"")</f>
        <v/>
      </c>
      <c r="X174" s="377" t="str">
        <f>IF(AND('MAPA DE RIESGOS'!$AP748="Muy Baja",'MAPA DE RIESGOS'!$AR748="Leve"),CONCATENATE("R",'MAPA DE RIESGOS'!$H748,"C",'MAPA DE RIESGOS'!$AF748),"")</f>
        <v/>
      </c>
      <c r="Y174" s="377" t="str">
        <f>IF(AND('MAPA DE RIESGOS'!$AP749="Muy Baja",'MAPA DE RIESGOS'!$AR749="Leve"),CONCATENATE("R",'MAPA DE RIESGOS'!$H749,"C",'MAPA DE RIESGOS'!$AF749),"")</f>
        <v/>
      </c>
      <c r="Z174" s="377" t="str">
        <f>IF(AND('MAPA DE RIESGOS'!$AP750="Muy Baja",'MAPA DE RIESGOS'!$AR750="Leve"),CONCATENATE("R",'MAPA DE RIESGOS'!$H750,"C",'MAPA DE RIESGOS'!$AF750),"")</f>
        <v/>
      </c>
      <c r="AA174" s="378" t="str">
        <f>IF(AND('MAPA DE RIESGOS'!$AP751="Muy Baja",'MAPA DE RIESGOS'!$AR751="Leve"),CONCATENATE("R",'MAPA DE RIESGOS'!$H751,"C",'MAPA DE RIESGOS'!$AF751),"")</f>
        <v/>
      </c>
      <c r="AB174" s="376" t="str">
        <f>IF(AND('MAPA DE RIESGOS'!$AP734="Muy Baja",'MAPA DE RIESGOS'!$AR734="Menor"),CONCATENATE("R",'MAPA DE RIESGOS'!$H734,"C",'MAPA DE RIESGOS'!$AF734),"")</f>
        <v/>
      </c>
      <c r="AC174" s="377" t="str">
        <f>IF(AND('MAPA DE RIESGOS'!$AP735="Muy Baja",'MAPA DE RIESGOS'!$AR735="Menor"),CONCATENATE("R",'MAPA DE RIESGOS'!$H735,"C",'MAPA DE RIESGOS'!$AF735),"")</f>
        <v/>
      </c>
      <c r="AD174" s="377" t="str">
        <f>IF(AND('MAPA DE RIESGOS'!$AP736="Muy Baja",'MAPA DE RIESGOS'!$AR736="Menor"),CONCATENATE("R",'MAPA DE RIESGOS'!$H736,"C",'MAPA DE RIESGOS'!$AF736),"")</f>
        <v/>
      </c>
      <c r="AE174" s="377" t="str">
        <f>IF(AND('MAPA DE RIESGOS'!$AP737="Muy Baja",'MAPA DE RIESGOS'!$AR737="Menor"),CONCATENATE("R",'MAPA DE RIESGOS'!$H737,"C",'MAPA DE RIESGOS'!$AF737),"")</f>
        <v/>
      </c>
      <c r="AF174" s="377" t="str">
        <f>IF(AND('MAPA DE RIESGOS'!$AP738="Muy Baja",'MAPA DE RIESGOS'!$AR738="Menor"),CONCATENATE("R",'MAPA DE RIESGOS'!$H738,"C",'MAPA DE RIESGOS'!$AF738),"")</f>
        <v/>
      </c>
      <c r="AG174" s="377" t="str">
        <f>IF(AND('MAPA DE RIESGOS'!$AP739="Muy Baja",'MAPA DE RIESGOS'!$AR739="Menor"),CONCATENATE("R",'MAPA DE RIESGOS'!$H739,"C",'MAPA DE RIESGOS'!$AF739),"")</f>
        <v/>
      </c>
      <c r="AH174" s="377" t="str">
        <f>IF(AND('MAPA DE RIESGOS'!$AP740="Muy Baja",'MAPA DE RIESGOS'!$AR740="Menor"),CONCATENATE("R",'MAPA DE RIESGOS'!$H740,"C",'MAPA DE RIESGOS'!$AF740),"")</f>
        <v/>
      </c>
      <c r="AI174" s="377" t="str">
        <f>IF(AND('MAPA DE RIESGOS'!$AP741="Muy Baja",'MAPA DE RIESGOS'!$AR741="Menor"),CONCATENATE("R",'MAPA DE RIESGOS'!$H741,"C",'MAPA DE RIESGOS'!$AF741),"")</f>
        <v/>
      </c>
      <c r="AJ174" s="377" t="str">
        <f>IF(AND('MAPA DE RIESGOS'!$AP742="Muy Baja",'MAPA DE RIESGOS'!$AR742="Menor"),CONCATENATE("R",'MAPA DE RIESGOS'!$H742,"C",'MAPA DE RIESGOS'!$AF742),"")</f>
        <v/>
      </c>
      <c r="AK174" s="377" t="str">
        <f>IF(AND('MAPA DE RIESGOS'!$AP743="Muy Baja",'MAPA DE RIESGOS'!$AR743="Menor"),CONCATENATE("R",'MAPA DE RIESGOS'!$H743,"C",'MAPA DE RIESGOS'!$AF743),"")</f>
        <v/>
      </c>
      <c r="AL174" s="377" t="str">
        <f>IF(AND('MAPA DE RIESGOS'!$AP744="Muy Baja",'MAPA DE RIESGOS'!$AR744="Menor"),CONCATENATE("R",'MAPA DE RIESGOS'!$H744,"C",'MAPA DE RIESGOS'!$AF744),"")</f>
        <v/>
      </c>
      <c r="AM174" s="377" t="str">
        <f>IF(AND('MAPA DE RIESGOS'!$AP745="Muy Baja",'MAPA DE RIESGOS'!$AR745="Menor"),CONCATENATE("R",'MAPA DE RIESGOS'!$H745,"C",'MAPA DE RIESGOS'!$AF745),"")</f>
        <v/>
      </c>
      <c r="AN174" s="377" t="str">
        <f>IF(AND('MAPA DE RIESGOS'!$AP746="Muy Baja",'MAPA DE RIESGOS'!$AR746="Menor"),CONCATENATE("R",'MAPA DE RIESGOS'!$H746,"C",'MAPA DE RIESGOS'!$AF746),"")</f>
        <v/>
      </c>
      <c r="AO174" s="377" t="str">
        <f>IF(AND('MAPA DE RIESGOS'!$AP747="Muy Baja",'MAPA DE RIESGOS'!$AR747="Menor"),CONCATENATE("R",'MAPA DE RIESGOS'!$H747,"C",'MAPA DE RIESGOS'!$AF747),"")</f>
        <v/>
      </c>
      <c r="AP174" s="377" t="str">
        <f>IF(AND('MAPA DE RIESGOS'!$AP748="Muy Baja",'MAPA DE RIESGOS'!$AR748="Menor"),CONCATENATE("R",'MAPA DE RIESGOS'!$H748,"C",'MAPA DE RIESGOS'!$AF748),"")</f>
        <v/>
      </c>
      <c r="AQ174" s="377" t="str">
        <f>IF(AND('MAPA DE RIESGOS'!$AP749="Muy Baja",'MAPA DE RIESGOS'!$AR749="Menor"),CONCATENATE("R",'MAPA DE RIESGOS'!$H749,"C",'MAPA DE RIESGOS'!$AF749),"")</f>
        <v/>
      </c>
      <c r="AR174" s="377" t="str">
        <f>IF(AND('MAPA DE RIESGOS'!$AP750="Muy Baja",'MAPA DE RIESGOS'!$AR750="Menor"),CONCATENATE("R",'MAPA DE RIESGOS'!$H750,"C",'MAPA DE RIESGOS'!$AF750),"")</f>
        <v/>
      </c>
      <c r="AS174" s="378" t="str">
        <f>IF(AND('MAPA DE RIESGOS'!$AP751="Muy Baja",'MAPA DE RIESGOS'!$AR751="Menor"),CONCATENATE("R",'MAPA DE RIESGOS'!$H751,"C",'MAPA DE RIESGOS'!$AF751),"")</f>
        <v/>
      </c>
      <c r="AT174" s="367" t="str">
        <f>IF(AND('MAPA DE RIESGOS'!$AP734="Muy Baja",'MAPA DE RIESGOS'!$AR734="Moderado"),CONCATENATE("R",'MAPA DE RIESGOS'!$H734,"C",'MAPA DE RIESGOS'!$AF734),"")</f>
        <v/>
      </c>
      <c r="AU174" s="368" t="str">
        <f>IF(AND('MAPA DE RIESGOS'!$AP735="Muy Baja",'MAPA DE RIESGOS'!$AR735="Moderado"),CONCATENATE("R",'MAPA DE RIESGOS'!$H735,"C",'MAPA DE RIESGOS'!$AF735),"")</f>
        <v/>
      </c>
      <c r="AV174" s="368" t="str">
        <f>IF(AND('MAPA DE RIESGOS'!$AP736="Muy Baja",'MAPA DE RIESGOS'!$AR736="Moderado"),CONCATENATE("R",'MAPA DE RIESGOS'!$H736,"C",'MAPA DE RIESGOS'!$AF736),"")</f>
        <v/>
      </c>
      <c r="AW174" s="368" t="str">
        <f>IF(AND('MAPA DE RIESGOS'!$AP737="Muy Baja",'MAPA DE RIESGOS'!$AR737="Moderado"),CONCATENATE("R",'MAPA DE RIESGOS'!$H737,"C",'MAPA DE RIESGOS'!$AF737),"")</f>
        <v/>
      </c>
      <c r="AX174" s="368" t="str">
        <f>IF(AND('MAPA DE RIESGOS'!$AP738="Muy Baja",'MAPA DE RIESGOS'!$AR738="Moderado"),CONCATENATE("R",'MAPA DE RIESGOS'!$H738,"C",'MAPA DE RIESGOS'!$AF738),"")</f>
        <v/>
      </c>
      <c r="AY174" s="368" t="str">
        <f>IF(AND('MAPA DE RIESGOS'!$AP739="Muy Baja",'MAPA DE RIESGOS'!$AR739="Moderado"),CONCATENATE("R",'MAPA DE RIESGOS'!$H739,"C",'MAPA DE RIESGOS'!$AF739),"")</f>
        <v/>
      </c>
      <c r="AZ174" s="368" t="str">
        <f>IF(AND('MAPA DE RIESGOS'!$AP740="Muy Baja",'MAPA DE RIESGOS'!$AR740="Moderado"),CONCATENATE("R",'MAPA DE RIESGOS'!$H740,"C",'MAPA DE RIESGOS'!$AF740),"")</f>
        <v/>
      </c>
      <c r="BA174" s="368" t="str">
        <f>IF(AND('MAPA DE RIESGOS'!$AP741="Muy Baja",'MAPA DE RIESGOS'!$AR741="Moderado"),CONCATENATE("R",'MAPA DE RIESGOS'!$H741,"C",'MAPA DE RIESGOS'!$AF741),"")</f>
        <v/>
      </c>
      <c r="BB174" s="368" t="str">
        <f>IF(AND('MAPA DE RIESGOS'!$AP742="Muy Baja",'MAPA DE RIESGOS'!$AR742="Moderado"),CONCATENATE("R",'MAPA DE RIESGOS'!$H742,"C",'MAPA DE RIESGOS'!$AF742),"")</f>
        <v/>
      </c>
      <c r="BC174" s="368" t="str">
        <f>IF(AND('MAPA DE RIESGOS'!$AP743="Muy Baja",'MAPA DE RIESGOS'!$AR743="Moderado"),CONCATENATE("R",'MAPA DE RIESGOS'!$H743,"C",'MAPA DE RIESGOS'!$AF743),"")</f>
        <v/>
      </c>
      <c r="BD174" s="368" t="str">
        <f>IF(AND('MAPA DE RIESGOS'!$AP744="Muy Baja",'MAPA DE RIESGOS'!$AR744="Moderado"),CONCATENATE("R",'MAPA DE RIESGOS'!$H744,"C",'MAPA DE RIESGOS'!$AF744),"")</f>
        <v/>
      </c>
      <c r="BE174" s="368" t="str">
        <f>IF(AND('MAPA DE RIESGOS'!$AP745="Muy Baja",'MAPA DE RIESGOS'!$AR745="Moderado"),CONCATENATE("R",'MAPA DE RIESGOS'!$H745,"C",'MAPA DE RIESGOS'!$AF745),"")</f>
        <v/>
      </c>
      <c r="BF174" s="368" t="str">
        <f>IF(AND('MAPA DE RIESGOS'!$AP746="Muy Baja",'MAPA DE RIESGOS'!$AR746="Moderado"),CONCATENATE("R",'MAPA DE RIESGOS'!$H746,"C",'MAPA DE RIESGOS'!$AF746),"")</f>
        <v/>
      </c>
      <c r="BG174" s="368" t="str">
        <f>IF(AND('MAPA DE RIESGOS'!$AP747="Muy Baja",'MAPA DE RIESGOS'!$AR747="Moderado"),CONCATENATE("R",'MAPA DE RIESGOS'!$H747,"C",'MAPA DE RIESGOS'!$AF747),"")</f>
        <v/>
      </c>
      <c r="BH174" s="368" t="str">
        <f>IF(AND('MAPA DE RIESGOS'!$AP748="Muy Baja",'MAPA DE RIESGOS'!$AR748="Moderado"),CONCATENATE("R",'MAPA DE RIESGOS'!$H748,"C",'MAPA DE RIESGOS'!$AF748),"")</f>
        <v/>
      </c>
      <c r="BI174" s="368" t="str">
        <f>IF(AND('MAPA DE RIESGOS'!$AP749="Muy Baja",'MAPA DE RIESGOS'!$AR749="Moderado"),CONCATENATE("R",'MAPA DE RIESGOS'!$H749,"C",'MAPA DE RIESGOS'!$AF749),"")</f>
        <v/>
      </c>
      <c r="BJ174" s="368" t="str">
        <f>IF(AND('MAPA DE RIESGOS'!$AP750="Muy Baja",'MAPA DE RIESGOS'!$AR750="Moderado"),CONCATENATE("R",'MAPA DE RIESGOS'!$H750,"C",'MAPA DE RIESGOS'!$AF750),"")</f>
        <v/>
      </c>
      <c r="BK174" s="369" t="str">
        <f>IF(AND('MAPA DE RIESGOS'!$AP751="Muy Baja",'MAPA DE RIESGOS'!$AR751="Moderado"),CONCATENATE("R",'MAPA DE RIESGOS'!$H751,"C",'MAPA DE RIESGOS'!$AF751),"")</f>
        <v/>
      </c>
      <c r="BL174" s="355" t="str">
        <f>IF(AND('MAPA DE RIESGOS'!$AP734="Muy Baja",'MAPA DE RIESGOS'!$AR734="Mayor"),CONCATENATE("R",'MAPA DE RIESGOS'!$H734,"C",'MAPA DE RIESGOS'!$AF734),"")</f>
        <v/>
      </c>
      <c r="BM174" s="355" t="str">
        <f>IF(AND('MAPA DE RIESGOS'!$AP735="Muy Baja",'MAPA DE RIESGOS'!$AR735="Mayor"),CONCATENATE("R",'MAPA DE RIESGOS'!$H735,"C",'MAPA DE RIESGOS'!$AF735),"")</f>
        <v/>
      </c>
      <c r="BN174" s="355" t="str">
        <f>IF(AND('MAPA DE RIESGOS'!$AP736="Muy Baja",'MAPA DE RIESGOS'!$AR736="Mayor"),CONCATENATE("R",'MAPA DE RIESGOS'!$H736,"C",'MAPA DE RIESGOS'!$AF736),"")</f>
        <v/>
      </c>
      <c r="BO174" s="355" t="str">
        <f>IF(AND('MAPA DE RIESGOS'!$AP737="Muy Baja",'MAPA DE RIESGOS'!$AR737="Mayor"),CONCATENATE("R",'MAPA DE RIESGOS'!$H737,"C",'MAPA DE RIESGOS'!$AF737),"")</f>
        <v/>
      </c>
      <c r="BP174" s="355" t="str">
        <f>IF(AND('MAPA DE RIESGOS'!$AP738="Muy Baja",'MAPA DE RIESGOS'!$AR738="Mayor"),CONCATENATE("R",'MAPA DE RIESGOS'!$H738,"C",'MAPA DE RIESGOS'!$AF738),"")</f>
        <v/>
      </c>
      <c r="BQ174" s="355" t="str">
        <f>IF(AND('MAPA DE RIESGOS'!$AP739="Muy Baja",'MAPA DE RIESGOS'!$AR739="Mayor"),CONCATENATE("R",'MAPA DE RIESGOS'!$H739,"C",'MAPA DE RIESGOS'!$AF739),"")</f>
        <v/>
      </c>
      <c r="BR174" s="355" t="str">
        <f>IF(AND('MAPA DE RIESGOS'!$AP740="Muy Baja",'MAPA DE RIESGOS'!$AR740="Mayor"),CONCATENATE("R",'MAPA DE RIESGOS'!$H740,"C",'MAPA DE RIESGOS'!$AF740),"")</f>
        <v/>
      </c>
      <c r="BS174" s="355" t="str">
        <f>IF(AND('MAPA DE RIESGOS'!$AP741="Muy Baja",'MAPA DE RIESGOS'!$AR741="Mayor"),CONCATENATE("R",'MAPA DE RIESGOS'!$H741,"C",'MAPA DE RIESGOS'!$AF741),"")</f>
        <v/>
      </c>
      <c r="BT174" s="355" t="str">
        <f>IF(AND('MAPA DE RIESGOS'!$AP742="Muy Baja",'MAPA DE RIESGOS'!$AR742="Mayor"),CONCATENATE("R",'MAPA DE RIESGOS'!$H742,"C",'MAPA DE RIESGOS'!$AF742),"")</f>
        <v/>
      </c>
      <c r="BU174" s="355" t="str">
        <f>IF(AND('MAPA DE RIESGOS'!$AP743="Muy Baja",'MAPA DE RIESGOS'!$AR743="Mayor"),CONCATENATE("R",'MAPA DE RIESGOS'!$H743,"C",'MAPA DE RIESGOS'!$AF743),"")</f>
        <v/>
      </c>
      <c r="BV174" s="355" t="str">
        <f>IF(AND('MAPA DE RIESGOS'!$AP744="Muy Baja",'MAPA DE RIESGOS'!$AR744="Mayor"),CONCATENATE("R",'MAPA DE RIESGOS'!$H744,"C",'MAPA DE RIESGOS'!$AF744),"")</f>
        <v/>
      </c>
      <c r="BW174" s="355" t="str">
        <f>IF(AND('MAPA DE RIESGOS'!$AP745="Muy Baja",'MAPA DE RIESGOS'!$AR745="Mayor"),CONCATENATE("R",'MAPA DE RIESGOS'!$H745,"C",'MAPA DE RIESGOS'!$AF745),"")</f>
        <v/>
      </c>
      <c r="BX174" s="355" t="str">
        <f>IF(AND('MAPA DE RIESGOS'!$AP746="Muy Baja",'MAPA DE RIESGOS'!$AR746="Mayor"),CONCATENATE("R",'MAPA DE RIESGOS'!$H746,"C",'MAPA DE RIESGOS'!$AF746),"")</f>
        <v/>
      </c>
      <c r="BY174" s="355" t="str">
        <f>IF(AND('MAPA DE RIESGOS'!$AP747="Muy Baja",'MAPA DE RIESGOS'!$AR747="Mayor"),CONCATENATE("R",'MAPA DE RIESGOS'!$H747,"C",'MAPA DE RIESGOS'!$AF747),"")</f>
        <v/>
      </c>
      <c r="BZ174" s="355" t="str">
        <f>IF(AND('MAPA DE RIESGOS'!$AP748="Muy Baja",'MAPA DE RIESGOS'!$AR748="Mayor"),CONCATENATE("R",'MAPA DE RIESGOS'!$H748,"C",'MAPA DE RIESGOS'!$AF748),"")</f>
        <v/>
      </c>
      <c r="CA174" s="355" t="str">
        <f>IF(AND('MAPA DE RIESGOS'!$AP749="Muy Baja",'MAPA DE RIESGOS'!$AR749="Mayor"),CONCATENATE("R",'MAPA DE RIESGOS'!$H749,"C",'MAPA DE RIESGOS'!$AF749),"")</f>
        <v/>
      </c>
      <c r="CB174" s="355" t="str">
        <f>IF(AND('MAPA DE RIESGOS'!$AP750="Muy Baja",'MAPA DE RIESGOS'!$AR750="Mayor"),CONCATENATE("R",'MAPA DE RIESGOS'!$H750,"C",'MAPA DE RIESGOS'!$AF750),"")</f>
        <v/>
      </c>
      <c r="CC174" s="356" t="str">
        <f>IF(AND('MAPA DE RIESGOS'!$AP751="Muy Baja",'MAPA DE RIESGOS'!$AR751="Mayor"),CONCATENATE("R",'MAPA DE RIESGOS'!$H751,"C",'MAPA DE RIESGOS'!$AF751),"")</f>
        <v/>
      </c>
      <c r="CD174" s="357" t="str">
        <f>IF(AND('MAPA DE RIESGOS'!$AP734="Muy Baja",'MAPA DE RIESGOS'!$AR734="Catastrófico"),CONCATENATE("R",'MAPA DE RIESGOS'!$H734,"C",'MAPA DE RIESGOS'!$AF734),"")</f>
        <v/>
      </c>
      <c r="CE174" s="357" t="str">
        <f>IF(AND('MAPA DE RIESGOS'!$AP735="Muy Baja",'MAPA DE RIESGOS'!$AR735="Catastrófico"),CONCATENATE("R",'MAPA DE RIESGOS'!$H735,"C",'MAPA DE RIESGOS'!$AF735),"")</f>
        <v/>
      </c>
      <c r="CF174" s="357" t="str">
        <f>IF(AND('MAPA DE RIESGOS'!$AP736="Muy Baja",'MAPA DE RIESGOS'!$AR736="Catastrófico"),CONCATENATE("R",'MAPA DE RIESGOS'!$H736,"C",'MAPA DE RIESGOS'!$AF736),"")</f>
        <v/>
      </c>
      <c r="CG174" s="357" t="str">
        <f>IF(AND('MAPA DE RIESGOS'!$AP737="Muy Baja",'MAPA DE RIESGOS'!$AR737="Catastrófico"),CONCATENATE("R",'MAPA DE RIESGOS'!$H737,"C",'MAPA DE RIESGOS'!$AF737),"")</f>
        <v/>
      </c>
      <c r="CH174" s="357" t="str">
        <f>IF(AND('MAPA DE RIESGOS'!$AP738="Muy Baja",'MAPA DE RIESGOS'!$AR738="Catastrófico"),CONCATENATE("R",'MAPA DE RIESGOS'!$H738,"C",'MAPA DE RIESGOS'!$AF738),"")</f>
        <v/>
      </c>
      <c r="CI174" s="357" t="str">
        <f>IF(AND('MAPA DE RIESGOS'!$AP739="Muy Baja",'MAPA DE RIESGOS'!$AR739="Catastrófico"),CONCATENATE("R",'MAPA DE RIESGOS'!$H739,"C",'MAPA DE RIESGOS'!$AF739),"")</f>
        <v/>
      </c>
      <c r="CJ174" s="357" t="str">
        <f>IF(AND('MAPA DE RIESGOS'!$AP740="Muy Baja",'MAPA DE RIESGOS'!$AR740="Catastrófico"),CONCATENATE("R",'MAPA DE RIESGOS'!$H740,"C",'MAPA DE RIESGOS'!$AF740),"")</f>
        <v/>
      </c>
      <c r="CK174" s="357" t="str">
        <f>IF(AND('MAPA DE RIESGOS'!$AP741="Muy Baja",'MAPA DE RIESGOS'!$AR741="Catastrófico"),CONCATENATE("R",'MAPA DE RIESGOS'!$H741,"C",'MAPA DE RIESGOS'!$AF741),"")</f>
        <v/>
      </c>
      <c r="CL174" s="357" t="str">
        <f>IF(AND('MAPA DE RIESGOS'!$AP742="Muy Baja",'MAPA DE RIESGOS'!$AR742="Catastrófico"),CONCATENATE("R",'MAPA DE RIESGOS'!$H742,"C",'MAPA DE RIESGOS'!$AF742),"")</f>
        <v/>
      </c>
      <c r="CM174" s="357" t="str">
        <f>IF(AND('MAPA DE RIESGOS'!$AP743="Muy Baja",'MAPA DE RIESGOS'!$AR743="Catastrófico"),CONCATENATE("R",'MAPA DE RIESGOS'!$H743,"C",'MAPA DE RIESGOS'!$AF743),"")</f>
        <v/>
      </c>
      <c r="CN174" s="357" t="str">
        <f>IF(AND('MAPA DE RIESGOS'!$AP744="Muy Baja",'MAPA DE RIESGOS'!$AR744="Catastrófico"),CONCATENATE("R",'MAPA DE RIESGOS'!$H744,"C",'MAPA DE RIESGOS'!$AF744),"")</f>
        <v/>
      </c>
      <c r="CO174" s="357" t="str">
        <f>IF(AND('MAPA DE RIESGOS'!$AP745="Muy Baja",'MAPA DE RIESGOS'!$AR745="Catastrófico"),CONCATENATE("R",'MAPA DE RIESGOS'!$H745,"C",'MAPA DE RIESGOS'!$AF745),"")</f>
        <v/>
      </c>
      <c r="CP174" s="357" t="str">
        <f>IF(AND('MAPA DE RIESGOS'!$AP746="Muy Baja",'MAPA DE RIESGOS'!$AR746="Catastrófico"),CONCATENATE("R",'MAPA DE RIESGOS'!$H746,"C",'MAPA DE RIESGOS'!$AF746),"")</f>
        <v/>
      </c>
      <c r="CQ174" s="357" t="str">
        <f>IF(AND('MAPA DE RIESGOS'!$AP747="Muy Baja",'MAPA DE RIESGOS'!$AR747="Catastrófico"),CONCATENATE("R",'MAPA DE RIESGOS'!$H747,"C",'MAPA DE RIESGOS'!$AF747),"")</f>
        <v/>
      </c>
      <c r="CR174" s="357" t="str">
        <f>IF(AND('MAPA DE RIESGOS'!$AP748="Muy Baja",'MAPA DE RIESGOS'!$AR748="Catastrófico"),CONCATENATE("R",'MAPA DE RIESGOS'!$H748,"C",'MAPA DE RIESGOS'!$AF748),"")</f>
        <v/>
      </c>
      <c r="CS174" s="357" t="str">
        <f>IF(AND('MAPA DE RIESGOS'!$AP749="Muy Baja",'MAPA DE RIESGOS'!$AR749="Catastrófico"),CONCATENATE("R",'MAPA DE RIESGOS'!$H749,"C",'MAPA DE RIESGOS'!$AF749),"")</f>
        <v/>
      </c>
      <c r="CT174" s="357" t="str">
        <f>IF(AND('MAPA DE RIESGOS'!$AP750="Muy Baja",'MAPA DE RIESGOS'!$AR750="Catastrófico"),CONCATENATE("R",'MAPA DE RIESGOS'!$H750,"C",'MAPA DE RIESGOS'!$AF750),"")</f>
        <v/>
      </c>
      <c r="CU174" s="358" t="str">
        <f>IF(AND('MAPA DE RIESGOS'!$AP751="Muy Baja",'MAPA DE RIESGOS'!$AR751="Catastrófico"),CONCATENATE("R",'MAPA DE RIESGOS'!$H751,"C",'MAPA DE RIESGOS'!$AF751),"")</f>
        <v/>
      </c>
      <c r="CV174" s="67"/>
      <c r="CW174" s="386"/>
      <c r="CX174" s="386"/>
      <c r="CY174" s="386"/>
      <c r="CZ174" s="386"/>
      <c r="DA174" s="386"/>
      <c r="DB174" s="386"/>
    </row>
    <row r="175" spans="2:106" ht="32.5" customHeight="1" thickBot="1">
      <c r="B175" s="893"/>
      <c r="C175" s="893"/>
      <c r="D175" s="894"/>
      <c r="E175" s="885"/>
      <c r="F175" s="886"/>
      <c r="G175" s="886"/>
      <c r="H175" s="886"/>
      <c r="I175" s="886"/>
      <c r="J175" s="379" t="str">
        <f>IF(AND('MAPA DE RIESGOS'!$AP752="Muy Baja",'MAPA DE RIESGOS'!$AR752="Leve"),CONCATENATE("R",'MAPA DE RIESGOS'!$H752,"C",'MAPA DE RIESGOS'!$AF752),"")</f>
        <v/>
      </c>
      <c r="K175" s="380" t="str">
        <f>IF(AND('MAPA DE RIESGOS'!$AP753="Muy Baja",'MAPA DE RIESGOS'!$AR753="Leve"),CONCATENATE("R",'MAPA DE RIESGOS'!$H753,"C",'MAPA DE RIESGOS'!$AF753),"")</f>
        <v/>
      </c>
      <c r="L175" s="380" t="str">
        <f>IF(AND('MAPA DE RIESGOS'!$AP754="Muy Baja",'MAPA DE RIESGOS'!$AR754="Leve"),CONCATENATE("R",'MAPA DE RIESGOS'!$H754,"C",'MAPA DE RIESGOS'!$AF754),"")</f>
        <v/>
      </c>
      <c r="M175" s="380" t="str">
        <f>IF(AND('MAPA DE RIESGOS'!$AP755="Muy Baja",'MAPA DE RIESGOS'!$AR755="Leve"),CONCATENATE("R",'MAPA DE RIESGOS'!$H755,"C",'MAPA DE RIESGOS'!$AF755),"")</f>
        <v/>
      </c>
      <c r="N175" s="380" t="str">
        <f>IF(AND('MAPA DE RIESGOS'!$AP756="Muy Baja",'MAPA DE RIESGOS'!$AR756="Leve"),CONCATENATE("R",'MAPA DE RIESGOS'!$H756,"C",'MAPA DE RIESGOS'!$AF756),"")</f>
        <v/>
      </c>
      <c r="O175" s="380" t="str">
        <f>IF(AND('MAPA DE RIESGOS'!$AP757="Muy Baja",'MAPA DE RIESGOS'!$AR757="Leve"),CONCATENATE("R",'MAPA DE RIESGOS'!$H757,"C",'MAPA DE RIESGOS'!$AF757),"")</f>
        <v/>
      </c>
      <c r="P175" s="380"/>
      <c r="Q175" s="380"/>
      <c r="R175" s="380"/>
      <c r="S175" s="380"/>
      <c r="T175" s="380"/>
      <c r="U175" s="380"/>
      <c r="V175" s="380"/>
      <c r="W175" s="380"/>
      <c r="X175" s="380"/>
      <c r="Y175" s="380"/>
      <c r="Z175" s="380"/>
      <c r="AA175" s="381"/>
      <c r="AB175" s="379" t="str">
        <f>IF(AND('MAPA DE RIESGOS'!$AP752="Muy Baja",'MAPA DE RIESGOS'!$AR752="Menor"),CONCATENATE("R",'MAPA DE RIESGOS'!$H752,"C",'MAPA DE RIESGOS'!$AF752),"")</f>
        <v/>
      </c>
      <c r="AC175" s="380" t="str">
        <f>IF(AND('MAPA DE RIESGOS'!$AP753="Muy Baja",'MAPA DE RIESGOS'!$AR753="Menor"),CONCATENATE("R",'MAPA DE RIESGOS'!$H753,"C",'MAPA DE RIESGOS'!$AF753),"")</f>
        <v/>
      </c>
      <c r="AD175" s="380" t="str">
        <f>IF(AND('MAPA DE RIESGOS'!$AP754="Muy Baja",'MAPA DE RIESGOS'!$AR754="Menor"),CONCATENATE("R",'MAPA DE RIESGOS'!$H754,"C",'MAPA DE RIESGOS'!$AF754),"")</f>
        <v/>
      </c>
      <c r="AE175" s="380" t="str">
        <f>IF(AND('MAPA DE RIESGOS'!$AP755="Muy Baja",'MAPA DE RIESGOS'!$AR755="Menor"),CONCATENATE("R",'MAPA DE RIESGOS'!$H755,"C",'MAPA DE RIESGOS'!$AF755),"")</f>
        <v/>
      </c>
      <c r="AF175" s="380" t="str">
        <f>IF(AND('MAPA DE RIESGOS'!$AP756="Muy Baja",'MAPA DE RIESGOS'!$AR756="Menor"),CONCATENATE("R",'MAPA DE RIESGOS'!$H756,"C",'MAPA DE RIESGOS'!$AF756),"")</f>
        <v/>
      </c>
      <c r="AG175" s="380" t="str">
        <f>IF(AND('MAPA DE RIESGOS'!$AP757="Muy Baja",'MAPA DE RIESGOS'!$AR757="Menor"),CONCATENATE("R",'MAPA DE RIESGOS'!$H757,"C",'MAPA DE RIESGOS'!$AF757),"")</f>
        <v/>
      </c>
      <c r="AH175" s="380"/>
      <c r="AI175" s="380"/>
      <c r="AJ175" s="380"/>
      <c r="AK175" s="380"/>
      <c r="AL175" s="380"/>
      <c r="AM175" s="380"/>
      <c r="AN175" s="380"/>
      <c r="AO175" s="380"/>
      <c r="AP175" s="380"/>
      <c r="AQ175" s="380"/>
      <c r="AR175" s="380"/>
      <c r="AS175" s="381"/>
      <c r="AT175" s="370" t="str">
        <f>IF(AND('MAPA DE RIESGOS'!$AP752="Muy Baja",'MAPA DE RIESGOS'!$AR752="Moderado"),CONCATENATE("R",'MAPA DE RIESGOS'!$H752,"C",'MAPA DE RIESGOS'!$AF752),"")</f>
        <v/>
      </c>
      <c r="AU175" s="371" t="str">
        <f>IF(AND('MAPA DE RIESGOS'!$AP753="Muy Baja",'MAPA DE RIESGOS'!$AR753="Moderado"),CONCATENATE("R",'MAPA DE RIESGOS'!$H753,"C",'MAPA DE RIESGOS'!$AF753),"")</f>
        <v/>
      </c>
      <c r="AV175" s="371" t="str">
        <f>IF(AND('MAPA DE RIESGOS'!$AP754="Muy Baja",'MAPA DE RIESGOS'!$AR754="Moderado"),CONCATENATE("R",'MAPA DE RIESGOS'!$H754,"C",'MAPA DE RIESGOS'!$AF754),"")</f>
        <v/>
      </c>
      <c r="AW175" s="371" t="str">
        <f>IF(AND('MAPA DE RIESGOS'!$AP755="Muy Baja",'MAPA DE RIESGOS'!$AR755="Moderado"),CONCATENATE("R",'MAPA DE RIESGOS'!$H755,"C",'MAPA DE RIESGOS'!$AF755),"")</f>
        <v/>
      </c>
      <c r="AX175" s="371" t="str">
        <f>IF(AND('MAPA DE RIESGOS'!$AP756="Muy Baja",'MAPA DE RIESGOS'!$AR756="Moderado"),CONCATENATE("R",'MAPA DE RIESGOS'!$H756,"C",'MAPA DE RIESGOS'!$AF756),"")</f>
        <v/>
      </c>
      <c r="AY175" s="371" t="str">
        <f>IF(AND('MAPA DE RIESGOS'!$AP757="Muy Baja",'MAPA DE RIESGOS'!$AR757="Moderado"),CONCATENATE("R",'MAPA DE RIESGOS'!$H757,"C",'MAPA DE RIESGOS'!$AF757),"")</f>
        <v/>
      </c>
      <c r="AZ175" s="371"/>
      <c r="BA175" s="371"/>
      <c r="BB175" s="371"/>
      <c r="BC175" s="371"/>
      <c r="BD175" s="371"/>
      <c r="BE175" s="371"/>
      <c r="BF175" s="371"/>
      <c r="BG175" s="371"/>
      <c r="BH175" s="371"/>
      <c r="BI175" s="371"/>
      <c r="BJ175" s="371"/>
      <c r="BK175" s="372"/>
      <c r="BL175" s="360" t="str">
        <f>IF(AND('MAPA DE RIESGOS'!$AP752="Muy Baja",'MAPA DE RIESGOS'!$AR752="Mayor"),CONCATENATE("R",'MAPA DE RIESGOS'!$H752,"C",'MAPA DE RIESGOS'!$AF752),"")</f>
        <v/>
      </c>
      <c r="BM175" s="360" t="str">
        <f>IF(AND('MAPA DE RIESGOS'!$AP753="Muy Baja",'MAPA DE RIESGOS'!$AR753="Mayor"),CONCATENATE("R",'MAPA DE RIESGOS'!$H753,"C",'MAPA DE RIESGOS'!$AF753),"")</f>
        <v/>
      </c>
      <c r="BN175" s="360" t="str">
        <f>IF(AND('MAPA DE RIESGOS'!$AP754="Muy Baja",'MAPA DE RIESGOS'!$AR754="Mayor"),CONCATENATE("R",'MAPA DE RIESGOS'!$H754,"C",'MAPA DE RIESGOS'!$AF754),"")</f>
        <v/>
      </c>
      <c r="BO175" s="360" t="str">
        <f>IF(AND('MAPA DE RIESGOS'!$AP755="Muy Baja",'MAPA DE RIESGOS'!$AR755="Mayor"),CONCATENATE("R",'MAPA DE RIESGOS'!$H755,"C",'MAPA DE RIESGOS'!$AF755),"")</f>
        <v/>
      </c>
      <c r="BP175" s="360" t="str">
        <f>IF(AND('MAPA DE RIESGOS'!$AP756="Muy Baja",'MAPA DE RIESGOS'!$AR756="Mayor"),CONCATENATE("R",'MAPA DE RIESGOS'!$H756,"C",'MAPA DE RIESGOS'!$AF756),"")</f>
        <v/>
      </c>
      <c r="BQ175" s="360" t="str">
        <f>IF(AND('MAPA DE RIESGOS'!$AP757="Muy Baja",'MAPA DE RIESGOS'!$AR757="Mayor"),CONCATENATE("R",'MAPA DE RIESGOS'!$H757,"C",'MAPA DE RIESGOS'!$AF757),"")</f>
        <v/>
      </c>
      <c r="BR175" s="360"/>
      <c r="BS175" s="360"/>
      <c r="BT175" s="360"/>
      <c r="BU175" s="360"/>
      <c r="BV175" s="360"/>
      <c r="BW175" s="360"/>
      <c r="BX175" s="360"/>
      <c r="BY175" s="360"/>
      <c r="BZ175" s="360"/>
      <c r="CA175" s="360"/>
      <c r="CB175" s="360"/>
      <c r="CC175" s="361"/>
      <c r="CD175" s="362" t="str">
        <f>IF(AND('MAPA DE RIESGOS'!$AP752="Muy Baja",'MAPA DE RIESGOS'!$AR752="Catastrófico"),CONCATENATE("R",'MAPA DE RIESGOS'!$H752,"C",'MAPA DE RIESGOS'!$AF752),"")</f>
        <v/>
      </c>
      <c r="CE175" s="362" t="str">
        <f>IF(AND('MAPA DE RIESGOS'!$AP753="Muy Baja",'MAPA DE RIESGOS'!$AR753="Catastrófico"),CONCATENATE("R",'MAPA DE RIESGOS'!$H753,"C",'MAPA DE RIESGOS'!$AF753),"")</f>
        <v/>
      </c>
      <c r="CF175" s="362" t="str">
        <f>IF(AND('MAPA DE RIESGOS'!$AP754="Muy Baja",'MAPA DE RIESGOS'!$AR754="Catastrófico"),CONCATENATE("R",'MAPA DE RIESGOS'!$H754,"C",'MAPA DE RIESGOS'!$AF754),"")</f>
        <v/>
      </c>
      <c r="CG175" s="362" t="str">
        <f>IF(AND('MAPA DE RIESGOS'!$AP755="Muy Baja",'MAPA DE RIESGOS'!$AR755="Catastrófico"),CONCATENATE("R",'MAPA DE RIESGOS'!$H755,"C",'MAPA DE RIESGOS'!$AF755),"")</f>
        <v/>
      </c>
      <c r="CH175" s="362" t="str">
        <f>IF(AND('MAPA DE RIESGOS'!$AP756="Muy Baja",'MAPA DE RIESGOS'!$AR756="Catastrófico"),CONCATENATE("R",'MAPA DE RIESGOS'!$H756,"C",'MAPA DE RIESGOS'!$AF756),"")</f>
        <v/>
      </c>
      <c r="CI175" s="362" t="str">
        <f>IF(AND('MAPA DE RIESGOS'!$AP757="Muy Baja",'MAPA DE RIESGOS'!$AR757="Catastrófico"),CONCATENATE("R",'MAPA DE RIESGOS'!$H757,"C",'MAPA DE RIESGOS'!$AF757),"")</f>
        <v/>
      </c>
      <c r="CJ175" s="362"/>
      <c r="CK175" s="362"/>
      <c r="CL175" s="362"/>
      <c r="CM175" s="362"/>
      <c r="CN175" s="362"/>
      <c r="CO175" s="362"/>
      <c r="CP175" s="362"/>
      <c r="CQ175" s="362"/>
      <c r="CR175" s="362"/>
      <c r="CS175" s="362"/>
      <c r="CT175" s="362"/>
      <c r="CU175" s="363"/>
      <c r="CV175" s="67"/>
      <c r="CW175" s="386"/>
      <c r="CX175" s="386"/>
      <c r="CY175" s="386"/>
      <c r="CZ175" s="386"/>
      <c r="DA175" s="386"/>
      <c r="DB175" s="386"/>
    </row>
    <row r="176" spans="2:106" s="387" customFormat="1" ht="38.15" customHeight="1">
      <c r="B176" s="386"/>
      <c r="C176" s="386"/>
      <c r="D176" s="386"/>
      <c r="E176" s="386"/>
      <c r="F176" s="386"/>
      <c r="G176" s="386"/>
      <c r="H176" s="386"/>
      <c r="I176" s="386"/>
      <c r="J176" s="882" t="s">
        <v>284</v>
      </c>
      <c r="K176" s="883"/>
      <c r="L176" s="883"/>
      <c r="M176" s="883"/>
      <c r="N176" s="883"/>
      <c r="O176" s="883"/>
      <c r="P176" s="883"/>
      <c r="Q176" s="883"/>
      <c r="R176" s="883"/>
      <c r="S176" s="883"/>
      <c r="T176" s="883"/>
      <c r="U176" s="883"/>
      <c r="V176" s="883"/>
      <c r="W176" s="883"/>
      <c r="X176" s="883"/>
      <c r="Y176" s="883"/>
      <c r="Z176" s="883"/>
      <c r="AA176" s="884"/>
      <c r="AB176" s="888" t="s">
        <v>285</v>
      </c>
      <c r="AC176" s="889"/>
      <c r="AD176" s="889"/>
      <c r="AE176" s="889"/>
      <c r="AF176" s="889"/>
      <c r="AG176" s="889"/>
      <c r="AH176" s="889"/>
      <c r="AI176" s="889"/>
      <c r="AJ176" s="889"/>
      <c r="AK176" s="889"/>
      <c r="AL176" s="889"/>
      <c r="AM176" s="889"/>
      <c r="AN176" s="889"/>
      <c r="AO176" s="889"/>
      <c r="AP176" s="889"/>
      <c r="AQ176" s="889"/>
      <c r="AR176" s="889"/>
      <c r="AS176" s="890"/>
      <c r="AT176" s="888" t="s">
        <v>286</v>
      </c>
      <c r="AU176" s="889"/>
      <c r="AV176" s="889"/>
      <c r="AW176" s="889"/>
      <c r="AX176" s="889"/>
      <c r="AY176" s="889"/>
      <c r="AZ176" s="889"/>
      <c r="BA176" s="889"/>
      <c r="BB176" s="889"/>
      <c r="BC176" s="889"/>
      <c r="BD176" s="889"/>
      <c r="BE176" s="889"/>
      <c r="BF176" s="889"/>
      <c r="BG176" s="889"/>
      <c r="BH176" s="889"/>
      <c r="BI176" s="889"/>
      <c r="BJ176" s="889"/>
      <c r="BK176" s="890"/>
      <c r="BL176" s="888" t="s">
        <v>287</v>
      </c>
      <c r="BM176" s="889"/>
      <c r="BN176" s="889"/>
      <c r="BO176" s="889"/>
      <c r="BP176" s="889"/>
      <c r="BQ176" s="889"/>
      <c r="BR176" s="889"/>
      <c r="BS176" s="889"/>
      <c r="BT176" s="889"/>
      <c r="BU176" s="889"/>
      <c r="BV176" s="889"/>
      <c r="BW176" s="889"/>
      <c r="BX176" s="889"/>
      <c r="BY176" s="889"/>
      <c r="BZ176" s="889"/>
      <c r="CA176" s="889"/>
      <c r="CB176" s="889"/>
      <c r="CC176" s="890"/>
      <c r="CD176" s="888" t="s">
        <v>288</v>
      </c>
      <c r="CE176" s="889"/>
      <c r="CF176" s="889"/>
      <c r="CG176" s="889"/>
      <c r="CH176" s="889"/>
      <c r="CI176" s="889"/>
      <c r="CJ176" s="889"/>
      <c r="CK176" s="889"/>
      <c r="CL176" s="889"/>
      <c r="CM176" s="889"/>
      <c r="CN176" s="889"/>
      <c r="CO176" s="889"/>
      <c r="CP176" s="889"/>
      <c r="CQ176" s="889"/>
      <c r="CR176" s="889"/>
      <c r="CS176" s="889"/>
      <c r="CT176" s="889"/>
      <c r="CU176" s="890"/>
      <c r="CV176" s="386"/>
      <c r="CW176" s="386"/>
      <c r="CX176" s="386"/>
      <c r="CY176" s="386"/>
      <c r="CZ176" s="386"/>
      <c r="DA176" s="386"/>
      <c r="DB176" s="386"/>
    </row>
    <row r="177" spans="2:106" s="387" customFormat="1" ht="38.15" customHeight="1">
      <c r="B177" s="386"/>
      <c r="C177" s="386"/>
      <c r="D177" s="386"/>
      <c r="E177" s="386"/>
      <c r="F177" s="386"/>
      <c r="G177" s="386"/>
      <c r="H177" s="386"/>
      <c r="I177" s="386"/>
      <c r="J177" s="882"/>
      <c r="K177" s="883"/>
      <c r="L177" s="883"/>
      <c r="M177" s="883"/>
      <c r="N177" s="883"/>
      <c r="O177" s="883"/>
      <c r="P177" s="883"/>
      <c r="Q177" s="883"/>
      <c r="R177" s="883"/>
      <c r="S177" s="883"/>
      <c r="T177" s="883"/>
      <c r="U177" s="883"/>
      <c r="V177" s="883"/>
      <c r="W177" s="883"/>
      <c r="X177" s="883"/>
      <c r="Y177" s="883"/>
      <c r="Z177" s="883"/>
      <c r="AA177" s="884"/>
      <c r="AB177" s="882"/>
      <c r="AC177" s="883"/>
      <c r="AD177" s="883"/>
      <c r="AE177" s="883"/>
      <c r="AF177" s="883"/>
      <c r="AG177" s="883"/>
      <c r="AH177" s="883"/>
      <c r="AI177" s="883"/>
      <c r="AJ177" s="883"/>
      <c r="AK177" s="883"/>
      <c r="AL177" s="883"/>
      <c r="AM177" s="883"/>
      <c r="AN177" s="883"/>
      <c r="AO177" s="883"/>
      <c r="AP177" s="883"/>
      <c r="AQ177" s="883"/>
      <c r="AR177" s="883"/>
      <c r="AS177" s="884"/>
      <c r="AT177" s="882"/>
      <c r="AU177" s="883"/>
      <c r="AV177" s="883"/>
      <c r="AW177" s="883"/>
      <c r="AX177" s="883"/>
      <c r="AY177" s="883"/>
      <c r="AZ177" s="883"/>
      <c r="BA177" s="883"/>
      <c r="BB177" s="883"/>
      <c r="BC177" s="883"/>
      <c r="BD177" s="883"/>
      <c r="BE177" s="883"/>
      <c r="BF177" s="883"/>
      <c r="BG177" s="883"/>
      <c r="BH177" s="883"/>
      <c r="BI177" s="883"/>
      <c r="BJ177" s="883"/>
      <c r="BK177" s="884"/>
      <c r="BL177" s="882"/>
      <c r="BM177" s="883"/>
      <c r="BN177" s="883"/>
      <c r="BO177" s="883"/>
      <c r="BP177" s="883"/>
      <c r="BQ177" s="883"/>
      <c r="BR177" s="883"/>
      <c r="BS177" s="883"/>
      <c r="BT177" s="883"/>
      <c r="BU177" s="883"/>
      <c r="BV177" s="883"/>
      <c r="BW177" s="883"/>
      <c r="BX177" s="883"/>
      <c r="BY177" s="883"/>
      <c r="BZ177" s="883"/>
      <c r="CA177" s="883"/>
      <c r="CB177" s="883"/>
      <c r="CC177" s="884"/>
      <c r="CD177" s="882"/>
      <c r="CE177" s="883"/>
      <c r="CF177" s="883"/>
      <c r="CG177" s="883"/>
      <c r="CH177" s="883"/>
      <c r="CI177" s="883"/>
      <c r="CJ177" s="883"/>
      <c r="CK177" s="883"/>
      <c r="CL177" s="883"/>
      <c r="CM177" s="883"/>
      <c r="CN177" s="883"/>
      <c r="CO177" s="883"/>
      <c r="CP177" s="883"/>
      <c r="CQ177" s="883"/>
      <c r="CR177" s="883"/>
      <c r="CS177" s="883"/>
      <c r="CT177" s="883"/>
      <c r="CU177" s="884"/>
      <c r="CV177" s="386"/>
      <c r="CW177" s="386"/>
      <c r="CX177" s="386"/>
      <c r="CY177" s="386"/>
      <c r="CZ177" s="386"/>
      <c r="DA177" s="386"/>
      <c r="DB177" s="386"/>
    </row>
    <row r="178" spans="2:106" s="387" customFormat="1" ht="38.15" customHeight="1">
      <c r="B178" s="386"/>
      <c r="C178" s="386"/>
      <c r="D178" s="386"/>
      <c r="E178" s="386"/>
      <c r="F178" s="386"/>
      <c r="G178" s="386"/>
      <c r="H178" s="386"/>
      <c r="I178" s="386"/>
      <c r="J178" s="882"/>
      <c r="K178" s="883"/>
      <c r="L178" s="883"/>
      <c r="M178" s="883"/>
      <c r="N178" s="883"/>
      <c r="O178" s="883"/>
      <c r="P178" s="883"/>
      <c r="Q178" s="883"/>
      <c r="R178" s="883"/>
      <c r="S178" s="883"/>
      <c r="T178" s="883"/>
      <c r="U178" s="883"/>
      <c r="V178" s="883"/>
      <c r="W178" s="883"/>
      <c r="X178" s="883"/>
      <c r="Y178" s="883"/>
      <c r="Z178" s="883"/>
      <c r="AA178" s="884"/>
      <c r="AB178" s="882"/>
      <c r="AC178" s="883"/>
      <c r="AD178" s="883"/>
      <c r="AE178" s="883"/>
      <c r="AF178" s="883"/>
      <c r="AG178" s="883"/>
      <c r="AH178" s="883"/>
      <c r="AI178" s="883"/>
      <c r="AJ178" s="883"/>
      <c r="AK178" s="883"/>
      <c r="AL178" s="883"/>
      <c r="AM178" s="883"/>
      <c r="AN178" s="883"/>
      <c r="AO178" s="883"/>
      <c r="AP178" s="883"/>
      <c r="AQ178" s="883"/>
      <c r="AR178" s="883"/>
      <c r="AS178" s="884"/>
      <c r="AT178" s="882"/>
      <c r="AU178" s="883"/>
      <c r="AV178" s="883"/>
      <c r="AW178" s="883"/>
      <c r="AX178" s="883"/>
      <c r="AY178" s="883"/>
      <c r="AZ178" s="883"/>
      <c r="BA178" s="883"/>
      <c r="BB178" s="883"/>
      <c r="BC178" s="883"/>
      <c r="BD178" s="883"/>
      <c r="BE178" s="883"/>
      <c r="BF178" s="883"/>
      <c r="BG178" s="883"/>
      <c r="BH178" s="883"/>
      <c r="BI178" s="883"/>
      <c r="BJ178" s="883"/>
      <c r="BK178" s="884"/>
      <c r="BL178" s="882"/>
      <c r="BM178" s="883"/>
      <c r="BN178" s="883"/>
      <c r="BO178" s="883"/>
      <c r="BP178" s="883"/>
      <c r="BQ178" s="883"/>
      <c r="BR178" s="883"/>
      <c r="BS178" s="883"/>
      <c r="BT178" s="883"/>
      <c r="BU178" s="883"/>
      <c r="BV178" s="883"/>
      <c r="BW178" s="883"/>
      <c r="BX178" s="883"/>
      <c r="BY178" s="883"/>
      <c r="BZ178" s="883"/>
      <c r="CA178" s="883"/>
      <c r="CB178" s="883"/>
      <c r="CC178" s="884"/>
      <c r="CD178" s="882"/>
      <c r="CE178" s="883"/>
      <c r="CF178" s="883"/>
      <c r="CG178" s="883"/>
      <c r="CH178" s="883"/>
      <c r="CI178" s="883"/>
      <c r="CJ178" s="883"/>
      <c r="CK178" s="883"/>
      <c r="CL178" s="883"/>
      <c r="CM178" s="883"/>
      <c r="CN178" s="883"/>
      <c r="CO178" s="883"/>
      <c r="CP178" s="883"/>
      <c r="CQ178" s="883"/>
      <c r="CR178" s="883"/>
      <c r="CS178" s="883"/>
      <c r="CT178" s="883"/>
      <c r="CU178" s="884"/>
      <c r="CV178" s="386"/>
      <c r="CW178" s="386"/>
      <c r="CX178" s="386"/>
      <c r="CY178" s="386"/>
      <c r="CZ178" s="386"/>
      <c r="DA178" s="386"/>
      <c r="DB178" s="386"/>
    </row>
    <row r="179" spans="2:106" s="387" customFormat="1" ht="38.15" customHeight="1">
      <c r="B179" s="386"/>
      <c r="C179" s="386"/>
      <c r="D179" s="386"/>
      <c r="E179" s="386"/>
      <c r="F179" s="386"/>
      <c r="G179" s="386"/>
      <c r="H179" s="386"/>
      <c r="I179" s="386"/>
      <c r="J179" s="882"/>
      <c r="K179" s="883"/>
      <c r="L179" s="883"/>
      <c r="M179" s="883"/>
      <c r="N179" s="883"/>
      <c r="O179" s="883"/>
      <c r="P179" s="883"/>
      <c r="Q179" s="883"/>
      <c r="R179" s="883"/>
      <c r="S179" s="883"/>
      <c r="T179" s="883"/>
      <c r="U179" s="883"/>
      <c r="V179" s="883"/>
      <c r="W179" s="883"/>
      <c r="X179" s="883"/>
      <c r="Y179" s="883"/>
      <c r="Z179" s="883"/>
      <c r="AA179" s="884"/>
      <c r="AB179" s="882"/>
      <c r="AC179" s="883"/>
      <c r="AD179" s="883"/>
      <c r="AE179" s="883"/>
      <c r="AF179" s="883"/>
      <c r="AG179" s="883"/>
      <c r="AH179" s="883"/>
      <c r="AI179" s="883"/>
      <c r="AJ179" s="883"/>
      <c r="AK179" s="883"/>
      <c r="AL179" s="883"/>
      <c r="AM179" s="883"/>
      <c r="AN179" s="883"/>
      <c r="AO179" s="883"/>
      <c r="AP179" s="883"/>
      <c r="AQ179" s="883"/>
      <c r="AR179" s="883"/>
      <c r="AS179" s="884"/>
      <c r="AT179" s="882"/>
      <c r="AU179" s="883"/>
      <c r="AV179" s="883"/>
      <c r="AW179" s="883"/>
      <c r="AX179" s="883"/>
      <c r="AY179" s="883"/>
      <c r="AZ179" s="883"/>
      <c r="BA179" s="883"/>
      <c r="BB179" s="883"/>
      <c r="BC179" s="883"/>
      <c r="BD179" s="883"/>
      <c r="BE179" s="883"/>
      <c r="BF179" s="883"/>
      <c r="BG179" s="883"/>
      <c r="BH179" s="883"/>
      <c r="BI179" s="883"/>
      <c r="BJ179" s="883"/>
      <c r="BK179" s="884"/>
      <c r="BL179" s="882"/>
      <c r="BM179" s="883"/>
      <c r="BN179" s="883"/>
      <c r="BO179" s="883"/>
      <c r="BP179" s="883"/>
      <c r="BQ179" s="883"/>
      <c r="BR179" s="883"/>
      <c r="BS179" s="883"/>
      <c r="BT179" s="883"/>
      <c r="BU179" s="883"/>
      <c r="BV179" s="883"/>
      <c r="BW179" s="883"/>
      <c r="BX179" s="883"/>
      <c r="BY179" s="883"/>
      <c r="BZ179" s="883"/>
      <c r="CA179" s="883"/>
      <c r="CB179" s="883"/>
      <c r="CC179" s="884"/>
      <c r="CD179" s="882"/>
      <c r="CE179" s="883"/>
      <c r="CF179" s="883"/>
      <c r="CG179" s="883"/>
      <c r="CH179" s="883"/>
      <c r="CI179" s="883"/>
      <c r="CJ179" s="883"/>
      <c r="CK179" s="883"/>
      <c r="CL179" s="883"/>
      <c r="CM179" s="883"/>
      <c r="CN179" s="883"/>
      <c r="CO179" s="883"/>
      <c r="CP179" s="883"/>
      <c r="CQ179" s="883"/>
      <c r="CR179" s="883"/>
      <c r="CS179" s="883"/>
      <c r="CT179" s="883"/>
      <c r="CU179" s="884"/>
      <c r="CV179" s="386"/>
      <c r="CW179" s="386"/>
      <c r="CX179" s="386"/>
      <c r="CY179" s="386"/>
      <c r="CZ179" s="386"/>
      <c r="DA179" s="386"/>
      <c r="DB179" s="386"/>
    </row>
    <row r="180" spans="2:106" s="387" customFormat="1" ht="38.15" customHeight="1">
      <c r="B180" s="386"/>
      <c r="C180" s="386"/>
      <c r="D180" s="386"/>
      <c r="E180" s="386"/>
      <c r="F180" s="386"/>
      <c r="G180" s="386"/>
      <c r="H180" s="386"/>
      <c r="I180" s="386"/>
      <c r="J180" s="882"/>
      <c r="K180" s="883"/>
      <c r="L180" s="883"/>
      <c r="M180" s="883"/>
      <c r="N180" s="883"/>
      <c r="O180" s="883"/>
      <c r="P180" s="883"/>
      <c r="Q180" s="883"/>
      <c r="R180" s="883"/>
      <c r="S180" s="883"/>
      <c r="T180" s="883"/>
      <c r="U180" s="883"/>
      <c r="V180" s="883"/>
      <c r="W180" s="883"/>
      <c r="X180" s="883"/>
      <c r="Y180" s="883"/>
      <c r="Z180" s="883"/>
      <c r="AA180" s="884"/>
      <c r="AB180" s="882"/>
      <c r="AC180" s="883"/>
      <c r="AD180" s="883"/>
      <c r="AE180" s="883"/>
      <c r="AF180" s="883"/>
      <c r="AG180" s="883"/>
      <c r="AH180" s="883"/>
      <c r="AI180" s="883"/>
      <c r="AJ180" s="883"/>
      <c r="AK180" s="883"/>
      <c r="AL180" s="883"/>
      <c r="AM180" s="883"/>
      <c r="AN180" s="883"/>
      <c r="AO180" s="883"/>
      <c r="AP180" s="883"/>
      <c r="AQ180" s="883"/>
      <c r="AR180" s="883"/>
      <c r="AS180" s="884"/>
      <c r="AT180" s="882"/>
      <c r="AU180" s="883"/>
      <c r="AV180" s="883"/>
      <c r="AW180" s="883"/>
      <c r="AX180" s="883"/>
      <c r="AY180" s="883"/>
      <c r="AZ180" s="883"/>
      <c r="BA180" s="883"/>
      <c r="BB180" s="883"/>
      <c r="BC180" s="883"/>
      <c r="BD180" s="883"/>
      <c r="BE180" s="883"/>
      <c r="BF180" s="883"/>
      <c r="BG180" s="883"/>
      <c r="BH180" s="883"/>
      <c r="BI180" s="883"/>
      <c r="BJ180" s="883"/>
      <c r="BK180" s="884"/>
      <c r="BL180" s="882"/>
      <c r="BM180" s="883"/>
      <c r="BN180" s="883"/>
      <c r="BO180" s="883"/>
      <c r="BP180" s="883"/>
      <c r="BQ180" s="883"/>
      <c r="BR180" s="883"/>
      <c r="BS180" s="883"/>
      <c r="BT180" s="883"/>
      <c r="BU180" s="883"/>
      <c r="BV180" s="883"/>
      <c r="BW180" s="883"/>
      <c r="BX180" s="883"/>
      <c r="BY180" s="883"/>
      <c r="BZ180" s="883"/>
      <c r="CA180" s="883"/>
      <c r="CB180" s="883"/>
      <c r="CC180" s="884"/>
      <c r="CD180" s="882"/>
      <c r="CE180" s="883"/>
      <c r="CF180" s="883"/>
      <c r="CG180" s="883"/>
      <c r="CH180" s="883"/>
      <c r="CI180" s="883"/>
      <c r="CJ180" s="883"/>
      <c r="CK180" s="883"/>
      <c r="CL180" s="883"/>
      <c r="CM180" s="883"/>
      <c r="CN180" s="883"/>
      <c r="CO180" s="883"/>
      <c r="CP180" s="883"/>
      <c r="CQ180" s="883"/>
      <c r="CR180" s="883"/>
      <c r="CS180" s="883"/>
      <c r="CT180" s="883"/>
      <c r="CU180" s="884"/>
      <c r="CV180" s="386"/>
      <c r="CW180" s="386"/>
      <c r="CX180" s="386"/>
      <c r="CY180" s="386"/>
      <c r="CZ180" s="386"/>
      <c r="DA180" s="386"/>
      <c r="DB180" s="386"/>
    </row>
    <row r="181" spans="2:106" s="387" customFormat="1" ht="38.15" customHeight="1" thickBot="1">
      <c r="B181" s="386"/>
      <c r="C181" s="386"/>
      <c r="D181" s="386"/>
      <c r="E181" s="386"/>
      <c r="F181" s="386"/>
      <c r="G181" s="386"/>
      <c r="H181" s="386"/>
      <c r="I181" s="386"/>
      <c r="J181" s="885"/>
      <c r="K181" s="886"/>
      <c r="L181" s="886"/>
      <c r="M181" s="886"/>
      <c r="N181" s="886"/>
      <c r="O181" s="886"/>
      <c r="P181" s="886"/>
      <c r="Q181" s="886"/>
      <c r="R181" s="886"/>
      <c r="S181" s="886"/>
      <c r="T181" s="886"/>
      <c r="U181" s="886"/>
      <c r="V181" s="886"/>
      <c r="W181" s="886"/>
      <c r="X181" s="886"/>
      <c r="Y181" s="886"/>
      <c r="Z181" s="886"/>
      <c r="AA181" s="887"/>
      <c r="AB181" s="885"/>
      <c r="AC181" s="886"/>
      <c r="AD181" s="886"/>
      <c r="AE181" s="886"/>
      <c r="AF181" s="886"/>
      <c r="AG181" s="886"/>
      <c r="AH181" s="886"/>
      <c r="AI181" s="886"/>
      <c r="AJ181" s="886"/>
      <c r="AK181" s="886"/>
      <c r="AL181" s="886"/>
      <c r="AM181" s="886"/>
      <c r="AN181" s="886"/>
      <c r="AO181" s="886"/>
      <c r="AP181" s="886"/>
      <c r="AQ181" s="886"/>
      <c r="AR181" s="886"/>
      <c r="AS181" s="887"/>
      <c r="AT181" s="885"/>
      <c r="AU181" s="886"/>
      <c r="AV181" s="886"/>
      <c r="AW181" s="886"/>
      <c r="AX181" s="886"/>
      <c r="AY181" s="886"/>
      <c r="AZ181" s="886"/>
      <c r="BA181" s="886"/>
      <c r="BB181" s="886"/>
      <c r="BC181" s="886"/>
      <c r="BD181" s="886"/>
      <c r="BE181" s="886"/>
      <c r="BF181" s="886"/>
      <c r="BG181" s="886"/>
      <c r="BH181" s="886"/>
      <c r="BI181" s="886"/>
      <c r="BJ181" s="886"/>
      <c r="BK181" s="887"/>
      <c r="BL181" s="885"/>
      <c r="BM181" s="886"/>
      <c r="BN181" s="886"/>
      <c r="BO181" s="886"/>
      <c r="BP181" s="886"/>
      <c r="BQ181" s="886"/>
      <c r="BR181" s="886"/>
      <c r="BS181" s="886"/>
      <c r="BT181" s="886"/>
      <c r="BU181" s="886"/>
      <c r="BV181" s="886"/>
      <c r="BW181" s="886"/>
      <c r="BX181" s="886"/>
      <c r="BY181" s="886"/>
      <c r="BZ181" s="886"/>
      <c r="CA181" s="886"/>
      <c r="CB181" s="886"/>
      <c r="CC181" s="887"/>
      <c r="CD181" s="885"/>
      <c r="CE181" s="886"/>
      <c r="CF181" s="886"/>
      <c r="CG181" s="886"/>
      <c r="CH181" s="886"/>
      <c r="CI181" s="886"/>
      <c r="CJ181" s="886"/>
      <c r="CK181" s="886"/>
      <c r="CL181" s="886"/>
      <c r="CM181" s="886"/>
      <c r="CN181" s="886"/>
      <c r="CO181" s="886"/>
      <c r="CP181" s="886"/>
      <c r="CQ181" s="886"/>
      <c r="CR181" s="886"/>
      <c r="CS181" s="886"/>
      <c r="CT181" s="886"/>
      <c r="CU181" s="887"/>
      <c r="CV181" s="386"/>
      <c r="CW181" s="386"/>
      <c r="CX181" s="386"/>
      <c r="CY181" s="386"/>
      <c r="CZ181" s="386"/>
      <c r="DA181" s="386"/>
      <c r="DB181" s="386"/>
    </row>
  </sheetData>
  <mergeCells count="17">
    <mergeCell ref="CW108:DB141"/>
    <mergeCell ref="E6:I39"/>
    <mergeCell ref="E40:I73"/>
    <mergeCell ref="CW6:DB39"/>
    <mergeCell ref="E74:I107"/>
    <mergeCell ref="CW74:DB107"/>
    <mergeCell ref="CW40:DB73"/>
    <mergeCell ref="B2:I4"/>
    <mergeCell ref="J2:CU4"/>
    <mergeCell ref="B6:D175"/>
    <mergeCell ref="E108:I141"/>
    <mergeCell ref="E142:I175"/>
    <mergeCell ref="J176:AA181"/>
    <mergeCell ref="AB176:AS181"/>
    <mergeCell ref="AT176:BK181"/>
    <mergeCell ref="BL176:CC181"/>
    <mergeCell ref="CD176:CU181"/>
  </mergeCells>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B375" sqref="B375:F375"/>
    </sheetView>
  </sheetViews>
  <sheetFormatPr baseColWidth="10" defaultColWidth="11.453125" defaultRowHeight="14.5"/>
  <cols>
    <col min="1" max="1" width="2.1796875" style="8" customWidth="1"/>
    <col min="2" max="2" width="11.453125" style="8"/>
    <col min="3" max="3" width="34.26953125" style="8" customWidth="1"/>
    <col min="4" max="4" width="36.453125" style="8" customWidth="1"/>
    <col min="5" max="6" width="13.81640625" style="17" customWidth="1"/>
    <col min="7" max="7" width="1.54296875" style="8" customWidth="1"/>
    <col min="8" max="16384" width="11.453125" style="8"/>
  </cols>
  <sheetData>
    <row r="1" spans="2:6" ht="11.25" customHeight="1" thickBot="1">
      <c r="B1" s="918" t="s">
        <v>933</v>
      </c>
      <c r="C1" s="918"/>
      <c r="D1" s="918"/>
      <c r="E1" s="918"/>
      <c r="F1" s="918"/>
    </row>
    <row r="2" spans="2:6" ht="18.5" thickBot="1">
      <c r="B2" s="926" t="s">
        <v>37</v>
      </c>
      <c r="C2" s="927"/>
      <c r="D2" s="927"/>
      <c r="E2" s="927"/>
      <c r="F2" s="928"/>
    </row>
    <row r="3" spans="2:6">
      <c r="B3" s="929" t="s">
        <v>120</v>
      </c>
      <c r="C3" s="930"/>
      <c r="D3" s="930"/>
      <c r="E3" s="930"/>
      <c r="F3" s="931"/>
    </row>
    <row r="4" spans="2:6" ht="27.65" customHeight="1" thickBot="1">
      <c r="B4" s="932" t="s">
        <v>1042</v>
      </c>
      <c r="C4" s="933"/>
      <c r="D4" s="933"/>
      <c r="E4" s="933"/>
      <c r="F4" s="934"/>
    </row>
    <row r="5" spans="2:6" ht="15.75" customHeight="1">
      <c r="B5" s="935" t="s">
        <v>36</v>
      </c>
      <c r="C5" s="937" t="s">
        <v>35</v>
      </c>
      <c r="D5" s="937"/>
      <c r="E5" s="937" t="s">
        <v>34</v>
      </c>
      <c r="F5" s="939"/>
    </row>
    <row r="6" spans="2:6" ht="15" thickBot="1">
      <c r="B6" s="936"/>
      <c r="C6" s="938"/>
      <c r="D6" s="938"/>
      <c r="E6" s="22" t="s">
        <v>33</v>
      </c>
      <c r="F6" s="23" t="s">
        <v>32</v>
      </c>
    </row>
    <row r="7" spans="2:6" ht="23.25" customHeight="1">
      <c r="B7" s="24">
        <v>1</v>
      </c>
      <c r="C7" s="925" t="s">
        <v>907</v>
      </c>
      <c r="D7" s="925"/>
      <c r="E7" s="25" t="s">
        <v>1049</v>
      </c>
      <c r="F7" s="26"/>
    </row>
    <row r="8" spans="2:6" ht="23.25" customHeight="1">
      <c r="B8" s="27">
        <v>2</v>
      </c>
      <c r="C8" s="532" t="s">
        <v>908</v>
      </c>
      <c r="D8" s="532"/>
      <c r="E8" s="12" t="s">
        <v>1049</v>
      </c>
      <c r="F8" s="28"/>
    </row>
    <row r="9" spans="2:6" ht="23.25" customHeight="1">
      <c r="B9" s="27">
        <v>3</v>
      </c>
      <c r="C9" s="532" t="s">
        <v>909</v>
      </c>
      <c r="D9" s="532"/>
      <c r="E9" s="12" t="s">
        <v>1049</v>
      </c>
      <c r="F9" s="28"/>
    </row>
    <row r="10" spans="2:6" ht="24.75" customHeight="1">
      <c r="B10" s="27">
        <v>4</v>
      </c>
      <c r="C10" s="532" t="s">
        <v>910</v>
      </c>
      <c r="D10" s="532"/>
      <c r="E10" s="12"/>
      <c r="F10" s="28" t="s">
        <v>1049</v>
      </c>
    </row>
    <row r="11" spans="2:6" ht="23.25" customHeight="1">
      <c r="B11" s="27">
        <v>5</v>
      </c>
      <c r="C11" s="532" t="s">
        <v>911</v>
      </c>
      <c r="D11" s="532"/>
      <c r="E11" s="12" t="s">
        <v>1049</v>
      </c>
      <c r="F11" s="28"/>
    </row>
    <row r="12" spans="2:6" ht="23.25" customHeight="1">
      <c r="B12" s="27">
        <v>6</v>
      </c>
      <c r="C12" s="532" t="s">
        <v>912</v>
      </c>
      <c r="D12" s="532"/>
      <c r="E12" s="12"/>
      <c r="F12" s="28" t="s">
        <v>1049</v>
      </c>
    </row>
    <row r="13" spans="2:6" ht="23.25" customHeight="1">
      <c r="B13" s="27">
        <v>7</v>
      </c>
      <c r="C13" s="532" t="s">
        <v>913</v>
      </c>
      <c r="D13" s="532"/>
      <c r="E13" s="12"/>
      <c r="F13" s="28" t="s">
        <v>1049</v>
      </c>
    </row>
    <row r="14" spans="2:6" ht="25.5" customHeight="1">
      <c r="B14" s="27">
        <v>8</v>
      </c>
      <c r="C14" s="532" t="s">
        <v>914</v>
      </c>
      <c r="D14" s="532"/>
      <c r="E14" s="12"/>
      <c r="F14" s="28" t="s">
        <v>1049</v>
      </c>
    </row>
    <row r="15" spans="2:6" ht="23.25" customHeight="1">
      <c r="B15" s="27">
        <v>9</v>
      </c>
      <c r="C15" s="532" t="s">
        <v>915</v>
      </c>
      <c r="D15" s="532"/>
      <c r="E15" s="12"/>
      <c r="F15" s="28" t="s">
        <v>1049</v>
      </c>
    </row>
    <row r="16" spans="2:6" ht="23.25" customHeight="1">
      <c r="B16" s="27">
        <v>10</v>
      </c>
      <c r="C16" s="532" t="s">
        <v>916</v>
      </c>
      <c r="D16" s="532"/>
      <c r="E16" s="12"/>
      <c r="F16" s="28" t="s">
        <v>1049</v>
      </c>
    </row>
    <row r="17" spans="2:6" ht="23.25" customHeight="1">
      <c r="B17" s="27">
        <v>11</v>
      </c>
      <c r="C17" s="532" t="s">
        <v>917</v>
      </c>
      <c r="D17" s="532"/>
      <c r="E17" s="12"/>
      <c r="F17" s="28" t="s">
        <v>1049</v>
      </c>
    </row>
    <row r="18" spans="2:6" ht="23.25" customHeight="1">
      <c r="B18" s="27">
        <v>12</v>
      </c>
      <c r="C18" s="532" t="s">
        <v>918</v>
      </c>
      <c r="D18" s="532"/>
      <c r="E18" s="12" t="s">
        <v>1049</v>
      </c>
      <c r="F18" s="28"/>
    </row>
    <row r="19" spans="2:6" ht="23.25" customHeight="1">
      <c r="B19" s="27">
        <v>13</v>
      </c>
      <c r="C19" s="532" t="s">
        <v>919</v>
      </c>
      <c r="D19" s="532"/>
      <c r="E19" s="12"/>
      <c r="F19" s="28" t="s">
        <v>1049</v>
      </c>
    </row>
    <row r="20" spans="2:6" ht="23.25" customHeight="1">
      <c r="B20" s="27">
        <v>14</v>
      </c>
      <c r="C20" s="532" t="s">
        <v>920</v>
      </c>
      <c r="D20" s="532"/>
      <c r="E20" s="12"/>
      <c r="F20" s="28" t="s">
        <v>1049</v>
      </c>
    </row>
    <row r="21" spans="2:6" ht="23.25" customHeight="1">
      <c r="B21" s="27">
        <v>15</v>
      </c>
      <c r="C21" s="532" t="s">
        <v>921</v>
      </c>
      <c r="D21" s="532"/>
      <c r="E21" s="12"/>
      <c r="F21" s="28" t="s">
        <v>1049</v>
      </c>
    </row>
    <row r="22" spans="2:6" ht="23.25" customHeight="1">
      <c r="B22" s="27">
        <v>16</v>
      </c>
      <c r="C22" s="532" t="s">
        <v>922</v>
      </c>
      <c r="D22" s="532"/>
      <c r="E22" s="12"/>
      <c r="F22" s="28" t="s">
        <v>1049</v>
      </c>
    </row>
    <row r="23" spans="2:6" ht="23.25" customHeight="1">
      <c r="B23" s="27">
        <v>17</v>
      </c>
      <c r="C23" s="532" t="s">
        <v>923</v>
      </c>
      <c r="D23" s="532"/>
      <c r="E23" s="12"/>
      <c r="F23" s="28" t="s">
        <v>1049</v>
      </c>
    </row>
    <row r="24" spans="2:6" ht="23.25" customHeight="1">
      <c r="B24" s="27">
        <v>18</v>
      </c>
      <c r="C24" s="923" t="s">
        <v>924</v>
      </c>
      <c r="D24" s="923"/>
      <c r="E24" s="29"/>
      <c r="F24" s="30" t="s">
        <v>1049</v>
      </c>
    </row>
    <row r="25" spans="2:6" ht="23.25" customHeight="1" thickBot="1">
      <c r="B25" s="27">
        <v>19</v>
      </c>
      <c r="C25" s="923" t="s">
        <v>925</v>
      </c>
      <c r="D25" s="923"/>
      <c r="E25" s="29"/>
      <c r="F25" s="30" t="s">
        <v>1049</v>
      </c>
    </row>
    <row r="26" spans="2:6" ht="15.75" customHeight="1" thickBot="1">
      <c r="B26" s="924" t="s">
        <v>31</v>
      </c>
      <c r="C26" s="919"/>
      <c r="D26" s="919"/>
      <c r="E26" s="919">
        <f>COUNTIF(E7:E25,"X")</f>
        <v>5</v>
      </c>
      <c r="F26" s="920"/>
    </row>
    <row r="27" spans="2:6" ht="72" customHeight="1">
      <c r="B27" s="921" t="s">
        <v>124</v>
      </c>
      <c r="C27" s="921"/>
      <c r="D27" s="921"/>
      <c r="E27" s="921"/>
      <c r="F27" s="921"/>
    </row>
    <row r="28" spans="2:6">
      <c r="B28" s="922" t="s">
        <v>121</v>
      </c>
      <c r="C28" s="922"/>
      <c r="D28" s="922"/>
      <c r="E28" s="922"/>
      <c r="F28" s="922"/>
    </row>
    <row r="29" spans="2:6">
      <c r="B29" s="922" t="s">
        <v>122</v>
      </c>
      <c r="C29" s="922"/>
      <c r="D29" s="922"/>
      <c r="E29" s="922"/>
      <c r="F29" s="922"/>
    </row>
    <row r="30" spans="2:6">
      <c r="B30" s="922" t="s">
        <v>123</v>
      </c>
      <c r="C30" s="922"/>
      <c r="D30" s="922"/>
      <c r="E30" s="922"/>
      <c r="F30" s="922"/>
    </row>
    <row r="31" spans="2:6" ht="9.75" customHeight="1">
      <c r="B31" s="940"/>
      <c r="C31" s="940"/>
      <c r="D31" s="940"/>
      <c r="E31" s="940"/>
      <c r="F31" s="940"/>
    </row>
    <row r="32" spans="2:6" ht="15" thickBot="1">
      <c r="B32" s="918" t="s">
        <v>949</v>
      </c>
      <c r="C32" s="918"/>
      <c r="D32" s="918"/>
      <c r="E32" s="918"/>
      <c r="F32" s="918"/>
    </row>
    <row r="33" spans="2:6" ht="18.5" thickBot="1">
      <c r="B33" s="926" t="s">
        <v>37</v>
      </c>
      <c r="C33" s="927"/>
      <c r="D33" s="927"/>
      <c r="E33" s="927"/>
      <c r="F33" s="928"/>
    </row>
    <row r="34" spans="2:6">
      <c r="B34" s="929" t="s">
        <v>120</v>
      </c>
      <c r="C34" s="930"/>
      <c r="D34" s="930"/>
      <c r="E34" s="930"/>
      <c r="F34" s="931"/>
    </row>
    <row r="35" spans="2:6" ht="27.65" customHeight="1" thickBot="1">
      <c r="B35" s="932" t="s">
        <v>1063</v>
      </c>
      <c r="C35" s="933"/>
      <c r="D35" s="933"/>
      <c r="E35" s="933"/>
      <c r="F35" s="934"/>
    </row>
    <row r="36" spans="2:6">
      <c r="B36" s="935" t="s">
        <v>36</v>
      </c>
      <c r="C36" s="937" t="s">
        <v>35</v>
      </c>
      <c r="D36" s="937"/>
      <c r="E36" s="937" t="s">
        <v>34</v>
      </c>
      <c r="F36" s="939"/>
    </row>
    <row r="37" spans="2:6" ht="15" thickBot="1">
      <c r="B37" s="936"/>
      <c r="C37" s="938"/>
      <c r="D37" s="938"/>
      <c r="E37" s="22" t="s">
        <v>33</v>
      </c>
      <c r="F37" s="23" t="s">
        <v>32</v>
      </c>
    </row>
    <row r="38" spans="2:6">
      <c r="B38" s="24">
        <v>1</v>
      </c>
      <c r="C38" s="925" t="s">
        <v>907</v>
      </c>
      <c r="D38" s="925"/>
      <c r="E38" s="25"/>
      <c r="F38" s="26" t="s">
        <v>1049</v>
      </c>
    </row>
    <row r="39" spans="2:6">
      <c r="B39" s="27">
        <v>2</v>
      </c>
      <c r="C39" s="532" t="s">
        <v>908</v>
      </c>
      <c r="D39" s="532"/>
      <c r="E39" s="12" t="s">
        <v>1049</v>
      </c>
      <c r="F39" s="28"/>
    </row>
    <row r="40" spans="2:6">
      <c r="B40" s="27">
        <v>3</v>
      </c>
      <c r="C40" s="532" t="s">
        <v>909</v>
      </c>
      <c r="D40" s="532"/>
      <c r="E40" s="12" t="s">
        <v>1049</v>
      </c>
      <c r="F40" s="28"/>
    </row>
    <row r="41" spans="2:6">
      <c r="B41" s="27">
        <v>4</v>
      </c>
      <c r="C41" s="532" t="s">
        <v>910</v>
      </c>
      <c r="D41" s="532"/>
      <c r="E41" s="12"/>
      <c r="F41" s="28" t="s">
        <v>1049</v>
      </c>
    </row>
    <row r="42" spans="2:6">
      <c r="B42" s="27">
        <v>5</v>
      </c>
      <c r="C42" s="532" t="s">
        <v>911</v>
      </c>
      <c r="D42" s="532"/>
      <c r="E42" s="12" t="s">
        <v>1049</v>
      </c>
      <c r="F42" s="28"/>
    </row>
    <row r="43" spans="2:6">
      <c r="B43" s="27">
        <v>6</v>
      </c>
      <c r="C43" s="532" t="s">
        <v>912</v>
      </c>
      <c r="D43" s="532"/>
      <c r="E43" s="12"/>
      <c r="F43" s="28" t="s">
        <v>1049</v>
      </c>
    </row>
    <row r="44" spans="2:6">
      <c r="B44" s="27">
        <v>7</v>
      </c>
      <c r="C44" s="532" t="s">
        <v>913</v>
      </c>
      <c r="D44" s="532"/>
      <c r="E44" s="12" t="s">
        <v>1049</v>
      </c>
      <c r="F44" s="28"/>
    </row>
    <row r="45" spans="2:6" ht="29.5" customHeight="1">
      <c r="B45" s="27">
        <v>8</v>
      </c>
      <c r="C45" s="532" t="s">
        <v>914</v>
      </c>
      <c r="D45" s="532"/>
      <c r="E45" s="12"/>
      <c r="F45" s="28" t="s">
        <v>1049</v>
      </c>
    </row>
    <row r="46" spans="2:6">
      <c r="B46" s="27">
        <v>9</v>
      </c>
      <c r="C46" s="532" t="s">
        <v>915</v>
      </c>
      <c r="D46" s="532"/>
      <c r="E46" s="12"/>
      <c r="F46" s="28" t="s">
        <v>1049</v>
      </c>
    </row>
    <row r="47" spans="2:6">
      <c r="B47" s="27">
        <v>10</v>
      </c>
      <c r="C47" s="532" t="s">
        <v>916</v>
      </c>
      <c r="D47" s="532"/>
      <c r="E47" s="12"/>
      <c r="F47" s="28" t="s">
        <v>1049</v>
      </c>
    </row>
    <row r="48" spans="2:6">
      <c r="B48" s="27">
        <v>11</v>
      </c>
      <c r="C48" s="532" t="s">
        <v>917</v>
      </c>
      <c r="D48" s="532"/>
      <c r="E48" s="12"/>
      <c r="F48" s="28" t="s">
        <v>1049</v>
      </c>
    </row>
    <row r="49" spans="2:6">
      <c r="B49" s="27">
        <v>12</v>
      </c>
      <c r="C49" s="532" t="s">
        <v>918</v>
      </c>
      <c r="D49" s="532"/>
      <c r="E49" s="12" t="s">
        <v>1049</v>
      </c>
      <c r="F49" s="28"/>
    </row>
    <row r="50" spans="2:6">
      <c r="B50" s="27">
        <v>13</v>
      </c>
      <c r="C50" s="532" t="s">
        <v>919</v>
      </c>
      <c r="D50" s="532"/>
      <c r="E50" s="12"/>
      <c r="F50" s="28" t="s">
        <v>1049</v>
      </c>
    </row>
    <row r="51" spans="2:6">
      <c r="B51" s="27">
        <v>14</v>
      </c>
      <c r="C51" s="532" t="s">
        <v>920</v>
      </c>
      <c r="D51" s="532"/>
      <c r="E51" s="12"/>
      <c r="F51" s="28" t="s">
        <v>1049</v>
      </c>
    </row>
    <row r="52" spans="2:6">
      <c r="B52" s="27">
        <v>15</v>
      </c>
      <c r="C52" s="532" t="s">
        <v>921</v>
      </c>
      <c r="D52" s="532"/>
      <c r="E52" s="12"/>
      <c r="F52" s="28" t="s">
        <v>1049</v>
      </c>
    </row>
    <row r="53" spans="2:6">
      <c r="B53" s="27">
        <v>16</v>
      </c>
      <c r="C53" s="532" t="s">
        <v>922</v>
      </c>
      <c r="D53" s="532"/>
      <c r="E53" s="12"/>
      <c r="F53" s="28" t="s">
        <v>1049</v>
      </c>
    </row>
    <row r="54" spans="2:6">
      <c r="B54" s="27">
        <v>17</v>
      </c>
      <c r="C54" s="532" t="s">
        <v>923</v>
      </c>
      <c r="D54" s="532"/>
      <c r="E54" s="12"/>
      <c r="F54" s="28" t="s">
        <v>1049</v>
      </c>
    </row>
    <row r="55" spans="2:6">
      <c r="B55" s="27">
        <v>18</v>
      </c>
      <c r="C55" s="923" t="s">
        <v>924</v>
      </c>
      <c r="D55" s="923"/>
      <c r="E55" s="29"/>
      <c r="F55" s="30" t="s">
        <v>1049</v>
      </c>
    </row>
    <row r="56" spans="2:6" ht="15" thickBot="1">
      <c r="B56" s="27">
        <v>19</v>
      </c>
      <c r="C56" s="923" t="s">
        <v>925</v>
      </c>
      <c r="D56" s="923"/>
      <c r="E56" s="29"/>
      <c r="F56" s="30" t="s">
        <v>1049</v>
      </c>
    </row>
    <row r="57" spans="2:6" ht="15" thickBot="1">
      <c r="B57" s="924" t="s">
        <v>31</v>
      </c>
      <c r="C57" s="919"/>
      <c r="D57" s="919"/>
      <c r="E57" s="919">
        <f>COUNTIF(E38:E56,"X")</f>
        <v>5</v>
      </c>
      <c r="F57" s="920"/>
    </row>
    <row r="58" spans="2:6" ht="61" customHeight="1">
      <c r="B58" s="921" t="s">
        <v>124</v>
      </c>
      <c r="C58" s="921"/>
      <c r="D58" s="921"/>
      <c r="E58" s="921"/>
      <c r="F58" s="921"/>
    </row>
    <row r="59" spans="2:6">
      <c r="B59" s="940"/>
      <c r="C59" s="940"/>
      <c r="D59" s="940"/>
      <c r="E59" s="940"/>
      <c r="F59" s="940"/>
    </row>
    <row r="60" spans="2:6">
      <c r="B60" s="922" t="s">
        <v>121</v>
      </c>
      <c r="C60" s="922"/>
      <c r="D60" s="922"/>
      <c r="E60" s="922"/>
      <c r="F60" s="922"/>
    </row>
    <row r="61" spans="2:6">
      <c r="B61" s="922" t="s">
        <v>122</v>
      </c>
      <c r="C61" s="922"/>
      <c r="D61" s="922"/>
      <c r="E61" s="922"/>
      <c r="F61" s="922"/>
    </row>
    <row r="62" spans="2:6">
      <c r="B62" s="922" t="s">
        <v>123</v>
      </c>
      <c r="C62" s="922"/>
      <c r="D62" s="922"/>
      <c r="E62" s="922"/>
      <c r="F62" s="922"/>
    </row>
    <row r="63" spans="2:6">
      <c r="B63" s="39"/>
      <c r="C63" s="39"/>
      <c r="D63" s="39"/>
      <c r="E63" s="39"/>
      <c r="F63" s="39"/>
    </row>
    <row r="64" spans="2:6" ht="15" thickBot="1">
      <c r="B64" s="918" t="s">
        <v>950</v>
      </c>
      <c r="C64" s="918"/>
      <c r="D64" s="918"/>
      <c r="E64" s="918"/>
      <c r="F64" s="918"/>
    </row>
    <row r="65" spans="2:6" ht="18.5" thickBot="1">
      <c r="B65" s="926" t="s">
        <v>37</v>
      </c>
      <c r="C65" s="927"/>
      <c r="D65" s="927"/>
      <c r="E65" s="927"/>
      <c r="F65" s="928"/>
    </row>
    <row r="66" spans="2:6">
      <c r="B66" s="929" t="s">
        <v>120</v>
      </c>
      <c r="C66" s="930"/>
      <c r="D66" s="930"/>
      <c r="E66" s="930"/>
      <c r="F66" s="931"/>
    </row>
    <row r="67" spans="2:6" ht="30" customHeight="1" thickBot="1">
      <c r="B67" s="932" t="s">
        <v>1083</v>
      </c>
      <c r="C67" s="933"/>
      <c r="D67" s="933"/>
      <c r="E67" s="933"/>
      <c r="F67" s="934"/>
    </row>
    <row r="68" spans="2:6">
      <c r="B68" s="935" t="s">
        <v>36</v>
      </c>
      <c r="C68" s="937" t="s">
        <v>35</v>
      </c>
      <c r="D68" s="937"/>
      <c r="E68" s="937" t="s">
        <v>34</v>
      </c>
      <c r="F68" s="939"/>
    </row>
    <row r="69" spans="2:6" ht="15" thickBot="1">
      <c r="B69" s="936"/>
      <c r="C69" s="938"/>
      <c r="D69" s="938"/>
      <c r="E69" s="40" t="s">
        <v>33</v>
      </c>
      <c r="F69" s="23" t="s">
        <v>32</v>
      </c>
    </row>
    <row r="70" spans="2:6">
      <c r="B70" s="24">
        <v>1</v>
      </c>
      <c r="C70" s="925" t="s">
        <v>907</v>
      </c>
      <c r="D70" s="925"/>
      <c r="E70" s="25" t="s">
        <v>1049</v>
      </c>
      <c r="F70" s="26"/>
    </row>
    <row r="71" spans="2:6">
      <c r="B71" s="27">
        <v>2</v>
      </c>
      <c r="C71" s="532" t="s">
        <v>908</v>
      </c>
      <c r="D71" s="532"/>
      <c r="E71" s="38" t="s">
        <v>1049</v>
      </c>
      <c r="F71" s="28"/>
    </row>
    <row r="72" spans="2:6">
      <c r="B72" s="27">
        <v>3</v>
      </c>
      <c r="C72" s="532" t="s">
        <v>909</v>
      </c>
      <c r="D72" s="532"/>
      <c r="E72" s="38" t="s">
        <v>1049</v>
      </c>
      <c r="F72" s="28"/>
    </row>
    <row r="73" spans="2:6">
      <c r="B73" s="27">
        <v>4</v>
      </c>
      <c r="C73" s="532" t="s">
        <v>910</v>
      </c>
      <c r="D73" s="532"/>
      <c r="E73" s="38"/>
      <c r="F73" s="28" t="s">
        <v>1049</v>
      </c>
    </row>
    <row r="74" spans="2:6">
      <c r="B74" s="27">
        <v>5</v>
      </c>
      <c r="C74" s="532" t="s">
        <v>911</v>
      </c>
      <c r="D74" s="532"/>
      <c r="E74" s="38" t="s">
        <v>1049</v>
      </c>
      <c r="F74" s="28"/>
    </row>
    <row r="75" spans="2:6">
      <c r="B75" s="27">
        <v>6</v>
      </c>
      <c r="C75" s="532" t="s">
        <v>912</v>
      </c>
      <c r="D75" s="532"/>
      <c r="E75" s="38"/>
      <c r="F75" s="28" t="s">
        <v>1049</v>
      </c>
    </row>
    <row r="76" spans="2:6">
      <c r="B76" s="27">
        <v>7</v>
      </c>
      <c r="C76" s="532" t="s">
        <v>913</v>
      </c>
      <c r="D76" s="532"/>
      <c r="E76" s="38" t="s">
        <v>1049</v>
      </c>
      <c r="F76" s="28"/>
    </row>
    <row r="77" spans="2:6" ht="33" customHeight="1">
      <c r="B77" s="27">
        <v>8</v>
      </c>
      <c r="C77" s="532" t="s">
        <v>914</v>
      </c>
      <c r="D77" s="532"/>
      <c r="E77" s="38"/>
      <c r="F77" s="28" t="s">
        <v>1049</v>
      </c>
    </row>
    <row r="78" spans="2:6">
      <c r="B78" s="27">
        <v>9</v>
      </c>
      <c r="C78" s="532" t="s">
        <v>915</v>
      </c>
      <c r="D78" s="532"/>
      <c r="E78" s="38"/>
      <c r="F78" s="28" t="s">
        <v>1049</v>
      </c>
    </row>
    <row r="79" spans="2:6">
      <c r="B79" s="27">
        <v>10</v>
      </c>
      <c r="C79" s="532" t="s">
        <v>916</v>
      </c>
      <c r="D79" s="532"/>
      <c r="E79" s="38"/>
      <c r="F79" s="28" t="s">
        <v>1049</v>
      </c>
    </row>
    <row r="80" spans="2:6">
      <c r="B80" s="27">
        <v>11</v>
      </c>
      <c r="C80" s="532" t="s">
        <v>917</v>
      </c>
      <c r="D80" s="532"/>
      <c r="E80" s="38"/>
      <c r="F80" s="28" t="s">
        <v>1049</v>
      </c>
    </row>
    <row r="81" spans="2:6">
      <c r="B81" s="27">
        <v>12</v>
      </c>
      <c r="C81" s="532" t="s">
        <v>918</v>
      </c>
      <c r="D81" s="532"/>
      <c r="E81" s="38" t="s">
        <v>1049</v>
      </c>
      <c r="F81" s="28"/>
    </row>
    <row r="82" spans="2:6">
      <c r="B82" s="27">
        <v>13</v>
      </c>
      <c r="C82" s="532" t="s">
        <v>919</v>
      </c>
      <c r="D82" s="532"/>
      <c r="E82" s="38"/>
      <c r="F82" s="28" t="s">
        <v>1049</v>
      </c>
    </row>
    <row r="83" spans="2:6">
      <c r="B83" s="27">
        <v>14</v>
      </c>
      <c r="C83" s="532" t="s">
        <v>920</v>
      </c>
      <c r="D83" s="532"/>
      <c r="E83" s="38"/>
      <c r="F83" s="28" t="s">
        <v>1049</v>
      </c>
    </row>
    <row r="84" spans="2:6">
      <c r="B84" s="27">
        <v>15</v>
      </c>
      <c r="C84" s="532" t="s">
        <v>921</v>
      </c>
      <c r="D84" s="532"/>
      <c r="E84" s="38"/>
      <c r="F84" s="28" t="s">
        <v>1049</v>
      </c>
    </row>
    <row r="85" spans="2:6">
      <c r="B85" s="27">
        <v>16</v>
      </c>
      <c r="C85" s="532" t="s">
        <v>922</v>
      </c>
      <c r="D85" s="532"/>
      <c r="E85" s="38"/>
      <c r="F85" s="28" t="s">
        <v>1049</v>
      </c>
    </row>
    <row r="86" spans="2:6">
      <c r="B86" s="27">
        <v>17</v>
      </c>
      <c r="C86" s="532" t="s">
        <v>923</v>
      </c>
      <c r="D86" s="532"/>
      <c r="E86" s="38"/>
      <c r="F86" s="28" t="s">
        <v>1049</v>
      </c>
    </row>
    <row r="87" spans="2:6">
      <c r="B87" s="27">
        <v>18</v>
      </c>
      <c r="C87" s="923" t="s">
        <v>924</v>
      </c>
      <c r="D87" s="923"/>
      <c r="E87" s="29"/>
      <c r="F87" s="30" t="s">
        <v>1049</v>
      </c>
    </row>
    <row r="88" spans="2:6" ht="15" thickBot="1">
      <c r="B88" s="27">
        <v>19</v>
      </c>
      <c r="C88" s="923" t="s">
        <v>925</v>
      </c>
      <c r="D88" s="923"/>
      <c r="E88" s="29"/>
      <c r="F88" s="30" t="s">
        <v>1049</v>
      </c>
    </row>
    <row r="89" spans="2:6" ht="15" thickBot="1">
      <c r="B89" s="924" t="s">
        <v>31</v>
      </c>
      <c r="C89" s="919"/>
      <c r="D89" s="919"/>
      <c r="E89" s="919">
        <f>COUNTIF(E70:E88,"X")</f>
        <v>6</v>
      </c>
      <c r="F89" s="920"/>
    </row>
    <row r="90" spans="2:6" ht="49.5" customHeight="1">
      <c r="B90" s="921" t="s">
        <v>124</v>
      </c>
      <c r="C90" s="921"/>
      <c r="D90" s="921"/>
      <c r="E90" s="921"/>
      <c r="F90" s="921"/>
    </row>
    <row r="91" spans="2:6">
      <c r="B91" s="922" t="s">
        <v>121</v>
      </c>
      <c r="C91" s="922"/>
      <c r="D91" s="922"/>
      <c r="E91" s="922"/>
      <c r="F91" s="922"/>
    </row>
    <row r="92" spans="2:6">
      <c r="B92" s="922" t="s">
        <v>122</v>
      </c>
      <c r="C92" s="922"/>
      <c r="D92" s="922"/>
      <c r="E92" s="922"/>
      <c r="F92" s="922"/>
    </row>
    <row r="93" spans="2:6">
      <c r="B93" s="922" t="s">
        <v>123</v>
      </c>
      <c r="C93" s="922"/>
      <c r="D93" s="922"/>
      <c r="E93" s="922"/>
      <c r="F93" s="922"/>
    </row>
    <row r="94" spans="2:6">
      <c r="B94" s="283"/>
      <c r="C94" s="283"/>
      <c r="D94" s="283"/>
      <c r="E94" s="283"/>
      <c r="F94" s="283"/>
    </row>
    <row r="95" spans="2:6" ht="15" thickBot="1">
      <c r="B95" s="918" t="s">
        <v>951</v>
      </c>
      <c r="C95" s="918"/>
      <c r="D95" s="918"/>
      <c r="E95" s="918"/>
      <c r="F95" s="918"/>
    </row>
    <row r="96" spans="2:6" ht="18.5" thickBot="1">
      <c r="B96" s="926" t="s">
        <v>37</v>
      </c>
      <c r="C96" s="927"/>
      <c r="D96" s="927"/>
      <c r="E96" s="927"/>
      <c r="F96" s="928"/>
    </row>
    <row r="97" spans="2:6">
      <c r="B97" s="929" t="s">
        <v>120</v>
      </c>
      <c r="C97" s="930"/>
      <c r="D97" s="930"/>
      <c r="E97" s="930"/>
      <c r="F97" s="931"/>
    </row>
    <row r="98" spans="2:6" ht="33.65" customHeight="1" thickBot="1">
      <c r="B98" s="932" t="s">
        <v>1144</v>
      </c>
      <c r="C98" s="933"/>
      <c r="D98" s="933"/>
      <c r="E98" s="933"/>
      <c r="F98" s="934"/>
    </row>
    <row r="99" spans="2:6">
      <c r="B99" s="935" t="s">
        <v>36</v>
      </c>
      <c r="C99" s="937" t="s">
        <v>35</v>
      </c>
      <c r="D99" s="937"/>
      <c r="E99" s="937" t="s">
        <v>34</v>
      </c>
      <c r="F99" s="939"/>
    </row>
    <row r="100" spans="2:6" ht="15" thickBot="1">
      <c r="B100" s="936"/>
      <c r="C100" s="938"/>
      <c r="D100" s="938"/>
      <c r="E100" s="40" t="s">
        <v>33</v>
      </c>
      <c r="F100" s="23" t="s">
        <v>32</v>
      </c>
    </row>
    <row r="101" spans="2:6">
      <c r="B101" s="24">
        <v>1</v>
      </c>
      <c r="C101" s="925" t="s">
        <v>907</v>
      </c>
      <c r="D101" s="925"/>
      <c r="E101" s="25"/>
      <c r="F101" s="26" t="s">
        <v>1049</v>
      </c>
    </row>
    <row r="102" spans="2:6">
      <c r="B102" s="27">
        <v>2</v>
      </c>
      <c r="C102" s="532" t="s">
        <v>908</v>
      </c>
      <c r="D102" s="532"/>
      <c r="E102" s="38" t="s">
        <v>1049</v>
      </c>
      <c r="F102" s="28"/>
    </row>
    <row r="103" spans="2:6">
      <c r="B103" s="27">
        <v>3</v>
      </c>
      <c r="C103" s="532" t="s">
        <v>909</v>
      </c>
      <c r="D103" s="532"/>
      <c r="E103" s="38" t="s">
        <v>1049</v>
      </c>
      <c r="F103" s="28"/>
    </row>
    <row r="104" spans="2:6" ht="26.15" customHeight="1">
      <c r="B104" s="27">
        <v>4</v>
      </c>
      <c r="C104" s="532" t="s">
        <v>910</v>
      </c>
      <c r="D104" s="532"/>
      <c r="E104" s="38" t="s">
        <v>1049</v>
      </c>
      <c r="F104" s="28"/>
    </row>
    <row r="105" spans="2:6">
      <c r="B105" s="27">
        <v>5</v>
      </c>
      <c r="C105" s="532" t="s">
        <v>911</v>
      </c>
      <c r="D105" s="532"/>
      <c r="E105" s="38" t="s">
        <v>1049</v>
      </c>
      <c r="F105" s="28"/>
    </row>
    <row r="106" spans="2:6">
      <c r="B106" s="27">
        <v>6</v>
      </c>
      <c r="C106" s="532" t="s">
        <v>912</v>
      </c>
      <c r="D106" s="532"/>
      <c r="E106" s="38" t="s">
        <v>1049</v>
      </c>
      <c r="F106" s="28"/>
    </row>
    <row r="107" spans="2:6">
      <c r="B107" s="27">
        <v>7</v>
      </c>
      <c r="C107" s="532" t="s">
        <v>913</v>
      </c>
      <c r="D107" s="532"/>
      <c r="E107" s="38"/>
      <c r="F107" s="28" t="s">
        <v>1049</v>
      </c>
    </row>
    <row r="108" spans="2:6" ht="30" customHeight="1">
      <c r="B108" s="27">
        <v>8</v>
      </c>
      <c r="C108" s="532" t="s">
        <v>914</v>
      </c>
      <c r="D108" s="532"/>
      <c r="E108" s="38"/>
      <c r="F108" s="28" t="s">
        <v>1049</v>
      </c>
    </row>
    <row r="109" spans="2:6">
      <c r="B109" s="27">
        <v>9</v>
      </c>
      <c r="C109" s="532" t="s">
        <v>915</v>
      </c>
      <c r="D109" s="532"/>
      <c r="E109" s="38"/>
      <c r="F109" s="28" t="s">
        <v>1049</v>
      </c>
    </row>
    <row r="110" spans="2:6">
      <c r="B110" s="27">
        <v>10</v>
      </c>
      <c r="C110" s="532" t="s">
        <v>916</v>
      </c>
      <c r="D110" s="532"/>
      <c r="E110" s="38"/>
      <c r="F110" s="28" t="s">
        <v>1049</v>
      </c>
    </row>
    <row r="111" spans="2:6">
      <c r="B111" s="27">
        <v>11</v>
      </c>
      <c r="C111" s="532" t="s">
        <v>917</v>
      </c>
      <c r="D111" s="532"/>
      <c r="E111" s="38"/>
      <c r="F111" s="28" t="s">
        <v>1049</v>
      </c>
    </row>
    <row r="112" spans="2:6">
      <c r="B112" s="27">
        <v>12</v>
      </c>
      <c r="C112" s="532" t="s">
        <v>918</v>
      </c>
      <c r="D112" s="532"/>
      <c r="E112" s="38" t="s">
        <v>1049</v>
      </c>
      <c r="F112" s="28"/>
    </row>
    <row r="113" spans="2:6">
      <c r="B113" s="27">
        <v>13</v>
      </c>
      <c r="C113" s="532" t="s">
        <v>919</v>
      </c>
      <c r="D113" s="532"/>
      <c r="E113" s="38"/>
      <c r="F113" s="28" t="s">
        <v>1049</v>
      </c>
    </row>
    <row r="114" spans="2:6">
      <c r="B114" s="27">
        <v>14</v>
      </c>
      <c r="C114" s="532" t="s">
        <v>920</v>
      </c>
      <c r="D114" s="532"/>
      <c r="E114" s="38"/>
      <c r="F114" s="28" t="s">
        <v>1049</v>
      </c>
    </row>
    <row r="115" spans="2:6">
      <c r="B115" s="27">
        <v>15</v>
      </c>
      <c r="C115" s="532" t="s">
        <v>921</v>
      </c>
      <c r="D115" s="532"/>
      <c r="E115" s="38"/>
      <c r="F115" s="28" t="s">
        <v>1049</v>
      </c>
    </row>
    <row r="116" spans="2:6">
      <c r="B116" s="27">
        <v>16</v>
      </c>
      <c r="C116" s="532" t="s">
        <v>922</v>
      </c>
      <c r="D116" s="532"/>
      <c r="E116" s="38"/>
      <c r="F116" s="28" t="s">
        <v>1049</v>
      </c>
    </row>
    <row r="117" spans="2:6">
      <c r="B117" s="27">
        <v>17</v>
      </c>
      <c r="C117" s="532" t="s">
        <v>923</v>
      </c>
      <c r="D117" s="532"/>
      <c r="E117" s="38"/>
      <c r="F117" s="28" t="s">
        <v>1049</v>
      </c>
    </row>
    <row r="118" spans="2:6">
      <c r="B118" s="27">
        <v>18</v>
      </c>
      <c r="C118" s="923" t="s">
        <v>924</v>
      </c>
      <c r="D118" s="923"/>
      <c r="E118" s="29"/>
      <c r="F118" s="30" t="s">
        <v>1049</v>
      </c>
    </row>
    <row r="119" spans="2:6" ht="15" thickBot="1">
      <c r="B119" s="27">
        <v>19</v>
      </c>
      <c r="C119" s="923" t="s">
        <v>925</v>
      </c>
      <c r="D119" s="923"/>
      <c r="E119" s="29"/>
      <c r="F119" s="30" t="s">
        <v>1049</v>
      </c>
    </row>
    <row r="120" spans="2:6" ht="15" thickBot="1">
      <c r="B120" s="924" t="s">
        <v>31</v>
      </c>
      <c r="C120" s="919"/>
      <c r="D120" s="919"/>
      <c r="E120" s="919">
        <f>COUNTIF(E101:E119,"X")</f>
        <v>6</v>
      </c>
      <c r="F120" s="920"/>
    </row>
    <row r="121" spans="2:6" ht="64.5" customHeight="1">
      <c r="B121" s="921" t="s">
        <v>124</v>
      </c>
      <c r="C121" s="921"/>
      <c r="D121" s="921"/>
      <c r="E121" s="921"/>
      <c r="F121" s="921"/>
    </row>
    <row r="122" spans="2:6">
      <c r="B122" s="922" t="s">
        <v>121</v>
      </c>
      <c r="C122" s="922"/>
      <c r="D122" s="922"/>
      <c r="E122" s="922"/>
      <c r="F122" s="922"/>
    </row>
    <row r="123" spans="2:6">
      <c r="B123" s="922" t="s">
        <v>122</v>
      </c>
      <c r="C123" s="922"/>
      <c r="D123" s="922"/>
      <c r="E123" s="922"/>
      <c r="F123" s="922"/>
    </row>
    <row r="124" spans="2:6">
      <c r="B124" s="922" t="s">
        <v>123</v>
      </c>
      <c r="C124" s="922"/>
      <c r="D124" s="922"/>
      <c r="E124" s="922"/>
      <c r="F124" s="922"/>
    </row>
    <row r="126" spans="2:6" ht="15" thickBot="1">
      <c r="B126" s="918" t="s">
        <v>951</v>
      </c>
      <c r="C126" s="918"/>
      <c r="D126" s="918"/>
      <c r="E126" s="918"/>
      <c r="F126" s="918"/>
    </row>
    <row r="127" spans="2:6" ht="18.5" thickBot="1">
      <c r="B127" s="926" t="s">
        <v>37</v>
      </c>
      <c r="C127" s="927"/>
      <c r="D127" s="927"/>
      <c r="E127" s="927"/>
      <c r="F127" s="928"/>
    </row>
    <row r="128" spans="2:6">
      <c r="B128" s="929" t="s">
        <v>120</v>
      </c>
      <c r="C128" s="930"/>
      <c r="D128" s="930"/>
      <c r="E128" s="930"/>
      <c r="F128" s="931"/>
    </row>
    <row r="129" spans="2:6" ht="33.65" customHeight="1" thickBot="1">
      <c r="B129" s="932" t="s">
        <v>1145</v>
      </c>
      <c r="C129" s="933"/>
      <c r="D129" s="933"/>
      <c r="E129" s="933"/>
      <c r="F129" s="934"/>
    </row>
    <row r="130" spans="2:6">
      <c r="B130" s="935" t="s">
        <v>36</v>
      </c>
      <c r="C130" s="937" t="s">
        <v>35</v>
      </c>
      <c r="D130" s="937"/>
      <c r="E130" s="937" t="s">
        <v>34</v>
      </c>
      <c r="F130" s="939"/>
    </row>
    <row r="131" spans="2:6" ht="15" thickBot="1">
      <c r="B131" s="936"/>
      <c r="C131" s="938"/>
      <c r="D131" s="938"/>
      <c r="E131" s="284" t="s">
        <v>33</v>
      </c>
      <c r="F131" s="23" t="s">
        <v>32</v>
      </c>
    </row>
    <row r="132" spans="2:6">
      <c r="B132" s="24">
        <v>1</v>
      </c>
      <c r="C132" s="925" t="s">
        <v>907</v>
      </c>
      <c r="D132" s="925"/>
      <c r="E132" s="25"/>
      <c r="F132" s="26" t="s">
        <v>1049</v>
      </c>
    </row>
    <row r="133" spans="2:6">
      <c r="B133" s="27">
        <v>2</v>
      </c>
      <c r="C133" s="532" t="s">
        <v>908</v>
      </c>
      <c r="D133" s="532"/>
      <c r="E133" s="100" t="s">
        <v>1049</v>
      </c>
      <c r="F133" s="28"/>
    </row>
    <row r="134" spans="2:6">
      <c r="B134" s="27">
        <v>3</v>
      </c>
      <c r="C134" s="532" t="s">
        <v>909</v>
      </c>
      <c r="D134" s="532"/>
      <c r="E134" s="100" t="s">
        <v>1049</v>
      </c>
      <c r="F134" s="28"/>
    </row>
    <row r="135" spans="2:6" ht="26.15" customHeight="1">
      <c r="B135" s="27">
        <v>4</v>
      </c>
      <c r="C135" s="532" t="s">
        <v>910</v>
      </c>
      <c r="D135" s="532"/>
      <c r="E135" s="100" t="s">
        <v>1049</v>
      </c>
      <c r="F135" s="28"/>
    </row>
    <row r="136" spans="2:6">
      <c r="B136" s="27">
        <v>5</v>
      </c>
      <c r="C136" s="532" t="s">
        <v>911</v>
      </c>
      <c r="D136" s="532"/>
      <c r="E136" s="100" t="s">
        <v>1049</v>
      </c>
      <c r="F136" s="28"/>
    </row>
    <row r="137" spans="2:6">
      <c r="B137" s="27">
        <v>6</v>
      </c>
      <c r="C137" s="532" t="s">
        <v>912</v>
      </c>
      <c r="D137" s="532"/>
      <c r="E137" s="100" t="s">
        <v>1049</v>
      </c>
      <c r="F137" s="28"/>
    </row>
    <row r="138" spans="2:6">
      <c r="B138" s="27">
        <v>7</v>
      </c>
      <c r="C138" s="532" t="s">
        <v>913</v>
      </c>
      <c r="D138" s="532"/>
      <c r="E138" s="100"/>
      <c r="F138" s="28" t="s">
        <v>1049</v>
      </c>
    </row>
    <row r="139" spans="2:6" ht="30" customHeight="1">
      <c r="B139" s="27">
        <v>8</v>
      </c>
      <c r="C139" s="532" t="s">
        <v>914</v>
      </c>
      <c r="D139" s="532"/>
      <c r="E139" s="100"/>
      <c r="F139" s="28" t="s">
        <v>1049</v>
      </c>
    </row>
    <row r="140" spans="2:6">
      <c r="B140" s="27">
        <v>9</v>
      </c>
      <c r="C140" s="532" t="s">
        <v>915</v>
      </c>
      <c r="D140" s="532"/>
      <c r="E140" s="100"/>
      <c r="F140" s="28" t="s">
        <v>1049</v>
      </c>
    </row>
    <row r="141" spans="2:6">
      <c r="B141" s="27">
        <v>10</v>
      </c>
      <c r="C141" s="532" t="s">
        <v>916</v>
      </c>
      <c r="D141" s="532"/>
      <c r="E141" s="100"/>
      <c r="F141" s="28" t="s">
        <v>1049</v>
      </c>
    </row>
    <row r="142" spans="2:6">
      <c r="B142" s="27">
        <v>11</v>
      </c>
      <c r="C142" s="532" t="s">
        <v>917</v>
      </c>
      <c r="D142" s="532"/>
      <c r="E142" s="100"/>
      <c r="F142" s="28" t="s">
        <v>1049</v>
      </c>
    </row>
    <row r="143" spans="2:6">
      <c r="B143" s="27">
        <v>12</v>
      </c>
      <c r="C143" s="532" t="s">
        <v>918</v>
      </c>
      <c r="D143" s="532"/>
      <c r="E143" s="100" t="s">
        <v>1049</v>
      </c>
      <c r="F143" s="28"/>
    </row>
    <row r="144" spans="2:6">
      <c r="B144" s="27">
        <v>13</v>
      </c>
      <c r="C144" s="532" t="s">
        <v>919</v>
      </c>
      <c r="D144" s="532"/>
      <c r="E144" s="100"/>
      <c r="F144" s="28" t="s">
        <v>1049</v>
      </c>
    </row>
    <row r="145" spans="2:6">
      <c r="B145" s="27">
        <v>14</v>
      </c>
      <c r="C145" s="532" t="s">
        <v>920</v>
      </c>
      <c r="D145" s="532"/>
      <c r="E145" s="100"/>
      <c r="F145" s="28" t="s">
        <v>1049</v>
      </c>
    </row>
    <row r="146" spans="2:6">
      <c r="B146" s="27">
        <v>15</v>
      </c>
      <c r="C146" s="532" t="s">
        <v>921</v>
      </c>
      <c r="D146" s="532"/>
      <c r="E146" s="100"/>
      <c r="F146" s="28" t="s">
        <v>1049</v>
      </c>
    </row>
    <row r="147" spans="2:6">
      <c r="B147" s="27">
        <v>16</v>
      </c>
      <c r="C147" s="532" t="s">
        <v>922</v>
      </c>
      <c r="D147" s="532"/>
      <c r="E147" s="100"/>
      <c r="F147" s="28" t="s">
        <v>1049</v>
      </c>
    </row>
    <row r="148" spans="2:6">
      <c r="B148" s="27">
        <v>17</v>
      </c>
      <c r="C148" s="532" t="s">
        <v>923</v>
      </c>
      <c r="D148" s="532"/>
      <c r="E148" s="100"/>
      <c r="F148" s="28" t="s">
        <v>1049</v>
      </c>
    </row>
    <row r="149" spans="2:6">
      <c r="B149" s="27">
        <v>18</v>
      </c>
      <c r="C149" s="923" t="s">
        <v>924</v>
      </c>
      <c r="D149" s="923"/>
      <c r="E149" s="29"/>
      <c r="F149" s="30" t="s">
        <v>1049</v>
      </c>
    </row>
    <row r="150" spans="2:6" ht="15" thickBot="1">
      <c r="B150" s="27">
        <v>19</v>
      </c>
      <c r="C150" s="923" t="s">
        <v>925</v>
      </c>
      <c r="D150" s="923"/>
      <c r="E150" s="29"/>
      <c r="F150" s="30" t="s">
        <v>1049</v>
      </c>
    </row>
    <row r="151" spans="2:6" ht="15" thickBot="1">
      <c r="B151" s="924" t="s">
        <v>31</v>
      </c>
      <c r="C151" s="919"/>
      <c r="D151" s="919"/>
      <c r="E151" s="919">
        <f>COUNTIF(E132:E150,"X")</f>
        <v>6</v>
      </c>
      <c r="F151" s="920"/>
    </row>
    <row r="152" spans="2:6" ht="64.5" customHeight="1">
      <c r="B152" s="921" t="s">
        <v>124</v>
      </c>
      <c r="C152" s="921"/>
      <c r="D152" s="921"/>
      <c r="E152" s="921"/>
      <c r="F152" s="921"/>
    </row>
    <row r="153" spans="2:6">
      <c r="B153" s="922" t="s">
        <v>121</v>
      </c>
      <c r="C153" s="922"/>
      <c r="D153" s="922"/>
      <c r="E153" s="922"/>
      <c r="F153" s="922"/>
    </row>
    <row r="154" spans="2:6">
      <c r="B154" s="922" t="s">
        <v>122</v>
      </c>
      <c r="C154" s="922"/>
      <c r="D154" s="922"/>
      <c r="E154" s="922"/>
      <c r="F154" s="922"/>
    </row>
    <row r="155" spans="2:6">
      <c r="B155" s="922" t="s">
        <v>123</v>
      </c>
      <c r="C155" s="922"/>
      <c r="D155" s="922"/>
      <c r="E155" s="922"/>
      <c r="F155" s="922"/>
    </row>
    <row r="157" spans="2:6" ht="15" thickBot="1">
      <c r="B157" s="918" t="s">
        <v>952</v>
      </c>
      <c r="C157" s="918"/>
      <c r="D157" s="918"/>
      <c r="E157" s="918"/>
      <c r="F157" s="918"/>
    </row>
    <row r="158" spans="2:6" ht="18.5" thickBot="1">
      <c r="B158" s="926" t="s">
        <v>37</v>
      </c>
      <c r="C158" s="927"/>
      <c r="D158" s="927"/>
      <c r="E158" s="927"/>
      <c r="F158" s="928"/>
    </row>
    <row r="159" spans="2:6">
      <c r="B159" s="929" t="s">
        <v>120</v>
      </c>
      <c r="C159" s="930"/>
      <c r="D159" s="930"/>
      <c r="E159" s="930"/>
      <c r="F159" s="931"/>
    </row>
    <row r="160" spans="2:6" ht="33.65" customHeight="1" thickBot="1">
      <c r="B160" s="932" t="s">
        <v>1157</v>
      </c>
      <c r="C160" s="933"/>
      <c r="D160" s="933"/>
      <c r="E160" s="933"/>
      <c r="F160" s="934"/>
    </row>
    <row r="161" spans="2:6">
      <c r="B161" s="935" t="s">
        <v>36</v>
      </c>
      <c r="C161" s="937" t="s">
        <v>35</v>
      </c>
      <c r="D161" s="937"/>
      <c r="E161" s="937" t="s">
        <v>34</v>
      </c>
      <c r="F161" s="939"/>
    </row>
    <row r="162" spans="2:6" ht="15" thickBot="1">
      <c r="B162" s="936"/>
      <c r="C162" s="938"/>
      <c r="D162" s="938"/>
      <c r="E162" s="284" t="s">
        <v>33</v>
      </c>
      <c r="F162" s="23" t="s">
        <v>32</v>
      </c>
    </row>
    <row r="163" spans="2:6">
      <c r="B163" s="24">
        <v>1</v>
      </c>
      <c r="C163" s="925" t="s">
        <v>907</v>
      </c>
      <c r="D163" s="925"/>
      <c r="E163" s="25"/>
      <c r="F163" s="26" t="s">
        <v>1049</v>
      </c>
    </row>
    <row r="164" spans="2:6">
      <c r="B164" s="27">
        <v>2</v>
      </c>
      <c r="C164" s="532" t="s">
        <v>908</v>
      </c>
      <c r="D164" s="532"/>
      <c r="E164" s="100"/>
      <c r="F164" s="28" t="s">
        <v>1049</v>
      </c>
    </row>
    <row r="165" spans="2:6">
      <c r="B165" s="27">
        <v>3</v>
      </c>
      <c r="C165" s="532" t="s">
        <v>909</v>
      </c>
      <c r="D165" s="532"/>
      <c r="E165" s="100" t="s">
        <v>1049</v>
      </c>
      <c r="F165" s="28"/>
    </row>
    <row r="166" spans="2:6" ht="26.15" customHeight="1">
      <c r="B166" s="27">
        <v>4</v>
      </c>
      <c r="C166" s="532" t="s">
        <v>910</v>
      </c>
      <c r="D166" s="532"/>
      <c r="E166" s="100" t="s">
        <v>1049</v>
      </c>
      <c r="F166" s="28"/>
    </row>
    <row r="167" spans="2:6">
      <c r="B167" s="27">
        <v>5</v>
      </c>
      <c r="C167" s="532" t="s">
        <v>911</v>
      </c>
      <c r="D167" s="532"/>
      <c r="E167" s="100" t="s">
        <v>1049</v>
      </c>
      <c r="F167" s="28"/>
    </row>
    <row r="168" spans="2:6">
      <c r="B168" s="27">
        <v>6</v>
      </c>
      <c r="C168" s="532" t="s">
        <v>912</v>
      </c>
      <c r="D168" s="532"/>
      <c r="E168" s="100" t="s">
        <v>1049</v>
      </c>
      <c r="F168" s="28"/>
    </row>
    <row r="169" spans="2:6">
      <c r="B169" s="27">
        <v>7</v>
      </c>
      <c r="C169" s="532" t="s">
        <v>913</v>
      </c>
      <c r="D169" s="532"/>
      <c r="E169" s="100"/>
      <c r="F169" s="28" t="s">
        <v>1049</v>
      </c>
    </row>
    <row r="170" spans="2:6" ht="30" customHeight="1">
      <c r="B170" s="27">
        <v>8</v>
      </c>
      <c r="C170" s="532" t="s">
        <v>914</v>
      </c>
      <c r="D170" s="532"/>
      <c r="E170" s="100"/>
      <c r="F170" s="28" t="s">
        <v>1049</v>
      </c>
    </row>
    <row r="171" spans="2:6">
      <c r="B171" s="27">
        <v>9</v>
      </c>
      <c r="C171" s="532" t="s">
        <v>915</v>
      </c>
      <c r="D171" s="532"/>
      <c r="E171" s="100"/>
      <c r="F171" s="28" t="s">
        <v>1049</v>
      </c>
    </row>
    <row r="172" spans="2:6">
      <c r="B172" s="27">
        <v>10</v>
      </c>
      <c r="C172" s="532" t="s">
        <v>916</v>
      </c>
      <c r="D172" s="532"/>
      <c r="E172" s="100"/>
      <c r="F172" s="28" t="s">
        <v>1049</v>
      </c>
    </row>
    <row r="173" spans="2:6">
      <c r="B173" s="27">
        <v>11</v>
      </c>
      <c r="C173" s="532" t="s">
        <v>917</v>
      </c>
      <c r="D173" s="532"/>
      <c r="E173" s="100"/>
      <c r="F173" s="28" t="s">
        <v>1049</v>
      </c>
    </row>
    <row r="174" spans="2:6">
      <c r="B174" s="27">
        <v>12</v>
      </c>
      <c r="C174" s="532" t="s">
        <v>918</v>
      </c>
      <c r="D174" s="532"/>
      <c r="E174" s="100" t="s">
        <v>1049</v>
      </c>
      <c r="F174" s="28"/>
    </row>
    <row r="175" spans="2:6">
      <c r="B175" s="27">
        <v>13</v>
      </c>
      <c r="C175" s="532" t="s">
        <v>919</v>
      </c>
      <c r="D175" s="532"/>
      <c r="E175" s="100"/>
      <c r="F175" s="28" t="s">
        <v>1049</v>
      </c>
    </row>
    <row r="176" spans="2:6">
      <c r="B176" s="27">
        <v>14</v>
      </c>
      <c r="C176" s="532" t="s">
        <v>920</v>
      </c>
      <c r="D176" s="532"/>
      <c r="E176" s="100"/>
      <c r="F176" s="28" t="s">
        <v>1049</v>
      </c>
    </row>
    <row r="177" spans="2:6">
      <c r="B177" s="27">
        <v>15</v>
      </c>
      <c r="C177" s="532" t="s">
        <v>921</v>
      </c>
      <c r="D177" s="532"/>
      <c r="E177" s="100"/>
      <c r="F177" s="28" t="s">
        <v>1049</v>
      </c>
    </row>
    <row r="178" spans="2:6">
      <c r="B178" s="27">
        <v>16</v>
      </c>
      <c r="C178" s="532" t="s">
        <v>922</v>
      </c>
      <c r="D178" s="532"/>
      <c r="E178" s="100"/>
      <c r="F178" s="28" t="s">
        <v>1049</v>
      </c>
    </row>
    <row r="179" spans="2:6">
      <c r="B179" s="27">
        <v>17</v>
      </c>
      <c r="C179" s="532" t="s">
        <v>923</v>
      </c>
      <c r="D179" s="532"/>
      <c r="E179" s="100"/>
      <c r="F179" s="28" t="s">
        <v>1049</v>
      </c>
    </row>
    <row r="180" spans="2:6">
      <c r="B180" s="27">
        <v>18</v>
      </c>
      <c r="C180" s="923" t="s">
        <v>924</v>
      </c>
      <c r="D180" s="923"/>
      <c r="E180" s="29"/>
      <c r="F180" s="30" t="s">
        <v>1049</v>
      </c>
    </row>
    <row r="181" spans="2:6" ht="15" thickBot="1">
      <c r="B181" s="27">
        <v>19</v>
      </c>
      <c r="C181" s="923" t="s">
        <v>925</v>
      </c>
      <c r="D181" s="923"/>
      <c r="E181" s="29"/>
      <c r="F181" s="30" t="s">
        <v>1049</v>
      </c>
    </row>
    <row r="182" spans="2:6" ht="15" thickBot="1">
      <c r="B182" s="924" t="s">
        <v>31</v>
      </c>
      <c r="C182" s="919"/>
      <c r="D182" s="919"/>
      <c r="E182" s="919">
        <f>COUNTIF(E163:E181,"X")</f>
        <v>5</v>
      </c>
      <c r="F182" s="920"/>
    </row>
    <row r="183" spans="2:6" ht="64.5" customHeight="1">
      <c r="B183" s="921" t="s">
        <v>124</v>
      </c>
      <c r="C183" s="921"/>
      <c r="D183" s="921"/>
      <c r="E183" s="921"/>
      <c r="F183" s="921"/>
    </row>
    <row r="184" spans="2:6">
      <c r="B184" s="922" t="s">
        <v>121</v>
      </c>
      <c r="C184" s="922"/>
      <c r="D184" s="922"/>
      <c r="E184" s="922"/>
      <c r="F184" s="922"/>
    </row>
    <row r="185" spans="2:6">
      <c r="B185" s="922" t="s">
        <v>122</v>
      </c>
      <c r="C185" s="922"/>
      <c r="D185" s="922"/>
      <c r="E185" s="922"/>
      <c r="F185" s="922"/>
    </row>
    <row r="186" spans="2:6">
      <c r="B186" s="922" t="s">
        <v>123</v>
      </c>
      <c r="C186" s="922"/>
      <c r="D186" s="922"/>
      <c r="E186" s="922"/>
      <c r="F186" s="922"/>
    </row>
    <row r="188" spans="2:6" ht="15" thickBot="1">
      <c r="B188" s="918" t="s">
        <v>953</v>
      </c>
      <c r="C188" s="918"/>
      <c r="D188" s="918"/>
      <c r="E188" s="918"/>
      <c r="F188" s="918"/>
    </row>
    <row r="189" spans="2:6" ht="18.5" thickBot="1">
      <c r="B189" s="926" t="s">
        <v>37</v>
      </c>
      <c r="C189" s="927"/>
      <c r="D189" s="927"/>
      <c r="E189" s="927"/>
      <c r="F189" s="928"/>
    </row>
    <row r="190" spans="2:6">
      <c r="B190" s="929" t="s">
        <v>120</v>
      </c>
      <c r="C190" s="930"/>
      <c r="D190" s="930"/>
      <c r="E190" s="930"/>
      <c r="F190" s="931"/>
    </row>
    <row r="191" spans="2:6" ht="33.65" customHeight="1" thickBot="1">
      <c r="B191" s="932"/>
      <c r="C191" s="933"/>
      <c r="D191" s="933"/>
      <c r="E191" s="933"/>
      <c r="F191" s="934"/>
    </row>
    <row r="192" spans="2:6">
      <c r="B192" s="935" t="s">
        <v>36</v>
      </c>
      <c r="C192" s="937" t="s">
        <v>35</v>
      </c>
      <c r="D192" s="937"/>
      <c r="E192" s="937" t="s">
        <v>34</v>
      </c>
      <c r="F192" s="939"/>
    </row>
    <row r="193" spans="2:6" ht="15" thickBot="1">
      <c r="B193" s="936"/>
      <c r="C193" s="938"/>
      <c r="D193" s="938"/>
      <c r="E193" s="284" t="s">
        <v>33</v>
      </c>
      <c r="F193" s="23" t="s">
        <v>32</v>
      </c>
    </row>
    <row r="194" spans="2:6">
      <c r="B194" s="24">
        <v>1</v>
      </c>
      <c r="C194" s="925" t="s">
        <v>907</v>
      </c>
      <c r="D194" s="925"/>
      <c r="E194" s="25"/>
      <c r="F194" s="26"/>
    </row>
    <row r="195" spans="2:6">
      <c r="B195" s="27">
        <v>2</v>
      </c>
      <c r="C195" s="532" t="s">
        <v>908</v>
      </c>
      <c r="D195" s="532"/>
      <c r="E195" s="100"/>
      <c r="F195" s="28"/>
    </row>
    <row r="196" spans="2:6">
      <c r="B196" s="27">
        <v>3</v>
      </c>
      <c r="C196" s="532" t="s">
        <v>909</v>
      </c>
      <c r="D196" s="532"/>
      <c r="E196" s="100"/>
      <c r="F196" s="28"/>
    </row>
    <row r="197" spans="2:6" ht="26.15" customHeight="1">
      <c r="B197" s="27">
        <v>4</v>
      </c>
      <c r="C197" s="532" t="s">
        <v>910</v>
      </c>
      <c r="D197" s="532"/>
      <c r="E197" s="100"/>
      <c r="F197" s="28"/>
    </row>
    <row r="198" spans="2:6">
      <c r="B198" s="27">
        <v>5</v>
      </c>
      <c r="C198" s="532" t="s">
        <v>911</v>
      </c>
      <c r="D198" s="532"/>
      <c r="E198" s="100"/>
      <c r="F198" s="28"/>
    </row>
    <row r="199" spans="2:6">
      <c r="B199" s="27">
        <v>6</v>
      </c>
      <c r="C199" s="532" t="s">
        <v>912</v>
      </c>
      <c r="D199" s="532"/>
      <c r="E199" s="100"/>
      <c r="F199" s="28"/>
    </row>
    <row r="200" spans="2:6">
      <c r="B200" s="27">
        <v>7</v>
      </c>
      <c r="C200" s="532" t="s">
        <v>913</v>
      </c>
      <c r="D200" s="532"/>
      <c r="E200" s="100"/>
      <c r="F200" s="28"/>
    </row>
    <row r="201" spans="2:6" ht="30" customHeight="1">
      <c r="B201" s="27">
        <v>8</v>
      </c>
      <c r="C201" s="532" t="s">
        <v>914</v>
      </c>
      <c r="D201" s="532"/>
      <c r="E201" s="100"/>
      <c r="F201" s="28"/>
    </row>
    <row r="202" spans="2:6">
      <c r="B202" s="27">
        <v>9</v>
      </c>
      <c r="C202" s="532" t="s">
        <v>915</v>
      </c>
      <c r="D202" s="532"/>
      <c r="E202" s="100"/>
      <c r="F202" s="28"/>
    </row>
    <row r="203" spans="2:6">
      <c r="B203" s="27">
        <v>10</v>
      </c>
      <c r="C203" s="532" t="s">
        <v>916</v>
      </c>
      <c r="D203" s="532"/>
      <c r="E203" s="100"/>
      <c r="F203" s="28"/>
    </row>
    <row r="204" spans="2:6">
      <c r="B204" s="27">
        <v>11</v>
      </c>
      <c r="C204" s="532" t="s">
        <v>917</v>
      </c>
      <c r="D204" s="532"/>
      <c r="E204" s="100"/>
      <c r="F204" s="28"/>
    </row>
    <row r="205" spans="2:6">
      <c r="B205" s="27">
        <v>12</v>
      </c>
      <c r="C205" s="532" t="s">
        <v>918</v>
      </c>
      <c r="D205" s="532"/>
      <c r="E205" s="100"/>
      <c r="F205" s="28"/>
    </row>
    <row r="206" spans="2:6">
      <c r="B206" s="27">
        <v>13</v>
      </c>
      <c r="C206" s="532" t="s">
        <v>919</v>
      </c>
      <c r="D206" s="532"/>
      <c r="E206" s="100"/>
      <c r="F206" s="28"/>
    </row>
    <row r="207" spans="2:6">
      <c r="B207" s="27">
        <v>14</v>
      </c>
      <c r="C207" s="532" t="s">
        <v>920</v>
      </c>
      <c r="D207" s="532"/>
      <c r="E207" s="100"/>
      <c r="F207" s="28"/>
    </row>
    <row r="208" spans="2:6">
      <c r="B208" s="27">
        <v>15</v>
      </c>
      <c r="C208" s="532" t="s">
        <v>921</v>
      </c>
      <c r="D208" s="532"/>
      <c r="E208" s="100"/>
      <c r="F208" s="28"/>
    </row>
    <row r="209" spans="2:6">
      <c r="B209" s="27">
        <v>16</v>
      </c>
      <c r="C209" s="532" t="s">
        <v>922</v>
      </c>
      <c r="D209" s="532"/>
      <c r="E209" s="100"/>
      <c r="F209" s="28"/>
    </row>
    <row r="210" spans="2:6">
      <c r="B210" s="27">
        <v>17</v>
      </c>
      <c r="C210" s="532" t="s">
        <v>923</v>
      </c>
      <c r="D210" s="532"/>
      <c r="E210" s="100"/>
      <c r="F210" s="28"/>
    </row>
    <row r="211" spans="2:6">
      <c r="B211" s="27">
        <v>18</v>
      </c>
      <c r="C211" s="923" t="s">
        <v>924</v>
      </c>
      <c r="D211" s="923"/>
      <c r="E211" s="29"/>
      <c r="F211" s="30"/>
    </row>
    <row r="212" spans="2:6" ht="15" thickBot="1">
      <c r="B212" s="27">
        <v>19</v>
      </c>
      <c r="C212" s="923" t="s">
        <v>925</v>
      </c>
      <c r="D212" s="923"/>
      <c r="E212" s="29"/>
      <c r="F212" s="30"/>
    </row>
    <row r="213" spans="2:6" ht="15" thickBot="1">
      <c r="B213" s="924" t="s">
        <v>31</v>
      </c>
      <c r="C213" s="919"/>
      <c r="D213" s="919"/>
      <c r="E213" s="919">
        <f>COUNTIF(E194:E212,"X")</f>
        <v>0</v>
      </c>
      <c r="F213" s="920"/>
    </row>
    <row r="214" spans="2:6" ht="64.5" customHeight="1">
      <c r="B214" s="921" t="s">
        <v>124</v>
      </c>
      <c r="C214" s="921"/>
      <c r="D214" s="921"/>
      <c r="E214" s="921"/>
      <c r="F214" s="921"/>
    </row>
    <row r="215" spans="2:6">
      <c r="B215" s="922" t="s">
        <v>121</v>
      </c>
      <c r="C215" s="922"/>
      <c r="D215" s="922"/>
      <c r="E215" s="922"/>
      <c r="F215" s="922"/>
    </row>
    <row r="216" spans="2:6">
      <c r="B216" s="922" t="s">
        <v>122</v>
      </c>
      <c r="C216" s="922"/>
      <c r="D216" s="922"/>
      <c r="E216" s="922"/>
      <c r="F216" s="922"/>
    </row>
    <row r="217" spans="2:6">
      <c r="B217" s="922" t="s">
        <v>123</v>
      </c>
      <c r="C217" s="922"/>
      <c r="D217" s="922"/>
      <c r="E217" s="922"/>
      <c r="F217" s="922"/>
    </row>
    <row r="219" spans="2:6" ht="15" thickBot="1">
      <c r="B219" s="918" t="s">
        <v>884</v>
      </c>
      <c r="C219" s="918"/>
      <c r="D219" s="918"/>
      <c r="E219" s="918"/>
      <c r="F219" s="918"/>
    </row>
    <row r="220" spans="2:6" ht="18.5" thickBot="1">
      <c r="B220" s="926" t="s">
        <v>37</v>
      </c>
      <c r="C220" s="927"/>
      <c r="D220" s="927"/>
      <c r="E220" s="927"/>
      <c r="F220" s="928"/>
    </row>
    <row r="221" spans="2:6">
      <c r="B221" s="929" t="s">
        <v>120</v>
      </c>
      <c r="C221" s="930"/>
      <c r="D221" s="930"/>
      <c r="E221" s="930"/>
      <c r="F221" s="931"/>
    </row>
    <row r="222" spans="2:6" ht="33.65" customHeight="1" thickBot="1">
      <c r="B222" s="932" t="s">
        <v>1179</v>
      </c>
      <c r="C222" s="933"/>
      <c r="D222" s="933"/>
      <c r="E222" s="933"/>
      <c r="F222" s="934"/>
    </row>
    <row r="223" spans="2:6">
      <c r="B223" s="935" t="s">
        <v>36</v>
      </c>
      <c r="C223" s="937" t="s">
        <v>35</v>
      </c>
      <c r="D223" s="937"/>
      <c r="E223" s="937" t="s">
        <v>34</v>
      </c>
      <c r="F223" s="939"/>
    </row>
    <row r="224" spans="2:6" ht="15" thickBot="1">
      <c r="B224" s="936"/>
      <c r="C224" s="938"/>
      <c r="D224" s="938"/>
      <c r="E224" s="284" t="s">
        <v>33</v>
      </c>
      <c r="F224" s="23" t="s">
        <v>32</v>
      </c>
    </row>
    <row r="225" spans="2:6">
      <c r="B225" s="24">
        <v>1</v>
      </c>
      <c r="C225" s="925" t="s">
        <v>907</v>
      </c>
      <c r="D225" s="925"/>
      <c r="E225" s="25"/>
      <c r="F225" s="26" t="s">
        <v>1049</v>
      </c>
    </row>
    <row r="226" spans="2:6">
      <c r="B226" s="27">
        <v>2</v>
      </c>
      <c r="C226" s="532" t="s">
        <v>908</v>
      </c>
      <c r="D226" s="532"/>
      <c r="E226" s="100"/>
      <c r="F226" s="28" t="s">
        <v>1049</v>
      </c>
    </row>
    <row r="227" spans="2:6">
      <c r="B227" s="27">
        <v>3</v>
      </c>
      <c r="C227" s="532" t="s">
        <v>909</v>
      </c>
      <c r="D227" s="532"/>
      <c r="E227" s="100" t="s">
        <v>1049</v>
      </c>
      <c r="F227" s="28"/>
    </row>
    <row r="228" spans="2:6" ht="26.15" customHeight="1">
      <c r="B228" s="27">
        <v>4</v>
      </c>
      <c r="C228" s="532" t="s">
        <v>910</v>
      </c>
      <c r="D228" s="532"/>
      <c r="E228" s="100" t="s">
        <v>1049</v>
      </c>
      <c r="F228" s="28"/>
    </row>
    <row r="229" spans="2:6">
      <c r="B229" s="27">
        <v>5</v>
      </c>
      <c r="C229" s="532" t="s">
        <v>911</v>
      </c>
      <c r="D229" s="532"/>
      <c r="E229" s="100" t="s">
        <v>1049</v>
      </c>
      <c r="F229" s="28"/>
    </row>
    <row r="230" spans="2:6">
      <c r="B230" s="27">
        <v>6</v>
      </c>
      <c r="C230" s="532" t="s">
        <v>912</v>
      </c>
      <c r="D230" s="532"/>
      <c r="E230" s="100" t="s">
        <v>1049</v>
      </c>
      <c r="F230" s="28"/>
    </row>
    <row r="231" spans="2:6">
      <c r="B231" s="27">
        <v>7</v>
      </c>
      <c r="C231" s="532" t="s">
        <v>913</v>
      </c>
      <c r="D231" s="532"/>
      <c r="E231" s="100"/>
      <c r="F231" s="28" t="s">
        <v>1049</v>
      </c>
    </row>
    <row r="232" spans="2:6" ht="30" customHeight="1">
      <c r="B232" s="27">
        <v>8</v>
      </c>
      <c r="C232" s="532" t="s">
        <v>914</v>
      </c>
      <c r="D232" s="532"/>
      <c r="E232" s="100"/>
      <c r="F232" s="28" t="s">
        <v>1049</v>
      </c>
    </row>
    <row r="233" spans="2:6">
      <c r="B233" s="27">
        <v>9</v>
      </c>
      <c r="C233" s="532" t="s">
        <v>915</v>
      </c>
      <c r="D233" s="532"/>
      <c r="E233" s="100"/>
      <c r="F233" s="28" t="s">
        <v>1049</v>
      </c>
    </row>
    <row r="234" spans="2:6">
      <c r="B234" s="27">
        <v>10</v>
      </c>
      <c r="C234" s="532" t="s">
        <v>916</v>
      </c>
      <c r="D234" s="532"/>
      <c r="E234" s="100"/>
      <c r="F234" s="28" t="s">
        <v>1049</v>
      </c>
    </row>
    <row r="235" spans="2:6">
      <c r="B235" s="27">
        <v>11</v>
      </c>
      <c r="C235" s="532" t="s">
        <v>917</v>
      </c>
      <c r="D235" s="532"/>
      <c r="E235" s="100"/>
      <c r="F235" s="28" t="s">
        <v>1049</v>
      </c>
    </row>
    <row r="236" spans="2:6">
      <c r="B236" s="27">
        <v>12</v>
      </c>
      <c r="C236" s="532" t="s">
        <v>918</v>
      </c>
      <c r="D236" s="532"/>
      <c r="E236" s="100" t="s">
        <v>1049</v>
      </c>
      <c r="F236" s="28"/>
    </row>
    <row r="237" spans="2:6">
      <c r="B237" s="27">
        <v>13</v>
      </c>
      <c r="C237" s="532" t="s">
        <v>919</v>
      </c>
      <c r="D237" s="532"/>
      <c r="E237" s="100"/>
      <c r="F237" s="28" t="s">
        <v>1049</v>
      </c>
    </row>
    <row r="238" spans="2:6">
      <c r="B238" s="27">
        <v>14</v>
      </c>
      <c r="C238" s="532" t="s">
        <v>920</v>
      </c>
      <c r="D238" s="532"/>
      <c r="E238" s="100"/>
      <c r="F238" s="28" t="s">
        <v>1049</v>
      </c>
    </row>
    <row r="239" spans="2:6">
      <c r="B239" s="27">
        <v>15</v>
      </c>
      <c r="C239" s="532" t="s">
        <v>921</v>
      </c>
      <c r="D239" s="532"/>
      <c r="E239" s="100"/>
      <c r="F239" s="28" t="s">
        <v>1049</v>
      </c>
    </row>
    <row r="240" spans="2:6">
      <c r="B240" s="27">
        <v>16</v>
      </c>
      <c r="C240" s="532" t="s">
        <v>922</v>
      </c>
      <c r="D240" s="532"/>
      <c r="E240" s="100"/>
      <c r="F240" s="28" t="s">
        <v>1049</v>
      </c>
    </row>
    <row r="241" spans="2:6">
      <c r="B241" s="27">
        <v>17</v>
      </c>
      <c r="C241" s="532" t="s">
        <v>923</v>
      </c>
      <c r="D241" s="532"/>
      <c r="E241" s="100"/>
      <c r="F241" s="28" t="s">
        <v>1049</v>
      </c>
    </row>
    <row r="242" spans="2:6">
      <c r="B242" s="27">
        <v>18</v>
      </c>
      <c r="C242" s="923" t="s">
        <v>924</v>
      </c>
      <c r="D242" s="923"/>
      <c r="E242" s="29"/>
      <c r="F242" s="30" t="s">
        <v>1049</v>
      </c>
    </row>
    <row r="243" spans="2:6" ht="15" thickBot="1">
      <c r="B243" s="27">
        <v>19</v>
      </c>
      <c r="C243" s="923" t="s">
        <v>925</v>
      </c>
      <c r="D243" s="923"/>
      <c r="E243" s="29"/>
      <c r="F243" s="30" t="s">
        <v>1049</v>
      </c>
    </row>
    <row r="244" spans="2:6" ht="15" thickBot="1">
      <c r="B244" s="924" t="s">
        <v>31</v>
      </c>
      <c r="C244" s="919"/>
      <c r="D244" s="919"/>
      <c r="E244" s="919">
        <f>COUNTIF(E225:E243,"X")</f>
        <v>5</v>
      </c>
      <c r="F244" s="920"/>
    </row>
    <row r="245" spans="2:6" ht="64.5" customHeight="1">
      <c r="B245" s="921" t="s">
        <v>124</v>
      </c>
      <c r="C245" s="921"/>
      <c r="D245" s="921"/>
      <c r="E245" s="921"/>
      <c r="F245" s="921"/>
    </row>
    <row r="246" spans="2:6">
      <c r="B246" s="922" t="s">
        <v>121</v>
      </c>
      <c r="C246" s="922"/>
      <c r="D246" s="922"/>
      <c r="E246" s="922"/>
      <c r="F246" s="922"/>
    </row>
    <row r="247" spans="2:6">
      <c r="B247" s="922" t="s">
        <v>122</v>
      </c>
      <c r="C247" s="922"/>
      <c r="D247" s="922"/>
      <c r="E247" s="922"/>
      <c r="F247" s="922"/>
    </row>
    <row r="248" spans="2:6">
      <c r="B248" s="922" t="s">
        <v>123</v>
      </c>
      <c r="C248" s="922"/>
      <c r="D248" s="922"/>
      <c r="E248" s="922"/>
      <c r="F248" s="922"/>
    </row>
    <row r="250" spans="2:6" ht="15" thickBot="1">
      <c r="B250" s="918" t="s">
        <v>884</v>
      </c>
      <c r="C250" s="918"/>
      <c r="D250" s="918"/>
      <c r="E250" s="918"/>
      <c r="F250" s="918"/>
    </row>
    <row r="251" spans="2:6" ht="18.5" thickBot="1">
      <c r="B251" s="926" t="s">
        <v>37</v>
      </c>
      <c r="C251" s="927"/>
      <c r="D251" s="927"/>
      <c r="E251" s="927"/>
      <c r="F251" s="928"/>
    </row>
    <row r="252" spans="2:6">
      <c r="B252" s="929" t="s">
        <v>120</v>
      </c>
      <c r="C252" s="930"/>
      <c r="D252" s="930"/>
      <c r="E252" s="930"/>
      <c r="F252" s="931"/>
    </row>
    <row r="253" spans="2:6" ht="33.65" customHeight="1" thickBot="1">
      <c r="B253" s="932" t="s">
        <v>1180</v>
      </c>
      <c r="C253" s="933"/>
      <c r="D253" s="933"/>
      <c r="E253" s="933"/>
      <c r="F253" s="934"/>
    </row>
    <row r="254" spans="2:6">
      <c r="B254" s="935" t="s">
        <v>36</v>
      </c>
      <c r="C254" s="937" t="s">
        <v>35</v>
      </c>
      <c r="D254" s="937"/>
      <c r="E254" s="937" t="s">
        <v>34</v>
      </c>
      <c r="F254" s="939"/>
    </row>
    <row r="255" spans="2:6" ht="15" thickBot="1">
      <c r="B255" s="936"/>
      <c r="C255" s="938"/>
      <c r="D255" s="938"/>
      <c r="E255" s="284" t="s">
        <v>33</v>
      </c>
      <c r="F255" s="23" t="s">
        <v>32</v>
      </c>
    </row>
    <row r="256" spans="2:6">
      <c r="B256" s="24">
        <v>1</v>
      </c>
      <c r="C256" s="925" t="s">
        <v>907</v>
      </c>
      <c r="D256" s="925"/>
      <c r="E256" s="25"/>
      <c r="F256" s="26" t="s">
        <v>1049</v>
      </c>
    </row>
    <row r="257" spans="2:6">
      <c r="B257" s="27">
        <v>2</v>
      </c>
      <c r="C257" s="532" t="s">
        <v>908</v>
      </c>
      <c r="D257" s="532"/>
      <c r="E257" s="100"/>
      <c r="F257" s="28" t="s">
        <v>1049</v>
      </c>
    </row>
    <row r="258" spans="2:6">
      <c r="B258" s="27">
        <v>3</v>
      </c>
      <c r="C258" s="532" t="s">
        <v>909</v>
      </c>
      <c r="D258" s="532"/>
      <c r="E258" s="100" t="s">
        <v>1049</v>
      </c>
      <c r="F258" s="28"/>
    </row>
    <row r="259" spans="2:6" ht="26.15" customHeight="1">
      <c r="B259" s="27">
        <v>4</v>
      </c>
      <c r="C259" s="532" t="s">
        <v>910</v>
      </c>
      <c r="D259" s="532"/>
      <c r="E259" s="100" t="s">
        <v>1049</v>
      </c>
      <c r="F259" s="28"/>
    </row>
    <row r="260" spans="2:6">
      <c r="B260" s="27">
        <v>5</v>
      </c>
      <c r="C260" s="532" t="s">
        <v>911</v>
      </c>
      <c r="D260" s="532"/>
      <c r="E260" s="100" t="s">
        <v>1049</v>
      </c>
      <c r="F260" s="28"/>
    </row>
    <row r="261" spans="2:6">
      <c r="B261" s="27">
        <v>6</v>
      </c>
      <c r="C261" s="532" t="s">
        <v>912</v>
      </c>
      <c r="D261" s="532"/>
      <c r="E261" s="100" t="s">
        <v>1049</v>
      </c>
      <c r="F261" s="28"/>
    </row>
    <row r="262" spans="2:6">
      <c r="B262" s="27">
        <v>7</v>
      </c>
      <c r="C262" s="532" t="s">
        <v>913</v>
      </c>
      <c r="D262" s="532"/>
      <c r="E262" s="100"/>
      <c r="F262" s="28" t="s">
        <v>1049</v>
      </c>
    </row>
    <row r="263" spans="2:6" ht="30" customHeight="1">
      <c r="B263" s="27">
        <v>8</v>
      </c>
      <c r="C263" s="532" t="s">
        <v>914</v>
      </c>
      <c r="D263" s="532"/>
      <c r="E263" s="100"/>
      <c r="F263" s="28" t="s">
        <v>1049</v>
      </c>
    </row>
    <row r="264" spans="2:6">
      <c r="B264" s="27">
        <v>9</v>
      </c>
      <c r="C264" s="532" t="s">
        <v>915</v>
      </c>
      <c r="D264" s="532"/>
      <c r="E264" s="100"/>
      <c r="F264" s="28" t="s">
        <v>1049</v>
      </c>
    </row>
    <row r="265" spans="2:6">
      <c r="B265" s="27">
        <v>10</v>
      </c>
      <c r="C265" s="532" t="s">
        <v>916</v>
      </c>
      <c r="D265" s="532"/>
      <c r="E265" s="100"/>
      <c r="F265" s="28" t="s">
        <v>1049</v>
      </c>
    </row>
    <row r="266" spans="2:6">
      <c r="B266" s="27">
        <v>11</v>
      </c>
      <c r="C266" s="532" t="s">
        <v>917</v>
      </c>
      <c r="D266" s="532"/>
      <c r="E266" s="100"/>
      <c r="F266" s="28" t="s">
        <v>1049</v>
      </c>
    </row>
    <row r="267" spans="2:6">
      <c r="B267" s="27">
        <v>12</v>
      </c>
      <c r="C267" s="532" t="s">
        <v>918</v>
      </c>
      <c r="D267" s="532"/>
      <c r="E267" s="100" t="s">
        <v>1049</v>
      </c>
      <c r="F267" s="28"/>
    </row>
    <row r="268" spans="2:6">
      <c r="B268" s="27">
        <v>13</v>
      </c>
      <c r="C268" s="532" t="s">
        <v>919</v>
      </c>
      <c r="D268" s="532"/>
      <c r="E268" s="100"/>
      <c r="F268" s="28" t="s">
        <v>1049</v>
      </c>
    </row>
    <row r="269" spans="2:6">
      <c r="B269" s="27">
        <v>14</v>
      </c>
      <c r="C269" s="532" t="s">
        <v>920</v>
      </c>
      <c r="D269" s="532"/>
      <c r="E269" s="100"/>
      <c r="F269" s="28" t="s">
        <v>1049</v>
      </c>
    </row>
    <row r="270" spans="2:6">
      <c r="B270" s="27">
        <v>15</v>
      </c>
      <c r="C270" s="532" t="s">
        <v>921</v>
      </c>
      <c r="D270" s="532"/>
      <c r="E270" s="100"/>
      <c r="F270" s="28" t="s">
        <v>1049</v>
      </c>
    </row>
    <row r="271" spans="2:6">
      <c r="B271" s="27">
        <v>16</v>
      </c>
      <c r="C271" s="532" t="s">
        <v>922</v>
      </c>
      <c r="D271" s="532"/>
      <c r="E271" s="100"/>
      <c r="F271" s="28" t="s">
        <v>1049</v>
      </c>
    </row>
    <row r="272" spans="2:6">
      <c r="B272" s="27">
        <v>17</v>
      </c>
      <c r="C272" s="532" t="s">
        <v>923</v>
      </c>
      <c r="D272" s="532"/>
      <c r="E272" s="100"/>
      <c r="F272" s="28" t="s">
        <v>1049</v>
      </c>
    </row>
    <row r="273" spans="2:6">
      <c r="B273" s="27">
        <v>18</v>
      </c>
      <c r="C273" s="923" t="s">
        <v>924</v>
      </c>
      <c r="D273" s="923"/>
      <c r="E273" s="29"/>
      <c r="F273" s="30" t="s">
        <v>1049</v>
      </c>
    </row>
    <row r="274" spans="2:6" ht="15" thickBot="1">
      <c r="B274" s="27">
        <v>19</v>
      </c>
      <c r="C274" s="923" t="s">
        <v>925</v>
      </c>
      <c r="D274" s="923"/>
      <c r="E274" s="29"/>
      <c r="F274" s="30" t="s">
        <v>1049</v>
      </c>
    </row>
    <row r="275" spans="2:6" ht="15" thickBot="1">
      <c r="B275" s="924" t="s">
        <v>31</v>
      </c>
      <c r="C275" s="919"/>
      <c r="D275" s="919"/>
      <c r="E275" s="919">
        <f>COUNTIF(E256:E274,"X")</f>
        <v>5</v>
      </c>
      <c r="F275" s="920"/>
    </row>
    <row r="276" spans="2:6" ht="64.5" customHeight="1">
      <c r="B276" s="921" t="s">
        <v>124</v>
      </c>
      <c r="C276" s="921"/>
      <c r="D276" s="921"/>
      <c r="E276" s="921"/>
      <c r="F276" s="921"/>
    </row>
    <row r="277" spans="2:6">
      <c r="B277" s="922" t="s">
        <v>121</v>
      </c>
      <c r="C277" s="922"/>
      <c r="D277" s="922"/>
      <c r="E277" s="922"/>
      <c r="F277" s="922"/>
    </row>
    <row r="278" spans="2:6">
      <c r="B278" s="922" t="s">
        <v>122</v>
      </c>
      <c r="C278" s="922"/>
      <c r="D278" s="922"/>
      <c r="E278" s="922"/>
      <c r="F278" s="922"/>
    </row>
    <row r="279" spans="2:6">
      <c r="B279" s="922" t="s">
        <v>123</v>
      </c>
      <c r="C279" s="922"/>
      <c r="D279" s="922"/>
      <c r="E279" s="922"/>
      <c r="F279" s="922"/>
    </row>
    <row r="281" spans="2:6" ht="15" thickBot="1">
      <c r="B281" s="918" t="s">
        <v>954</v>
      </c>
      <c r="C281" s="918"/>
      <c r="D281" s="918"/>
      <c r="E281" s="918"/>
      <c r="F281" s="918"/>
    </row>
    <row r="282" spans="2:6" ht="18.5" thickBot="1">
      <c r="B282" s="926" t="s">
        <v>37</v>
      </c>
      <c r="C282" s="927"/>
      <c r="D282" s="927"/>
      <c r="E282" s="927"/>
      <c r="F282" s="928"/>
    </row>
    <row r="283" spans="2:6">
      <c r="B283" s="929" t="s">
        <v>120</v>
      </c>
      <c r="C283" s="930"/>
      <c r="D283" s="930"/>
      <c r="E283" s="930"/>
      <c r="F283" s="931"/>
    </row>
    <row r="284" spans="2:6" ht="33.65" customHeight="1" thickBot="1">
      <c r="B284" s="932"/>
      <c r="C284" s="933"/>
      <c r="D284" s="933"/>
      <c r="E284" s="933"/>
      <c r="F284" s="934"/>
    </row>
    <row r="285" spans="2:6">
      <c r="B285" s="935" t="s">
        <v>36</v>
      </c>
      <c r="C285" s="937" t="s">
        <v>35</v>
      </c>
      <c r="D285" s="937"/>
      <c r="E285" s="937" t="s">
        <v>34</v>
      </c>
      <c r="F285" s="939"/>
    </row>
    <row r="286" spans="2:6" ht="15" thickBot="1">
      <c r="B286" s="936"/>
      <c r="C286" s="938"/>
      <c r="D286" s="938"/>
      <c r="E286" s="284" t="s">
        <v>33</v>
      </c>
      <c r="F286" s="23" t="s">
        <v>32</v>
      </c>
    </row>
    <row r="287" spans="2:6">
      <c r="B287" s="24">
        <v>1</v>
      </c>
      <c r="C287" s="925" t="s">
        <v>907</v>
      </c>
      <c r="D287" s="925"/>
      <c r="E287" s="25"/>
      <c r="F287" s="26"/>
    </row>
    <row r="288" spans="2:6">
      <c r="B288" s="27">
        <v>2</v>
      </c>
      <c r="C288" s="532" t="s">
        <v>908</v>
      </c>
      <c r="D288" s="532"/>
      <c r="E288" s="100"/>
      <c r="F288" s="28"/>
    </row>
    <row r="289" spans="2:6">
      <c r="B289" s="27">
        <v>3</v>
      </c>
      <c r="C289" s="532" t="s">
        <v>909</v>
      </c>
      <c r="D289" s="532"/>
      <c r="E289" s="100"/>
      <c r="F289" s="28"/>
    </row>
    <row r="290" spans="2:6" ht="26.15" customHeight="1">
      <c r="B290" s="27">
        <v>4</v>
      </c>
      <c r="C290" s="532" t="s">
        <v>910</v>
      </c>
      <c r="D290" s="532"/>
      <c r="E290" s="100"/>
      <c r="F290" s="28"/>
    </row>
    <row r="291" spans="2:6">
      <c r="B291" s="27">
        <v>5</v>
      </c>
      <c r="C291" s="532" t="s">
        <v>911</v>
      </c>
      <c r="D291" s="532"/>
      <c r="E291" s="100"/>
      <c r="F291" s="28"/>
    </row>
    <row r="292" spans="2:6">
      <c r="B292" s="27">
        <v>6</v>
      </c>
      <c r="C292" s="532" t="s">
        <v>912</v>
      </c>
      <c r="D292" s="532"/>
      <c r="E292" s="100"/>
      <c r="F292" s="28"/>
    </row>
    <row r="293" spans="2:6">
      <c r="B293" s="27">
        <v>7</v>
      </c>
      <c r="C293" s="532" t="s">
        <v>913</v>
      </c>
      <c r="D293" s="532"/>
      <c r="E293" s="100"/>
      <c r="F293" s="28"/>
    </row>
    <row r="294" spans="2:6" ht="30" customHeight="1">
      <c r="B294" s="27">
        <v>8</v>
      </c>
      <c r="C294" s="532" t="s">
        <v>914</v>
      </c>
      <c r="D294" s="532"/>
      <c r="E294" s="100"/>
      <c r="F294" s="28"/>
    </row>
    <row r="295" spans="2:6">
      <c r="B295" s="27">
        <v>9</v>
      </c>
      <c r="C295" s="532" t="s">
        <v>915</v>
      </c>
      <c r="D295" s="532"/>
      <c r="E295" s="100"/>
      <c r="F295" s="28"/>
    </row>
    <row r="296" spans="2:6">
      <c r="B296" s="27">
        <v>10</v>
      </c>
      <c r="C296" s="532" t="s">
        <v>916</v>
      </c>
      <c r="D296" s="532"/>
      <c r="E296" s="100"/>
      <c r="F296" s="28"/>
    </row>
    <row r="297" spans="2:6">
      <c r="B297" s="27">
        <v>11</v>
      </c>
      <c r="C297" s="532" t="s">
        <v>917</v>
      </c>
      <c r="D297" s="532"/>
      <c r="E297" s="100"/>
      <c r="F297" s="28"/>
    </row>
    <row r="298" spans="2:6">
      <c r="B298" s="27">
        <v>12</v>
      </c>
      <c r="C298" s="532" t="s">
        <v>918</v>
      </c>
      <c r="D298" s="532"/>
      <c r="E298" s="100"/>
      <c r="F298" s="28"/>
    </row>
    <row r="299" spans="2:6">
      <c r="B299" s="27">
        <v>13</v>
      </c>
      <c r="C299" s="532" t="s">
        <v>919</v>
      </c>
      <c r="D299" s="532"/>
      <c r="E299" s="100"/>
      <c r="F299" s="28"/>
    </row>
    <row r="300" spans="2:6">
      <c r="B300" s="27">
        <v>14</v>
      </c>
      <c r="C300" s="532" t="s">
        <v>920</v>
      </c>
      <c r="D300" s="532"/>
      <c r="E300" s="100"/>
      <c r="F300" s="28"/>
    </row>
    <row r="301" spans="2:6">
      <c r="B301" s="27">
        <v>15</v>
      </c>
      <c r="C301" s="532" t="s">
        <v>921</v>
      </c>
      <c r="D301" s="532"/>
      <c r="E301" s="100"/>
      <c r="F301" s="28"/>
    </row>
    <row r="302" spans="2:6">
      <c r="B302" s="27">
        <v>16</v>
      </c>
      <c r="C302" s="532" t="s">
        <v>922</v>
      </c>
      <c r="D302" s="532"/>
      <c r="E302" s="100"/>
      <c r="F302" s="28"/>
    </row>
    <row r="303" spans="2:6">
      <c r="B303" s="27">
        <v>17</v>
      </c>
      <c r="C303" s="532" t="s">
        <v>923</v>
      </c>
      <c r="D303" s="532"/>
      <c r="E303" s="100"/>
      <c r="F303" s="28"/>
    </row>
    <row r="304" spans="2:6">
      <c r="B304" s="27">
        <v>18</v>
      </c>
      <c r="C304" s="923" t="s">
        <v>924</v>
      </c>
      <c r="D304" s="923"/>
      <c r="E304" s="29"/>
      <c r="F304" s="30"/>
    </row>
    <row r="305" spans="2:6" ht="15" thickBot="1">
      <c r="B305" s="27">
        <v>19</v>
      </c>
      <c r="C305" s="923" t="s">
        <v>925</v>
      </c>
      <c r="D305" s="923"/>
      <c r="E305" s="29"/>
      <c r="F305" s="30"/>
    </row>
    <row r="306" spans="2:6" ht="15" thickBot="1">
      <c r="B306" s="924" t="s">
        <v>31</v>
      </c>
      <c r="C306" s="919"/>
      <c r="D306" s="919"/>
      <c r="E306" s="919">
        <f>COUNTIF(E287:E305,"X")</f>
        <v>0</v>
      </c>
      <c r="F306" s="920"/>
    </row>
    <row r="307" spans="2:6" ht="64.5" customHeight="1">
      <c r="B307" s="921" t="s">
        <v>124</v>
      </c>
      <c r="C307" s="921"/>
      <c r="D307" s="921"/>
      <c r="E307" s="921"/>
      <c r="F307" s="921"/>
    </row>
    <row r="308" spans="2:6">
      <c r="B308" s="922" t="s">
        <v>121</v>
      </c>
      <c r="C308" s="922"/>
      <c r="D308" s="922"/>
      <c r="E308" s="922"/>
      <c r="F308" s="922"/>
    </row>
    <row r="309" spans="2:6">
      <c r="B309" s="922" t="s">
        <v>122</v>
      </c>
      <c r="C309" s="922"/>
      <c r="D309" s="922"/>
      <c r="E309" s="922"/>
      <c r="F309" s="922"/>
    </row>
    <row r="310" spans="2:6">
      <c r="B310" s="922" t="s">
        <v>123</v>
      </c>
      <c r="C310" s="922"/>
      <c r="D310" s="922"/>
      <c r="E310" s="922"/>
      <c r="F310" s="922"/>
    </row>
    <row r="312" spans="2:6" ht="15" thickBot="1">
      <c r="B312" s="918" t="s">
        <v>883</v>
      </c>
      <c r="C312" s="918"/>
      <c r="D312" s="918"/>
      <c r="E312" s="918"/>
      <c r="F312" s="918"/>
    </row>
    <row r="313" spans="2:6" ht="18.5" thickBot="1">
      <c r="B313" s="926" t="s">
        <v>37</v>
      </c>
      <c r="C313" s="927"/>
      <c r="D313" s="927"/>
      <c r="E313" s="927"/>
      <c r="F313" s="928"/>
    </row>
    <row r="314" spans="2:6">
      <c r="B314" s="929" t="s">
        <v>120</v>
      </c>
      <c r="C314" s="930"/>
      <c r="D314" s="930"/>
      <c r="E314" s="930"/>
      <c r="F314" s="931"/>
    </row>
    <row r="315" spans="2:6" ht="33.65" customHeight="1" thickBot="1">
      <c r="B315" s="932" t="s">
        <v>1192</v>
      </c>
      <c r="C315" s="933"/>
      <c r="D315" s="933"/>
      <c r="E315" s="933"/>
      <c r="F315" s="934"/>
    </row>
    <row r="316" spans="2:6">
      <c r="B316" s="935" t="s">
        <v>36</v>
      </c>
      <c r="C316" s="937" t="s">
        <v>35</v>
      </c>
      <c r="D316" s="937"/>
      <c r="E316" s="937" t="s">
        <v>34</v>
      </c>
      <c r="F316" s="939"/>
    </row>
    <row r="317" spans="2:6" ht="15" thickBot="1">
      <c r="B317" s="936"/>
      <c r="C317" s="938"/>
      <c r="D317" s="938"/>
      <c r="E317" s="284" t="s">
        <v>33</v>
      </c>
      <c r="F317" s="23" t="s">
        <v>32</v>
      </c>
    </row>
    <row r="318" spans="2:6">
      <c r="B318" s="24">
        <v>1</v>
      </c>
      <c r="C318" s="925" t="s">
        <v>907</v>
      </c>
      <c r="D318" s="925"/>
      <c r="E318" s="25"/>
      <c r="F318" s="26" t="s">
        <v>1049</v>
      </c>
    </row>
    <row r="319" spans="2:6">
      <c r="B319" s="27">
        <v>2</v>
      </c>
      <c r="C319" s="532" t="s">
        <v>908</v>
      </c>
      <c r="D319" s="532"/>
      <c r="E319" s="100"/>
      <c r="F319" s="28" t="s">
        <v>1049</v>
      </c>
    </row>
    <row r="320" spans="2:6">
      <c r="B320" s="27">
        <v>3</v>
      </c>
      <c r="C320" s="532" t="s">
        <v>909</v>
      </c>
      <c r="D320" s="532"/>
      <c r="E320" s="100" t="s">
        <v>1049</v>
      </c>
      <c r="F320" s="28"/>
    </row>
    <row r="321" spans="2:6" ht="26.15" customHeight="1">
      <c r="B321" s="27">
        <v>4</v>
      </c>
      <c r="C321" s="532" t="s">
        <v>910</v>
      </c>
      <c r="D321" s="532"/>
      <c r="E321" s="100" t="s">
        <v>1049</v>
      </c>
      <c r="F321" s="28"/>
    </row>
    <row r="322" spans="2:6">
      <c r="B322" s="27">
        <v>5</v>
      </c>
      <c r="C322" s="532" t="s">
        <v>911</v>
      </c>
      <c r="D322" s="532"/>
      <c r="E322" s="100" t="s">
        <v>1049</v>
      </c>
      <c r="F322" s="28"/>
    </row>
    <row r="323" spans="2:6">
      <c r="B323" s="27">
        <v>6</v>
      </c>
      <c r="C323" s="532" t="s">
        <v>912</v>
      </c>
      <c r="D323" s="532"/>
      <c r="E323" s="100" t="s">
        <v>1049</v>
      </c>
      <c r="F323" s="28"/>
    </row>
    <row r="324" spans="2:6">
      <c r="B324" s="27">
        <v>7</v>
      </c>
      <c r="C324" s="532" t="s">
        <v>913</v>
      </c>
      <c r="D324" s="532"/>
      <c r="E324" s="100"/>
      <c r="F324" s="28" t="s">
        <v>1049</v>
      </c>
    </row>
    <row r="325" spans="2:6" ht="30" customHeight="1">
      <c r="B325" s="27">
        <v>8</v>
      </c>
      <c r="C325" s="532" t="s">
        <v>914</v>
      </c>
      <c r="D325" s="532"/>
      <c r="E325" s="100"/>
      <c r="F325" s="28" t="s">
        <v>1049</v>
      </c>
    </row>
    <row r="326" spans="2:6">
      <c r="B326" s="27">
        <v>9</v>
      </c>
      <c r="C326" s="532" t="s">
        <v>915</v>
      </c>
      <c r="D326" s="532"/>
      <c r="E326" s="100"/>
      <c r="F326" s="28" t="s">
        <v>1049</v>
      </c>
    </row>
    <row r="327" spans="2:6">
      <c r="B327" s="27">
        <v>10</v>
      </c>
      <c r="C327" s="532" t="s">
        <v>916</v>
      </c>
      <c r="D327" s="532"/>
      <c r="E327" s="100"/>
      <c r="F327" s="28" t="s">
        <v>1049</v>
      </c>
    </row>
    <row r="328" spans="2:6">
      <c r="B328" s="27">
        <v>11</v>
      </c>
      <c r="C328" s="532" t="s">
        <v>917</v>
      </c>
      <c r="D328" s="532"/>
      <c r="E328" s="100"/>
      <c r="F328" s="28" t="s">
        <v>1049</v>
      </c>
    </row>
    <row r="329" spans="2:6">
      <c r="B329" s="27">
        <v>12</v>
      </c>
      <c r="C329" s="532" t="s">
        <v>918</v>
      </c>
      <c r="D329" s="532"/>
      <c r="E329" s="100" t="s">
        <v>1049</v>
      </c>
      <c r="F329" s="28"/>
    </row>
    <row r="330" spans="2:6">
      <c r="B330" s="27">
        <v>13</v>
      </c>
      <c r="C330" s="532" t="s">
        <v>919</v>
      </c>
      <c r="D330" s="532"/>
      <c r="E330" s="100"/>
      <c r="F330" s="28" t="s">
        <v>1049</v>
      </c>
    </row>
    <row r="331" spans="2:6">
      <c r="B331" s="27">
        <v>14</v>
      </c>
      <c r="C331" s="532" t="s">
        <v>920</v>
      </c>
      <c r="D331" s="532"/>
      <c r="E331" s="100"/>
      <c r="F331" s="28" t="s">
        <v>1049</v>
      </c>
    </row>
    <row r="332" spans="2:6">
      <c r="B332" s="27">
        <v>15</v>
      </c>
      <c r="C332" s="532" t="s">
        <v>921</v>
      </c>
      <c r="D332" s="532"/>
      <c r="E332" s="100"/>
      <c r="F332" s="28" t="s">
        <v>1049</v>
      </c>
    </row>
    <row r="333" spans="2:6">
      <c r="B333" s="27">
        <v>16</v>
      </c>
      <c r="C333" s="532" t="s">
        <v>922</v>
      </c>
      <c r="D333" s="532"/>
      <c r="E333" s="100"/>
      <c r="F333" s="28" t="s">
        <v>1049</v>
      </c>
    </row>
    <row r="334" spans="2:6">
      <c r="B334" s="27">
        <v>17</v>
      </c>
      <c r="C334" s="532" t="s">
        <v>923</v>
      </c>
      <c r="D334" s="532"/>
      <c r="E334" s="100"/>
      <c r="F334" s="28" t="s">
        <v>1049</v>
      </c>
    </row>
    <row r="335" spans="2:6">
      <c r="B335" s="27">
        <v>18</v>
      </c>
      <c r="C335" s="923" t="s">
        <v>924</v>
      </c>
      <c r="D335" s="923"/>
      <c r="E335" s="29"/>
      <c r="F335" s="30" t="s">
        <v>1049</v>
      </c>
    </row>
    <row r="336" spans="2:6" ht="15" thickBot="1">
      <c r="B336" s="27">
        <v>19</v>
      </c>
      <c r="C336" s="923" t="s">
        <v>925</v>
      </c>
      <c r="D336" s="923"/>
      <c r="E336" s="29"/>
      <c r="F336" s="30" t="s">
        <v>1049</v>
      </c>
    </row>
    <row r="337" spans="2:6" ht="15" thickBot="1">
      <c r="B337" s="924" t="s">
        <v>31</v>
      </c>
      <c r="C337" s="919"/>
      <c r="D337" s="919"/>
      <c r="E337" s="919">
        <f>COUNTIF(E318:E336,"X")</f>
        <v>5</v>
      </c>
      <c r="F337" s="920"/>
    </row>
    <row r="338" spans="2:6" ht="64.5" customHeight="1">
      <c r="B338" s="921" t="s">
        <v>124</v>
      </c>
      <c r="C338" s="921"/>
      <c r="D338" s="921"/>
      <c r="E338" s="921"/>
      <c r="F338" s="921"/>
    </row>
    <row r="339" spans="2:6">
      <c r="B339" s="922" t="s">
        <v>121</v>
      </c>
      <c r="C339" s="922"/>
      <c r="D339" s="922"/>
      <c r="E339" s="922"/>
      <c r="F339" s="922"/>
    </row>
    <row r="340" spans="2:6">
      <c r="B340" s="922" t="s">
        <v>122</v>
      </c>
      <c r="C340" s="922"/>
      <c r="D340" s="922"/>
      <c r="E340" s="922"/>
      <c r="F340" s="922"/>
    </row>
    <row r="341" spans="2:6">
      <c r="B341" s="922" t="s">
        <v>123</v>
      </c>
      <c r="C341" s="922"/>
      <c r="D341" s="922"/>
      <c r="E341" s="922"/>
      <c r="F341" s="922"/>
    </row>
    <row r="343" spans="2:6" ht="15" thickBot="1">
      <c r="B343" s="918" t="s">
        <v>955</v>
      </c>
      <c r="C343" s="918"/>
      <c r="D343" s="918"/>
      <c r="E343" s="918"/>
      <c r="F343" s="918"/>
    </row>
    <row r="344" spans="2:6" ht="18.5" thickBot="1">
      <c r="B344" s="926" t="s">
        <v>37</v>
      </c>
      <c r="C344" s="927"/>
      <c r="D344" s="927"/>
      <c r="E344" s="927"/>
      <c r="F344" s="928"/>
    </row>
    <row r="345" spans="2:6">
      <c r="B345" s="929" t="s">
        <v>120</v>
      </c>
      <c r="C345" s="930"/>
      <c r="D345" s="930"/>
      <c r="E345" s="930"/>
      <c r="F345" s="931"/>
    </row>
    <row r="346" spans="2:6" ht="33.65" customHeight="1" thickBot="1">
      <c r="B346" s="932" t="s">
        <v>1197</v>
      </c>
      <c r="C346" s="933"/>
      <c r="D346" s="933"/>
      <c r="E346" s="933"/>
      <c r="F346" s="934"/>
    </row>
    <row r="347" spans="2:6">
      <c r="B347" s="935" t="s">
        <v>36</v>
      </c>
      <c r="C347" s="937" t="s">
        <v>35</v>
      </c>
      <c r="D347" s="937"/>
      <c r="E347" s="937" t="s">
        <v>34</v>
      </c>
      <c r="F347" s="939"/>
    </row>
    <row r="348" spans="2:6" ht="15" thickBot="1">
      <c r="B348" s="936"/>
      <c r="C348" s="938"/>
      <c r="D348" s="938"/>
      <c r="E348" s="284" t="s">
        <v>33</v>
      </c>
      <c r="F348" s="23" t="s">
        <v>32</v>
      </c>
    </row>
    <row r="349" spans="2:6">
      <c r="B349" s="24">
        <v>1</v>
      </c>
      <c r="C349" s="925" t="s">
        <v>907</v>
      </c>
      <c r="D349" s="925"/>
      <c r="E349" s="25"/>
      <c r="F349" s="26" t="s">
        <v>1049</v>
      </c>
    </row>
    <row r="350" spans="2:6">
      <c r="B350" s="27">
        <v>2</v>
      </c>
      <c r="C350" s="532" t="s">
        <v>908</v>
      </c>
      <c r="D350" s="532"/>
      <c r="E350" s="100"/>
      <c r="F350" s="28" t="s">
        <v>1049</v>
      </c>
    </row>
    <row r="351" spans="2:6">
      <c r="B351" s="27">
        <v>3</v>
      </c>
      <c r="C351" s="532" t="s">
        <v>909</v>
      </c>
      <c r="D351" s="532"/>
      <c r="E351" s="100" t="s">
        <v>1049</v>
      </c>
      <c r="F351" s="28"/>
    </row>
    <row r="352" spans="2:6" ht="26.15" customHeight="1">
      <c r="B352" s="27">
        <v>4</v>
      </c>
      <c r="C352" s="532" t="s">
        <v>910</v>
      </c>
      <c r="D352" s="532"/>
      <c r="E352" s="100" t="s">
        <v>1049</v>
      </c>
      <c r="F352" s="28"/>
    </row>
    <row r="353" spans="2:6">
      <c r="B353" s="27">
        <v>5</v>
      </c>
      <c r="C353" s="532" t="s">
        <v>911</v>
      </c>
      <c r="D353" s="532"/>
      <c r="E353" s="100" t="s">
        <v>1049</v>
      </c>
      <c r="F353" s="28"/>
    </row>
    <row r="354" spans="2:6">
      <c r="B354" s="27">
        <v>6</v>
      </c>
      <c r="C354" s="532" t="s">
        <v>912</v>
      </c>
      <c r="D354" s="532"/>
      <c r="E354" s="100" t="s">
        <v>1049</v>
      </c>
      <c r="F354" s="28"/>
    </row>
    <row r="355" spans="2:6">
      <c r="B355" s="27">
        <v>7</v>
      </c>
      <c r="C355" s="532" t="s">
        <v>913</v>
      </c>
      <c r="D355" s="532"/>
      <c r="E355" s="100"/>
      <c r="F355" s="28" t="s">
        <v>1049</v>
      </c>
    </row>
    <row r="356" spans="2:6" ht="30" customHeight="1">
      <c r="B356" s="27">
        <v>8</v>
      </c>
      <c r="C356" s="532" t="s">
        <v>914</v>
      </c>
      <c r="D356" s="532"/>
      <c r="E356" s="100"/>
      <c r="F356" s="28" t="s">
        <v>1049</v>
      </c>
    </row>
    <row r="357" spans="2:6">
      <c r="B357" s="27">
        <v>9</v>
      </c>
      <c r="C357" s="532" t="s">
        <v>915</v>
      </c>
      <c r="D357" s="532"/>
      <c r="E357" s="100"/>
      <c r="F357" s="28" t="s">
        <v>1049</v>
      </c>
    </row>
    <row r="358" spans="2:6">
      <c r="B358" s="27">
        <v>10</v>
      </c>
      <c r="C358" s="532" t="s">
        <v>916</v>
      </c>
      <c r="D358" s="532"/>
      <c r="E358" s="100"/>
      <c r="F358" s="28" t="s">
        <v>1049</v>
      </c>
    </row>
    <row r="359" spans="2:6">
      <c r="B359" s="27">
        <v>11</v>
      </c>
      <c r="C359" s="532" t="s">
        <v>917</v>
      </c>
      <c r="D359" s="532"/>
      <c r="E359" s="100"/>
      <c r="F359" s="28" t="s">
        <v>1049</v>
      </c>
    </row>
    <row r="360" spans="2:6">
      <c r="B360" s="27">
        <v>12</v>
      </c>
      <c r="C360" s="532" t="s">
        <v>918</v>
      </c>
      <c r="D360" s="532"/>
      <c r="E360" s="100" t="s">
        <v>1049</v>
      </c>
      <c r="F360" s="28"/>
    </row>
    <row r="361" spans="2:6">
      <c r="B361" s="27">
        <v>13</v>
      </c>
      <c r="C361" s="532" t="s">
        <v>919</v>
      </c>
      <c r="D361" s="532"/>
      <c r="E361" s="100"/>
      <c r="F361" s="28" t="s">
        <v>1049</v>
      </c>
    </row>
    <row r="362" spans="2:6">
      <c r="B362" s="27">
        <v>14</v>
      </c>
      <c r="C362" s="532" t="s">
        <v>920</v>
      </c>
      <c r="D362" s="532"/>
      <c r="E362" s="100"/>
      <c r="F362" s="28" t="s">
        <v>1049</v>
      </c>
    </row>
    <row r="363" spans="2:6">
      <c r="B363" s="27">
        <v>15</v>
      </c>
      <c r="C363" s="532" t="s">
        <v>921</v>
      </c>
      <c r="D363" s="532"/>
      <c r="E363" s="100"/>
      <c r="F363" s="28" t="s">
        <v>1049</v>
      </c>
    </row>
    <row r="364" spans="2:6">
      <c r="B364" s="27">
        <v>16</v>
      </c>
      <c r="C364" s="532" t="s">
        <v>922</v>
      </c>
      <c r="D364" s="532"/>
      <c r="E364" s="100"/>
      <c r="F364" s="28" t="s">
        <v>1049</v>
      </c>
    </row>
    <row r="365" spans="2:6">
      <c r="B365" s="27">
        <v>17</v>
      </c>
      <c r="C365" s="532" t="s">
        <v>923</v>
      </c>
      <c r="D365" s="532"/>
      <c r="E365" s="100"/>
      <c r="F365" s="28" t="s">
        <v>1049</v>
      </c>
    </row>
    <row r="366" spans="2:6">
      <c r="B366" s="27">
        <v>18</v>
      </c>
      <c r="C366" s="923" t="s">
        <v>924</v>
      </c>
      <c r="D366" s="923"/>
      <c r="E366" s="29"/>
      <c r="F366" s="30" t="s">
        <v>1049</v>
      </c>
    </row>
    <row r="367" spans="2:6" ht="15" thickBot="1">
      <c r="B367" s="27">
        <v>19</v>
      </c>
      <c r="C367" s="923" t="s">
        <v>925</v>
      </c>
      <c r="D367" s="923"/>
      <c r="E367" s="29"/>
      <c r="F367" s="30" t="s">
        <v>1049</v>
      </c>
    </row>
    <row r="368" spans="2:6" ht="15" thickBot="1">
      <c r="B368" s="924" t="s">
        <v>31</v>
      </c>
      <c r="C368" s="919"/>
      <c r="D368" s="919"/>
      <c r="E368" s="919">
        <f>COUNTIF(E349:E367,"X")</f>
        <v>5</v>
      </c>
      <c r="F368" s="920"/>
    </row>
    <row r="369" spans="2:6" ht="64.5" customHeight="1">
      <c r="B369" s="921" t="s">
        <v>124</v>
      </c>
      <c r="C369" s="921"/>
      <c r="D369" s="921"/>
      <c r="E369" s="921"/>
      <c r="F369" s="921"/>
    </row>
    <row r="370" spans="2:6">
      <c r="B370" s="922" t="s">
        <v>121</v>
      </c>
      <c r="C370" s="922"/>
      <c r="D370" s="922"/>
      <c r="E370" s="922"/>
      <c r="F370" s="922"/>
    </row>
    <row r="371" spans="2:6">
      <c r="B371" s="922" t="s">
        <v>122</v>
      </c>
      <c r="C371" s="922"/>
      <c r="D371" s="922"/>
      <c r="E371" s="922"/>
      <c r="F371" s="922"/>
    </row>
    <row r="372" spans="2:6">
      <c r="B372" s="922" t="s">
        <v>123</v>
      </c>
      <c r="C372" s="922"/>
      <c r="D372" s="922"/>
      <c r="E372" s="922"/>
      <c r="F372" s="922"/>
    </row>
    <row r="374" spans="2:6" ht="15" thickBot="1">
      <c r="B374" s="918" t="s">
        <v>957</v>
      </c>
      <c r="C374" s="918"/>
      <c r="D374" s="918"/>
      <c r="E374" s="918"/>
      <c r="F374" s="918"/>
    </row>
    <row r="375" spans="2:6" ht="18.5" thickBot="1">
      <c r="B375" s="926" t="s">
        <v>37</v>
      </c>
      <c r="C375" s="927"/>
      <c r="D375" s="927"/>
      <c r="E375" s="927"/>
      <c r="F375" s="928"/>
    </row>
    <row r="376" spans="2:6">
      <c r="B376" s="929" t="s">
        <v>120</v>
      </c>
      <c r="C376" s="930"/>
      <c r="D376" s="930"/>
      <c r="E376" s="930"/>
      <c r="F376" s="931"/>
    </row>
    <row r="377" spans="2:6" ht="33.65" customHeight="1" thickBot="1">
      <c r="B377" s="941" t="s">
        <v>1413</v>
      </c>
      <c r="C377" s="942"/>
      <c r="D377" s="942"/>
      <c r="E377" s="942"/>
      <c r="F377" s="943"/>
    </row>
    <row r="378" spans="2:6">
      <c r="B378" s="935" t="s">
        <v>36</v>
      </c>
      <c r="C378" s="937" t="s">
        <v>35</v>
      </c>
      <c r="D378" s="937"/>
      <c r="E378" s="937" t="s">
        <v>34</v>
      </c>
      <c r="F378" s="939"/>
    </row>
    <row r="379" spans="2:6" ht="15" thickBot="1">
      <c r="B379" s="936"/>
      <c r="C379" s="938"/>
      <c r="D379" s="938"/>
      <c r="E379" s="284" t="s">
        <v>33</v>
      </c>
      <c r="F379" s="23" t="s">
        <v>32</v>
      </c>
    </row>
    <row r="380" spans="2:6">
      <c r="B380" s="24">
        <v>1</v>
      </c>
      <c r="C380" s="925" t="s">
        <v>907</v>
      </c>
      <c r="D380" s="925"/>
      <c r="E380" s="25" t="s">
        <v>1049</v>
      </c>
      <c r="F380" s="26"/>
    </row>
    <row r="381" spans="2:6">
      <c r="B381" s="27">
        <v>2</v>
      </c>
      <c r="C381" s="532" t="s">
        <v>908</v>
      </c>
      <c r="D381" s="532"/>
      <c r="E381" s="100" t="s">
        <v>1049</v>
      </c>
      <c r="F381" s="28"/>
    </row>
    <row r="382" spans="2:6">
      <c r="B382" s="27">
        <v>3</v>
      </c>
      <c r="C382" s="532" t="s">
        <v>909</v>
      </c>
      <c r="D382" s="532"/>
      <c r="E382" s="100" t="s">
        <v>1049</v>
      </c>
      <c r="F382" s="28"/>
    </row>
    <row r="383" spans="2:6" ht="26.15" customHeight="1">
      <c r="B383" s="27">
        <v>4</v>
      </c>
      <c r="C383" s="532" t="s">
        <v>910</v>
      </c>
      <c r="D383" s="532"/>
      <c r="E383" s="100"/>
      <c r="F383" s="28" t="s">
        <v>1049</v>
      </c>
    </row>
    <row r="384" spans="2:6">
      <c r="B384" s="27">
        <v>5</v>
      </c>
      <c r="C384" s="532" t="s">
        <v>911</v>
      </c>
      <c r="D384" s="532"/>
      <c r="E384" s="100" t="s">
        <v>1049</v>
      </c>
      <c r="F384" s="28"/>
    </row>
    <row r="385" spans="2:6">
      <c r="B385" s="27">
        <v>6</v>
      </c>
      <c r="C385" s="532" t="s">
        <v>912</v>
      </c>
      <c r="D385" s="532"/>
      <c r="E385" s="100"/>
      <c r="F385" s="28" t="s">
        <v>1049</v>
      </c>
    </row>
    <row r="386" spans="2:6">
      <c r="B386" s="27">
        <v>7</v>
      </c>
      <c r="C386" s="532" t="s">
        <v>913</v>
      </c>
      <c r="D386" s="532"/>
      <c r="E386" s="100"/>
      <c r="F386" s="28" t="s">
        <v>1049</v>
      </c>
    </row>
    <row r="387" spans="2:6" ht="30" customHeight="1">
      <c r="B387" s="27">
        <v>8</v>
      </c>
      <c r="C387" s="532" t="s">
        <v>914</v>
      </c>
      <c r="D387" s="532"/>
      <c r="E387" s="100"/>
      <c r="F387" s="28" t="s">
        <v>1049</v>
      </c>
    </row>
    <row r="388" spans="2:6">
      <c r="B388" s="27">
        <v>9</v>
      </c>
      <c r="C388" s="532" t="s">
        <v>915</v>
      </c>
      <c r="D388" s="532"/>
      <c r="E388" s="100"/>
      <c r="F388" s="28" t="s">
        <v>1049</v>
      </c>
    </row>
    <row r="389" spans="2:6">
      <c r="B389" s="27">
        <v>10</v>
      </c>
      <c r="C389" s="532" t="s">
        <v>916</v>
      </c>
      <c r="D389" s="532"/>
      <c r="E389" s="100"/>
      <c r="F389" s="28" t="s">
        <v>1049</v>
      </c>
    </row>
    <row r="390" spans="2:6">
      <c r="B390" s="27">
        <v>11</v>
      </c>
      <c r="C390" s="532" t="s">
        <v>917</v>
      </c>
      <c r="D390" s="532"/>
      <c r="E390" s="100"/>
      <c r="F390" s="28" t="s">
        <v>1049</v>
      </c>
    </row>
    <row r="391" spans="2:6">
      <c r="B391" s="27">
        <v>12</v>
      </c>
      <c r="C391" s="532" t="s">
        <v>918</v>
      </c>
      <c r="D391" s="532"/>
      <c r="E391" s="100" t="s">
        <v>1049</v>
      </c>
      <c r="F391" s="28"/>
    </row>
    <row r="392" spans="2:6">
      <c r="B392" s="27">
        <v>13</v>
      </c>
      <c r="C392" s="532" t="s">
        <v>919</v>
      </c>
      <c r="D392" s="532"/>
      <c r="E392" s="100"/>
      <c r="F392" s="28" t="s">
        <v>1049</v>
      </c>
    </row>
    <row r="393" spans="2:6">
      <c r="B393" s="27">
        <v>14</v>
      </c>
      <c r="C393" s="532" t="s">
        <v>920</v>
      </c>
      <c r="D393" s="532"/>
      <c r="E393" s="100"/>
      <c r="F393" s="28" t="s">
        <v>1049</v>
      </c>
    </row>
    <row r="394" spans="2:6">
      <c r="B394" s="27">
        <v>15</v>
      </c>
      <c r="C394" s="532" t="s">
        <v>921</v>
      </c>
      <c r="D394" s="532"/>
      <c r="E394" s="100"/>
      <c r="F394" s="28" t="s">
        <v>1049</v>
      </c>
    </row>
    <row r="395" spans="2:6">
      <c r="B395" s="27">
        <v>16</v>
      </c>
      <c r="C395" s="532" t="s">
        <v>922</v>
      </c>
      <c r="D395" s="532"/>
      <c r="E395" s="100"/>
      <c r="F395" s="28" t="s">
        <v>1049</v>
      </c>
    </row>
    <row r="396" spans="2:6">
      <c r="B396" s="27">
        <v>17</v>
      </c>
      <c r="C396" s="532" t="s">
        <v>923</v>
      </c>
      <c r="D396" s="532"/>
      <c r="E396" s="100"/>
      <c r="F396" s="28" t="s">
        <v>1049</v>
      </c>
    </row>
    <row r="397" spans="2:6">
      <c r="B397" s="27">
        <v>18</v>
      </c>
      <c r="C397" s="923" t="s">
        <v>924</v>
      </c>
      <c r="D397" s="923"/>
      <c r="E397" s="29"/>
      <c r="F397" s="30" t="s">
        <v>1049</v>
      </c>
    </row>
    <row r="398" spans="2:6" ht="15" thickBot="1">
      <c r="B398" s="27">
        <v>19</v>
      </c>
      <c r="C398" s="923" t="s">
        <v>925</v>
      </c>
      <c r="D398" s="923"/>
      <c r="E398" s="29"/>
      <c r="F398" s="30" t="s">
        <v>1049</v>
      </c>
    </row>
    <row r="399" spans="2:6" ht="15" thickBot="1">
      <c r="B399" s="924" t="s">
        <v>31</v>
      </c>
      <c r="C399" s="919"/>
      <c r="D399" s="919"/>
      <c r="E399" s="919">
        <f>COUNTIF(E380:E398,"X")</f>
        <v>5</v>
      </c>
      <c r="F399" s="920"/>
    </row>
    <row r="400" spans="2:6" ht="64.5" customHeight="1">
      <c r="B400" s="921" t="s">
        <v>124</v>
      </c>
      <c r="C400" s="921"/>
      <c r="D400" s="921"/>
      <c r="E400" s="921"/>
      <c r="F400" s="921"/>
    </row>
    <row r="401" spans="2:6">
      <c r="B401" s="922" t="s">
        <v>121</v>
      </c>
      <c r="C401" s="922"/>
      <c r="D401" s="922"/>
      <c r="E401" s="922"/>
      <c r="F401" s="922"/>
    </row>
    <row r="402" spans="2:6">
      <c r="B402" s="922" t="s">
        <v>122</v>
      </c>
      <c r="C402" s="922"/>
      <c r="D402" s="922"/>
      <c r="E402" s="922"/>
      <c r="F402" s="922"/>
    </row>
    <row r="403" spans="2:6">
      <c r="B403" s="922" t="s">
        <v>123</v>
      </c>
      <c r="C403" s="922"/>
      <c r="D403" s="922"/>
      <c r="E403" s="922"/>
      <c r="F403" s="922"/>
    </row>
    <row r="405" spans="2:6" ht="15" thickBot="1">
      <c r="B405" s="918" t="s">
        <v>958</v>
      </c>
      <c r="C405" s="918"/>
      <c r="D405" s="918"/>
      <c r="E405" s="918"/>
      <c r="F405" s="918"/>
    </row>
    <row r="406" spans="2:6" ht="18.5" thickBot="1">
      <c r="B406" s="926" t="s">
        <v>37</v>
      </c>
      <c r="C406" s="927"/>
      <c r="D406" s="927"/>
      <c r="E406" s="927"/>
      <c r="F406" s="928"/>
    </row>
    <row r="407" spans="2:6">
      <c r="B407" s="929" t="s">
        <v>120</v>
      </c>
      <c r="C407" s="930"/>
      <c r="D407" s="930"/>
      <c r="E407" s="930"/>
      <c r="F407" s="931"/>
    </row>
    <row r="408" spans="2:6" ht="42.65" customHeight="1" thickBot="1">
      <c r="B408" s="941" t="s">
        <v>1202</v>
      </c>
      <c r="C408" s="942"/>
      <c r="D408" s="942"/>
      <c r="E408" s="942"/>
      <c r="F408" s="943"/>
    </row>
    <row r="409" spans="2:6">
      <c r="B409" s="935" t="s">
        <v>36</v>
      </c>
      <c r="C409" s="937" t="s">
        <v>35</v>
      </c>
      <c r="D409" s="937"/>
      <c r="E409" s="937" t="s">
        <v>34</v>
      </c>
      <c r="F409" s="939"/>
    </row>
    <row r="410" spans="2:6" ht="15" thickBot="1">
      <c r="B410" s="936"/>
      <c r="C410" s="938"/>
      <c r="D410" s="938"/>
      <c r="E410" s="293" t="s">
        <v>33</v>
      </c>
      <c r="F410" s="23" t="s">
        <v>32</v>
      </c>
    </row>
    <row r="411" spans="2:6">
      <c r="B411" s="24">
        <v>1</v>
      </c>
      <c r="C411" s="925" t="s">
        <v>907</v>
      </c>
      <c r="D411" s="925"/>
      <c r="E411" s="25"/>
      <c r="F411" s="26" t="s">
        <v>1049</v>
      </c>
    </row>
    <row r="412" spans="2:6">
      <c r="B412" s="27">
        <v>2</v>
      </c>
      <c r="C412" s="532" t="s">
        <v>908</v>
      </c>
      <c r="D412" s="532"/>
      <c r="E412" s="100"/>
      <c r="F412" s="28" t="s">
        <v>1049</v>
      </c>
    </row>
    <row r="413" spans="2:6">
      <c r="B413" s="27">
        <v>3</v>
      </c>
      <c r="C413" s="532" t="s">
        <v>909</v>
      </c>
      <c r="D413" s="532"/>
      <c r="E413" s="100" t="s">
        <v>1049</v>
      </c>
      <c r="F413" s="28"/>
    </row>
    <row r="414" spans="2:6">
      <c r="B414" s="27">
        <v>4</v>
      </c>
      <c r="C414" s="532" t="s">
        <v>910</v>
      </c>
      <c r="D414" s="532"/>
      <c r="E414" s="100" t="s">
        <v>1049</v>
      </c>
      <c r="F414" s="28"/>
    </row>
    <row r="415" spans="2:6">
      <c r="B415" s="27">
        <v>5</v>
      </c>
      <c r="C415" s="532" t="s">
        <v>911</v>
      </c>
      <c r="D415" s="532"/>
      <c r="E415" s="100" t="s">
        <v>1049</v>
      </c>
      <c r="F415" s="28"/>
    </row>
    <row r="416" spans="2:6">
      <c r="B416" s="27">
        <v>6</v>
      </c>
      <c r="C416" s="532" t="s">
        <v>912</v>
      </c>
      <c r="D416" s="532"/>
      <c r="E416" s="100" t="s">
        <v>1049</v>
      </c>
      <c r="F416" s="28"/>
    </row>
    <row r="417" spans="2:6">
      <c r="B417" s="27">
        <v>7</v>
      </c>
      <c r="C417" s="532" t="s">
        <v>913</v>
      </c>
      <c r="D417" s="532"/>
      <c r="E417" s="100"/>
      <c r="F417" s="28" t="s">
        <v>1049</v>
      </c>
    </row>
    <row r="418" spans="2:6">
      <c r="B418" s="27">
        <v>8</v>
      </c>
      <c r="C418" s="532" t="s">
        <v>914</v>
      </c>
      <c r="D418" s="532"/>
      <c r="E418" s="100"/>
      <c r="F418" s="28" t="s">
        <v>1049</v>
      </c>
    </row>
    <row r="419" spans="2:6">
      <c r="B419" s="27">
        <v>9</v>
      </c>
      <c r="C419" s="532" t="s">
        <v>915</v>
      </c>
      <c r="D419" s="532"/>
      <c r="E419" s="100"/>
      <c r="F419" s="28" t="s">
        <v>1049</v>
      </c>
    </row>
    <row r="420" spans="2:6">
      <c r="B420" s="27">
        <v>10</v>
      </c>
      <c r="C420" s="532" t="s">
        <v>916</v>
      </c>
      <c r="D420" s="532"/>
      <c r="E420" s="100"/>
      <c r="F420" s="28" t="s">
        <v>1049</v>
      </c>
    </row>
    <row r="421" spans="2:6">
      <c r="B421" s="27">
        <v>11</v>
      </c>
      <c r="C421" s="532" t="s">
        <v>917</v>
      </c>
      <c r="D421" s="532"/>
      <c r="E421" s="100"/>
      <c r="F421" s="28" t="s">
        <v>1049</v>
      </c>
    </row>
    <row r="422" spans="2:6">
      <c r="B422" s="27">
        <v>12</v>
      </c>
      <c r="C422" s="532" t="s">
        <v>918</v>
      </c>
      <c r="D422" s="532"/>
      <c r="E422" s="100" t="s">
        <v>1049</v>
      </c>
      <c r="F422" s="28"/>
    </row>
    <row r="423" spans="2:6">
      <c r="B423" s="27">
        <v>13</v>
      </c>
      <c r="C423" s="532" t="s">
        <v>919</v>
      </c>
      <c r="D423" s="532"/>
      <c r="E423" s="100"/>
      <c r="F423" s="28" t="s">
        <v>1049</v>
      </c>
    </row>
    <row r="424" spans="2:6">
      <c r="B424" s="27">
        <v>14</v>
      </c>
      <c r="C424" s="532" t="s">
        <v>920</v>
      </c>
      <c r="D424" s="532"/>
      <c r="E424" s="100"/>
      <c r="F424" s="28" t="s">
        <v>1049</v>
      </c>
    </row>
    <row r="425" spans="2:6">
      <c r="B425" s="27">
        <v>15</v>
      </c>
      <c r="C425" s="532" t="s">
        <v>921</v>
      </c>
      <c r="D425" s="532"/>
      <c r="E425" s="100"/>
      <c r="F425" s="28" t="s">
        <v>1049</v>
      </c>
    </row>
    <row r="426" spans="2:6">
      <c r="B426" s="27">
        <v>16</v>
      </c>
      <c r="C426" s="532" t="s">
        <v>922</v>
      </c>
      <c r="D426" s="532"/>
      <c r="E426" s="100"/>
      <c r="F426" s="28" t="s">
        <v>1049</v>
      </c>
    </row>
    <row r="427" spans="2:6">
      <c r="B427" s="27">
        <v>17</v>
      </c>
      <c r="C427" s="532" t="s">
        <v>923</v>
      </c>
      <c r="D427" s="532"/>
      <c r="E427" s="100"/>
      <c r="F427" s="28" t="s">
        <v>1049</v>
      </c>
    </row>
    <row r="428" spans="2:6">
      <c r="B428" s="27">
        <v>18</v>
      </c>
      <c r="C428" s="923" t="s">
        <v>924</v>
      </c>
      <c r="D428" s="923"/>
      <c r="E428" s="29"/>
      <c r="F428" s="30" t="s">
        <v>1049</v>
      </c>
    </row>
    <row r="429" spans="2:6" ht="15" thickBot="1">
      <c r="B429" s="27">
        <v>19</v>
      </c>
      <c r="C429" s="923" t="s">
        <v>925</v>
      </c>
      <c r="D429" s="923"/>
      <c r="E429" s="29"/>
      <c r="F429" s="30" t="s">
        <v>1049</v>
      </c>
    </row>
    <row r="430" spans="2:6" ht="15" thickBot="1">
      <c r="B430" s="924" t="s">
        <v>31</v>
      </c>
      <c r="C430" s="919"/>
      <c r="D430" s="919"/>
      <c r="E430" s="919">
        <f>COUNTIF(E411:E429,"X")</f>
        <v>5</v>
      </c>
      <c r="F430" s="920"/>
    </row>
    <row r="431" spans="2:6">
      <c r="B431" s="921" t="s">
        <v>124</v>
      </c>
      <c r="C431" s="921"/>
      <c r="D431" s="921"/>
      <c r="E431" s="921"/>
      <c r="F431" s="921"/>
    </row>
    <row r="432" spans="2:6">
      <c r="B432" s="922" t="s">
        <v>121</v>
      </c>
      <c r="C432" s="922"/>
      <c r="D432" s="922"/>
      <c r="E432" s="922"/>
      <c r="F432" s="922"/>
    </row>
    <row r="433" spans="2:6">
      <c r="B433" s="922" t="s">
        <v>122</v>
      </c>
      <c r="C433" s="922"/>
      <c r="D433" s="922"/>
      <c r="E433" s="922"/>
      <c r="F433" s="922"/>
    </row>
    <row r="434" spans="2:6">
      <c r="B434" s="922" t="s">
        <v>123</v>
      </c>
      <c r="C434" s="922"/>
      <c r="D434" s="922"/>
      <c r="E434" s="922"/>
      <c r="F434" s="922"/>
    </row>
    <row r="436" spans="2:6" ht="15" thickBot="1">
      <c r="B436" s="918"/>
      <c r="C436" s="918"/>
      <c r="D436" s="918"/>
      <c r="E436" s="918"/>
      <c r="F436" s="918"/>
    </row>
    <row r="437" spans="2:6" ht="18.5" thickBot="1">
      <c r="B437" s="926" t="s">
        <v>37</v>
      </c>
      <c r="C437" s="927"/>
      <c r="D437" s="927"/>
      <c r="E437" s="927"/>
      <c r="F437" s="928"/>
    </row>
    <row r="438" spans="2:6">
      <c r="B438" s="929" t="s">
        <v>120</v>
      </c>
      <c r="C438" s="930"/>
      <c r="D438" s="930"/>
      <c r="E438" s="930"/>
      <c r="F438" s="931"/>
    </row>
    <row r="439" spans="2:6" ht="15" thickBot="1">
      <c r="B439" s="941" t="s">
        <v>1202</v>
      </c>
      <c r="C439" s="942"/>
      <c r="D439" s="942"/>
      <c r="E439" s="942"/>
      <c r="F439" s="943"/>
    </row>
    <row r="440" spans="2:6">
      <c r="B440" s="935" t="s">
        <v>36</v>
      </c>
      <c r="C440" s="937" t="s">
        <v>35</v>
      </c>
      <c r="D440" s="937"/>
      <c r="E440" s="937" t="s">
        <v>34</v>
      </c>
      <c r="F440" s="939"/>
    </row>
    <row r="441" spans="2:6" ht="15" thickBot="1">
      <c r="B441" s="936"/>
      <c r="C441" s="938"/>
      <c r="D441" s="938"/>
      <c r="E441" s="293" t="s">
        <v>33</v>
      </c>
      <c r="F441" s="23" t="s">
        <v>32</v>
      </c>
    </row>
    <row r="442" spans="2:6">
      <c r="B442" s="24">
        <v>1</v>
      </c>
      <c r="C442" s="925" t="s">
        <v>907</v>
      </c>
      <c r="D442" s="925"/>
      <c r="E442" s="25"/>
      <c r="F442" s="26" t="s">
        <v>1049</v>
      </c>
    </row>
    <row r="443" spans="2:6">
      <c r="B443" s="27">
        <v>2</v>
      </c>
      <c r="C443" s="532" t="s">
        <v>908</v>
      </c>
      <c r="D443" s="532"/>
      <c r="E443" s="100"/>
      <c r="F443" s="28" t="s">
        <v>1049</v>
      </c>
    </row>
    <row r="444" spans="2:6">
      <c r="B444" s="27">
        <v>3</v>
      </c>
      <c r="C444" s="532" t="s">
        <v>909</v>
      </c>
      <c r="D444" s="532"/>
      <c r="E444" s="100" t="s">
        <v>1049</v>
      </c>
      <c r="F444" s="28"/>
    </row>
    <row r="445" spans="2:6">
      <c r="B445" s="27">
        <v>4</v>
      </c>
      <c r="C445" s="532" t="s">
        <v>910</v>
      </c>
      <c r="D445" s="532"/>
      <c r="E445" s="100" t="s">
        <v>1049</v>
      </c>
      <c r="F445" s="28"/>
    </row>
    <row r="446" spans="2:6">
      <c r="B446" s="27">
        <v>5</v>
      </c>
      <c r="C446" s="532" t="s">
        <v>911</v>
      </c>
      <c r="D446" s="532"/>
      <c r="E446" s="100" t="s">
        <v>1049</v>
      </c>
      <c r="F446" s="28"/>
    </row>
    <row r="447" spans="2:6">
      <c r="B447" s="27">
        <v>6</v>
      </c>
      <c r="C447" s="532" t="s">
        <v>912</v>
      </c>
      <c r="D447" s="532"/>
      <c r="E447" s="100" t="s">
        <v>1049</v>
      </c>
      <c r="F447" s="28"/>
    </row>
    <row r="448" spans="2:6">
      <c r="B448" s="27">
        <v>7</v>
      </c>
      <c r="C448" s="532" t="s">
        <v>913</v>
      </c>
      <c r="D448" s="532"/>
      <c r="E448" s="100"/>
      <c r="F448" s="28" t="s">
        <v>1049</v>
      </c>
    </row>
    <row r="449" spans="2:6">
      <c r="B449" s="27">
        <v>8</v>
      </c>
      <c r="C449" s="532" t="s">
        <v>914</v>
      </c>
      <c r="D449" s="532"/>
      <c r="E449" s="100"/>
      <c r="F449" s="28" t="s">
        <v>1049</v>
      </c>
    </row>
    <row r="450" spans="2:6">
      <c r="B450" s="27">
        <v>9</v>
      </c>
      <c r="C450" s="532" t="s">
        <v>915</v>
      </c>
      <c r="D450" s="532"/>
      <c r="E450" s="100"/>
      <c r="F450" s="28" t="s">
        <v>1049</v>
      </c>
    </row>
    <row r="451" spans="2:6">
      <c r="B451" s="27">
        <v>10</v>
      </c>
      <c r="C451" s="532" t="s">
        <v>916</v>
      </c>
      <c r="D451" s="532"/>
      <c r="E451" s="100"/>
      <c r="F451" s="28" t="s">
        <v>1049</v>
      </c>
    </row>
    <row r="452" spans="2:6">
      <c r="B452" s="27">
        <v>11</v>
      </c>
      <c r="C452" s="532" t="s">
        <v>917</v>
      </c>
      <c r="D452" s="532"/>
      <c r="E452" s="100"/>
      <c r="F452" s="28" t="s">
        <v>1049</v>
      </c>
    </row>
    <row r="453" spans="2:6">
      <c r="B453" s="27">
        <v>12</v>
      </c>
      <c r="C453" s="532" t="s">
        <v>918</v>
      </c>
      <c r="D453" s="532"/>
      <c r="E453" s="100" t="s">
        <v>1049</v>
      </c>
      <c r="F453" s="28"/>
    </row>
    <row r="454" spans="2:6">
      <c r="B454" s="27">
        <v>13</v>
      </c>
      <c r="C454" s="532" t="s">
        <v>919</v>
      </c>
      <c r="D454" s="532"/>
      <c r="E454" s="100"/>
      <c r="F454" s="28" t="s">
        <v>1049</v>
      </c>
    </row>
    <row r="455" spans="2:6">
      <c r="B455" s="27">
        <v>14</v>
      </c>
      <c r="C455" s="532" t="s">
        <v>920</v>
      </c>
      <c r="D455" s="532"/>
      <c r="E455" s="100"/>
      <c r="F455" s="28" t="s">
        <v>1049</v>
      </c>
    </row>
    <row r="456" spans="2:6">
      <c r="B456" s="27">
        <v>15</v>
      </c>
      <c r="C456" s="532" t="s">
        <v>921</v>
      </c>
      <c r="D456" s="532"/>
      <c r="E456" s="100"/>
      <c r="F456" s="28" t="s">
        <v>1049</v>
      </c>
    </row>
    <row r="457" spans="2:6">
      <c r="B457" s="27">
        <v>16</v>
      </c>
      <c r="C457" s="532" t="s">
        <v>922</v>
      </c>
      <c r="D457" s="532"/>
      <c r="E457" s="100"/>
      <c r="F457" s="28" t="s">
        <v>1049</v>
      </c>
    </row>
    <row r="458" spans="2:6">
      <c r="B458" s="27">
        <v>17</v>
      </c>
      <c r="C458" s="532" t="s">
        <v>923</v>
      </c>
      <c r="D458" s="532"/>
      <c r="E458" s="100"/>
      <c r="F458" s="28" t="s">
        <v>1049</v>
      </c>
    </row>
    <row r="459" spans="2:6">
      <c r="B459" s="27">
        <v>18</v>
      </c>
      <c r="C459" s="923" t="s">
        <v>924</v>
      </c>
      <c r="D459" s="923"/>
      <c r="E459" s="29"/>
      <c r="F459" s="30" t="s">
        <v>1049</v>
      </c>
    </row>
    <row r="460" spans="2:6" ht="15" thickBot="1">
      <c r="B460" s="27">
        <v>19</v>
      </c>
      <c r="C460" s="923" t="s">
        <v>925</v>
      </c>
      <c r="D460" s="923"/>
      <c r="E460" s="29"/>
      <c r="F460" s="30" t="s">
        <v>1049</v>
      </c>
    </row>
    <row r="461" spans="2:6" ht="15" thickBot="1">
      <c r="B461" s="924" t="s">
        <v>31</v>
      </c>
      <c r="C461" s="919"/>
      <c r="D461" s="919"/>
      <c r="E461" s="919">
        <f>COUNTIF(E442:E460,"X")</f>
        <v>5</v>
      </c>
      <c r="F461" s="920"/>
    </row>
    <row r="462" spans="2:6">
      <c r="B462" s="921" t="s">
        <v>124</v>
      </c>
      <c r="C462" s="921"/>
      <c r="D462" s="921"/>
      <c r="E462" s="921"/>
      <c r="F462" s="921"/>
    </row>
    <row r="463" spans="2:6">
      <c r="B463" s="922" t="s">
        <v>121</v>
      </c>
      <c r="C463" s="922"/>
      <c r="D463" s="922"/>
      <c r="E463" s="922"/>
      <c r="F463" s="922"/>
    </row>
    <row r="464" spans="2:6">
      <c r="B464" s="922" t="s">
        <v>122</v>
      </c>
      <c r="C464" s="922"/>
      <c r="D464" s="922"/>
      <c r="E464" s="922"/>
      <c r="F464" s="922"/>
    </row>
    <row r="465" spans="2:6">
      <c r="B465" s="922" t="s">
        <v>123</v>
      </c>
      <c r="C465" s="922"/>
      <c r="D465" s="922"/>
      <c r="E465" s="922"/>
      <c r="F465" s="922"/>
    </row>
  </sheetData>
  <mergeCells count="482">
    <mergeCell ref="B465:F465"/>
    <mergeCell ref="C457:D457"/>
    <mergeCell ref="C458:D458"/>
    <mergeCell ref="C459:D459"/>
    <mergeCell ref="C460:D460"/>
    <mergeCell ref="B461:D461"/>
    <mergeCell ref="E461:F461"/>
    <mergeCell ref="B462:F462"/>
    <mergeCell ref="B463:F463"/>
    <mergeCell ref="B464:F464"/>
    <mergeCell ref="C448:D448"/>
    <mergeCell ref="C449:D449"/>
    <mergeCell ref="C450:D450"/>
    <mergeCell ref="C451:D451"/>
    <mergeCell ref="C452:D452"/>
    <mergeCell ref="C453:D453"/>
    <mergeCell ref="C454:D454"/>
    <mergeCell ref="C455:D455"/>
    <mergeCell ref="C456:D456"/>
    <mergeCell ref="B440:B441"/>
    <mergeCell ref="C440:D441"/>
    <mergeCell ref="E440:F440"/>
    <mergeCell ref="C442:D442"/>
    <mergeCell ref="C443:D443"/>
    <mergeCell ref="C444:D444"/>
    <mergeCell ref="C445:D445"/>
    <mergeCell ref="C446:D446"/>
    <mergeCell ref="C447:D447"/>
    <mergeCell ref="E430:F430"/>
    <mergeCell ref="B431:F431"/>
    <mergeCell ref="B432:F432"/>
    <mergeCell ref="B433:F433"/>
    <mergeCell ref="B434:F434"/>
    <mergeCell ref="B436:F436"/>
    <mergeCell ref="B437:F437"/>
    <mergeCell ref="B438:F438"/>
    <mergeCell ref="B439:F439"/>
    <mergeCell ref="C422:D422"/>
    <mergeCell ref="C423:D423"/>
    <mergeCell ref="C424:D424"/>
    <mergeCell ref="C425:D425"/>
    <mergeCell ref="C426:D426"/>
    <mergeCell ref="C427:D427"/>
    <mergeCell ref="C428:D428"/>
    <mergeCell ref="C429:D429"/>
    <mergeCell ref="B430:D430"/>
    <mergeCell ref="C413:D413"/>
    <mergeCell ref="C414:D414"/>
    <mergeCell ref="C415:D415"/>
    <mergeCell ref="C416:D416"/>
    <mergeCell ref="C417:D417"/>
    <mergeCell ref="C418:D418"/>
    <mergeCell ref="C419:D419"/>
    <mergeCell ref="C420:D420"/>
    <mergeCell ref="C421:D421"/>
    <mergeCell ref="B405:F405"/>
    <mergeCell ref="B406:F406"/>
    <mergeCell ref="B407:F407"/>
    <mergeCell ref="B408:F408"/>
    <mergeCell ref="B409:B410"/>
    <mergeCell ref="C409:D410"/>
    <mergeCell ref="E409:F409"/>
    <mergeCell ref="C411:D411"/>
    <mergeCell ref="C412:D412"/>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C380:D380"/>
    <mergeCell ref="C381:D381"/>
    <mergeCell ref="C382:D382"/>
    <mergeCell ref="C383:D383"/>
    <mergeCell ref="C384:D384"/>
    <mergeCell ref="C385:D385"/>
    <mergeCell ref="C386:D386"/>
    <mergeCell ref="C387:D387"/>
    <mergeCell ref="C388:D388"/>
    <mergeCell ref="B370:F370"/>
    <mergeCell ref="B371:F371"/>
    <mergeCell ref="B372:F372"/>
    <mergeCell ref="B374:F374"/>
    <mergeCell ref="B375:F375"/>
    <mergeCell ref="B376:F376"/>
    <mergeCell ref="B377:F377"/>
    <mergeCell ref="B378:B379"/>
    <mergeCell ref="C378:D379"/>
    <mergeCell ref="E378:F378"/>
    <mergeCell ref="C362:D362"/>
    <mergeCell ref="C363:D363"/>
    <mergeCell ref="C364:D364"/>
    <mergeCell ref="C365:D365"/>
    <mergeCell ref="C366:D366"/>
    <mergeCell ref="C367:D367"/>
    <mergeCell ref="B368:D368"/>
    <mergeCell ref="E368:F368"/>
    <mergeCell ref="B369:F369"/>
    <mergeCell ref="C353:D353"/>
    <mergeCell ref="C354:D354"/>
    <mergeCell ref="C355:D355"/>
    <mergeCell ref="C356:D356"/>
    <mergeCell ref="C357:D357"/>
    <mergeCell ref="C358:D358"/>
    <mergeCell ref="C359:D359"/>
    <mergeCell ref="C360:D360"/>
    <mergeCell ref="C361:D361"/>
    <mergeCell ref="B345:F345"/>
    <mergeCell ref="B346:F346"/>
    <mergeCell ref="B347:B348"/>
    <mergeCell ref="C347:D348"/>
    <mergeCell ref="E347:F347"/>
    <mergeCell ref="C349:D349"/>
    <mergeCell ref="C350:D350"/>
    <mergeCell ref="C351:D351"/>
    <mergeCell ref="C352:D352"/>
    <mergeCell ref="C336:D336"/>
    <mergeCell ref="B337:D337"/>
    <mergeCell ref="E337:F337"/>
    <mergeCell ref="B338:F338"/>
    <mergeCell ref="B339:F339"/>
    <mergeCell ref="B340:F340"/>
    <mergeCell ref="B341:F341"/>
    <mergeCell ref="B343:F343"/>
    <mergeCell ref="B344:F344"/>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B308:F308"/>
    <mergeCell ref="B309:F309"/>
    <mergeCell ref="B310:F310"/>
    <mergeCell ref="B312:F312"/>
    <mergeCell ref="B313:F313"/>
    <mergeCell ref="B314:F314"/>
    <mergeCell ref="B315:F315"/>
    <mergeCell ref="B316:B317"/>
    <mergeCell ref="C316:D317"/>
    <mergeCell ref="E316:F316"/>
    <mergeCell ref="C300:D300"/>
    <mergeCell ref="C301:D301"/>
    <mergeCell ref="C302:D302"/>
    <mergeCell ref="C303:D303"/>
    <mergeCell ref="C304:D304"/>
    <mergeCell ref="C305:D305"/>
    <mergeCell ref="B306:D306"/>
    <mergeCell ref="E306:F306"/>
    <mergeCell ref="B307:F307"/>
    <mergeCell ref="C291:D291"/>
    <mergeCell ref="C292:D292"/>
    <mergeCell ref="C293:D293"/>
    <mergeCell ref="C294:D294"/>
    <mergeCell ref="C295:D295"/>
    <mergeCell ref="C296:D296"/>
    <mergeCell ref="C297:D297"/>
    <mergeCell ref="C298:D298"/>
    <mergeCell ref="C299:D299"/>
    <mergeCell ref="B283:F283"/>
    <mergeCell ref="B284:F284"/>
    <mergeCell ref="B285:B286"/>
    <mergeCell ref="C285:D286"/>
    <mergeCell ref="E285:F285"/>
    <mergeCell ref="C287:D287"/>
    <mergeCell ref="C288:D288"/>
    <mergeCell ref="C289:D289"/>
    <mergeCell ref="C290:D290"/>
    <mergeCell ref="C274:D274"/>
    <mergeCell ref="B275:D275"/>
    <mergeCell ref="E275:F275"/>
    <mergeCell ref="B276:F276"/>
    <mergeCell ref="B277:F277"/>
    <mergeCell ref="B278:F278"/>
    <mergeCell ref="B279:F279"/>
    <mergeCell ref="B281:F281"/>
    <mergeCell ref="B282:F282"/>
    <mergeCell ref="C265:D265"/>
    <mergeCell ref="C266:D266"/>
    <mergeCell ref="C267:D267"/>
    <mergeCell ref="C268:D268"/>
    <mergeCell ref="C269:D269"/>
    <mergeCell ref="C270:D270"/>
    <mergeCell ref="C271:D271"/>
    <mergeCell ref="C272:D272"/>
    <mergeCell ref="C273:D273"/>
    <mergeCell ref="C256:D256"/>
    <mergeCell ref="C257:D257"/>
    <mergeCell ref="C258:D258"/>
    <mergeCell ref="C259:D259"/>
    <mergeCell ref="C260:D260"/>
    <mergeCell ref="C261:D261"/>
    <mergeCell ref="C262:D262"/>
    <mergeCell ref="C263:D263"/>
    <mergeCell ref="C264:D264"/>
    <mergeCell ref="B246:F246"/>
    <mergeCell ref="B247:F247"/>
    <mergeCell ref="B248:F248"/>
    <mergeCell ref="B250:F250"/>
    <mergeCell ref="B251:F251"/>
    <mergeCell ref="B252:F252"/>
    <mergeCell ref="B253:F253"/>
    <mergeCell ref="B254:B255"/>
    <mergeCell ref="C254:D255"/>
    <mergeCell ref="E254:F254"/>
    <mergeCell ref="C238:D238"/>
    <mergeCell ref="C239:D239"/>
    <mergeCell ref="C240:D240"/>
    <mergeCell ref="C241:D241"/>
    <mergeCell ref="C242:D242"/>
    <mergeCell ref="C243:D243"/>
    <mergeCell ref="B244:D244"/>
    <mergeCell ref="E244:F244"/>
    <mergeCell ref="B245:F245"/>
    <mergeCell ref="C229:D229"/>
    <mergeCell ref="C230:D230"/>
    <mergeCell ref="C231:D231"/>
    <mergeCell ref="C232:D232"/>
    <mergeCell ref="C233:D233"/>
    <mergeCell ref="C234:D234"/>
    <mergeCell ref="C235:D235"/>
    <mergeCell ref="C236:D236"/>
    <mergeCell ref="C237:D237"/>
    <mergeCell ref="B221:F221"/>
    <mergeCell ref="B222:F222"/>
    <mergeCell ref="B223:B224"/>
    <mergeCell ref="C223:D224"/>
    <mergeCell ref="E223:F223"/>
    <mergeCell ref="C225:D225"/>
    <mergeCell ref="C226:D226"/>
    <mergeCell ref="C227:D227"/>
    <mergeCell ref="C228:D228"/>
    <mergeCell ref="C212:D212"/>
    <mergeCell ref="B213:D213"/>
    <mergeCell ref="E213:F213"/>
    <mergeCell ref="B214:F214"/>
    <mergeCell ref="B215:F215"/>
    <mergeCell ref="B216:F216"/>
    <mergeCell ref="B217:F217"/>
    <mergeCell ref="B219:F219"/>
    <mergeCell ref="B220:F220"/>
    <mergeCell ref="C203:D203"/>
    <mergeCell ref="C204:D204"/>
    <mergeCell ref="C205:D205"/>
    <mergeCell ref="C206:D206"/>
    <mergeCell ref="C207:D207"/>
    <mergeCell ref="C208:D208"/>
    <mergeCell ref="C209:D209"/>
    <mergeCell ref="C210:D210"/>
    <mergeCell ref="C211:D211"/>
    <mergeCell ref="C194:D194"/>
    <mergeCell ref="C195:D195"/>
    <mergeCell ref="C196:D196"/>
    <mergeCell ref="C197:D197"/>
    <mergeCell ref="C198:D198"/>
    <mergeCell ref="C199:D199"/>
    <mergeCell ref="C200:D200"/>
    <mergeCell ref="C201:D201"/>
    <mergeCell ref="C202:D202"/>
    <mergeCell ref="B185:F185"/>
    <mergeCell ref="B186:F186"/>
    <mergeCell ref="B188:F188"/>
    <mergeCell ref="B189:F189"/>
    <mergeCell ref="B190:F190"/>
    <mergeCell ref="B191:F191"/>
    <mergeCell ref="B192:B193"/>
    <mergeCell ref="C192:D193"/>
    <mergeCell ref="E192:F192"/>
    <mergeCell ref="C177:D177"/>
    <mergeCell ref="C178:D178"/>
    <mergeCell ref="C179:D179"/>
    <mergeCell ref="C180:D180"/>
    <mergeCell ref="C181:D181"/>
    <mergeCell ref="B182:D182"/>
    <mergeCell ref="E182:F182"/>
    <mergeCell ref="B183:F183"/>
    <mergeCell ref="B184:F184"/>
    <mergeCell ref="C168:D168"/>
    <mergeCell ref="C169:D169"/>
    <mergeCell ref="C170:D170"/>
    <mergeCell ref="C171:D171"/>
    <mergeCell ref="C172:D172"/>
    <mergeCell ref="C173:D173"/>
    <mergeCell ref="C174:D174"/>
    <mergeCell ref="C175:D175"/>
    <mergeCell ref="C176:D176"/>
    <mergeCell ref="B160:F160"/>
    <mergeCell ref="B161:B162"/>
    <mergeCell ref="C161:D162"/>
    <mergeCell ref="E161:F161"/>
    <mergeCell ref="C163:D163"/>
    <mergeCell ref="C164:D164"/>
    <mergeCell ref="C165:D165"/>
    <mergeCell ref="C166:D166"/>
    <mergeCell ref="C167:D167"/>
    <mergeCell ref="B151:D151"/>
    <mergeCell ref="E151:F151"/>
    <mergeCell ref="B152:F152"/>
    <mergeCell ref="B153:F153"/>
    <mergeCell ref="B154:F154"/>
    <mergeCell ref="B155:F155"/>
    <mergeCell ref="B157:F157"/>
    <mergeCell ref="B158:F158"/>
    <mergeCell ref="B159:F159"/>
    <mergeCell ref="C142:D142"/>
    <mergeCell ref="C143:D143"/>
    <mergeCell ref="C144:D144"/>
    <mergeCell ref="C145:D145"/>
    <mergeCell ref="C146:D146"/>
    <mergeCell ref="C147:D147"/>
    <mergeCell ref="C148:D148"/>
    <mergeCell ref="C149:D149"/>
    <mergeCell ref="C150:D150"/>
    <mergeCell ref="C133:D133"/>
    <mergeCell ref="C134:D134"/>
    <mergeCell ref="C135:D135"/>
    <mergeCell ref="C136:D136"/>
    <mergeCell ref="C137:D137"/>
    <mergeCell ref="C138:D138"/>
    <mergeCell ref="C139:D139"/>
    <mergeCell ref="C140:D140"/>
    <mergeCell ref="C141:D141"/>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C55:D55"/>
    <mergeCell ref="C51:D51"/>
    <mergeCell ref="C56:D56"/>
    <mergeCell ref="B57:D57"/>
    <mergeCell ref="E57:F57"/>
    <mergeCell ref="B58:F58"/>
    <mergeCell ref="B59:F59"/>
    <mergeCell ref="C49:D49"/>
    <mergeCell ref="C50:D50"/>
    <mergeCell ref="C52:D52"/>
    <mergeCell ref="C53:D53"/>
    <mergeCell ref="C54:D54"/>
    <mergeCell ref="C44:D44"/>
    <mergeCell ref="C45:D45"/>
    <mergeCell ref="C46:D46"/>
    <mergeCell ref="C47:D47"/>
    <mergeCell ref="C48:D48"/>
    <mergeCell ref="C39:D39"/>
    <mergeCell ref="C40:D40"/>
    <mergeCell ref="C41:D41"/>
    <mergeCell ref="C42:D42"/>
    <mergeCell ref="C43:D43"/>
    <mergeCell ref="B65:F65"/>
    <mergeCell ref="B66:F66"/>
    <mergeCell ref="B67:F67"/>
    <mergeCell ref="B68:B69"/>
    <mergeCell ref="C68:D69"/>
    <mergeCell ref="E68:F68"/>
    <mergeCell ref="B60:F60"/>
    <mergeCell ref="B61:F61"/>
    <mergeCell ref="B62:F62"/>
    <mergeCell ref="B64:F64"/>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E89:F89"/>
    <mergeCell ref="B90:F90"/>
    <mergeCell ref="B91:F91"/>
    <mergeCell ref="B92:F92"/>
    <mergeCell ref="B93:F93"/>
    <mergeCell ref="C85:D85"/>
    <mergeCell ref="C86:D86"/>
    <mergeCell ref="C87:D87"/>
    <mergeCell ref="C88:D88"/>
    <mergeCell ref="B89:D89"/>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B9" sqref="B9"/>
    </sheetView>
  </sheetViews>
  <sheetFormatPr baseColWidth="10" defaultColWidth="11.453125" defaultRowHeight="14.5"/>
  <cols>
    <col min="1" max="1" width="4" style="243" customWidth="1"/>
    <col min="2" max="2" width="22.453125" style="243" customWidth="1"/>
    <col min="3" max="3" width="38.453125" style="243" customWidth="1"/>
    <col min="4" max="5" width="10.453125" style="243" customWidth="1"/>
    <col min="6" max="6" width="4" style="243" customWidth="1"/>
    <col min="7" max="7" width="22.453125" style="243" customWidth="1"/>
    <col min="8" max="8" width="38.453125" style="243" customWidth="1"/>
    <col min="9" max="16384" width="11.453125" style="243"/>
  </cols>
  <sheetData>
    <row r="1" spans="1:10" s="6" customFormat="1" ht="55" customHeight="1"/>
    <row r="2" spans="1:10" s="6" customFormat="1" ht="30" customHeight="1"/>
    <row r="4" spans="1:10" ht="8.25" customHeight="1">
      <c r="A4" s="946"/>
      <c r="B4" s="946"/>
      <c r="C4" s="946"/>
      <c r="D4" s="946"/>
      <c r="E4" s="946"/>
      <c r="F4" s="946"/>
      <c r="G4" s="946"/>
      <c r="H4" s="946"/>
    </row>
    <row r="5" spans="1:10" ht="25.5" customHeight="1">
      <c r="A5" s="947" t="s">
        <v>938</v>
      </c>
      <c r="B5" s="947"/>
      <c r="C5" s="948"/>
      <c r="D5" s="948"/>
      <c r="E5" s="948"/>
      <c r="F5" s="947" t="s">
        <v>881</v>
      </c>
      <c r="G5" s="947"/>
      <c r="H5" s="949"/>
      <c r="I5" s="949"/>
      <c r="J5" s="949"/>
    </row>
    <row r="6" spans="1:10" ht="18" customHeight="1">
      <c r="A6" s="244"/>
      <c r="B6" s="244"/>
      <c r="C6" s="245"/>
      <c r="D6" s="245"/>
      <c r="E6" s="245"/>
      <c r="F6" s="244"/>
      <c r="G6" s="244"/>
      <c r="H6" s="244"/>
    </row>
    <row r="7" spans="1:10" ht="14.5" customHeight="1">
      <c r="A7" s="950" t="s">
        <v>939</v>
      </c>
      <c r="B7" s="950"/>
      <c r="C7" s="950"/>
      <c r="D7" s="950"/>
      <c r="E7" s="950"/>
      <c r="F7" s="950"/>
      <c r="G7" s="950"/>
      <c r="H7" s="950"/>
      <c r="I7" s="950"/>
      <c r="J7" s="950"/>
    </row>
    <row r="8" spans="1:10" ht="26">
      <c r="A8" s="246" t="s">
        <v>114</v>
      </c>
      <c r="B8" s="247" t="s">
        <v>905</v>
      </c>
      <c r="C8" s="247" t="s">
        <v>940</v>
      </c>
      <c r="D8" s="247" t="s">
        <v>225</v>
      </c>
      <c r="E8" s="247" t="s">
        <v>877</v>
      </c>
      <c r="F8" s="247" t="s">
        <v>114</v>
      </c>
      <c r="G8" s="247" t="s">
        <v>905</v>
      </c>
      <c r="H8" s="247" t="s">
        <v>941</v>
      </c>
      <c r="I8" s="247" t="s">
        <v>225</v>
      </c>
      <c r="J8" s="247" t="s">
        <v>877</v>
      </c>
    </row>
    <row r="9" spans="1:10">
      <c r="A9" s="248">
        <v>1</v>
      </c>
      <c r="B9" s="249"/>
      <c r="C9" s="249"/>
      <c r="D9" s="249"/>
      <c r="E9" s="249"/>
      <c r="F9" s="250">
        <v>1</v>
      </c>
      <c r="G9" s="249"/>
      <c r="H9" s="249"/>
      <c r="I9" s="249"/>
      <c r="J9" s="249"/>
    </row>
    <row r="10" spans="1:10">
      <c r="A10" s="248">
        <v>2</v>
      </c>
      <c r="B10" s="249"/>
      <c r="C10" s="249"/>
      <c r="D10" s="249"/>
      <c r="E10" s="249"/>
      <c r="F10" s="250">
        <v>2</v>
      </c>
      <c r="G10" s="249"/>
      <c r="H10" s="249"/>
      <c r="I10" s="249"/>
      <c r="J10" s="249"/>
    </row>
    <row r="11" spans="1:10">
      <c r="A11" s="248">
        <v>3</v>
      </c>
      <c r="B11" s="249"/>
      <c r="C11" s="249"/>
      <c r="D11" s="249"/>
      <c r="E11" s="249"/>
      <c r="F11" s="250">
        <v>3</v>
      </c>
      <c r="G11" s="249"/>
      <c r="H11" s="249"/>
      <c r="I11" s="249"/>
      <c r="J11" s="249"/>
    </row>
    <row r="12" spans="1:10">
      <c r="A12" s="248">
        <v>4</v>
      </c>
      <c r="B12" s="249"/>
      <c r="C12" s="249"/>
      <c r="D12" s="249"/>
      <c r="E12" s="249"/>
      <c r="F12" s="250">
        <v>4</v>
      </c>
      <c r="G12" s="249"/>
      <c r="H12" s="249"/>
      <c r="I12" s="249"/>
      <c r="J12" s="249"/>
    </row>
    <row r="13" spans="1:10">
      <c r="A13" s="248">
        <v>5</v>
      </c>
      <c r="B13" s="249"/>
      <c r="C13" s="249"/>
      <c r="D13" s="249"/>
      <c r="E13" s="249"/>
      <c r="F13" s="250">
        <v>5</v>
      </c>
      <c r="G13" s="249"/>
      <c r="H13" s="249"/>
      <c r="I13" s="249"/>
      <c r="J13" s="249"/>
    </row>
    <row r="14" spans="1:10">
      <c r="A14" s="248">
        <v>6</v>
      </c>
      <c r="B14" s="249"/>
      <c r="C14" s="249"/>
      <c r="D14" s="249"/>
      <c r="E14" s="249"/>
      <c r="F14" s="250">
        <v>6</v>
      </c>
      <c r="G14" s="249"/>
      <c r="H14" s="249"/>
      <c r="I14" s="249"/>
      <c r="J14" s="249"/>
    </row>
    <row r="15" spans="1:10">
      <c r="A15" s="248">
        <v>7</v>
      </c>
      <c r="B15" s="249"/>
      <c r="C15" s="249"/>
      <c r="D15" s="249"/>
      <c r="E15" s="249"/>
      <c r="F15" s="250">
        <v>7</v>
      </c>
      <c r="G15" s="249"/>
      <c r="H15" s="249"/>
      <c r="I15" s="249"/>
      <c r="J15" s="249"/>
    </row>
    <row r="16" spans="1:10">
      <c r="A16" s="248">
        <v>8</v>
      </c>
      <c r="B16" s="249"/>
      <c r="C16" s="249"/>
      <c r="D16" s="249"/>
      <c r="E16" s="249"/>
      <c r="F16" s="250">
        <v>8</v>
      </c>
      <c r="G16" s="249"/>
      <c r="H16" s="249"/>
      <c r="I16" s="249"/>
      <c r="J16" s="249"/>
    </row>
    <row r="18" spans="1:10" ht="16.5" customHeight="1">
      <c r="A18" s="944" t="s">
        <v>942</v>
      </c>
      <c r="B18" s="944"/>
      <c r="C18" s="944"/>
      <c r="D18" s="944"/>
      <c r="E18" s="944"/>
      <c r="F18" s="944"/>
      <c r="G18" s="944"/>
      <c r="H18" s="944"/>
      <c r="I18" s="944"/>
      <c r="J18" s="944"/>
    </row>
    <row r="19" spans="1:10" ht="26">
      <c r="A19" s="251" t="s">
        <v>114</v>
      </c>
      <c r="B19" s="251" t="s">
        <v>906</v>
      </c>
      <c r="C19" s="251" t="s">
        <v>943</v>
      </c>
      <c r="D19" s="251" t="s">
        <v>225</v>
      </c>
      <c r="E19" s="251" t="s">
        <v>877</v>
      </c>
      <c r="F19" s="251" t="s">
        <v>114</v>
      </c>
      <c r="G19" s="251" t="s">
        <v>906</v>
      </c>
      <c r="H19" s="251" t="s">
        <v>944</v>
      </c>
      <c r="I19" s="251" t="s">
        <v>225</v>
      </c>
      <c r="J19" s="251" t="s">
        <v>877</v>
      </c>
    </row>
    <row r="20" spans="1:10">
      <c r="A20" s="248">
        <v>1</v>
      </c>
      <c r="B20" s="249"/>
      <c r="C20" s="249"/>
      <c r="D20" s="249"/>
      <c r="E20" s="249"/>
      <c r="F20" s="250">
        <v>1</v>
      </c>
      <c r="G20" s="249"/>
      <c r="H20" s="249"/>
      <c r="I20" s="249"/>
      <c r="J20" s="249"/>
    </row>
    <row r="21" spans="1:10">
      <c r="A21" s="248">
        <v>2</v>
      </c>
      <c r="B21" s="249"/>
      <c r="C21" s="249"/>
      <c r="D21" s="249"/>
      <c r="E21" s="249"/>
      <c r="F21" s="250">
        <v>2</v>
      </c>
      <c r="G21" s="249"/>
      <c r="H21" s="249"/>
      <c r="I21" s="249"/>
      <c r="J21" s="249"/>
    </row>
    <row r="22" spans="1:10">
      <c r="A22" s="248">
        <v>3</v>
      </c>
      <c r="B22" s="249"/>
      <c r="C22" s="249"/>
      <c r="D22" s="249"/>
      <c r="E22" s="249"/>
      <c r="F22" s="250">
        <v>3</v>
      </c>
      <c r="G22" s="249"/>
      <c r="H22" s="249"/>
      <c r="I22" s="249"/>
      <c r="J22" s="249"/>
    </row>
    <row r="23" spans="1:10">
      <c r="A23" s="248">
        <v>4</v>
      </c>
      <c r="B23" s="249"/>
      <c r="C23" s="249"/>
      <c r="D23" s="249"/>
      <c r="E23" s="249"/>
      <c r="F23" s="250">
        <v>4</v>
      </c>
      <c r="G23" s="249"/>
      <c r="H23" s="249"/>
      <c r="I23" s="249"/>
      <c r="J23" s="249"/>
    </row>
    <row r="24" spans="1:10">
      <c r="A24" s="248">
        <v>5</v>
      </c>
      <c r="B24" s="249"/>
      <c r="C24" s="249"/>
      <c r="D24" s="249"/>
      <c r="E24" s="249"/>
      <c r="F24" s="250">
        <v>5</v>
      </c>
      <c r="G24" s="249"/>
      <c r="H24" s="249"/>
      <c r="I24" s="249"/>
      <c r="J24" s="249"/>
    </row>
    <row r="25" spans="1:10">
      <c r="A25" s="248">
        <v>6</v>
      </c>
      <c r="B25" s="249"/>
      <c r="C25" s="249"/>
      <c r="D25" s="249"/>
      <c r="E25" s="249"/>
      <c r="F25" s="250">
        <v>6</v>
      </c>
      <c r="G25" s="249"/>
      <c r="H25" s="249"/>
      <c r="I25" s="249"/>
      <c r="J25" s="249"/>
    </row>
    <row r="26" spans="1:10">
      <c r="A26" s="248">
        <v>7</v>
      </c>
      <c r="B26" s="249"/>
      <c r="C26" s="249"/>
      <c r="D26" s="249"/>
      <c r="E26" s="249"/>
      <c r="F26" s="250">
        <v>7</v>
      </c>
      <c r="G26" s="249"/>
      <c r="H26" s="249"/>
      <c r="I26" s="249"/>
      <c r="J26" s="249"/>
    </row>
    <row r="27" spans="1:10">
      <c r="A27" s="248">
        <v>8</v>
      </c>
      <c r="B27" s="249"/>
      <c r="C27" s="249"/>
      <c r="D27" s="249"/>
      <c r="E27" s="249"/>
      <c r="F27" s="250">
        <v>8</v>
      </c>
      <c r="G27" s="249"/>
      <c r="H27" s="249"/>
      <c r="I27" s="249"/>
      <c r="J27" s="249"/>
    </row>
    <row r="28" spans="1:10">
      <c r="A28" s="252"/>
      <c r="B28" s="253"/>
      <c r="C28" s="253"/>
      <c r="D28" s="253"/>
      <c r="E28" s="253"/>
      <c r="F28" s="254"/>
      <c r="G28" s="253"/>
      <c r="H28" s="253"/>
    </row>
    <row r="29" spans="1:10" ht="14.5" customHeight="1">
      <c r="A29" s="945" t="s">
        <v>945</v>
      </c>
      <c r="B29" s="945"/>
      <c r="C29" s="945"/>
      <c r="D29" s="945"/>
      <c r="E29" s="945"/>
      <c r="F29" s="945"/>
      <c r="G29" s="945"/>
      <c r="H29" s="945"/>
      <c r="I29" s="945"/>
      <c r="J29" s="945"/>
    </row>
    <row r="30" spans="1:10" ht="26">
      <c r="A30" s="255" t="s">
        <v>114</v>
      </c>
      <c r="B30" s="256" t="s">
        <v>946</v>
      </c>
      <c r="C30" s="256" t="s">
        <v>943</v>
      </c>
      <c r="D30" s="256" t="s">
        <v>225</v>
      </c>
      <c r="E30" s="256" t="s">
        <v>877</v>
      </c>
      <c r="F30" s="256" t="s">
        <v>114</v>
      </c>
      <c r="G30" s="256" t="s">
        <v>946</v>
      </c>
      <c r="H30" s="256" t="s">
        <v>944</v>
      </c>
      <c r="I30" s="256" t="s">
        <v>225</v>
      </c>
      <c r="J30" s="256" t="s">
        <v>877</v>
      </c>
    </row>
    <row r="31" spans="1:10">
      <c r="A31" s="248">
        <v>1</v>
      </c>
      <c r="B31" s="249"/>
      <c r="C31" s="249"/>
      <c r="D31" s="249"/>
      <c r="E31" s="249"/>
      <c r="F31" s="250">
        <v>1</v>
      </c>
      <c r="G31" s="249"/>
      <c r="H31" s="249"/>
      <c r="I31" s="249"/>
      <c r="J31" s="249"/>
    </row>
    <row r="32" spans="1:10">
      <c r="A32" s="248">
        <v>2</v>
      </c>
      <c r="B32" s="249"/>
      <c r="C32" s="249"/>
      <c r="D32" s="249"/>
      <c r="E32" s="249"/>
      <c r="F32" s="250">
        <v>2</v>
      </c>
      <c r="G32" s="249"/>
      <c r="H32" s="249"/>
      <c r="I32" s="249"/>
      <c r="J32" s="249"/>
    </row>
    <row r="33" spans="1:10">
      <c r="A33" s="248">
        <v>3</v>
      </c>
      <c r="B33" s="249"/>
      <c r="C33" s="249"/>
      <c r="D33" s="249"/>
      <c r="E33" s="249"/>
      <c r="F33" s="250">
        <v>3</v>
      </c>
      <c r="G33" s="249"/>
      <c r="H33" s="249"/>
      <c r="I33" s="249"/>
      <c r="J33" s="249"/>
    </row>
    <row r="34" spans="1:10">
      <c r="A34" s="248">
        <v>4</v>
      </c>
      <c r="B34" s="249"/>
      <c r="C34" s="249"/>
      <c r="D34" s="249"/>
      <c r="E34" s="249"/>
      <c r="F34" s="250">
        <v>4</v>
      </c>
      <c r="G34" s="249"/>
      <c r="H34" s="249"/>
      <c r="I34" s="249"/>
      <c r="J34" s="249"/>
    </row>
    <row r="35" spans="1:10">
      <c r="A35" s="248">
        <v>5</v>
      </c>
      <c r="B35" s="249"/>
      <c r="C35" s="249"/>
      <c r="D35" s="249"/>
      <c r="E35" s="249"/>
      <c r="F35" s="250">
        <v>5</v>
      </c>
      <c r="G35" s="249"/>
      <c r="H35" s="249"/>
      <c r="I35" s="249"/>
      <c r="J35" s="249"/>
    </row>
    <row r="36" spans="1:10">
      <c r="A36" s="248">
        <v>6</v>
      </c>
      <c r="B36" s="249"/>
      <c r="C36" s="249"/>
      <c r="D36" s="249"/>
      <c r="E36" s="249"/>
      <c r="F36" s="250">
        <v>5</v>
      </c>
      <c r="G36" s="249"/>
      <c r="H36" s="249"/>
      <c r="I36" s="249"/>
      <c r="J36" s="249"/>
    </row>
    <row r="37" spans="1:10">
      <c r="A37" s="248">
        <v>7</v>
      </c>
      <c r="B37" s="249"/>
      <c r="C37" s="249"/>
      <c r="D37" s="249"/>
      <c r="E37" s="249"/>
      <c r="F37" s="250">
        <v>5</v>
      </c>
      <c r="G37" s="249"/>
      <c r="H37" s="249"/>
      <c r="I37" s="249"/>
      <c r="J37" s="249"/>
    </row>
    <row r="38" spans="1:10">
      <c r="A38" s="248">
        <v>8</v>
      </c>
      <c r="B38" s="249"/>
      <c r="C38" s="249"/>
      <c r="D38" s="249"/>
      <c r="E38" s="249"/>
      <c r="F38" s="250">
        <v>5</v>
      </c>
      <c r="G38" s="249"/>
      <c r="H38" s="249"/>
      <c r="I38" s="249"/>
      <c r="J38" s="249"/>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 type="list" allowBlank="1" showInputMessage="1" showErrorMessage="1" xr:uid="{22503046-142D-49F6-AF97-298ADF779052}">
          <x14:formula1>
            <xm:f>'Listados Datos'!$A$4:$A$9</xm:f>
          </x14:formula1>
          <xm:sqref>B9:B16 G9:G16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topLeftCell="N1" zoomScale="70" zoomScaleNormal="55" zoomScaleSheetLayoutView="70" workbookViewId="0">
      <pane ySplit="3" topLeftCell="A4" activePane="bottomLeft" state="frozen"/>
      <selection pane="bottomLeft" activeCell="Z10" sqref="Z10"/>
    </sheetView>
  </sheetViews>
  <sheetFormatPr baseColWidth="10" defaultColWidth="11.54296875" defaultRowHeight="14.5"/>
  <cols>
    <col min="1" max="1" width="11.453125" bestFit="1" customWidth="1"/>
    <col min="2" max="2" width="21.1796875" customWidth="1"/>
    <col min="3" max="3" width="16" customWidth="1"/>
    <col min="4" max="4" width="18.54296875" customWidth="1"/>
    <col min="5" max="5" width="43.54296875" customWidth="1"/>
    <col min="6" max="8" width="18.54296875" customWidth="1"/>
    <col min="9" max="10" width="16.1796875" customWidth="1"/>
    <col min="11" max="11" width="27.54296875" customWidth="1"/>
    <col min="12" max="12" width="24.54296875" customWidth="1"/>
    <col min="13" max="13" width="15.54296875" customWidth="1"/>
    <col min="14" max="14" width="25.453125" customWidth="1"/>
    <col min="15" max="15" width="24" customWidth="1"/>
    <col min="16" max="16" width="14.54296875" customWidth="1"/>
    <col min="17" max="17" width="16.54296875" customWidth="1"/>
    <col min="18" max="18" width="39" customWidth="1"/>
    <col min="19" max="19" width="38.453125" customWidth="1"/>
    <col min="20" max="20" width="24" customWidth="1"/>
    <col min="21" max="21" width="2.54296875" hidden="1" customWidth="1"/>
    <col min="22" max="22" width="17.81640625" bestFit="1" customWidth="1"/>
    <col min="23" max="23" width="2.54296875" hidden="1" customWidth="1"/>
    <col min="24" max="24" width="22.54296875" customWidth="1"/>
    <col min="25" max="25" width="13.54296875" hidden="1" customWidth="1"/>
    <col min="26" max="26" width="7.54296875" customWidth="1"/>
    <col min="27" max="27" width="14.1796875" bestFit="1" customWidth="1"/>
    <col min="28" max="28" width="27.54296875" customWidth="1"/>
    <col min="29" max="29" width="62.1796875" customWidth="1"/>
    <col min="30" max="30" width="40" customWidth="1"/>
    <col min="31" max="32" width="14.453125" customWidth="1"/>
    <col min="33" max="33" width="16.81640625" customWidth="1"/>
  </cols>
  <sheetData>
    <row r="1" spans="1:33" s="264" customFormat="1" ht="25.5">
      <c r="A1" s="962"/>
      <c r="B1" s="262"/>
      <c r="C1" s="262"/>
      <c r="D1" s="262"/>
      <c r="E1" s="262"/>
      <c r="F1" s="262"/>
      <c r="G1" s="262"/>
      <c r="H1" s="262"/>
      <c r="I1" s="262"/>
      <c r="J1" s="262"/>
      <c r="K1" s="262"/>
      <c r="L1" s="263"/>
      <c r="M1" s="263"/>
      <c r="N1" s="263"/>
      <c r="O1" s="263"/>
      <c r="P1" s="263"/>
      <c r="Q1" s="263"/>
      <c r="R1" s="261"/>
      <c r="S1" s="261"/>
      <c r="T1" s="261"/>
      <c r="U1" s="261"/>
      <c r="V1" s="261"/>
      <c r="W1" s="261"/>
      <c r="X1" s="261"/>
      <c r="Y1" s="261"/>
      <c r="Z1" s="261"/>
      <c r="AA1" s="261"/>
      <c r="AB1" s="261"/>
      <c r="AC1" s="261"/>
      <c r="AD1" s="261"/>
      <c r="AE1" s="261"/>
      <c r="AF1" s="261"/>
      <c r="AG1" s="261"/>
    </row>
    <row r="2" spans="1:33" s="264" customFormat="1" ht="25.5">
      <c r="A2" s="962"/>
      <c r="B2" s="262"/>
      <c r="C2" s="262"/>
      <c r="D2" s="262"/>
      <c r="E2" s="262"/>
      <c r="F2" s="262"/>
      <c r="G2" s="262"/>
      <c r="H2" s="262"/>
      <c r="I2" s="262"/>
      <c r="J2" s="262"/>
      <c r="K2" s="262"/>
      <c r="L2" s="263"/>
      <c r="M2" s="263"/>
      <c r="N2" s="263"/>
      <c r="O2" s="263"/>
      <c r="P2" s="263"/>
      <c r="Q2" s="263"/>
      <c r="R2" s="261"/>
      <c r="S2" s="261"/>
      <c r="T2" s="261"/>
      <c r="U2" s="261"/>
      <c r="V2" s="261"/>
      <c r="W2" s="261"/>
      <c r="X2" s="261"/>
      <c r="Y2" s="261"/>
      <c r="Z2" s="261"/>
      <c r="AA2" s="261"/>
      <c r="AB2" s="261"/>
      <c r="AC2" s="261"/>
      <c r="AD2" s="261"/>
      <c r="AE2" s="261"/>
      <c r="AF2" s="261"/>
      <c r="AG2" s="261"/>
    </row>
    <row r="3" spans="1:33" s="264" customFormat="1" ht="16" thickBot="1">
      <c r="A3" s="963"/>
      <c r="B3" s="265"/>
      <c r="C3" s="265"/>
      <c r="D3" s="265"/>
      <c r="E3" s="265"/>
      <c r="F3" s="265"/>
      <c r="G3" s="265"/>
      <c r="H3" s="265"/>
      <c r="I3" s="265"/>
      <c r="J3" s="265"/>
      <c r="K3" s="265"/>
      <c r="L3" s="263"/>
      <c r="M3" s="263"/>
      <c r="N3" s="263"/>
      <c r="O3" s="263"/>
      <c r="P3" s="263"/>
      <c r="Q3" s="263"/>
      <c r="R3" s="261"/>
      <c r="S3" s="261"/>
      <c r="T3" s="261"/>
      <c r="U3" s="261"/>
      <c r="V3" s="261"/>
      <c r="W3" s="261"/>
      <c r="X3" s="261"/>
      <c r="Y3" s="261"/>
      <c r="Z3" s="261"/>
      <c r="AA3" s="261"/>
      <c r="AB3" s="261"/>
      <c r="AC3" s="261"/>
      <c r="AD3" s="261"/>
      <c r="AE3" s="261"/>
      <c r="AF3" s="261"/>
      <c r="AG3" s="261"/>
    </row>
    <row r="4" spans="1:33">
      <c r="A4" s="266"/>
      <c r="B4" s="267"/>
      <c r="C4" s="267"/>
      <c r="D4" s="267"/>
      <c r="E4" s="267"/>
      <c r="F4" s="267"/>
      <c r="G4" s="267"/>
      <c r="H4" s="267"/>
      <c r="I4" s="958"/>
      <c r="J4" s="959"/>
      <c r="K4" s="959"/>
      <c r="L4" s="959"/>
      <c r="M4" s="959"/>
      <c r="N4" s="959"/>
      <c r="O4" s="959"/>
      <c r="P4" s="959"/>
      <c r="Q4" s="959"/>
      <c r="R4" s="959"/>
      <c r="S4" s="959"/>
      <c r="T4" s="959"/>
      <c r="U4" s="959"/>
      <c r="V4" s="959"/>
      <c r="W4" s="959"/>
      <c r="X4" s="959"/>
      <c r="Y4" s="959"/>
      <c r="Z4" s="959"/>
      <c r="AA4" s="959"/>
      <c r="AB4" s="959"/>
      <c r="AC4" s="959"/>
      <c r="AD4" s="959"/>
      <c r="AE4" s="964"/>
      <c r="AF4" s="964"/>
      <c r="AG4" s="964"/>
    </row>
    <row r="5" spans="1:33" ht="15" thickBot="1">
      <c r="A5" s="268"/>
      <c r="I5" s="960"/>
      <c r="J5" s="961"/>
      <c r="K5" s="961"/>
      <c r="L5" s="961"/>
      <c r="M5" s="961"/>
      <c r="N5" s="961"/>
      <c r="O5" s="961"/>
      <c r="P5" s="961"/>
      <c r="Q5" s="961"/>
      <c r="R5" s="961"/>
      <c r="S5" s="961"/>
      <c r="T5" s="961"/>
      <c r="U5" s="961"/>
      <c r="V5" s="961"/>
      <c r="W5" s="961"/>
      <c r="X5" s="961"/>
      <c r="Y5" s="961"/>
      <c r="Z5" s="961"/>
      <c r="AA5" s="961"/>
      <c r="AB5" s="961"/>
      <c r="AC5" s="961"/>
      <c r="AD5" s="961"/>
      <c r="AE5" s="965"/>
      <c r="AF5" s="965"/>
      <c r="AG5" s="965"/>
    </row>
    <row r="6" spans="1:33" ht="20">
      <c r="A6" s="966" t="s">
        <v>1001</v>
      </c>
      <c r="B6" s="967"/>
      <c r="C6" s="967"/>
      <c r="D6" s="967"/>
      <c r="E6" s="967"/>
      <c r="F6" s="967"/>
      <c r="G6" s="967"/>
      <c r="H6" s="967"/>
      <c r="I6" s="967" t="s">
        <v>1002</v>
      </c>
      <c r="J6" s="967"/>
      <c r="K6" s="967"/>
      <c r="L6" s="967"/>
      <c r="M6" s="967"/>
      <c r="N6" s="967"/>
      <c r="O6" s="967"/>
      <c r="P6" s="967"/>
      <c r="Q6" s="967"/>
      <c r="R6" s="967"/>
      <c r="S6" s="967"/>
      <c r="T6" s="968" t="s">
        <v>317</v>
      </c>
      <c r="U6" s="968"/>
      <c r="V6" s="968"/>
      <c r="W6" s="968"/>
      <c r="X6" s="968"/>
      <c r="Y6" s="968"/>
      <c r="Z6" s="968"/>
      <c r="AA6" s="967" t="s">
        <v>1003</v>
      </c>
      <c r="AB6" s="967"/>
      <c r="AC6" s="967"/>
      <c r="AD6" s="967"/>
      <c r="AE6" s="967"/>
      <c r="AF6" s="967"/>
      <c r="AG6" s="969"/>
    </row>
    <row r="7" spans="1:33" ht="23">
      <c r="A7" s="970" t="s">
        <v>1004</v>
      </c>
      <c r="B7" s="951" t="s">
        <v>24</v>
      </c>
      <c r="C7" s="951" t="s">
        <v>1005</v>
      </c>
      <c r="D7" s="951" t="s">
        <v>1006</v>
      </c>
      <c r="E7" s="951" t="s">
        <v>1007</v>
      </c>
      <c r="F7" s="951" t="s">
        <v>934</v>
      </c>
      <c r="G7" s="951"/>
      <c r="H7" s="951" t="s">
        <v>1008</v>
      </c>
      <c r="I7" s="951" t="s">
        <v>1009</v>
      </c>
      <c r="J7" s="951" t="s">
        <v>1010</v>
      </c>
      <c r="K7" s="951" t="s">
        <v>1011</v>
      </c>
      <c r="L7" s="951" t="s">
        <v>1012</v>
      </c>
      <c r="M7" s="951" t="s">
        <v>1013</v>
      </c>
      <c r="N7" s="951" t="s">
        <v>1014</v>
      </c>
      <c r="O7" s="951" t="s">
        <v>1015</v>
      </c>
      <c r="P7" s="951" t="s">
        <v>1016</v>
      </c>
      <c r="Q7" s="951" t="s">
        <v>1017</v>
      </c>
      <c r="R7" s="951" t="s">
        <v>1018</v>
      </c>
      <c r="S7" s="951"/>
      <c r="T7" s="951"/>
      <c r="U7" s="951"/>
      <c r="V7" s="951"/>
      <c r="W7" s="951"/>
      <c r="X7" s="951"/>
      <c r="Y7" s="951"/>
      <c r="Z7" s="951"/>
      <c r="AA7" s="956" t="s">
        <v>1019</v>
      </c>
      <c r="AB7" s="956" t="s">
        <v>1020</v>
      </c>
      <c r="AC7" s="269" t="s">
        <v>1021</v>
      </c>
      <c r="AD7" s="269" t="s">
        <v>1022</v>
      </c>
      <c r="AE7" s="951" t="s">
        <v>1023</v>
      </c>
      <c r="AF7" s="951" t="s">
        <v>1024</v>
      </c>
      <c r="AG7" s="953" t="s">
        <v>1025</v>
      </c>
    </row>
    <row r="8" spans="1:33">
      <c r="A8" s="970"/>
      <c r="B8" s="951"/>
      <c r="C8" s="951"/>
      <c r="D8" s="951"/>
      <c r="E8" s="951"/>
      <c r="F8" s="951" t="s">
        <v>1026</v>
      </c>
      <c r="G8" s="951" t="s">
        <v>1027</v>
      </c>
      <c r="H8" s="951"/>
      <c r="I8" s="951"/>
      <c r="J8" s="951"/>
      <c r="K8" s="951"/>
      <c r="L8" s="951"/>
      <c r="M8" s="951"/>
      <c r="N8" s="951"/>
      <c r="O8" s="951"/>
      <c r="P8" s="951"/>
      <c r="Q8" s="951"/>
      <c r="R8" s="951" t="s">
        <v>1028</v>
      </c>
      <c r="S8" s="951" t="s">
        <v>1029</v>
      </c>
      <c r="T8" s="955" t="s">
        <v>1030</v>
      </c>
      <c r="U8" s="955"/>
      <c r="V8" s="955"/>
      <c r="W8" s="955"/>
      <c r="X8" s="955"/>
      <c r="Y8" s="269"/>
      <c r="Z8" s="951" t="s">
        <v>180</v>
      </c>
      <c r="AA8" s="956"/>
      <c r="AB8" s="956"/>
      <c r="AC8" s="951" t="s">
        <v>1031</v>
      </c>
      <c r="AD8" s="951" t="s">
        <v>1032</v>
      </c>
      <c r="AE8" s="951"/>
      <c r="AF8" s="951"/>
      <c r="AG8" s="953"/>
    </row>
    <row r="9" spans="1:33" ht="23.15" customHeight="1" thickBot="1">
      <c r="A9" s="971"/>
      <c r="B9" s="952"/>
      <c r="C9" s="952"/>
      <c r="D9" s="952"/>
      <c r="E9" s="952"/>
      <c r="F9" s="952"/>
      <c r="G9" s="952"/>
      <c r="H9" s="952"/>
      <c r="I9" s="952"/>
      <c r="J9" s="952"/>
      <c r="K9" s="952"/>
      <c r="L9" s="952"/>
      <c r="M9" s="952"/>
      <c r="N9" s="952"/>
      <c r="O9" s="270"/>
      <c r="P9" s="270"/>
      <c r="Q9" s="270"/>
      <c r="R9" s="952"/>
      <c r="S9" s="952"/>
      <c r="T9" s="270" t="s">
        <v>1033</v>
      </c>
      <c r="U9" s="270"/>
      <c r="V9" s="270" t="s">
        <v>1034</v>
      </c>
      <c r="W9" s="270"/>
      <c r="X9" s="270" t="s">
        <v>1035</v>
      </c>
      <c r="Y9" s="271"/>
      <c r="Z9" s="952"/>
      <c r="AA9" s="957"/>
      <c r="AB9" s="957"/>
      <c r="AC9" s="952"/>
      <c r="AD9" s="952"/>
      <c r="AE9" s="952"/>
      <c r="AF9" s="952"/>
      <c r="AG9" s="954"/>
    </row>
    <row r="10" spans="1:33" s="3" customFormat="1">
      <c r="A10" s="272"/>
      <c r="B10" s="272"/>
      <c r="C10" s="272"/>
      <c r="D10" s="272"/>
      <c r="E10" s="272"/>
      <c r="F10" s="272"/>
      <c r="G10" s="272"/>
      <c r="H10" s="272"/>
      <c r="I10" s="273"/>
      <c r="J10" s="274"/>
      <c r="K10" s="273"/>
      <c r="L10" s="273"/>
      <c r="M10" s="272"/>
      <c r="N10" s="272"/>
      <c r="O10" s="272"/>
      <c r="P10" s="272"/>
      <c r="Q10" s="272"/>
      <c r="R10" s="272"/>
      <c r="S10" s="275"/>
      <c r="T10" s="272"/>
      <c r="U10" s="272"/>
      <c r="V10" s="272"/>
      <c r="W10" s="272"/>
      <c r="X10" s="272"/>
      <c r="Y10" s="272"/>
      <c r="Z10" s="272"/>
      <c r="AA10" s="272"/>
      <c r="AB10" s="272"/>
      <c r="AC10" s="272"/>
      <c r="AD10" s="272"/>
      <c r="AE10" s="272"/>
      <c r="AF10" s="273"/>
      <c r="AG10" s="272"/>
    </row>
    <row r="11" spans="1:33" s="3" customFormat="1">
      <c r="A11" s="276"/>
      <c r="B11" s="276"/>
      <c r="C11" s="276"/>
      <c r="D11" s="276"/>
      <c r="E11" s="276"/>
      <c r="F11" s="276"/>
      <c r="G11" s="276"/>
      <c r="H11" s="276"/>
      <c r="I11" s="274"/>
      <c r="J11" s="274"/>
      <c r="K11" s="274"/>
      <c r="L11" s="274"/>
      <c r="M11" s="276"/>
      <c r="N11" s="276"/>
      <c r="O11" s="276"/>
      <c r="P11" s="276"/>
      <c r="Q11" s="276"/>
      <c r="R11" s="276"/>
      <c r="S11" s="276"/>
      <c r="T11" s="276"/>
      <c r="U11" s="276"/>
      <c r="V11" s="272"/>
      <c r="W11" s="276"/>
      <c r="X11" s="276"/>
      <c r="Y11" s="276"/>
      <c r="Z11" s="276"/>
      <c r="AA11" s="272"/>
      <c r="AB11" s="272"/>
      <c r="AC11" s="276"/>
      <c r="AD11" s="276"/>
      <c r="AE11" s="276"/>
      <c r="AF11" s="273"/>
      <c r="AG11" s="272"/>
    </row>
    <row r="12" spans="1:33" s="3" customFormat="1">
      <c r="A12" s="276"/>
      <c r="B12" s="276"/>
      <c r="C12" s="276"/>
      <c r="D12" s="276"/>
      <c r="E12" s="276"/>
      <c r="F12" s="276"/>
      <c r="G12" s="276"/>
      <c r="H12" s="276"/>
      <c r="I12" s="274"/>
      <c r="J12" s="274"/>
      <c r="K12" s="274"/>
      <c r="L12" s="274"/>
      <c r="M12" s="276"/>
      <c r="N12" s="276"/>
      <c r="O12" s="276"/>
      <c r="P12" s="276"/>
      <c r="Q12" s="276"/>
      <c r="R12" s="276"/>
      <c r="S12" s="276"/>
      <c r="T12" s="276"/>
      <c r="U12" s="276"/>
      <c r="V12" s="272"/>
      <c r="W12" s="276"/>
      <c r="X12" s="276"/>
      <c r="Y12" s="276"/>
      <c r="Z12" s="276"/>
      <c r="AA12" s="272"/>
      <c r="AB12" s="272"/>
      <c r="AC12" s="276"/>
      <c r="AD12" s="276"/>
      <c r="AE12" s="276"/>
      <c r="AF12" s="273"/>
      <c r="AG12" s="272"/>
    </row>
    <row r="13" spans="1:33" s="3" customFormat="1">
      <c r="A13" s="276"/>
      <c r="B13" s="276"/>
      <c r="C13" s="276"/>
      <c r="D13" s="276"/>
      <c r="E13" s="276"/>
      <c r="F13" s="276"/>
      <c r="G13" s="276"/>
      <c r="H13" s="276"/>
      <c r="I13" s="274"/>
      <c r="J13" s="274"/>
      <c r="K13" s="274"/>
      <c r="L13" s="274"/>
      <c r="M13" s="276"/>
      <c r="N13" s="276"/>
      <c r="O13" s="276"/>
      <c r="P13" s="276"/>
      <c r="Q13" s="276"/>
      <c r="R13" s="276"/>
      <c r="S13" s="276"/>
      <c r="T13" s="276"/>
      <c r="U13" s="276"/>
      <c r="V13" s="272"/>
      <c r="W13" s="276"/>
      <c r="X13" s="276"/>
      <c r="Y13" s="276"/>
      <c r="Z13" s="276"/>
      <c r="AA13" s="272"/>
      <c r="AB13" s="272"/>
      <c r="AC13" s="276"/>
      <c r="AD13" s="276"/>
      <c r="AE13" s="276"/>
      <c r="AF13" s="273"/>
      <c r="AG13" s="272"/>
    </row>
    <row r="14" spans="1:33" s="3" customFormat="1">
      <c r="A14" s="276"/>
      <c r="B14" s="276"/>
      <c r="C14" s="276"/>
      <c r="D14" s="276"/>
      <c r="E14" s="276"/>
      <c r="F14" s="276"/>
      <c r="G14" s="276"/>
      <c r="H14" s="276"/>
      <c r="I14" s="274"/>
      <c r="J14" s="274"/>
      <c r="K14" s="274"/>
      <c r="L14" s="274"/>
      <c r="M14" s="276"/>
      <c r="N14" s="276"/>
      <c r="O14" s="276"/>
      <c r="P14" s="276"/>
      <c r="Q14" s="276"/>
      <c r="R14" s="276"/>
      <c r="S14" s="276"/>
      <c r="T14" s="276"/>
      <c r="U14" s="276"/>
      <c r="V14" s="272"/>
      <c r="W14" s="276"/>
      <c r="X14" s="276"/>
      <c r="Y14" s="276"/>
      <c r="Z14" s="276"/>
      <c r="AA14" s="272"/>
      <c r="AB14" s="276"/>
      <c r="AC14" s="276"/>
      <c r="AD14" s="276"/>
      <c r="AE14" s="276"/>
      <c r="AF14" s="273"/>
      <c r="AG14" s="276"/>
    </row>
    <row r="15" spans="1:33" s="3" customFormat="1">
      <c r="A15" s="276"/>
      <c r="B15" s="276"/>
      <c r="C15" s="276"/>
      <c r="D15" s="276"/>
      <c r="E15" s="276"/>
      <c r="F15" s="276"/>
      <c r="G15" s="276"/>
      <c r="H15" s="276"/>
      <c r="I15" s="274"/>
      <c r="J15" s="274"/>
      <c r="K15" s="274"/>
      <c r="L15" s="274"/>
      <c r="M15" s="276"/>
      <c r="N15" s="276"/>
      <c r="O15" s="276"/>
      <c r="P15" s="276"/>
      <c r="Q15" s="276"/>
      <c r="R15" s="276"/>
      <c r="S15" s="276"/>
      <c r="T15" s="276"/>
      <c r="U15" s="276"/>
      <c r="V15" s="272"/>
      <c r="W15" s="276"/>
      <c r="X15" s="276"/>
      <c r="Y15" s="276"/>
      <c r="Z15" s="276"/>
      <c r="AA15" s="272"/>
      <c r="AB15" s="272"/>
      <c r="AC15" s="276"/>
      <c r="AD15" s="276"/>
      <c r="AE15" s="276"/>
      <c r="AF15" s="273"/>
      <c r="AG15" s="272"/>
    </row>
    <row r="16" spans="1:33" s="3" customFormat="1">
      <c r="A16" s="276"/>
      <c r="B16" s="276"/>
      <c r="C16" s="276"/>
      <c r="D16" s="276"/>
      <c r="E16" s="276"/>
      <c r="F16" s="276"/>
      <c r="G16" s="276"/>
      <c r="H16" s="276"/>
      <c r="I16" s="274"/>
      <c r="J16" s="274"/>
      <c r="K16" s="274"/>
      <c r="L16" s="274"/>
      <c r="M16" s="276"/>
      <c r="N16" s="276"/>
      <c r="O16" s="276"/>
      <c r="P16" s="276"/>
      <c r="Q16" s="276"/>
      <c r="R16" s="276"/>
      <c r="S16" s="276"/>
      <c r="T16" s="276"/>
      <c r="U16" s="276"/>
      <c r="V16" s="272"/>
      <c r="W16" s="276"/>
      <c r="X16" s="276"/>
      <c r="Y16" s="276"/>
      <c r="Z16" s="276"/>
      <c r="AA16" s="272"/>
      <c r="AB16" s="272"/>
      <c r="AC16" s="276"/>
      <c r="AD16" s="276"/>
      <c r="AE16" s="276"/>
      <c r="AF16" s="273"/>
      <c r="AG16" s="272"/>
    </row>
    <row r="17" spans="1:33" s="3" customFormat="1">
      <c r="A17" s="276"/>
      <c r="B17" s="276"/>
      <c r="C17" s="276"/>
      <c r="D17" s="276"/>
      <c r="E17" s="276"/>
      <c r="F17" s="276"/>
      <c r="G17" s="276"/>
      <c r="H17" s="276"/>
      <c r="I17" s="274"/>
      <c r="J17" s="274"/>
      <c r="K17" s="274"/>
      <c r="L17" s="274"/>
      <c r="M17" s="276"/>
      <c r="N17" s="276"/>
      <c r="O17" s="276"/>
      <c r="P17" s="276"/>
      <c r="Q17" s="276"/>
      <c r="R17" s="276"/>
      <c r="S17" s="276"/>
      <c r="T17" s="276"/>
      <c r="U17" s="276"/>
      <c r="V17" s="272"/>
      <c r="W17" s="276"/>
      <c r="X17" s="276"/>
      <c r="Y17" s="276"/>
      <c r="Z17" s="276"/>
      <c r="AA17" s="272"/>
      <c r="AB17" s="272"/>
      <c r="AC17" s="276"/>
      <c r="AD17" s="276"/>
      <c r="AE17" s="276"/>
      <c r="AF17" s="273"/>
      <c r="AG17" s="272"/>
    </row>
    <row r="18" spans="1:33" s="3" customFormat="1">
      <c r="A18" s="276"/>
      <c r="B18" s="276"/>
      <c r="C18" s="276"/>
      <c r="D18" s="276"/>
      <c r="E18" s="276"/>
      <c r="F18" s="276"/>
      <c r="G18" s="276"/>
      <c r="H18" s="276"/>
      <c r="I18" s="274"/>
      <c r="J18" s="274"/>
      <c r="K18" s="274"/>
      <c r="L18" s="274"/>
      <c r="M18" s="276"/>
      <c r="N18" s="276"/>
      <c r="O18" s="276"/>
      <c r="P18" s="276"/>
      <c r="Q18" s="276"/>
      <c r="R18" s="276"/>
      <c r="S18" s="276"/>
      <c r="T18" s="276"/>
      <c r="U18" s="276"/>
      <c r="V18" s="272"/>
      <c r="W18" s="276"/>
      <c r="X18" s="276"/>
      <c r="Y18" s="276"/>
      <c r="Z18" s="276"/>
      <c r="AA18" s="272"/>
      <c r="AB18" s="272"/>
      <c r="AC18" s="276"/>
      <c r="AD18" s="276"/>
      <c r="AE18" s="276"/>
      <c r="AF18" s="273"/>
      <c r="AG18" s="272"/>
    </row>
    <row r="19" spans="1:33" s="3" customFormat="1">
      <c r="A19" s="276"/>
      <c r="B19" s="276"/>
      <c r="C19" s="276"/>
      <c r="D19" s="276"/>
      <c r="E19" s="276"/>
      <c r="F19" s="276"/>
      <c r="G19" s="276"/>
      <c r="H19" s="276"/>
      <c r="I19" s="274"/>
      <c r="J19" s="274"/>
      <c r="K19" s="274"/>
      <c r="L19" s="274"/>
      <c r="M19" s="276"/>
      <c r="N19" s="276"/>
      <c r="O19" s="276"/>
      <c r="P19" s="276"/>
      <c r="Q19" s="276"/>
      <c r="R19" s="276"/>
      <c r="S19" s="276"/>
      <c r="T19" s="276"/>
      <c r="U19" s="276"/>
      <c r="V19" s="272"/>
      <c r="W19" s="276"/>
      <c r="X19" s="276"/>
      <c r="Y19" s="276"/>
      <c r="Z19" s="276"/>
      <c r="AA19" s="272"/>
      <c r="AB19" s="272"/>
      <c r="AC19" s="276"/>
      <c r="AD19" s="276"/>
      <c r="AE19" s="276"/>
      <c r="AF19" s="273"/>
      <c r="AG19" s="272"/>
    </row>
    <row r="20" spans="1:33" s="3" customFormat="1">
      <c r="A20" s="276"/>
      <c r="B20" s="276"/>
      <c r="C20" s="276"/>
      <c r="D20" s="276"/>
      <c r="E20" s="276"/>
      <c r="F20" s="276"/>
      <c r="G20" s="276"/>
      <c r="H20" s="276"/>
      <c r="I20" s="274"/>
      <c r="J20" s="274"/>
      <c r="K20" s="274"/>
      <c r="L20" s="274"/>
      <c r="M20" s="276"/>
      <c r="N20" s="276"/>
      <c r="O20" s="276"/>
      <c r="P20" s="276"/>
      <c r="Q20" s="276"/>
      <c r="R20" s="276"/>
      <c r="S20" s="276"/>
      <c r="T20" s="276"/>
      <c r="U20" s="276"/>
      <c r="V20" s="272"/>
      <c r="W20" s="276"/>
      <c r="X20" s="276"/>
      <c r="Y20" s="276"/>
      <c r="Z20" s="276"/>
      <c r="AA20" s="272"/>
      <c r="AB20" s="272"/>
      <c r="AC20" s="276"/>
      <c r="AD20" s="276"/>
      <c r="AE20" s="276"/>
      <c r="AF20" s="273"/>
      <c r="AG20" s="272"/>
    </row>
    <row r="21" spans="1:33" s="3" customFormat="1">
      <c r="A21" s="276"/>
      <c r="B21" s="276"/>
      <c r="C21" s="276"/>
      <c r="D21" s="276"/>
      <c r="E21" s="276"/>
      <c r="F21" s="276"/>
      <c r="G21" s="276"/>
      <c r="H21" s="276"/>
      <c r="I21" s="274"/>
      <c r="J21" s="274"/>
      <c r="K21" s="274"/>
      <c r="L21" s="274"/>
      <c r="M21" s="276"/>
      <c r="N21" s="276"/>
      <c r="O21" s="276"/>
      <c r="P21" s="276"/>
      <c r="Q21" s="276"/>
      <c r="R21" s="276"/>
      <c r="S21" s="276"/>
      <c r="T21" s="276"/>
      <c r="U21" s="276"/>
      <c r="V21" s="272"/>
      <c r="W21" s="276"/>
      <c r="X21" s="276"/>
      <c r="Y21" s="276"/>
      <c r="Z21" s="276"/>
      <c r="AA21" s="272"/>
      <c r="AB21" s="272"/>
      <c r="AC21" s="276"/>
      <c r="AD21" s="276"/>
      <c r="AE21" s="276"/>
      <c r="AF21" s="273"/>
      <c r="AG21" s="272"/>
    </row>
    <row r="22" spans="1:33" s="3" customFormat="1">
      <c r="A22" s="276"/>
      <c r="B22" s="276"/>
      <c r="C22" s="276"/>
      <c r="D22" s="276"/>
      <c r="E22" s="276"/>
      <c r="F22" s="276"/>
      <c r="G22" s="276"/>
      <c r="H22" s="276"/>
      <c r="I22" s="274"/>
      <c r="J22" s="274"/>
      <c r="K22" s="274"/>
      <c r="L22" s="274"/>
      <c r="M22" s="276"/>
      <c r="N22" s="276"/>
      <c r="O22" s="276"/>
      <c r="P22" s="276"/>
      <c r="Q22" s="276"/>
      <c r="R22" s="276"/>
      <c r="S22" s="276"/>
      <c r="T22" s="276"/>
      <c r="U22" s="276"/>
      <c r="V22" s="272"/>
      <c r="W22" s="276"/>
      <c r="X22" s="276"/>
      <c r="Y22" s="276"/>
      <c r="Z22" s="276"/>
      <c r="AA22" s="272"/>
      <c r="AB22" s="272"/>
      <c r="AC22" s="276"/>
      <c r="AD22" s="276"/>
      <c r="AE22" s="276"/>
      <c r="AF22" s="273"/>
      <c r="AG22" s="272"/>
    </row>
    <row r="23" spans="1:33" s="3" customFormat="1">
      <c r="A23" s="276"/>
      <c r="B23" s="276"/>
      <c r="C23" s="276"/>
      <c r="D23" s="276"/>
      <c r="E23" s="276"/>
      <c r="F23" s="276"/>
      <c r="G23" s="276"/>
      <c r="H23" s="276"/>
      <c r="I23" s="274"/>
      <c r="J23" s="274"/>
      <c r="K23" s="274"/>
      <c r="L23" s="274"/>
      <c r="M23" s="276"/>
      <c r="N23" s="276"/>
      <c r="O23" s="276"/>
      <c r="P23" s="276"/>
      <c r="Q23" s="276"/>
      <c r="R23" s="276"/>
      <c r="S23" s="276"/>
      <c r="T23" s="276"/>
      <c r="U23" s="276"/>
      <c r="V23" s="272"/>
      <c r="W23" s="276"/>
      <c r="X23" s="276"/>
      <c r="Y23" s="276"/>
      <c r="Z23" s="276"/>
      <c r="AA23" s="272"/>
      <c r="AB23" s="272"/>
      <c r="AC23" s="276"/>
      <c r="AD23" s="276"/>
      <c r="AE23" s="276"/>
      <c r="AF23" s="273"/>
      <c r="AG23" s="272"/>
    </row>
    <row r="24" spans="1:33" s="3" customFormat="1">
      <c r="A24" s="276"/>
      <c r="B24" s="276"/>
      <c r="C24" s="276"/>
      <c r="D24" s="276"/>
      <c r="E24" s="276"/>
      <c r="F24" s="276"/>
      <c r="G24" s="277"/>
      <c r="H24" s="276"/>
      <c r="I24" s="274"/>
      <c r="J24" s="274"/>
      <c r="K24" s="274"/>
      <c r="L24" s="274"/>
      <c r="M24" s="276"/>
      <c r="N24" s="276"/>
      <c r="O24" s="276"/>
      <c r="P24" s="276"/>
      <c r="Q24" s="276"/>
      <c r="R24" s="276"/>
      <c r="S24" s="276"/>
      <c r="T24" s="276"/>
      <c r="U24" s="276"/>
      <c r="V24" s="272"/>
      <c r="W24" s="276"/>
      <c r="X24" s="276"/>
      <c r="Y24" s="276"/>
      <c r="Z24" s="276"/>
      <c r="AA24" s="272"/>
      <c r="AB24" s="272"/>
      <c r="AC24" s="276"/>
      <c r="AD24" s="276"/>
      <c r="AE24" s="276"/>
      <c r="AF24" s="273"/>
      <c r="AG24" s="272"/>
    </row>
    <row r="25" spans="1:33" s="3" customFormat="1">
      <c r="A25" s="276"/>
      <c r="B25" s="276"/>
      <c r="C25" s="276"/>
      <c r="D25" s="276"/>
      <c r="E25" s="276"/>
      <c r="F25" s="276"/>
      <c r="G25" s="277"/>
      <c r="H25" s="276"/>
      <c r="I25" s="274"/>
      <c r="J25" s="274"/>
      <c r="K25" s="274"/>
      <c r="L25" s="274"/>
      <c r="M25" s="276"/>
      <c r="N25" s="276"/>
      <c r="O25" s="276"/>
      <c r="P25" s="276"/>
      <c r="Q25" s="276"/>
      <c r="R25" s="276"/>
      <c r="S25" s="276"/>
      <c r="T25" s="276"/>
      <c r="U25" s="276"/>
      <c r="V25" s="272"/>
      <c r="W25" s="276"/>
      <c r="X25" s="276"/>
      <c r="Y25" s="276"/>
      <c r="Z25" s="276"/>
      <c r="AA25" s="272"/>
      <c r="AB25" s="272"/>
      <c r="AC25" s="276"/>
      <c r="AD25" s="276"/>
      <c r="AE25" s="276"/>
      <c r="AF25" s="273"/>
      <c r="AG25" s="272"/>
    </row>
    <row r="26" spans="1:33" s="3" customFormat="1">
      <c r="A26" s="276"/>
      <c r="B26" s="276"/>
      <c r="C26" s="276"/>
      <c r="D26" s="276"/>
      <c r="E26" s="276"/>
      <c r="F26" s="276"/>
      <c r="G26" s="277"/>
      <c r="H26" s="276"/>
      <c r="I26" s="274"/>
      <c r="J26" s="274"/>
      <c r="K26" s="274"/>
      <c r="L26" s="274"/>
      <c r="M26" s="276"/>
      <c r="N26" s="276"/>
      <c r="O26" s="276"/>
      <c r="P26" s="276"/>
      <c r="Q26" s="276"/>
      <c r="R26" s="276"/>
      <c r="S26" s="276"/>
      <c r="T26" s="276"/>
      <c r="U26" s="276"/>
      <c r="V26" s="272"/>
      <c r="W26" s="276"/>
      <c r="X26" s="276"/>
      <c r="Y26" s="276"/>
      <c r="Z26" s="276"/>
      <c r="AA26" s="272"/>
      <c r="AB26" s="272"/>
      <c r="AC26" s="276"/>
      <c r="AD26" s="276"/>
      <c r="AE26" s="276"/>
      <c r="AF26" s="273"/>
      <c r="AG26" s="272"/>
    </row>
    <row r="27" spans="1:33" s="3" customFormat="1">
      <c r="A27" s="276"/>
      <c r="B27" s="276"/>
      <c r="C27" s="276"/>
      <c r="D27" s="276"/>
      <c r="E27" s="276"/>
      <c r="F27" s="276"/>
      <c r="G27" s="276"/>
      <c r="H27" s="276"/>
      <c r="I27" s="274"/>
      <c r="J27" s="274"/>
      <c r="K27" s="274"/>
      <c r="L27" s="274"/>
      <c r="M27" s="276"/>
      <c r="N27" s="276"/>
      <c r="O27" s="276"/>
      <c r="P27" s="276"/>
      <c r="Q27" s="276"/>
      <c r="R27" s="276"/>
      <c r="S27" s="276"/>
      <c r="T27" s="276"/>
      <c r="U27" s="276"/>
      <c r="V27" s="272"/>
      <c r="W27" s="276"/>
      <c r="X27" s="276"/>
      <c r="Y27" s="276"/>
      <c r="Z27" s="276"/>
      <c r="AA27" s="272"/>
      <c r="AB27" s="272"/>
      <c r="AC27" s="276"/>
      <c r="AD27" s="276"/>
      <c r="AE27" s="276"/>
      <c r="AF27" s="273"/>
      <c r="AG27" s="272"/>
    </row>
    <row r="28" spans="1:33" s="3" customFormat="1">
      <c r="A28" s="276"/>
      <c r="B28" s="276"/>
      <c r="C28" s="276"/>
      <c r="D28" s="276"/>
      <c r="E28" s="276"/>
      <c r="F28" s="276"/>
      <c r="G28" s="276"/>
      <c r="H28" s="276"/>
      <c r="I28" s="274"/>
      <c r="J28" s="274"/>
      <c r="K28" s="274"/>
      <c r="L28" s="274"/>
      <c r="M28" s="276"/>
      <c r="N28" s="276"/>
      <c r="O28" s="276"/>
      <c r="P28" s="276"/>
      <c r="Q28" s="276"/>
      <c r="R28" s="276"/>
      <c r="S28" s="276"/>
      <c r="T28" s="276"/>
      <c r="U28" s="276"/>
      <c r="V28" s="272"/>
      <c r="W28" s="276"/>
      <c r="X28" s="276"/>
      <c r="Y28" s="276"/>
      <c r="Z28" s="276"/>
      <c r="AA28" s="272"/>
      <c r="AB28" s="272"/>
      <c r="AC28" s="276"/>
      <c r="AD28" s="276"/>
      <c r="AE28" s="276"/>
      <c r="AF28" s="273"/>
      <c r="AG28" s="272"/>
    </row>
    <row r="29" spans="1:33" s="3" customFormat="1">
      <c r="A29" s="276"/>
      <c r="B29" s="276"/>
      <c r="C29" s="276"/>
      <c r="D29" s="276"/>
      <c r="E29" s="276"/>
      <c r="F29" s="276"/>
      <c r="G29" s="277"/>
      <c r="H29" s="276"/>
      <c r="I29" s="274"/>
      <c r="J29" s="274"/>
      <c r="K29" s="274"/>
      <c r="L29" s="274"/>
      <c r="M29" s="276"/>
      <c r="N29" s="276"/>
      <c r="O29" s="276"/>
      <c r="P29" s="276"/>
      <c r="Q29" s="276"/>
      <c r="R29" s="276"/>
      <c r="S29" s="276"/>
      <c r="T29" s="276"/>
      <c r="U29" s="276"/>
      <c r="V29" s="272"/>
      <c r="W29" s="276"/>
      <c r="X29" s="276"/>
      <c r="Y29" s="276"/>
      <c r="Z29" s="276"/>
      <c r="AA29" s="272"/>
      <c r="AB29" s="272"/>
      <c r="AC29" s="276"/>
      <c r="AD29" s="276"/>
      <c r="AE29" s="276"/>
      <c r="AF29" s="273"/>
      <c r="AG29" s="272"/>
    </row>
    <row r="30" spans="1:33" s="3" customFormat="1">
      <c r="A30" s="276"/>
      <c r="B30" s="276"/>
      <c r="C30" s="276"/>
      <c r="D30" s="276"/>
      <c r="E30" s="276"/>
      <c r="F30" s="276"/>
      <c r="G30" s="277"/>
      <c r="H30" s="276"/>
      <c r="I30" s="274"/>
      <c r="J30" s="274"/>
      <c r="K30" s="274"/>
      <c r="L30" s="274"/>
      <c r="M30" s="276"/>
      <c r="N30" s="276"/>
      <c r="O30" s="276"/>
      <c r="P30" s="276"/>
      <c r="Q30" s="276"/>
      <c r="R30" s="276"/>
      <c r="S30" s="276"/>
      <c r="T30" s="276"/>
      <c r="U30" s="276"/>
      <c r="V30" s="272"/>
      <c r="W30" s="276"/>
      <c r="X30" s="276"/>
      <c r="Y30" s="276"/>
      <c r="Z30" s="276"/>
      <c r="AA30" s="272"/>
      <c r="AB30" s="272"/>
      <c r="AC30" s="276"/>
      <c r="AD30" s="276"/>
      <c r="AE30" s="276"/>
      <c r="AF30" s="273"/>
      <c r="AG30" s="272"/>
    </row>
    <row r="31" spans="1:33" s="3" customFormat="1">
      <c r="A31" s="276"/>
      <c r="B31" s="276"/>
      <c r="C31" s="276"/>
      <c r="D31" s="276"/>
      <c r="E31" s="276"/>
      <c r="F31" s="276"/>
      <c r="G31" s="277"/>
      <c r="H31" s="276"/>
      <c r="I31" s="274"/>
      <c r="J31" s="274"/>
      <c r="K31" s="274"/>
      <c r="L31" s="274"/>
      <c r="M31" s="276"/>
      <c r="N31" s="276"/>
      <c r="O31" s="276"/>
      <c r="P31" s="276"/>
      <c r="Q31" s="276"/>
      <c r="R31" s="276"/>
      <c r="S31" s="276"/>
      <c r="T31" s="276"/>
      <c r="U31" s="276"/>
      <c r="V31" s="272"/>
      <c r="W31" s="276"/>
      <c r="X31" s="276"/>
      <c r="Y31" s="276"/>
      <c r="Z31" s="276"/>
      <c r="AA31" s="272"/>
      <c r="AB31" s="272"/>
      <c r="AC31" s="276"/>
      <c r="AD31" s="276"/>
      <c r="AE31" s="276"/>
      <c r="AF31" s="273"/>
      <c r="AG31" s="272"/>
    </row>
    <row r="32" spans="1:33" s="3" customFormat="1">
      <c r="A32" s="276"/>
      <c r="B32" s="276"/>
      <c r="C32" s="276"/>
      <c r="D32" s="276"/>
      <c r="E32" s="276"/>
      <c r="F32" s="276"/>
      <c r="G32" s="276"/>
      <c r="H32" s="276"/>
      <c r="I32" s="274"/>
      <c r="J32" s="274"/>
      <c r="K32" s="274"/>
      <c r="L32" s="274"/>
      <c r="M32" s="276"/>
      <c r="N32" s="276"/>
      <c r="O32" s="276"/>
      <c r="P32" s="276"/>
      <c r="Q32" s="276"/>
      <c r="R32" s="276"/>
      <c r="S32" s="276"/>
      <c r="T32" s="276"/>
      <c r="U32" s="276"/>
      <c r="V32" s="272"/>
      <c r="W32" s="276"/>
      <c r="X32" s="276"/>
      <c r="Y32" s="276"/>
      <c r="Z32" s="276"/>
      <c r="AA32" s="272"/>
      <c r="AB32" s="272"/>
      <c r="AC32" s="276"/>
      <c r="AD32" s="276"/>
      <c r="AE32" s="276"/>
      <c r="AF32" s="273"/>
      <c r="AG32" s="272"/>
    </row>
    <row r="33" spans="1:33" s="3" customFormat="1">
      <c r="A33" s="276"/>
      <c r="B33" s="276"/>
      <c r="C33" s="276"/>
      <c r="D33" s="276"/>
      <c r="E33" s="276"/>
      <c r="F33" s="276"/>
      <c r="G33" s="276"/>
      <c r="H33" s="276"/>
      <c r="I33" s="274"/>
      <c r="J33" s="274"/>
      <c r="K33" s="274"/>
      <c r="L33" s="274"/>
      <c r="M33" s="276"/>
      <c r="N33" s="276"/>
      <c r="O33" s="276"/>
      <c r="P33" s="276"/>
      <c r="Q33" s="276"/>
      <c r="R33" s="276"/>
      <c r="S33" s="276"/>
      <c r="T33" s="276"/>
      <c r="U33" s="276"/>
      <c r="V33" s="272"/>
      <c r="W33" s="276"/>
      <c r="X33" s="276"/>
      <c r="Y33" s="276"/>
      <c r="Z33" s="276"/>
      <c r="AA33" s="272"/>
      <c r="AB33" s="272"/>
      <c r="AC33" s="276"/>
      <c r="AD33" s="276"/>
      <c r="AE33" s="276"/>
      <c r="AF33" s="273"/>
      <c r="AG33" s="272"/>
    </row>
    <row r="34" spans="1:33" s="3" customFormat="1">
      <c r="A34" s="276"/>
      <c r="B34" s="276"/>
      <c r="C34" s="276"/>
      <c r="D34" s="276"/>
      <c r="E34" s="276"/>
      <c r="F34" s="276"/>
      <c r="G34" s="276"/>
      <c r="H34" s="276"/>
      <c r="I34" s="274"/>
      <c r="J34" s="274"/>
      <c r="K34" s="274"/>
      <c r="L34" s="274"/>
      <c r="M34" s="276"/>
      <c r="N34" s="276"/>
      <c r="O34" s="276"/>
      <c r="P34" s="276"/>
      <c r="Q34" s="276"/>
      <c r="R34" s="276"/>
      <c r="S34" s="276"/>
      <c r="T34" s="276"/>
      <c r="U34" s="276"/>
      <c r="V34" s="272"/>
      <c r="W34" s="276"/>
      <c r="X34" s="276"/>
      <c r="Y34" s="276"/>
      <c r="Z34" s="276"/>
      <c r="AA34" s="272"/>
      <c r="AB34" s="272"/>
      <c r="AC34" s="276"/>
      <c r="AD34" s="276"/>
      <c r="AE34" s="276"/>
      <c r="AF34" s="273"/>
      <c r="AG34" s="272"/>
    </row>
    <row r="35" spans="1:33" s="3" customFormat="1">
      <c r="A35" s="276"/>
      <c r="B35" s="276"/>
      <c r="C35" s="276"/>
      <c r="D35" s="276"/>
      <c r="E35" s="276"/>
      <c r="F35" s="276"/>
      <c r="G35" s="276"/>
      <c r="H35" s="276"/>
      <c r="I35" s="274"/>
      <c r="J35" s="274"/>
      <c r="K35" s="274"/>
      <c r="L35" s="274"/>
      <c r="M35" s="276"/>
      <c r="N35" s="276"/>
      <c r="O35" s="276"/>
      <c r="P35" s="276"/>
      <c r="Q35" s="276"/>
      <c r="R35" s="276"/>
      <c r="S35" s="276"/>
      <c r="T35" s="276"/>
      <c r="U35" s="276"/>
      <c r="V35" s="272"/>
      <c r="W35" s="276"/>
      <c r="X35" s="276"/>
      <c r="Y35" s="276"/>
      <c r="Z35" s="276"/>
      <c r="AA35" s="272"/>
      <c r="AB35" s="272"/>
      <c r="AC35" s="276"/>
      <c r="AD35" s="276"/>
      <c r="AE35" s="276"/>
      <c r="AF35" s="273"/>
      <c r="AG35" s="272"/>
    </row>
    <row r="36" spans="1:33" s="3" customFormat="1">
      <c r="A36" s="276"/>
      <c r="B36" s="276"/>
      <c r="C36" s="276"/>
      <c r="D36" s="276"/>
      <c r="E36" s="276"/>
      <c r="F36" s="276"/>
      <c r="G36" s="276"/>
      <c r="H36" s="276"/>
      <c r="I36" s="274"/>
      <c r="J36" s="274"/>
      <c r="K36" s="274"/>
      <c r="L36" s="274"/>
      <c r="M36" s="276"/>
      <c r="N36" s="276"/>
      <c r="O36" s="276"/>
      <c r="P36" s="276"/>
      <c r="Q36" s="276"/>
      <c r="R36" s="276"/>
      <c r="S36" s="276"/>
      <c r="T36" s="276"/>
      <c r="U36" s="276"/>
      <c r="V36" s="272"/>
      <c r="W36" s="276"/>
      <c r="X36" s="276"/>
      <c r="Y36" s="276"/>
      <c r="Z36" s="276"/>
      <c r="AA36" s="272"/>
      <c r="AB36" s="272"/>
      <c r="AC36" s="276"/>
      <c r="AD36" s="276"/>
      <c r="AE36" s="276"/>
      <c r="AF36" s="273"/>
      <c r="AG36" s="272"/>
    </row>
    <row r="37" spans="1:33" s="3" customFormat="1">
      <c r="A37" s="276"/>
      <c r="B37" s="276"/>
      <c r="C37" s="276"/>
      <c r="D37" s="276"/>
      <c r="E37" s="276"/>
      <c r="F37" s="276"/>
      <c r="G37" s="276"/>
      <c r="H37" s="276"/>
      <c r="I37" s="274"/>
      <c r="J37" s="274"/>
      <c r="K37" s="274"/>
      <c r="L37" s="274"/>
      <c r="M37" s="276"/>
      <c r="N37" s="276"/>
      <c r="O37" s="276"/>
      <c r="P37" s="276"/>
      <c r="Q37" s="276"/>
      <c r="R37" s="276"/>
      <c r="S37" s="276"/>
      <c r="T37" s="276"/>
      <c r="U37" s="276"/>
      <c r="V37" s="272"/>
      <c r="W37" s="276"/>
      <c r="X37" s="276"/>
      <c r="Y37" s="276"/>
      <c r="Z37" s="276"/>
      <c r="AA37" s="272"/>
      <c r="AB37" s="272"/>
      <c r="AC37" s="276"/>
      <c r="AD37" s="276"/>
      <c r="AE37" s="276"/>
      <c r="AF37" s="273"/>
      <c r="AG37" s="272"/>
    </row>
    <row r="38" spans="1:33" s="3" customFormat="1">
      <c r="A38" s="276"/>
      <c r="B38" s="276"/>
      <c r="C38" s="276"/>
      <c r="D38" s="276"/>
      <c r="E38" s="276"/>
      <c r="F38" s="276"/>
      <c r="G38" s="276"/>
      <c r="H38" s="276"/>
      <c r="I38" s="274"/>
      <c r="J38" s="274"/>
      <c r="K38" s="274"/>
      <c r="L38" s="274"/>
      <c r="M38" s="276"/>
      <c r="N38" s="276"/>
      <c r="O38" s="276"/>
      <c r="P38" s="276"/>
      <c r="Q38" s="276"/>
      <c r="R38" s="276"/>
      <c r="S38" s="276"/>
      <c r="T38" s="276"/>
      <c r="U38" s="276"/>
      <c r="V38" s="272"/>
      <c r="W38" s="276"/>
      <c r="X38" s="276"/>
      <c r="Y38" s="276"/>
      <c r="Z38" s="276"/>
      <c r="AA38" s="272"/>
      <c r="AB38" s="272"/>
      <c r="AC38" s="276"/>
      <c r="AD38" s="276"/>
      <c r="AE38" s="276"/>
      <c r="AF38" s="273"/>
      <c r="AG38" s="272"/>
    </row>
    <row r="39" spans="1:33" s="3" customFormat="1">
      <c r="A39" s="276"/>
      <c r="B39" s="276"/>
      <c r="C39" s="276"/>
      <c r="D39" s="276"/>
      <c r="E39" s="276"/>
      <c r="F39" s="276"/>
      <c r="G39" s="277"/>
      <c r="H39" s="276"/>
      <c r="I39" s="274"/>
      <c r="J39" s="274"/>
      <c r="K39" s="274"/>
      <c r="L39" s="274"/>
      <c r="M39" s="276"/>
      <c r="N39" s="276"/>
      <c r="O39" s="276"/>
      <c r="P39" s="276"/>
      <c r="Q39" s="276"/>
      <c r="R39" s="276"/>
      <c r="S39" s="276"/>
      <c r="T39" s="276"/>
      <c r="U39" s="276"/>
      <c r="V39" s="272"/>
      <c r="W39" s="276"/>
      <c r="X39" s="276"/>
      <c r="Y39" s="276"/>
      <c r="Z39" s="276"/>
      <c r="AA39" s="272"/>
      <c r="AB39" s="272"/>
      <c r="AC39" s="276"/>
      <c r="AD39" s="276"/>
      <c r="AE39" s="276"/>
      <c r="AF39" s="273"/>
      <c r="AG39" s="272"/>
    </row>
    <row r="40" spans="1:33" s="3" customFormat="1">
      <c r="A40" s="276"/>
      <c r="B40" s="276"/>
      <c r="C40" s="276"/>
      <c r="D40" s="276"/>
      <c r="E40" s="276"/>
      <c r="F40" s="276"/>
      <c r="G40" s="276"/>
      <c r="H40" s="276"/>
      <c r="I40" s="274"/>
      <c r="J40" s="274"/>
      <c r="K40" s="274"/>
      <c r="L40" s="274"/>
      <c r="M40" s="276"/>
      <c r="N40" s="276"/>
      <c r="O40" s="276"/>
      <c r="P40" s="276"/>
      <c r="Q40" s="276"/>
      <c r="R40" s="276"/>
      <c r="S40" s="276"/>
      <c r="T40" s="276"/>
      <c r="U40" s="276"/>
      <c r="V40" s="272"/>
      <c r="W40" s="276"/>
      <c r="X40" s="276"/>
      <c r="Y40" s="276"/>
      <c r="Z40" s="276"/>
      <c r="AA40" s="272"/>
      <c r="AB40" s="272"/>
      <c r="AC40" s="276"/>
      <c r="AD40" s="276"/>
      <c r="AE40" s="276"/>
      <c r="AF40" s="273"/>
      <c r="AG40" s="272"/>
    </row>
    <row r="41" spans="1:33" s="3" customFormat="1">
      <c r="A41" s="276"/>
      <c r="B41" s="276"/>
      <c r="C41" s="276"/>
      <c r="D41" s="276"/>
      <c r="E41" s="276"/>
      <c r="F41" s="276"/>
      <c r="G41" s="276"/>
      <c r="H41" s="276"/>
      <c r="I41" s="274"/>
      <c r="J41" s="274"/>
      <c r="K41" s="274"/>
      <c r="L41" s="274"/>
      <c r="M41" s="276"/>
      <c r="N41" s="276"/>
      <c r="O41" s="276"/>
      <c r="P41" s="276"/>
      <c r="Q41" s="276"/>
      <c r="R41" s="276"/>
      <c r="S41" s="276"/>
      <c r="T41" s="276"/>
      <c r="U41" s="276"/>
      <c r="V41" s="272"/>
      <c r="W41" s="276"/>
      <c r="X41" s="276"/>
      <c r="Y41" s="276"/>
      <c r="Z41" s="276"/>
      <c r="AA41" s="272"/>
      <c r="AB41" s="272"/>
      <c r="AC41" s="276"/>
      <c r="AD41" s="276"/>
      <c r="AE41" s="276"/>
      <c r="AF41" s="273"/>
      <c r="AG41" s="272"/>
    </row>
    <row r="42" spans="1:33" s="3" customFormat="1">
      <c r="A42" s="276"/>
      <c r="B42" s="276"/>
      <c r="C42" s="276"/>
      <c r="D42" s="276"/>
      <c r="E42" s="276"/>
      <c r="F42" s="276"/>
      <c r="G42" s="276"/>
      <c r="H42" s="276"/>
      <c r="I42" s="274"/>
      <c r="J42" s="274"/>
      <c r="K42" s="274"/>
      <c r="L42" s="274"/>
      <c r="M42" s="276"/>
      <c r="N42" s="276"/>
      <c r="O42" s="276"/>
      <c r="P42" s="276"/>
      <c r="Q42" s="276"/>
      <c r="R42" s="276"/>
      <c r="S42" s="276"/>
      <c r="T42" s="276"/>
      <c r="U42" s="276"/>
      <c r="V42" s="272"/>
      <c r="W42" s="276"/>
      <c r="X42" s="276"/>
      <c r="Y42" s="276"/>
      <c r="Z42" s="276"/>
      <c r="AA42" s="272"/>
      <c r="AB42" s="272"/>
      <c r="AC42" s="276"/>
      <c r="AD42" s="276"/>
      <c r="AE42" s="276"/>
      <c r="AF42" s="273"/>
      <c r="AG42" s="272"/>
    </row>
    <row r="43" spans="1:33" s="3" customFormat="1">
      <c r="A43" s="276"/>
      <c r="B43" s="276"/>
      <c r="C43" s="276"/>
      <c r="D43" s="276"/>
      <c r="E43" s="276"/>
      <c r="F43" s="276"/>
      <c r="G43" s="276"/>
      <c r="H43" s="276"/>
      <c r="I43" s="274"/>
      <c r="J43" s="274"/>
      <c r="K43" s="274"/>
      <c r="L43" s="274"/>
      <c r="M43" s="276"/>
      <c r="N43" s="276"/>
      <c r="O43" s="276"/>
      <c r="P43" s="276"/>
      <c r="Q43" s="276"/>
      <c r="R43" s="276"/>
      <c r="S43" s="276"/>
      <c r="T43" s="276"/>
      <c r="U43" s="276"/>
      <c r="V43" s="272"/>
      <c r="W43" s="276"/>
      <c r="X43" s="276"/>
      <c r="Y43" s="276"/>
      <c r="Z43" s="276"/>
      <c r="AA43" s="272"/>
      <c r="AB43" s="276"/>
      <c r="AC43" s="276"/>
      <c r="AD43" s="276"/>
      <c r="AE43" s="276"/>
      <c r="AF43" s="273"/>
      <c r="AG43" s="276"/>
    </row>
    <row r="44" spans="1:33" s="3" customFormat="1">
      <c r="A44" s="276"/>
      <c r="B44" s="276"/>
      <c r="C44" s="276"/>
      <c r="D44" s="276"/>
      <c r="E44" s="276"/>
      <c r="F44" s="276"/>
      <c r="G44" s="276"/>
      <c r="H44" s="276"/>
      <c r="I44" s="274"/>
      <c r="J44" s="274"/>
      <c r="K44" s="274"/>
      <c r="L44" s="274"/>
      <c r="M44" s="276"/>
      <c r="N44" s="276"/>
      <c r="O44" s="276"/>
      <c r="P44" s="276"/>
      <c r="Q44" s="276"/>
      <c r="R44" s="276"/>
      <c r="S44" s="276"/>
      <c r="T44" s="276"/>
      <c r="U44" s="276"/>
      <c r="V44" s="272"/>
      <c r="W44" s="276"/>
      <c r="X44" s="276"/>
      <c r="Y44" s="276"/>
      <c r="Z44" s="276"/>
      <c r="AA44" s="272"/>
      <c r="AB44" s="276"/>
      <c r="AC44" s="276"/>
      <c r="AD44" s="276"/>
      <c r="AE44" s="276"/>
      <c r="AF44" s="273"/>
      <c r="AG44" s="276"/>
    </row>
    <row r="45" spans="1:33" s="3" customFormat="1">
      <c r="A45" s="276"/>
      <c r="B45" s="276"/>
      <c r="C45" s="276"/>
      <c r="D45" s="276"/>
      <c r="E45" s="276"/>
      <c r="F45" s="276"/>
      <c r="G45" s="276"/>
      <c r="H45" s="276"/>
      <c r="I45" s="274"/>
      <c r="J45" s="274"/>
      <c r="K45" s="274"/>
      <c r="L45" s="274"/>
      <c r="M45" s="276"/>
      <c r="N45" s="276"/>
      <c r="O45" s="276"/>
      <c r="P45" s="276"/>
      <c r="Q45" s="276"/>
      <c r="R45" s="276"/>
      <c r="S45" s="276"/>
      <c r="T45" s="276"/>
      <c r="U45" s="276"/>
      <c r="V45" s="272"/>
      <c r="W45" s="276"/>
      <c r="X45" s="276"/>
      <c r="Y45" s="276"/>
      <c r="Z45" s="276"/>
      <c r="AA45" s="272"/>
      <c r="AB45" s="276"/>
      <c r="AC45" s="276"/>
      <c r="AD45" s="276"/>
      <c r="AE45" s="276"/>
      <c r="AF45" s="273"/>
      <c r="AG45" s="276"/>
    </row>
    <row r="46" spans="1:33" s="3" customFormat="1">
      <c r="A46" s="276"/>
      <c r="B46" s="276"/>
      <c r="C46" s="276"/>
      <c r="D46" s="276"/>
      <c r="E46" s="276"/>
      <c r="F46" s="276"/>
      <c r="G46" s="276"/>
      <c r="H46" s="276"/>
      <c r="I46" s="274"/>
      <c r="J46" s="274"/>
      <c r="K46" s="274"/>
      <c r="L46" s="274"/>
      <c r="M46" s="276"/>
      <c r="N46" s="276"/>
      <c r="O46" s="276"/>
      <c r="P46" s="276"/>
      <c r="Q46" s="276"/>
      <c r="R46" s="276"/>
      <c r="S46" s="276"/>
      <c r="T46" s="276"/>
      <c r="U46" s="276"/>
      <c r="V46" s="272"/>
      <c r="W46" s="276"/>
      <c r="X46" s="276"/>
      <c r="Y46" s="276"/>
      <c r="Z46" s="276"/>
      <c r="AA46" s="272"/>
      <c r="AB46" s="272"/>
      <c r="AC46" s="276"/>
      <c r="AD46" s="276"/>
      <c r="AE46" s="276"/>
      <c r="AF46" s="273"/>
      <c r="AG46" s="272"/>
    </row>
    <row r="47" spans="1:33" s="3" customFormat="1">
      <c r="A47" s="276"/>
      <c r="B47" s="276"/>
      <c r="C47" s="276"/>
      <c r="D47" s="276"/>
      <c r="E47" s="276"/>
      <c r="F47" s="276"/>
      <c r="G47" s="276"/>
      <c r="H47" s="276"/>
      <c r="I47" s="274"/>
      <c r="J47" s="274"/>
      <c r="K47" s="274"/>
      <c r="L47" s="274"/>
      <c r="M47" s="276"/>
      <c r="N47" s="276"/>
      <c r="O47" s="276"/>
      <c r="P47" s="276"/>
      <c r="Q47" s="276"/>
      <c r="R47" s="276"/>
      <c r="S47" s="276"/>
      <c r="T47" s="276"/>
      <c r="U47" s="276"/>
      <c r="V47" s="272"/>
      <c r="W47" s="276"/>
      <c r="X47" s="276"/>
      <c r="Y47" s="276"/>
      <c r="Z47" s="276"/>
      <c r="AA47" s="272"/>
      <c r="AB47" s="272"/>
      <c r="AC47" s="276"/>
      <c r="AD47" s="276"/>
      <c r="AE47" s="276"/>
      <c r="AF47" s="273"/>
      <c r="AG47" s="272"/>
    </row>
    <row r="48" spans="1:33" s="3" customFormat="1">
      <c r="A48" s="276"/>
      <c r="B48" s="276"/>
      <c r="C48" s="276"/>
      <c r="D48" s="276"/>
      <c r="E48" s="276"/>
      <c r="F48" s="276"/>
      <c r="G48" s="277"/>
      <c r="H48" s="276"/>
      <c r="I48" s="274"/>
      <c r="J48" s="274"/>
      <c r="K48" s="274"/>
      <c r="L48" s="274"/>
      <c r="M48" s="276"/>
      <c r="N48" s="276"/>
      <c r="O48" s="276"/>
      <c r="P48" s="276"/>
      <c r="Q48" s="276"/>
      <c r="R48" s="276"/>
      <c r="S48" s="276"/>
      <c r="T48" s="276"/>
      <c r="U48" s="276"/>
      <c r="V48" s="272"/>
      <c r="W48" s="276"/>
      <c r="X48" s="276"/>
      <c r="Y48" s="276"/>
      <c r="Z48" s="276"/>
      <c r="AA48" s="272"/>
      <c r="AB48" s="272"/>
      <c r="AC48" s="276"/>
      <c r="AD48" s="276"/>
      <c r="AE48" s="276"/>
      <c r="AF48" s="273"/>
      <c r="AG48" s="272"/>
    </row>
    <row r="49" spans="1:33" s="3" customFormat="1">
      <c r="A49" s="276"/>
      <c r="B49" s="276"/>
      <c r="C49" s="276"/>
      <c r="D49" s="276"/>
      <c r="E49" s="276"/>
      <c r="F49" s="276"/>
      <c r="G49" s="276"/>
      <c r="H49" s="276"/>
      <c r="I49" s="274"/>
      <c r="J49" s="274"/>
      <c r="K49" s="274"/>
      <c r="L49" s="274"/>
      <c r="M49" s="276"/>
      <c r="N49" s="276"/>
      <c r="O49" s="276"/>
      <c r="P49" s="276"/>
      <c r="Q49" s="276"/>
      <c r="R49" s="276"/>
      <c r="S49" s="276"/>
      <c r="T49" s="276"/>
      <c r="U49" s="276"/>
      <c r="V49" s="276"/>
      <c r="W49" s="276"/>
      <c r="X49" s="276"/>
      <c r="Y49" s="276"/>
      <c r="Z49" s="276"/>
      <c r="AA49" s="272"/>
      <c r="AB49" s="272"/>
      <c r="AC49" s="276"/>
      <c r="AD49" s="276"/>
      <c r="AE49" s="276"/>
      <c r="AF49" s="273"/>
      <c r="AG49" s="272"/>
    </row>
    <row r="50" spans="1:33" s="3" customFormat="1">
      <c r="A50" s="276"/>
      <c r="B50" s="276"/>
      <c r="C50" s="276"/>
      <c r="D50" s="276"/>
      <c r="E50" s="276"/>
      <c r="F50" s="276"/>
      <c r="G50" s="277"/>
      <c r="H50" s="276"/>
      <c r="I50" s="274"/>
      <c r="J50" s="274"/>
      <c r="K50" s="274"/>
      <c r="L50" s="274"/>
      <c r="M50" s="276"/>
      <c r="N50" s="276"/>
      <c r="O50" s="276"/>
      <c r="P50" s="276"/>
      <c r="Q50" s="276"/>
      <c r="R50" s="276"/>
      <c r="S50" s="276"/>
      <c r="T50" s="276"/>
      <c r="U50" s="276"/>
      <c r="V50" s="276"/>
      <c r="W50" s="276"/>
      <c r="X50" s="276"/>
      <c r="Y50" s="276"/>
      <c r="Z50" s="276"/>
      <c r="AA50" s="272"/>
      <c r="AB50" s="272"/>
      <c r="AC50" s="276"/>
      <c r="AD50" s="276"/>
      <c r="AE50" s="276"/>
      <c r="AF50" s="273"/>
      <c r="AG50" s="272"/>
    </row>
    <row r="51" spans="1:33" s="3" customFormat="1">
      <c r="A51" s="276"/>
      <c r="B51" s="276"/>
      <c r="C51" s="276"/>
      <c r="D51" s="276"/>
      <c r="E51" s="276"/>
      <c r="F51" s="276"/>
      <c r="G51" s="276"/>
      <c r="H51" s="276"/>
      <c r="I51" s="274"/>
      <c r="J51" s="274"/>
      <c r="K51" s="274"/>
      <c r="L51" s="274"/>
      <c r="M51" s="276"/>
      <c r="N51" s="276"/>
      <c r="O51" s="276"/>
      <c r="P51" s="276"/>
      <c r="Q51" s="276"/>
      <c r="R51" s="276"/>
      <c r="S51" s="276"/>
      <c r="T51" s="276"/>
      <c r="U51" s="276"/>
      <c r="V51" s="276"/>
      <c r="W51" s="276"/>
      <c r="X51" s="276"/>
      <c r="Y51" s="276"/>
      <c r="Z51" s="276"/>
      <c r="AA51" s="272"/>
      <c r="AB51" s="272"/>
      <c r="AC51" s="276"/>
      <c r="AD51" s="276"/>
      <c r="AE51" s="276"/>
      <c r="AF51" s="273"/>
      <c r="AG51" s="272"/>
    </row>
    <row r="52" spans="1:33" s="3" customFormat="1">
      <c r="A52" s="276"/>
      <c r="B52" s="276"/>
      <c r="C52" s="276"/>
      <c r="D52" s="276"/>
      <c r="E52" s="276"/>
      <c r="F52" s="276"/>
      <c r="G52" s="276"/>
      <c r="H52" s="276"/>
      <c r="I52" s="274"/>
      <c r="J52" s="274"/>
      <c r="K52" s="274"/>
      <c r="L52" s="274"/>
      <c r="M52" s="276"/>
      <c r="N52" s="276"/>
      <c r="O52" s="276"/>
      <c r="P52" s="276"/>
      <c r="Q52" s="276"/>
      <c r="R52" s="276"/>
      <c r="S52" s="276"/>
      <c r="T52" s="276"/>
      <c r="U52" s="276"/>
      <c r="V52" s="276"/>
      <c r="W52" s="276"/>
      <c r="X52" s="276"/>
      <c r="Y52" s="276"/>
      <c r="Z52" s="276"/>
      <c r="AA52" s="272"/>
      <c r="AB52" s="272"/>
      <c r="AC52" s="276"/>
      <c r="AD52" s="276"/>
      <c r="AE52" s="276"/>
      <c r="AF52" s="273"/>
      <c r="AG52" s="272"/>
    </row>
    <row r="53" spans="1:33" s="3" customFormat="1">
      <c r="A53" s="276"/>
      <c r="B53" s="276"/>
      <c r="C53" s="276"/>
      <c r="D53" s="276"/>
      <c r="E53" s="276"/>
      <c r="F53" s="276"/>
      <c r="G53" s="276"/>
      <c r="H53" s="276"/>
      <c r="I53" s="274"/>
      <c r="J53" s="274"/>
      <c r="K53" s="274"/>
      <c r="L53" s="274"/>
      <c r="M53" s="276"/>
      <c r="N53" s="276"/>
      <c r="O53" s="276"/>
      <c r="P53" s="276"/>
      <c r="Q53" s="276"/>
      <c r="R53" s="276"/>
      <c r="S53" s="276"/>
      <c r="T53" s="276"/>
      <c r="U53" s="276"/>
      <c r="V53" s="276"/>
      <c r="W53" s="276"/>
      <c r="X53" s="276"/>
      <c r="Y53" s="276"/>
      <c r="Z53" s="276"/>
      <c r="AA53" s="276"/>
      <c r="AB53" s="276"/>
      <c r="AC53" s="276"/>
      <c r="AD53" s="276"/>
      <c r="AE53" s="276"/>
      <c r="AF53" s="273"/>
      <c r="AG53" s="276"/>
    </row>
    <row r="54" spans="1:33" s="3" customFormat="1">
      <c r="A54" s="276"/>
      <c r="B54" s="276"/>
      <c r="C54" s="276"/>
      <c r="D54" s="276"/>
      <c r="E54" s="276"/>
      <c r="F54" s="276"/>
      <c r="G54" s="276"/>
      <c r="H54" s="276"/>
      <c r="I54" s="274"/>
      <c r="J54" s="274"/>
      <c r="K54" s="274"/>
      <c r="L54" s="274"/>
      <c r="M54" s="276"/>
      <c r="N54" s="276"/>
      <c r="O54" s="276"/>
      <c r="P54" s="276"/>
      <c r="Q54" s="276"/>
      <c r="R54" s="276"/>
      <c r="S54" s="276"/>
      <c r="T54" s="276"/>
      <c r="U54" s="276"/>
      <c r="V54" s="276"/>
      <c r="W54" s="276"/>
      <c r="X54" s="276"/>
      <c r="Y54" s="276"/>
      <c r="Z54" s="276"/>
      <c r="AA54" s="276"/>
      <c r="AB54" s="276"/>
      <c r="AC54" s="276"/>
      <c r="AD54" s="276"/>
      <c r="AE54" s="276"/>
      <c r="AF54" s="274"/>
      <c r="AG54" s="274"/>
    </row>
    <row r="55" spans="1:33" s="3" customFormat="1">
      <c r="A55" s="276"/>
      <c r="B55" s="276"/>
      <c r="C55" s="276"/>
      <c r="D55" s="276"/>
      <c r="E55" s="276"/>
      <c r="F55" s="276"/>
      <c r="G55" s="276"/>
      <c r="H55" s="276"/>
      <c r="I55" s="274"/>
      <c r="J55" s="274"/>
      <c r="K55" s="274"/>
      <c r="L55" s="274"/>
      <c r="M55" s="276"/>
      <c r="N55" s="276"/>
      <c r="O55" s="276"/>
      <c r="P55" s="276"/>
      <c r="Q55" s="276"/>
      <c r="R55" s="276"/>
      <c r="S55" s="276"/>
      <c r="T55" s="276"/>
      <c r="U55" s="276"/>
      <c r="V55" s="276"/>
      <c r="W55" s="276"/>
      <c r="X55" s="276"/>
      <c r="Y55" s="276"/>
      <c r="Z55" s="276"/>
      <c r="AA55" s="276"/>
      <c r="AB55" s="276"/>
      <c r="AC55" s="276"/>
      <c r="AD55" s="276"/>
      <c r="AE55" s="276"/>
      <c r="AF55" s="274"/>
      <c r="AG55" s="274"/>
    </row>
    <row r="56" spans="1:33" s="3" customFormat="1">
      <c r="A56" s="276"/>
      <c r="B56" s="276"/>
      <c r="C56" s="276"/>
      <c r="D56" s="276"/>
      <c r="E56" s="276"/>
      <c r="F56" s="276"/>
      <c r="G56" s="276"/>
      <c r="H56" s="276"/>
      <c r="I56" s="274"/>
      <c r="J56" s="274"/>
      <c r="K56" s="274"/>
      <c r="L56" s="274"/>
      <c r="M56" s="276"/>
      <c r="N56" s="276"/>
      <c r="O56" s="276"/>
      <c r="P56" s="276"/>
      <c r="Q56" s="276"/>
      <c r="R56" s="276"/>
      <c r="S56" s="276"/>
      <c r="T56" s="276"/>
      <c r="U56" s="276"/>
      <c r="V56" s="276"/>
      <c r="W56" s="276"/>
      <c r="X56" s="276"/>
      <c r="Y56" s="276"/>
      <c r="Z56" s="276"/>
      <c r="AA56" s="276"/>
      <c r="AB56" s="276"/>
      <c r="AC56" s="276"/>
      <c r="AD56" s="276"/>
      <c r="AE56" s="276"/>
      <c r="AF56" s="274"/>
      <c r="AG56" s="274"/>
    </row>
    <row r="57" spans="1:33" s="3" customFormat="1">
      <c r="A57" s="276"/>
      <c r="B57" s="276"/>
      <c r="C57" s="276"/>
      <c r="D57" s="276"/>
      <c r="E57" s="276"/>
      <c r="F57" s="276"/>
      <c r="G57" s="276"/>
      <c r="H57" s="276"/>
      <c r="I57" s="274"/>
      <c r="J57" s="274"/>
      <c r="K57" s="274"/>
      <c r="L57" s="274"/>
      <c r="M57" s="276"/>
      <c r="N57" s="276"/>
      <c r="O57" s="276"/>
      <c r="P57" s="276"/>
      <c r="Q57" s="276"/>
      <c r="R57" s="276"/>
      <c r="S57" s="276"/>
      <c r="T57" s="276"/>
      <c r="U57" s="276"/>
      <c r="V57" s="276"/>
      <c r="W57" s="276"/>
      <c r="X57" s="276"/>
      <c r="Y57" s="276"/>
      <c r="Z57" s="276"/>
      <c r="AA57" s="276"/>
      <c r="AB57" s="276"/>
      <c r="AC57" s="276"/>
      <c r="AD57" s="276"/>
      <c r="AE57" s="276"/>
      <c r="AF57" s="274"/>
      <c r="AG57" s="276"/>
    </row>
    <row r="58" spans="1:33" s="3" customFormat="1">
      <c r="A58" s="276"/>
      <c r="B58" s="276"/>
      <c r="C58" s="276"/>
      <c r="D58" s="276"/>
      <c r="E58" s="276"/>
      <c r="F58" s="276"/>
      <c r="G58" s="276"/>
      <c r="H58" s="276"/>
      <c r="I58" s="274"/>
      <c r="J58" s="274"/>
      <c r="K58" s="274"/>
      <c r="L58" s="274"/>
      <c r="M58" s="276"/>
      <c r="N58" s="276"/>
      <c r="O58" s="276"/>
      <c r="P58" s="276"/>
      <c r="Q58" s="276"/>
      <c r="R58" s="276"/>
      <c r="S58" s="276"/>
      <c r="T58" s="276"/>
      <c r="U58" s="276"/>
      <c r="V58" s="276"/>
      <c r="W58" s="276"/>
      <c r="X58" s="276"/>
      <c r="Y58" s="276"/>
      <c r="Z58" s="276"/>
      <c r="AA58" s="276"/>
      <c r="AB58" s="276"/>
      <c r="AC58" s="276"/>
      <c r="AD58" s="276"/>
      <c r="AE58" s="276"/>
      <c r="AF58" s="274"/>
      <c r="AG58" s="276"/>
    </row>
    <row r="59" spans="1:33" s="3" customFormat="1">
      <c r="A59" s="276"/>
      <c r="B59" s="276"/>
      <c r="C59" s="276"/>
      <c r="D59" s="276"/>
      <c r="E59" s="276"/>
      <c r="F59" s="276"/>
      <c r="G59" s="276"/>
      <c r="H59" s="276"/>
      <c r="I59" s="274"/>
      <c r="J59" s="274"/>
      <c r="K59" s="274"/>
      <c r="L59" s="274"/>
      <c r="M59" s="276"/>
      <c r="N59" s="276"/>
      <c r="O59" s="276"/>
      <c r="P59" s="276"/>
      <c r="Q59" s="276"/>
      <c r="R59" s="276"/>
      <c r="S59" s="276"/>
      <c r="T59" s="276"/>
      <c r="U59" s="276"/>
      <c r="V59" s="276"/>
      <c r="W59" s="276"/>
      <c r="X59" s="276"/>
      <c r="Y59" s="276"/>
      <c r="Z59" s="276"/>
      <c r="AA59" s="276"/>
      <c r="AB59" s="276"/>
      <c r="AC59" s="276"/>
      <c r="AD59" s="276"/>
      <c r="AE59" s="276"/>
      <c r="AF59" s="274"/>
      <c r="AG59" s="276"/>
    </row>
    <row r="60" spans="1:33" s="3" customFormat="1">
      <c r="A60" s="276"/>
      <c r="B60" s="276"/>
      <c r="C60" s="276"/>
      <c r="D60" s="276"/>
      <c r="E60" s="276"/>
      <c r="F60" s="276"/>
      <c r="G60" s="276"/>
      <c r="H60" s="276"/>
      <c r="I60" s="274"/>
      <c r="J60" s="274"/>
      <c r="K60" s="274"/>
      <c r="L60" s="274"/>
      <c r="M60" s="276"/>
      <c r="N60" s="276"/>
      <c r="O60" s="276"/>
      <c r="P60" s="276"/>
      <c r="Q60" s="276"/>
      <c r="R60" s="276"/>
      <c r="S60" s="276"/>
      <c r="T60" s="276"/>
      <c r="U60" s="276"/>
      <c r="V60" s="276"/>
      <c r="W60" s="276"/>
      <c r="X60" s="276"/>
      <c r="Y60" s="276"/>
      <c r="Z60" s="276"/>
      <c r="AA60" s="276"/>
      <c r="AB60" s="276"/>
      <c r="AC60" s="276"/>
      <c r="AD60" s="276"/>
      <c r="AE60" s="276"/>
      <c r="AF60" s="274"/>
      <c r="AG60" s="276"/>
    </row>
    <row r="61" spans="1:33" s="3" customFormat="1">
      <c r="A61" s="276"/>
      <c r="B61" s="276"/>
      <c r="C61" s="276"/>
      <c r="D61" s="276"/>
      <c r="E61" s="276"/>
      <c r="F61" s="276"/>
      <c r="G61" s="276"/>
      <c r="H61" s="276"/>
      <c r="I61" s="274"/>
      <c r="J61" s="274"/>
      <c r="K61" s="274"/>
      <c r="L61" s="274"/>
      <c r="M61" s="276"/>
      <c r="N61" s="276"/>
      <c r="O61" s="276"/>
      <c r="P61" s="276"/>
      <c r="Q61" s="276"/>
      <c r="R61" s="276"/>
      <c r="S61" s="276"/>
      <c r="T61" s="276"/>
      <c r="U61" s="276"/>
      <c r="V61" s="276"/>
      <c r="W61" s="276"/>
      <c r="X61" s="276"/>
      <c r="Y61" s="276"/>
      <c r="Z61" s="276"/>
      <c r="AA61" s="276"/>
      <c r="AB61" s="276"/>
      <c r="AC61" s="276"/>
      <c r="AD61" s="276"/>
      <c r="AE61" s="276"/>
      <c r="AF61" s="274"/>
      <c r="AG61" s="276"/>
    </row>
    <row r="62" spans="1:33" s="3" customFormat="1">
      <c r="A62" s="276"/>
      <c r="B62" s="276"/>
      <c r="C62" s="276"/>
      <c r="D62" s="276"/>
      <c r="E62" s="276"/>
      <c r="F62" s="276"/>
      <c r="G62" s="277"/>
      <c r="H62" s="276"/>
      <c r="I62" s="274"/>
      <c r="J62" s="274"/>
      <c r="K62" s="274"/>
      <c r="L62" s="274"/>
      <c r="M62" s="276"/>
      <c r="N62" s="276"/>
      <c r="O62" s="276"/>
      <c r="P62" s="276"/>
      <c r="Q62" s="276"/>
      <c r="R62" s="276"/>
      <c r="S62" s="276"/>
      <c r="T62" s="276"/>
      <c r="U62" s="276"/>
      <c r="V62" s="276"/>
      <c r="W62" s="276"/>
      <c r="X62" s="276"/>
      <c r="Y62" s="276"/>
      <c r="Z62" s="276"/>
      <c r="AA62" s="276"/>
      <c r="AB62" s="276"/>
      <c r="AC62" s="276"/>
      <c r="AD62" s="276"/>
      <c r="AE62" s="276"/>
      <c r="AF62" s="274"/>
      <c r="AG62" s="276"/>
    </row>
    <row r="63" spans="1:33" s="3" customFormat="1">
      <c r="A63" s="276"/>
      <c r="B63" s="276"/>
      <c r="C63" s="276"/>
      <c r="D63" s="276"/>
      <c r="E63" s="276"/>
      <c r="F63" s="276"/>
      <c r="G63" s="277"/>
      <c r="H63" s="276"/>
      <c r="I63" s="274"/>
      <c r="J63" s="274"/>
      <c r="K63" s="274"/>
      <c r="L63" s="274"/>
      <c r="M63" s="276"/>
      <c r="N63" s="276"/>
      <c r="O63" s="276"/>
      <c r="P63" s="276"/>
      <c r="Q63" s="276"/>
      <c r="R63" s="276"/>
      <c r="S63" s="276"/>
      <c r="T63" s="276"/>
      <c r="U63" s="276"/>
      <c r="V63" s="276"/>
      <c r="W63" s="276"/>
      <c r="X63" s="276"/>
      <c r="Y63" s="276"/>
      <c r="Z63" s="276"/>
      <c r="AA63" s="276"/>
      <c r="AB63" s="276"/>
      <c r="AC63" s="276"/>
      <c r="AD63" s="276"/>
      <c r="AE63" s="276"/>
      <c r="AF63" s="274"/>
      <c r="AG63" s="276"/>
    </row>
    <row r="64" spans="1:33" s="3" customFormat="1">
      <c r="A64" s="276"/>
      <c r="B64" s="276"/>
      <c r="C64" s="276"/>
      <c r="D64" s="276"/>
      <c r="E64" s="276"/>
      <c r="F64" s="276"/>
      <c r="G64" s="276"/>
      <c r="H64" s="276"/>
      <c r="I64" s="274"/>
      <c r="J64" s="274"/>
      <c r="K64" s="274"/>
      <c r="L64" s="274"/>
      <c r="M64" s="276"/>
      <c r="N64" s="276"/>
      <c r="O64" s="276"/>
      <c r="P64" s="276"/>
      <c r="Q64" s="276"/>
      <c r="R64" s="276"/>
      <c r="S64" s="276"/>
      <c r="T64" s="276"/>
      <c r="U64" s="276"/>
      <c r="V64" s="276"/>
      <c r="W64" s="276"/>
      <c r="X64" s="276"/>
      <c r="Y64" s="276"/>
      <c r="Z64" s="276"/>
      <c r="AA64" s="276"/>
      <c r="AB64" s="276"/>
      <c r="AC64" s="276"/>
      <c r="AD64" s="276"/>
      <c r="AE64" s="276"/>
      <c r="AF64" s="274"/>
      <c r="AG64" s="276"/>
    </row>
    <row r="65" spans="1:33" s="3" customFormat="1">
      <c r="A65" s="276"/>
      <c r="B65" s="276"/>
      <c r="C65" s="276"/>
      <c r="D65" s="276"/>
      <c r="E65" s="276"/>
      <c r="F65" s="276"/>
      <c r="G65" s="276"/>
      <c r="H65" s="276"/>
      <c r="I65" s="274"/>
      <c r="J65" s="274"/>
      <c r="K65" s="274"/>
      <c r="L65" s="274"/>
      <c r="M65" s="276"/>
      <c r="N65" s="276"/>
      <c r="O65" s="276"/>
      <c r="P65" s="276"/>
      <c r="Q65" s="276"/>
      <c r="R65" s="276"/>
      <c r="S65" s="276"/>
      <c r="T65" s="276"/>
      <c r="U65" s="276"/>
      <c r="V65" s="276"/>
      <c r="W65" s="276"/>
      <c r="X65" s="276"/>
      <c r="Y65" s="276"/>
      <c r="Z65" s="276"/>
      <c r="AA65" s="276"/>
      <c r="AB65" s="276"/>
      <c r="AC65" s="276"/>
      <c r="AD65" s="276"/>
      <c r="AE65" s="276"/>
      <c r="AF65" s="274"/>
      <c r="AG65" s="276"/>
    </row>
    <row r="66" spans="1:33" s="3" customFormat="1">
      <c r="A66" s="276"/>
      <c r="B66" s="276"/>
      <c r="C66" s="276"/>
      <c r="D66" s="276"/>
      <c r="E66" s="276"/>
      <c r="F66" s="276"/>
      <c r="G66" s="276"/>
      <c r="H66" s="276"/>
      <c r="I66" s="274"/>
      <c r="J66" s="274"/>
      <c r="K66" s="274"/>
      <c r="L66" s="274"/>
      <c r="M66" s="276"/>
      <c r="N66" s="276"/>
      <c r="O66" s="276"/>
      <c r="P66" s="276"/>
      <c r="Q66" s="276"/>
      <c r="R66" s="276"/>
      <c r="S66" s="276"/>
      <c r="T66" s="276"/>
      <c r="U66" s="276"/>
      <c r="V66" s="276"/>
      <c r="W66" s="276"/>
      <c r="X66" s="276"/>
      <c r="Y66" s="276"/>
      <c r="Z66" s="276"/>
      <c r="AA66" s="276"/>
      <c r="AB66" s="276"/>
      <c r="AC66" s="276"/>
      <c r="AD66" s="276"/>
      <c r="AE66" s="276"/>
      <c r="AF66" s="274"/>
      <c r="AG66" s="276"/>
    </row>
    <row r="67" spans="1:33" s="3" customFormat="1">
      <c r="A67" s="276"/>
      <c r="B67" s="276"/>
      <c r="C67" s="276"/>
      <c r="D67" s="276"/>
      <c r="E67" s="276"/>
      <c r="F67" s="276"/>
      <c r="G67" s="276"/>
      <c r="H67" s="276"/>
      <c r="I67" s="274"/>
      <c r="J67" s="274"/>
      <c r="K67" s="274"/>
      <c r="L67" s="274"/>
      <c r="M67" s="276"/>
      <c r="N67" s="276"/>
      <c r="O67" s="276"/>
      <c r="P67" s="276"/>
      <c r="Q67" s="276"/>
      <c r="R67" s="276"/>
      <c r="S67" s="276"/>
      <c r="T67" s="276"/>
      <c r="U67" s="276"/>
      <c r="V67" s="276"/>
      <c r="W67" s="276"/>
      <c r="X67" s="276"/>
      <c r="Y67" s="276"/>
      <c r="Z67" s="276"/>
      <c r="AA67" s="276"/>
      <c r="AB67" s="276"/>
      <c r="AC67" s="276"/>
      <c r="AD67" s="276"/>
      <c r="AE67" s="276"/>
      <c r="AF67" s="274"/>
      <c r="AG67" s="276"/>
    </row>
    <row r="68" spans="1:33" s="3" customFormat="1">
      <c r="A68" s="276"/>
      <c r="B68" s="276"/>
      <c r="C68" s="276"/>
      <c r="D68" s="276"/>
      <c r="E68" s="276"/>
      <c r="F68" s="276"/>
      <c r="G68" s="276"/>
      <c r="H68" s="276"/>
      <c r="I68" s="274"/>
      <c r="J68" s="274"/>
      <c r="K68" s="274"/>
      <c r="L68" s="274"/>
      <c r="M68" s="276"/>
      <c r="N68" s="276"/>
      <c r="O68" s="276"/>
      <c r="P68" s="276"/>
      <c r="Q68" s="276"/>
      <c r="R68" s="276"/>
      <c r="S68" s="276"/>
      <c r="T68" s="276"/>
      <c r="U68" s="276"/>
      <c r="V68" s="276"/>
      <c r="W68" s="276"/>
      <c r="X68" s="276"/>
      <c r="Y68" s="276"/>
      <c r="Z68" s="276"/>
      <c r="AA68" s="276"/>
      <c r="AB68" s="276"/>
      <c r="AC68" s="276"/>
      <c r="AD68" s="276"/>
      <c r="AE68" s="276"/>
      <c r="AF68" s="274"/>
      <c r="AG68" s="276"/>
    </row>
    <row r="69" spans="1:33" s="3" customFormat="1">
      <c r="A69" s="276"/>
      <c r="B69" s="276"/>
      <c r="C69" s="276"/>
      <c r="D69" s="276"/>
      <c r="E69" s="276"/>
      <c r="F69" s="276"/>
      <c r="G69" s="276"/>
      <c r="H69" s="276"/>
      <c r="I69" s="274"/>
      <c r="J69" s="274"/>
      <c r="K69" s="274"/>
      <c r="L69" s="274"/>
      <c r="M69" s="276"/>
      <c r="N69" s="276"/>
      <c r="O69" s="276"/>
      <c r="P69" s="276"/>
      <c r="Q69" s="276"/>
      <c r="R69" s="276"/>
      <c r="S69" s="276"/>
      <c r="T69" s="276"/>
      <c r="U69" s="276"/>
      <c r="V69" s="276"/>
      <c r="W69" s="276"/>
      <c r="X69" s="276"/>
      <c r="Y69" s="276"/>
      <c r="Z69" s="276"/>
      <c r="AA69" s="276"/>
      <c r="AB69" s="276"/>
      <c r="AC69" s="276"/>
      <c r="AD69" s="276"/>
      <c r="AE69" s="276"/>
      <c r="AF69" s="274"/>
      <c r="AG69" s="276"/>
    </row>
    <row r="70" spans="1:33" s="3" customFormat="1">
      <c r="A70" s="276"/>
      <c r="B70" s="276"/>
      <c r="C70" s="276"/>
      <c r="D70" s="276"/>
      <c r="E70" s="276"/>
      <c r="F70" s="276"/>
      <c r="G70" s="276"/>
      <c r="H70" s="276"/>
      <c r="I70" s="274"/>
      <c r="J70" s="274"/>
      <c r="K70" s="274"/>
      <c r="L70" s="274"/>
      <c r="M70" s="276"/>
      <c r="N70" s="276"/>
      <c r="O70" s="276"/>
      <c r="P70" s="276"/>
      <c r="Q70" s="276"/>
      <c r="R70" s="276"/>
      <c r="S70" s="276"/>
      <c r="T70" s="276"/>
      <c r="U70" s="276"/>
      <c r="V70" s="276"/>
      <c r="W70" s="276"/>
      <c r="X70" s="276"/>
      <c r="Y70" s="276"/>
      <c r="Z70" s="276"/>
      <c r="AA70" s="276"/>
      <c r="AB70" s="276"/>
      <c r="AC70" s="276"/>
      <c r="AD70" s="276"/>
      <c r="AE70" s="276"/>
      <c r="AF70" s="274"/>
      <c r="AG70" s="276"/>
    </row>
    <row r="71" spans="1:33" s="3" customFormat="1">
      <c r="A71" s="276"/>
      <c r="B71" s="276"/>
      <c r="C71" s="276"/>
      <c r="D71" s="276"/>
      <c r="E71" s="276"/>
      <c r="F71" s="276"/>
      <c r="G71" s="276"/>
      <c r="H71" s="276"/>
      <c r="I71" s="274"/>
      <c r="J71" s="274"/>
      <c r="K71" s="274"/>
      <c r="L71" s="274"/>
      <c r="M71" s="276"/>
      <c r="N71" s="276"/>
      <c r="O71" s="276"/>
      <c r="P71" s="276"/>
      <c r="Q71" s="276"/>
      <c r="R71" s="276"/>
      <c r="S71" s="276"/>
      <c r="T71" s="276"/>
      <c r="U71" s="276"/>
      <c r="V71" s="276"/>
      <c r="W71" s="276"/>
      <c r="X71" s="276"/>
      <c r="Y71" s="276"/>
      <c r="Z71" s="276"/>
      <c r="AA71" s="276"/>
      <c r="AB71" s="276"/>
      <c r="AC71" s="276"/>
      <c r="AD71" s="276"/>
      <c r="AE71" s="276"/>
      <c r="AF71" s="274"/>
      <c r="AG71" s="276"/>
    </row>
    <row r="72" spans="1:33" s="3" customFormat="1">
      <c r="A72" s="276"/>
      <c r="B72" s="276"/>
      <c r="C72" s="276"/>
      <c r="D72" s="276"/>
      <c r="E72" s="276"/>
      <c r="F72" s="276"/>
      <c r="G72" s="276"/>
      <c r="H72" s="276"/>
      <c r="I72" s="274"/>
      <c r="J72" s="274"/>
      <c r="K72" s="274"/>
      <c r="L72" s="274"/>
      <c r="M72" s="276"/>
      <c r="N72" s="276"/>
      <c r="O72" s="276"/>
      <c r="P72" s="276"/>
      <c r="Q72" s="276"/>
      <c r="R72" s="276"/>
      <c r="S72" s="276"/>
      <c r="T72" s="276"/>
      <c r="U72" s="276"/>
      <c r="V72" s="276"/>
      <c r="W72" s="276"/>
      <c r="X72" s="276"/>
      <c r="Y72" s="276"/>
      <c r="Z72" s="276"/>
      <c r="AA72" s="276"/>
      <c r="AB72" s="276"/>
      <c r="AC72" s="276"/>
      <c r="AD72" s="276"/>
      <c r="AE72" s="276"/>
      <c r="AF72" s="274"/>
      <c r="AG72" s="276"/>
    </row>
    <row r="73" spans="1:33" s="3" customFormat="1">
      <c r="A73" s="276"/>
      <c r="B73" s="276"/>
      <c r="C73" s="276"/>
      <c r="D73" s="276"/>
      <c r="E73" s="276"/>
      <c r="F73" s="276"/>
      <c r="G73" s="276"/>
      <c r="H73" s="276"/>
      <c r="I73" s="274"/>
      <c r="J73" s="274"/>
      <c r="K73" s="274"/>
      <c r="L73" s="274"/>
      <c r="M73" s="276"/>
      <c r="N73" s="276"/>
      <c r="O73" s="276"/>
      <c r="P73" s="276"/>
      <c r="Q73" s="276"/>
      <c r="R73" s="276"/>
      <c r="S73" s="276"/>
      <c r="T73" s="276"/>
      <c r="U73" s="276"/>
      <c r="V73" s="276"/>
      <c r="W73" s="276"/>
      <c r="X73" s="276"/>
      <c r="Y73" s="276"/>
      <c r="Z73" s="276"/>
      <c r="AA73" s="276"/>
      <c r="AB73" s="276"/>
      <c r="AC73" s="276"/>
      <c r="AD73" s="276"/>
      <c r="AE73" s="276"/>
      <c r="AF73" s="274"/>
      <c r="AG73" s="276"/>
    </row>
    <row r="74" spans="1:33" s="3" customFormat="1">
      <c r="A74" s="276"/>
      <c r="B74" s="276"/>
      <c r="C74" s="276"/>
      <c r="D74" s="276"/>
      <c r="E74" s="276"/>
      <c r="F74" s="276"/>
      <c r="G74" s="276"/>
      <c r="H74" s="276"/>
      <c r="I74" s="274"/>
      <c r="J74" s="274"/>
      <c r="K74" s="274"/>
      <c r="L74" s="274"/>
      <c r="M74" s="276"/>
      <c r="N74" s="276"/>
      <c r="O74" s="276"/>
      <c r="P74" s="276"/>
      <c r="Q74" s="276"/>
      <c r="R74" s="276"/>
      <c r="S74" s="276"/>
      <c r="T74" s="276"/>
      <c r="U74" s="276"/>
      <c r="V74" s="276"/>
      <c r="W74" s="276"/>
      <c r="X74" s="276"/>
      <c r="Y74" s="276"/>
      <c r="Z74" s="276"/>
      <c r="AA74" s="276"/>
      <c r="AB74" s="276"/>
      <c r="AC74" s="276"/>
      <c r="AD74" s="276"/>
      <c r="AE74" s="276"/>
      <c r="AF74" s="274"/>
      <c r="AG74" s="276"/>
    </row>
    <row r="75" spans="1:33" s="3" customFormat="1">
      <c r="A75" s="276"/>
      <c r="B75" s="276"/>
      <c r="C75" s="276"/>
      <c r="D75" s="276"/>
      <c r="E75" s="276"/>
      <c r="F75" s="276"/>
      <c r="G75" s="276"/>
      <c r="H75" s="276"/>
      <c r="I75" s="274"/>
      <c r="J75" s="274"/>
      <c r="K75" s="274"/>
      <c r="L75" s="274"/>
      <c r="M75" s="276"/>
      <c r="N75" s="276"/>
      <c r="O75" s="276"/>
      <c r="P75" s="276"/>
      <c r="Q75" s="276"/>
      <c r="R75" s="276"/>
      <c r="S75" s="276"/>
      <c r="T75" s="276"/>
      <c r="U75" s="276"/>
      <c r="V75" s="276"/>
      <c r="W75" s="276"/>
      <c r="X75" s="276"/>
      <c r="Y75" s="276"/>
      <c r="Z75" s="276"/>
      <c r="AA75" s="276"/>
      <c r="AB75" s="276"/>
      <c r="AC75" s="276"/>
      <c r="AD75" s="276"/>
      <c r="AE75" s="276"/>
      <c r="AF75" s="274"/>
      <c r="AG75" s="276"/>
    </row>
    <row r="76" spans="1:33" s="3" customFormat="1">
      <c r="A76" s="276"/>
      <c r="B76" s="276"/>
      <c r="C76" s="276"/>
      <c r="D76" s="276"/>
      <c r="E76" s="276"/>
      <c r="F76" s="276"/>
      <c r="G76" s="276"/>
      <c r="H76" s="276"/>
      <c r="I76" s="274"/>
      <c r="J76" s="274"/>
      <c r="K76" s="274"/>
      <c r="L76" s="274"/>
      <c r="M76" s="276"/>
      <c r="N76" s="276"/>
      <c r="O76" s="276"/>
      <c r="P76" s="276"/>
      <c r="Q76" s="276"/>
      <c r="R76" s="276"/>
      <c r="S76" s="276"/>
      <c r="T76" s="276"/>
      <c r="U76" s="276"/>
      <c r="V76" s="276"/>
      <c r="W76" s="276"/>
      <c r="X76" s="276"/>
      <c r="Y76" s="276"/>
      <c r="Z76" s="276"/>
      <c r="AA76" s="276"/>
      <c r="AB76" s="276"/>
      <c r="AC76" s="276"/>
      <c r="AD76" s="276"/>
      <c r="AE76" s="276"/>
      <c r="AF76" s="274"/>
      <c r="AG76" s="276"/>
    </row>
    <row r="77" spans="1:33" s="3" customFormat="1">
      <c r="A77" s="276"/>
      <c r="B77" s="276"/>
      <c r="C77" s="276"/>
      <c r="D77" s="276"/>
      <c r="E77" s="276"/>
      <c r="F77" s="276"/>
      <c r="G77" s="276"/>
      <c r="H77" s="276"/>
      <c r="I77" s="274"/>
      <c r="J77" s="274"/>
      <c r="K77" s="274"/>
      <c r="L77" s="274"/>
      <c r="M77" s="276"/>
      <c r="N77" s="276"/>
      <c r="O77" s="276"/>
      <c r="P77" s="276"/>
      <c r="Q77" s="276"/>
      <c r="R77" s="276"/>
      <c r="S77" s="276"/>
      <c r="T77" s="276"/>
      <c r="U77" s="276"/>
      <c r="V77" s="276"/>
      <c r="W77" s="276"/>
      <c r="X77" s="276"/>
      <c r="Y77" s="276"/>
      <c r="Z77" s="276"/>
      <c r="AA77" s="276"/>
      <c r="AB77" s="276"/>
      <c r="AC77" s="276"/>
      <c r="AD77" s="276"/>
      <c r="AE77" s="276"/>
      <c r="AF77" s="274"/>
      <c r="AG77" s="276"/>
    </row>
    <row r="78" spans="1:33" s="3" customFormat="1">
      <c r="A78" s="276"/>
      <c r="B78" s="276"/>
      <c r="C78" s="276"/>
      <c r="D78" s="276"/>
      <c r="E78" s="276"/>
      <c r="F78" s="276"/>
      <c r="G78" s="276"/>
      <c r="H78" s="276"/>
      <c r="I78" s="274"/>
      <c r="J78" s="274"/>
      <c r="K78" s="274"/>
      <c r="L78" s="274"/>
      <c r="M78" s="276"/>
      <c r="N78" s="276"/>
      <c r="O78" s="276"/>
      <c r="P78" s="276"/>
      <c r="Q78" s="276"/>
      <c r="R78" s="276"/>
      <c r="S78" s="276"/>
      <c r="T78" s="276"/>
      <c r="U78" s="276"/>
      <c r="V78" s="276"/>
      <c r="W78" s="276"/>
      <c r="X78" s="276"/>
      <c r="Y78" s="276"/>
      <c r="Z78" s="276"/>
      <c r="AA78" s="276"/>
      <c r="AB78" s="276"/>
      <c r="AC78" s="276"/>
      <c r="AD78" s="276"/>
      <c r="AE78" s="276"/>
      <c r="AF78" s="274"/>
      <c r="AG78" s="276"/>
    </row>
    <row r="79" spans="1:33" s="3" customFormat="1">
      <c r="A79" s="276"/>
      <c r="B79" s="276"/>
      <c r="C79" s="276"/>
      <c r="D79" s="276"/>
      <c r="E79" s="276"/>
      <c r="F79" s="276"/>
      <c r="G79" s="276"/>
      <c r="H79" s="276"/>
      <c r="I79" s="274"/>
      <c r="J79" s="274"/>
      <c r="K79" s="274"/>
      <c r="L79" s="274"/>
      <c r="M79" s="276"/>
      <c r="N79" s="276"/>
      <c r="O79" s="276"/>
      <c r="P79" s="276"/>
      <c r="Q79" s="276"/>
      <c r="R79" s="276"/>
      <c r="S79" s="276"/>
      <c r="T79" s="276"/>
      <c r="U79" s="276"/>
      <c r="V79" s="276"/>
      <c r="W79" s="276"/>
      <c r="X79" s="276"/>
      <c r="Y79" s="276"/>
      <c r="Z79" s="276"/>
      <c r="AA79" s="276"/>
      <c r="AB79" s="276"/>
      <c r="AC79" s="276"/>
      <c r="AD79" s="276"/>
      <c r="AE79" s="276"/>
      <c r="AF79" s="274"/>
      <c r="AG79" s="276"/>
    </row>
    <row r="80" spans="1:33" s="3" customFormat="1">
      <c r="A80" s="276"/>
      <c r="B80" s="276"/>
      <c r="C80" s="276"/>
      <c r="D80" s="276"/>
      <c r="E80" s="276"/>
      <c r="F80" s="276"/>
      <c r="G80" s="276"/>
      <c r="H80" s="276"/>
      <c r="I80" s="274"/>
      <c r="J80" s="274"/>
      <c r="K80" s="274"/>
      <c r="L80" s="274"/>
      <c r="M80" s="276"/>
      <c r="N80" s="276"/>
      <c r="O80" s="276"/>
      <c r="P80" s="276"/>
      <c r="Q80" s="276"/>
      <c r="R80" s="276"/>
      <c r="S80" s="276"/>
      <c r="T80" s="276"/>
      <c r="U80" s="276"/>
      <c r="V80" s="276"/>
      <c r="W80" s="276"/>
      <c r="X80" s="276"/>
      <c r="Y80" s="276"/>
      <c r="Z80" s="276"/>
      <c r="AA80" s="276"/>
      <c r="AB80" s="276"/>
      <c r="AC80" s="276"/>
      <c r="AD80" s="276"/>
      <c r="AE80" s="276"/>
      <c r="AF80" s="274"/>
      <c r="AG80" s="274"/>
    </row>
    <row r="81" spans="1:33" s="3" customFormat="1">
      <c r="A81" s="276"/>
      <c r="B81" s="276"/>
      <c r="C81" s="276"/>
      <c r="D81" s="276"/>
      <c r="E81" s="276"/>
      <c r="F81" s="276"/>
      <c r="G81" s="276"/>
      <c r="H81" s="276"/>
      <c r="I81" s="274"/>
      <c r="J81" s="274"/>
      <c r="K81" s="274"/>
      <c r="L81" s="274"/>
      <c r="M81" s="276"/>
      <c r="N81" s="276"/>
      <c r="O81" s="276"/>
      <c r="P81" s="276"/>
      <c r="Q81" s="276"/>
      <c r="R81" s="276"/>
      <c r="S81" s="276"/>
      <c r="T81" s="276"/>
      <c r="U81" s="276"/>
      <c r="V81" s="276"/>
      <c r="W81" s="276"/>
      <c r="X81" s="276"/>
      <c r="Y81" s="276"/>
      <c r="Z81" s="276"/>
      <c r="AA81" s="276"/>
      <c r="AB81" s="276"/>
      <c r="AC81" s="276"/>
      <c r="AD81" s="276"/>
      <c r="AE81" s="276"/>
      <c r="AF81" s="274"/>
      <c r="AG81" s="274"/>
    </row>
    <row r="82" spans="1:33" s="3" customFormat="1">
      <c r="A82" s="276"/>
      <c r="B82" s="276"/>
      <c r="C82" s="276"/>
      <c r="D82" s="276"/>
      <c r="E82" s="276"/>
      <c r="F82" s="276"/>
      <c r="G82" s="276"/>
      <c r="H82" s="276"/>
      <c r="I82" s="274"/>
      <c r="J82" s="274"/>
      <c r="K82" s="274"/>
      <c r="L82" s="274"/>
      <c r="M82" s="276"/>
      <c r="N82" s="276"/>
      <c r="O82" s="276"/>
      <c r="P82" s="276"/>
      <c r="Q82" s="276"/>
      <c r="R82" s="276"/>
      <c r="S82" s="276"/>
      <c r="T82" s="276"/>
      <c r="U82" s="276"/>
      <c r="V82" s="276"/>
      <c r="W82" s="276"/>
      <c r="X82" s="276"/>
      <c r="Y82" s="276"/>
      <c r="Z82" s="276"/>
      <c r="AA82" s="276"/>
      <c r="AB82" s="276"/>
      <c r="AC82" s="276"/>
      <c r="AD82" s="276"/>
      <c r="AE82" s="276"/>
      <c r="AF82" s="274"/>
      <c r="AG82" s="274"/>
    </row>
    <row r="83" spans="1:33" s="3" customFormat="1">
      <c r="A83" s="276"/>
      <c r="B83" s="276"/>
      <c r="C83" s="276"/>
      <c r="D83" s="276"/>
      <c r="E83" s="276"/>
      <c r="F83" s="276"/>
      <c r="G83" s="276"/>
      <c r="H83" s="276"/>
      <c r="I83" s="274"/>
      <c r="J83" s="274"/>
      <c r="K83" s="274"/>
      <c r="L83" s="274"/>
      <c r="M83" s="276"/>
      <c r="N83" s="276"/>
      <c r="O83" s="276"/>
      <c r="P83" s="276"/>
      <c r="Q83" s="276"/>
      <c r="R83" s="276"/>
      <c r="S83" s="276"/>
      <c r="T83" s="276"/>
      <c r="U83" s="276"/>
      <c r="V83" s="276"/>
      <c r="W83" s="276"/>
      <c r="X83" s="276"/>
      <c r="Y83" s="276"/>
      <c r="Z83" s="276"/>
      <c r="AA83" s="276"/>
      <c r="AB83" s="276"/>
      <c r="AC83" s="276"/>
      <c r="AD83" s="276"/>
      <c r="AE83" s="276"/>
      <c r="AF83" s="274"/>
      <c r="AG83" s="274"/>
    </row>
    <row r="84" spans="1:33" s="3" customFormat="1">
      <c r="A84" s="276"/>
      <c r="B84" s="276"/>
      <c r="C84" s="276"/>
      <c r="D84" s="276"/>
      <c r="E84" s="276"/>
      <c r="F84" s="276"/>
      <c r="G84" s="276"/>
      <c r="H84" s="276"/>
      <c r="I84" s="274"/>
      <c r="J84" s="274"/>
      <c r="K84" s="274"/>
      <c r="L84" s="274"/>
      <c r="M84" s="276"/>
      <c r="N84" s="276"/>
      <c r="O84" s="276"/>
      <c r="P84" s="276"/>
      <c r="Q84" s="276"/>
      <c r="R84" s="276"/>
      <c r="S84" s="276"/>
      <c r="T84" s="276"/>
      <c r="U84" s="276"/>
      <c r="V84" s="276"/>
      <c r="W84" s="276"/>
      <c r="X84" s="276"/>
      <c r="Y84" s="276"/>
      <c r="Z84" s="276"/>
      <c r="AA84" s="276"/>
      <c r="AB84" s="276"/>
      <c r="AC84" s="276"/>
      <c r="AD84" s="276"/>
      <c r="AE84" s="276"/>
      <c r="AF84" s="274"/>
      <c r="AG84" s="274"/>
    </row>
    <row r="85" spans="1:33" s="3" customFormat="1">
      <c r="A85" s="276"/>
      <c r="B85" s="276"/>
      <c r="C85" s="276"/>
      <c r="D85" s="276"/>
      <c r="E85" s="276"/>
      <c r="F85" s="276"/>
      <c r="G85" s="276"/>
      <c r="H85" s="276"/>
      <c r="I85" s="274"/>
      <c r="J85" s="274"/>
      <c r="K85" s="274"/>
      <c r="L85" s="274"/>
      <c r="M85" s="276"/>
      <c r="N85" s="276"/>
      <c r="O85" s="276"/>
      <c r="P85" s="276"/>
      <c r="Q85" s="276"/>
      <c r="R85" s="276"/>
      <c r="S85" s="276"/>
      <c r="T85" s="276"/>
      <c r="U85" s="276"/>
      <c r="V85" s="276"/>
      <c r="W85" s="276"/>
      <c r="X85" s="276"/>
      <c r="Y85" s="276"/>
      <c r="Z85" s="276"/>
      <c r="AA85" s="276"/>
      <c r="AB85" s="276"/>
      <c r="AC85" s="276"/>
      <c r="AD85" s="276"/>
      <c r="AE85" s="276"/>
      <c r="AF85" s="274"/>
      <c r="AG85" s="274"/>
    </row>
    <row r="86" spans="1:33" s="3" customFormat="1">
      <c r="A86" s="276"/>
      <c r="B86" s="276"/>
      <c r="C86" s="276"/>
      <c r="D86" s="276"/>
      <c r="E86" s="276"/>
      <c r="F86" s="276"/>
      <c r="G86" s="276"/>
      <c r="H86" s="276"/>
      <c r="I86" s="274"/>
      <c r="J86" s="274"/>
      <c r="K86" s="274"/>
      <c r="L86" s="274"/>
      <c r="M86" s="276"/>
      <c r="N86" s="276"/>
      <c r="O86" s="276"/>
      <c r="P86" s="276"/>
      <c r="Q86" s="276"/>
      <c r="R86" s="276"/>
      <c r="S86" s="276"/>
      <c r="T86" s="276"/>
      <c r="U86" s="276"/>
      <c r="V86" s="276"/>
      <c r="W86" s="276"/>
      <c r="X86" s="276"/>
      <c r="Y86" s="276"/>
      <c r="Z86" s="276"/>
      <c r="AA86" s="276"/>
      <c r="AB86" s="276"/>
      <c r="AC86" s="276"/>
      <c r="AD86" s="276"/>
      <c r="AE86" s="276"/>
      <c r="AF86" s="274"/>
      <c r="AG86" s="274"/>
    </row>
    <row r="87" spans="1:33" s="3" customFormat="1">
      <c r="A87" s="276"/>
      <c r="B87" s="276"/>
      <c r="C87" s="276"/>
      <c r="D87" s="276"/>
      <c r="E87" s="276"/>
      <c r="F87" s="276"/>
      <c r="G87" s="276"/>
      <c r="H87" s="276"/>
      <c r="I87" s="274"/>
      <c r="J87" s="274"/>
      <c r="K87" s="274"/>
      <c r="L87" s="274"/>
      <c r="M87" s="276"/>
      <c r="N87" s="276"/>
      <c r="O87" s="276"/>
      <c r="P87" s="276"/>
      <c r="Q87" s="276"/>
      <c r="R87" s="276"/>
      <c r="S87" s="276"/>
      <c r="T87" s="276"/>
      <c r="U87" s="276"/>
      <c r="V87" s="276"/>
      <c r="W87" s="276"/>
      <c r="X87" s="276"/>
      <c r="Y87" s="276"/>
      <c r="Z87" s="276"/>
      <c r="AA87" s="276"/>
      <c r="AB87" s="276"/>
      <c r="AC87" s="276"/>
      <c r="AD87" s="276"/>
      <c r="AE87" s="276"/>
      <c r="AF87" s="274"/>
      <c r="AG87" s="274"/>
    </row>
    <row r="88" spans="1:33" s="3" customFormat="1">
      <c r="A88" s="276"/>
      <c r="B88" s="276"/>
      <c r="C88" s="276"/>
      <c r="D88" s="276"/>
      <c r="E88" s="276"/>
      <c r="F88" s="276"/>
      <c r="G88" s="276"/>
      <c r="H88" s="276"/>
      <c r="I88" s="274"/>
      <c r="J88" s="274"/>
      <c r="K88" s="274"/>
      <c r="L88" s="274"/>
      <c r="M88" s="276"/>
      <c r="N88" s="276"/>
      <c r="O88" s="276"/>
      <c r="P88" s="276"/>
      <c r="Q88" s="276"/>
      <c r="R88" s="276"/>
      <c r="S88" s="276"/>
      <c r="T88" s="276"/>
      <c r="U88" s="276"/>
      <c r="V88" s="276"/>
      <c r="W88" s="276"/>
      <c r="X88" s="276"/>
      <c r="Y88" s="276"/>
      <c r="Z88" s="276"/>
      <c r="AA88" s="276"/>
      <c r="AB88" s="276"/>
      <c r="AC88" s="276"/>
      <c r="AD88" s="276"/>
      <c r="AE88" s="276"/>
      <c r="AF88" s="274"/>
      <c r="AG88" s="274"/>
    </row>
    <row r="89" spans="1:33" s="3" customFormat="1">
      <c r="A89" s="276"/>
      <c r="B89" s="276"/>
      <c r="C89" s="276"/>
      <c r="D89" s="276"/>
      <c r="E89" s="276"/>
      <c r="F89" s="276"/>
      <c r="G89" s="276"/>
      <c r="H89" s="276"/>
      <c r="I89" s="274"/>
      <c r="J89" s="274"/>
      <c r="K89" s="274"/>
      <c r="L89" s="274"/>
      <c r="M89" s="276"/>
      <c r="N89" s="276"/>
      <c r="O89" s="276"/>
      <c r="P89" s="276"/>
      <c r="Q89" s="276"/>
      <c r="R89" s="276"/>
      <c r="S89" s="276"/>
      <c r="T89" s="276"/>
      <c r="U89" s="276"/>
      <c r="V89" s="276"/>
      <c r="W89" s="276"/>
      <c r="X89" s="276"/>
      <c r="Y89" s="276"/>
      <c r="Z89" s="276"/>
      <c r="AA89" s="276"/>
      <c r="AB89" s="276"/>
      <c r="AC89" s="276"/>
      <c r="AD89" s="276"/>
      <c r="AE89" s="276"/>
      <c r="AF89" s="274"/>
      <c r="AG89" s="274"/>
    </row>
    <row r="90" spans="1:33" s="3" customFormat="1">
      <c r="A90" s="276"/>
      <c r="B90" s="276"/>
      <c r="C90" s="276"/>
      <c r="D90" s="276"/>
      <c r="E90" s="276"/>
      <c r="F90" s="276"/>
      <c r="G90" s="277"/>
      <c r="H90" s="276"/>
      <c r="I90" s="274"/>
      <c r="J90" s="274"/>
      <c r="K90" s="274"/>
      <c r="L90" s="274"/>
      <c r="M90" s="276"/>
      <c r="N90" s="276"/>
      <c r="O90" s="276"/>
      <c r="P90" s="276"/>
      <c r="Q90" s="276"/>
      <c r="R90" s="276"/>
      <c r="S90" s="276"/>
      <c r="T90" s="276"/>
      <c r="U90" s="276"/>
      <c r="V90" s="276"/>
      <c r="W90" s="276"/>
      <c r="X90" s="276"/>
      <c r="Y90" s="276"/>
      <c r="Z90" s="276"/>
      <c r="AA90" s="276"/>
      <c r="AB90" s="276"/>
      <c r="AC90" s="276"/>
      <c r="AD90" s="276"/>
      <c r="AE90" s="276"/>
      <c r="AF90" s="274"/>
      <c r="AG90" s="274"/>
    </row>
    <row r="91" spans="1:33" s="3" customFormat="1">
      <c r="A91" s="276"/>
      <c r="B91" s="276"/>
      <c r="C91" s="276"/>
      <c r="D91" s="276"/>
      <c r="E91" s="276"/>
      <c r="F91" s="276"/>
      <c r="G91" s="276"/>
      <c r="H91" s="276"/>
      <c r="I91" s="274"/>
      <c r="J91" s="274"/>
      <c r="K91" s="274"/>
      <c r="L91" s="274"/>
      <c r="M91" s="276"/>
      <c r="N91" s="276"/>
      <c r="O91" s="276"/>
      <c r="P91" s="276"/>
      <c r="Q91" s="276"/>
      <c r="R91" s="276"/>
      <c r="S91" s="276"/>
      <c r="T91" s="276"/>
      <c r="U91" s="276"/>
      <c r="V91" s="276"/>
      <c r="W91" s="276"/>
      <c r="X91" s="276"/>
      <c r="Y91" s="276"/>
      <c r="Z91" s="276"/>
      <c r="AA91" s="276"/>
      <c r="AB91" s="276"/>
      <c r="AC91" s="276"/>
      <c r="AD91" s="276"/>
      <c r="AE91" s="276"/>
      <c r="AF91" s="274"/>
      <c r="AG91" s="274"/>
    </row>
    <row r="92" spans="1:33" s="3" customFormat="1">
      <c r="A92" s="276"/>
      <c r="B92" s="276"/>
      <c r="C92" s="276"/>
      <c r="D92" s="276"/>
      <c r="E92" s="276"/>
      <c r="F92" s="276"/>
      <c r="G92" s="276"/>
      <c r="H92" s="276"/>
      <c r="I92" s="274"/>
      <c r="J92" s="274"/>
      <c r="K92" s="274"/>
      <c r="L92" s="274"/>
      <c r="M92" s="276"/>
      <c r="N92" s="276"/>
      <c r="O92" s="276"/>
      <c r="P92" s="276"/>
      <c r="Q92" s="276"/>
      <c r="R92" s="276"/>
      <c r="S92" s="276"/>
      <c r="T92" s="276"/>
      <c r="U92" s="276"/>
      <c r="V92" s="276"/>
      <c r="W92" s="276"/>
      <c r="X92" s="276"/>
      <c r="Y92" s="276"/>
      <c r="Z92" s="276"/>
      <c r="AA92" s="276"/>
      <c r="AB92" s="276"/>
      <c r="AC92" s="276"/>
      <c r="AD92" s="276"/>
      <c r="AE92" s="276"/>
      <c r="AF92" s="274"/>
      <c r="AG92" s="274"/>
    </row>
    <row r="93" spans="1:33" s="3" customFormat="1">
      <c r="A93" s="276"/>
      <c r="B93" s="276"/>
      <c r="C93" s="276"/>
      <c r="D93" s="276"/>
      <c r="E93" s="276"/>
      <c r="F93" s="276"/>
      <c r="G93" s="276"/>
      <c r="H93" s="276"/>
      <c r="I93" s="274"/>
      <c r="J93" s="274"/>
      <c r="K93" s="274"/>
      <c r="L93" s="274"/>
      <c r="M93" s="276"/>
      <c r="N93" s="276"/>
      <c r="O93" s="276"/>
      <c r="P93" s="276"/>
      <c r="Q93" s="276"/>
      <c r="R93" s="276"/>
      <c r="S93" s="276"/>
      <c r="T93" s="276"/>
      <c r="U93" s="276"/>
      <c r="V93" s="276"/>
      <c r="W93" s="276"/>
      <c r="X93" s="276"/>
      <c r="Y93" s="276"/>
      <c r="Z93" s="276"/>
      <c r="AA93" s="276"/>
      <c r="AB93" s="276"/>
      <c r="AC93" s="276"/>
      <c r="AD93" s="276"/>
      <c r="AE93" s="276"/>
      <c r="AF93" s="274"/>
      <c r="AG93" s="274"/>
    </row>
    <row r="94" spans="1:33" s="3" customFormat="1">
      <c r="A94" s="276"/>
      <c r="B94" s="276"/>
      <c r="C94" s="276"/>
      <c r="D94" s="276"/>
      <c r="E94" s="276"/>
      <c r="F94" s="276"/>
      <c r="G94" s="276"/>
      <c r="H94" s="276"/>
      <c r="I94" s="274"/>
      <c r="J94" s="274"/>
      <c r="K94" s="274"/>
      <c r="L94" s="274"/>
      <c r="M94" s="276"/>
      <c r="N94" s="276"/>
      <c r="O94" s="276"/>
      <c r="P94" s="276"/>
      <c r="Q94" s="276"/>
      <c r="R94" s="276"/>
      <c r="S94" s="276"/>
      <c r="T94" s="276"/>
      <c r="U94" s="276"/>
      <c r="V94" s="276"/>
      <c r="W94" s="276"/>
      <c r="X94" s="276"/>
      <c r="Y94" s="276"/>
      <c r="Z94" s="276"/>
      <c r="AA94" s="276"/>
      <c r="AB94" s="276"/>
      <c r="AC94" s="276"/>
      <c r="AD94" s="276"/>
      <c r="AE94" s="276"/>
      <c r="AF94" s="274"/>
      <c r="AG94" s="274"/>
    </row>
    <row r="95" spans="1:33" s="3" customFormat="1">
      <c r="A95" s="276"/>
      <c r="B95" s="276"/>
      <c r="C95" s="276"/>
      <c r="D95" s="276"/>
      <c r="E95" s="276"/>
      <c r="F95" s="276"/>
      <c r="G95" s="277"/>
      <c r="H95" s="276"/>
      <c r="I95" s="274"/>
      <c r="J95" s="274"/>
      <c r="K95" s="274"/>
      <c r="L95" s="274"/>
      <c r="M95" s="276"/>
      <c r="N95" s="276"/>
      <c r="O95" s="276"/>
      <c r="P95" s="276"/>
      <c r="Q95" s="276"/>
      <c r="R95" s="276"/>
      <c r="S95" s="276"/>
      <c r="T95" s="276"/>
      <c r="U95" s="276"/>
      <c r="V95" s="276"/>
      <c r="W95" s="276"/>
      <c r="X95" s="276"/>
      <c r="Y95" s="276"/>
      <c r="Z95" s="276"/>
      <c r="AA95" s="276"/>
      <c r="AB95" s="276"/>
      <c r="AC95" s="276"/>
      <c r="AD95" s="276"/>
      <c r="AE95" s="276"/>
      <c r="AF95" s="274"/>
      <c r="AG95" s="274"/>
    </row>
    <row r="96" spans="1:33" s="3" customFormat="1">
      <c r="A96" s="276"/>
      <c r="B96" s="276"/>
      <c r="C96" s="276"/>
      <c r="D96" s="276"/>
      <c r="E96" s="276"/>
      <c r="F96" s="276"/>
      <c r="G96" s="276"/>
      <c r="H96" s="276"/>
      <c r="I96" s="274"/>
      <c r="J96" s="274"/>
      <c r="K96" s="274"/>
      <c r="L96" s="274"/>
      <c r="M96" s="276"/>
      <c r="N96" s="276"/>
      <c r="O96" s="276"/>
      <c r="P96" s="276"/>
      <c r="Q96" s="276"/>
      <c r="R96" s="276"/>
      <c r="S96" s="276"/>
      <c r="T96" s="276"/>
      <c r="U96" s="276"/>
      <c r="V96" s="276"/>
      <c r="W96" s="276"/>
      <c r="X96" s="276"/>
      <c r="Y96" s="276"/>
      <c r="Z96" s="276"/>
      <c r="AA96" s="276"/>
      <c r="AB96" s="276"/>
      <c r="AC96" s="276"/>
      <c r="AD96" s="276"/>
      <c r="AE96" s="276"/>
      <c r="AF96" s="274"/>
      <c r="AG96" s="274"/>
    </row>
    <row r="97" spans="1:33" s="3" customFormat="1">
      <c r="A97" s="276"/>
      <c r="B97" s="276"/>
      <c r="C97" s="276"/>
      <c r="D97" s="276"/>
      <c r="E97" s="276"/>
      <c r="F97" s="276"/>
      <c r="G97" s="276"/>
      <c r="H97" s="276"/>
      <c r="I97" s="274"/>
      <c r="J97" s="274"/>
      <c r="K97" s="274"/>
      <c r="L97" s="274"/>
      <c r="M97" s="276"/>
      <c r="N97" s="276"/>
      <c r="O97" s="276"/>
      <c r="P97" s="276"/>
      <c r="Q97" s="276"/>
      <c r="R97" s="276"/>
      <c r="S97" s="276"/>
      <c r="T97" s="276"/>
      <c r="U97" s="276"/>
      <c r="V97" s="276"/>
      <c r="W97" s="276"/>
      <c r="X97" s="276"/>
      <c r="Y97" s="276"/>
      <c r="Z97" s="276"/>
      <c r="AA97" s="276"/>
      <c r="AB97" s="276"/>
      <c r="AC97" s="276"/>
      <c r="AD97" s="276"/>
      <c r="AE97" s="276"/>
      <c r="AF97" s="274"/>
      <c r="AG97" s="274"/>
    </row>
    <row r="98" spans="1:33" s="3" customFormat="1">
      <c r="A98" s="276"/>
      <c r="B98" s="276"/>
      <c r="C98" s="276"/>
      <c r="D98" s="276"/>
      <c r="E98" s="276"/>
      <c r="F98" s="276"/>
      <c r="G98" s="276"/>
      <c r="H98" s="276"/>
      <c r="I98" s="274"/>
      <c r="J98" s="274"/>
      <c r="K98" s="274"/>
      <c r="L98" s="274"/>
      <c r="M98" s="276"/>
      <c r="N98" s="276"/>
      <c r="O98" s="276"/>
      <c r="P98" s="276"/>
      <c r="Q98" s="276"/>
      <c r="R98" s="276"/>
      <c r="S98" s="276"/>
      <c r="T98" s="276"/>
      <c r="U98" s="276"/>
      <c r="V98" s="276"/>
      <c r="W98" s="276"/>
      <c r="X98" s="276"/>
      <c r="Y98" s="276"/>
      <c r="Z98" s="276"/>
      <c r="AA98" s="276"/>
      <c r="AB98" s="276"/>
      <c r="AC98" s="276"/>
      <c r="AD98" s="276"/>
      <c r="AE98" s="276"/>
      <c r="AF98" s="274"/>
      <c r="AG98" s="274"/>
    </row>
    <row r="99" spans="1:33" s="3" customFormat="1">
      <c r="A99" s="276"/>
      <c r="B99" s="276"/>
      <c r="C99" s="276"/>
      <c r="D99" s="276"/>
      <c r="E99" s="276"/>
      <c r="F99" s="276"/>
      <c r="G99" s="276"/>
      <c r="H99" s="276"/>
      <c r="I99" s="274"/>
      <c r="J99" s="274"/>
      <c r="K99" s="274"/>
      <c r="L99" s="274"/>
      <c r="M99" s="276"/>
      <c r="N99" s="276"/>
      <c r="O99" s="276"/>
      <c r="P99" s="276"/>
      <c r="Q99" s="276"/>
      <c r="R99" s="276"/>
      <c r="S99" s="276"/>
      <c r="T99" s="276"/>
      <c r="U99" s="276"/>
      <c r="V99" s="276"/>
      <c r="W99" s="276"/>
      <c r="X99" s="276"/>
      <c r="Y99" s="276"/>
      <c r="Z99" s="276"/>
      <c r="AA99" s="276"/>
      <c r="AB99" s="276"/>
      <c r="AC99" s="276"/>
      <c r="AD99" s="276"/>
      <c r="AE99" s="276"/>
      <c r="AF99" s="274"/>
      <c r="AG99" s="274"/>
    </row>
    <row r="100" spans="1:33" s="3" customFormat="1">
      <c r="A100" s="276"/>
      <c r="B100" s="276"/>
      <c r="C100" s="276"/>
      <c r="D100" s="276"/>
      <c r="E100" s="276"/>
      <c r="F100" s="276"/>
      <c r="G100" s="276"/>
      <c r="H100" s="276"/>
      <c r="I100" s="274"/>
      <c r="J100" s="274"/>
      <c r="K100" s="274"/>
      <c r="L100" s="274"/>
      <c r="M100" s="276"/>
      <c r="N100" s="276"/>
      <c r="O100" s="276"/>
      <c r="P100" s="276"/>
      <c r="Q100" s="276"/>
      <c r="R100" s="276"/>
      <c r="S100" s="276"/>
      <c r="T100" s="276"/>
      <c r="U100" s="276"/>
      <c r="V100" s="276"/>
      <c r="W100" s="276"/>
      <c r="X100" s="276"/>
      <c r="Y100" s="276"/>
      <c r="Z100" s="276"/>
      <c r="AA100" s="276"/>
      <c r="AB100" s="276"/>
      <c r="AC100" s="276"/>
      <c r="AD100" s="276"/>
      <c r="AE100" s="276"/>
      <c r="AF100" s="274"/>
      <c r="AG100" s="274"/>
    </row>
    <row r="101" spans="1:33" s="3" customFormat="1">
      <c r="A101" s="276"/>
      <c r="B101" s="276"/>
      <c r="C101" s="276"/>
      <c r="D101" s="276"/>
      <c r="E101" s="276"/>
      <c r="F101" s="276"/>
      <c r="G101" s="276"/>
      <c r="H101" s="276"/>
      <c r="I101" s="274"/>
      <c r="J101" s="274"/>
      <c r="K101" s="274"/>
      <c r="L101" s="274"/>
      <c r="M101" s="276"/>
      <c r="N101" s="276"/>
      <c r="O101" s="276"/>
      <c r="P101" s="276"/>
      <c r="Q101" s="276"/>
      <c r="R101" s="276"/>
      <c r="S101" s="276"/>
      <c r="T101" s="276"/>
      <c r="U101" s="276"/>
      <c r="V101" s="276"/>
      <c r="W101" s="276"/>
      <c r="X101" s="276"/>
      <c r="Y101" s="276"/>
      <c r="Z101" s="276"/>
      <c r="AA101" s="276"/>
      <c r="AB101" s="276"/>
      <c r="AC101" s="276"/>
      <c r="AD101" s="276"/>
      <c r="AE101" s="276"/>
      <c r="AF101" s="274"/>
      <c r="AG101" s="274"/>
    </row>
    <row r="102" spans="1:33" s="3" customFormat="1">
      <c r="A102" s="276"/>
      <c r="B102" s="276"/>
      <c r="C102" s="276"/>
      <c r="D102" s="276"/>
      <c r="E102" s="276"/>
      <c r="F102" s="276"/>
      <c r="G102" s="276"/>
      <c r="H102" s="276"/>
      <c r="I102" s="274"/>
      <c r="J102" s="274"/>
      <c r="K102" s="274"/>
      <c r="L102" s="274"/>
      <c r="M102" s="276"/>
      <c r="N102" s="276"/>
      <c r="O102" s="276"/>
      <c r="P102" s="276"/>
      <c r="Q102" s="276"/>
      <c r="R102" s="276"/>
      <c r="S102" s="276"/>
      <c r="T102" s="276"/>
      <c r="U102" s="276"/>
      <c r="V102" s="276"/>
      <c r="W102" s="276"/>
      <c r="X102" s="276"/>
      <c r="Y102" s="276"/>
      <c r="Z102" s="276"/>
      <c r="AA102" s="276"/>
      <c r="AB102" s="276"/>
      <c r="AC102" s="276"/>
      <c r="AD102" s="276"/>
      <c r="AE102" s="276"/>
      <c r="AF102" s="274"/>
      <c r="AG102" s="274"/>
    </row>
    <row r="103" spans="1:33" s="3" customFormat="1">
      <c r="A103" s="276"/>
      <c r="B103" s="276"/>
      <c r="C103" s="276"/>
      <c r="D103" s="276"/>
      <c r="E103" s="276"/>
      <c r="F103" s="276"/>
      <c r="G103" s="276"/>
      <c r="H103" s="276"/>
      <c r="I103" s="274"/>
      <c r="J103" s="274"/>
      <c r="K103" s="274"/>
      <c r="L103" s="274"/>
      <c r="M103" s="276"/>
      <c r="N103" s="276"/>
      <c r="O103" s="276"/>
      <c r="P103" s="276"/>
      <c r="Q103" s="276"/>
      <c r="R103" s="276"/>
      <c r="S103" s="276"/>
      <c r="T103" s="276"/>
      <c r="U103" s="276"/>
      <c r="V103" s="276"/>
      <c r="W103" s="276"/>
      <c r="X103" s="276"/>
      <c r="Y103" s="276"/>
      <c r="Z103" s="276"/>
      <c r="AA103" s="276"/>
      <c r="AB103" s="276"/>
      <c r="AC103" s="276"/>
      <c r="AD103" s="276"/>
      <c r="AE103" s="276"/>
      <c r="AF103" s="274"/>
      <c r="AG103" s="274"/>
    </row>
    <row r="104" spans="1:33" s="3" customFormat="1">
      <c r="A104" s="276"/>
      <c r="B104" s="276"/>
      <c r="C104" s="276"/>
      <c r="D104" s="276"/>
      <c r="E104" s="276"/>
      <c r="F104" s="276"/>
      <c r="G104" s="276"/>
      <c r="H104" s="276"/>
      <c r="I104" s="274"/>
      <c r="J104" s="274"/>
      <c r="K104" s="274"/>
      <c r="L104" s="274"/>
      <c r="M104" s="276"/>
      <c r="N104" s="276"/>
      <c r="O104" s="276"/>
      <c r="P104" s="276"/>
      <c r="Q104" s="276"/>
      <c r="R104" s="276"/>
      <c r="S104" s="276"/>
      <c r="T104" s="276"/>
      <c r="U104" s="276"/>
      <c r="V104" s="276"/>
      <c r="W104" s="276"/>
      <c r="X104" s="276"/>
      <c r="Y104" s="276"/>
      <c r="Z104" s="276"/>
      <c r="AA104" s="276"/>
      <c r="AB104" s="276"/>
      <c r="AC104" s="276"/>
      <c r="AD104" s="276"/>
      <c r="AE104" s="276"/>
      <c r="AF104" s="274"/>
      <c r="AG104" s="274"/>
    </row>
    <row r="105" spans="1:33" s="3" customFormat="1">
      <c r="A105" s="276"/>
      <c r="B105" s="276"/>
      <c r="C105" s="276"/>
      <c r="D105" s="276"/>
      <c r="E105" s="276"/>
      <c r="F105" s="276"/>
      <c r="G105" s="276"/>
      <c r="H105" s="276"/>
      <c r="I105" s="274"/>
      <c r="J105" s="274"/>
      <c r="K105" s="274"/>
      <c r="L105" s="274"/>
      <c r="M105" s="276"/>
      <c r="N105" s="276"/>
      <c r="O105" s="276"/>
      <c r="P105" s="276"/>
      <c r="Q105" s="276"/>
      <c r="R105" s="276"/>
      <c r="S105" s="276"/>
      <c r="T105" s="276"/>
      <c r="U105" s="276"/>
      <c r="V105" s="276"/>
      <c r="W105" s="276"/>
      <c r="X105" s="276"/>
      <c r="Y105" s="276"/>
      <c r="Z105" s="276"/>
      <c r="AA105" s="276"/>
      <c r="AB105" s="276"/>
      <c r="AC105" s="276"/>
      <c r="AD105" s="276"/>
      <c r="AE105" s="276"/>
      <c r="AF105" s="274"/>
      <c r="AG105" s="276"/>
    </row>
    <row r="106" spans="1:33" s="3" customFormat="1">
      <c r="A106" s="276"/>
      <c r="B106" s="276"/>
      <c r="C106" s="276"/>
      <c r="D106" s="276"/>
      <c r="E106" s="276"/>
      <c r="F106" s="276"/>
      <c r="G106" s="276"/>
      <c r="H106" s="276"/>
      <c r="I106" s="274"/>
      <c r="J106" s="274"/>
      <c r="K106" s="274"/>
      <c r="L106" s="274"/>
      <c r="M106" s="276"/>
      <c r="N106" s="276"/>
      <c r="O106" s="276"/>
      <c r="P106" s="276"/>
      <c r="Q106" s="276"/>
      <c r="R106" s="276"/>
      <c r="S106" s="276"/>
      <c r="T106" s="276"/>
      <c r="U106" s="276"/>
      <c r="V106" s="276"/>
      <c r="W106" s="276"/>
      <c r="X106" s="276"/>
      <c r="Y106" s="276"/>
      <c r="Z106" s="276"/>
      <c r="AA106" s="276"/>
      <c r="AB106" s="276"/>
      <c r="AC106" s="276"/>
      <c r="AD106" s="276"/>
      <c r="AE106" s="276"/>
      <c r="AF106" s="274"/>
      <c r="AG106" s="276"/>
    </row>
    <row r="107" spans="1:33" s="3" customFormat="1">
      <c r="A107" s="276"/>
      <c r="B107" s="276"/>
      <c r="C107" s="276"/>
      <c r="D107" s="276"/>
      <c r="E107" s="276"/>
      <c r="F107" s="276"/>
      <c r="G107" s="276"/>
      <c r="H107" s="276"/>
      <c r="I107" s="274"/>
      <c r="J107" s="274"/>
      <c r="K107" s="274"/>
      <c r="L107" s="274"/>
      <c r="M107" s="276"/>
      <c r="N107" s="276"/>
      <c r="O107" s="276"/>
      <c r="P107" s="276"/>
      <c r="Q107" s="276"/>
      <c r="R107" s="276"/>
      <c r="S107" s="276"/>
      <c r="T107" s="276"/>
      <c r="U107" s="276"/>
      <c r="V107" s="276"/>
      <c r="W107" s="276"/>
      <c r="X107" s="276"/>
      <c r="Y107" s="276"/>
      <c r="Z107" s="276"/>
      <c r="AA107" s="276"/>
      <c r="AB107" s="276"/>
      <c r="AC107" s="276"/>
      <c r="AD107" s="276"/>
      <c r="AE107" s="276"/>
      <c r="AF107" s="274"/>
      <c r="AG107" s="276"/>
    </row>
    <row r="108" spans="1:33" s="3" customFormat="1">
      <c r="A108" s="276"/>
      <c r="B108" s="276"/>
      <c r="C108" s="276"/>
      <c r="D108" s="276"/>
      <c r="E108" s="276"/>
      <c r="F108" s="276"/>
      <c r="G108" s="276"/>
      <c r="H108" s="276"/>
      <c r="I108" s="274"/>
      <c r="J108" s="274"/>
      <c r="K108" s="274"/>
      <c r="L108" s="274"/>
      <c r="M108" s="276"/>
      <c r="N108" s="276"/>
      <c r="O108" s="276"/>
      <c r="P108" s="276"/>
      <c r="Q108" s="276"/>
      <c r="R108" s="276"/>
      <c r="S108" s="276"/>
      <c r="T108" s="276"/>
      <c r="U108" s="276"/>
      <c r="V108" s="276"/>
      <c r="W108" s="276"/>
      <c r="X108" s="276"/>
      <c r="Y108" s="276"/>
      <c r="Z108" s="276"/>
      <c r="AA108" s="276"/>
      <c r="AB108" s="276"/>
      <c r="AC108" s="276"/>
      <c r="AD108" s="276"/>
      <c r="AE108" s="276"/>
      <c r="AF108" s="274"/>
      <c r="AG108" s="276"/>
    </row>
    <row r="109" spans="1:33" s="3" customFormat="1">
      <c r="A109" s="276"/>
      <c r="B109" s="276"/>
      <c r="C109" s="276"/>
      <c r="D109" s="276"/>
      <c r="E109" s="276"/>
      <c r="F109" s="276"/>
      <c r="G109" s="277"/>
      <c r="H109" s="276"/>
      <c r="I109" s="274"/>
      <c r="J109" s="274"/>
      <c r="K109" s="274"/>
      <c r="L109" s="274"/>
      <c r="M109" s="276"/>
      <c r="N109" s="276"/>
      <c r="O109" s="276"/>
      <c r="P109" s="276"/>
      <c r="Q109" s="276"/>
      <c r="R109" s="276"/>
      <c r="S109" s="276"/>
      <c r="T109" s="276"/>
      <c r="U109" s="276"/>
      <c r="V109" s="276"/>
      <c r="W109" s="276"/>
      <c r="X109" s="276"/>
      <c r="Y109" s="276"/>
      <c r="Z109" s="276"/>
      <c r="AA109" s="276"/>
      <c r="AB109" s="276"/>
      <c r="AC109" s="276"/>
      <c r="AD109" s="276"/>
      <c r="AE109" s="276"/>
      <c r="AF109" s="274"/>
      <c r="AG109" s="276"/>
    </row>
    <row r="110" spans="1:33" s="3" customFormat="1">
      <c r="A110" s="276"/>
      <c r="B110" s="276"/>
      <c r="C110" s="276"/>
      <c r="D110" s="276"/>
      <c r="E110" s="276"/>
      <c r="F110" s="276"/>
      <c r="G110" s="276"/>
      <c r="H110" s="276"/>
      <c r="I110" s="274"/>
      <c r="J110" s="274"/>
      <c r="K110" s="274"/>
      <c r="L110" s="274"/>
      <c r="M110" s="276"/>
      <c r="N110" s="276"/>
      <c r="O110" s="276"/>
      <c r="P110" s="276"/>
      <c r="Q110" s="276"/>
      <c r="R110" s="276"/>
      <c r="S110" s="276"/>
      <c r="T110" s="276"/>
      <c r="U110" s="276"/>
      <c r="V110" s="276"/>
      <c r="W110" s="276"/>
      <c r="X110" s="276"/>
      <c r="Y110" s="276"/>
      <c r="Z110" s="276"/>
      <c r="AA110" s="276"/>
      <c r="AB110" s="276"/>
      <c r="AC110" s="276"/>
      <c r="AD110" s="276"/>
      <c r="AE110" s="276"/>
      <c r="AF110" s="274"/>
      <c r="AG110" s="276"/>
    </row>
    <row r="111" spans="1:33" s="3" customFormat="1">
      <c r="A111" s="276"/>
      <c r="B111" s="276"/>
      <c r="C111" s="276"/>
      <c r="D111" s="276"/>
      <c r="E111" s="276"/>
      <c r="F111" s="276"/>
      <c r="G111" s="276"/>
      <c r="H111" s="276"/>
      <c r="I111" s="274"/>
      <c r="J111" s="274"/>
      <c r="K111" s="274"/>
      <c r="L111" s="274"/>
      <c r="M111" s="276"/>
      <c r="N111" s="276"/>
      <c r="O111" s="276"/>
      <c r="P111" s="276"/>
      <c r="Q111" s="276"/>
      <c r="R111" s="276"/>
      <c r="S111" s="276"/>
      <c r="T111" s="276"/>
      <c r="U111" s="276"/>
      <c r="V111" s="276"/>
      <c r="W111" s="276"/>
      <c r="X111" s="276"/>
      <c r="Y111" s="276"/>
      <c r="Z111" s="276"/>
      <c r="AA111" s="276"/>
      <c r="AB111" s="276"/>
      <c r="AC111" s="276"/>
      <c r="AD111" s="276"/>
      <c r="AE111" s="276"/>
      <c r="AF111" s="274"/>
      <c r="AG111" s="276"/>
    </row>
    <row r="112" spans="1:33" s="3" customFormat="1">
      <c r="A112" s="276"/>
      <c r="B112" s="276"/>
      <c r="C112" s="276"/>
      <c r="D112" s="276"/>
      <c r="E112" s="276"/>
      <c r="F112" s="276"/>
      <c r="G112" s="276"/>
      <c r="H112" s="276"/>
      <c r="I112" s="274"/>
      <c r="J112" s="274"/>
      <c r="K112" s="274"/>
      <c r="L112" s="274"/>
      <c r="M112" s="276"/>
      <c r="N112" s="276"/>
      <c r="O112" s="276"/>
      <c r="P112" s="276"/>
      <c r="Q112" s="276"/>
      <c r="R112" s="276"/>
      <c r="S112" s="276"/>
      <c r="T112" s="276"/>
      <c r="U112" s="276"/>
      <c r="V112" s="276"/>
      <c r="W112" s="276"/>
      <c r="X112" s="276"/>
      <c r="Y112" s="276"/>
      <c r="Z112" s="276"/>
      <c r="AA112" s="276"/>
      <c r="AB112" s="276"/>
      <c r="AC112" s="276"/>
      <c r="AD112" s="276"/>
      <c r="AE112" s="276"/>
      <c r="AF112" s="274"/>
      <c r="AG112" s="276"/>
    </row>
    <row r="113" spans="1:33" s="3" customFormat="1">
      <c r="A113" s="276"/>
      <c r="B113" s="276"/>
      <c r="C113" s="276"/>
      <c r="D113" s="276"/>
      <c r="E113" s="276"/>
      <c r="F113" s="276"/>
      <c r="G113" s="276"/>
      <c r="H113" s="276"/>
      <c r="I113" s="274"/>
      <c r="J113" s="274"/>
      <c r="K113" s="274"/>
      <c r="L113" s="274"/>
      <c r="M113" s="276"/>
      <c r="N113" s="276"/>
      <c r="O113" s="276"/>
      <c r="P113" s="276"/>
      <c r="Q113" s="276"/>
      <c r="R113" s="276"/>
      <c r="S113" s="276"/>
      <c r="T113" s="276"/>
      <c r="U113" s="276"/>
      <c r="V113" s="276"/>
      <c r="W113" s="276"/>
      <c r="X113" s="276"/>
      <c r="Y113" s="276"/>
      <c r="Z113" s="276"/>
      <c r="AA113" s="276"/>
      <c r="AB113" s="276"/>
      <c r="AC113" s="276"/>
      <c r="AD113" s="276"/>
      <c r="AE113" s="276"/>
      <c r="AF113" s="274"/>
      <c r="AG113" s="276"/>
    </row>
    <row r="114" spans="1:33" s="3" customFormat="1">
      <c r="A114" s="276"/>
      <c r="B114" s="276"/>
      <c r="C114" s="276"/>
      <c r="D114" s="276"/>
      <c r="E114" s="276"/>
      <c r="F114" s="276"/>
      <c r="G114" s="276"/>
      <c r="H114" s="276"/>
      <c r="I114" s="274"/>
      <c r="J114" s="274"/>
      <c r="K114" s="274"/>
      <c r="L114" s="274"/>
      <c r="M114" s="276"/>
      <c r="N114" s="276"/>
      <c r="O114" s="276"/>
      <c r="P114" s="276"/>
      <c r="Q114" s="276"/>
      <c r="R114" s="276"/>
      <c r="S114" s="276"/>
      <c r="T114" s="276"/>
      <c r="U114" s="276"/>
      <c r="V114" s="276"/>
      <c r="W114" s="276"/>
      <c r="X114" s="276"/>
      <c r="Y114" s="276"/>
      <c r="Z114" s="276"/>
      <c r="AA114" s="276"/>
      <c r="AB114" s="276"/>
      <c r="AC114" s="276"/>
      <c r="AD114" s="276"/>
      <c r="AE114" s="276"/>
      <c r="AF114" s="274"/>
      <c r="AG114" s="276"/>
    </row>
    <row r="115" spans="1:33" s="3" customFormat="1">
      <c r="A115" s="276"/>
      <c r="B115" s="276"/>
      <c r="C115" s="276"/>
      <c r="D115" s="276"/>
      <c r="E115" s="276"/>
      <c r="F115" s="276"/>
      <c r="G115" s="276"/>
      <c r="H115" s="276"/>
      <c r="I115" s="274"/>
      <c r="J115" s="274"/>
      <c r="K115" s="274"/>
      <c r="L115" s="274"/>
      <c r="M115" s="276"/>
      <c r="N115" s="276"/>
      <c r="O115" s="276"/>
      <c r="P115" s="276"/>
      <c r="Q115" s="276"/>
      <c r="R115" s="276"/>
      <c r="S115" s="276"/>
      <c r="T115" s="276"/>
      <c r="U115" s="276"/>
      <c r="V115" s="276"/>
      <c r="W115" s="276"/>
      <c r="X115" s="276"/>
      <c r="Y115" s="276"/>
      <c r="Z115" s="276"/>
      <c r="AA115" s="276"/>
      <c r="AB115" s="276"/>
      <c r="AC115" s="276"/>
      <c r="AD115" s="276"/>
      <c r="AE115" s="276"/>
      <c r="AF115" s="274"/>
      <c r="AG115" s="276"/>
    </row>
    <row r="116" spans="1:33" s="3" customFormat="1">
      <c r="A116" s="276"/>
      <c r="B116" s="276"/>
      <c r="C116" s="276"/>
      <c r="D116" s="276"/>
      <c r="E116" s="276"/>
      <c r="F116" s="276"/>
      <c r="G116" s="276"/>
      <c r="H116" s="276"/>
      <c r="I116" s="274"/>
      <c r="J116" s="274"/>
      <c r="K116" s="274"/>
      <c r="L116" s="274"/>
      <c r="M116" s="276"/>
      <c r="N116" s="276"/>
      <c r="O116" s="276"/>
      <c r="P116" s="276"/>
      <c r="Q116" s="276"/>
      <c r="R116" s="276"/>
      <c r="S116" s="276"/>
      <c r="T116" s="276"/>
      <c r="U116" s="276"/>
      <c r="V116" s="276"/>
      <c r="W116" s="276"/>
      <c r="X116" s="276"/>
      <c r="Y116" s="276"/>
      <c r="Z116" s="276"/>
      <c r="AA116" s="276"/>
      <c r="AB116" s="276"/>
      <c r="AC116" s="276"/>
      <c r="AD116" s="276"/>
      <c r="AE116" s="276"/>
      <c r="AF116" s="274"/>
      <c r="AG116" s="274"/>
    </row>
    <row r="117" spans="1:33" s="3" customFormat="1">
      <c r="A117" s="276"/>
      <c r="B117" s="276"/>
      <c r="C117" s="276"/>
      <c r="D117" s="276"/>
      <c r="E117" s="276"/>
      <c r="F117" s="276"/>
      <c r="G117" s="276"/>
      <c r="H117" s="276"/>
      <c r="I117" s="274"/>
      <c r="J117" s="274"/>
      <c r="K117" s="274"/>
      <c r="L117" s="274"/>
      <c r="M117" s="276"/>
      <c r="N117" s="276"/>
      <c r="O117" s="276"/>
      <c r="P117" s="276"/>
      <c r="Q117" s="276"/>
      <c r="R117" s="276"/>
      <c r="S117" s="276"/>
      <c r="T117" s="276"/>
      <c r="U117" s="276"/>
      <c r="V117" s="276"/>
      <c r="W117" s="276"/>
      <c r="X117" s="276"/>
      <c r="Y117" s="276"/>
      <c r="Z117" s="276"/>
      <c r="AA117" s="276"/>
      <c r="AB117" s="276"/>
      <c r="AC117" s="276"/>
      <c r="AD117" s="276"/>
      <c r="AE117" s="276"/>
      <c r="AF117" s="274"/>
      <c r="AG117" s="274"/>
    </row>
    <row r="118" spans="1:33" s="3" customFormat="1">
      <c r="A118" s="276"/>
      <c r="B118" s="276"/>
      <c r="C118" s="276"/>
      <c r="D118" s="276"/>
      <c r="E118" s="276"/>
      <c r="F118" s="276"/>
      <c r="G118" s="276"/>
      <c r="H118" s="276"/>
      <c r="I118" s="274"/>
      <c r="J118" s="274"/>
      <c r="K118" s="274"/>
      <c r="L118" s="274"/>
      <c r="M118" s="276"/>
      <c r="N118" s="276"/>
      <c r="O118" s="276"/>
      <c r="P118" s="276"/>
      <c r="Q118" s="276"/>
      <c r="R118" s="276"/>
      <c r="S118" s="276"/>
      <c r="T118" s="276"/>
      <c r="U118" s="276"/>
      <c r="V118" s="276"/>
      <c r="W118" s="276"/>
      <c r="X118" s="276"/>
      <c r="Y118" s="276"/>
      <c r="Z118" s="276"/>
      <c r="AA118" s="276"/>
      <c r="AB118" s="276"/>
      <c r="AC118" s="276"/>
      <c r="AD118" s="276"/>
      <c r="AE118" s="276"/>
      <c r="AF118" s="274"/>
      <c r="AG118" s="274"/>
    </row>
    <row r="119" spans="1:33" s="3" customFormat="1">
      <c r="A119" s="276"/>
      <c r="B119" s="276"/>
      <c r="C119" s="276"/>
      <c r="D119" s="276"/>
      <c r="E119" s="276"/>
      <c r="F119" s="276"/>
      <c r="G119" s="276"/>
      <c r="H119" s="276"/>
      <c r="I119" s="274"/>
      <c r="J119" s="274"/>
      <c r="K119" s="274"/>
      <c r="L119" s="274"/>
      <c r="M119" s="276"/>
      <c r="N119" s="276"/>
      <c r="O119" s="276"/>
      <c r="P119" s="276"/>
      <c r="Q119" s="276"/>
      <c r="R119" s="276"/>
      <c r="S119" s="276"/>
      <c r="T119" s="276"/>
      <c r="U119" s="276"/>
      <c r="V119" s="276"/>
      <c r="W119" s="276"/>
      <c r="X119" s="276"/>
      <c r="Y119" s="276"/>
      <c r="Z119" s="276"/>
      <c r="AA119" s="276"/>
      <c r="AB119" s="276"/>
      <c r="AC119" s="276"/>
      <c r="AD119" s="276"/>
      <c r="AE119" s="276"/>
      <c r="AF119" s="274"/>
      <c r="AG119" s="276"/>
    </row>
    <row r="120" spans="1:33" s="3" customFormat="1">
      <c r="A120" s="276"/>
      <c r="B120" s="276"/>
      <c r="C120" s="276"/>
      <c r="D120" s="276"/>
      <c r="E120" s="276"/>
      <c r="F120" s="276"/>
      <c r="G120" s="276"/>
      <c r="H120" s="276"/>
      <c r="I120" s="274"/>
      <c r="J120" s="274"/>
      <c r="K120" s="274"/>
      <c r="L120" s="274"/>
      <c r="M120" s="276"/>
      <c r="N120" s="276"/>
      <c r="O120" s="276"/>
      <c r="P120" s="276"/>
      <c r="Q120" s="276"/>
      <c r="R120" s="276"/>
      <c r="S120" s="276"/>
      <c r="T120" s="276"/>
      <c r="U120" s="276"/>
      <c r="V120" s="276"/>
      <c r="W120" s="276"/>
      <c r="X120" s="276"/>
      <c r="Y120" s="276"/>
      <c r="Z120" s="276"/>
      <c r="AA120" s="276"/>
      <c r="AB120" s="276"/>
      <c r="AC120" s="276"/>
      <c r="AD120" s="276"/>
      <c r="AE120" s="276"/>
      <c r="AF120" s="274"/>
      <c r="AG120" s="274"/>
    </row>
    <row r="121" spans="1:33" s="3" customFormat="1">
      <c r="A121" s="276"/>
      <c r="B121" s="276"/>
      <c r="C121" s="276"/>
      <c r="D121" s="276"/>
      <c r="E121" s="276"/>
      <c r="F121" s="276"/>
      <c r="G121" s="276"/>
      <c r="H121" s="276"/>
      <c r="I121" s="274"/>
      <c r="J121" s="274"/>
      <c r="K121" s="274"/>
      <c r="L121" s="274"/>
      <c r="M121" s="276"/>
      <c r="N121" s="276"/>
      <c r="O121" s="276"/>
      <c r="P121" s="276"/>
      <c r="Q121" s="276"/>
      <c r="R121" s="276"/>
      <c r="S121" s="276"/>
      <c r="T121" s="276"/>
      <c r="U121" s="276"/>
      <c r="V121" s="276"/>
      <c r="W121" s="276"/>
      <c r="X121" s="276"/>
      <c r="Y121" s="276"/>
      <c r="Z121" s="276"/>
      <c r="AA121" s="276"/>
      <c r="AB121" s="276"/>
      <c r="AC121" s="276"/>
      <c r="AD121" s="276"/>
      <c r="AE121" s="276"/>
      <c r="AF121" s="274"/>
      <c r="AG121" s="276"/>
    </row>
    <row r="122" spans="1:33" s="3" customFormat="1">
      <c r="A122" s="276"/>
      <c r="B122" s="276"/>
      <c r="C122" s="276"/>
      <c r="D122" s="276"/>
      <c r="E122" s="276"/>
      <c r="F122" s="276"/>
      <c r="G122" s="276"/>
      <c r="H122" s="276"/>
      <c r="I122" s="274"/>
      <c r="J122" s="274"/>
      <c r="K122" s="274"/>
      <c r="L122" s="274"/>
      <c r="M122" s="276"/>
      <c r="N122" s="276"/>
      <c r="O122" s="276"/>
      <c r="P122" s="276"/>
      <c r="Q122" s="276"/>
      <c r="R122" s="276"/>
      <c r="S122" s="276"/>
      <c r="T122" s="276"/>
      <c r="U122" s="276"/>
      <c r="V122" s="276"/>
      <c r="W122" s="276"/>
      <c r="X122" s="276"/>
      <c r="Y122" s="276"/>
      <c r="Z122" s="276"/>
      <c r="AA122" s="276"/>
      <c r="AB122" s="276"/>
      <c r="AC122" s="276"/>
      <c r="AD122" s="276"/>
      <c r="AE122" s="276"/>
      <c r="AF122" s="274"/>
      <c r="AG122" s="276"/>
    </row>
    <row r="123" spans="1:33" s="3" customFormat="1">
      <c r="A123" s="276"/>
      <c r="B123" s="276"/>
      <c r="C123" s="276"/>
      <c r="D123" s="276"/>
      <c r="E123" s="276"/>
      <c r="F123" s="276"/>
      <c r="G123" s="276"/>
      <c r="H123" s="276"/>
      <c r="I123" s="274"/>
      <c r="J123" s="274"/>
      <c r="K123" s="274"/>
      <c r="L123" s="274"/>
      <c r="M123" s="276"/>
      <c r="N123" s="276"/>
      <c r="O123" s="276"/>
      <c r="P123" s="276"/>
      <c r="Q123" s="276"/>
      <c r="R123" s="276"/>
      <c r="S123" s="276"/>
      <c r="T123" s="276"/>
      <c r="U123" s="276"/>
      <c r="V123" s="276"/>
      <c r="W123" s="276"/>
      <c r="X123" s="276"/>
      <c r="Y123" s="276"/>
      <c r="Z123" s="276"/>
      <c r="AA123" s="276"/>
      <c r="AB123" s="276"/>
      <c r="AC123" s="276"/>
      <c r="AD123" s="276"/>
      <c r="AE123" s="276"/>
      <c r="AF123" s="274"/>
      <c r="AG123" s="276"/>
    </row>
    <row r="124" spans="1:33" s="3" customFormat="1">
      <c r="A124" s="276"/>
      <c r="B124" s="276"/>
      <c r="C124" s="276"/>
      <c r="D124" s="276"/>
      <c r="E124" s="276"/>
      <c r="F124" s="276"/>
      <c r="G124" s="276"/>
      <c r="H124" s="276"/>
      <c r="I124" s="274"/>
      <c r="J124" s="274"/>
      <c r="K124" s="274"/>
      <c r="L124" s="274"/>
      <c r="M124" s="276"/>
      <c r="N124" s="276"/>
      <c r="O124" s="276"/>
      <c r="P124" s="276"/>
      <c r="Q124" s="276"/>
      <c r="R124" s="276"/>
      <c r="S124" s="276"/>
      <c r="T124" s="276"/>
      <c r="U124" s="276"/>
      <c r="V124" s="276"/>
      <c r="W124" s="276"/>
      <c r="X124" s="276"/>
      <c r="Y124" s="276"/>
      <c r="Z124" s="276"/>
      <c r="AA124" s="276"/>
      <c r="AB124" s="276"/>
      <c r="AC124" s="276"/>
      <c r="AD124" s="276"/>
      <c r="AE124" s="276"/>
      <c r="AF124" s="274"/>
      <c r="AG124" s="276"/>
    </row>
    <row r="125" spans="1:33" s="3" customFormat="1">
      <c r="A125" s="276"/>
      <c r="B125" s="276"/>
      <c r="C125" s="276"/>
      <c r="D125" s="276"/>
      <c r="E125" s="276"/>
      <c r="F125" s="276"/>
      <c r="G125" s="276"/>
      <c r="H125" s="276"/>
      <c r="I125" s="274"/>
      <c r="J125" s="274"/>
      <c r="K125" s="274"/>
      <c r="L125" s="274"/>
      <c r="M125" s="276"/>
      <c r="N125" s="276"/>
      <c r="O125" s="276"/>
      <c r="P125" s="276"/>
      <c r="Q125" s="276"/>
      <c r="R125" s="276"/>
      <c r="S125" s="276"/>
      <c r="T125" s="276"/>
      <c r="U125" s="276"/>
      <c r="V125" s="276"/>
      <c r="W125" s="276"/>
      <c r="X125" s="276"/>
      <c r="Y125" s="276"/>
      <c r="Z125" s="276"/>
      <c r="AA125" s="276"/>
      <c r="AB125" s="276"/>
      <c r="AC125" s="276"/>
      <c r="AD125" s="276"/>
      <c r="AE125" s="276"/>
      <c r="AF125" s="274"/>
      <c r="AG125" s="276"/>
    </row>
    <row r="126" spans="1:33" s="3" customFormat="1">
      <c r="A126" s="276"/>
      <c r="B126" s="276"/>
      <c r="C126" s="276"/>
      <c r="D126" s="276"/>
      <c r="E126" s="276"/>
      <c r="F126" s="276"/>
      <c r="G126" s="276"/>
      <c r="H126" s="276"/>
      <c r="I126" s="274"/>
      <c r="J126" s="274"/>
      <c r="K126" s="274"/>
      <c r="L126" s="274"/>
      <c r="M126" s="276"/>
      <c r="N126" s="276"/>
      <c r="O126" s="276"/>
      <c r="P126" s="276"/>
      <c r="Q126" s="276"/>
      <c r="R126" s="274"/>
      <c r="S126" s="276"/>
      <c r="T126" s="276"/>
      <c r="U126" s="276"/>
      <c r="V126" s="276"/>
      <c r="W126" s="276"/>
      <c r="X126" s="276"/>
      <c r="Y126" s="276"/>
      <c r="Z126" s="276"/>
      <c r="AA126" s="276"/>
      <c r="AB126" s="276"/>
      <c r="AC126" s="276"/>
      <c r="AD126" s="276"/>
      <c r="AE126" s="276"/>
      <c r="AF126" s="274"/>
      <c r="AG126" s="276"/>
    </row>
    <row r="127" spans="1:33" s="3" customFormat="1">
      <c r="A127" s="276"/>
      <c r="B127" s="276"/>
      <c r="C127" s="276"/>
      <c r="D127" s="276"/>
      <c r="E127" s="276"/>
      <c r="F127" s="276"/>
      <c r="G127" s="277"/>
      <c r="H127" s="276"/>
      <c r="I127" s="274"/>
      <c r="J127" s="274"/>
      <c r="K127" s="274"/>
      <c r="L127" s="274"/>
      <c r="M127" s="276"/>
      <c r="N127" s="276"/>
      <c r="O127" s="276"/>
      <c r="P127" s="276"/>
      <c r="Q127" s="276"/>
      <c r="R127" s="274"/>
      <c r="S127" s="276"/>
      <c r="T127" s="276"/>
      <c r="U127" s="276"/>
      <c r="V127" s="276"/>
      <c r="W127" s="276"/>
      <c r="X127" s="276"/>
      <c r="Y127" s="276"/>
      <c r="Z127" s="276"/>
      <c r="AA127" s="276"/>
      <c r="AB127" s="276"/>
      <c r="AC127" s="276"/>
      <c r="AD127" s="276"/>
      <c r="AE127" s="276"/>
      <c r="AF127" s="274"/>
      <c r="AG127" s="276"/>
    </row>
    <row r="128" spans="1:33" s="3" customFormat="1">
      <c r="A128" s="276"/>
      <c r="B128" s="276"/>
      <c r="C128" s="276"/>
      <c r="D128" s="276"/>
      <c r="E128" s="276"/>
      <c r="F128" s="276"/>
      <c r="G128" s="277"/>
      <c r="H128" s="276"/>
      <c r="I128" s="274"/>
      <c r="J128" s="274"/>
      <c r="K128" s="274"/>
      <c r="L128" s="274"/>
      <c r="M128" s="276"/>
      <c r="N128" s="276"/>
      <c r="O128" s="276"/>
      <c r="P128" s="276"/>
      <c r="Q128" s="276"/>
      <c r="R128" s="276"/>
      <c r="S128" s="276"/>
      <c r="T128" s="276"/>
      <c r="U128" s="276"/>
      <c r="V128" s="276"/>
      <c r="W128" s="276"/>
      <c r="X128" s="276"/>
      <c r="Y128" s="276"/>
      <c r="Z128" s="276"/>
      <c r="AA128" s="276"/>
      <c r="AB128" s="276"/>
      <c r="AC128" s="276"/>
      <c r="AD128" s="276"/>
      <c r="AE128" s="276"/>
      <c r="AF128" s="274"/>
      <c r="AG128" s="276"/>
    </row>
    <row r="129" spans="1:33" s="3" customFormat="1">
      <c r="A129" s="276"/>
      <c r="B129" s="276"/>
      <c r="C129" s="276"/>
      <c r="D129" s="276"/>
      <c r="E129" s="276"/>
      <c r="F129" s="276"/>
      <c r="G129" s="277"/>
      <c r="H129" s="276"/>
      <c r="I129" s="274"/>
      <c r="J129" s="274"/>
      <c r="K129" s="274"/>
      <c r="L129" s="274"/>
      <c r="M129" s="276"/>
      <c r="N129" s="276"/>
      <c r="O129" s="276"/>
      <c r="P129" s="276"/>
      <c r="Q129" s="276"/>
      <c r="R129" s="276"/>
      <c r="S129" s="276"/>
      <c r="T129" s="276"/>
      <c r="U129" s="276"/>
      <c r="V129" s="276"/>
      <c r="W129" s="276"/>
      <c r="X129" s="276"/>
      <c r="Y129" s="276"/>
      <c r="Z129" s="276"/>
      <c r="AA129" s="276"/>
      <c r="AB129" s="276"/>
      <c r="AC129" s="276"/>
      <c r="AD129" s="276"/>
      <c r="AE129" s="276"/>
      <c r="AF129" s="274"/>
      <c r="AG129" s="276"/>
    </row>
    <row r="130" spans="1:33" s="3" customFormat="1">
      <c r="A130" s="276"/>
      <c r="B130" s="276"/>
      <c r="C130" s="276"/>
      <c r="D130" s="276"/>
      <c r="E130" s="276"/>
      <c r="F130" s="276"/>
      <c r="G130" s="277"/>
      <c r="H130" s="276"/>
      <c r="I130" s="274"/>
      <c r="J130" s="274"/>
      <c r="K130" s="274"/>
      <c r="L130" s="274"/>
      <c r="M130" s="276"/>
      <c r="N130" s="276"/>
      <c r="O130" s="276"/>
      <c r="P130" s="276"/>
      <c r="Q130" s="276"/>
      <c r="R130" s="276"/>
      <c r="S130" s="276"/>
      <c r="T130" s="276"/>
      <c r="U130" s="276"/>
      <c r="V130" s="276"/>
      <c r="W130" s="276"/>
      <c r="X130" s="276"/>
      <c r="Y130" s="276"/>
      <c r="Z130" s="276"/>
      <c r="AA130" s="276"/>
      <c r="AB130" s="276"/>
      <c r="AC130" s="276"/>
      <c r="AD130" s="276"/>
      <c r="AE130" s="276"/>
      <c r="AF130" s="274"/>
      <c r="AG130" s="276"/>
    </row>
    <row r="131" spans="1:33" s="3" customFormat="1">
      <c r="A131" s="276"/>
      <c r="B131" s="276"/>
      <c r="C131" s="276"/>
      <c r="D131" s="276"/>
      <c r="E131" s="276"/>
      <c r="F131" s="276"/>
      <c r="G131" s="277"/>
      <c r="H131" s="276"/>
      <c r="I131" s="274"/>
      <c r="J131" s="274"/>
      <c r="K131" s="274"/>
      <c r="L131" s="274"/>
      <c r="M131" s="276"/>
      <c r="N131" s="276"/>
      <c r="O131" s="276"/>
      <c r="P131" s="276"/>
      <c r="Q131" s="276"/>
      <c r="R131" s="276"/>
      <c r="S131" s="276"/>
      <c r="T131" s="276"/>
      <c r="U131" s="276"/>
      <c r="V131" s="276"/>
      <c r="W131" s="276"/>
      <c r="X131" s="276"/>
      <c r="Y131" s="276"/>
      <c r="Z131" s="276"/>
      <c r="AA131" s="276"/>
      <c r="AB131" s="276"/>
      <c r="AC131" s="276"/>
      <c r="AD131" s="276"/>
      <c r="AE131" s="276"/>
      <c r="AF131" s="274"/>
      <c r="AG131" s="276"/>
    </row>
    <row r="132" spans="1:33" s="3" customFormat="1">
      <c r="A132" s="276"/>
      <c r="B132" s="276"/>
      <c r="C132" s="276"/>
      <c r="D132" s="276"/>
      <c r="E132" s="276"/>
      <c r="F132" s="276"/>
      <c r="G132" s="277"/>
      <c r="H132" s="276"/>
      <c r="I132" s="274"/>
      <c r="J132" s="274"/>
      <c r="K132" s="274"/>
      <c r="L132" s="274"/>
      <c r="M132" s="276"/>
      <c r="N132" s="276"/>
      <c r="O132" s="276"/>
      <c r="P132" s="276"/>
      <c r="Q132" s="276"/>
      <c r="R132" s="276"/>
      <c r="S132" s="276"/>
      <c r="T132" s="276"/>
      <c r="U132" s="276"/>
      <c r="V132" s="276"/>
      <c r="W132" s="276"/>
      <c r="X132" s="276"/>
      <c r="Y132" s="276"/>
      <c r="Z132" s="276"/>
      <c r="AA132" s="276"/>
      <c r="AB132" s="276"/>
      <c r="AC132" s="276"/>
      <c r="AD132" s="276"/>
      <c r="AE132" s="276"/>
      <c r="AF132" s="274"/>
      <c r="AG132" s="276"/>
    </row>
    <row r="133" spans="1:33" s="3" customFormat="1">
      <c r="A133" s="276"/>
      <c r="B133" s="276"/>
      <c r="C133" s="276"/>
      <c r="D133" s="276"/>
      <c r="E133" s="276"/>
      <c r="F133" s="276"/>
      <c r="G133" s="276"/>
      <c r="H133" s="276"/>
      <c r="I133" s="274"/>
      <c r="J133" s="274"/>
      <c r="K133" s="274"/>
      <c r="L133" s="274"/>
      <c r="M133" s="276"/>
      <c r="N133" s="276"/>
      <c r="O133" s="276"/>
      <c r="P133" s="276"/>
      <c r="Q133" s="276"/>
      <c r="R133" s="276"/>
      <c r="S133" s="276"/>
      <c r="T133" s="276"/>
      <c r="U133" s="276"/>
      <c r="V133" s="276"/>
      <c r="W133" s="276"/>
      <c r="X133" s="276"/>
      <c r="Y133" s="276"/>
      <c r="Z133" s="276"/>
      <c r="AA133" s="276"/>
      <c r="AB133" s="276"/>
      <c r="AC133" s="276"/>
      <c r="AD133" s="276"/>
      <c r="AE133" s="276"/>
      <c r="AF133" s="274"/>
      <c r="AG133" s="276"/>
    </row>
    <row r="134" spans="1:33" s="3" customFormat="1">
      <c r="A134" s="276"/>
      <c r="B134" s="276"/>
      <c r="C134" s="276"/>
      <c r="D134" s="276"/>
      <c r="E134" s="276"/>
      <c r="F134" s="276"/>
      <c r="G134" s="276"/>
      <c r="H134" s="276"/>
      <c r="I134" s="274"/>
      <c r="J134" s="274"/>
      <c r="K134" s="274"/>
      <c r="L134" s="274"/>
      <c r="M134" s="276"/>
      <c r="N134" s="276"/>
      <c r="O134" s="276"/>
      <c r="P134" s="276"/>
      <c r="Q134" s="276"/>
      <c r="R134" s="276"/>
      <c r="S134" s="276"/>
      <c r="T134" s="276"/>
      <c r="U134" s="276"/>
      <c r="V134" s="276"/>
      <c r="W134" s="276"/>
      <c r="X134" s="276"/>
      <c r="Y134" s="276"/>
      <c r="Z134" s="276"/>
      <c r="AA134" s="276"/>
      <c r="AB134" s="276"/>
      <c r="AC134" s="276"/>
      <c r="AD134" s="276"/>
      <c r="AE134" s="276"/>
      <c r="AF134" s="274"/>
      <c r="AG134" s="276"/>
    </row>
    <row r="135" spans="1:33" s="3" customFormat="1">
      <c r="A135" s="276"/>
      <c r="B135" s="276"/>
      <c r="C135" s="276"/>
      <c r="D135" s="276"/>
      <c r="E135" s="276"/>
      <c r="F135" s="276"/>
      <c r="G135" s="276"/>
      <c r="H135" s="276"/>
      <c r="I135" s="274"/>
      <c r="J135" s="274"/>
      <c r="K135" s="274"/>
      <c r="L135" s="274"/>
      <c r="M135" s="276"/>
      <c r="N135" s="276"/>
      <c r="O135" s="276"/>
      <c r="P135" s="276"/>
      <c r="Q135" s="276"/>
      <c r="R135" s="276"/>
      <c r="S135" s="276"/>
      <c r="T135" s="276"/>
      <c r="U135" s="276"/>
      <c r="V135" s="276"/>
      <c r="W135" s="276"/>
      <c r="X135" s="276"/>
      <c r="Y135" s="276"/>
      <c r="Z135" s="276"/>
      <c r="AA135" s="276"/>
      <c r="AB135" s="276"/>
      <c r="AC135" s="276"/>
      <c r="AD135" s="276"/>
      <c r="AE135" s="276"/>
      <c r="AF135" s="274"/>
      <c r="AG135" s="276"/>
    </row>
    <row r="136" spans="1:33" s="3" customFormat="1">
      <c r="A136" s="276"/>
      <c r="B136" s="276"/>
      <c r="C136" s="276"/>
      <c r="D136" s="276"/>
      <c r="E136" s="276"/>
      <c r="F136" s="276"/>
      <c r="G136" s="276"/>
      <c r="H136" s="276"/>
      <c r="I136" s="274"/>
      <c r="J136" s="274"/>
      <c r="K136" s="274"/>
      <c r="L136" s="274"/>
      <c r="M136" s="276"/>
      <c r="N136" s="276"/>
      <c r="O136" s="276"/>
      <c r="P136" s="276"/>
      <c r="Q136" s="276"/>
      <c r="R136" s="276"/>
      <c r="S136" s="276"/>
      <c r="T136" s="276"/>
      <c r="U136" s="276"/>
      <c r="V136" s="276"/>
      <c r="W136" s="276"/>
      <c r="X136" s="276"/>
      <c r="Y136" s="276"/>
      <c r="Z136" s="276"/>
      <c r="AA136" s="276"/>
      <c r="AB136" s="276"/>
      <c r="AC136" s="276"/>
      <c r="AD136" s="276"/>
      <c r="AE136" s="276"/>
      <c r="AF136" s="274"/>
      <c r="AG136" s="276"/>
    </row>
    <row r="137" spans="1:33" s="3" customFormat="1">
      <c r="A137" s="276"/>
      <c r="B137" s="276"/>
      <c r="C137" s="276"/>
      <c r="D137" s="276"/>
      <c r="E137" s="276"/>
      <c r="F137" s="276"/>
      <c r="G137" s="276"/>
      <c r="H137" s="276"/>
      <c r="I137" s="274"/>
      <c r="J137" s="274"/>
      <c r="K137" s="274"/>
      <c r="L137" s="274"/>
      <c r="M137" s="276"/>
      <c r="N137" s="276"/>
      <c r="O137" s="276"/>
      <c r="P137" s="276"/>
      <c r="Q137" s="276"/>
      <c r="R137" s="276"/>
      <c r="S137" s="276"/>
      <c r="T137" s="276"/>
      <c r="U137" s="276"/>
      <c r="V137" s="276"/>
      <c r="W137" s="276"/>
      <c r="X137" s="276"/>
      <c r="Y137" s="276"/>
      <c r="Z137" s="276"/>
      <c r="AA137" s="276"/>
      <c r="AB137" s="276"/>
      <c r="AC137" s="276"/>
      <c r="AD137" s="276"/>
      <c r="AE137" s="276"/>
      <c r="AF137" s="274"/>
      <c r="AG137" s="276"/>
    </row>
    <row r="138" spans="1:33" s="3" customFormat="1">
      <c r="A138" s="276"/>
      <c r="B138" s="276"/>
      <c r="C138" s="276"/>
      <c r="D138" s="276"/>
      <c r="E138" s="276"/>
      <c r="F138" s="276"/>
      <c r="G138" s="276"/>
      <c r="H138" s="276"/>
      <c r="I138" s="274"/>
      <c r="J138" s="274"/>
      <c r="K138" s="274"/>
      <c r="L138" s="274"/>
      <c r="M138" s="276"/>
      <c r="N138" s="276"/>
      <c r="O138" s="276"/>
      <c r="P138" s="276"/>
      <c r="Q138" s="276"/>
      <c r="R138" s="276"/>
      <c r="S138" s="276"/>
      <c r="T138" s="276"/>
      <c r="U138" s="276"/>
      <c r="V138" s="276"/>
      <c r="W138" s="276"/>
      <c r="X138" s="276"/>
      <c r="Y138" s="276"/>
      <c r="Z138" s="276"/>
      <c r="AA138" s="276"/>
      <c r="AB138" s="276"/>
      <c r="AC138" s="276"/>
      <c r="AD138" s="276"/>
      <c r="AE138" s="276"/>
      <c r="AF138" s="274"/>
      <c r="AG138" s="276"/>
    </row>
    <row r="139" spans="1:33" s="3" customFormat="1">
      <c r="A139" s="276"/>
      <c r="B139" s="276"/>
      <c r="C139" s="276"/>
      <c r="D139" s="276"/>
      <c r="E139" s="276"/>
      <c r="F139" s="276"/>
      <c r="G139" s="276"/>
      <c r="H139" s="276"/>
      <c r="I139" s="274"/>
      <c r="J139" s="274"/>
      <c r="K139" s="274"/>
      <c r="L139" s="274"/>
      <c r="M139" s="276"/>
      <c r="N139" s="276"/>
      <c r="O139" s="276"/>
      <c r="P139" s="276"/>
      <c r="Q139" s="276"/>
      <c r="R139" s="276"/>
      <c r="S139" s="276"/>
      <c r="T139" s="276"/>
      <c r="U139" s="276"/>
      <c r="V139" s="276"/>
      <c r="W139" s="276"/>
      <c r="X139" s="276"/>
      <c r="Y139" s="276"/>
      <c r="Z139" s="276"/>
      <c r="AA139" s="276"/>
      <c r="AB139" s="276"/>
      <c r="AC139" s="276"/>
      <c r="AD139" s="276"/>
      <c r="AE139" s="276"/>
      <c r="AF139" s="274"/>
      <c r="AG139" s="276"/>
    </row>
    <row r="140" spans="1:33" s="3" customFormat="1">
      <c r="A140" s="276"/>
      <c r="B140" s="276"/>
      <c r="C140" s="276"/>
      <c r="D140" s="276"/>
      <c r="E140" s="276"/>
      <c r="F140" s="276"/>
      <c r="G140" s="276"/>
      <c r="H140" s="276"/>
      <c r="I140" s="274"/>
      <c r="J140" s="274"/>
      <c r="K140" s="274"/>
      <c r="L140" s="274"/>
      <c r="M140" s="276"/>
      <c r="N140" s="276"/>
      <c r="O140" s="276"/>
      <c r="P140" s="276"/>
      <c r="Q140" s="276"/>
      <c r="R140" s="276"/>
      <c r="S140" s="276"/>
      <c r="T140" s="276"/>
      <c r="U140" s="276"/>
      <c r="V140" s="276"/>
      <c r="W140" s="276"/>
      <c r="X140" s="276"/>
      <c r="Y140" s="276"/>
      <c r="Z140" s="276"/>
      <c r="AA140" s="276"/>
      <c r="AB140" s="276"/>
      <c r="AC140" s="276"/>
      <c r="AD140" s="276"/>
      <c r="AE140" s="276"/>
      <c r="AF140" s="274"/>
      <c r="AG140" s="276"/>
    </row>
    <row r="141" spans="1:33" s="3" customFormat="1">
      <c r="A141" s="276"/>
      <c r="B141" s="276"/>
      <c r="C141" s="276"/>
      <c r="D141" s="276"/>
      <c r="E141" s="276"/>
      <c r="F141" s="276"/>
      <c r="G141" s="276"/>
      <c r="H141" s="276"/>
      <c r="I141" s="274"/>
      <c r="J141" s="274"/>
      <c r="K141" s="274"/>
      <c r="L141" s="274"/>
      <c r="M141" s="276"/>
      <c r="N141" s="276"/>
      <c r="O141" s="276"/>
      <c r="P141" s="276"/>
      <c r="Q141" s="276"/>
      <c r="R141" s="276"/>
      <c r="S141" s="276"/>
      <c r="T141" s="276"/>
      <c r="U141" s="276"/>
      <c r="V141" s="276"/>
      <c r="W141" s="276"/>
      <c r="X141" s="276"/>
      <c r="Y141" s="276"/>
      <c r="Z141" s="276"/>
      <c r="AA141" s="276"/>
      <c r="AB141" s="276"/>
      <c r="AC141" s="276"/>
      <c r="AD141" s="276"/>
      <c r="AE141" s="276"/>
      <c r="AF141" s="274"/>
      <c r="AG141" s="274"/>
    </row>
    <row r="142" spans="1:33" s="3" customFormat="1">
      <c r="A142" s="276"/>
      <c r="B142" s="276"/>
      <c r="C142" s="276"/>
      <c r="D142" s="276"/>
      <c r="E142" s="276"/>
      <c r="F142" s="276"/>
      <c r="G142" s="276"/>
      <c r="H142" s="276"/>
      <c r="I142" s="274"/>
      <c r="J142" s="274"/>
      <c r="K142" s="274"/>
      <c r="L142" s="274"/>
      <c r="M142" s="276"/>
      <c r="N142" s="276"/>
      <c r="O142" s="276"/>
      <c r="P142" s="276"/>
      <c r="Q142" s="276"/>
      <c r="R142" s="276"/>
      <c r="S142" s="276"/>
      <c r="T142" s="276"/>
      <c r="U142" s="276"/>
      <c r="V142" s="276"/>
      <c r="W142" s="276"/>
      <c r="X142" s="276"/>
      <c r="Y142" s="276"/>
      <c r="Z142" s="276"/>
      <c r="AA142" s="276"/>
      <c r="AB142" s="276"/>
      <c r="AC142" s="276"/>
      <c r="AD142" s="276"/>
      <c r="AE142" s="276"/>
      <c r="AF142" s="274"/>
      <c r="AG142" s="274"/>
    </row>
    <row r="143" spans="1:33" s="3" customFormat="1">
      <c r="A143" s="276"/>
      <c r="B143" s="276"/>
      <c r="C143" s="276"/>
      <c r="D143" s="276"/>
      <c r="E143" s="276"/>
      <c r="F143" s="276"/>
      <c r="G143" s="276"/>
      <c r="H143" s="276"/>
      <c r="I143" s="274"/>
      <c r="J143" s="274"/>
      <c r="K143" s="274"/>
      <c r="L143" s="274"/>
      <c r="M143" s="276"/>
      <c r="N143" s="276"/>
      <c r="O143" s="276"/>
      <c r="P143" s="276"/>
      <c r="Q143" s="276"/>
      <c r="R143" s="276"/>
      <c r="S143" s="276"/>
      <c r="T143" s="276"/>
      <c r="U143" s="276"/>
      <c r="V143" s="276"/>
      <c r="W143" s="276"/>
      <c r="X143" s="276"/>
      <c r="Y143" s="276"/>
      <c r="Z143" s="276"/>
      <c r="AA143" s="276"/>
      <c r="AB143" s="276"/>
      <c r="AC143" s="276"/>
      <c r="AD143" s="276"/>
      <c r="AE143" s="276"/>
      <c r="AF143" s="274"/>
      <c r="AG143" s="276"/>
    </row>
    <row r="144" spans="1:33" s="3" customFormat="1">
      <c r="A144" s="276"/>
      <c r="B144" s="276"/>
      <c r="C144" s="276"/>
      <c r="D144" s="276"/>
      <c r="E144" s="276"/>
      <c r="F144" s="276"/>
      <c r="G144" s="276"/>
      <c r="H144" s="276"/>
      <c r="I144" s="274"/>
      <c r="J144" s="274"/>
      <c r="K144" s="274"/>
      <c r="L144" s="274"/>
      <c r="M144" s="276"/>
      <c r="N144" s="276"/>
      <c r="O144" s="276"/>
      <c r="P144" s="276"/>
      <c r="Q144" s="276"/>
      <c r="R144" s="276"/>
      <c r="S144" s="276"/>
      <c r="T144" s="276"/>
      <c r="U144" s="276"/>
      <c r="V144" s="276"/>
      <c r="W144" s="276"/>
      <c r="X144" s="276"/>
      <c r="Y144" s="276"/>
      <c r="Z144" s="276"/>
      <c r="AA144" s="276"/>
      <c r="AB144" s="276"/>
      <c r="AC144" s="276"/>
      <c r="AD144" s="276"/>
      <c r="AE144" s="276"/>
      <c r="AF144" s="274"/>
      <c r="AG144" s="276"/>
    </row>
    <row r="145" spans="1:33" s="3" customFormat="1">
      <c r="A145" s="276"/>
      <c r="B145" s="276"/>
      <c r="C145" s="276"/>
      <c r="D145" s="276"/>
      <c r="E145" s="276"/>
      <c r="F145" s="276"/>
      <c r="G145" s="276"/>
      <c r="H145" s="276"/>
      <c r="I145" s="274"/>
      <c r="J145" s="274"/>
      <c r="K145" s="274"/>
      <c r="L145" s="274"/>
      <c r="M145" s="276"/>
      <c r="N145" s="276"/>
      <c r="O145" s="276"/>
      <c r="P145" s="276"/>
      <c r="Q145" s="276"/>
      <c r="R145" s="276"/>
      <c r="S145" s="276"/>
      <c r="T145" s="276"/>
      <c r="U145" s="276"/>
      <c r="V145" s="276"/>
      <c r="W145" s="276"/>
      <c r="X145" s="276"/>
      <c r="Y145" s="276"/>
      <c r="Z145" s="276"/>
      <c r="AA145" s="276"/>
      <c r="AB145" s="276"/>
      <c r="AC145" s="276"/>
      <c r="AD145" s="276"/>
      <c r="AE145" s="276"/>
      <c r="AF145" s="274"/>
      <c r="AG145" s="276"/>
    </row>
    <row r="146" spans="1:33" s="3" customFormat="1">
      <c r="A146" s="276"/>
      <c r="B146" s="276"/>
      <c r="C146" s="276"/>
      <c r="D146" s="276"/>
      <c r="E146" s="276"/>
      <c r="F146" s="276"/>
      <c r="G146" s="276"/>
      <c r="H146" s="276"/>
      <c r="I146" s="274"/>
      <c r="J146" s="274"/>
      <c r="K146" s="274"/>
      <c r="L146" s="274"/>
      <c r="M146" s="276"/>
      <c r="N146" s="276"/>
      <c r="O146" s="276"/>
      <c r="P146" s="276"/>
      <c r="Q146" s="276"/>
      <c r="R146" s="276"/>
      <c r="S146" s="276"/>
      <c r="T146" s="276"/>
      <c r="U146" s="276"/>
      <c r="V146" s="276"/>
      <c r="W146" s="276"/>
      <c r="X146" s="276"/>
      <c r="Y146" s="276"/>
      <c r="Z146" s="276"/>
      <c r="AA146" s="276"/>
      <c r="AB146" s="276"/>
      <c r="AC146" s="276"/>
      <c r="AD146" s="276"/>
      <c r="AE146" s="276"/>
      <c r="AF146" s="274"/>
      <c r="AG146" s="276"/>
    </row>
    <row r="147" spans="1:33" s="3" customFormat="1">
      <c r="A147" s="276"/>
      <c r="B147" s="276"/>
      <c r="C147" s="276"/>
      <c r="D147" s="276"/>
      <c r="E147" s="276"/>
      <c r="F147" s="276"/>
      <c r="G147" s="276"/>
      <c r="H147" s="276"/>
      <c r="I147" s="274"/>
      <c r="J147" s="274"/>
      <c r="K147" s="274"/>
      <c r="L147" s="274"/>
      <c r="M147" s="276"/>
      <c r="N147" s="276"/>
      <c r="O147" s="276"/>
      <c r="P147" s="276"/>
      <c r="Q147" s="276"/>
      <c r="R147" s="276"/>
      <c r="S147" s="276"/>
      <c r="T147" s="276"/>
      <c r="U147" s="276"/>
      <c r="V147" s="276"/>
      <c r="W147" s="276"/>
      <c r="X147" s="276"/>
      <c r="Y147" s="276"/>
      <c r="Z147" s="276"/>
      <c r="AA147" s="276"/>
      <c r="AB147" s="276"/>
      <c r="AC147" s="276"/>
      <c r="AD147" s="276"/>
      <c r="AE147" s="276"/>
      <c r="AF147" s="274"/>
      <c r="AG147" s="276"/>
    </row>
    <row r="148" spans="1:33" s="3" customFormat="1">
      <c r="A148" s="276"/>
      <c r="B148" s="276"/>
      <c r="C148" s="276"/>
      <c r="D148" s="276"/>
      <c r="E148" s="276"/>
      <c r="F148" s="276"/>
      <c r="G148" s="276"/>
      <c r="H148" s="276"/>
      <c r="I148" s="274"/>
      <c r="J148" s="274"/>
      <c r="K148" s="274"/>
      <c r="L148" s="274"/>
      <c r="M148" s="276"/>
      <c r="N148" s="276"/>
      <c r="O148" s="276"/>
      <c r="P148" s="276"/>
      <c r="Q148" s="276"/>
      <c r="R148" s="276"/>
      <c r="S148" s="276"/>
      <c r="T148" s="276"/>
      <c r="U148" s="276"/>
      <c r="V148" s="276"/>
      <c r="W148" s="276"/>
      <c r="X148" s="276"/>
      <c r="Y148" s="276"/>
      <c r="Z148" s="276"/>
      <c r="AA148" s="276"/>
      <c r="AB148" s="276"/>
      <c r="AC148" s="276"/>
      <c r="AD148" s="276"/>
      <c r="AE148" s="276"/>
      <c r="AF148" s="274"/>
      <c r="AG148" s="276"/>
    </row>
    <row r="149" spans="1:33" s="3" customFormat="1">
      <c r="A149" s="276"/>
      <c r="B149" s="276"/>
      <c r="C149" s="276"/>
      <c r="D149" s="276"/>
      <c r="E149" s="276"/>
      <c r="F149" s="276"/>
      <c r="G149" s="276"/>
      <c r="H149" s="276"/>
      <c r="I149" s="274"/>
      <c r="J149" s="274"/>
      <c r="K149" s="274"/>
      <c r="L149" s="274"/>
      <c r="M149" s="276"/>
      <c r="N149" s="276"/>
      <c r="O149" s="276"/>
      <c r="P149" s="276"/>
      <c r="Q149" s="276"/>
      <c r="R149" s="276"/>
      <c r="S149" s="276"/>
      <c r="T149" s="276"/>
      <c r="U149" s="276"/>
      <c r="V149" s="276"/>
      <c r="W149" s="276"/>
      <c r="X149" s="276"/>
      <c r="Y149" s="276"/>
      <c r="Z149" s="276"/>
      <c r="AA149" s="276"/>
      <c r="AB149" s="276"/>
      <c r="AC149" s="276"/>
      <c r="AD149" s="276"/>
      <c r="AE149" s="276"/>
      <c r="AF149" s="274"/>
      <c r="AG149" s="276"/>
    </row>
    <row r="150" spans="1:33" s="3" customFormat="1">
      <c r="A150" s="276"/>
      <c r="B150" s="276"/>
      <c r="C150" s="276"/>
      <c r="D150" s="276"/>
      <c r="E150" s="276"/>
      <c r="F150" s="276"/>
      <c r="G150" s="276"/>
      <c r="H150" s="276"/>
      <c r="I150" s="274"/>
      <c r="J150" s="274"/>
      <c r="K150" s="274"/>
      <c r="L150" s="274"/>
      <c r="M150" s="276"/>
      <c r="N150" s="276"/>
      <c r="O150" s="276"/>
      <c r="P150" s="276"/>
      <c r="Q150" s="276"/>
      <c r="R150" s="276"/>
      <c r="S150" s="276"/>
      <c r="T150" s="276"/>
      <c r="U150" s="276"/>
      <c r="V150" s="276"/>
      <c r="W150" s="276"/>
      <c r="X150" s="276"/>
      <c r="Y150" s="276"/>
      <c r="Z150" s="276"/>
      <c r="AA150" s="276"/>
      <c r="AB150" s="276"/>
      <c r="AC150" s="276"/>
      <c r="AD150" s="276"/>
      <c r="AE150" s="276"/>
      <c r="AF150" s="274"/>
      <c r="AG150" s="276"/>
    </row>
    <row r="151" spans="1:33" s="3" customFormat="1">
      <c r="A151" s="276"/>
      <c r="B151" s="276"/>
      <c r="C151" s="276"/>
      <c r="D151" s="276"/>
      <c r="E151" s="276"/>
      <c r="F151" s="276"/>
      <c r="G151" s="276"/>
      <c r="H151" s="276"/>
      <c r="I151" s="274"/>
      <c r="J151" s="274"/>
      <c r="K151" s="274"/>
      <c r="L151" s="274"/>
      <c r="M151" s="276"/>
      <c r="N151" s="276"/>
      <c r="O151" s="276"/>
      <c r="P151" s="276"/>
      <c r="Q151" s="276"/>
      <c r="R151" s="276"/>
      <c r="S151" s="276"/>
      <c r="T151" s="276"/>
      <c r="U151" s="276"/>
      <c r="V151" s="276"/>
      <c r="W151" s="276"/>
      <c r="X151" s="276"/>
      <c r="Y151" s="276"/>
      <c r="Z151" s="276"/>
      <c r="AA151" s="276"/>
      <c r="AB151" s="276"/>
      <c r="AC151" s="276"/>
      <c r="AD151" s="276"/>
      <c r="AE151" s="276"/>
      <c r="AF151" s="274"/>
      <c r="AG151" s="276"/>
    </row>
    <row r="152" spans="1:33" s="3" customFormat="1">
      <c r="A152" s="276"/>
      <c r="B152" s="276"/>
      <c r="C152" s="276"/>
      <c r="D152" s="276"/>
      <c r="E152" s="276"/>
      <c r="F152" s="276"/>
      <c r="G152" s="276"/>
      <c r="H152" s="276"/>
      <c r="I152" s="274"/>
      <c r="J152" s="274"/>
      <c r="K152" s="274"/>
      <c r="L152" s="274"/>
      <c r="M152" s="276"/>
      <c r="N152" s="276"/>
      <c r="O152" s="276"/>
      <c r="P152" s="276"/>
      <c r="Q152" s="276"/>
      <c r="R152" s="276"/>
      <c r="S152" s="276"/>
      <c r="T152" s="276"/>
      <c r="U152" s="276"/>
      <c r="V152" s="276"/>
      <c r="W152" s="276"/>
      <c r="X152" s="276"/>
      <c r="Y152" s="276"/>
      <c r="Z152" s="276"/>
      <c r="AA152" s="276"/>
      <c r="AB152" s="276"/>
      <c r="AC152" s="276"/>
      <c r="AD152" s="276"/>
      <c r="AE152" s="276"/>
      <c r="AF152" s="274"/>
      <c r="AG152" s="276"/>
    </row>
    <row r="153" spans="1:33" s="3" customFormat="1">
      <c r="A153" s="276"/>
      <c r="B153" s="276"/>
      <c r="C153" s="276"/>
      <c r="D153" s="276"/>
      <c r="E153" s="276"/>
      <c r="F153" s="276"/>
      <c r="G153" s="276"/>
      <c r="H153" s="276"/>
      <c r="I153" s="274"/>
      <c r="J153" s="274"/>
      <c r="K153" s="274"/>
      <c r="L153" s="274"/>
      <c r="M153" s="276"/>
      <c r="N153" s="276"/>
      <c r="O153" s="276"/>
      <c r="P153" s="276"/>
      <c r="Q153" s="276"/>
      <c r="R153" s="276"/>
      <c r="S153" s="276"/>
      <c r="T153" s="276"/>
      <c r="U153" s="276"/>
      <c r="V153" s="276"/>
      <c r="W153" s="276"/>
      <c r="X153" s="276"/>
      <c r="Y153" s="276"/>
      <c r="Z153" s="276"/>
      <c r="AA153" s="276"/>
      <c r="AB153" s="276"/>
      <c r="AC153" s="276"/>
      <c r="AD153" s="276"/>
      <c r="AE153" s="276"/>
      <c r="AF153" s="274"/>
      <c r="AG153" s="274"/>
    </row>
    <row r="154" spans="1:33" s="3" customFormat="1">
      <c r="A154" s="276"/>
      <c r="B154" s="276"/>
      <c r="C154" s="276"/>
      <c r="D154" s="276"/>
      <c r="E154" s="276"/>
      <c r="F154" s="276"/>
      <c r="G154" s="276"/>
      <c r="H154" s="276"/>
      <c r="I154" s="274"/>
      <c r="J154" s="274"/>
      <c r="K154" s="274"/>
      <c r="L154" s="274"/>
      <c r="M154" s="276"/>
      <c r="N154" s="276"/>
      <c r="O154" s="276"/>
      <c r="P154" s="276"/>
      <c r="Q154" s="276"/>
      <c r="R154" s="276"/>
      <c r="S154" s="278"/>
      <c r="T154" s="276"/>
      <c r="U154" s="276"/>
      <c r="V154" s="276"/>
      <c r="W154" s="276"/>
      <c r="X154" s="276"/>
      <c r="Y154" s="276"/>
      <c r="Z154" s="276"/>
      <c r="AA154" s="276"/>
      <c r="AB154" s="276"/>
      <c r="AC154" s="276"/>
      <c r="AD154" s="276"/>
      <c r="AE154" s="276"/>
      <c r="AF154" s="274"/>
      <c r="AG154" s="274"/>
    </row>
    <row r="155" spans="1:33" s="3" customFormat="1">
      <c r="A155" s="276"/>
      <c r="B155" s="276"/>
      <c r="C155" s="276"/>
      <c r="D155" s="276"/>
      <c r="E155" s="276"/>
      <c r="F155" s="276"/>
      <c r="G155" s="276"/>
      <c r="H155" s="276"/>
      <c r="I155" s="274"/>
      <c r="J155" s="274"/>
      <c r="K155" s="274"/>
      <c r="L155" s="274"/>
      <c r="M155" s="276"/>
      <c r="N155" s="276"/>
      <c r="O155" s="276"/>
      <c r="P155" s="276"/>
      <c r="Q155" s="276"/>
      <c r="R155" s="276"/>
      <c r="S155" s="276"/>
      <c r="T155" s="276"/>
      <c r="U155" s="276"/>
      <c r="V155" s="276"/>
      <c r="W155" s="276"/>
      <c r="X155" s="276"/>
      <c r="Y155" s="276"/>
      <c r="Z155" s="276"/>
      <c r="AA155" s="276"/>
      <c r="AB155" s="276"/>
      <c r="AC155" s="276"/>
      <c r="AD155" s="276"/>
      <c r="AE155" s="276"/>
      <c r="AF155" s="274"/>
      <c r="AG155" s="274"/>
    </row>
    <row r="156" spans="1:33" s="3" customFormat="1">
      <c r="A156" s="276"/>
      <c r="B156" s="276"/>
      <c r="C156" s="276"/>
      <c r="D156" s="276"/>
      <c r="E156" s="276"/>
      <c r="F156" s="276"/>
      <c r="G156" s="276"/>
      <c r="H156" s="276"/>
      <c r="I156" s="274"/>
      <c r="J156" s="274"/>
      <c r="K156" s="274"/>
      <c r="L156" s="274"/>
      <c r="M156" s="276"/>
      <c r="N156" s="276"/>
      <c r="O156" s="276"/>
      <c r="P156" s="276"/>
      <c r="Q156" s="276"/>
      <c r="R156" s="276"/>
      <c r="S156" s="276"/>
      <c r="T156" s="276"/>
      <c r="U156" s="276"/>
      <c r="V156" s="276"/>
      <c r="W156" s="276"/>
      <c r="X156" s="276"/>
      <c r="Y156" s="276"/>
      <c r="Z156" s="276"/>
      <c r="AA156" s="276"/>
      <c r="AB156" s="276"/>
      <c r="AC156" s="276"/>
      <c r="AD156" s="276"/>
      <c r="AE156" s="276"/>
      <c r="AF156" s="274"/>
      <c r="AG156" s="276"/>
    </row>
    <row r="157" spans="1:33" s="3" customFormat="1">
      <c r="A157" s="276"/>
      <c r="B157" s="276"/>
      <c r="C157" s="276"/>
      <c r="D157" s="276"/>
      <c r="E157" s="276"/>
      <c r="F157" s="276"/>
      <c r="G157" s="276"/>
      <c r="H157" s="276"/>
      <c r="I157" s="274"/>
      <c r="J157" s="274"/>
      <c r="K157" s="274"/>
      <c r="L157" s="274"/>
      <c r="M157" s="276"/>
      <c r="N157" s="276"/>
      <c r="O157" s="276"/>
      <c r="P157" s="276"/>
      <c r="Q157" s="276"/>
      <c r="R157" s="276"/>
      <c r="S157" s="276"/>
      <c r="T157" s="276"/>
      <c r="U157" s="276"/>
      <c r="V157" s="276"/>
      <c r="W157" s="276"/>
      <c r="X157" s="276"/>
      <c r="Y157" s="276"/>
      <c r="Z157" s="276"/>
      <c r="AA157" s="276"/>
      <c r="AB157" s="276"/>
      <c r="AC157" s="276"/>
      <c r="AD157" s="276"/>
      <c r="AE157" s="276"/>
      <c r="AF157" s="274"/>
      <c r="AG157" s="274"/>
    </row>
    <row r="158" spans="1:33" s="3" customFormat="1">
      <c r="A158" s="276"/>
      <c r="B158" s="276"/>
      <c r="C158" s="276"/>
      <c r="D158" s="276"/>
      <c r="E158" s="276"/>
      <c r="F158" s="276"/>
      <c r="G158" s="276"/>
      <c r="H158" s="276"/>
      <c r="I158" s="274"/>
      <c r="J158" s="274"/>
      <c r="K158" s="274"/>
      <c r="L158" s="274"/>
      <c r="M158" s="276"/>
      <c r="N158" s="276"/>
      <c r="O158" s="276"/>
      <c r="P158" s="276"/>
      <c r="Q158" s="276"/>
      <c r="R158" s="276"/>
      <c r="S158" s="276"/>
      <c r="T158" s="276"/>
      <c r="U158" s="276"/>
      <c r="V158" s="276"/>
      <c r="W158" s="276"/>
      <c r="X158" s="276"/>
      <c r="Y158" s="276"/>
      <c r="Z158" s="276"/>
      <c r="AA158" s="276"/>
      <c r="AB158" s="276"/>
      <c r="AC158" s="276"/>
      <c r="AD158" s="276"/>
      <c r="AE158" s="276"/>
      <c r="AF158" s="274"/>
      <c r="AG158" s="276"/>
    </row>
    <row r="159" spans="1:33" s="3" customFormat="1">
      <c r="A159" s="276"/>
      <c r="B159" s="276"/>
      <c r="C159" s="276"/>
      <c r="D159" s="276"/>
      <c r="E159" s="276"/>
      <c r="F159" s="276"/>
      <c r="G159" s="276"/>
      <c r="H159" s="276"/>
      <c r="I159" s="274"/>
      <c r="J159" s="274"/>
      <c r="K159" s="274"/>
      <c r="L159" s="274"/>
      <c r="M159" s="276"/>
      <c r="N159" s="276"/>
      <c r="O159" s="276"/>
      <c r="P159" s="276"/>
      <c r="Q159" s="276"/>
      <c r="R159" s="276"/>
      <c r="S159" s="276"/>
      <c r="T159" s="276"/>
      <c r="U159" s="276"/>
      <c r="V159" s="276"/>
      <c r="W159" s="276"/>
      <c r="X159" s="276"/>
      <c r="Y159" s="276"/>
      <c r="Z159" s="276"/>
      <c r="AA159" s="276"/>
      <c r="AB159" s="276"/>
      <c r="AC159" s="276"/>
      <c r="AD159" s="276"/>
      <c r="AE159" s="276"/>
      <c r="AF159" s="274"/>
      <c r="AG159" s="276"/>
    </row>
    <row r="160" spans="1:33" s="3" customFormat="1">
      <c r="A160" s="276"/>
      <c r="B160" s="276"/>
      <c r="C160" s="276"/>
      <c r="D160" s="276"/>
      <c r="E160" s="276"/>
      <c r="F160" s="276"/>
      <c r="G160" s="276"/>
      <c r="H160" s="276"/>
      <c r="I160" s="274"/>
      <c r="J160" s="274"/>
      <c r="K160" s="274"/>
      <c r="L160" s="274"/>
      <c r="M160" s="276"/>
      <c r="N160" s="276"/>
      <c r="O160" s="276"/>
      <c r="P160" s="276"/>
      <c r="Q160" s="276"/>
      <c r="R160" s="276"/>
      <c r="S160" s="276"/>
      <c r="T160" s="276"/>
      <c r="U160" s="276"/>
      <c r="V160" s="276"/>
      <c r="W160" s="276"/>
      <c r="X160" s="276"/>
      <c r="Y160" s="276"/>
      <c r="Z160" s="276"/>
      <c r="AA160" s="276"/>
      <c r="AB160" s="276"/>
      <c r="AC160" s="276"/>
      <c r="AD160" s="276"/>
      <c r="AE160" s="276"/>
      <c r="AF160" s="274"/>
      <c r="AG160" s="276"/>
    </row>
    <row r="161" spans="1:33" s="3" customFormat="1">
      <c r="A161" s="276"/>
      <c r="B161" s="276"/>
      <c r="C161" s="276"/>
      <c r="D161" s="276"/>
      <c r="E161" s="276"/>
      <c r="F161" s="276"/>
      <c r="G161" s="276"/>
      <c r="H161" s="276"/>
      <c r="I161" s="274"/>
      <c r="J161" s="274"/>
      <c r="K161" s="274"/>
      <c r="L161" s="274"/>
      <c r="M161" s="276"/>
      <c r="N161" s="276"/>
      <c r="O161" s="276"/>
      <c r="P161" s="276"/>
      <c r="Q161" s="276"/>
      <c r="R161" s="276"/>
      <c r="S161" s="276"/>
      <c r="T161" s="276"/>
      <c r="U161" s="276"/>
      <c r="V161" s="276"/>
      <c r="W161" s="276"/>
      <c r="X161" s="276"/>
      <c r="Y161" s="276"/>
      <c r="Z161" s="276"/>
      <c r="AA161" s="276"/>
      <c r="AB161" s="276"/>
      <c r="AC161" s="276"/>
      <c r="AD161" s="276"/>
      <c r="AE161" s="276"/>
      <c r="AF161" s="274"/>
      <c r="AG161" s="276"/>
    </row>
    <row r="162" spans="1:33" s="3" customFormat="1">
      <c r="A162" s="276"/>
      <c r="B162" s="276"/>
      <c r="C162" s="276"/>
      <c r="D162" s="276"/>
      <c r="E162" s="276"/>
      <c r="F162" s="276"/>
      <c r="G162" s="276"/>
      <c r="H162" s="276"/>
      <c r="I162" s="274"/>
      <c r="J162" s="274"/>
      <c r="K162" s="274"/>
      <c r="L162" s="274"/>
      <c r="M162" s="276"/>
      <c r="N162" s="276"/>
      <c r="O162" s="276"/>
      <c r="P162" s="276"/>
      <c r="Q162" s="276"/>
      <c r="R162" s="276"/>
      <c r="S162" s="276"/>
      <c r="T162" s="276"/>
      <c r="U162" s="276"/>
      <c r="V162" s="276"/>
      <c r="W162" s="276"/>
      <c r="X162" s="276"/>
      <c r="Y162" s="276"/>
      <c r="Z162" s="276"/>
      <c r="AA162" s="276"/>
      <c r="AB162" s="276"/>
      <c r="AC162" s="276"/>
      <c r="AD162" s="276"/>
      <c r="AE162" s="276"/>
      <c r="AF162" s="274"/>
      <c r="AG162" s="276"/>
    </row>
    <row r="163" spans="1:33" s="3" customFormat="1">
      <c r="A163" s="276"/>
      <c r="B163" s="276"/>
      <c r="C163" s="276"/>
      <c r="D163" s="276"/>
      <c r="E163" s="276"/>
      <c r="F163" s="276"/>
      <c r="G163" s="276"/>
      <c r="H163" s="276"/>
      <c r="I163" s="274"/>
      <c r="J163" s="274"/>
      <c r="K163" s="274"/>
      <c r="L163" s="274"/>
      <c r="M163" s="276"/>
      <c r="N163" s="276"/>
      <c r="O163" s="276"/>
      <c r="P163" s="276"/>
      <c r="Q163" s="276"/>
      <c r="R163" s="276"/>
      <c r="S163" s="276"/>
      <c r="T163" s="276"/>
      <c r="U163" s="276"/>
      <c r="V163" s="276"/>
      <c r="W163" s="276"/>
      <c r="X163" s="276"/>
      <c r="Y163" s="276"/>
      <c r="Z163" s="276"/>
      <c r="AA163" s="276"/>
      <c r="AB163" s="276"/>
      <c r="AC163" s="276"/>
      <c r="AD163" s="276"/>
      <c r="AE163" s="276"/>
      <c r="AF163" s="274"/>
      <c r="AG163" s="276"/>
    </row>
    <row r="164" spans="1:33" s="3" customFormat="1">
      <c r="A164" s="276"/>
      <c r="B164" s="276"/>
      <c r="C164" s="276"/>
      <c r="D164" s="276"/>
      <c r="E164" s="276"/>
      <c r="F164" s="276"/>
      <c r="G164" s="276"/>
      <c r="H164" s="276"/>
      <c r="I164" s="274"/>
      <c r="J164" s="274"/>
      <c r="K164" s="274"/>
      <c r="L164" s="274"/>
      <c r="M164" s="276"/>
      <c r="N164" s="276"/>
      <c r="O164" s="276"/>
      <c r="P164" s="276"/>
      <c r="Q164" s="276"/>
      <c r="R164" s="276"/>
      <c r="S164" s="276"/>
      <c r="T164" s="276"/>
      <c r="U164" s="276"/>
      <c r="V164" s="276"/>
      <c r="W164" s="276"/>
      <c r="X164" s="276"/>
      <c r="Y164" s="276"/>
      <c r="Z164" s="276"/>
      <c r="AA164" s="276"/>
      <c r="AB164" s="276"/>
      <c r="AC164" s="276"/>
      <c r="AD164" s="276"/>
      <c r="AE164" s="276"/>
      <c r="AF164" s="274"/>
      <c r="AG164" s="276"/>
    </row>
    <row r="165" spans="1:33" s="3" customFormat="1">
      <c r="A165" s="276"/>
      <c r="B165" s="276"/>
      <c r="C165" s="276"/>
      <c r="D165" s="276"/>
      <c r="E165" s="276"/>
      <c r="F165" s="276"/>
      <c r="G165" s="277"/>
      <c r="H165" s="276"/>
      <c r="I165" s="274"/>
      <c r="J165" s="274"/>
      <c r="K165" s="274"/>
      <c r="L165" s="274"/>
      <c r="M165" s="276"/>
      <c r="N165" s="276"/>
      <c r="O165" s="276"/>
      <c r="P165" s="276"/>
      <c r="Q165" s="276"/>
      <c r="R165" s="276"/>
      <c r="S165" s="276"/>
      <c r="T165" s="276"/>
      <c r="U165" s="276"/>
      <c r="V165" s="276"/>
      <c r="W165" s="276"/>
      <c r="X165" s="276"/>
      <c r="Y165" s="276"/>
      <c r="Z165" s="276"/>
      <c r="AA165" s="276"/>
      <c r="AB165" s="276"/>
      <c r="AC165" s="276"/>
      <c r="AD165" s="276"/>
      <c r="AE165" s="276"/>
      <c r="AF165" s="274"/>
      <c r="AG165" s="274"/>
    </row>
    <row r="166" spans="1:33" s="3" customFormat="1">
      <c r="A166" s="276"/>
      <c r="B166" s="276"/>
      <c r="C166" s="276"/>
      <c r="D166" s="276"/>
      <c r="E166" s="276"/>
      <c r="F166" s="276"/>
      <c r="G166" s="277"/>
      <c r="H166" s="276"/>
      <c r="I166" s="274"/>
      <c r="J166" s="274"/>
      <c r="K166" s="274"/>
      <c r="L166" s="274"/>
      <c r="M166" s="276"/>
      <c r="N166" s="276"/>
      <c r="O166" s="276"/>
      <c r="P166" s="276"/>
      <c r="Q166" s="276"/>
      <c r="R166" s="276"/>
      <c r="S166" s="276"/>
      <c r="T166" s="276"/>
      <c r="U166" s="276"/>
      <c r="V166" s="276"/>
      <c r="W166" s="276"/>
      <c r="X166" s="276"/>
      <c r="Y166" s="276"/>
      <c r="Z166" s="276"/>
      <c r="AA166" s="276"/>
      <c r="AB166" s="276"/>
      <c r="AC166" s="276"/>
      <c r="AD166" s="276"/>
      <c r="AE166" s="276"/>
      <c r="AF166" s="274"/>
      <c r="AG166" s="276"/>
    </row>
    <row r="167" spans="1:33" s="3" customFormat="1">
      <c r="A167" s="276"/>
      <c r="B167" s="276"/>
      <c r="C167" s="276"/>
      <c r="D167" s="276"/>
      <c r="E167" s="276"/>
      <c r="F167" s="276"/>
      <c r="G167" s="276"/>
      <c r="H167" s="276"/>
      <c r="I167" s="274"/>
      <c r="J167" s="274"/>
      <c r="K167" s="274"/>
      <c r="L167" s="274"/>
      <c r="M167" s="276"/>
      <c r="N167" s="276"/>
      <c r="O167" s="276"/>
      <c r="P167" s="276"/>
      <c r="Q167" s="276"/>
      <c r="R167" s="276"/>
      <c r="S167" s="276"/>
      <c r="T167" s="276"/>
      <c r="U167" s="276"/>
      <c r="V167" s="276"/>
      <c r="W167" s="276"/>
      <c r="X167" s="276"/>
      <c r="Y167" s="276"/>
      <c r="Z167" s="276"/>
      <c r="AA167" s="276"/>
      <c r="AB167" s="276"/>
      <c r="AC167" s="276"/>
      <c r="AD167" s="276"/>
      <c r="AE167" s="276"/>
      <c r="AF167" s="274"/>
      <c r="AG167" s="276"/>
    </row>
    <row r="168" spans="1:33" s="3" customFormat="1">
      <c r="A168" s="276"/>
      <c r="B168" s="276"/>
      <c r="C168" s="276"/>
      <c r="D168" s="276"/>
      <c r="E168" s="276"/>
      <c r="F168" s="276"/>
      <c r="G168" s="276"/>
      <c r="H168" s="276"/>
      <c r="I168" s="274"/>
      <c r="J168" s="274"/>
      <c r="K168" s="274"/>
      <c r="L168" s="274"/>
      <c r="M168" s="276"/>
      <c r="N168" s="276"/>
      <c r="O168" s="276"/>
      <c r="P168" s="276"/>
      <c r="Q168" s="276"/>
      <c r="R168" s="276"/>
      <c r="S168" s="276"/>
      <c r="T168" s="276"/>
      <c r="U168" s="276"/>
      <c r="V168" s="276"/>
      <c r="W168" s="276"/>
      <c r="X168" s="276"/>
      <c r="Y168" s="276"/>
      <c r="Z168" s="276"/>
      <c r="AA168" s="276"/>
      <c r="AB168" s="276"/>
      <c r="AC168" s="276"/>
      <c r="AD168" s="276"/>
      <c r="AE168" s="276"/>
      <c r="AF168" s="274"/>
      <c r="AG168" s="276"/>
    </row>
    <row r="169" spans="1:33" s="3" customFormat="1">
      <c r="A169" s="276"/>
      <c r="B169" s="276"/>
      <c r="C169" s="276"/>
      <c r="D169" s="276"/>
      <c r="E169" s="276"/>
      <c r="F169" s="276"/>
      <c r="G169" s="276"/>
      <c r="H169" s="276"/>
      <c r="I169" s="274"/>
      <c r="J169" s="274"/>
      <c r="K169" s="274"/>
      <c r="L169" s="274"/>
      <c r="M169" s="276"/>
      <c r="N169" s="276"/>
      <c r="O169" s="276"/>
      <c r="P169" s="276"/>
      <c r="Q169" s="276"/>
      <c r="R169" s="276"/>
      <c r="S169" s="276"/>
      <c r="T169" s="276"/>
      <c r="U169" s="276"/>
      <c r="V169" s="276"/>
      <c r="W169" s="276"/>
      <c r="X169" s="276"/>
      <c r="Y169" s="276"/>
      <c r="Z169" s="276"/>
      <c r="AA169" s="276"/>
      <c r="AB169" s="276"/>
      <c r="AC169" s="276"/>
      <c r="AD169" s="276"/>
      <c r="AE169" s="276"/>
      <c r="AF169" s="274"/>
      <c r="AG169" s="276"/>
    </row>
    <row r="170" spans="1:33" s="3" customFormat="1">
      <c r="A170" s="276"/>
      <c r="B170" s="276"/>
      <c r="C170" s="276"/>
      <c r="D170" s="276"/>
      <c r="E170" s="276"/>
      <c r="F170" s="276"/>
      <c r="G170" s="276"/>
      <c r="H170" s="276"/>
      <c r="I170" s="274"/>
      <c r="J170" s="274"/>
      <c r="K170" s="274"/>
      <c r="L170" s="274"/>
      <c r="M170" s="276"/>
      <c r="N170" s="276"/>
      <c r="O170" s="276"/>
      <c r="P170" s="276"/>
      <c r="Q170" s="276"/>
      <c r="R170" s="276"/>
      <c r="S170" s="276"/>
      <c r="T170" s="276"/>
      <c r="U170" s="276"/>
      <c r="V170" s="276"/>
      <c r="W170" s="276"/>
      <c r="X170" s="276"/>
      <c r="Y170" s="276"/>
      <c r="Z170" s="276"/>
      <c r="AA170" s="276"/>
      <c r="AB170" s="276"/>
      <c r="AC170" s="276"/>
      <c r="AD170" s="276"/>
      <c r="AE170" s="276"/>
      <c r="AF170" s="274"/>
      <c r="AG170" s="276"/>
    </row>
    <row r="171" spans="1:33" s="3" customFormat="1">
      <c r="A171" s="276"/>
      <c r="B171" s="276"/>
      <c r="C171" s="276"/>
      <c r="D171" s="276"/>
      <c r="E171" s="276"/>
      <c r="F171" s="276"/>
      <c r="G171" s="276"/>
      <c r="H171" s="276"/>
      <c r="I171" s="274"/>
      <c r="J171" s="274"/>
      <c r="K171" s="274"/>
      <c r="L171" s="274"/>
      <c r="M171" s="276"/>
      <c r="N171" s="276"/>
      <c r="O171" s="276"/>
      <c r="P171" s="276"/>
      <c r="Q171" s="276"/>
      <c r="R171" s="276"/>
      <c r="S171" s="276"/>
      <c r="T171" s="276"/>
      <c r="U171" s="276"/>
      <c r="V171" s="276"/>
      <c r="W171" s="276"/>
      <c r="X171" s="276"/>
      <c r="Y171" s="276"/>
      <c r="Z171" s="276"/>
      <c r="AA171" s="276"/>
      <c r="AB171" s="276"/>
      <c r="AC171" s="276"/>
      <c r="AD171" s="276"/>
      <c r="AE171" s="276"/>
      <c r="AF171" s="274"/>
      <c r="AG171" s="276"/>
    </row>
    <row r="172" spans="1:33" s="3" customFormat="1">
      <c r="A172" s="276"/>
      <c r="B172" s="276"/>
      <c r="C172" s="276"/>
      <c r="D172" s="276"/>
      <c r="E172" s="276"/>
      <c r="F172" s="276"/>
      <c r="G172" s="276"/>
      <c r="H172" s="276"/>
      <c r="I172" s="274"/>
      <c r="J172" s="274"/>
      <c r="K172" s="274"/>
      <c r="L172" s="274"/>
      <c r="M172" s="276"/>
      <c r="N172" s="276"/>
      <c r="O172" s="276"/>
      <c r="P172" s="276"/>
      <c r="Q172" s="276"/>
      <c r="R172" s="276"/>
      <c r="S172" s="276"/>
      <c r="T172" s="276"/>
      <c r="U172" s="276"/>
      <c r="V172" s="276"/>
      <c r="W172" s="276"/>
      <c r="X172" s="276"/>
      <c r="Y172" s="276"/>
      <c r="Z172" s="276"/>
      <c r="AA172" s="276"/>
      <c r="AB172" s="276"/>
      <c r="AC172" s="276"/>
      <c r="AD172" s="276"/>
      <c r="AE172" s="276"/>
      <c r="AF172" s="274"/>
      <c r="AG172" s="276"/>
    </row>
    <row r="173" spans="1:33" s="3" customFormat="1">
      <c r="A173" s="276"/>
      <c r="B173" s="276"/>
      <c r="C173" s="276"/>
      <c r="D173" s="276"/>
      <c r="E173" s="276"/>
      <c r="F173" s="276"/>
      <c r="G173" s="276"/>
      <c r="H173" s="276"/>
      <c r="I173" s="274"/>
      <c r="J173" s="274"/>
      <c r="K173" s="274"/>
      <c r="L173" s="274"/>
      <c r="M173" s="276"/>
      <c r="N173" s="276"/>
      <c r="O173" s="276"/>
      <c r="P173" s="276"/>
      <c r="Q173" s="276"/>
      <c r="R173" s="276"/>
      <c r="S173" s="276"/>
      <c r="T173" s="276"/>
      <c r="U173" s="276"/>
      <c r="V173" s="276"/>
      <c r="W173" s="276"/>
      <c r="X173" s="276"/>
      <c r="Y173" s="276"/>
      <c r="Z173" s="276"/>
      <c r="AA173" s="276"/>
      <c r="AB173" s="276"/>
      <c r="AC173" s="276"/>
      <c r="AD173" s="276"/>
      <c r="AE173" s="276"/>
      <c r="AF173" s="274"/>
      <c r="AG173" s="276"/>
    </row>
    <row r="174" spans="1:33" s="3" customFormat="1">
      <c r="A174" s="276"/>
      <c r="B174" s="276"/>
      <c r="C174" s="276"/>
      <c r="D174" s="276"/>
      <c r="E174" s="276"/>
      <c r="F174" s="276"/>
      <c r="G174" s="276"/>
      <c r="H174" s="276"/>
      <c r="I174" s="274"/>
      <c r="J174" s="274"/>
      <c r="K174" s="274"/>
      <c r="L174" s="274"/>
      <c r="M174" s="276"/>
      <c r="N174" s="276"/>
      <c r="O174" s="276"/>
      <c r="P174" s="276"/>
      <c r="Q174" s="276"/>
      <c r="R174" s="276"/>
      <c r="S174" s="276"/>
      <c r="T174" s="276"/>
      <c r="U174" s="276"/>
      <c r="V174" s="276"/>
      <c r="W174" s="276"/>
      <c r="X174" s="276"/>
      <c r="Y174" s="276"/>
      <c r="Z174" s="276"/>
      <c r="AA174" s="276"/>
      <c r="AB174" s="276"/>
      <c r="AC174" s="276"/>
      <c r="AD174" s="276"/>
      <c r="AE174" s="276"/>
      <c r="AF174" s="274"/>
      <c r="AG174" s="274"/>
    </row>
    <row r="175" spans="1:33" s="3" customFormat="1">
      <c r="A175" s="276"/>
      <c r="B175" s="276"/>
      <c r="C175" s="276"/>
      <c r="D175" s="276"/>
      <c r="E175" s="276"/>
      <c r="F175" s="276"/>
      <c r="G175" s="276"/>
      <c r="H175" s="276"/>
      <c r="I175" s="274"/>
      <c r="J175" s="274"/>
      <c r="K175" s="274"/>
      <c r="L175" s="274"/>
      <c r="M175" s="276"/>
      <c r="N175" s="276"/>
      <c r="O175" s="276"/>
      <c r="P175" s="276"/>
      <c r="Q175" s="276"/>
      <c r="R175" s="276"/>
      <c r="S175" s="276"/>
      <c r="T175" s="276"/>
      <c r="U175" s="276"/>
      <c r="V175" s="276"/>
      <c r="W175" s="276"/>
      <c r="X175" s="276"/>
      <c r="Y175" s="276"/>
      <c r="Z175" s="276"/>
      <c r="AA175" s="276"/>
      <c r="AB175" s="276"/>
      <c r="AC175" s="276"/>
      <c r="AD175" s="276"/>
      <c r="AE175" s="276"/>
      <c r="AF175" s="274"/>
      <c r="AG175" s="276"/>
    </row>
    <row r="176" spans="1:33" s="3" customFormat="1">
      <c r="A176" s="276"/>
      <c r="B176" s="276"/>
      <c r="C176" s="276"/>
      <c r="D176" s="276"/>
      <c r="E176" s="276"/>
      <c r="F176" s="276"/>
      <c r="G176" s="276"/>
      <c r="H176" s="276"/>
      <c r="I176" s="274"/>
      <c r="J176" s="274"/>
      <c r="K176" s="274"/>
      <c r="L176" s="274"/>
      <c r="M176" s="276"/>
      <c r="N176" s="276"/>
      <c r="O176" s="276"/>
      <c r="P176" s="276"/>
      <c r="Q176" s="276"/>
      <c r="R176" s="276"/>
      <c r="S176" s="276"/>
      <c r="T176" s="276"/>
      <c r="U176" s="276"/>
      <c r="V176" s="276"/>
      <c r="W176" s="276"/>
      <c r="X176" s="276"/>
      <c r="Y176" s="276"/>
      <c r="Z176" s="276"/>
      <c r="AA176" s="276"/>
      <c r="AB176" s="276"/>
      <c r="AC176" s="276"/>
      <c r="AD176" s="276"/>
      <c r="AE176" s="276"/>
      <c r="AF176" s="274"/>
      <c r="AG176" s="276"/>
    </row>
    <row r="177" spans="1:33" s="3" customFormat="1">
      <c r="A177" s="276"/>
      <c r="B177" s="276"/>
      <c r="C177" s="276"/>
      <c r="D177" s="276"/>
      <c r="E177" s="276"/>
      <c r="F177" s="276"/>
      <c r="G177" s="276"/>
      <c r="H177" s="276"/>
      <c r="I177" s="274"/>
      <c r="J177" s="274"/>
      <c r="K177" s="274"/>
      <c r="L177" s="274"/>
      <c r="M177" s="276"/>
      <c r="N177" s="276"/>
      <c r="O177" s="276"/>
      <c r="P177" s="276"/>
      <c r="Q177" s="276"/>
      <c r="R177" s="276"/>
      <c r="S177" s="276"/>
      <c r="T177" s="276"/>
      <c r="U177" s="276"/>
      <c r="V177" s="276"/>
      <c r="W177" s="276"/>
      <c r="X177" s="276"/>
      <c r="Y177" s="276"/>
      <c r="Z177" s="276"/>
      <c r="AA177" s="276"/>
      <c r="AB177" s="276"/>
      <c r="AC177" s="276"/>
      <c r="AD177" s="276"/>
      <c r="AE177" s="276"/>
      <c r="AF177" s="274"/>
      <c r="AG177" s="276"/>
    </row>
    <row r="178" spans="1:33" s="3" customFormat="1">
      <c r="A178" s="276"/>
      <c r="B178" s="276"/>
      <c r="C178" s="276"/>
      <c r="D178" s="276"/>
      <c r="E178" s="276"/>
      <c r="F178" s="276"/>
      <c r="G178" s="276"/>
      <c r="H178" s="276"/>
      <c r="I178" s="274"/>
      <c r="J178" s="274"/>
      <c r="K178" s="274"/>
      <c r="L178" s="274"/>
      <c r="M178" s="276"/>
      <c r="N178" s="276"/>
      <c r="O178" s="276"/>
      <c r="P178" s="276"/>
      <c r="Q178" s="276"/>
      <c r="R178" s="276"/>
      <c r="S178" s="276"/>
      <c r="T178" s="276"/>
      <c r="U178" s="276"/>
      <c r="V178" s="276"/>
      <c r="W178" s="276"/>
      <c r="X178" s="276"/>
      <c r="Y178" s="276"/>
      <c r="Z178" s="276"/>
      <c r="AA178" s="276"/>
      <c r="AB178" s="276"/>
      <c r="AC178" s="276"/>
      <c r="AD178" s="276"/>
      <c r="AE178" s="276"/>
      <c r="AF178" s="274"/>
      <c r="AG178" s="276"/>
    </row>
    <row r="179" spans="1:33" s="3" customFormat="1">
      <c r="A179" s="276"/>
      <c r="B179" s="276"/>
      <c r="C179" s="276"/>
      <c r="D179" s="276"/>
      <c r="E179" s="276"/>
      <c r="F179" s="276"/>
      <c r="G179" s="276"/>
      <c r="H179" s="276"/>
      <c r="I179" s="274"/>
      <c r="J179" s="274"/>
      <c r="K179" s="274"/>
      <c r="L179" s="274"/>
      <c r="M179" s="276"/>
      <c r="N179" s="276"/>
      <c r="O179" s="276"/>
      <c r="P179" s="276"/>
      <c r="Q179" s="276"/>
      <c r="R179" s="276"/>
      <c r="S179" s="276"/>
      <c r="T179" s="276"/>
      <c r="U179" s="276"/>
      <c r="V179" s="276"/>
      <c r="W179" s="276"/>
      <c r="X179" s="276"/>
      <c r="Y179" s="276"/>
      <c r="Z179" s="276"/>
      <c r="AA179" s="276"/>
      <c r="AB179" s="276"/>
      <c r="AC179" s="276"/>
      <c r="AD179" s="276"/>
      <c r="AE179" s="276"/>
      <c r="AF179" s="274"/>
      <c r="AG179" s="276"/>
    </row>
    <row r="180" spans="1:33" s="3" customFormat="1">
      <c r="A180" s="276"/>
      <c r="B180" s="276"/>
      <c r="C180" s="276"/>
      <c r="D180" s="276"/>
      <c r="E180" s="276"/>
      <c r="F180" s="276"/>
      <c r="G180" s="276"/>
      <c r="H180" s="276"/>
      <c r="I180" s="274"/>
      <c r="J180" s="274"/>
      <c r="K180" s="274"/>
      <c r="L180" s="274"/>
      <c r="M180" s="276"/>
      <c r="N180" s="276"/>
      <c r="O180" s="276"/>
      <c r="P180" s="276"/>
      <c r="Q180" s="276"/>
      <c r="R180" s="276"/>
      <c r="S180" s="276"/>
      <c r="T180" s="276"/>
      <c r="U180" s="276"/>
      <c r="V180" s="276"/>
      <c r="W180" s="276"/>
      <c r="X180" s="276"/>
      <c r="Y180" s="276"/>
      <c r="Z180" s="276"/>
      <c r="AA180" s="276"/>
      <c r="AB180" s="276"/>
      <c r="AC180" s="276"/>
      <c r="AD180" s="276"/>
      <c r="AE180" s="276"/>
      <c r="AF180" s="274"/>
      <c r="AG180" s="276"/>
    </row>
    <row r="181" spans="1:33" s="3" customFormat="1">
      <c r="A181" s="276"/>
      <c r="B181" s="276"/>
      <c r="C181" s="276"/>
      <c r="D181" s="276"/>
      <c r="E181" s="276"/>
      <c r="F181" s="276"/>
      <c r="G181" s="276"/>
      <c r="H181" s="276"/>
      <c r="I181" s="274"/>
      <c r="J181" s="274"/>
      <c r="K181" s="274"/>
      <c r="L181" s="274"/>
      <c r="M181" s="276"/>
      <c r="N181" s="276"/>
      <c r="O181" s="276"/>
      <c r="P181" s="276"/>
      <c r="Q181" s="276"/>
      <c r="R181" s="276"/>
      <c r="S181" s="276"/>
      <c r="T181" s="276"/>
      <c r="U181" s="276"/>
      <c r="V181" s="276"/>
      <c r="W181" s="276"/>
      <c r="X181" s="276"/>
      <c r="Y181" s="276"/>
      <c r="Z181" s="276"/>
      <c r="AA181" s="276"/>
      <c r="AB181" s="276"/>
      <c r="AC181" s="276"/>
      <c r="AD181" s="276"/>
      <c r="AE181" s="276"/>
      <c r="AF181" s="274"/>
      <c r="AG181" s="276"/>
    </row>
    <row r="182" spans="1:33" s="3" customFormat="1">
      <c r="A182" s="276"/>
      <c r="B182" s="276"/>
      <c r="C182" s="276"/>
      <c r="D182" s="276"/>
      <c r="E182" s="276"/>
      <c r="F182" s="276"/>
      <c r="G182" s="276"/>
      <c r="H182" s="276"/>
      <c r="I182" s="274"/>
      <c r="J182" s="274"/>
      <c r="K182" s="274"/>
      <c r="L182" s="274"/>
      <c r="M182" s="276"/>
      <c r="N182" s="276"/>
      <c r="O182" s="276"/>
      <c r="P182" s="276"/>
      <c r="Q182" s="276"/>
      <c r="R182" s="276"/>
      <c r="S182" s="276"/>
      <c r="T182" s="276"/>
      <c r="U182" s="276"/>
      <c r="V182" s="276"/>
      <c r="W182" s="276"/>
      <c r="X182" s="276"/>
      <c r="Y182" s="276"/>
      <c r="Z182" s="276"/>
      <c r="AA182" s="276"/>
      <c r="AB182" s="276"/>
      <c r="AC182" s="276"/>
      <c r="AD182" s="276"/>
      <c r="AE182" s="276"/>
      <c r="AF182" s="274"/>
      <c r="AG182" s="276"/>
    </row>
    <row r="183" spans="1:33" s="3" customFormat="1">
      <c r="A183" s="276"/>
      <c r="B183" s="276"/>
      <c r="C183" s="276"/>
      <c r="D183" s="276"/>
      <c r="E183" s="276"/>
      <c r="F183" s="276"/>
      <c r="G183" s="276"/>
      <c r="H183" s="276"/>
      <c r="I183" s="274"/>
      <c r="J183" s="274"/>
      <c r="K183" s="274"/>
      <c r="L183" s="274"/>
      <c r="M183" s="276"/>
      <c r="N183" s="276"/>
      <c r="O183" s="276"/>
      <c r="P183" s="276"/>
      <c r="Q183" s="276"/>
      <c r="R183" s="276"/>
      <c r="S183" s="276"/>
      <c r="T183" s="276"/>
      <c r="U183" s="276"/>
      <c r="V183" s="276"/>
      <c r="W183" s="276"/>
      <c r="X183" s="276"/>
      <c r="Y183" s="276"/>
      <c r="Z183" s="276"/>
      <c r="AA183" s="276"/>
      <c r="AB183" s="276"/>
      <c r="AC183" s="276"/>
      <c r="AD183" s="276"/>
      <c r="AE183" s="276"/>
      <c r="AF183" s="274"/>
      <c r="AG183" s="276"/>
    </row>
    <row r="184" spans="1:33" s="3" customFormat="1">
      <c r="A184" s="276"/>
      <c r="B184" s="276"/>
      <c r="C184" s="276"/>
      <c r="D184" s="276"/>
      <c r="E184" s="276"/>
      <c r="F184" s="276"/>
      <c r="G184" s="276"/>
      <c r="H184" s="276"/>
      <c r="I184" s="274"/>
      <c r="J184" s="274"/>
      <c r="K184" s="274"/>
      <c r="L184" s="274"/>
      <c r="M184" s="276"/>
      <c r="N184" s="276"/>
      <c r="O184" s="276"/>
      <c r="P184" s="276"/>
      <c r="Q184" s="276"/>
      <c r="R184" s="276"/>
      <c r="S184" s="276"/>
      <c r="T184" s="276"/>
      <c r="U184" s="276"/>
      <c r="V184" s="276"/>
      <c r="W184" s="276"/>
      <c r="X184" s="276"/>
      <c r="Y184" s="276"/>
      <c r="Z184" s="276"/>
      <c r="AA184" s="276"/>
      <c r="AB184" s="276"/>
      <c r="AC184" s="276"/>
      <c r="AD184" s="276"/>
      <c r="AE184" s="276"/>
      <c r="AF184" s="274"/>
      <c r="AG184" s="276"/>
    </row>
    <row r="185" spans="1:33" s="3" customFormat="1">
      <c r="A185" s="276"/>
      <c r="B185" s="276"/>
      <c r="C185" s="276"/>
      <c r="D185" s="276"/>
      <c r="E185" s="276"/>
      <c r="F185" s="276"/>
      <c r="G185" s="276"/>
      <c r="H185" s="276"/>
      <c r="I185" s="274"/>
      <c r="J185" s="274"/>
      <c r="K185" s="274"/>
      <c r="L185" s="274"/>
      <c r="M185" s="276"/>
      <c r="N185" s="276"/>
      <c r="O185" s="276"/>
      <c r="P185" s="276"/>
      <c r="Q185" s="276"/>
      <c r="R185" s="276"/>
      <c r="S185" s="276"/>
      <c r="T185" s="276"/>
      <c r="U185" s="276"/>
      <c r="V185" s="276"/>
      <c r="W185" s="276"/>
      <c r="X185" s="276"/>
      <c r="Y185" s="276"/>
      <c r="Z185" s="276"/>
      <c r="AA185" s="276"/>
      <c r="AB185" s="276"/>
      <c r="AC185" s="276"/>
      <c r="AD185" s="276"/>
      <c r="AE185" s="276"/>
      <c r="AF185" s="274"/>
      <c r="AG185" s="276"/>
    </row>
    <row r="186" spans="1:33" s="3" customFormat="1">
      <c r="A186" s="276"/>
      <c r="B186" s="276"/>
      <c r="C186" s="276"/>
      <c r="D186" s="276"/>
      <c r="E186" s="276"/>
      <c r="F186" s="276"/>
      <c r="G186" s="277"/>
      <c r="H186" s="276"/>
      <c r="I186" s="274"/>
      <c r="J186" s="274"/>
      <c r="K186" s="274"/>
      <c r="L186" s="274"/>
      <c r="M186" s="276"/>
      <c r="N186" s="276"/>
      <c r="O186" s="276"/>
      <c r="P186" s="276"/>
      <c r="Q186" s="276"/>
      <c r="R186" s="276"/>
      <c r="S186" s="276"/>
      <c r="T186" s="276"/>
      <c r="U186" s="276"/>
      <c r="V186" s="276"/>
      <c r="W186" s="276"/>
      <c r="X186" s="276"/>
      <c r="Y186" s="276"/>
      <c r="Z186" s="276"/>
      <c r="AA186" s="276"/>
      <c r="AB186" s="276"/>
      <c r="AC186" s="276"/>
      <c r="AD186" s="276"/>
      <c r="AE186" s="276"/>
      <c r="AF186" s="274"/>
      <c r="AG186" s="276"/>
    </row>
    <row r="187" spans="1:33" s="3" customFormat="1">
      <c r="A187" s="276"/>
      <c r="B187" s="276"/>
      <c r="C187" s="276"/>
      <c r="D187" s="276"/>
      <c r="E187" s="276"/>
      <c r="F187" s="276"/>
      <c r="G187" s="277"/>
      <c r="H187" s="276"/>
      <c r="I187" s="274"/>
      <c r="J187" s="274"/>
      <c r="K187" s="274"/>
      <c r="L187" s="274"/>
      <c r="M187" s="276"/>
      <c r="N187" s="276"/>
      <c r="O187" s="276"/>
      <c r="P187" s="276"/>
      <c r="Q187" s="276"/>
      <c r="R187" s="276"/>
      <c r="S187" s="276"/>
      <c r="T187" s="276"/>
      <c r="U187" s="276"/>
      <c r="V187" s="276"/>
      <c r="W187" s="276"/>
      <c r="X187" s="276"/>
      <c r="Y187" s="276"/>
      <c r="Z187" s="276"/>
      <c r="AA187" s="276"/>
      <c r="AB187" s="276"/>
      <c r="AC187" s="276"/>
      <c r="AD187" s="276"/>
      <c r="AE187" s="276"/>
      <c r="AF187" s="274"/>
      <c r="AG187" s="276"/>
    </row>
    <row r="188" spans="1:33" s="3" customFormat="1">
      <c r="A188" s="276"/>
      <c r="B188" s="276"/>
      <c r="C188" s="276"/>
      <c r="D188" s="276"/>
      <c r="E188" s="276"/>
      <c r="F188" s="276"/>
      <c r="G188" s="276"/>
      <c r="H188" s="276"/>
      <c r="I188" s="274"/>
      <c r="J188" s="274"/>
      <c r="K188" s="274"/>
      <c r="L188" s="274"/>
      <c r="M188" s="276"/>
      <c r="N188" s="276"/>
      <c r="O188" s="276"/>
      <c r="P188" s="276"/>
      <c r="Q188" s="276"/>
      <c r="R188" s="276"/>
      <c r="S188" s="276"/>
      <c r="T188" s="276"/>
      <c r="U188" s="276"/>
      <c r="V188" s="276"/>
      <c r="W188" s="276"/>
      <c r="X188" s="276"/>
      <c r="Y188" s="276"/>
      <c r="Z188" s="276"/>
      <c r="AA188" s="276"/>
      <c r="AB188" s="276"/>
      <c r="AC188" s="276"/>
      <c r="AD188" s="276"/>
      <c r="AE188" s="276"/>
      <c r="AF188" s="274"/>
      <c r="AG188" s="276"/>
    </row>
    <row r="189" spans="1:33" s="3" customFormat="1">
      <c r="A189" s="276"/>
      <c r="B189" s="276"/>
      <c r="C189" s="276"/>
      <c r="D189" s="276"/>
      <c r="E189" s="276"/>
      <c r="F189" s="276"/>
      <c r="G189" s="276"/>
      <c r="H189" s="276"/>
      <c r="I189" s="274"/>
      <c r="J189" s="274"/>
      <c r="K189" s="274"/>
      <c r="L189" s="274"/>
      <c r="M189" s="276"/>
      <c r="N189" s="276"/>
      <c r="O189" s="276"/>
      <c r="P189" s="276"/>
      <c r="Q189" s="276"/>
      <c r="R189" s="276"/>
      <c r="S189" s="276"/>
      <c r="T189" s="276"/>
      <c r="U189" s="276"/>
      <c r="V189" s="276"/>
      <c r="W189" s="276"/>
      <c r="X189" s="276"/>
      <c r="Y189" s="276"/>
      <c r="Z189" s="276"/>
      <c r="AA189" s="276"/>
      <c r="AB189" s="276"/>
      <c r="AC189" s="276"/>
      <c r="AD189" s="276"/>
      <c r="AE189" s="276"/>
      <c r="AF189" s="274"/>
      <c r="AG189" s="274"/>
    </row>
    <row r="190" spans="1:33" s="3" customFormat="1">
      <c r="A190" s="276"/>
      <c r="B190" s="276"/>
      <c r="C190" s="276"/>
      <c r="D190" s="276"/>
      <c r="E190" s="276"/>
      <c r="F190" s="276"/>
      <c r="G190" s="276"/>
      <c r="H190" s="276"/>
      <c r="I190" s="274"/>
      <c r="J190" s="274"/>
      <c r="K190" s="274"/>
      <c r="L190" s="274"/>
      <c r="M190" s="276"/>
      <c r="N190" s="276"/>
      <c r="O190" s="276"/>
      <c r="P190" s="276"/>
      <c r="Q190" s="276"/>
      <c r="R190" s="276"/>
      <c r="S190" s="276"/>
      <c r="T190" s="276"/>
      <c r="U190" s="276"/>
      <c r="V190" s="276"/>
      <c r="W190" s="276"/>
      <c r="X190" s="276"/>
      <c r="Y190" s="276"/>
      <c r="Z190" s="276"/>
      <c r="AA190" s="276"/>
      <c r="AB190" s="276"/>
      <c r="AC190" s="276"/>
      <c r="AD190" s="276"/>
      <c r="AE190" s="276"/>
      <c r="AF190" s="274"/>
      <c r="AG190" s="276"/>
    </row>
    <row r="191" spans="1:33" s="3" customFormat="1">
      <c r="A191" s="276"/>
      <c r="B191" s="276"/>
      <c r="C191" s="276"/>
      <c r="D191" s="276"/>
      <c r="E191" s="276"/>
      <c r="F191" s="276"/>
      <c r="G191" s="276"/>
      <c r="H191" s="276"/>
      <c r="I191" s="274"/>
      <c r="J191" s="274"/>
      <c r="K191" s="274"/>
      <c r="L191" s="274"/>
      <c r="M191" s="276"/>
      <c r="N191" s="276"/>
      <c r="O191" s="276"/>
      <c r="P191" s="276"/>
      <c r="Q191" s="276"/>
      <c r="R191" s="276"/>
      <c r="S191" s="276"/>
      <c r="T191" s="276"/>
      <c r="U191" s="276"/>
      <c r="V191" s="276"/>
      <c r="W191" s="276"/>
      <c r="X191" s="276"/>
      <c r="Y191" s="276"/>
      <c r="Z191" s="276"/>
      <c r="AA191" s="276"/>
      <c r="AB191" s="276"/>
      <c r="AC191" s="276"/>
      <c r="AD191" s="276"/>
      <c r="AE191" s="276"/>
      <c r="AF191" s="274"/>
      <c r="AG191" s="276"/>
    </row>
    <row r="192" spans="1:33" s="3" customFormat="1">
      <c r="A192" s="276"/>
      <c r="B192" s="276"/>
      <c r="C192" s="276"/>
      <c r="D192" s="276"/>
      <c r="E192" s="276"/>
      <c r="F192" s="276"/>
      <c r="G192" s="277"/>
      <c r="H192" s="276"/>
      <c r="I192" s="274"/>
      <c r="J192" s="274"/>
      <c r="K192" s="274"/>
      <c r="L192" s="274"/>
      <c r="M192" s="276"/>
      <c r="N192" s="276"/>
      <c r="O192" s="276"/>
      <c r="P192" s="276"/>
      <c r="Q192" s="276"/>
      <c r="R192" s="276"/>
      <c r="S192" s="276"/>
      <c r="T192" s="276"/>
      <c r="U192" s="276"/>
      <c r="V192" s="276"/>
      <c r="W192" s="276"/>
      <c r="X192" s="276"/>
      <c r="Y192" s="276"/>
      <c r="Z192" s="276"/>
      <c r="AA192" s="276"/>
      <c r="AB192" s="276"/>
      <c r="AC192" s="276"/>
      <c r="AD192" s="276"/>
      <c r="AE192" s="276"/>
      <c r="AF192" s="274"/>
      <c r="AG192" s="274"/>
    </row>
    <row r="193" spans="1:33" s="3" customFormat="1">
      <c r="A193" s="276"/>
      <c r="B193" s="276"/>
      <c r="C193" s="276"/>
      <c r="D193" s="276"/>
      <c r="E193" s="276"/>
      <c r="F193" s="276"/>
      <c r="G193" s="277"/>
      <c r="H193" s="276"/>
      <c r="I193" s="274"/>
      <c r="J193" s="274"/>
      <c r="K193" s="274"/>
      <c r="L193" s="274"/>
      <c r="M193" s="276"/>
      <c r="N193" s="276"/>
      <c r="O193" s="276"/>
      <c r="P193" s="276"/>
      <c r="Q193" s="276"/>
      <c r="R193" s="276"/>
      <c r="S193" s="276"/>
      <c r="T193" s="276"/>
      <c r="U193" s="276"/>
      <c r="V193" s="276"/>
      <c r="W193" s="276"/>
      <c r="X193" s="276"/>
      <c r="Y193" s="276"/>
      <c r="Z193" s="276"/>
      <c r="AA193" s="276"/>
      <c r="AB193" s="276"/>
      <c r="AC193" s="276"/>
      <c r="AD193" s="276"/>
      <c r="AE193" s="276"/>
      <c r="AF193" s="274"/>
      <c r="AG193" s="274"/>
    </row>
    <row r="194" spans="1:33" s="3" customFormat="1">
      <c r="A194" s="276"/>
      <c r="B194" s="276"/>
      <c r="C194" s="276"/>
      <c r="D194" s="276"/>
      <c r="E194" s="276"/>
      <c r="F194" s="276"/>
      <c r="G194" s="276"/>
      <c r="H194" s="276"/>
      <c r="I194" s="274"/>
      <c r="J194" s="274"/>
      <c r="K194" s="274"/>
      <c r="L194" s="274"/>
      <c r="M194" s="276"/>
      <c r="N194" s="276"/>
      <c r="O194" s="276"/>
      <c r="P194" s="276"/>
      <c r="Q194" s="276"/>
      <c r="R194" s="276"/>
      <c r="S194" s="276"/>
      <c r="T194" s="276"/>
      <c r="U194" s="276"/>
      <c r="V194" s="276"/>
      <c r="W194" s="276"/>
      <c r="X194" s="276"/>
      <c r="Y194" s="276"/>
      <c r="Z194" s="276"/>
      <c r="AA194" s="276"/>
      <c r="AB194" s="276"/>
      <c r="AC194" s="276"/>
      <c r="AD194" s="276"/>
      <c r="AE194" s="276"/>
      <c r="AF194" s="274"/>
      <c r="AG194" s="274"/>
    </row>
    <row r="195" spans="1:33" s="3" customFormat="1">
      <c r="A195" s="276"/>
      <c r="B195" s="276"/>
      <c r="C195" s="276"/>
      <c r="D195" s="276"/>
      <c r="E195" s="276"/>
      <c r="F195" s="276"/>
      <c r="G195" s="277"/>
      <c r="H195" s="276"/>
      <c r="I195" s="274"/>
      <c r="J195" s="274"/>
      <c r="K195" s="274"/>
      <c r="L195" s="274"/>
      <c r="M195" s="276"/>
      <c r="N195" s="276"/>
      <c r="O195" s="276"/>
      <c r="P195" s="276"/>
      <c r="Q195" s="276"/>
      <c r="R195" s="276"/>
      <c r="S195" s="276"/>
      <c r="T195" s="276"/>
      <c r="U195" s="276"/>
      <c r="V195" s="276"/>
      <c r="W195" s="276"/>
      <c r="X195" s="276"/>
      <c r="Y195" s="276"/>
      <c r="Z195" s="276"/>
      <c r="AA195" s="276"/>
      <c r="AB195" s="276"/>
      <c r="AC195" s="276"/>
      <c r="AD195" s="276"/>
      <c r="AE195" s="276"/>
      <c r="AF195" s="274"/>
      <c r="AG195" s="274"/>
    </row>
    <row r="196" spans="1:33" s="3" customFormat="1">
      <c r="A196" s="276"/>
      <c r="B196" s="276"/>
      <c r="C196" s="276"/>
      <c r="D196" s="276"/>
      <c r="E196" s="276"/>
      <c r="F196" s="276"/>
      <c r="G196" s="277"/>
      <c r="H196" s="276"/>
      <c r="I196" s="274"/>
      <c r="J196" s="274"/>
      <c r="K196" s="274"/>
      <c r="L196" s="274"/>
      <c r="M196" s="276"/>
      <c r="N196" s="276"/>
      <c r="O196" s="276"/>
      <c r="P196" s="276"/>
      <c r="Q196" s="276"/>
      <c r="R196" s="276"/>
      <c r="S196" s="276"/>
      <c r="T196" s="276"/>
      <c r="U196" s="276"/>
      <c r="V196" s="276"/>
      <c r="W196" s="276"/>
      <c r="X196" s="276"/>
      <c r="Y196" s="276"/>
      <c r="Z196" s="276"/>
      <c r="AA196" s="276"/>
      <c r="AB196" s="276"/>
      <c r="AC196" s="276"/>
      <c r="AD196" s="276"/>
      <c r="AE196" s="276"/>
      <c r="AF196" s="274"/>
      <c r="AG196" s="274"/>
    </row>
    <row r="197" spans="1:33" s="3" customFormat="1">
      <c r="A197" s="276"/>
      <c r="B197" s="276"/>
      <c r="C197" s="276"/>
      <c r="D197" s="276"/>
      <c r="E197" s="276"/>
      <c r="F197" s="276"/>
      <c r="G197" s="276"/>
      <c r="H197" s="276"/>
      <c r="I197" s="274"/>
      <c r="J197" s="274"/>
      <c r="K197" s="274"/>
      <c r="L197" s="274"/>
      <c r="M197" s="276"/>
      <c r="N197" s="276"/>
      <c r="O197" s="276"/>
      <c r="P197" s="276"/>
      <c r="Q197" s="276"/>
      <c r="R197" s="276"/>
      <c r="S197" s="276"/>
      <c r="T197" s="276"/>
      <c r="U197" s="276"/>
      <c r="V197" s="276"/>
      <c r="W197" s="276"/>
      <c r="X197" s="276"/>
      <c r="Y197" s="276"/>
      <c r="Z197" s="276"/>
      <c r="AA197" s="276"/>
      <c r="AB197" s="276"/>
      <c r="AC197" s="276"/>
      <c r="AD197" s="276"/>
      <c r="AE197" s="276"/>
      <c r="AF197" s="274"/>
      <c r="AG197" s="274"/>
    </row>
    <row r="198" spans="1:33" s="3" customFormat="1">
      <c r="A198" s="276"/>
      <c r="B198" s="276"/>
      <c r="C198" s="276"/>
      <c r="D198" s="276"/>
      <c r="E198" s="276"/>
      <c r="F198" s="276"/>
      <c r="G198" s="276"/>
      <c r="H198" s="276"/>
      <c r="I198" s="274"/>
      <c r="J198" s="274"/>
      <c r="K198" s="274"/>
      <c r="L198" s="274"/>
      <c r="M198" s="276"/>
      <c r="N198" s="276"/>
      <c r="O198" s="276"/>
      <c r="P198" s="276"/>
      <c r="Q198" s="276"/>
      <c r="R198" s="276"/>
      <c r="S198" s="276"/>
      <c r="T198" s="276"/>
      <c r="U198" s="276"/>
      <c r="V198" s="276"/>
      <c r="W198" s="276"/>
      <c r="X198" s="276"/>
      <c r="Y198" s="276"/>
      <c r="Z198" s="276"/>
      <c r="AA198" s="276"/>
      <c r="AB198" s="276"/>
      <c r="AC198" s="276"/>
      <c r="AD198" s="276"/>
      <c r="AE198" s="276"/>
      <c r="AF198" s="274"/>
      <c r="AG198" s="276"/>
    </row>
    <row r="199" spans="1:33" s="3" customFormat="1">
      <c r="A199" s="276"/>
      <c r="B199" s="276"/>
      <c r="C199" s="276"/>
      <c r="D199" s="276"/>
      <c r="E199" s="276"/>
      <c r="F199" s="276"/>
      <c r="G199" s="277"/>
      <c r="H199" s="276"/>
      <c r="I199" s="274"/>
      <c r="J199" s="274"/>
      <c r="K199" s="274"/>
      <c r="L199" s="274"/>
      <c r="M199" s="276"/>
      <c r="N199" s="276"/>
      <c r="O199" s="276"/>
      <c r="P199" s="276"/>
      <c r="Q199" s="276"/>
      <c r="R199" s="276"/>
      <c r="S199" s="276"/>
      <c r="T199" s="276"/>
      <c r="U199" s="276"/>
      <c r="V199" s="276"/>
      <c r="W199" s="276"/>
      <c r="X199" s="276"/>
      <c r="Y199" s="276"/>
      <c r="Z199" s="276"/>
      <c r="AA199" s="276"/>
      <c r="AB199" s="276"/>
      <c r="AC199" s="276"/>
      <c r="AD199" s="276"/>
      <c r="AE199" s="276"/>
      <c r="AF199" s="274"/>
      <c r="AG199" s="276"/>
    </row>
    <row r="200" spans="1:33" s="3" customFormat="1">
      <c r="A200" s="276"/>
      <c r="B200" s="276"/>
      <c r="C200" s="276"/>
      <c r="D200" s="276"/>
      <c r="E200" s="276"/>
      <c r="F200" s="276"/>
      <c r="G200" s="277"/>
      <c r="H200" s="276"/>
      <c r="I200" s="274"/>
      <c r="J200" s="274"/>
      <c r="K200" s="274"/>
      <c r="L200" s="274"/>
      <c r="M200" s="276"/>
      <c r="N200" s="276"/>
      <c r="O200" s="276"/>
      <c r="P200" s="276"/>
      <c r="Q200" s="276"/>
      <c r="R200" s="276"/>
      <c r="S200" s="276"/>
      <c r="T200" s="276"/>
      <c r="U200" s="276"/>
      <c r="V200" s="276"/>
      <c r="W200" s="276"/>
      <c r="X200" s="276"/>
      <c r="Y200" s="276"/>
      <c r="Z200" s="276"/>
      <c r="AA200" s="276"/>
      <c r="AB200" s="276"/>
      <c r="AC200" s="276"/>
      <c r="AD200" s="276"/>
      <c r="AE200" s="276"/>
      <c r="AF200" s="274"/>
      <c r="AG200" s="276"/>
    </row>
    <row r="201" spans="1:33" s="3" customFormat="1">
      <c r="A201" s="276"/>
      <c r="B201" s="276"/>
      <c r="C201" s="276"/>
      <c r="D201" s="276"/>
      <c r="E201" s="276"/>
      <c r="F201" s="276"/>
      <c r="G201" s="276"/>
      <c r="H201" s="276"/>
      <c r="I201" s="274"/>
      <c r="J201" s="274"/>
      <c r="K201" s="274"/>
      <c r="L201" s="274"/>
      <c r="M201" s="276"/>
      <c r="N201" s="276"/>
      <c r="O201" s="276"/>
      <c r="P201" s="276"/>
      <c r="Q201" s="276"/>
      <c r="R201" s="276"/>
      <c r="S201" s="276"/>
      <c r="T201" s="276"/>
      <c r="U201" s="276"/>
      <c r="V201" s="276"/>
      <c r="W201" s="276"/>
      <c r="X201" s="276"/>
      <c r="Y201" s="276"/>
      <c r="Z201" s="276"/>
      <c r="AA201" s="276"/>
      <c r="AB201" s="276"/>
      <c r="AC201" s="276"/>
      <c r="AD201" s="276"/>
      <c r="AE201" s="276"/>
      <c r="AF201" s="274"/>
      <c r="AG201" s="276"/>
    </row>
    <row r="202" spans="1:33" s="3" customFormat="1">
      <c r="A202" s="276"/>
      <c r="B202" s="276"/>
      <c r="C202" s="276"/>
      <c r="D202" s="276"/>
      <c r="E202" s="276"/>
      <c r="F202" s="276"/>
      <c r="G202" s="277"/>
      <c r="H202" s="276"/>
      <c r="I202" s="274"/>
      <c r="J202" s="274"/>
      <c r="K202" s="274"/>
      <c r="L202" s="274"/>
      <c r="M202" s="276"/>
      <c r="N202" s="276"/>
      <c r="O202" s="276"/>
      <c r="P202" s="276"/>
      <c r="Q202" s="276"/>
      <c r="R202" s="276"/>
      <c r="S202" s="276"/>
      <c r="T202" s="276"/>
      <c r="U202" s="276"/>
      <c r="V202" s="276"/>
      <c r="W202" s="276"/>
      <c r="X202" s="276"/>
      <c r="Y202" s="276"/>
      <c r="Z202" s="276"/>
      <c r="AA202" s="276"/>
      <c r="AB202" s="276"/>
      <c r="AC202" s="276"/>
      <c r="AD202" s="276"/>
      <c r="AE202" s="276"/>
      <c r="AF202" s="274"/>
      <c r="AG202" s="276"/>
    </row>
    <row r="203" spans="1:33" s="3" customFormat="1">
      <c r="A203" s="276"/>
      <c r="B203" s="276"/>
      <c r="C203" s="276"/>
      <c r="D203" s="276"/>
      <c r="E203" s="276"/>
      <c r="F203" s="276"/>
      <c r="G203" s="277"/>
      <c r="H203" s="276"/>
      <c r="I203" s="274"/>
      <c r="J203" s="274"/>
      <c r="K203" s="274"/>
      <c r="L203" s="274"/>
      <c r="M203" s="276"/>
      <c r="N203" s="276"/>
      <c r="O203" s="276"/>
      <c r="P203" s="276"/>
      <c r="Q203" s="276"/>
      <c r="R203" s="276"/>
      <c r="S203" s="276"/>
      <c r="T203" s="276"/>
      <c r="U203" s="276"/>
      <c r="V203" s="276"/>
      <c r="W203" s="276"/>
      <c r="X203" s="276"/>
      <c r="Y203" s="276"/>
      <c r="Z203" s="276"/>
      <c r="AA203" s="276"/>
      <c r="AB203" s="276"/>
      <c r="AC203" s="276"/>
      <c r="AD203" s="276"/>
      <c r="AE203" s="276"/>
      <c r="AF203" s="274"/>
      <c r="AG203" s="276"/>
    </row>
    <row r="204" spans="1:33" s="3" customFormat="1">
      <c r="A204" s="276"/>
      <c r="B204" s="276"/>
      <c r="C204" s="276"/>
      <c r="D204" s="276"/>
      <c r="E204" s="276"/>
      <c r="F204" s="276"/>
      <c r="G204" s="277"/>
      <c r="H204" s="276"/>
      <c r="I204" s="274"/>
      <c r="J204" s="274"/>
      <c r="K204" s="274"/>
      <c r="L204" s="274"/>
      <c r="M204" s="276"/>
      <c r="N204" s="276"/>
      <c r="O204" s="276"/>
      <c r="P204" s="276"/>
      <c r="Q204" s="276"/>
      <c r="R204" s="276"/>
      <c r="S204" s="276"/>
      <c r="T204" s="276"/>
      <c r="U204" s="276"/>
      <c r="V204" s="276"/>
      <c r="W204" s="276"/>
      <c r="X204" s="276"/>
      <c r="Y204" s="276"/>
      <c r="Z204" s="276"/>
      <c r="AA204" s="276"/>
      <c r="AB204" s="276"/>
      <c r="AC204" s="276"/>
      <c r="AD204" s="276"/>
      <c r="AE204" s="276"/>
      <c r="AF204" s="274"/>
      <c r="AG204" s="276"/>
    </row>
    <row r="205" spans="1:33" s="3" customFormat="1">
      <c r="A205" s="276"/>
      <c r="B205" s="276"/>
      <c r="C205" s="276"/>
      <c r="D205" s="276"/>
      <c r="E205" s="276"/>
      <c r="F205" s="276"/>
      <c r="G205" s="277"/>
      <c r="H205" s="276"/>
      <c r="I205" s="274"/>
      <c r="J205" s="274"/>
      <c r="K205" s="274"/>
      <c r="L205" s="274"/>
      <c r="M205" s="276"/>
      <c r="N205" s="276"/>
      <c r="O205" s="276"/>
      <c r="P205" s="276"/>
      <c r="Q205" s="276"/>
      <c r="R205" s="276"/>
      <c r="S205" s="276"/>
      <c r="T205" s="276"/>
      <c r="U205" s="276"/>
      <c r="V205" s="276"/>
      <c r="W205" s="276"/>
      <c r="X205" s="276"/>
      <c r="Y205" s="276"/>
      <c r="Z205" s="276"/>
      <c r="AA205" s="276"/>
      <c r="AB205" s="276"/>
      <c r="AC205" s="276"/>
      <c r="AD205" s="276"/>
      <c r="AE205" s="276"/>
      <c r="AF205" s="274"/>
      <c r="AG205" s="276"/>
    </row>
    <row r="206" spans="1:33" s="3" customFormat="1">
      <c r="A206" s="276"/>
      <c r="B206" s="276"/>
      <c r="C206" s="276"/>
      <c r="D206" s="276"/>
      <c r="E206" s="276"/>
      <c r="F206" s="276"/>
      <c r="G206" s="276"/>
      <c r="H206" s="276"/>
      <c r="I206" s="274"/>
      <c r="J206" s="274"/>
      <c r="K206" s="274"/>
      <c r="L206" s="274"/>
      <c r="M206" s="276"/>
      <c r="N206" s="276"/>
      <c r="O206" s="276"/>
      <c r="P206" s="276"/>
      <c r="Q206" s="276"/>
      <c r="R206" s="276"/>
      <c r="S206" s="276"/>
      <c r="T206" s="276"/>
      <c r="U206" s="276"/>
      <c r="V206" s="276"/>
      <c r="W206" s="276"/>
      <c r="X206" s="276"/>
      <c r="Y206" s="276"/>
      <c r="Z206" s="276"/>
      <c r="AA206" s="276"/>
      <c r="AB206" s="276"/>
      <c r="AC206" s="276"/>
      <c r="AD206" s="276"/>
      <c r="AE206" s="276"/>
      <c r="AF206" s="274"/>
      <c r="AG206" s="276"/>
    </row>
    <row r="207" spans="1:33" s="3" customFormat="1">
      <c r="A207" s="276"/>
      <c r="B207" s="276"/>
      <c r="C207" s="276"/>
      <c r="D207" s="276"/>
      <c r="E207" s="276"/>
      <c r="F207" s="276"/>
      <c r="G207" s="277"/>
      <c r="H207" s="276"/>
      <c r="I207" s="274"/>
      <c r="J207" s="274"/>
      <c r="K207" s="274"/>
      <c r="L207" s="274"/>
      <c r="M207" s="276"/>
      <c r="N207" s="276"/>
      <c r="O207" s="276"/>
      <c r="P207" s="276"/>
      <c r="Q207" s="276"/>
      <c r="R207" s="276"/>
      <c r="S207" s="276"/>
      <c r="T207" s="276"/>
      <c r="U207" s="276"/>
      <c r="V207" s="276"/>
      <c r="W207" s="276"/>
      <c r="X207" s="276"/>
      <c r="Y207" s="276"/>
      <c r="Z207" s="276"/>
      <c r="AA207" s="276"/>
      <c r="AB207" s="276"/>
      <c r="AC207" s="276"/>
      <c r="AD207" s="276"/>
      <c r="AE207" s="276"/>
      <c r="AF207" s="274"/>
      <c r="AG207" s="276"/>
    </row>
    <row r="208" spans="1:33" s="3" customFormat="1">
      <c r="A208" s="276"/>
      <c r="B208" s="276"/>
      <c r="C208" s="276"/>
      <c r="D208" s="276"/>
      <c r="E208" s="276"/>
      <c r="F208" s="276"/>
      <c r="G208" s="277"/>
      <c r="H208" s="276"/>
      <c r="I208" s="274"/>
      <c r="J208" s="274"/>
      <c r="K208" s="274"/>
      <c r="L208" s="274"/>
      <c r="M208" s="276"/>
      <c r="N208" s="276"/>
      <c r="O208" s="276"/>
      <c r="P208" s="276"/>
      <c r="Q208" s="276"/>
      <c r="R208" s="276"/>
      <c r="S208" s="276"/>
      <c r="T208" s="276"/>
      <c r="U208" s="276"/>
      <c r="V208" s="276"/>
      <c r="W208" s="276"/>
      <c r="X208" s="276"/>
      <c r="Y208" s="276"/>
      <c r="Z208" s="276"/>
      <c r="AA208" s="276"/>
      <c r="AB208" s="276"/>
      <c r="AC208" s="276"/>
      <c r="AD208" s="276"/>
      <c r="AE208" s="276"/>
      <c r="AF208" s="274"/>
      <c r="AG208" s="276"/>
    </row>
    <row r="209" spans="1:33" s="3" customFormat="1">
      <c r="A209" s="276"/>
      <c r="B209" s="276"/>
      <c r="C209" s="276"/>
      <c r="D209" s="276"/>
      <c r="E209" s="276"/>
      <c r="F209" s="276"/>
      <c r="G209" s="277"/>
      <c r="H209" s="276"/>
      <c r="I209" s="274"/>
      <c r="J209" s="274"/>
      <c r="K209" s="274"/>
      <c r="L209" s="274"/>
      <c r="M209" s="276"/>
      <c r="N209" s="276"/>
      <c r="O209" s="276"/>
      <c r="P209" s="276"/>
      <c r="Q209" s="276"/>
      <c r="R209" s="276"/>
      <c r="S209" s="276"/>
      <c r="T209" s="276"/>
      <c r="U209" s="276"/>
      <c r="V209" s="276"/>
      <c r="W209" s="276"/>
      <c r="X209" s="276"/>
      <c r="Y209" s="276"/>
      <c r="Z209" s="276"/>
      <c r="AA209" s="276"/>
      <c r="AB209" s="276"/>
      <c r="AC209" s="276"/>
      <c r="AD209" s="276"/>
      <c r="AE209" s="276"/>
      <c r="AF209" s="274"/>
      <c r="AG209" s="276"/>
    </row>
    <row r="210" spans="1:33" s="3" customFormat="1">
      <c r="A210" s="276"/>
      <c r="B210" s="276"/>
      <c r="C210" s="276"/>
      <c r="D210" s="276"/>
      <c r="E210" s="276"/>
      <c r="F210" s="276"/>
      <c r="G210" s="277"/>
      <c r="H210" s="276"/>
      <c r="I210" s="274"/>
      <c r="J210" s="274"/>
      <c r="K210" s="274"/>
      <c r="L210" s="274"/>
      <c r="M210" s="276"/>
      <c r="N210" s="276"/>
      <c r="O210" s="276"/>
      <c r="P210" s="276"/>
      <c r="Q210" s="276"/>
      <c r="R210" s="276"/>
      <c r="S210" s="276"/>
      <c r="T210" s="276"/>
      <c r="U210" s="276"/>
      <c r="V210" s="276"/>
      <c r="W210" s="276"/>
      <c r="X210" s="276"/>
      <c r="Y210" s="276"/>
      <c r="Z210" s="276"/>
      <c r="AA210" s="276"/>
      <c r="AB210" s="276"/>
      <c r="AC210" s="276"/>
      <c r="AD210" s="276"/>
      <c r="AE210" s="276"/>
      <c r="AF210" s="274"/>
      <c r="AG210" s="276"/>
    </row>
    <row r="211" spans="1:33" s="3" customFormat="1">
      <c r="A211" s="276"/>
      <c r="B211" s="276"/>
      <c r="C211" s="276"/>
      <c r="D211" s="276"/>
      <c r="E211" s="276"/>
      <c r="F211" s="276"/>
      <c r="G211" s="277"/>
      <c r="H211" s="276"/>
      <c r="I211" s="274"/>
      <c r="J211" s="274"/>
      <c r="K211" s="274"/>
      <c r="L211" s="274"/>
      <c r="M211" s="276"/>
      <c r="N211" s="276"/>
      <c r="O211" s="276"/>
      <c r="P211" s="276"/>
      <c r="Q211" s="276"/>
      <c r="R211" s="276"/>
      <c r="S211" s="276"/>
      <c r="T211" s="276"/>
      <c r="U211" s="276"/>
      <c r="V211" s="276"/>
      <c r="W211" s="276"/>
      <c r="X211" s="276"/>
      <c r="Y211" s="276"/>
      <c r="Z211" s="276"/>
      <c r="AA211" s="276"/>
      <c r="AB211" s="276"/>
      <c r="AC211" s="276"/>
      <c r="AD211" s="276"/>
      <c r="AE211" s="276"/>
      <c r="AF211" s="274"/>
      <c r="AG211" s="276"/>
    </row>
    <row r="212" spans="1:33" s="3" customFormat="1">
      <c r="A212" s="276"/>
      <c r="B212" s="276"/>
      <c r="C212" s="276"/>
      <c r="D212" s="276"/>
      <c r="E212" s="276"/>
      <c r="F212" s="276"/>
      <c r="G212" s="277"/>
      <c r="H212" s="276"/>
      <c r="I212" s="274"/>
      <c r="J212" s="274"/>
      <c r="K212" s="274"/>
      <c r="L212" s="274"/>
      <c r="M212" s="276"/>
      <c r="N212" s="276"/>
      <c r="O212" s="276"/>
      <c r="P212" s="276"/>
      <c r="Q212" s="276"/>
      <c r="R212" s="276"/>
      <c r="S212" s="276"/>
      <c r="T212" s="276"/>
      <c r="U212" s="276"/>
      <c r="V212" s="276"/>
      <c r="W212" s="276"/>
      <c r="X212" s="276"/>
      <c r="Y212" s="276"/>
      <c r="Z212" s="276"/>
      <c r="AA212" s="276"/>
      <c r="AB212" s="276"/>
      <c r="AC212" s="276"/>
      <c r="AD212" s="276"/>
      <c r="AE212" s="276"/>
      <c r="AF212" s="274"/>
      <c r="AG212" s="276"/>
    </row>
    <row r="213" spans="1:33" s="3" customFormat="1">
      <c r="A213" s="276"/>
      <c r="B213" s="276"/>
      <c r="C213" s="276"/>
      <c r="D213" s="276"/>
      <c r="E213" s="276"/>
      <c r="F213" s="276"/>
      <c r="G213" s="277"/>
      <c r="H213" s="276"/>
      <c r="I213" s="274"/>
      <c r="J213" s="274"/>
      <c r="K213" s="274"/>
      <c r="L213" s="274"/>
      <c r="M213" s="276"/>
      <c r="N213" s="276"/>
      <c r="O213" s="276"/>
      <c r="P213" s="276"/>
      <c r="Q213" s="276"/>
      <c r="R213" s="276"/>
      <c r="S213" s="276"/>
      <c r="T213" s="276"/>
      <c r="U213" s="276"/>
      <c r="V213" s="276"/>
      <c r="W213" s="276"/>
      <c r="X213" s="276"/>
      <c r="Y213" s="276"/>
      <c r="Z213" s="276"/>
      <c r="AA213" s="276"/>
      <c r="AB213" s="276"/>
      <c r="AC213" s="276"/>
      <c r="AD213" s="276"/>
      <c r="AE213" s="276"/>
      <c r="AF213" s="274"/>
      <c r="AG213" s="276"/>
    </row>
    <row r="214" spans="1:33" s="3" customFormat="1">
      <c r="A214" s="276"/>
      <c r="B214" s="276"/>
      <c r="C214" s="276"/>
      <c r="D214" s="276"/>
      <c r="E214" s="276"/>
      <c r="F214" s="276"/>
      <c r="G214" s="277"/>
      <c r="H214" s="276"/>
      <c r="I214" s="274"/>
      <c r="J214" s="274"/>
      <c r="K214" s="274"/>
      <c r="L214" s="274"/>
      <c r="M214" s="276"/>
      <c r="N214" s="276"/>
      <c r="O214" s="276"/>
      <c r="P214" s="276"/>
      <c r="Q214" s="276"/>
      <c r="R214" s="276"/>
      <c r="S214" s="276"/>
      <c r="T214" s="276"/>
      <c r="U214" s="276"/>
      <c r="V214" s="276"/>
      <c r="W214" s="276"/>
      <c r="X214" s="276"/>
      <c r="Y214" s="276"/>
      <c r="Z214" s="276"/>
      <c r="AA214" s="276"/>
      <c r="AB214" s="276"/>
      <c r="AC214" s="276"/>
      <c r="AD214" s="276"/>
      <c r="AE214" s="276"/>
      <c r="AF214" s="274"/>
      <c r="AG214" s="276"/>
    </row>
    <row r="215" spans="1:33" s="3" customFormat="1">
      <c r="A215" s="276"/>
      <c r="B215" s="276"/>
      <c r="C215" s="276"/>
      <c r="D215" s="276"/>
      <c r="E215" s="276"/>
      <c r="F215" s="276"/>
      <c r="G215" s="277"/>
      <c r="H215" s="276"/>
      <c r="I215" s="274"/>
      <c r="J215" s="274"/>
      <c r="K215" s="274"/>
      <c r="L215" s="274"/>
      <c r="M215" s="276"/>
      <c r="N215" s="276"/>
      <c r="O215" s="276"/>
      <c r="P215" s="276"/>
      <c r="Q215" s="276"/>
      <c r="R215" s="276"/>
      <c r="S215" s="276"/>
      <c r="T215" s="276"/>
      <c r="U215" s="276"/>
      <c r="V215" s="276"/>
      <c r="W215" s="276"/>
      <c r="X215" s="276"/>
      <c r="Y215" s="276"/>
      <c r="Z215" s="276"/>
      <c r="AA215" s="276"/>
      <c r="AB215" s="276"/>
      <c r="AC215" s="276"/>
      <c r="AD215" s="276"/>
      <c r="AE215" s="276"/>
      <c r="AF215" s="274"/>
      <c r="AG215" s="276"/>
    </row>
    <row r="216" spans="1:33" s="3" customFormat="1">
      <c r="A216" s="276"/>
      <c r="B216" s="276"/>
      <c r="C216" s="276"/>
      <c r="D216" s="276"/>
      <c r="E216" s="276"/>
      <c r="F216" s="276"/>
      <c r="G216" s="277"/>
      <c r="H216" s="276"/>
      <c r="I216" s="274"/>
      <c r="J216" s="274"/>
      <c r="K216" s="274"/>
      <c r="L216" s="274"/>
      <c r="M216" s="276"/>
      <c r="N216" s="276"/>
      <c r="O216" s="276"/>
      <c r="P216" s="276"/>
      <c r="Q216" s="276"/>
      <c r="R216" s="276"/>
      <c r="S216" s="276"/>
      <c r="T216" s="276"/>
      <c r="U216" s="276"/>
      <c r="V216" s="276"/>
      <c r="W216" s="276"/>
      <c r="X216" s="276"/>
      <c r="Y216" s="276"/>
      <c r="Z216" s="276"/>
      <c r="AA216" s="276"/>
      <c r="AB216" s="276"/>
      <c r="AC216" s="276"/>
      <c r="AD216" s="276"/>
      <c r="AE216" s="276"/>
      <c r="AF216" s="274"/>
      <c r="AG216" s="276"/>
    </row>
    <row r="217" spans="1:33" s="3" customFormat="1">
      <c r="A217" s="276"/>
      <c r="B217" s="276"/>
      <c r="C217" s="276"/>
      <c r="D217" s="276"/>
      <c r="E217" s="276"/>
      <c r="F217" s="276"/>
      <c r="G217" s="277"/>
      <c r="H217" s="276"/>
      <c r="I217" s="274"/>
      <c r="J217" s="274"/>
      <c r="K217" s="274"/>
      <c r="L217" s="274"/>
      <c r="M217" s="276"/>
      <c r="N217" s="276"/>
      <c r="O217" s="276"/>
      <c r="P217" s="276"/>
      <c r="Q217" s="276"/>
      <c r="R217" s="276"/>
      <c r="S217" s="276"/>
      <c r="T217" s="276"/>
      <c r="U217" s="276"/>
      <c r="V217" s="276"/>
      <c r="W217" s="276"/>
      <c r="X217" s="276"/>
      <c r="Y217" s="276"/>
      <c r="Z217" s="276"/>
      <c r="AA217" s="276"/>
      <c r="AB217" s="276"/>
      <c r="AC217" s="276"/>
      <c r="AD217" s="276"/>
      <c r="AE217" s="276"/>
      <c r="AF217" s="274"/>
      <c r="AG217" s="276"/>
    </row>
    <row r="218" spans="1:33" s="3" customFormat="1">
      <c r="A218" s="276"/>
      <c r="B218" s="276"/>
      <c r="C218" s="276"/>
      <c r="D218" s="276"/>
      <c r="E218" s="276"/>
      <c r="F218" s="276"/>
      <c r="G218" s="277"/>
      <c r="H218" s="276"/>
      <c r="I218" s="274"/>
      <c r="J218" s="274"/>
      <c r="K218" s="274"/>
      <c r="L218" s="274"/>
      <c r="M218" s="276"/>
      <c r="N218" s="276"/>
      <c r="O218" s="276"/>
      <c r="P218" s="276"/>
      <c r="Q218" s="276"/>
      <c r="R218" s="276"/>
      <c r="S218" s="276"/>
      <c r="T218" s="276"/>
      <c r="U218" s="276"/>
      <c r="V218" s="276"/>
      <c r="W218" s="276"/>
      <c r="X218" s="276"/>
      <c r="Y218" s="276"/>
      <c r="Z218" s="276"/>
      <c r="AA218" s="276"/>
      <c r="AB218" s="276"/>
      <c r="AC218" s="276"/>
      <c r="AD218" s="276"/>
      <c r="AE218" s="276"/>
      <c r="AF218" s="274"/>
      <c r="AG218" s="276"/>
    </row>
    <row r="219" spans="1:33" s="3" customFormat="1">
      <c r="A219" s="276"/>
      <c r="B219" s="276"/>
      <c r="C219" s="276"/>
      <c r="D219" s="276"/>
      <c r="E219" s="276"/>
      <c r="F219" s="276"/>
      <c r="G219" s="277"/>
      <c r="H219" s="276"/>
      <c r="I219" s="274"/>
      <c r="J219" s="274"/>
      <c r="K219" s="274"/>
      <c r="L219" s="274"/>
      <c r="M219" s="276"/>
      <c r="N219" s="276"/>
      <c r="O219" s="276"/>
      <c r="P219" s="276"/>
      <c r="Q219" s="276"/>
      <c r="R219" s="276"/>
      <c r="S219" s="276"/>
      <c r="T219" s="276"/>
      <c r="U219" s="276"/>
      <c r="V219" s="276"/>
      <c r="W219" s="276"/>
      <c r="X219" s="276"/>
      <c r="Y219" s="276"/>
      <c r="Z219" s="276"/>
      <c r="AA219" s="276"/>
      <c r="AB219" s="276"/>
      <c r="AC219" s="276"/>
      <c r="AD219" s="276"/>
      <c r="AE219" s="276"/>
      <c r="AF219" s="274"/>
      <c r="AG219" s="276"/>
    </row>
    <row r="220" spans="1:33" s="3" customFormat="1">
      <c r="A220" s="276"/>
      <c r="B220" s="276"/>
      <c r="C220" s="276"/>
      <c r="D220" s="276"/>
      <c r="E220" s="276"/>
      <c r="F220" s="276"/>
      <c r="G220" s="276"/>
      <c r="H220" s="276"/>
      <c r="I220" s="274"/>
      <c r="J220" s="274"/>
      <c r="K220" s="274"/>
      <c r="L220" s="274"/>
      <c r="M220" s="276"/>
      <c r="N220" s="276"/>
      <c r="O220" s="276"/>
      <c r="P220" s="276"/>
      <c r="Q220" s="276"/>
      <c r="R220" s="276"/>
      <c r="S220" s="276"/>
      <c r="T220" s="276"/>
      <c r="U220" s="276"/>
      <c r="V220" s="276"/>
      <c r="W220" s="276"/>
      <c r="X220" s="276"/>
      <c r="Y220" s="276"/>
      <c r="Z220" s="276"/>
      <c r="AA220" s="276"/>
      <c r="AB220" s="276"/>
      <c r="AC220" s="276"/>
      <c r="AD220" s="276"/>
      <c r="AE220" s="276"/>
      <c r="AF220" s="274"/>
      <c r="AG220" s="276"/>
    </row>
    <row r="221" spans="1:33" s="3" customFormat="1">
      <c r="A221" s="276"/>
      <c r="B221" s="276"/>
      <c r="C221" s="276"/>
      <c r="D221" s="276"/>
      <c r="E221" s="276"/>
      <c r="F221" s="276"/>
      <c r="G221" s="276"/>
      <c r="H221" s="276"/>
      <c r="I221" s="274"/>
      <c r="J221" s="274"/>
      <c r="K221" s="274"/>
      <c r="L221" s="274"/>
      <c r="M221" s="276"/>
      <c r="N221" s="276"/>
      <c r="O221" s="276"/>
      <c r="P221" s="276"/>
      <c r="Q221" s="276"/>
      <c r="R221" s="276"/>
      <c r="S221" s="276"/>
      <c r="T221" s="276"/>
      <c r="U221" s="276"/>
      <c r="V221" s="276"/>
      <c r="W221" s="276"/>
      <c r="X221" s="276"/>
      <c r="Y221" s="276"/>
      <c r="Z221" s="276"/>
      <c r="AA221" s="276"/>
      <c r="AB221" s="276"/>
      <c r="AC221" s="276"/>
      <c r="AD221" s="276"/>
      <c r="AE221" s="276"/>
      <c r="AF221" s="274"/>
      <c r="AG221" s="276"/>
    </row>
    <row r="222" spans="1:33" s="3" customFormat="1">
      <c r="A222" s="276"/>
      <c r="B222" s="276"/>
      <c r="C222" s="276"/>
      <c r="D222" s="276"/>
      <c r="E222" s="276"/>
      <c r="F222" s="276"/>
      <c r="G222" s="276"/>
      <c r="H222" s="276"/>
      <c r="I222" s="274"/>
      <c r="J222" s="274"/>
      <c r="K222" s="274"/>
      <c r="L222" s="274"/>
      <c r="M222" s="276"/>
      <c r="N222" s="276"/>
      <c r="O222" s="276"/>
      <c r="P222" s="276"/>
      <c r="Q222" s="276"/>
      <c r="R222" s="276"/>
      <c r="S222" s="276"/>
      <c r="T222" s="276"/>
      <c r="U222" s="276"/>
      <c r="V222" s="276"/>
      <c r="W222" s="276"/>
      <c r="X222" s="276"/>
      <c r="Y222" s="276"/>
      <c r="Z222" s="276"/>
      <c r="AA222" s="276"/>
      <c r="AB222" s="276"/>
      <c r="AC222" s="276"/>
      <c r="AD222" s="276"/>
      <c r="AE222" s="276"/>
      <c r="AF222" s="274"/>
      <c r="AG222" s="276"/>
    </row>
    <row r="223" spans="1:33" s="3" customFormat="1">
      <c r="A223" s="276"/>
      <c r="B223" s="276"/>
      <c r="C223" s="276"/>
      <c r="D223" s="276"/>
      <c r="E223" s="276"/>
      <c r="F223" s="276"/>
      <c r="G223" s="276"/>
      <c r="H223" s="276"/>
      <c r="I223" s="274"/>
      <c r="J223" s="274"/>
      <c r="K223" s="274"/>
      <c r="L223" s="274"/>
      <c r="M223" s="276"/>
      <c r="N223" s="276"/>
      <c r="O223" s="276"/>
      <c r="P223" s="276"/>
      <c r="Q223" s="276"/>
      <c r="R223" s="276"/>
      <c r="S223" s="276"/>
      <c r="T223" s="276"/>
      <c r="U223" s="276"/>
      <c r="V223" s="276"/>
      <c r="W223" s="276"/>
      <c r="X223" s="276"/>
      <c r="Y223" s="276"/>
      <c r="Z223" s="276"/>
      <c r="AA223" s="276"/>
      <c r="AB223" s="276"/>
      <c r="AC223" s="276"/>
      <c r="AD223" s="276"/>
      <c r="AE223" s="276"/>
      <c r="AF223" s="274"/>
      <c r="AG223" s="276"/>
    </row>
    <row r="224" spans="1:33" s="3" customFormat="1">
      <c r="A224" s="276"/>
      <c r="B224" s="276"/>
      <c r="C224" s="276"/>
      <c r="D224" s="276"/>
      <c r="E224" s="276"/>
      <c r="F224" s="276"/>
      <c r="G224" s="276"/>
      <c r="H224" s="276"/>
      <c r="I224" s="274"/>
      <c r="J224" s="274"/>
      <c r="K224" s="274"/>
      <c r="L224" s="274"/>
      <c r="M224" s="276"/>
      <c r="N224" s="276"/>
      <c r="O224" s="276"/>
      <c r="P224" s="276"/>
      <c r="Q224" s="276"/>
      <c r="R224" s="276"/>
      <c r="S224" s="276"/>
      <c r="T224" s="276"/>
      <c r="U224" s="276"/>
      <c r="V224" s="276"/>
      <c r="W224" s="276"/>
      <c r="X224" s="276"/>
      <c r="Y224" s="276"/>
      <c r="Z224" s="276"/>
      <c r="AA224" s="276"/>
      <c r="AB224" s="276"/>
      <c r="AC224" s="276"/>
      <c r="AD224" s="276"/>
      <c r="AE224" s="276"/>
      <c r="AF224" s="274"/>
      <c r="AG224" s="276"/>
    </row>
    <row r="225" spans="1:33" s="3" customFormat="1">
      <c r="A225" s="276"/>
      <c r="B225" s="276"/>
      <c r="C225" s="276"/>
      <c r="D225" s="276"/>
      <c r="E225" s="276"/>
      <c r="F225" s="276"/>
      <c r="G225" s="276"/>
      <c r="H225" s="276"/>
      <c r="I225" s="274"/>
      <c r="J225" s="274"/>
      <c r="K225" s="274"/>
      <c r="L225" s="274"/>
      <c r="M225" s="276"/>
      <c r="N225" s="276"/>
      <c r="O225" s="276"/>
      <c r="P225" s="276"/>
      <c r="Q225" s="276"/>
      <c r="R225" s="276"/>
      <c r="S225" s="276"/>
      <c r="T225" s="276"/>
      <c r="U225" s="276"/>
      <c r="V225" s="276"/>
      <c r="W225" s="276"/>
      <c r="X225" s="276"/>
      <c r="Y225" s="276"/>
      <c r="Z225" s="276"/>
      <c r="AA225" s="276"/>
      <c r="AB225" s="276"/>
      <c r="AC225" s="276"/>
      <c r="AD225" s="276"/>
      <c r="AE225" s="276"/>
      <c r="AF225" s="274"/>
      <c r="AG225" s="276"/>
    </row>
    <row r="226" spans="1:33" s="3" customFormat="1">
      <c r="A226" s="276"/>
      <c r="B226" s="276"/>
      <c r="C226" s="276"/>
      <c r="D226" s="276"/>
      <c r="E226" s="276"/>
      <c r="F226" s="276"/>
      <c r="G226" s="276"/>
      <c r="H226" s="276"/>
      <c r="I226" s="274"/>
      <c r="J226" s="274"/>
      <c r="K226" s="274"/>
      <c r="L226" s="274"/>
      <c r="M226" s="276"/>
      <c r="N226" s="276"/>
      <c r="O226" s="276"/>
      <c r="P226" s="276"/>
      <c r="Q226" s="276"/>
      <c r="R226" s="276"/>
      <c r="S226" s="276"/>
      <c r="T226" s="276"/>
      <c r="U226" s="276"/>
      <c r="V226" s="276"/>
      <c r="W226" s="276"/>
      <c r="X226" s="276"/>
      <c r="Y226" s="276"/>
      <c r="Z226" s="276"/>
      <c r="AA226" s="276"/>
      <c r="AB226" s="276"/>
      <c r="AC226" s="276"/>
      <c r="AD226" s="276"/>
      <c r="AE226" s="276"/>
      <c r="AF226" s="274"/>
      <c r="AG226" s="276"/>
    </row>
    <row r="227" spans="1:33" s="3" customFormat="1">
      <c r="A227" s="276"/>
      <c r="B227" s="276"/>
      <c r="C227" s="276"/>
      <c r="D227" s="276"/>
      <c r="E227" s="276"/>
      <c r="F227" s="276"/>
      <c r="G227" s="276"/>
      <c r="H227" s="276"/>
      <c r="I227" s="274"/>
      <c r="J227" s="274"/>
      <c r="K227" s="274"/>
      <c r="L227" s="274"/>
      <c r="M227" s="276"/>
      <c r="N227" s="276"/>
      <c r="O227" s="276"/>
      <c r="P227" s="276"/>
      <c r="Q227" s="276"/>
      <c r="R227" s="276"/>
      <c r="S227" s="276"/>
      <c r="T227" s="276"/>
      <c r="U227" s="276"/>
      <c r="V227" s="276"/>
      <c r="W227" s="276"/>
      <c r="X227" s="276"/>
      <c r="Y227" s="276"/>
      <c r="Z227" s="276"/>
      <c r="AA227" s="276"/>
      <c r="AB227" s="276"/>
      <c r="AC227" s="276"/>
      <c r="AD227" s="276"/>
      <c r="AE227" s="276"/>
      <c r="AF227" s="274"/>
      <c r="AG227" s="276"/>
    </row>
    <row r="228" spans="1:33" s="3" customFormat="1">
      <c r="A228" s="276"/>
      <c r="B228" s="276"/>
      <c r="C228" s="276"/>
      <c r="D228" s="276"/>
      <c r="E228" s="276"/>
      <c r="F228" s="276"/>
      <c r="G228" s="276"/>
      <c r="H228" s="276"/>
      <c r="I228" s="274"/>
      <c r="J228" s="274"/>
      <c r="K228" s="274"/>
      <c r="L228" s="274"/>
      <c r="M228" s="276"/>
      <c r="N228" s="276"/>
      <c r="O228" s="276"/>
      <c r="P228" s="276"/>
      <c r="Q228" s="276"/>
      <c r="R228" s="276"/>
      <c r="S228" s="276"/>
      <c r="T228" s="276"/>
      <c r="U228" s="276"/>
      <c r="V228" s="276"/>
      <c r="W228" s="276"/>
      <c r="X228" s="276"/>
      <c r="Y228" s="276"/>
      <c r="Z228" s="276"/>
      <c r="AA228" s="276"/>
      <c r="AB228" s="276"/>
      <c r="AC228" s="276"/>
      <c r="AD228" s="276"/>
      <c r="AE228" s="276"/>
      <c r="AF228" s="274"/>
      <c r="AG228" s="276"/>
    </row>
    <row r="229" spans="1:33" s="3" customFormat="1">
      <c r="A229" s="276"/>
      <c r="B229" s="276"/>
      <c r="C229" s="276"/>
      <c r="D229" s="276"/>
      <c r="E229" s="276"/>
      <c r="F229" s="276"/>
      <c r="G229" s="276"/>
      <c r="H229" s="276"/>
      <c r="I229" s="274"/>
      <c r="J229" s="274"/>
      <c r="K229" s="274"/>
      <c r="L229" s="274"/>
      <c r="M229" s="276"/>
      <c r="N229" s="276"/>
      <c r="O229" s="276"/>
      <c r="P229" s="276"/>
      <c r="Q229" s="276"/>
      <c r="R229" s="276"/>
      <c r="S229" s="276"/>
      <c r="T229" s="276"/>
      <c r="U229" s="276"/>
      <c r="V229" s="276"/>
      <c r="W229" s="276"/>
      <c r="X229" s="276"/>
      <c r="Y229" s="276"/>
      <c r="Z229" s="276"/>
      <c r="AA229" s="276"/>
      <c r="AB229" s="276"/>
      <c r="AC229" s="276"/>
      <c r="AD229" s="276"/>
      <c r="AE229" s="276"/>
      <c r="AF229" s="274"/>
      <c r="AG229" s="276"/>
    </row>
    <row r="230" spans="1:33" s="3" customFormat="1">
      <c r="A230" s="276"/>
      <c r="B230" s="276"/>
      <c r="C230" s="276"/>
      <c r="D230" s="276"/>
      <c r="E230" s="276"/>
      <c r="F230" s="276"/>
      <c r="G230" s="276"/>
      <c r="H230" s="276"/>
      <c r="I230" s="274"/>
      <c r="J230" s="274"/>
      <c r="K230" s="274"/>
      <c r="L230" s="274"/>
      <c r="M230" s="276"/>
      <c r="N230" s="276"/>
      <c r="O230" s="276"/>
      <c r="P230" s="276"/>
      <c r="Q230" s="276"/>
      <c r="R230" s="276"/>
      <c r="S230" s="276"/>
      <c r="T230" s="276"/>
      <c r="U230" s="276"/>
      <c r="V230" s="276"/>
      <c r="W230" s="276"/>
      <c r="X230" s="276"/>
      <c r="Y230" s="276"/>
      <c r="Z230" s="276"/>
      <c r="AA230" s="276"/>
      <c r="AB230" s="276"/>
      <c r="AC230" s="276"/>
      <c r="AD230" s="276"/>
      <c r="AE230" s="276"/>
      <c r="AF230" s="274"/>
      <c r="AG230" s="276"/>
    </row>
    <row r="231" spans="1:33" s="3" customFormat="1">
      <c r="A231" s="276"/>
      <c r="B231" s="276"/>
      <c r="C231" s="276"/>
      <c r="D231" s="276"/>
      <c r="E231" s="276"/>
      <c r="F231" s="276"/>
      <c r="G231" s="276"/>
      <c r="H231" s="276"/>
      <c r="I231" s="274"/>
      <c r="J231" s="274"/>
      <c r="K231" s="274"/>
      <c r="L231" s="274"/>
      <c r="M231" s="276"/>
      <c r="N231" s="276"/>
      <c r="O231" s="276"/>
      <c r="P231" s="276"/>
      <c r="Q231" s="276"/>
      <c r="R231" s="276"/>
      <c r="S231" s="276"/>
      <c r="T231" s="276"/>
      <c r="U231" s="276"/>
      <c r="V231" s="276"/>
      <c r="W231" s="276"/>
      <c r="X231" s="276"/>
      <c r="Y231" s="276"/>
      <c r="Z231" s="276"/>
      <c r="AA231" s="276"/>
      <c r="AB231" s="276"/>
      <c r="AC231" s="276"/>
      <c r="AD231" s="276"/>
      <c r="AE231" s="276"/>
      <c r="AF231" s="274"/>
      <c r="AG231" s="276"/>
    </row>
    <row r="232" spans="1:33" s="3" customFormat="1">
      <c r="A232" s="276"/>
      <c r="B232" s="276"/>
      <c r="C232" s="276"/>
      <c r="D232" s="276"/>
      <c r="E232" s="276"/>
      <c r="F232" s="276"/>
      <c r="G232" s="276"/>
      <c r="H232" s="276"/>
      <c r="I232" s="274"/>
      <c r="J232" s="274"/>
      <c r="K232" s="274"/>
      <c r="L232" s="274"/>
      <c r="M232" s="276"/>
      <c r="N232" s="276"/>
      <c r="O232" s="276"/>
      <c r="P232" s="276"/>
      <c r="Q232" s="276"/>
      <c r="R232" s="276"/>
      <c r="S232" s="276"/>
      <c r="T232" s="276"/>
      <c r="U232" s="276"/>
      <c r="V232" s="276"/>
      <c r="W232" s="276"/>
      <c r="X232" s="276"/>
      <c r="Y232" s="276"/>
      <c r="Z232" s="276"/>
      <c r="AA232" s="276"/>
      <c r="AB232" s="276"/>
      <c r="AC232" s="276"/>
      <c r="AD232" s="276"/>
      <c r="AE232" s="276"/>
      <c r="AF232" s="274"/>
      <c r="AG232" s="274"/>
    </row>
    <row r="233" spans="1:33" s="3" customFormat="1">
      <c r="A233" s="276"/>
      <c r="B233" s="276"/>
      <c r="C233" s="276"/>
      <c r="D233" s="276"/>
      <c r="E233" s="276"/>
      <c r="F233" s="276"/>
      <c r="G233" s="276"/>
      <c r="H233" s="276"/>
      <c r="I233" s="274"/>
      <c r="J233" s="274"/>
      <c r="K233" s="274"/>
      <c r="L233" s="274"/>
      <c r="M233" s="276"/>
      <c r="N233" s="276"/>
      <c r="O233" s="276"/>
      <c r="P233" s="276"/>
      <c r="Q233" s="276"/>
      <c r="R233" s="276"/>
      <c r="S233" s="276"/>
      <c r="T233" s="276"/>
      <c r="U233" s="276"/>
      <c r="V233" s="276"/>
      <c r="W233" s="276"/>
      <c r="X233" s="276"/>
      <c r="Y233" s="276"/>
      <c r="Z233" s="276"/>
      <c r="AA233" s="276"/>
      <c r="AB233" s="276"/>
      <c r="AC233" s="276"/>
      <c r="AD233" s="276"/>
      <c r="AE233" s="276"/>
      <c r="AF233" s="274"/>
      <c r="AG233" s="274"/>
    </row>
    <row r="234" spans="1:33" s="3" customFormat="1">
      <c r="A234" s="276"/>
      <c r="B234" s="276"/>
      <c r="C234" s="276"/>
      <c r="D234" s="276"/>
      <c r="E234" s="276"/>
      <c r="F234" s="276"/>
      <c r="G234" s="276"/>
      <c r="H234" s="276"/>
      <c r="I234" s="274"/>
      <c r="J234" s="274"/>
      <c r="K234" s="274"/>
      <c r="L234" s="274"/>
      <c r="M234" s="276"/>
      <c r="N234" s="276"/>
      <c r="O234" s="276"/>
      <c r="P234" s="276"/>
      <c r="Q234" s="276"/>
      <c r="R234" s="276"/>
      <c r="S234" s="276"/>
      <c r="T234" s="276"/>
      <c r="U234" s="276"/>
      <c r="V234" s="276"/>
      <c r="W234" s="276"/>
      <c r="X234" s="276"/>
      <c r="Y234" s="276"/>
      <c r="Z234" s="276"/>
      <c r="AA234" s="276"/>
      <c r="AB234" s="276"/>
      <c r="AC234" s="276"/>
      <c r="AD234" s="276"/>
      <c r="AE234" s="276"/>
      <c r="AF234" s="274"/>
      <c r="AG234" s="276"/>
    </row>
    <row r="235" spans="1:33" s="3" customFormat="1">
      <c r="A235" s="276"/>
      <c r="B235" s="276"/>
      <c r="C235" s="276"/>
      <c r="D235" s="276"/>
      <c r="E235" s="276"/>
      <c r="F235" s="276"/>
      <c r="G235" s="276"/>
      <c r="H235" s="276"/>
      <c r="I235" s="274"/>
      <c r="J235" s="274"/>
      <c r="K235" s="274"/>
      <c r="L235" s="274"/>
      <c r="M235" s="276"/>
      <c r="N235" s="276"/>
      <c r="O235" s="276"/>
      <c r="P235" s="276"/>
      <c r="Q235" s="276"/>
      <c r="R235" s="276"/>
      <c r="S235" s="276"/>
      <c r="T235" s="276"/>
      <c r="U235" s="276"/>
      <c r="V235" s="276"/>
      <c r="W235" s="276"/>
      <c r="X235" s="276"/>
      <c r="Y235" s="276"/>
      <c r="Z235" s="276"/>
      <c r="AA235" s="276"/>
      <c r="AB235" s="276"/>
      <c r="AC235" s="276"/>
      <c r="AD235" s="276"/>
      <c r="AE235" s="276"/>
      <c r="AF235" s="274"/>
      <c r="AG235" s="276"/>
    </row>
    <row r="236" spans="1:33" s="3" customFormat="1">
      <c r="A236" s="276"/>
      <c r="B236" s="276"/>
      <c r="C236" s="276"/>
      <c r="D236" s="276"/>
      <c r="E236" s="276"/>
      <c r="F236" s="276"/>
      <c r="G236" s="276"/>
      <c r="H236" s="276"/>
      <c r="I236" s="274"/>
      <c r="J236" s="274"/>
      <c r="K236" s="274"/>
      <c r="L236" s="274"/>
      <c r="M236" s="276"/>
      <c r="N236" s="276"/>
      <c r="O236" s="276"/>
      <c r="P236" s="276"/>
      <c r="Q236" s="276"/>
      <c r="R236" s="276"/>
      <c r="S236" s="276"/>
      <c r="T236" s="276"/>
      <c r="U236" s="276"/>
      <c r="V236" s="276"/>
      <c r="W236" s="276"/>
      <c r="X236" s="276"/>
      <c r="Y236" s="276"/>
      <c r="Z236" s="276"/>
      <c r="AA236" s="276"/>
      <c r="AB236" s="276"/>
      <c r="AC236" s="276"/>
      <c r="AD236" s="276"/>
      <c r="AE236" s="276"/>
      <c r="AF236" s="274"/>
      <c r="AG236" s="274"/>
    </row>
    <row r="237" spans="1:33" s="3" customFormat="1">
      <c r="A237" s="276"/>
      <c r="B237" s="276"/>
      <c r="C237" s="276"/>
      <c r="D237" s="276"/>
      <c r="E237" s="276"/>
      <c r="F237" s="276"/>
      <c r="G237" s="276"/>
      <c r="H237" s="276"/>
      <c r="I237" s="274"/>
      <c r="J237" s="274"/>
      <c r="K237" s="274"/>
      <c r="L237" s="274"/>
      <c r="M237" s="276"/>
      <c r="N237" s="276"/>
      <c r="O237" s="276"/>
      <c r="P237" s="276"/>
      <c r="Q237" s="276"/>
      <c r="R237" s="276"/>
      <c r="S237" s="276"/>
      <c r="T237" s="276"/>
      <c r="U237" s="276"/>
      <c r="V237" s="276"/>
      <c r="W237" s="276"/>
      <c r="X237" s="276"/>
      <c r="Y237" s="276"/>
      <c r="Z237" s="276"/>
      <c r="AA237" s="276"/>
      <c r="AB237" s="276"/>
      <c r="AC237" s="276"/>
      <c r="AD237" s="276"/>
      <c r="AE237" s="276"/>
      <c r="AF237" s="274"/>
      <c r="AG237" s="276"/>
    </row>
    <row r="238" spans="1:33" s="3" customFormat="1">
      <c r="A238" s="276"/>
      <c r="B238" s="276"/>
      <c r="C238" s="276"/>
      <c r="D238" s="276"/>
      <c r="E238" s="276"/>
      <c r="F238" s="276"/>
      <c r="G238" s="277"/>
      <c r="H238" s="276"/>
      <c r="I238" s="274"/>
      <c r="J238" s="274"/>
      <c r="K238" s="274"/>
      <c r="L238" s="274"/>
      <c r="M238" s="276"/>
      <c r="N238" s="276"/>
      <c r="O238" s="276"/>
      <c r="P238" s="276"/>
      <c r="Q238" s="276"/>
      <c r="R238" s="276"/>
      <c r="S238" s="276"/>
      <c r="T238" s="276"/>
      <c r="U238" s="276"/>
      <c r="V238" s="276"/>
      <c r="W238" s="276"/>
      <c r="X238" s="276"/>
      <c r="Y238" s="276"/>
      <c r="Z238" s="276"/>
      <c r="AA238" s="276"/>
      <c r="AB238" s="276"/>
      <c r="AC238" s="276"/>
      <c r="AD238" s="276"/>
      <c r="AE238" s="276"/>
      <c r="AF238" s="274"/>
      <c r="AG238" s="276"/>
    </row>
    <row r="239" spans="1:33" s="3" customFormat="1">
      <c r="A239" s="276"/>
      <c r="B239" s="276"/>
      <c r="C239" s="276"/>
      <c r="D239" s="276"/>
      <c r="E239" s="276"/>
      <c r="F239" s="276"/>
      <c r="G239" s="277"/>
      <c r="H239" s="276"/>
      <c r="I239" s="274"/>
      <c r="J239" s="274"/>
      <c r="K239" s="274"/>
      <c r="L239" s="274"/>
      <c r="M239" s="276"/>
      <c r="N239" s="276"/>
      <c r="O239" s="276"/>
      <c r="P239" s="276"/>
      <c r="Q239" s="276"/>
      <c r="R239" s="276"/>
      <c r="S239" s="276"/>
      <c r="T239" s="276"/>
      <c r="U239" s="276"/>
      <c r="V239" s="276"/>
      <c r="W239" s="276"/>
      <c r="X239" s="276"/>
      <c r="Y239" s="276"/>
      <c r="Z239" s="276"/>
      <c r="AA239" s="276"/>
      <c r="AB239" s="276"/>
      <c r="AC239" s="276"/>
      <c r="AD239" s="276"/>
      <c r="AE239" s="276"/>
      <c r="AF239" s="274"/>
      <c r="AG239" s="276"/>
    </row>
    <row r="240" spans="1:33" s="3" customFormat="1">
      <c r="A240" s="276"/>
      <c r="B240" s="276"/>
      <c r="C240" s="276"/>
      <c r="D240" s="276"/>
      <c r="E240" s="276"/>
      <c r="F240" s="276"/>
      <c r="G240" s="276"/>
      <c r="H240" s="276"/>
      <c r="I240" s="274"/>
      <c r="J240" s="274"/>
      <c r="K240" s="274"/>
      <c r="L240" s="274"/>
      <c r="M240" s="276"/>
      <c r="N240" s="276"/>
      <c r="O240" s="276"/>
      <c r="P240" s="276"/>
      <c r="Q240" s="276"/>
      <c r="R240" s="276"/>
      <c r="S240" s="276"/>
      <c r="T240" s="276"/>
      <c r="U240" s="276"/>
      <c r="V240" s="276"/>
      <c r="W240" s="276"/>
      <c r="X240" s="276"/>
      <c r="Y240" s="276"/>
      <c r="Z240" s="276"/>
      <c r="AA240" s="276"/>
      <c r="AB240" s="276"/>
      <c r="AC240" s="276"/>
      <c r="AD240" s="276"/>
      <c r="AE240" s="276"/>
      <c r="AF240" s="274"/>
      <c r="AG240" s="276"/>
    </row>
    <row r="241" spans="1:33" s="3" customFormat="1">
      <c r="A241" s="276"/>
      <c r="B241" s="276"/>
      <c r="C241" s="276"/>
      <c r="D241" s="276"/>
      <c r="E241" s="276"/>
      <c r="F241" s="276"/>
      <c r="G241" s="276"/>
      <c r="H241" s="276"/>
      <c r="I241" s="274"/>
      <c r="J241" s="274"/>
      <c r="K241" s="274"/>
      <c r="L241" s="274"/>
      <c r="M241" s="276"/>
      <c r="N241" s="276"/>
      <c r="O241" s="276"/>
      <c r="P241" s="276"/>
      <c r="Q241" s="276"/>
      <c r="R241" s="276"/>
      <c r="S241" s="276"/>
      <c r="T241" s="276"/>
      <c r="U241" s="276"/>
      <c r="V241" s="276"/>
      <c r="W241" s="276"/>
      <c r="X241" s="276"/>
      <c r="Y241" s="276"/>
      <c r="Z241" s="276"/>
      <c r="AA241" s="276"/>
      <c r="AB241" s="276"/>
      <c r="AC241" s="276"/>
      <c r="AD241" s="276"/>
      <c r="AE241" s="276"/>
      <c r="AF241" s="274"/>
      <c r="AG241" s="276"/>
    </row>
    <row r="242" spans="1:33" s="3" customFormat="1">
      <c r="A242" s="276"/>
      <c r="B242" s="276"/>
      <c r="C242" s="276"/>
      <c r="D242" s="276"/>
      <c r="E242" s="276"/>
      <c r="F242" s="276"/>
      <c r="G242" s="276"/>
      <c r="H242" s="276"/>
      <c r="I242" s="274"/>
      <c r="J242" s="274"/>
      <c r="K242" s="274"/>
      <c r="L242" s="274"/>
      <c r="M242" s="276"/>
      <c r="N242" s="276"/>
      <c r="O242" s="276"/>
      <c r="P242" s="276"/>
      <c r="Q242" s="276"/>
      <c r="R242" s="276"/>
      <c r="S242" s="276"/>
      <c r="T242" s="276"/>
      <c r="U242" s="276"/>
      <c r="V242" s="276"/>
      <c r="W242" s="276"/>
      <c r="X242" s="276"/>
      <c r="Y242" s="276"/>
      <c r="Z242" s="276"/>
      <c r="AA242" s="276"/>
      <c r="AB242" s="276"/>
      <c r="AC242" s="276"/>
      <c r="AD242" s="276"/>
      <c r="AE242" s="276"/>
      <c r="AF242" s="274"/>
      <c r="AG242" s="276"/>
    </row>
    <row r="243" spans="1:33" s="3" customFormat="1">
      <c r="A243" s="276"/>
      <c r="B243" s="276"/>
      <c r="C243" s="276"/>
      <c r="D243" s="276"/>
      <c r="E243" s="276"/>
      <c r="F243" s="276"/>
      <c r="G243" s="276"/>
      <c r="H243" s="276"/>
      <c r="I243" s="274"/>
      <c r="J243" s="274"/>
      <c r="K243" s="274"/>
      <c r="L243" s="274"/>
      <c r="M243" s="276"/>
      <c r="N243" s="276"/>
      <c r="O243" s="276"/>
      <c r="P243" s="276"/>
      <c r="Q243" s="276"/>
      <c r="R243" s="276"/>
      <c r="S243" s="276"/>
      <c r="T243" s="276"/>
      <c r="U243" s="276"/>
      <c r="V243" s="276"/>
      <c r="W243" s="276"/>
      <c r="X243" s="276"/>
      <c r="Y243" s="276"/>
      <c r="Z243" s="276"/>
      <c r="AA243" s="276"/>
      <c r="AB243" s="276"/>
      <c r="AC243" s="276"/>
      <c r="AD243" s="276"/>
      <c r="AE243" s="276"/>
      <c r="AF243" s="274"/>
      <c r="AG243" s="276"/>
    </row>
    <row r="244" spans="1:33" s="3" customFormat="1">
      <c r="A244" s="276"/>
      <c r="B244" s="276"/>
      <c r="C244" s="276"/>
      <c r="D244" s="276"/>
      <c r="E244" s="276"/>
      <c r="F244" s="276"/>
      <c r="G244" s="276"/>
      <c r="H244" s="276"/>
      <c r="I244" s="274"/>
      <c r="J244" s="274"/>
      <c r="K244" s="274"/>
      <c r="L244" s="274"/>
      <c r="M244" s="276"/>
      <c r="N244" s="276"/>
      <c r="O244" s="276"/>
      <c r="P244" s="276"/>
      <c r="Q244" s="276"/>
      <c r="R244" s="276"/>
      <c r="S244" s="276"/>
      <c r="T244" s="276"/>
      <c r="U244" s="276"/>
      <c r="V244" s="276"/>
      <c r="W244" s="276"/>
      <c r="X244" s="276"/>
      <c r="Y244" s="276"/>
      <c r="Z244" s="276"/>
      <c r="AA244" s="276"/>
      <c r="AB244" s="276"/>
      <c r="AC244" s="276"/>
      <c r="AD244" s="276"/>
      <c r="AE244" s="276"/>
      <c r="AF244" s="274"/>
      <c r="AG244" s="276"/>
    </row>
    <row r="245" spans="1:33" s="3" customFormat="1">
      <c r="A245" s="276"/>
      <c r="B245" s="276"/>
      <c r="C245" s="276"/>
      <c r="D245" s="276"/>
      <c r="E245" s="276"/>
      <c r="F245" s="276"/>
      <c r="G245" s="276"/>
      <c r="H245" s="276"/>
      <c r="I245" s="274"/>
      <c r="J245" s="274"/>
      <c r="K245" s="274"/>
      <c r="L245" s="274"/>
      <c r="M245" s="276"/>
      <c r="N245" s="276"/>
      <c r="O245" s="276"/>
      <c r="P245" s="276"/>
      <c r="Q245" s="276"/>
      <c r="R245" s="276"/>
      <c r="S245" s="276"/>
      <c r="T245" s="276"/>
      <c r="U245" s="276"/>
      <c r="V245" s="276"/>
      <c r="W245" s="276"/>
      <c r="X245" s="276"/>
      <c r="Y245" s="276"/>
      <c r="Z245" s="276"/>
      <c r="AA245" s="276"/>
      <c r="AB245" s="276"/>
      <c r="AC245" s="276"/>
      <c r="AD245" s="276"/>
      <c r="AE245" s="276"/>
      <c r="AF245" s="274"/>
      <c r="AG245" s="276"/>
    </row>
    <row r="246" spans="1:33" s="3" customFormat="1">
      <c r="A246" s="276"/>
      <c r="B246" s="276"/>
      <c r="C246" s="276"/>
      <c r="D246" s="276"/>
      <c r="E246" s="276"/>
      <c r="F246" s="276"/>
      <c r="G246" s="276"/>
      <c r="H246" s="276"/>
      <c r="I246" s="274"/>
      <c r="J246" s="274"/>
      <c r="K246" s="274"/>
      <c r="L246" s="274"/>
      <c r="M246" s="276"/>
      <c r="N246" s="276"/>
      <c r="O246" s="276"/>
      <c r="P246" s="276"/>
      <c r="Q246" s="276"/>
      <c r="R246" s="276"/>
      <c r="S246" s="276"/>
      <c r="T246" s="276"/>
      <c r="U246" s="276"/>
      <c r="V246" s="276"/>
      <c r="W246" s="276"/>
      <c r="X246" s="276"/>
      <c r="Y246" s="276"/>
      <c r="Z246" s="276"/>
      <c r="AA246" s="276"/>
      <c r="AB246" s="276"/>
      <c r="AC246" s="276"/>
      <c r="AD246" s="276"/>
      <c r="AE246" s="276"/>
      <c r="AF246" s="274"/>
      <c r="AG246" s="276"/>
    </row>
    <row r="247" spans="1:33" s="3" customFormat="1">
      <c r="A247" s="276"/>
      <c r="B247" s="276"/>
      <c r="C247" s="276"/>
      <c r="D247" s="276"/>
      <c r="E247" s="276"/>
      <c r="F247" s="276"/>
      <c r="G247" s="276"/>
      <c r="H247" s="276"/>
      <c r="I247" s="274"/>
      <c r="J247" s="274"/>
      <c r="K247" s="274"/>
      <c r="L247" s="274"/>
      <c r="M247" s="276"/>
      <c r="N247" s="276"/>
      <c r="O247" s="276"/>
      <c r="P247" s="276"/>
      <c r="Q247" s="276"/>
      <c r="R247" s="276"/>
      <c r="S247" s="276"/>
      <c r="T247" s="276"/>
      <c r="U247" s="276"/>
      <c r="V247" s="276"/>
      <c r="W247" s="276"/>
      <c r="X247" s="276"/>
      <c r="Y247" s="276"/>
      <c r="Z247" s="276"/>
      <c r="AA247" s="276"/>
      <c r="AB247" s="276"/>
      <c r="AC247" s="276"/>
      <c r="AD247" s="276"/>
      <c r="AE247" s="276"/>
      <c r="AF247" s="274"/>
      <c r="AG247" s="276"/>
    </row>
    <row r="248" spans="1:33" s="3" customFormat="1">
      <c r="A248" s="276"/>
      <c r="B248" s="276"/>
      <c r="C248" s="276"/>
      <c r="D248" s="276"/>
      <c r="E248" s="276"/>
      <c r="F248" s="276"/>
      <c r="G248" s="276"/>
      <c r="H248" s="276"/>
      <c r="I248" s="274"/>
      <c r="J248" s="274"/>
      <c r="K248" s="274"/>
      <c r="L248" s="274"/>
      <c r="M248" s="276"/>
      <c r="N248" s="276"/>
      <c r="O248" s="276"/>
      <c r="P248" s="276"/>
      <c r="Q248" s="276"/>
      <c r="R248" s="276"/>
      <c r="S248" s="276"/>
      <c r="T248" s="276"/>
      <c r="U248" s="276"/>
      <c r="V248" s="276"/>
      <c r="W248" s="276"/>
      <c r="X248" s="276"/>
      <c r="Y248" s="276"/>
      <c r="Z248" s="276"/>
      <c r="AA248" s="276"/>
      <c r="AB248" s="276"/>
      <c r="AC248" s="276"/>
      <c r="AD248" s="276"/>
      <c r="AE248" s="276"/>
      <c r="AF248" s="274"/>
      <c r="AG248" s="276"/>
    </row>
    <row r="249" spans="1:33" s="3" customFormat="1">
      <c r="A249" s="276"/>
      <c r="B249" s="276"/>
      <c r="C249" s="276"/>
      <c r="D249" s="276"/>
      <c r="E249" s="276"/>
      <c r="F249" s="276"/>
      <c r="G249" s="276"/>
      <c r="H249" s="276"/>
      <c r="I249" s="274"/>
      <c r="J249" s="274"/>
      <c r="K249" s="274"/>
      <c r="L249" s="274"/>
      <c r="M249" s="276"/>
      <c r="N249" s="276"/>
      <c r="O249" s="276"/>
      <c r="P249" s="276"/>
      <c r="Q249" s="276"/>
      <c r="R249" s="276"/>
      <c r="S249" s="276"/>
      <c r="T249" s="276"/>
      <c r="U249" s="276"/>
      <c r="V249" s="276"/>
      <c r="W249" s="276"/>
      <c r="X249" s="276"/>
      <c r="Y249" s="276"/>
      <c r="Z249" s="276"/>
      <c r="AA249" s="276"/>
      <c r="AB249" s="276"/>
      <c r="AC249" s="276"/>
      <c r="AD249" s="276"/>
      <c r="AE249" s="276"/>
      <c r="AF249" s="274"/>
      <c r="AG249" s="276"/>
    </row>
    <row r="250" spans="1:33" s="3" customFormat="1">
      <c r="A250" s="276"/>
      <c r="B250" s="276"/>
      <c r="C250" s="276"/>
      <c r="D250" s="276"/>
      <c r="E250" s="276"/>
      <c r="F250" s="276"/>
      <c r="G250" s="276"/>
      <c r="H250" s="276"/>
      <c r="I250" s="274"/>
      <c r="J250" s="274"/>
      <c r="K250" s="274"/>
      <c r="L250" s="274"/>
      <c r="M250" s="276"/>
      <c r="N250" s="276"/>
      <c r="O250" s="276"/>
      <c r="P250" s="276"/>
      <c r="Q250" s="276"/>
      <c r="R250" s="276"/>
      <c r="S250" s="276"/>
      <c r="T250" s="276"/>
      <c r="U250" s="276"/>
      <c r="V250" s="276"/>
      <c r="W250" s="276"/>
      <c r="X250" s="276"/>
      <c r="Y250" s="276"/>
      <c r="Z250" s="276"/>
      <c r="AA250" s="276"/>
      <c r="AB250" s="276"/>
      <c r="AC250" s="276"/>
      <c r="AD250" s="276"/>
      <c r="AE250" s="276"/>
      <c r="AF250" s="274"/>
      <c r="AG250" s="276"/>
    </row>
    <row r="251" spans="1:33" s="3" customFormat="1">
      <c r="A251" s="276"/>
      <c r="B251" s="276"/>
      <c r="C251" s="276"/>
      <c r="D251" s="276"/>
      <c r="E251" s="276"/>
      <c r="F251" s="276"/>
      <c r="G251" s="276"/>
      <c r="H251" s="276"/>
      <c r="I251" s="274"/>
      <c r="J251" s="274"/>
      <c r="K251" s="274"/>
      <c r="L251" s="274"/>
      <c r="M251" s="276"/>
      <c r="N251" s="276"/>
      <c r="O251" s="276"/>
      <c r="P251" s="276"/>
      <c r="Q251" s="276"/>
      <c r="R251" s="276"/>
      <c r="S251" s="276"/>
      <c r="T251" s="276"/>
      <c r="U251" s="276"/>
      <c r="V251" s="276"/>
      <c r="W251" s="276"/>
      <c r="X251" s="276"/>
      <c r="Y251" s="276"/>
      <c r="Z251" s="276"/>
      <c r="AA251" s="276"/>
      <c r="AB251" s="276"/>
      <c r="AC251" s="276"/>
      <c r="AD251" s="276"/>
      <c r="AE251" s="276"/>
      <c r="AF251" s="274"/>
      <c r="AG251" s="276"/>
    </row>
    <row r="252" spans="1:33" s="3" customFormat="1">
      <c r="A252" s="276"/>
      <c r="B252" s="276"/>
      <c r="C252" s="276"/>
      <c r="D252" s="276"/>
      <c r="E252" s="276"/>
      <c r="F252" s="276"/>
      <c r="G252" s="276"/>
      <c r="H252" s="276"/>
      <c r="I252" s="274"/>
      <c r="J252" s="274"/>
      <c r="K252" s="274"/>
      <c r="L252" s="274"/>
      <c r="M252" s="276"/>
      <c r="N252" s="276"/>
      <c r="O252" s="276"/>
      <c r="P252" s="276"/>
      <c r="Q252" s="276"/>
      <c r="R252" s="276"/>
      <c r="S252" s="276"/>
      <c r="T252" s="276"/>
      <c r="U252" s="276"/>
      <c r="V252" s="276"/>
      <c r="W252" s="276"/>
      <c r="X252" s="276"/>
      <c r="Y252" s="276"/>
      <c r="Z252" s="276"/>
      <c r="AA252" s="276"/>
      <c r="AB252" s="276"/>
      <c r="AC252" s="276"/>
      <c r="AD252" s="276"/>
      <c r="AE252" s="276"/>
      <c r="AF252" s="274"/>
      <c r="AG252" s="276"/>
    </row>
    <row r="253" spans="1:33" s="3" customFormat="1">
      <c r="A253" s="276"/>
      <c r="B253" s="276"/>
      <c r="C253" s="276"/>
      <c r="D253" s="276"/>
      <c r="E253" s="276"/>
      <c r="F253" s="276"/>
      <c r="G253" s="276"/>
      <c r="H253" s="276"/>
      <c r="I253" s="274"/>
      <c r="J253" s="274"/>
      <c r="K253" s="274"/>
      <c r="L253" s="274"/>
      <c r="M253" s="276"/>
      <c r="N253" s="276"/>
      <c r="O253" s="276"/>
      <c r="P253" s="276"/>
      <c r="Q253" s="276"/>
      <c r="R253" s="276"/>
      <c r="S253" s="276"/>
      <c r="T253" s="276"/>
      <c r="U253" s="276"/>
      <c r="V253" s="276"/>
      <c r="W253" s="276"/>
      <c r="X253" s="276"/>
      <c r="Y253" s="276"/>
      <c r="Z253" s="276"/>
      <c r="AA253" s="276"/>
      <c r="AB253" s="276"/>
      <c r="AC253" s="276"/>
      <c r="AD253" s="276"/>
      <c r="AE253" s="276"/>
      <c r="AF253" s="274"/>
      <c r="AG253" s="276"/>
    </row>
    <row r="254" spans="1:33" s="3" customFormat="1">
      <c r="A254" s="276"/>
      <c r="B254" s="276"/>
      <c r="C254" s="276"/>
      <c r="D254" s="276"/>
      <c r="E254" s="276"/>
      <c r="F254" s="276"/>
      <c r="G254" s="276"/>
      <c r="H254" s="276"/>
      <c r="I254" s="274"/>
      <c r="J254" s="274"/>
      <c r="K254" s="274"/>
      <c r="L254" s="274"/>
      <c r="M254" s="276"/>
      <c r="N254" s="276"/>
      <c r="O254" s="276"/>
      <c r="P254" s="276"/>
      <c r="Q254" s="276"/>
      <c r="R254" s="276"/>
      <c r="S254" s="276"/>
      <c r="T254" s="276"/>
      <c r="U254" s="276"/>
      <c r="V254" s="276"/>
      <c r="W254" s="276"/>
      <c r="X254" s="276"/>
      <c r="Y254" s="276"/>
      <c r="Z254" s="276"/>
      <c r="AA254" s="276"/>
      <c r="AB254" s="276"/>
      <c r="AC254" s="276"/>
      <c r="AD254" s="276"/>
      <c r="AE254" s="276"/>
      <c r="AF254" s="274"/>
      <c r="AG254" s="276"/>
    </row>
    <row r="255" spans="1:33" s="3" customFormat="1">
      <c r="A255" s="276"/>
      <c r="B255" s="276"/>
      <c r="C255" s="276"/>
      <c r="D255" s="276"/>
      <c r="E255" s="276"/>
      <c r="F255" s="276"/>
      <c r="G255" s="276"/>
      <c r="H255" s="276"/>
      <c r="I255" s="274"/>
      <c r="J255" s="274"/>
      <c r="K255" s="274"/>
      <c r="L255" s="274"/>
      <c r="M255" s="276"/>
      <c r="N255" s="276"/>
      <c r="O255" s="276"/>
      <c r="P255" s="276"/>
      <c r="Q255" s="276"/>
      <c r="R255" s="276"/>
      <c r="S255" s="276"/>
      <c r="T255" s="276"/>
      <c r="U255" s="276"/>
      <c r="V255" s="276"/>
      <c r="W255" s="276"/>
      <c r="X255" s="276"/>
      <c r="Y255" s="276"/>
      <c r="Z255" s="276"/>
      <c r="AA255" s="276"/>
      <c r="AB255" s="276"/>
      <c r="AC255" s="276"/>
      <c r="AD255" s="276"/>
      <c r="AE255" s="276"/>
      <c r="AF255" s="274"/>
      <c r="AG255" s="276"/>
    </row>
    <row r="256" spans="1:33" s="3" customFormat="1">
      <c r="A256" s="276"/>
      <c r="B256" s="276"/>
      <c r="C256" s="276"/>
      <c r="D256" s="276"/>
      <c r="E256" s="276"/>
      <c r="F256" s="276"/>
      <c r="G256" s="276"/>
      <c r="H256" s="276"/>
      <c r="I256" s="274"/>
      <c r="J256" s="274"/>
      <c r="K256" s="274"/>
      <c r="L256" s="274"/>
      <c r="M256" s="276"/>
      <c r="N256" s="276"/>
      <c r="O256" s="276"/>
      <c r="P256" s="276"/>
      <c r="Q256" s="276"/>
      <c r="R256" s="276"/>
      <c r="S256" s="276"/>
      <c r="T256" s="276"/>
      <c r="U256" s="276"/>
      <c r="V256" s="276"/>
      <c r="W256" s="276"/>
      <c r="X256" s="276"/>
      <c r="Y256" s="276"/>
      <c r="Z256" s="276"/>
      <c r="AA256" s="276"/>
      <c r="AB256" s="276"/>
      <c r="AC256" s="276"/>
      <c r="AD256" s="276"/>
      <c r="AE256" s="276"/>
      <c r="AF256" s="274"/>
      <c r="AG256" s="276"/>
    </row>
    <row r="257" spans="1:33" s="3" customFormat="1">
      <c r="A257" s="276"/>
      <c r="B257" s="276"/>
      <c r="C257" s="276"/>
      <c r="D257" s="276"/>
      <c r="E257" s="276"/>
      <c r="F257" s="276"/>
      <c r="G257" s="276"/>
      <c r="H257" s="276"/>
      <c r="I257" s="274"/>
      <c r="J257" s="274"/>
      <c r="K257" s="274"/>
      <c r="L257" s="274"/>
      <c r="M257" s="276"/>
      <c r="N257" s="276"/>
      <c r="O257" s="276"/>
      <c r="P257" s="276"/>
      <c r="Q257" s="276"/>
      <c r="R257" s="276"/>
      <c r="S257" s="276"/>
      <c r="T257" s="276"/>
      <c r="U257" s="276"/>
      <c r="V257" s="276"/>
      <c r="W257" s="276"/>
      <c r="X257" s="276"/>
      <c r="Y257" s="276"/>
      <c r="Z257" s="276"/>
      <c r="AA257" s="276"/>
      <c r="AB257" s="276"/>
      <c r="AC257" s="276"/>
      <c r="AD257" s="276"/>
      <c r="AE257" s="276"/>
      <c r="AF257" s="274"/>
      <c r="AG257" s="276"/>
    </row>
    <row r="258" spans="1:33" s="3" customFormat="1">
      <c r="A258" s="276"/>
      <c r="B258" s="276"/>
      <c r="C258" s="276"/>
      <c r="D258" s="276"/>
      <c r="E258" s="276"/>
      <c r="F258" s="276"/>
      <c r="G258" s="276"/>
      <c r="H258" s="276"/>
      <c r="I258" s="274"/>
      <c r="J258" s="274"/>
      <c r="K258" s="274"/>
      <c r="L258" s="274"/>
      <c r="M258" s="276"/>
      <c r="N258" s="276"/>
      <c r="O258" s="276"/>
      <c r="P258" s="276"/>
      <c r="Q258" s="276"/>
      <c r="R258" s="276"/>
      <c r="S258" s="276"/>
      <c r="T258" s="276"/>
      <c r="U258" s="276"/>
      <c r="V258" s="276"/>
      <c r="W258" s="276"/>
      <c r="X258" s="276"/>
      <c r="Y258" s="276"/>
      <c r="Z258" s="276"/>
      <c r="AA258" s="276"/>
      <c r="AB258" s="276"/>
      <c r="AC258" s="276"/>
      <c r="AD258" s="276"/>
      <c r="AE258" s="276"/>
      <c r="AF258" s="274"/>
      <c r="AG258" s="276"/>
    </row>
    <row r="259" spans="1:33" s="3" customFormat="1">
      <c r="A259" s="276"/>
      <c r="B259" s="276"/>
      <c r="C259" s="276"/>
      <c r="D259" s="276"/>
      <c r="E259" s="276"/>
      <c r="F259" s="276"/>
      <c r="G259" s="276"/>
      <c r="H259" s="276"/>
      <c r="I259" s="274"/>
      <c r="J259" s="274"/>
      <c r="K259" s="274"/>
      <c r="L259" s="274"/>
      <c r="M259" s="276"/>
      <c r="N259" s="276"/>
      <c r="O259" s="276"/>
      <c r="P259" s="276"/>
      <c r="Q259" s="276"/>
      <c r="R259" s="276"/>
      <c r="S259" s="276"/>
      <c r="T259" s="276"/>
      <c r="U259" s="276"/>
      <c r="V259" s="276"/>
      <c r="W259" s="276"/>
      <c r="X259" s="276"/>
      <c r="Y259" s="276"/>
      <c r="Z259" s="276"/>
      <c r="AA259" s="276"/>
      <c r="AB259" s="276"/>
      <c r="AC259" s="276"/>
      <c r="AD259" s="276"/>
      <c r="AE259" s="276"/>
      <c r="AF259" s="274"/>
      <c r="AG259" s="276"/>
    </row>
    <row r="260" spans="1:33" s="3" customFormat="1">
      <c r="A260" s="276"/>
      <c r="B260" s="276"/>
      <c r="C260" s="276"/>
      <c r="D260" s="276"/>
      <c r="E260" s="276"/>
      <c r="F260" s="276"/>
      <c r="G260" s="276"/>
      <c r="H260" s="276"/>
      <c r="I260" s="274"/>
      <c r="J260" s="274"/>
      <c r="K260" s="274"/>
      <c r="L260" s="274"/>
      <c r="M260" s="276"/>
      <c r="N260" s="276"/>
      <c r="O260" s="276"/>
      <c r="P260" s="276"/>
      <c r="Q260" s="276"/>
      <c r="R260" s="276"/>
      <c r="S260" s="276"/>
      <c r="T260" s="276"/>
      <c r="U260" s="276"/>
      <c r="V260" s="276"/>
      <c r="W260" s="276"/>
      <c r="X260" s="276"/>
      <c r="Y260" s="276"/>
      <c r="Z260" s="276"/>
      <c r="AA260" s="276"/>
      <c r="AB260" s="276"/>
      <c r="AC260" s="276"/>
      <c r="AD260" s="276"/>
      <c r="AE260" s="276"/>
      <c r="AF260" s="274"/>
      <c r="AG260" s="276"/>
    </row>
    <row r="261" spans="1:33" s="3" customFormat="1">
      <c r="A261" s="276"/>
      <c r="B261" s="276"/>
      <c r="C261" s="276"/>
      <c r="D261" s="276"/>
      <c r="E261" s="276"/>
      <c r="F261" s="276"/>
      <c r="G261" s="276"/>
      <c r="H261" s="276"/>
      <c r="I261" s="274"/>
      <c r="J261" s="274"/>
      <c r="K261" s="274"/>
      <c r="L261" s="274"/>
      <c r="M261" s="276"/>
      <c r="N261" s="276"/>
      <c r="O261" s="276"/>
      <c r="P261" s="276"/>
      <c r="Q261" s="276"/>
      <c r="R261" s="276"/>
      <c r="S261" s="276"/>
      <c r="T261" s="276"/>
      <c r="U261" s="276"/>
      <c r="V261" s="276"/>
      <c r="W261" s="276"/>
      <c r="X261" s="276"/>
      <c r="Y261" s="276"/>
      <c r="Z261" s="276"/>
      <c r="AA261" s="276"/>
      <c r="AB261" s="276"/>
      <c r="AC261" s="276"/>
      <c r="AD261" s="276"/>
      <c r="AE261" s="276"/>
      <c r="AF261" s="274"/>
      <c r="AG261" s="276"/>
    </row>
    <row r="262" spans="1:33" s="3" customFormat="1">
      <c r="A262" s="276"/>
      <c r="B262" s="276"/>
      <c r="C262" s="276"/>
      <c r="D262" s="276"/>
      <c r="E262" s="276"/>
      <c r="F262" s="276"/>
      <c r="G262" s="276"/>
      <c r="H262" s="276"/>
      <c r="I262" s="274"/>
      <c r="J262" s="274"/>
      <c r="K262" s="274"/>
      <c r="L262" s="274"/>
      <c r="M262" s="276"/>
      <c r="N262" s="276"/>
      <c r="O262" s="276"/>
      <c r="P262" s="276"/>
      <c r="Q262" s="276"/>
      <c r="R262" s="276"/>
      <c r="S262" s="276"/>
      <c r="T262" s="276"/>
      <c r="U262" s="276"/>
      <c r="V262" s="276"/>
      <c r="W262" s="276"/>
      <c r="X262" s="276"/>
      <c r="Y262" s="276"/>
      <c r="Z262" s="276"/>
      <c r="AA262" s="276"/>
      <c r="AB262" s="276"/>
      <c r="AC262" s="276"/>
      <c r="AD262" s="276"/>
      <c r="AE262" s="276"/>
      <c r="AF262" s="274"/>
      <c r="AG262" s="276"/>
    </row>
    <row r="263" spans="1:33" s="3" customFormat="1">
      <c r="A263" s="276"/>
      <c r="B263" s="276"/>
      <c r="C263" s="276"/>
      <c r="D263" s="276"/>
      <c r="E263" s="276"/>
      <c r="F263" s="276"/>
      <c r="G263" s="276"/>
      <c r="H263" s="276"/>
      <c r="I263" s="274"/>
      <c r="J263" s="274"/>
      <c r="K263" s="274"/>
      <c r="L263" s="274"/>
      <c r="M263" s="276"/>
      <c r="N263" s="276"/>
      <c r="O263" s="276"/>
      <c r="P263" s="276"/>
      <c r="Q263" s="276"/>
      <c r="R263" s="276"/>
      <c r="S263" s="276"/>
      <c r="T263" s="276"/>
      <c r="U263" s="276"/>
      <c r="V263" s="276"/>
      <c r="W263" s="276"/>
      <c r="X263" s="276"/>
      <c r="Y263" s="276"/>
      <c r="Z263" s="276"/>
      <c r="AA263" s="276"/>
      <c r="AB263" s="276"/>
      <c r="AC263" s="276"/>
      <c r="AD263" s="276"/>
      <c r="AE263" s="276"/>
      <c r="AF263" s="274"/>
      <c r="AG263" s="276"/>
    </row>
    <row r="264" spans="1:33" s="3" customFormat="1">
      <c r="A264" s="276"/>
      <c r="B264" s="276"/>
      <c r="C264" s="276"/>
      <c r="D264" s="276"/>
      <c r="E264" s="276"/>
      <c r="F264" s="276"/>
      <c r="G264" s="276"/>
      <c r="H264" s="276"/>
      <c r="I264" s="274"/>
      <c r="J264" s="274"/>
      <c r="K264" s="274"/>
      <c r="L264" s="274"/>
      <c r="M264" s="276"/>
      <c r="N264" s="276"/>
      <c r="O264" s="276"/>
      <c r="P264" s="276"/>
      <c r="Q264" s="276"/>
      <c r="R264" s="276"/>
      <c r="S264" s="276"/>
      <c r="T264" s="276"/>
      <c r="U264" s="276"/>
      <c r="V264" s="276"/>
      <c r="W264" s="276"/>
      <c r="X264" s="276"/>
      <c r="Y264" s="276"/>
      <c r="Z264" s="276"/>
      <c r="AA264" s="276"/>
      <c r="AB264" s="276"/>
      <c r="AC264" s="276"/>
      <c r="AD264" s="276"/>
      <c r="AE264" s="276"/>
      <c r="AF264" s="274"/>
      <c r="AG264" s="276"/>
    </row>
    <row r="265" spans="1:33" s="3" customFormat="1">
      <c r="A265" s="276"/>
      <c r="B265" s="276"/>
      <c r="C265" s="276"/>
      <c r="D265" s="276"/>
      <c r="E265" s="276"/>
      <c r="F265" s="276"/>
      <c r="G265" s="276"/>
      <c r="H265" s="276"/>
      <c r="I265" s="274"/>
      <c r="J265" s="274"/>
      <c r="K265" s="274"/>
      <c r="L265" s="274"/>
      <c r="M265" s="276"/>
      <c r="N265" s="276"/>
      <c r="O265" s="276"/>
      <c r="P265" s="276"/>
      <c r="Q265" s="276"/>
      <c r="R265" s="276"/>
      <c r="S265" s="276"/>
      <c r="T265" s="276"/>
      <c r="U265" s="276"/>
      <c r="V265" s="276"/>
      <c r="W265" s="276"/>
      <c r="X265" s="276"/>
      <c r="Y265" s="276"/>
      <c r="Z265" s="276"/>
      <c r="AA265" s="276"/>
      <c r="AB265" s="276"/>
      <c r="AC265" s="276"/>
      <c r="AD265" s="276"/>
      <c r="AE265" s="276"/>
      <c r="AF265" s="274"/>
      <c r="AG265" s="276"/>
    </row>
    <row r="266" spans="1:33" s="3" customFormat="1">
      <c r="A266" s="276"/>
      <c r="B266" s="276"/>
      <c r="C266" s="276"/>
      <c r="D266" s="276"/>
      <c r="E266" s="276"/>
      <c r="F266" s="276"/>
      <c r="G266" s="276"/>
      <c r="H266" s="276"/>
      <c r="I266" s="274"/>
      <c r="J266" s="274"/>
      <c r="K266" s="274"/>
      <c r="L266" s="274"/>
      <c r="M266" s="276"/>
      <c r="N266" s="276"/>
      <c r="O266" s="276"/>
      <c r="P266" s="276"/>
      <c r="Q266" s="276"/>
      <c r="R266" s="276"/>
      <c r="S266" s="276"/>
      <c r="T266" s="276"/>
      <c r="U266" s="276"/>
      <c r="V266" s="276"/>
      <c r="W266" s="276"/>
      <c r="X266" s="276"/>
      <c r="Y266" s="276"/>
      <c r="Z266" s="276"/>
      <c r="AA266" s="276"/>
      <c r="AB266" s="276"/>
      <c r="AC266" s="276"/>
      <c r="AD266" s="276"/>
      <c r="AE266" s="276"/>
      <c r="AF266" s="274"/>
      <c r="AG266" s="276"/>
    </row>
    <row r="267" spans="1:33" s="3" customFormat="1">
      <c r="A267" s="276"/>
      <c r="B267" s="276"/>
      <c r="C267" s="276"/>
      <c r="D267" s="276"/>
      <c r="E267" s="276"/>
      <c r="F267" s="276"/>
      <c r="G267" s="276"/>
      <c r="H267" s="276"/>
      <c r="I267" s="274"/>
      <c r="J267" s="274"/>
      <c r="K267" s="274"/>
      <c r="L267" s="274"/>
      <c r="M267" s="276"/>
      <c r="N267" s="276"/>
      <c r="O267" s="276"/>
      <c r="P267" s="276"/>
      <c r="Q267" s="276"/>
      <c r="R267" s="276"/>
      <c r="S267" s="276"/>
      <c r="T267" s="276"/>
      <c r="U267" s="276"/>
      <c r="V267" s="276"/>
      <c r="W267" s="276"/>
      <c r="X267" s="276"/>
      <c r="Y267" s="276"/>
      <c r="Z267" s="276"/>
      <c r="AA267" s="276"/>
      <c r="AB267" s="276"/>
      <c r="AC267" s="276"/>
      <c r="AD267" s="276"/>
      <c r="AE267" s="276"/>
      <c r="AF267" s="274"/>
      <c r="AG267" s="276"/>
    </row>
    <row r="268" spans="1:33" s="3" customFormat="1">
      <c r="A268" s="276"/>
      <c r="B268" s="276"/>
      <c r="C268" s="276"/>
      <c r="D268" s="276"/>
      <c r="E268" s="276"/>
      <c r="F268" s="276"/>
      <c r="G268" s="276"/>
      <c r="H268" s="276"/>
      <c r="I268" s="274"/>
      <c r="J268" s="274"/>
      <c r="K268" s="274"/>
      <c r="L268" s="274"/>
      <c r="M268" s="276"/>
      <c r="N268" s="276"/>
      <c r="O268" s="276"/>
      <c r="P268" s="276"/>
      <c r="Q268" s="276"/>
      <c r="R268" s="276"/>
      <c r="S268" s="276"/>
      <c r="T268" s="276"/>
      <c r="U268" s="276"/>
      <c r="V268" s="276"/>
      <c r="W268" s="276"/>
      <c r="X268" s="276"/>
      <c r="Y268" s="276"/>
      <c r="Z268" s="276"/>
      <c r="AA268" s="276"/>
      <c r="AB268" s="276"/>
      <c r="AC268" s="276"/>
      <c r="AD268" s="276"/>
      <c r="AE268" s="276"/>
      <c r="AF268" s="274"/>
      <c r="AG268" s="276"/>
    </row>
    <row r="269" spans="1:33" s="3" customFormat="1">
      <c r="A269" s="276"/>
      <c r="B269" s="276"/>
      <c r="C269" s="276"/>
      <c r="D269" s="276"/>
      <c r="E269" s="276"/>
      <c r="F269" s="276"/>
      <c r="G269" s="276"/>
      <c r="H269" s="276"/>
      <c r="I269" s="274"/>
      <c r="J269" s="274"/>
      <c r="K269" s="274"/>
      <c r="L269" s="274"/>
      <c r="M269" s="276"/>
      <c r="N269" s="276"/>
      <c r="O269" s="276"/>
      <c r="P269" s="276"/>
      <c r="Q269" s="276"/>
      <c r="R269" s="276"/>
      <c r="S269" s="276"/>
      <c r="T269" s="276"/>
      <c r="U269" s="276"/>
      <c r="V269" s="276"/>
      <c r="W269" s="276"/>
      <c r="X269" s="276"/>
      <c r="Y269" s="276"/>
      <c r="Z269" s="276"/>
      <c r="AA269" s="276"/>
      <c r="AB269" s="276"/>
      <c r="AC269" s="276"/>
      <c r="AD269" s="276"/>
      <c r="AE269" s="276"/>
      <c r="AF269" s="274"/>
      <c r="AG269" s="276"/>
    </row>
    <row r="270" spans="1:33" s="3" customFormat="1">
      <c r="A270" s="276"/>
      <c r="B270" s="276"/>
      <c r="C270" s="276"/>
      <c r="D270" s="276"/>
      <c r="E270" s="276"/>
      <c r="F270" s="276"/>
      <c r="G270" s="276"/>
      <c r="H270" s="276"/>
      <c r="I270" s="274"/>
      <c r="J270" s="274"/>
      <c r="K270" s="274"/>
      <c r="L270" s="274"/>
      <c r="M270" s="276"/>
      <c r="N270" s="276"/>
      <c r="O270" s="276"/>
      <c r="P270" s="276"/>
      <c r="Q270" s="276"/>
      <c r="R270" s="276"/>
      <c r="S270" s="276"/>
      <c r="T270" s="276"/>
      <c r="U270" s="276"/>
      <c r="V270" s="276"/>
      <c r="W270" s="276"/>
      <c r="X270" s="276"/>
      <c r="Y270" s="276"/>
      <c r="Z270" s="276"/>
      <c r="AA270" s="276"/>
      <c r="AB270" s="276"/>
      <c r="AC270" s="276"/>
      <c r="AD270" s="276"/>
      <c r="AE270" s="276"/>
      <c r="AF270" s="274"/>
      <c r="AG270" s="276"/>
    </row>
    <row r="271" spans="1:33" s="3" customFormat="1">
      <c r="A271" s="276"/>
      <c r="B271" s="276"/>
      <c r="C271" s="276"/>
      <c r="D271" s="276"/>
      <c r="E271" s="276"/>
      <c r="F271" s="276"/>
      <c r="G271" s="276"/>
      <c r="H271" s="276"/>
      <c r="I271" s="274"/>
      <c r="J271" s="274"/>
      <c r="K271" s="274"/>
      <c r="L271" s="274"/>
      <c r="M271" s="276"/>
      <c r="N271" s="276"/>
      <c r="O271" s="276"/>
      <c r="P271" s="276"/>
      <c r="Q271" s="276"/>
      <c r="R271" s="276"/>
      <c r="S271" s="276"/>
      <c r="T271" s="276"/>
      <c r="U271" s="276"/>
      <c r="V271" s="276"/>
      <c r="W271" s="276"/>
      <c r="X271" s="276"/>
      <c r="Y271" s="276"/>
      <c r="Z271" s="276"/>
      <c r="AA271" s="276"/>
      <c r="AB271" s="276"/>
      <c r="AC271" s="276"/>
      <c r="AD271" s="276"/>
      <c r="AE271" s="276"/>
      <c r="AF271" s="274"/>
      <c r="AG271" s="276"/>
    </row>
    <row r="272" spans="1:33" s="3" customFormat="1">
      <c r="A272" s="276"/>
      <c r="B272" s="276"/>
      <c r="C272" s="276"/>
      <c r="D272" s="276"/>
      <c r="E272" s="276"/>
      <c r="F272" s="276"/>
      <c r="G272" s="276"/>
      <c r="H272" s="276"/>
      <c r="I272" s="274"/>
      <c r="J272" s="274"/>
      <c r="K272" s="274"/>
      <c r="L272" s="274"/>
      <c r="M272" s="276"/>
      <c r="N272" s="276"/>
      <c r="O272" s="276"/>
      <c r="P272" s="276"/>
      <c r="Q272" s="276"/>
      <c r="R272" s="276"/>
      <c r="S272" s="276"/>
      <c r="T272" s="276"/>
      <c r="U272" s="276"/>
      <c r="V272" s="276"/>
      <c r="W272" s="276"/>
      <c r="X272" s="276"/>
      <c r="Y272" s="276"/>
      <c r="Z272" s="276"/>
      <c r="AA272" s="276"/>
      <c r="AB272" s="276"/>
      <c r="AC272" s="276"/>
      <c r="AD272" s="276"/>
      <c r="AE272" s="276"/>
      <c r="AF272" s="274"/>
      <c r="AG272" s="276"/>
    </row>
    <row r="273" spans="1:33" s="3" customFormat="1">
      <c r="A273" s="276"/>
      <c r="B273" s="276"/>
      <c r="C273" s="276"/>
      <c r="D273" s="276"/>
      <c r="E273" s="276"/>
      <c r="F273" s="276"/>
      <c r="G273" s="276"/>
      <c r="H273" s="276"/>
      <c r="I273" s="274"/>
      <c r="J273" s="274"/>
      <c r="K273" s="274"/>
      <c r="L273" s="274"/>
      <c r="M273" s="276"/>
      <c r="N273" s="276"/>
      <c r="O273" s="276"/>
      <c r="P273" s="276"/>
      <c r="Q273" s="276"/>
      <c r="R273" s="276"/>
      <c r="S273" s="276"/>
      <c r="T273" s="276"/>
      <c r="U273" s="276"/>
      <c r="V273" s="276"/>
      <c r="W273" s="276"/>
      <c r="X273" s="276"/>
      <c r="Y273" s="276"/>
      <c r="Z273" s="276"/>
      <c r="AA273" s="276"/>
      <c r="AB273" s="276"/>
      <c r="AC273" s="276"/>
      <c r="AD273" s="276"/>
      <c r="AE273" s="276"/>
      <c r="AF273" s="274"/>
      <c r="AG273" s="276"/>
    </row>
    <row r="274" spans="1:33" s="3" customFormat="1">
      <c r="A274" s="276"/>
      <c r="B274" s="276"/>
      <c r="C274" s="276"/>
      <c r="D274" s="276"/>
      <c r="E274" s="276"/>
      <c r="F274" s="276"/>
      <c r="G274" s="276"/>
      <c r="H274" s="276"/>
      <c r="I274" s="274"/>
      <c r="J274" s="274"/>
      <c r="K274" s="274"/>
      <c r="L274" s="274"/>
      <c r="M274" s="276"/>
      <c r="N274" s="276"/>
      <c r="O274" s="276"/>
      <c r="P274" s="276"/>
      <c r="Q274" s="276"/>
      <c r="R274" s="276"/>
      <c r="S274" s="276"/>
      <c r="T274" s="276"/>
      <c r="U274" s="276"/>
      <c r="V274" s="276"/>
      <c r="W274" s="276"/>
      <c r="X274" s="276"/>
      <c r="Y274" s="276"/>
      <c r="Z274" s="276"/>
      <c r="AA274" s="276"/>
      <c r="AB274" s="276"/>
      <c r="AC274" s="276"/>
      <c r="AD274" s="276"/>
      <c r="AE274" s="276"/>
      <c r="AF274" s="274"/>
      <c r="AG274" s="276"/>
    </row>
    <row r="275" spans="1:33" s="3" customFormat="1">
      <c r="A275" s="276"/>
      <c r="B275" s="276"/>
      <c r="C275" s="276"/>
      <c r="D275" s="276"/>
      <c r="E275" s="276"/>
      <c r="F275" s="276"/>
      <c r="G275" s="276"/>
      <c r="H275" s="276"/>
      <c r="I275" s="274"/>
      <c r="J275" s="274"/>
      <c r="K275" s="274"/>
      <c r="L275" s="274"/>
      <c r="M275" s="276"/>
      <c r="N275" s="276"/>
      <c r="O275" s="276"/>
      <c r="P275" s="276"/>
      <c r="Q275" s="276"/>
      <c r="R275" s="276"/>
      <c r="S275" s="276"/>
      <c r="T275" s="276"/>
      <c r="U275" s="276"/>
      <c r="V275" s="276"/>
      <c r="W275" s="276"/>
      <c r="X275" s="276"/>
      <c r="Y275" s="276"/>
      <c r="Z275" s="276"/>
      <c r="AA275" s="276"/>
      <c r="AB275" s="276"/>
      <c r="AC275" s="276"/>
      <c r="AD275" s="276"/>
      <c r="AE275" s="276"/>
      <c r="AF275" s="274"/>
      <c r="AG275" s="276"/>
    </row>
    <row r="276" spans="1:33" s="3" customFormat="1">
      <c r="A276" s="276"/>
      <c r="B276" s="276"/>
      <c r="C276" s="276"/>
      <c r="D276" s="276"/>
      <c r="E276" s="276"/>
      <c r="F276" s="276"/>
      <c r="G276" s="276"/>
      <c r="H276" s="276"/>
      <c r="I276" s="274"/>
      <c r="J276" s="274"/>
      <c r="K276" s="274"/>
      <c r="L276" s="274"/>
      <c r="M276" s="276"/>
      <c r="N276" s="276"/>
      <c r="O276" s="276"/>
      <c r="P276" s="276"/>
      <c r="Q276" s="276"/>
      <c r="R276" s="276"/>
      <c r="S276" s="276"/>
      <c r="T276" s="276"/>
      <c r="U276" s="276"/>
      <c r="V276" s="276"/>
      <c r="W276" s="276"/>
      <c r="X276" s="276"/>
      <c r="Y276" s="276"/>
      <c r="Z276" s="276"/>
      <c r="AA276" s="276"/>
      <c r="AB276" s="276"/>
      <c r="AC276" s="276"/>
      <c r="AD276" s="276"/>
      <c r="AE276" s="276"/>
      <c r="AF276" s="274"/>
      <c r="AG276" s="276"/>
    </row>
    <row r="277" spans="1:33" s="3" customFormat="1">
      <c r="A277" s="276"/>
      <c r="B277" s="276"/>
      <c r="C277" s="276"/>
      <c r="D277" s="276"/>
      <c r="E277" s="276"/>
      <c r="F277" s="276"/>
      <c r="G277" s="276"/>
      <c r="H277" s="276"/>
      <c r="I277" s="274"/>
      <c r="J277" s="274"/>
      <c r="K277" s="274"/>
      <c r="L277" s="274"/>
      <c r="M277" s="276"/>
      <c r="N277" s="276"/>
      <c r="O277" s="276"/>
      <c r="P277" s="276"/>
      <c r="Q277" s="276"/>
      <c r="R277" s="276"/>
      <c r="S277" s="276"/>
      <c r="T277" s="276"/>
      <c r="U277" s="276"/>
      <c r="V277" s="276"/>
      <c r="W277" s="276"/>
      <c r="X277" s="276"/>
      <c r="Y277" s="276"/>
      <c r="Z277" s="276"/>
      <c r="AA277" s="276"/>
      <c r="AB277" s="276"/>
      <c r="AC277" s="276"/>
      <c r="AD277" s="276"/>
      <c r="AE277" s="276"/>
      <c r="AF277" s="274"/>
      <c r="AG277" s="276"/>
    </row>
    <row r="278" spans="1:33" s="3" customFormat="1">
      <c r="A278" s="276"/>
      <c r="B278" s="276"/>
      <c r="C278" s="276"/>
      <c r="D278" s="276"/>
      <c r="E278" s="276"/>
      <c r="F278" s="276"/>
      <c r="G278" s="276"/>
      <c r="H278" s="276"/>
      <c r="I278" s="274"/>
      <c r="J278" s="274"/>
      <c r="K278" s="274"/>
      <c r="L278" s="274"/>
      <c r="M278" s="276"/>
      <c r="N278" s="276"/>
      <c r="O278" s="276"/>
      <c r="P278" s="276"/>
      <c r="Q278" s="276"/>
      <c r="R278" s="276"/>
      <c r="S278" s="276"/>
      <c r="T278" s="276"/>
      <c r="U278" s="276"/>
      <c r="V278" s="276"/>
      <c r="W278" s="276"/>
      <c r="X278" s="276"/>
      <c r="Y278" s="276"/>
      <c r="Z278" s="276"/>
      <c r="AA278" s="276"/>
      <c r="AB278" s="276"/>
      <c r="AC278" s="276"/>
      <c r="AD278" s="276"/>
      <c r="AE278" s="276"/>
      <c r="AF278" s="274"/>
      <c r="AG278" s="276"/>
    </row>
    <row r="279" spans="1:33" s="3" customFormat="1">
      <c r="A279" s="276"/>
      <c r="B279" s="276"/>
      <c r="C279" s="276"/>
      <c r="D279" s="276"/>
      <c r="E279" s="276"/>
      <c r="F279" s="276"/>
      <c r="G279" s="276"/>
      <c r="H279" s="276"/>
      <c r="I279" s="274"/>
      <c r="J279" s="274"/>
      <c r="K279" s="274"/>
      <c r="L279" s="274"/>
      <c r="M279" s="276"/>
      <c r="N279" s="276"/>
      <c r="O279" s="276"/>
      <c r="P279" s="276"/>
      <c r="Q279" s="276"/>
      <c r="R279" s="276"/>
      <c r="S279" s="276"/>
      <c r="T279" s="276"/>
      <c r="U279" s="276"/>
      <c r="V279" s="276"/>
      <c r="W279" s="276"/>
      <c r="X279" s="276"/>
      <c r="Y279" s="276"/>
      <c r="Z279" s="276"/>
      <c r="AA279" s="276"/>
      <c r="AB279" s="276"/>
      <c r="AC279" s="276"/>
      <c r="AD279" s="276"/>
      <c r="AE279" s="276"/>
      <c r="AF279" s="274"/>
      <c r="AG279" s="276"/>
    </row>
    <row r="280" spans="1:33" s="3" customFormat="1">
      <c r="A280" s="276"/>
      <c r="B280" s="276"/>
      <c r="C280" s="276"/>
      <c r="D280" s="276"/>
      <c r="E280" s="276"/>
      <c r="F280" s="276"/>
      <c r="G280" s="276"/>
      <c r="H280" s="276"/>
      <c r="I280" s="274"/>
      <c r="J280" s="274"/>
      <c r="K280" s="274"/>
      <c r="L280" s="274"/>
      <c r="M280" s="276"/>
      <c r="N280" s="276"/>
      <c r="O280" s="276"/>
      <c r="P280" s="276"/>
      <c r="Q280" s="276"/>
      <c r="R280" s="276"/>
      <c r="S280" s="276"/>
      <c r="T280" s="276"/>
      <c r="U280" s="276"/>
      <c r="V280" s="276"/>
      <c r="W280" s="276"/>
      <c r="X280" s="276"/>
      <c r="Y280" s="276"/>
      <c r="Z280" s="276"/>
      <c r="AA280" s="276"/>
      <c r="AB280" s="276"/>
      <c r="AC280" s="276"/>
      <c r="AD280" s="276"/>
      <c r="AE280" s="276"/>
      <c r="AF280" s="274"/>
      <c r="AG280" s="276"/>
    </row>
    <row r="281" spans="1:33" s="3" customFormat="1">
      <c r="A281" s="276"/>
      <c r="B281" s="276"/>
      <c r="C281" s="276"/>
      <c r="D281" s="276"/>
      <c r="E281" s="276"/>
      <c r="F281" s="276"/>
      <c r="G281" s="276"/>
      <c r="H281" s="276"/>
      <c r="I281" s="274"/>
      <c r="J281" s="274"/>
      <c r="K281" s="274"/>
      <c r="L281" s="274"/>
      <c r="M281" s="276"/>
      <c r="N281" s="276"/>
      <c r="O281" s="276"/>
      <c r="P281" s="276"/>
      <c r="Q281" s="276"/>
      <c r="R281" s="276"/>
      <c r="S281" s="276"/>
      <c r="T281" s="276"/>
      <c r="U281" s="276"/>
      <c r="V281" s="276"/>
      <c r="W281" s="276"/>
      <c r="X281" s="276"/>
      <c r="Y281" s="276"/>
      <c r="Z281" s="276"/>
      <c r="AA281" s="276"/>
      <c r="AB281" s="276"/>
      <c r="AC281" s="276"/>
      <c r="AD281" s="276"/>
      <c r="AE281" s="276"/>
      <c r="AF281" s="274"/>
      <c r="AG281" s="276"/>
    </row>
    <row r="282" spans="1:33" s="3" customFormat="1">
      <c r="A282" s="276"/>
      <c r="B282" s="276"/>
      <c r="C282" s="276"/>
      <c r="D282" s="276"/>
      <c r="E282" s="276"/>
      <c r="F282" s="276"/>
      <c r="G282" s="276"/>
      <c r="H282" s="276"/>
      <c r="I282" s="274"/>
      <c r="J282" s="274"/>
      <c r="K282" s="274"/>
      <c r="L282" s="274"/>
      <c r="M282" s="276"/>
      <c r="N282" s="276"/>
      <c r="O282" s="276"/>
      <c r="P282" s="276"/>
      <c r="Q282" s="276"/>
      <c r="R282" s="276"/>
      <c r="S282" s="276"/>
      <c r="T282" s="276"/>
      <c r="U282" s="276"/>
      <c r="V282" s="276"/>
      <c r="W282" s="276"/>
      <c r="X282" s="276"/>
      <c r="Y282" s="276"/>
      <c r="Z282" s="276"/>
      <c r="AA282" s="276"/>
      <c r="AB282" s="276"/>
      <c r="AC282" s="276"/>
      <c r="AD282" s="276"/>
      <c r="AE282" s="276"/>
      <c r="AF282" s="274"/>
      <c r="AG282" s="276"/>
    </row>
    <row r="283" spans="1:33" s="3" customFormat="1">
      <c r="A283" s="276"/>
      <c r="B283" s="276"/>
      <c r="C283" s="276"/>
      <c r="D283" s="276"/>
      <c r="E283" s="276"/>
      <c r="F283" s="276"/>
      <c r="G283" s="276"/>
      <c r="H283" s="276"/>
      <c r="I283" s="274"/>
      <c r="J283" s="274"/>
      <c r="K283" s="274"/>
      <c r="L283" s="274"/>
      <c r="M283" s="276"/>
      <c r="N283" s="276"/>
      <c r="O283" s="276"/>
      <c r="P283" s="276"/>
      <c r="Q283" s="276"/>
      <c r="R283" s="276"/>
      <c r="S283" s="276"/>
      <c r="T283" s="276"/>
      <c r="U283" s="276"/>
      <c r="V283" s="276"/>
      <c r="W283" s="276"/>
      <c r="X283" s="276"/>
      <c r="Y283" s="276"/>
      <c r="Z283" s="276"/>
      <c r="AA283" s="276"/>
      <c r="AB283" s="276"/>
      <c r="AC283" s="276"/>
      <c r="AD283" s="276"/>
      <c r="AE283" s="276"/>
      <c r="AF283" s="274"/>
      <c r="AG283" s="276"/>
    </row>
    <row r="284" spans="1:33" s="3" customFormat="1">
      <c r="A284" s="276"/>
      <c r="B284" s="276"/>
      <c r="C284" s="276"/>
      <c r="D284" s="276"/>
      <c r="E284" s="276"/>
      <c r="F284" s="276"/>
      <c r="G284" s="276"/>
      <c r="H284" s="276"/>
      <c r="I284" s="274"/>
      <c r="J284" s="274"/>
      <c r="K284" s="274"/>
      <c r="L284" s="274"/>
      <c r="M284" s="276"/>
      <c r="N284" s="276"/>
      <c r="O284" s="276"/>
      <c r="P284" s="276"/>
      <c r="Q284" s="276"/>
      <c r="R284" s="276"/>
      <c r="S284" s="276"/>
      <c r="T284" s="276"/>
      <c r="U284" s="276"/>
      <c r="V284" s="276"/>
      <c r="W284" s="276"/>
      <c r="X284" s="276"/>
      <c r="Y284" s="276"/>
      <c r="Z284" s="276"/>
      <c r="AA284" s="276"/>
      <c r="AB284" s="276"/>
      <c r="AC284" s="276"/>
      <c r="AD284" s="276"/>
      <c r="AE284" s="276"/>
      <c r="AF284" s="274"/>
      <c r="AG284" s="276"/>
    </row>
    <row r="285" spans="1:33" s="3" customFormat="1">
      <c r="A285" s="276"/>
      <c r="B285" s="276"/>
      <c r="C285" s="276"/>
      <c r="D285" s="276"/>
      <c r="E285" s="276"/>
      <c r="F285" s="276"/>
      <c r="G285" s="276"/>
      <c r="H285" s="276"/>
      <c r="I285" s="274"/>
      <c r="J285" s="274"/>
      <c r="K285" s="274"/>
      <c r="L285" s="274"/>
      <c r="M285" s="276"/>
      <c r="N285" s="276"/>
      <c r="O285" s="276"/>
      <c r="P285" s="276"/>
      <c r="Q285" s="276"/>
      <c r="R285" s="276"/>
      <c r="S285" s="276"/>
      <c r="T285" s="276"/>
      <c r="U285" s="276"/>
      <c r="V285" s="276"/>
      <c r="W285" s="276"/>
      <c r="X285" s="276"/>
      <c r="Y285" s="276"/>
      <c r="Z285" s="276"/>
      <c r="AA285" s="276"/>
      <c r="AB285" s="276"/>
      <c r="AC285" s="276"/>
      <c r="AD285" s="276"/>
      <c r="AE285" s="276"/>
      <c r="AF285" s="274"/>
      <c r="AG285" s="276"/>
    </row>
    <row r="286" spans="1:33" s="3" customFormat="1">
      <c r="A286" s="276"/>
      <c r="B286" s="276"/>
      <c r="C286" s="276"/>
      <c r="D286" s="276"/>
      <c r="E286" s="276"/>
      <c r="F286" s="276"/>
      <c r="G286" s="276"/>
      <c r="H286" s="276"/>
      <c r="I286" s="274"/>
      <c r="J286" s="274"/>
      <c r="K286" s="274"/>
      <c r="L286" s="274"/>
      <c r="M286" s="276"/>
      <c r="N286" s="276"/>
      <c r="O286" s="276"/>
      <c r="P286" s="276"/>
      <c r="Q286" s="276"/>
      <c r="R286" s="276"/>
      <c r="S286" s="276"/>
      <c r="T286" s="276"/>
      <c r="U286" s="276"/>
      <c r="V286" s="276"/>
      <c r="W286" s="276"/>
      <c r="X286" s="276"/>
      <c r="Y286" s="276"/>
      <c r="Z286" s="276"/>
      <c r="AA286" s="276"/>
      <c r="AB286" s="276"/>
      <c r="AC286" s="276"/>
      <c r="AD286" s="276"/>
      <c r="AE286" s="276"/>
      <c r="AF286" s="274"/>
      <c r="AG286" s="276"/>
    </row>
    <row r="287" spans="1:33" s="3" customFormat="1">
      <c r="A287" s="276"/>
      <c r="B287" s="276"/>
      <c r="C287" s="276"/>
      <c r="D287" s="276"/>
      <c r="E287" s="276"/>
      <c r="F287" s="276"/>
      <c r="G287" s="276"/>
      <c r="H287" s="276"/>
      <c r="I287" s="274"/>
      <c r="J287" s="274"/>
      <c r="K287" s="274"/>
      <c r="L287" s="274"/>
      <c r="M287" s="276"/>
      <c r="N287" s="276"/>
      <c r="O287" s="276"/>
      <c r="P287" s="276"/>
      <c r="Q287" s="276"/>
      <c r="R287" s="276"/>
      <c r="S287" s="276"/>
      <c r="T287" s="276"/>
      <c r="U287" s="276"/>
      <c r="V287" s="276"/>
      <c r="W287" s="276"/>
      <c r="X287" s="276"/>
      <c r="Y287" s="276"/>
      <c r="Z287" s="276"/>
      <c r="AA287" s="276"/>
      <c r="AB287" s="276"/>
      <c r="AC287" s="276"/>
      <c r="AD287" s="276"/>
      <c r="AE287" s="276"/>
      <c r="AF287" s="274"/>
      <c r="AG287" s="276"/>
    </row>
    <row r="288" spans="1:33" s="3" customFormat="1">
      <c r="A288" s="276"/>
      <c r="B288" s="276"/>
      <c r="C288" s="276"/>
      <c r="D288" s="276"/>
      <c r="E288" s="276"/>
      <c r="F288" s="276"/>
      <c r="G288" s="276"/>
      <c r="H288" s="276"/>
      <c r="I288" s="274"/>
      <c r="J288" s="274"/>
      <c r="K288" s="274"/>
      <c r="L288" s="274"/>
      <c r="M288" s="276"/>
      <c r="N288" s="276"/>
      <c r="O288" s="276"/>
      <c r="P288" s="276"/>
      <c r="Q288" s="276"/>
      <c r="R288" s="276"/>
      <c r="S288" s="276"/>
      <c r="T288" s="276"/>
      <c r="U288" s="276"/>
      <c r="V288" s="276"/>
      <c r="W288" s="276"/>
      <c r="X288" s="276"/>
      <c r="Y288" s="276"/>
      <c r="Z288" s="276"/>
      <c r="AA288" s="276"/>
      <c r="AB288" s="276"/>
      <c r="AC288" s="276"/>
      <c r="AD288" s="276"/>
      <c r="AE288" s="276"/>
      <c r="AF288" s="274"/>
      <c r="AG288" s="276"/>
    </row>
    <row r="289" spans="1:33" s="3" customFormat="1">
      <c r="A289" s="276"/>
      <c r="B289" s="276"/>
      <c r="C289" s="276"/>
      <c r="D289" s="276"/>
      <c r="E289" s="276"/>
      <c r="F289" s="276"/>
      <c r="G289" s="276"/>
      <c r="H289" s="276"/>
      <c r="I289" s="274"/>
      <c r="J289" s="274"/>
      <c r="K289" s="274"/>
      <c r="L289" s="274"/>
      <c r="M289" s="276"/>
      <c r="N289" s="276"/>
      <c r="O289" s="276"/>
      <c r="P289" s="276"/>
      <c r="Q289" s="276"/>
      <c r="R289" s="276"/>
      <c r="S289" s="276"/>
      <c r="T289" s="276"/>
      <c r="U289" s="276"/>
      <c r="V289" s="276"/>
      <c r="W289" s="276"/>
      <c r="X289" s="276"/>
      <c r="Y289" s="276"/>
      <c r="Z289" s="276"/>
      <c r="AA289" s="276"/>
      <c r="AB289" s="276"/>
      <c r="AC289" s="276"/>
      <c r="AD289" s="276"/>
      <c r="AE289" s="276"/>
      <c r="AF289" s="274"/>
      <c r="AG289" s="276"/>
    </row>
    <row r="290" spans="1:33" s="3" customFormat="1">
      <c r="A290" s="276"/>
      <c r="B290" s="276"/>
      <c r="C290" s="276"/>
      <c r="D290" s="276"/>
      <c r="E290" s="276"/>
      <c r="F290" s="276"/>
      <c r="G290" s="276"/>
      <c r="H290" s="276"/>
      <c r="I290" s="274"/>
      <c r="J290" s="274"/>
      <c r="K290" s="274"/>
      <c r="L290" s="274"/>
      <c r="M290" s="276"/>
      <c r="N290" s="276"/>
      <c r="O290" s="276"/>
      <c r="P290" s="276"/>
      <c r="Q290" s="276"/>
      <c r="R290" s="276"/>
      <c r="S290" s="276"/>
      <c r="T290" s="276"/>
      <c r="U290" s="276"/>
      <c r="V290" s="276"/>
      <c r="W290" s="276"/>
      <c r="X290" s="276"/>
      <c r="Y290" s="276"/>
      <c r="Z290" s="276"/>
      <c r="AA290" s="276"/>
      <c r="AB290" s="276"/>
      <c r="AC290" s="276"/>
      <c r="AD290" s="276"/>
      <c r="AE290" s="276"/>
      <c r="AF290" s="274"/>
      <c r="AG290" s="276"/>
    </row>
    <row r="291" spans="1:33" s="3" customFormat="1">
      <c r="A291" s="276"/>
      <c r="B291" s="276"/>
      <c r="C291" s="276"/>
      <c r="D291" s="276"/>
      <c r="E291" s="276"/>
      <c r="F291" s="276"/>
      <c r="G291" s="276"/>
      <c r="H291" s="276"/>
      <c r="I291" s="274"/>
      <c r="J291" s="274"/>
      <c r="K291" s="274"/>
      <c r="L291" s="274"/>
      <c r="M291" s="276"/>
      <c r="N291" s="276"/>
      <c r="O291" s="276"/>
      <c r="P291" s="276"/>
      <c r="Q291" s="276"/>
      <c r="R291" s="276"/>
      <c r="S291" s="276"/>
      <c r="T291" s="276"/>
      <c r="U291" s="276"/>
      <c r="V291" s="276"/>
      <c r="W291" s="276"/>
      <c r="X291" s="276"/>
      <c r="Y291" s="276"/>
      <c r="Z291" s="276"/>
      <c r="AA291" s="276"/>
      <c r="AB291" s="276"/>
      <c r="AC291" s="276"/>
      <c r="AD291" s="276"/>
      <c r="AE291" s="276"/>
      <c r="AF291" s="274"/>
      <c r="AG291" s="276"/>
    </row>
    <row r="292" spans="1:33" s="3" customFormat="1">
      <c r="A292" s="276"/>
      <c r="B292" s="276"/>
      <c r="C292" s="276"/>
      <c r="D292" s="276"/>
      <c r="E292" s="276"/>
      <c r="F292" s="276"/>
      <c r="G292" s="276"/>
      <c r="H292" s="276"/>
      <c r="I292" s="274"/>
      <c r="J292" s="274"/>
      <c r="K292" s="274"/>
      <c r="L292" s="274"/>
      <c r="M292" s="276"/>
      <c r="N292" s="276"/>
      <c r="O292" s="276"/>
      <c r="P292" s="276"/>
      <c r="Q292" s="276"/>
      <c r="R292" s="276"/>
      <c r="S292" s="276"/>
      <c r="T292" s="276"/>
      <c r="U292" s="276"/>
      <c r="V292" s="276"/>
      <c r="W292" s="276"/>
      <c r="X292" s="276"/>
      <c r="Y292" s="276"/>
      <c r="Z292" s="276"/>
      <c r="AA292" s="276"/>
      <c r="AB292" s="276"/>
      <c r="AC292" s="276"/>
      <c r="AD292" s="276"/>
      <c r="AE292" s="276"/>
      <c r="AF292" s="274"/>
      <c r="AG292" s="276"/>
    </row>
    <row r="293" spans="1:33" s="3" customFormat="1">
      <c r="A293" s="276"/>
      <c r="B293" s="276"/>
      <c r="C293" s="276"/>
      <c r="D293" s="276"/>
      <c r="E293" s="276"/>
      <c r="F293" s="276"/>
      <c r="G293" s="276"/>
      <c r="H293" s="276"/>
      <c r="I293" s="274"/>
      <c r="J293" s="274"/>
      <c r="K293" s="274"/>
      <c r="L293" s="274"/>
      <c r="M293" s="276"/>
      <c r="N293" s="276"/>
      <c r="O293" s="276"/>
      <c r="P293" s="276"/>
      <c r="Q293" s="276"/>
      <c r="R293" s="276"/>
      <c r="S293" s="276"/>
      <c r="T293" s="276"/>
      <c r="U293" s="276"/>
      <c r="V293" s="276"/>
      <c r="W293" s="276"/>
      <c r="X293" s="276"/>
      <c r="Y293" s="276"/>
      <c r="Z293" s="276"/>
      <c r="AA293" s="276"/>
      <c r="AB293" s="276"/>
      <c r="AC293" s="276"/>
      <c r="AD293" s="276"/>
      <c r="AE293" s="276"/>
      <c r="AF293" s="274"/>
      <c r="AG293" s="276"/>
    </row>
    <row r="294" spans="1:33" s="3" customFormat="1">
      <c r="A294" s="276"/>
      <c r="B294" s="276"/>
      <c r="C294" s="276"/>
      <c r="D294" s="276"/>
      <c r="E294" s="276"/>
      <c r="F294" s="276"/>
      <c r="G294" s="276"/>
      <c r="H294" s="276"/>
      <c r="I294" s="274"/>
      <c r="J294" s="274"/>
      <c r="K294" s="274"/>
      <c r="L294" s="274"/>
      <c r="M294" s="276"/>
      <c r="N294" s="276"/>
      <c r="O294" s="276"/>
      <c r="P294" s="276"/>
      <c r="Q294" s="276"/>
      <c r="R294" s="276"/>
      <c r="S294" s="276"/>
      <c r="T294" s="276"/>
      <c r="U294" s="276"/>
      <c r="V294" s="276"/>
      <c r="W294" s="276"/>
      <c r="X294" s="276"/>
      <c r="Y294" s="276"/>
      <c r="Z294" s="276"/>
      <c r="AA294" s="276"/>
      <c r="AB294" s="276"/>
      <c r="AC294" s="276"/>
      <c r="AD294" s="276"/>
      <c r="AE294" s="276"/>
      <c r="AF294" s="274"/>
      <c r="AG294" s="276"/>
    </row>
    <row r="295" spans="1:33" s="3" customFormat="1">
      <c r="A295" s="276"/>
      <c r="B295" s="276"/>
      <c r="C295" s="276"/>
      <c r="D295" s="276"/>
      <c r="E295" s="276"/>
      <c r="F295" s="276"/>
      <c r="G295" s="276"/>
      <c r="H295" s="276"/>
      <c r="I295" s="274"/>
      <c r="J295" s="274"/>
      <c r="K295" s="274"/>
      <c r="L295" s="274"/>
      <c r="M295" s="276"/>
      <c r="N295" s="276"/>
      <c r="O295" s="276"/>
      <c r="P295" s="276"/>
      <c r="Q295" s="276"/>
      <c r="R295" s="276"/>
      <c r="S295" s="276"/>
      <c r="T295" s="276"/>
      <c r="U295" s="276"/>
      <c r="V295" s="276"/>
      <c r="W295" s="276"/>
      <c r="X295" s="276"/>
      <c r="Y295" s="276"/>
      <c r="Z295" s="276"/>
      <c r="AA295" s="276"/>
      <c r="AB295" s="276"/>
      <c r="AC295" s="276"/>
      <c r="AD295" s="276"/>
      <c r="AE295" s="276"/>
      <c r="AF295" s="274"/>
      <c r="AG295" s="276"/>
    </row>
    <row r="296" spans="1:33" s="3" customFormat="1">
      <c r="A296" s="276"/>
      <c r="B296" s="276"/>
      <c r="C296" s="276"/>
      <c r="D296" s="276"/>
      <c r="E296" s="276"/>
      <c r="F296" s="276"/>
      <c r="G296" s="276"/>
      <c r="H296" s="276"/>
      <c r="I296" s="274"/>
      <c r="J296" s="274"/>
      <c r="K296" s="274"/>
      <c r="L296" s="274"/>
      <c r="M296" s="276"/>
      <c r="N296" s="276"/>
      <c r="O296" s="276"/>
      <c r="P296" s="276"/>
      <c r="Q296" s="276"/>
      <c r="R296" s="276"/>
      <c r="S296" s="276"/>
      <c r="T296" s="276"/>
      <c r="U296" s="276"/>
      <c r="V296" s="276"/>
      <c r="W296" s="276"/>
      <c r="X296" s="276"/>
      <c r="Y296" s="276"/>
      <c r="Z296" s="276"/>
      <c r="AA296" s="276"/>
      <c r="AB296" s="276"/>
      <c r="AC296" s="276"/>
      <c r="AD296" s="276"/>
      <c r="AE296" s="276"/>
      <c r="AF296" s="274"/>
      <c r="AG296" s="276"/>
    </row>
    <row r="297" spans="1:33" s="3" customFormat="1">
      <c r="A297" s="276"/>
      <c r="B297" s="276"/>
      <c r="C297" s="276"/>
      <c r="D297" s="276"/>
      <c r="E297" s="276"/>
      <c r="F297" s="276"/>
      <c r="G297" s="276"/>
      <c r="H297" s="276"/>
      <c r="I297" s="274"/>
      <c r="J297" s="274"/>
      <c r="K297" s="274"/>
      <c r="L297" s="274"/>
      <c r="M297" s="276"/>
      <c r="N297" s="276"/>
      <c r="O297" s="276"/>
      <c r="P297" s="276"/>
      <c r="Q297" s="276"/>
      <c r="R297" s="276"/>
      <c r="S297" s="276"/>
      <c r="T297" s="276"/>
      <c r="U297" s="276"/>
      <c r="V297" s="276"/>
      <c r="W297" s="276"/>
      <c r="X297" s="276"/>
      <c r="Y297" s="276"/>
      <c r="Z297" s="276"/>
      <c r="AA297" s="276"/>
      <c r="AB297" s="276"/>
      <c r="AC297" s="276"/>
      <c r="AD297" s="276"/>
      <c r="AE297" s="276"/>
      <c r="AF297" s="274"/>
      <c r="AG297" s="276"/>
    </row>
    <row r="298" spans="1:33" s="3" customFormat="1">
      <c r="A298" s="276"/>
      <c r="B298" s="276"/>
      <c r="C298" s="276"/>
      <c r="D298" s="276"/>
      <c r="E298" s="276"/>
      <c r="F298" s="276"/>
      <c r="G298" s="276"/>
      <c r="H298" s="276"/>
      <c r="I298" s="274"/>
      <c r="J298" s="274"/>
      <c r="K298" s="274"/>
      <c r="L298" s="274"/>
      <c r="M298" s="276"/>
      <c r="N298" s="276"/>
      <c r="O298" s="276"/>
      <c r="P298" s="276"/>
      <c r="Q298" s="276"/>
      <c r="R298" s="276"/>
      <c r="S298" s="276"/>
      <c r="T298" s="276"/>
      <c r="U298" s="276"/>
      <c r="V298" s="276"/>
      <c r="W298" s="276"/>
      <c r="X298" s="276"/>
      <c r="Y298" s="276"/>
      <c r="Z298" s="276"/>
      <c r="AA298" s="276"/>
      <c r="AB298" s="276"/>
      <c r="AC298" s="276"/>
      <c r="AD298" s="276"/>
      <c r="AE298" s="276"/>
      <c r="AF298" s="274"/>
      <c r="AG298" s="276"/>
    </row>
    <row r="299" spans="1:33" s="3" customFormat="1">
      <c r="A299" s="276"/>
      <c r="B299" s="276"/>
      <c r="C299" s="276"/>
      <c r="D299" s="276"/>
      <c r="E299" s="276"/>
      <c r="F299" s="276"/>
      <c r="G299" s="276"/>
      <c r="H299" s="276"/>
      <c r="I299" s="274"/>
      <c r="J299" s="274"/>
      <c r="K299" s="274"/>
      <c r="L299" s="274"/>
      <c r="M299" s="276"/>
      <c r="N299" s="276"/>
      <c r="O299" s="276"/>
      <c r="P299" s="276"/>
      <c r="Q299" s="276"/>
      <c r="R299" s="276"/>
      <c r="S299" s="276"/>
      <c r="T299" s="276"/>
      <c r="U299" s="276"/>
      <c r="V299" s="276"/>
      <c r="W299" s="276"/>
      <c r="X299" s="276"/>
      <c r="Y299" s="276"/>
      <c r="Z299" s="276"/>
      <c r="AA299" s="276"/>
      <c r="AB299" s="276"/>
      <c r="AC299" s="276"/>
      <c r="AD299" s="276"/>
      <c r="AE299" s="276"/>
      <c r="AF299" s="274"/>
      <c r="AG299" s="276"/>
    </row>
    <row r="300" spans="1:33" s="3" customFormat="1">
      <c r="A300" s="276"/>
      <c r="B300" s="276"/>
      <c r="C300" s="276"/>
      <c r="D300" s="276"/>
      <c r="E300" s="276"/>
      <c r="F300" s="276"/>
      <c r="G300" s="276"/>
      <c r="H300" s="276"/>
      <c r="I300" s="274"/>
      <c r="J300" s="274"/>
      <c r="K300" s="274"/>
      <c r="L300" s="274"/>
      <c r="M300" s="276"/>
      <c r="N300" s="276"/>
      <c r="O300" s="276"/>
      <c r="P300" s="276"/>
      <c r="Q300" s="276"/>
      <c r="R300" s="276"/>
      <c r="S300" s="276"/>
      <c r="T300" s="276"/>
      <c r="U300" s="276"/>
      <c r="V300" s="276"/>
      <c r="W300" s="276"/>
      <c r="X300" s="276"/>
      <c r="Y300" s="276"/>
      <c r="Z300" s="276"/>
      <c r="AA300" s="276"/>
      <c r="AB300" s="276"/>
      <c r="AC300" s="276"/>
      <c r="AD300" s="276"/>
      <c r="AE300" s="276"/>
      <c r="AF300" s="274"/>
      <c r="AG300" s="276"/>
    </row>
    <row r="301" spans="1:33" s="3" customFormat="1">
      <c r="A301" s="276"/>
      <c r="B301" s="276"/>
      <c r="C301" s="276"/>
      <c r="D301" s="276"/>
      <c r="E301" s="276"/>
      <c r="F301" s="276"/>
      <c r="G301" s="276"/>
      <c r="H301" s="276"/>
      <c r="I301" s="274"/>
      <c r="J301" s="274"/>
      <c r="K301" s="274"/>
      <c r="L301" s="274"/>
      <c r="M301" s="276"/>
      <c r="N301" s="276"/>
      <c r="O301" s="276"/>
      <c r="P301" s="276"/>
      <c r="Q301" s="276"/>
      <c r="R301" s="276"/>
      <c r="S301" s="276"/>
      <c r="T301" s="276"/>
      <c r="U301" s="276"/>
      <c r="V301" s="276"/>
      <c r="W301" s="276"/>
      <c r="X301" s="276"/>
      <c r="Y301" s="276"/>
      <c r="Z301" s="276"/>
      <c r="AA301" s="276"/>
      <c r="AB301" s="276"/>
      <c r="AC301" s="276"/>
      <c r="AD301" s="276"/>
      <c r="AE301" s="276"/>
      <c r="AF301" s="274"/>
      <c r="AG301" s="276"/>
    </row>
    <row r="302" spans="1:33" s="3" customFormat="1">
      <c r="A302" s="276"/>
      <c r="B302" s="276"/>
      <c r="C302" s="276"/>
      <c r="D302" s="276"/>
      <c r="E302" s="276"/>
      <c r="F302" s="276"/>
      <c r="G302" s="276"/>
      <c r="H302" s="276"/>
      <c r="I302" s="274"/>
      <c r="J302" s="274"/>
      <c r="K302" s="274"/>
      <c r="L302" s="274"/>
      <c r="M302" s="276"/>
      <c r="N302" s="276"/>
      <c r="O302" s="276"/>
      <c r="P302" s="276"/>
      <c r="Q302" s="276"/>
      <c r="R302" s="276"/>
      <c r="S302" s="276"/>
      <c r="T302" s="276"/>
      <c r="U302" s="276"/>
      <c r="V302" s="276"/>
      <c r="W302" s="276"/>
      <c r="X302" s="276"/>
      <c r="Y302" s="276"/>
      <c r="Z302" s="276"/>
      <c r="AA302" s="276"/>
      <c r="AB302" s="276"/>
      <c r="AC302" s="276"/>
      <c r="AD302" s="276"/>
      <c r="AE302" s="276"/>
      <c r="AF302" s="274"/>
      <c r="AG302" s="276"/>
    </row>
    <row r="303" spans="1:33" s="3" customFormat="1">
      <c r="A303" s="276"/>
      <c r="B303" s="276"/>
      <c r="C303" s="276"/>
      <c r="D303" s="276"/>
      <c r="E303" s="276"/>
      <c r="F303" s="276"/>
      <c r="G303" s="276"/>
      <c r="H303" s="276"/>
      <c r="I303" s="274"/>
      <c r="J303" s="274"/>
      <c r="K303" s="274"/>
      <c r="L303" s="274"/>
      <c r="M303" s="276"/>
      <c r="N303" s="276"/>
      <c r="O303" s="276"/>
      <c r="P303" s="276"/>
      <c r="Q303" s="276"/>
      <c r="R303" s="276"/>
      <c r="S303" s="276"/>
      <c r="T303" s="276"/>
      <c r="U303" s="276"/>
      <c r="V303" s="276"/>
      <c r="W303" s="276"/>
      <c r="X303" s="276"/>
      <c r="Y303" s="276"/>
      <c r="Z303" s="276"/>
      <c r="AA303" s="276"/>
      <c r="AB303" s="276"/>
      <c r="AC303" s="276"/>
      <c r="AD303" s="276"/>
      <c r="AE303" s="276"/>
      <c r="AF303" s="274"/>
      <c r="AG303" s="276"/>
    </row>
    <row r="304" spans="1:33" s="3" customFormat="1">
      <c r="A304" s="276"/>
      <c r="B304" s="276"/>
      <c r="C304" s="276"/>
      <c r="D304" s="276"/>
      <c r="E304" s="276"/>
      <c r="F304" s="276"/>
      <c r="G304" s="276"/>
      <c r="H304" s="276"/>
      <c r="I304" s="274"/>
      <c r="J304" s="274"/>
      <c r="K304" s="274"/>
      <c r="L304" s="274"/>
      <c r="M304" s="276"/>
      <c r="N304" s="276"/>
      <c r="O304" s="276"/>
      <c r="P304" s="276"/>
      <c r="Q304" s="276"/>
      <c r="R304" s="276"/>
      <c r="S304" s="276"/>
      <c r="T304" s="276"/>
      <c r="U304" s="276"/>
      <c r="V304" s="276"/>
      <c r="W304" s="276"/>
      <c r="X304" s="276"/>
      <c r="Y304" s="276"/>
      <c r="Z304" s="276"/>
      <c r="AA304" s="276"/>
      <c r="AB304" s="276"/>
      <c r="AC304" s="276"/>
      <c r="AD304" s="276"/>
      <c r="AE304" s="276"/>
      <c r="AF304" s="274"/>
      <c r="AG304" s="276"/>
    </row>
    <row r="305" spans="1:33" s="3" customFormat="1">
      <c r="A305" s="276"/>
      <c r="B305" s="276"/>
      <c r="C305" s="276"/>
      <c r="D305" s="276"/>
      <c r="E305" s="276"/>
      <c r="F305" s="276"/>
      <c r="G305" s="276"/>
      <c r="H305" s="276"/>
      <c r="I305" s="274"/>
      <c r="J305" s="274"/>
      <c r="K305" s="274"/>
      <c r="L305" s="274"/>
      <c r="M305" s="276"/>
      <c r="N305" s="276"/>
      <c r="O305" s="276"/>
      <c r="P305" s="276"/>
      <c r="Q305" s="276"/>
      <c r="R305" s="276"/>
      <c r="S305" s="276"/>
      <c r="T305" s="276"/>
      <c r="U305" s="276"/>
      <c r="V305" s="276"/>
      <c r="W305" s="276"/>
      <c r="X305" s="276"/>
      <c r="Y305" s="276"/>
      <c r="Z305" s="276"/>
      <c r="AA305" s="276"/>
      <c r="AB305" s="276"/>
      <c r="AC305" s="276"/>
      <c r="AD305" s="276"/>
      <c r="AE305" s="276"/>
      <c r="AF305" s="274"/>
      <c r="AG305" s="276"/>
    </row>
    <row r="306" spans="1:33" s="3" customFormat="1">
      <c r="A306" s="276"/>
      <c r="B306" s="276"/>
      <c r="C306" s="276"/>
      <c r="D306" s="276"/>
      <c r="E306" s="276"/>
      <c r="F306" s="276"/>
      <c r="G306" s="276"/>
      <c r="H306" s="276"/>
      <c r="I306" s="274"/>
      <c r="J306" s="274"/>
      <c r="K306" s="274"/>
      <c r="L306" s="274"/>
      <c r="M306" s="276"/>
      <c r="N306" s="276"/>
      <c r="O306" s="276"/>
      <c r="P306" s="276"/>
      <c r="Q306" s="276"/>
      <c r="R306" s="276"/>
      <c r="S306" s="276"/>
      <c r="T306" s="276"/>
      <c r="U306" s="276"/>
      <c r="V306" s="276"/>
      <c r="W306" s="276"/>
      <c r="X306" s="276"/>
      <c r="Y306" s="276"/>
      <c r="Z306" s="276"/>
      <c r="AA306" s="276"/>
      <c r="AB306" s="276"/>
      <c r="AC306" s="276"/>
      <c r="AD306" s="276"/>
      <c r="AE306" s="276"/>
      <c r="AF306" s="274"/>
      <c r="AG306" s="276"/>
    </row>
    <row r="307" spans="1:33" s="3" customFormat="1">
      <c r="A307" s="276"/>
      <c r="B307" s="276"/>
      <c r="C307" s="276"/>
      <c r="D307" s="276"/>
      <c r="E307" s="276"/>
      <c r="F307" s="276"/>
      <c r="G307" s="276"/>
      <c r="H307" s="276"/>
      <c r="I307" s="274"/>
      <c r="J307" s="274"/>
      <c r="K307" s="274"/>
      <c r="L307" s="274"/>
      <c r="M307" s="276"/>
      <c r="N307" s="276"/>
      <c r="O307" s="276"/>
      <c r="P307" s="276"/>
      <c r="Q307" s="276"/>
      <c r="R307" s="276"/>
      <c r="S307" s="276"/>
      <c r="T307" s="276"/>
      <c r="U307" s="276"/>
      <c r="V307" s="276"/>
      <c r="W307" s="276"/>
      <c r="X307" s="276"/>
      <c r="Y307" s="276"/>
      <c r="Z307" s="276"/>
      <c r="AA307" s="276"/>
      <c r="AB307" s="276"/>
      <c r="AC307" s="276"/>
      <c r="AD307" s="276"/>
      <c r="AE307" s="276"/>
      <c r="AF307" s="274"/>
      <c r="AG307" s="276"/>
    </row>
    <row r="308" spans="1:33" s="3" customFormat="1">
      <c r="A308" s="276"/>
      <c r="B308" s="276"/>
      <c r="C308" s="276"/>
      <c r="D308" s="276"/>
      <c r="E308" s="276"/>
      <c r="F308" s="276"/>
      <c r="G308" s="276"/>
      <c r="H308" s="276"/>
      <c r="I308" s="274"/>
      <c r="J308" s="274"/>
      <c r="K308" s="274"/>
      <c r="L308" s="274"/>
      <c r="M308" s="276"/>
      <c r="N308" s="276"/>
      <c r="O308" s="276"/>
      <c r="P308" s="276"/>
      <c r="Q308" s="276"/>
      <c r="R308" s="276"/>
      <c r="S308" s="276"/>
      <c r="T308" s="276"/>
      <c r="U308" s="276"/>
      <c r="V308" s="276"/>
      <c r="W308" s="276"/>
      <c r="X308" s="276"/>
      <c r="Y308" s="276"/>
      <c r="Z308" s="276"/>
      <c r="AA308" s="276"/>
      <c r="AB308" s="276"/>
      <c r="AC308" s="276"/>
      <c r="AD308" s="276"/>
      <c r="AE308" s="276"/>
      <c r="AF308" s="274"/>
      <c r="AG308" s="276"/>
    </row>
    <row r="309" spans="1:33" s="3" customFormat="1">
      <c r="A309" s="276"/>
      <c r="B309" s="276"/>
      <c r="C309" s="276"/>
      <c r="D309" s="276"/>
      <c r="E309" s="276"/>
      <c r="F309" s="276"/>
      <c r="G309" s="276"/>
      <c r="H309" s="276"/>
      <c r="I309" s="274"/>
      <c r="J309" s="274"/>
      <c r="K309" s="274"/>
      <c r="L309" s="274"/>
      <c r="M309" s="276"/>
      <c r="N309" s="276"/>
      <c r="O309" s="276"/>
      <c r="P309" s="276"/>
      <c r="Q309" s="276"/>
      <c r="R309" s="276"/>
      <c r="S309" s="276"/>
      <c r="T309" s="276"/>
      <c r="U309" s="276"/>
      <c r="V309" s="276"/>
      <c r="W309" s="276"/>
      <c r="X309" s="276"/>
      <c r="Y309" s="276"/>
      <c r="Z309" s="276"/>
      <c r="AA309" s="276"/>
      <c r="AB309" s="276"/>
      <c r="AC309" s="276"/>
      <c r="AD309" s="276"/>
      <c r="AE309" s="276"/>
      <c r="AF309" s="274"/>
      <c r="AG309" s="276"/>
    </row>
    <row r="310" spans="1:33" s="3" customFormat="1">
      <c r="A310" s="276"/>
      <c r="B310" s="276"/>
      <c r="C310" s="276"/>
      <c r="D310" s="276"/>
      <c r="E310" s="276"/>
      <c r="F310" s="276"/>
      <c r="G310" s="276"/>
      <c r="H310" s="276"/>
      <c r="I310" s="274"/>
      <c r="J310" s="274"/>
      <c r="K310" s="274"/>
      <c r="L310" s="274"/>
      <c r="M310" s="276"/>
      <c r="N310" s="276"/>
      <c r="O310" s="276"/>
      <c r="P310" s="276"/>
      <c r="Q310" s="276"/>
      <c r="R310" s="276"/>
      <c r="S310" s="276"/>
      <c r="T310" s="276"/>
      <c r="U310" s="276"/>
      <c r="V310" s="276"/>
      <c r="W310" s="276"/>
      <c r="X310" s="276"/>
      <c r="Y310" s="276"/>
      <c r="Z310" s="276"/>
      <c r="AA310" s="276"/>
      <c r="AB310" s="276"/>
      <c r="AC310" s="276"/>
      <c r="AD310" s="276"/>
      <c r="AE310" s="276"/>
      <c r="AF310" s="274"/>
      <c r="AG310" s="276"/>
    </row>
    <row r="311" spans="1:33" s="3" customFormat="1">
      <c r="A311" s="276"/>
      <c r="B311" s="276"/>
      <c r="C311" s="276"/>
      <c r="D311" s="276"/>
      <c r="E311" s="276"/>
      <c r="F311" s="276"/>
      <c r="G311" s="276"/>
      <c r="H311" s="276"/>
      <c r="I311" s="274"/>
      <c r="J311" s="274"/>
      <c r="K311" s="274"/>
      <c r="L311" s="274"/>
      <c r="M311" s="276"/>
      <c r="N311" s="276"/>
      <c r="O311" s="276"/>
      <c r="P311" s="276"/>
      <c r="Q311" s="276"/>
      <c r="R311" s="276"/>
      <c r="S311" s="276"/>
      <c r="T311" s="276"/>
      <c r="U311" s="276"/>
      <c r="V311" s="276"/>
      <c r="W311" s="276"/>
      <c r="X311" s="276"/>
      <c r="Y311" s="276"/>
      <c r="Z311" s="276"/>
      <c r="AA311" s="276"/>
      <c r="AB311" s="276"/>
      <c r="AC311" s="276"/>
      <c r="AD311" s="276"/>
      <c r="AE311" s="276"/>
      <c r="AF311" s="274"/>
      <c r="AG311" s="276"/>
    </row>
    <row r="312" spans="1:33" s="3" customFormat="1">
      <c r="A312" s="276"/>
      <c r="B312" s="276"/>
      <c r="C312" s="276"/>
      <c r="D312" s="276"/>
      <c r="E312" s="276"/>
      <c r="F312" s="276"/>
      <c r="G312" s="276"/>
      <c r="H312" s="276"/>
      <c r="I312" s="274"/>
      <c r="J312" s="274"/>
      <c r="K312" s="274"/>
      <c r="L312" s="274"/>
      <c r="M312" s="276"/>
      <c r="N312" s="276"/>
      <c r="O312" s="276"/>
      <c r="P312" s="276"/>
      <c r="Q312" s="276"/>
      <c r="R312" s="276"/>
      <c r="S312" s="276"/>
      <c r="T312" s="276"/>
      <c r="U312" s="276"/>
      <c r="V312" s="276"/>
      <c r="W312" s="276"/>
      <c r="X312" s="276"/>
      <c r="Y312" s="276"/>
      <c r="Z312" s="276"/>
      <c r="AA312" s="276"/>
      <c r="AB312" s="276"/>
      <c r="AC312" s="276"/>
      <c r="AD312" s="276"/>
      <c r="AE312" s="276"/>
      <c r="AF312" s="274"/>
      <c r="AG312" s="276"/>
    </row>
    <row r="313" spans="1:33" s="3" customFormat="1">
      <c r="A313" s="276"/>
      <c r="B313" s="276"/>
      <c r="C313" s="276"/>
      <c r="D313" s="276"/>
      <c r="E313" s="276"/>
      <c r="F313" s="276"/>
      <c r="G313" s="276"/>
      <c r="H313" s="276"/>
      <c r="I313" s="274"/>
      <c r="J313" s="274"/>
      <c r="K313" s="274"/>
      <c r="L313" s="274"/>
      <c r="M313" s="276"/>
      <c r="N313" s="276"/>
      <c r="O313" s="276"/>
      <c r="P313" s="276"/>
      <c r="Q313" s="276"/>
      <c r="R313" s="276"/>
      <c r="S313" s="276"/>
      <c r="T313" s="276"/>
      <c r="U313" s="276"/>
      <c r="V313" s="276"/>
      <c r="W313" s="276"/>
      <c r="X313" s="276"/>
      <c r="Y313" s="276"/>
      <c r="Z313" s="276"/>
      <c r="AA313" s="276"/>
      <c r="AB313" s="276"/>
      <c r="AC313" s="276"/>
      <c r="AD313" s="276"/>
      <c r="AE313" s="276"/>
      <c r="AF313" s="274"/>
      <c r="AG313" s="276"/>
    </row>
    <row r="314" spans="1:33" s="3" customFormat="1">
      <c r="A314" s="276"/>
      <c r="B314" s="276"/>
      <c r="C314" s="276"/>
      <c r="D314" s="276"/>
      <c r="E314" s="276"/>
      <c r="F314" s="276"/>
      <c r="G314" s="276"/>
      <c r="H314" s="276"/>
      <c r="I314" s="274"/>
      <c r="J314" s="274"/>
      <c r="K314" s="274"/>
      <c r="L314" s="274"/>
      <c r="M314" s="276"/>
      <c r="N314" s="276"/>
      <c r="O314" s="276"/>
      <c r="P314" s="276"/>
      <c r="Q314" s="276"/>
      <c r="R314" s="276"/>
      <c r="S314" s="276"/>
      <c r="T314" s="276"/>
      <c r="U314" s="276"/>
      <c r="V314" s="276"/>
      <c r="W314" s="276"/>
      <c r="X314" s="276"/>
      <c r="Y314" s="276"/>
      <c r="Z314" s="276"/>
      <c r="AA314" s="276"/>
      <c r="AB314" s="276"/>
      <c r="AC314" s="276"/>
      <c r="AD314" s="276"/>
      <c r="AE314" s="276"/>
      <c r="AF314" s="274"/>
      <c r="AG314" s="276"/>
    </row>
    <row r="315" spans="1:33" s="3" customFormat="1">
      <c r="A315" s="276"/>
      <c r="B315" s="276"/>
      <c r="C315" s="276"/>
      <c r="D315" s="276"/>
      <c r="E315" s="276"/>
      <c r="F315" s="276"/>
      <c r="G315" s="276"/>
      <c r="H315" s="276"/>
      <c r="I315" s="274"/>
      <c r="J315" s="274"/>
      <c r="K315" s="274"/>
      <c r="L315" s="274"/>
      <c r="M315" s="276"/>
      <c r="N315" s="276"/>
      <c r="O315" s="276"/>
      <c r="P315" s="276"/>
      <c r="Q315" s="276"/>
      <c r="R315" s="276"/>
      <c r="S315" s="276"/>
      <c r="T315" s="276"/>
      <c r="U315" s="276"/>
      <c r="V315" s="276"/>
      <c r="W315" s="276"/>
      <c r="X315" s="276"/>
      <c r="Y315" s="276"/>
      <c r="Z315" s="276"/>
      <c r="AA315" s="276"/>
      <c r="AB315" s="276"/>
      <c r="AC315" s="276"/>
      <c r="AD315" s="276"/>
      <c r="AE315" s="276"/>
      <c r="AF315" s="274"/>
      <c r="AG315" s="276"/>
    </row>
    <row r="316" spans="1:33" s="3" customFormat="1">
      <c r="A316" s="276"/>
      <c r="B316" s="276"/>
      <c r="C316" s="276"/>
      <c r="D316" s="276"/>
      <c r="E316" s="276"/>
      <c r="F316" s="276"/>
      <c r="G316" s="276"/>
      <c r="H316" s="276"/>
      <c r="I316" s="274"/>
      <c r="J316" s="274"/>
      <c r="K316" s="274"/>
      <c r="L316" s="274"/>
      <c r="M316" s="276"/>
      <c r="N316" s="276"/>
      <c r="O316" s="276"/>
      <c r="P316" s="276"/>
      <c r="Q316" s="276"/>
      <c r="R316" s="276"/>
      <c r="S316" s="276"/>
      <c r="T316" s="276"/>
      <c r="U316" s="276"/>
      <c r="V316" s="276"/>
      <c r="W316" s="276"/>
      <c r="X316" s="276"/>
      <c r="Y316" s="276"/>
      <c r="Z316" s="276"/>
      <c r="AA316" s="276"/>
      <c r="AB316" s="276"/>
      <c r="AC316" s="276"/>
      <c r="AD316" s="276"/>
      <c r="AE316" s="276"/>
      <c r="AF316" s="274"/>
      <c r="AG316" s="276"/>
    </row>
    <row r="317" spans="1:33" s="3" customFormat="1">
      <c r="A317" s="276"/>
      <c r="B317" s="276"/>
      <c r="C317" s="276"/>
      <c r="D317" s="276"/>
      <c r="E317" s="276"/>
      <c r="F317" s="276"/>
      <c r="G317" s="276"/>
      <c r="H317" s="276"/>
      <c r="I317" s="274"/>
      <c r="J317" s="274"/>
      <c r="K317" s="274"/>
      <c r="L317" s="274"/>
      <c r="M317" s="276"/>
      <c r="N317" s="276"/>
      <c r="O317" s="276"/>
      <c r="P317" s="276"/>
      <c r="Q317" s="276"/>
      <c r="R317" s="276"/>
      <c r="S317" s="276"/>
      <c r="T317" s="276"/>
      <c r="U317" s="276"/>
      <c r="V317" s="276"/>
      <c r="W317" s="276"/>
      <c r="X317" s="276"/>
      <c r="Y317" s="276"/>
      <c r="Z317" s="276"/>
      <c r="AA317" s="276"/>
      <c r="AB317" s="276"/>
      <c r="AC317" s="276"/>
      <c r="AD317" s="276"/>
      <c r="AE317" s="276"/>
      <c r="AF317" s="274"/>
      <c r="AG317" s="276"/>
    </row>
    <row r="318" spans="1:33" s="3" customFormat="1">
      <c r="A318" s="276"/>
      <c r="B318" s="276"/>
      <c r="C318" s="276"/>
      <c r="D318" s="276"/>
      <c r="E318" s="276"/>
      <c r="F318" s="276"/>
      <c r="G318" s="276"/>
      <c r="H318" s="276"/>
      <c r="I318" s="274"/>
      <c r="J318" s="274"/>
      <c r="K318" s="274"/>
      <c r="L318" s="274"/>
      <c r="M318" s="276"/>
      <c r="N318" s="276"/>
      <c r="O318" s="276"/>
      <c r="P318" s="276"/>
      <c r="Q318" s="276"/>
      <c r="R318" s="276"/>
      <c r="S318" s="276"/>
      <c r="T318" s="276"/>
      <c r="U318" s="276"/>
      <c r="V318" s="276"/>
      <c r="W318" s="276"/>
      <c r="X318" s="276"/>
      <c r="Y318" s="276"/>
      <c r="Z318" s="276"/>
      <c r="AA318" s="276"/>
      <c r="AB318" s="276"/>
      <c r="AC318" s="276"/>
      <c r="AD318" s="276"/>
      <c r="AE318" s="276"/>
      <c r="AF318" s="274"/>
      <c r="AG318" s="276"/>
    </row>
    <row r="319" spans="1:33" s="3" customFormat="1">
      <c r="A319" s="276"/>
      <c r="B319" s="276"/>
      <c r="C319" s="276"/>
      <c r="D319" s="276"/>
      <c r="E319" s="276"/>
      <c r="F319" s="276"/>
      <c r="G319" s="276"/>
      <c r="H319" s="276"/>
      <c r="I319" s="274"/>
      <c r="J319" s="274"/>
      <c r="K319" s="274"/>
      <c r="L319" s="274"/>
      <c r="M319" s="276"/>
      <c r="N319" s="276"/>
      <c r="O319" s="276"/>
      <c r="P319" s="276"/>
      <c r="Q319" s="276"/>
      <c r="R319" s="276"/>
      <c r="S319" s="276"/>
      <c r="T319" s="276"/>
      <c r="U319" s="276"/>
      <c r="V319" s="276"/>
      <c r="W319" s="276"/>
      <c r="X319" s="276"/>
      <c r="Y319" s="276"/>
      <c r="Z319" s="276"/>
      <c r="AA319" s="276"/>
      <c r="AB319" s="276"/>
      <c r="AC319" s="276"/>
      <c r="AD319" s="276"/>
      <c r="AE319" s="276"/>
      <c r="AF319" s="274"/>
      <c r="AG319" s="276"/>
    </row>
    <row r="320" spans="1:33" s="3" customFormat="1">
      <c r="A320" s="276"/>
      <c r="B320" s="276"/>
      <c r="C320" s="276"/>
      <c r="D320" s="276"/>
      <c r="E320" s="276"/>
      <c r="F320" s="276"/>
      <c r="G320" s="276"/>
      <c r="H320" s="276"/>
      <c r="I320" s="274"/>
      <c r="J320" s="274"/>
      <c r="K320" s="274"/>
      <c r="L320" s="274"/>
      <c r="M320" s="276"/>
      <c r="N320" s="276"/>
      <c r="O320" s="276"/>
      <c r="P320" s="276"/>
      <c r="Q320" s="276"/>
      <c r="R320" s="276"/>
      <c r="S320" s="276"/>
      <c r="T320" s="276"/>
      <c r="U320" s="276"/>
      <c r="V320" s="276"/>
      <c r="W320" s="276"/>
      <c r="X320" s="276"/>
      <c r="Y320" s="276"/>
      <c r="Z320" s="276"/>
      <c r="AA320" s="276"/>
      <c r="AB320" s="276"/>
      <c r="AC320" s="276"/>
      <c r="AD320" s="276"/>
      <c r="AE320" s="276"/>
      <c r="AF320" s="274"/>
      <c r="AG320" s="276"/>
    </row>
    <row r="321" spans="1:33" s="3" customFormat="1">
      <c r="A321" s="276"/>
      <c r="B321" s="276"/>
      <c r="C321" s="276"/>
      <c r="D321" s="276"/>
      <c r="E321" s="276"/>
      <c r="F321" s="276"/>
      <c r="G321" s="276"/>
      <c r="H321" s="276"/>
      <c r="I321" s="274"/>
      <c r="J321" s="274"/>
      <c r="K321" s="274"/>
      <c r="L321" s="274"/>
      <c r="M321" s="276"/>
      <c r="N321" s="276"/>
      <c r="O321" s="276"/>
      <c r="P321" s="276"/>
      <c r="Q321" s="276"/>
      <c r="R321" s="276"/>
      <c r="S321" s="276"/>
      <c r="T321" s="276"/>
      <c r="U321" s="276"/>
      <c r="V321" s="276"/>
      <c r="W321" s="276"/>
      <c r="X321" s="276"/>
      <c r="Y321" s="276"/>
      <c r="Z321" s="276"/>
      <c r="AA321" s="276"/>
      <c r="AB321" s="276"/>
      <c r="AC321" s="276"/>
      <c r="AD321" s="276"/>
      <c r="AE321" s="276"/>
      <c r="AF321" s="274"/>
      <c r="AG321" s="276"/>
    </row>
    <row r="322" spans="1:33" s="3" customFormat="1">
      <c r="A322" s="276"/>
      <c r="B322" s="276"/>
      <c r="C322" s="276"/>
      <c r="D322" s="276"/>
      <c r="E322" s="276"/>
      <c r="F322" s="276"/>
      <c r="G322" s="276"/>
      <c r="H322" s="276"/>
      <c r="I322" s="274"/>
      <c r="J322" s="274"/>
      <c r="K322" s="274"/>
      <c r="L322" s="274"/>
      <c r="M322" s="276"/>
      <c r="N322" s="276"/>
      <c r="O322" s="276"/>
      <c r="P322" s="276"/>
      <c r="Q322" s="276"/>
      <c r="R322" s="276"/>
      <c r="S322" s="276"/>
      <c r="T322" s="276"/>
      <c r="U322" s="276"/>
      <c r="V322" s="276"/>
      <c r="W322" s="276"/>
      <c r="X322" s="276"/>
      <c r="Y322" s="276"/>
      <c r="Z322" s="276"/>
      <c r="AA322" s="276"/>
      <c r="AB322" s="276"/>
      <c r="AC322" s="276"/>
      <c r="AD322" s="276"/>
      <c r="AE322" s="276"/>
      <c r="AF322" s="274"/>
      <c r="AG322" s="276"/>
    </row>
    <row r="323" spans="1:33" s="3" customFormat="1">
      <c r="A323" s="276"/>
      <c r="B323" s="276"/>
      <c r="C323" s="276"/>
      <c r="D323" s="276"/>
      <c r="E323" s="276"/>
      <c r="F323" s="276"/>
      <c r="G323" s="276"/>
      <c r="H323" s="276"/>
      <c r="I323" s="274"/>
      <c r="J323" s="274"/>
      <c r="K323" s="274"/>
      <c r="L323" s="274"/>
      <c r="M323" s="276"/>
      <c r="N323" s="276"/>
      <c r="O323" s="276"/>
      <c r="P323" s="276"/>
      <c r="Q323" s="276"/>
      <c r="R323" s="276"/>
      <c r="S323" s="276"/>
      <c r="T323" s="276"/>
      <c r="U323" s="276"/>
      <c r="V323" s="276"/>
      <c r="W323" s="276"/>
      <c r="X323" s="276"/>
      <c r="Y323" s="276"/>
      <c r="Z323" s="276"/>
      <c r="AA323" s="276"/>
      <c r="AB323" s="276"/>
      <c r="AC323" s="276"/>
      <c r="AD323" s="276"/>
      <c r="AE323" s="276"/>
      <c r="AF323" s="274"/>
      <c r="AG323" s="276"/>
    </row>
    <row r="324" spans="1:33" s="3" customFormat="1">
      <c r="A324" s="276"/>
      <c r="B324" s="276"/>
      <c r="C324" s="276"/>
      <c r="D324" s="276"/>
      <c r="E324" s="276"/>
      <c r="F324" s="276"/>
      <c r="G324" s="276"/>
      <c r="H324" s="276"/>
      <c r="I324" s="274"/>
      <c r="J324" s="274"/>
      <c r="K324" s="274"/>
      <c r="L324" s="274"/>
      <c r="M324" s="276"/>
      <c r="N324" s="276"/>
      <c r="O324" s="276"/>
      <c r="P324" s="276"/>
      <c r="Q324" s="276"/>
      <c r="R324" s="276"/>
      <c r="S324" s="276"/>
      <c r="T324" s="276"/>
      <c r="U324" s="276"/>
      <c r="V324" s="276"/>
      <c r="W324" s="276"/>
      <c r="X324" s="276"/>
      <c r="Y324" s="276"/>
      <c r="Z324" s="276"/>
      <c r="AA324" s="276"/>
      <c r="AB324" s="276"/>
      <c r="AC324" s="276"/>
      <c r="AD324" s="276"/>
      <c r="AE324" s="276"/>
      <c r="AF324" s="274"/>
      <c r="AG324" s="276"/>
    </row>
    <row r="325" spans="1:33" s="3" customFormat="1">
      <c r="A325" s="276"/>
      <c r="B325" s="276"/>
      <c r="C325" s="276"/>
      <c r="D325" s="276"/>
      <c r="E325" s="276"/>
      <c r="F325" s="276"/>
      <c r="G325" s="276"/>
      <c r="H325" s="276"/>
      <c r="I325" s="274"/>
      <c r="J325" s="274"/>
      <c r="K325" s="274"/>
      <c r="L325" s="274"/>
      <c r="M325" s="276"/>
      <c r="N325" s="276"/>
      <c r="O325" s="276"/>
      <c r="P325" s="276"/>
      <c r="Q325" s="276"/>
      <c r="R325" s="276"/>
      <c r="S325" s="276"/>
      <c r="T325" s="276"/>
      <c r="U325" s="276"/>
      <c r="V325" s="276"/>
      <c r="W325" s="276"/>
      <c r="X325" s="276"/>
      <c r="Y325" s="276"/>
      <c r="Z325" s="276"/>
      <c r="AA325" s="276"/>
      <c r="AB325" s="276"/>
      <c r="AC325" s="276"/>
      <c r="AD325" s="276"/>
      <c r="AE325" s="276"/>
      <c r="AF325" s="274"/>
      <c r="AG325" s="276"/>
    </row>
    <row r="326" spans="1:33" s="3" customFormat="1">
      <c r="A326" s="276"/>
      <c r="B326" s="276"/>
      <c r="C326" s="276"/>
      <c r="D326" s="276"/>
      <c r="E326" s="276"/>
      <c r="F326" s="276"/>
      <c r="G326" s="276"/>
      <c r="H326" s="276"/>
      <c r="I326" s="274"/>
      <c r="J326" s="274"/>
      <c r="K326" s="274"/>
      <c r="L326" s="274"/>
      <c r="M326" s="276"/>
      <c r="N326" s="276"/>
      <c r="O326" s="276"/>
      <c r="P326" s="276"/>
      <c r="Q326" s="276"/>
      <c r="R326" s="276"/>
      <c r="S326" s="276"/>
      <c r="T326" s="276"/>
      <c r="U326" s="276"/>
      <c r="V326" s="276"/>
      <c r="W326" s="276"/>
      <c r="X326" s="276"/>
      <c r="Y326" s="276"/>
      <c r="Z326" s="276"/>
      <c r="AA326" s="276"/>
      <c r="AB326" s="276"/>
      <c r="AC326" s="276"/>
      <c r="AD326" s="276"/>
      <c r="AE326" s="276"/>
      <c r="AF326" s="274"/>
      <c r="AG326" s="276"/>
    </row>
    <row r="327" spans="1:33" s="3" customFormat="1">
      <c r="A327" s="276"/>
      <c r="B327" s="276"/>
      <c r="C327" s="276"/>
      <c r="D327" s="276"/>
      <c r="E327" s="276"/>
      <c r="F327" s="276"/>
      <c r="G327" s="276"/>
      <c r="H327" s="276"/>
      <c r="I327" s="274"/>
      <c r="J327" s="274"/>
      <c r="K327" s="274"/>
      <c r="L327" s="274"/>
      <c r="M327" s="276"/>
      <c r="N327" s="276"/>
      <c r="O327" s="276"/>
      <c r="P327" s="276"/>
      <c r="Q327" s="276"/>
      <c r="R327" s="276"/>
      <c r="S327" s="276"/>
      <c r="T327" s="276"/>
      <c r="U327" s="276"/>
      <c r="V327" s="276"/>
      <c r="W327" s="276"/>
      <c r="X327" s="276"/>
      <c r="Y327" s="276"/>
      <c r="Z327" s="276"/>
      <c r="AA327" s="276"/>
      <c r="AB327" s="276"/>
      <c r="AC327" s="276"/>
      <c r="AD327" s="276"/>
      <c r="AE327" s="276"/>
      <c r="AF327" s="274"/>
      <c r="AG327" s="276"/>
    </row>
    <row r="328" spans="1:33" s="3" customFormat="1">
      <c r="A328" s="276"/>
      <c r="B328" s="276"/>
      <c r="C328" s="276"/>
      <c r="D328" s="276"/>
      <c r="E328" s="276"/>
      <c r="F328" s="276"/>
      <c r="G328" s="276"/>
      <c r="H328" s="276"/>
      <c r="I328" s="274"/>
      <c r="J328" s="274"/>
      <c r="K328" s="274"/>
      <c r="L328" s="274"/>
      <c r="M328" s="276"/>
      <c r="N328" s="276"/>
      <c r="O328" s="276"/>
      <c r="P328" s="276"/>
      <c r="Q328" s="276"/>
      <c r="R328" s="276"/>
      <c r="S328" s="276"/>
      <c r="T328" s="276"/>
      <c r="U328" s="276"/>
      <c r="V328" s="276"/>
      <c r="W328" s="276"/>
      <c r="X328" s="276"/>
      <c r="Y328" s="276"/>
      <c r="Z328" s="276"/>
      <c r="AA328" s="276"/>
      <c r="AB328" s="276"/>
      <c r="AC328" s="276"/>
      <c r="AD328" s="276"/>
      <c r="AE328" s="276"/>
      <c r="AF328" s="274"/>
      <c r="AG328" s="276"/>
    </row>
    <row r="329" spans="1:33" s="3" customFormat="1">
      <c r="A329" s="276"/>
      <c r="B329" s="276"/>
      <c r="C329" s="276"/>
      <c r="D329" s="276"/>
      <c r="E329" s="276"/>
      <c r="F329" s="276"/>
      <c r="G329" s="276"/>
      <c r="H329" s="276"/>
      <c r="I329" s="274"/>
      <c r="J329" s="274"/>
      <c r="K329" s="274"/>
      <c r="L329" s="274"/>
      <c r="M329" s="276"/>
      <c r="N329" s="276"/>
      <c r="O329" s="276"/>
      <c r="P329" s="276"/>
      <c r="Q329" s="276"/>
      <c r="R329" s="276"/>
      <c r="S329" s="276"/>
      <c r="T329" s="276"/>
      <c r="U329" s="276"/>
      <c r="V329" s="276"/>
      <c r="W329" s="276"/>
      <c r="X329" s="276"/>
      <c r="Y329" s="276"/>
      <c r="Z329" s="276"/>
      <c r="AA329" s="276"/>
      <c r="AB329" s="276"/>
      <c r="AC329" s="276"/>
      <c r="AD329" s="276"/>
      <c r="AE329" s="276"/>
      <c r="AF329" s="274"/>
      <c r="AG329" s="276"/>
    </row>
    <row r="330" spans="1:33" s="3" customFormat="1">
      <c r="A330" s="276"/>
      <c r="B330" s="276"/>
      <c r="C330" s="276"/>
      <c r="D330" s="276"/>
      <c r="E330" s="276"/>
      <c r="F330" s="276"/>
      <c r="G330" s="276"/>
      <c r="H330" s="276"/>
      <c r="I330" s="274"/>
      <c r="J330" s="274"/>
      <c r="K330" s="274"/>
      <c r="L330" s="274"/>
      <c r="M330" s="276"/>
      <c r="N330" s="276"/>
      <c r="O330" s="276"/>
      <c r="P330" s="276"/>
      <c r="Q330" s="276"/>
      <c r="R330" s="276"/>
      <c r="S330" s="276"/>
      <c r="T330" s="276"/>
      <c r="U330" s="276"/>
      <c r="V330" s="276"/>
      <c r="W330" s="276"/>
      <c r="X330" s="276"/>
      <c r="Y330" s="276"/>
      <c r="Z330" s="276"/>
      <c r="AA330" s="276"/>
      <c r="AB330" s="276"/>
      <c r="AC330" s="276"/>
      <c r="AD330" s="276"/>
      <c r="AE330" s="276"/>
      <c r="AF330" s="274"/>
      <c r="AG330" s="276"/>
    </row>
    <row r="331" spans="1:33" s="3" customFormat="1">
      <c r="A331" s="276"/>
      <c r="B331" s="276"/>
      <c r="C331" s="276"/>
      <c r="D331" s="276"/>
      <c r="E331" s="276"/>
      <c r="F331" s="276"/>
      <c r="G331" s="276"/>
      <c r="H331" s="276"/>
      <c r="I331" s="274"/>
      <c r="J331" s="274"/>
      <c r="K331" s="274"/>
      <c r="L331" s="274"/>
      <c r="M331" s="276"/>
      <c r="N331" s="276"/>
      <c r="O331" s="276"/>
      <c r="P331" s="276"/>
      <c r="Q331" s="276"/>
      <c r="R331" s="276"/>
      <c r="S331" s="276"/>
      <c r="T331" s="276"/>
      <c r="U331" s="276"/>
      <c r="V331" s="276"/>
      <c r="W331" s="276"/>
      <c r="X331" s="276"/>
      <c r="Y331" s="276"/>
      <c r="Z331" s="276"/>
      <c r="AA331" s="276"/>
      <c r="AB331" s="276"/>
      <c r="AC331" s="276"/>
      <c r="AD331" s="276"/>
      <c r="AE331" s="276"/>
      <c r="AF331" s="274"/>
      <c r="AG331" s="276"/>
    </row>
    <row r="332" spans="1:33" s="3" customFormat="1">
      <c r="A332" s="276"/>
      <c r="B332" s="276"/>
      <c r="C332" s="276"/>
      <c r="D332" s="276"/>
      <c r="E332" s="276"/>
      <c r="F332" s="276"/>
      <c r="G332" s="276"/>
      <c r="H332" s="276"/>
      <c r="I332" s="274"/>
      <c r="J332" s="274"/>
      <c r="K332" s="274"/>
      <c r="L332" s="274"/>
      <c r="M332" s="276"/>
      <c r="N332" s="276"/>
      <c r="O332" s="276"/>
      <c r="P332" s="276"/>
      <c r="Q332" s="276"/>
      <c r="R332" s="276"/>
      <c r="S332" s="276"/>
      <c r="T332" s="276"/>
      <c r="U332" s="276"/>
      <c r="V332" s="276"/>
      <c r="W332" s="276"/>
      <c r="X332" s="276"/>
      <c r="Y332" s="276"/>
      <c r="Z332" s="276"/>
      <c r="AA332" s="276"/>
      <c r="AB332" s="276"/>
      <c r="AC332" s="276"/>
      <c r="AD332" s="276"/>
      <c r="AE332" s="276"/>
      <c r="AF332" s="274"/>
      <c r="AG332" s="276"/>
    </row>
    <row r="333" spans="1:33" s="3" customFormat="1">
      <c r="A333" s="276"/>
      <c r="B333" s="276"/>
      <c r="C333" s="276"/>
      <c r="D333" s="276"/>
      <c r="E333" s="276"/>
      <c r="F333" s="276"/>
      <c r="G333" s="276"/>
      <c r="H333" s="276"/>
      <c r="I333" s="274"/>
      <c r="J333" s="274"/>
      <c r="K333" s="274"/>
      <c r="L333" s="274"/>
      <c r="M333" s="276"/>
      <c r="N333" s="276"/>
      <c r="O333" s="276"/>
      <c r="P333" s="276"/>
      <c r="Q333" s="276"/>
      <c r="R333" s="276"/>
      <c r="S333" s="276"/>
      <c r="T333" s="276"/>
      <c r="U333" s="276"/>
      <c r="V333" s="276"/>
      <c r="W333" s="276"/>
      <c r="X333" s="276"/>
      <c r="Y333" s="276"/>
      <c r="Z333" s="276"/>
      <c r="AA333" s="276"/>
      <c r="AB333" s="276"/>
      <c r="AC333" s="276"/>
      <c r="AD333" s="276"/>
      <c r="AE333" s="276"/>
      <c r="AF333" s="274"/>
      <c r="AG333" s="276"/>
    </row>
    <row r="334" spans="1:33" s="3" customFormat="1">
      <c r="A334" s="276"/>
      <c r="B334" s="276"/>
      <c r="C334" s="276"/>
      <c r="D334" s="276"/>
      <c r="E334" s="276"/>
      <c r="F334" s="276"/>
      <c r="G334" s="276"/>
      <c r="H334" s="276"/>
      <c r="I334" s="274"/>
      <c r="J334" s="274"/>
      <c r="K334" s="274"/>
      <c r="L334" s="274"/>
      <c r="M334" s="276"/>
      <c r="N334" s="276"/>
      <c r="O334" s="276"/>
      <c r="P334" s="276"/>
      <c r="Q334" s="276"/>
      <c r="R334" s="276"/>
      <c r="S334" s="276"/>
      <c r="T334" s="276"/>
      <c r="U334" s="276"/>
      <c r="V334" s="276"/>
      <c r="W334" s="276"/>
      <c r="X334" s="276"/>
      <c r="Y334" s="276"/>
      <c r="Z334" s="276"/>
      <c r="AA334" s="276"/>
      <c r="AB334" s="276"/>
      <c r="AC334" s="276"/>
      <c r="AD334" s="276"/>
      <c r="AE334" s="276"/>
      <c r="AF334" s="274"/>
      <c r="AG334" s="276"/>
    </row>
    <row r="335" spans="1:33" s="3" customFormat="1">
      <c r="A335" s="276"/>
      <c r="B335" s="276"/>
      <c r="C335" s="276"/>
      <c r="D335" s="276"/>
      <c r="E335" s="276"/>
      <c r="F335" s="276"/>
      <c r="G335" s="276"/>
      <c r="H335" s="276"/>
      <c r="I335" s="274"/>
      <c r="J335" s="274"/>
      <c r="K335" s="274"/>
      <c r="L335" s="274"/>
      <c r="M335" s="276"/>
      <c r="N335" s="276"/>
      <c r="O335" s="276"/>
      <c r="P335" s="276"/>
      <c r="Q335" s="276"/>
      <c r="R335" s="276"/>
      <c r="S335" s="276"/>
      <c r="T335" s="276"/>
      <c r="U335" s="276"/>
      <c r="V335" s="276"/>
      <c r="W335" s="276"/>
      <c r="X335" s="276"/>
      <c r="Y335" s="276"/>
      <c r="Z335" s="276"/>
      <c r="AA335" s="276"/>
      <c r="AB335" s="276"/>
      <c r="AC335" s="276"/>
      <c r="AD335" s="276"/>
      <c r="AE335" s="276"/>
      <c r="AF335" s="274"/>
      <c r="AG335" s="276"/>
    </row>
    <row r="336" spans="1:33" s="3" customFormat="1">
      <c r="A336" s="276"/>
      <c r="B336" s="276"/>
      <c r="C336" s="276"/>
      <c r="D336" s="276"/>
      <c r="E336" s="276"/>
      <c r="F336" s="276"/>
      <c r="G336" s="276"/>
      <c r="H336" s="276"/>
      <c r="I336" s="274"/>
      <c r="J336" s="274"/>
      <c r="K336" s="274"/>
      <c r="L336" s="274"/>
      <c r="M336" s="276"/>
      <c r="N336" s="276"/>
      <c r="O336" s="276"/>
      <c r="P336" s="276"/>
      <c r="Q336" s="276"/>
      <c r="R336" s="276"/>
      <c r="S336" s="276"/>
      <c r="T336" s="276"/>
      <c r="U336" s="276"/>
      <c r="V336" s="276"/>
      <c r="W336" s="276"/>
      <c r="X336" s="276"/>
      <c r="Y336" s="276"/>
      <c r="Z336" s="276"/>
      <c r="AA336" s="276"/>
      <c r="AB336" s="276"/>
      <c r="AC336" s="276"/>
      <c r="AD336" s="276"/>
      <c r="AE336" s="276"/>
      <c r="AF336" s="274"/>
      <c r="AG336" s="276"/>
    </row>
    <row r="337" spans="1:33" s="3" customFormat="1">
      <c r="A337" s="276"/>
      <c r="B337" s="276"/>
      <c r="C337" s="276"/>
      <c r="D337" s="276"/>
      <c r="E337" s="276"/>
      <c r="F337" s="276"/>
      <c r="G337" s="276"/>
      <c r="H337" s="276"/>
      <c r="I337" s="274"/>
      <c r="J337" s="274"/>
      <c r="K337" s="274"/>
      <c r="L337" s="274"/>
      <c r="M337" s="276"/>
      <c r="N337" s="276"/>
      <c r="O337" s="276"/>
      <c r="P337" s="276"/>
      <c r="Q337" s="276"/>
      <c r="R337" s="276"/>
      <c r="S337" s="276"/>
      <c r="T337" s="276"/>
      <c r="U337" s="276"/>
      <c r="V337" s="276"/>
      <c r="W337" s="276"/>
      <c r="X337" s="276"/>
      <c r="Y337" s="276"/>
      <c r="Z337" s="276"/>
      <c r="AA337" s="276"/>
      <c r="AB337" s="276"/>
      <c r="AC337" s="276"/>
      <c r="AD337" s="276"/>
      <c r="AE337" s="276"/>
      <c r="AF337" s="274"/>
      <c r="AG337" s="276"/>
    </row>
    <row r="338" spans="1:33" s="3" customFormat="1">
      <c r="A338" s="276"/>
      <c r="B338" s="276"/>
      <c r="C338" s="276"/>
      <c r="D338" s="276"/>
      <c r="E338" s="276"/>
      <c r="F338" s="276"/>
      <c r="G338" s="276"/>
      <c r="H338" s="276"/>
      <c r="I338" s="274"/>
      <c r="J338" s="274"/>
      <c r="K338" s="274"/>
      <c r="L338" s="274"/>
      <c r="M338" s="276"/>
      <c r="N338" s="276"/>
      <c r="O338" s="276"/>
      <c r="P338" s="276"/>
      <c r="Q338" s="276"/>
      <c r="R338" s="276"/>
      <c r="S338" s="276"/>
      <c r="T338" s="276"/>
      <c r="U338" s="276"/>
      <c r="V338" s="276"/>
      <c r="W338" s="276"/>
      <c r="X338" s="276"/>
      <c r="Y338" s="276"/>
      <c r="Z338" s="276"/>
      <c r="AA338" s="276"/>
      <c r="AB338" s="276"/>
      <c r="AC338" s="276"/>
      <c r="AD338" s="276"/>
      <c r="AE338" s="276"/>
      <c r="AF338" s="274"/>
      <c r="AG338" s="276"/>
    </row>
    <row r="339" spans="1:33" s="3" customFormat="1">
      <c r="A339" s="276"/>
      <c r="B339" s="276"/>
      <c r="C339" s="276"/>
      <c r="D339" s="276"/>
      <c r="E339" s="276"/>
      <c r="F339" s="276"/>
      <c r="G339" s="276"/>
      <c r="H339" s="276"/>
      <c r="I339" s="274"/>
      <c r="J339" s="274"/>
      <c r="K339" s="274"/>
      <c r="L339" s="274"/>
      <c r="M339" s="276"/>
      <c r="N339" s="276"/>
      <c r="O339" s="276"/>
      <c r="P339" s="276"/>
      <c r="Q339" s="276"/>
      <c r="R339" s="276"/>
      <c r="S339" s="276"/>
      <c r="T339" s="276"/>
      <c r="U339" s="276"/>
      <c r="V339" s="276"/>
      <c r="W339" s="276"/>
      <c r="X339" s="276"/>
      <c r="Y339" s="276"/>
      <c r="Z339" s="276"/>
      <c r="AA339" s="276"/>
      <c r="AB339" s="276"/>
      <c r="AC339" s="276"/>
      <c r="AD339" s="276"/>
      <c r="AE339" s="276"/>
      <c r="AF339" s="274"/>
      <c r="AG339" s="276"/>
    </row>
    <row r="340" spans="1:33" s="3" customFormat="1">
      <c r="A340" s="276"/>
      <c r="B340" s="276"/>
      <c r="C340" s="276"/>
      <c r="D340" s="276"/>
      <c r="E340" s="276"/>
      <c r="F340" s="276"/>
      <c r="G340" s="276"/>
      <c r="H340" s="276"/>
      <c r="I340" s="274"/>
      <c r="J340" s="274"/>
      <c r="K340" s="274"/>
      <c r="L340" s="274"/>
      <c r="M340" s="276"/>
      <c r="N340" s="276"/>
      <c r="O340" s="276"/>
      <c r="P340" s="276"/>
      <c r="Q340" s="276"/>
      <c r="R340" s="276"/>
      <c r="S340" s="276"/>
      <c r="T340" s="276"/>
      <c r="U340" s="276"/>
      <c r="V340" s="276"/>
      <c r="W340" s="276"/>
      <c r="X340" s="276"/>
      <c r="Y340" s="276"/>
      <c r="Z340" s="276"/>
      <c r="AA340" s="276"/>
      <c r="AB340" s="276"/>
      <c r="AC340" s="276"/>
      <c r="AD340" s="276"/>
      <c r="AE340" s="276"/>
      <c r="AF340" s="274"/>
      <c r="AG340" s="276"/>
    </row>
    <row r="341" spans="1:33" s="3" customFormat="1">
      <c r="A341" s="276"/>
      <c r="B341" s="276"/>
      <c r="C341" s="276"/>
      <c r="D341" s="276"/>
      <c r="E341" s="276"/>
      <c r="F341" s="276"/>
      <c r="G341" s="276"/>
      <c r="H341" s="276"/>
      <c r="I341" s="274"/>
      <c r="J341" s="274"/>
      <c r="K341" s="274"/>
      <c r="L341" s="274"/>
      <c r="M341" s="276"/>
      <c r="N341" s="276"/>
      <c r="O341" s="276"/>
      <c r="P341" s="276"/>
      <c r="Q341" s="276"/>
      <c r="R341" s="276"/>
      <c r="S341" s="276"/>
      <c r="T341" s="276"/>
      <c r="U341" s="276"/>
      <c r="V341" s="276"/>
      <c r="W341" s="276"/>
      <c r="X341" s="276"/>
      <c r="Y341" s="276"/>
      <c r="Z341" s="276"/>
      <c r="AA341" s="276"/>
      <c r="AB341" s="276"/>
      <c r="AC341" s="276"/>
      <c r="AD341" s="276"/>
      <c r="AE341" s="276"/>
      <c r="AF341" s="274"/>
      <c r="AG341" s="276"/>
    </row>
    <row r="342" spans="1:33" s="3" customFormat="1">
      <c r="A342" s="276"/>
      <c r="B342" s="276"/>
      <c r="C342" s="276"/>
      <c r="D342" s="276"/>
      <c r="E342" s="276"/>
      <c r="F342" s="276"/>
      <c r="G342" s="276"/>
      <c r="H342" s="276"/>
      <c r="I342" s="274"/>
      <c r="J342" s="274"/>
      <c r="K342" s="274"/>
      <c r="L342" s="274"/>
      <c r="M342" s="276"/>
      <c r="N342" s="276"/>
      <c r="O342" s="276"/>
      <c r="P342" s="276"/>
      <c r="Q342" s="276"/>
      <c r="R342" s="276"/>
      <c r="S342" s="276"/>
      <c r="T342" s="276"/>
      <c r="U342" s="276"/>
      <c r="V342" s="276"/>
      <c r="W342" s="276"/>
      <c r="X342" s="276"/>
      <c r="Y342" s="276"/>
      <c r="Z342" s="276"/>
      <c r="AA342" s="276"/>
      <c r="AB342" s="276"/>
      <c r="AC342" s="276"/>
      <c r="AD342" s="276"/>
      <c r="AE342" s="276"/>
      <c r="AF342" s="274"/>
      <c r="AG342" s="276"/>
    </row>
    <row r="343" spans="1:33" s="3" customFormat="1">
      <c r="A343" s="276"/>
      <c r="B343" s="276"/>
      <c r="C343" s="276"/>
      <c r="D343" s="276"/>
      <c r="E343" s="276"/>
      <c r="F343" s="276"/>
      <c r="G343" s="276"/>
      <c r="H343" s="276"/>
      <c r="I343" s="274"/>
      <c r="J343" s="274"/>
      <c r="K343" s="274"/>
      <c r="L343" s="274"/>
      <c r="M343" s="276"/>
      <c r="N343" s="276"/>
      <c r="O343" s="276"/>
      <c r="P343" s="276"/>
      <c r="Q343" s="276"/>
      <c r="R343" s="276"/>
      <c r="S343" s="276"/>
      <c r="T343" s="276"/>
      <c r="U343" s="276"/>
      <c r="V343" s="276"/>
      <c r="W343" s="276"/>
      <c r="X343" s="276"/>
      <c r="Y343" s="276"/>
      <c r="Z343" s="276"/>
      <c r="AA343" s="276"/>
      <c r="AB343" s="276"/>
      <c r="AC343" s="276"/>
      <c r="AD343" s="276"/>
      <c r="AE343" s="276"/>
      <c r="AF343" s="274"/>
      <c r="AG343" s="276"/>
    </row>
    <row r="344" spans="1:33" s="3" customFormat="1">
      <c r="A344" s="276"/>
      <c r="B344" s="276"/>
      <c r="C344" s="276"/>
      <c r="D344" s="276"/>
      <c r="E344" s="276"/>
      <c r="F344" s="276"/>
      <c r="G344" s="276"/>
      <c r="H344" s="276"/>
      <c r="I344" s="274"/>
      <c r="J344" s="274"/>
      <c r="K344" s="274"/>
      <c r="L344" s="274"/>
      <c r="M344" s="276"/>
      <c r="N344" s="276"/>
      <c r="O344" s="276"/>
      <c r="P344" s="276"/>
      <c r="Q344" s="276"/>
      <c r="R344" s="276"/>
      <c r="S344" s="278"/>
      <c r="T344" s="276"/>
      <c r="U344" s="276"/>
      <c r="V344" s="276"/>
      <c r="W344" s="276"/>
      <c r="X344" s="276"/>
      <c r="Y344" s="276"/>
      <c r="Z344" s="276"/>
      <c r="AA344" s="276"/>
      <c r="AB344" s="276"/>
      <c r="AC344" s="276"/>
      <c r="AD344" s="276"/>
      <c r="AE344" s="276"/>
      <c r="AF344" s="274"/>
      <c r="AG344" s="276"/>
    </row>
    <row r="345" spans="1:33" s="3" customFormat="1">
      <c r="A345" s="276"/>
      <c r="B345" s="276"/>
      <c r="C345" s="276"/>
      <c r="D345" s="276"/>
      <c r="E345" s="276"/>
      <c r="F345" s="276"/>
      <c r="G345" s="276"/>
      <c r="H345" s="276"/>
      <c r="I345" s="274"/>
      <c r="J345" s="274"/>
      <c r="K345" s="274"/>
      <c r="L345" s="274"/>
      <c r="M345" s="276"/>
      <c r="N345" s="276"/>
      <c r="O345" s="276"/>
      <c r="P345" s="276"/>
      <c r="Q345" s="276"/>
      <c r="R345" s="276"/>
      <c r="S345" s="278"/>
      <c r="T345" s="276"/>
      <c r="U345" s="276"/>
      <c r="V345" s="276"/>
      <c r="W345" s="276"/>
      <c r="X345" s="276"/>
      <c r="Y345" s="276"/>
      <c r="Z345" s="276"/>
      <c r="AA345" s="276"/>
      <c r="AB345" s="276"/>
      <c r="AC345" s="276"/>
      <c r="AD345" s="276"/>
      <c r="AE345" s="276"/>
      <c r="AF345" s="274"/>
      <c r="AG345" s="276"/>
    </row>
    <row r="346" spans="1:33" s="3" customFormat="1">
      <c r="A346" s="276"/>
      <c r="B346" s="276"/>
      <c r="C346" s="276"/>
      <c r="D346" s="276"/>
      <c r="E346" s="276"/>
      <c r="F346" s="276"/>
      <c r="G346" s="276"/>
      <c r="H346" s="276"/>
      <c r="I346" s="274"/>
      <c r="J346" s="274"/>
      <c r="K346" s="274"/>
      <c r="L346" s="274"/>
      <c r="M346" s="276"/>
      <c r="N346" s="276"/>
      <c r="O346" s="276"/>
      <c r="P346" s="276"/>
      <c r="Q346" s="276"/>
      <c r="R346" s="276"/>
      <c r="S346" s="276"/>
      <c r="T346" s="276"/>
      <c r="U346" s="276"/>
      <c r="V346" s="276"/>
      <c r="W346" s="276"/>
      <c r="X346" s="276"/>
      <c r="Y346" s="276"/>
      <c r="Z346" s="276"/>
      <c r="AA346" s="276"/>
      <c r="AB346" s="276"/>
      <c r="AC346" s="276"/>
      <c r="AD346" s="276"/>
      <c r="AE346" s="276"/>
      <c r="AF346" s="274"/>
      <c r="AG346" s="276"/>
    </row>
    <row r="347" spans="1:33" s="3" customFormat="1">
      <c r="A347" s="276"/>
      <c r="B347" s="276"/>
      <c r="C347" s="276"/>
      <c r="D347" s="276"/>
      <c r="E347" s="276"/>
      <c r="F347" s="276"/>
      <c r="G347" s="276"/>
      <c r="H347" s="276"/>
      <c r="I347" s="274"/>
      <c r="J347" s="274"/>
      <c r="K347" s="274"/>
      <c r="L347" s="274"/>
      <c r="M347" s="276"/>
      <c r="N347" s="276"/>
      <c r="O347" s="276"/>
      <c r="P347" s="276"/>
      <c r="Q347" s="276"/>
      <c r="R347" s="276"/>
      <c r="S347" s="276"/>
      <c r="T347" s="276"/>
      <c r="U347" s="276"/>
      <c r="V347" s="276"/>
      <c r="W347" s="276"/>
      <c r="X347" s="276"/>
      <c r="Y347" s="276"/>
      <c r="Z347" s="276"/>
      <c r="AA347" s="276"/>
      <c r="AB347" s="276"/>
      <c r="AC347" s="276"/>
      <c r="AD347" s="276"/>
      <c r="AE347" s="276"/>
      <c r="AF347" s="274"/>
      <c r="AG347" s="276"/>
    </row>
    <row r="348" spans="1:33" s="3" customFormat="1">
      <c r="A348" s="276"/>
      <c r="B348" s="276"/>
      <c r="C348" s="276"/>
      <c r="D348" s="276"/>
      <c r="E348" s="276"/>
      <c r="F348" s="276"/>
      <c r="G348" s="276"/>
      <c r="H348" s="276"/>
      <c r="I348" s="274"/>
      <c r="J348" s="274"/>
      <c r="K348" s="274"/>
      <c r="L348" s="274"/>
      <c r="M348" s="276"/>
      <c r="N348" s="276"/>
      <c r="O348" s="276"/>
      <c r="P348" s="276"/>
      <c r="Q348" s="276"/>
      <c r="R348" s="276"/>
      <c r="S348" s="276"/>
      <c r="T348" s="276"/>
      <c r="U348" s="276"/>
      <c r="V348" s="276"/>
      <c r="W348" s="276"/>
      <c r="X348" s="276"/>
      <c r="Y348" s="276"/>
      <c r="Z348" s="276"/>
      <c r="AA348" s="276"/>
      <c r="AB348" s="276"/>
      <c r="AC348" s="276"/>
      <c r="AD348" s="276"/>
      <c r="AE348" s="276"/>
      <c r="AF348" s="274"/>
      <c r="AG348" s="276"/>
    </row>
    <row r="349" spans="1:33" s="3" customFormat="1">
      <c r="A349" s="276"/>
      <c r="B349" s="276"/>
      <c r="C349" s="276"/>
      <c r="D349" s="276"/>
      <c r="E349" s="276"/>
      <c r="F349" s="276"/>
      <c r="G349" s="276"/>
      <c r="H349" s="276"/>
      <c r="I349" s="274"/>
      <c r="J349" s="274"/>
      <c r="K349" s="274"/>
      <c r="L349" s="274"/>
      <c r="M349" s="276"/>
      <c r="N349" s="276"/>
      <c r="O349" s="276"/>
      <c r="P349" s="276"/>
      <c r="Q349" s="276"/>
      <c r="R349" s="276"/>
      <c r="S349" s="278"/>
      <c r="T349" s="276"/>
      <c r="U349" s="276"/>
      <c r="V349" s="276"/>
      <c r="W349" s="276"/>
      <c r="X349" s="276"/>
      <c r="Y349" s="276"/>
      <c r="Z349" s="276"/>
      <c r="AA349" s="276"/>
      <c r="AB349" s="276"/>
      <c r="AC349" s="276"/>
      <c r="AD349" s="276"/>
      <c r="AE349" s="276"/>
      <c r="AF349" s="274"/>
      <c r="AG349" s="276"/>
    </row>
    <row r="350" spans="1:33" s="3" customFormat="1">
      <c r="A350" s="276"/>
      <c r="B350" s="276"/>
      <c r="C350" s="276"/>
      <c r="D350" s="276"/>
      <c r="E350" s="276"/>
      <c r="F350" s="276"/>
      <c r="G350" s="276"/>
      <c r="H350" s="276"/>
      <c r="I350" s="274"/>
      <c r="J350" s="274"/>
      <c r="K350" s="274"/>
      <c r="L350" s="274"/>
      <c r="M350" s="276"/>
      <c r="N350" s="276"/>
      <c r="O350" s="276"/>
      <c r="P350" s="276"/>
      <c r="Q350" s="276"/>
      <c r="R350" s="276"/>
      <c r="S350" s="278"/>
      <c r="T350" s="276"/>
      <c r="U350" s="276"/>
      <c r="V350" s="276"/>
      <c r="W350" s="276"/>
      <c r="X350" s="276"/>
      <c r="Y350" s="276"/>
      <c r="Z350" s="276"/>
      <c r="AA350" s="276"/>
      <c r="AB350" s="276"/>
      <c r="AC350" s="276"/>
      <c r="AD350" s="276"/>
      <c r="AE350" s="276"/>
      <c r="AF350" s="274"/>
      <c r="AG350" s="276"/>
    </row>
    <row r="351" spans="1:33" s="3" customFormat="1">
      <c r="A351" s="276"/>
      <c r="B351" s="276"/>
      <c r="C351" s="276"/>
      <c r="D351" s="276"/>
      <c r="E351" s="276"/>
      <c r="F351" s="276"/>
      <c r="G351" s="276"/>
      <c r="H351" s="276"/>
      <c r="I351" s="274"/>
      <c r="J351" s="274"/>
      <c r="K351" s="274"/>
      <c r="L351" s="274"/>
      <c r="M351" s="276"/>
      <c r="N351" s="276"/>
      <c r="O351" s="276"/>
      <c r="P351" s="276"/>
      <c r="Q351" s="276"/>
      <c r="R351" s="276"/>
      <c r="S351" s="278"/>
      <c r="T351" s="276"/>
      <c r="U351" s="276"/>
      <c r="V351" s="276"/>
      <c r="W351" s="276"/>
      <c r="X351" s="276"/>
      <c r="Y351" s="276"/>
      <c r="Z351" s="276"/>
      <c r="AA351" s="276"/>
      <c r="AB351" s="276"/>
      <c r="AC351" s="276"/>
      <c r="AD351" s="276"/>
      <c r="AE351" s="276"/>
      <c r="AF351" s="274"/>
      <c r="AG351" s="276"/>
    </row>
    <row r="352" spans="1:33" s="3" customFormat="1">
      <c r="A352" s="276"/>
      <c r="B352" s="276"/>
      <c r="C352" s="276"/>
      <c r="D352" s="276"/>
      <c r="E352" s="276"/>
      <c r="F352" s="276"/>
      <c r="G352" s="276"/>
      <c r="H352" s="276"/>
      <c r="I352" s="274"/>
      <c r="J352" s="274"/>
      <c r="K352" s="274"/>
      <c r="L352" s="274"/>
      <c r="M352" s="276"/>
      <c r="N352" s="276"/>
      <c r="O352" s="276"/>
      <c r="P352" s="276"/>
      <c r="Q352" s="276"/>
      <c r="R352" s="276"/>
      <c r="S352" s="276"/>
      <c r="T352" s="276"/>
      <c r="U352" s="276"/>
      <c r="V352" s="276"/>
      <c r="W352" s="276"/>
      <c r="X352" s="276"/>
      <c r="Y352" s="276"/>
      <c r="Z352" s="276"/>
      <c r="AA352" s="276"/>
      <c r="AB352" s="276"/>
      <c r="AC352" s="276"/>
      <c r="AD352" s="276"/>
      <c r="AE352" s="276"/>
      <c r="AF352" s="274"/>
      <c r="AG352" s="276"/>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 ref="M7:M9"/>
    <mergeCell ref="N7:N9"/>
    <mergeCell ref="O7:O8"/>
    <mergeCell ref="P7:P8"/>
    <mergeCell ref="I4:AD5"/>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9326445EB563C4490206962DF13F12B" ma:contentTypeVersion="16" ma:contentTypeDescription="Crear nuevo documento." ma:contentTypeScope="" ma:versionID="08b11de7d30052a92bd1502b93e1f56a">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fb4824a7ee9ff9430ef4ec39b28aad46"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cd20e257-dc98-42b3-acca-33cc8b93de65}" ma:internalName="TaxCatchAll" ma:showField="CatchAllData" ma:web="54feb777-8c2a-4440-8142-7764fcd4b2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7d198d-ce2d-4089-b971-a4560e405573">
      <Terms xmlns="http://schemas.microsoft.com/office/infopath/2007/PartnerControls"/>
    </lcf76f155ced4ddcb4097134ff3c332f>
    <TaxCatchAll xmlns="54feb777-8c2a-4440-8142-7764fcd4b27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97549E-2875-4612-9E31-CED2EE6095DA}"/>
</file>

<file path=customXml/itemProps2.xml><?xml version="1.0" encoding="utf-8"?>
<ds:datastoreItem xmlns:ds="http://schemas.openxmlformats.org/officeDocument/2006/customXml" ds:itemID="{20C3030F-48FC-4630-AF9B-1077D288C82A}">
  <ds:schemaRefs>
    <ds:schemaRef ds:uri="http://schemas.microsoft.com/office/infopath/2007/PartnerControls"/>
    <ds:schemaRef ds:uri="http://www.w3.org/XML/1998/namespace"/>
    <ds:schemaRef ds:uri="http://purl.org/dc/elements/1.1/"/>
    <ds:schemaRef ds:uri="http://schemas.openxmlformats.org/package/2006/metadata/core-properties"/>
    <ds:schemaRef ds:uri="http://schemas.microsoft.com/office/2006/documentManagement/types"/>
    <ds:schemaRef ds:uri="http://purl.org/dc/terms/"/>
    <ds:schemaRef ds:uri="http://schemas.microsoft.com/office/2006/metadata/properties"/>
    <ds:schemaRef ds:uri="54feb777-8c2a-4440-8142-7764fcd4b27f"/>
    <ds:schemaRef ds:uri="647d198d-ce2d-4089-b971-a4560e405573"/>
    <ds:schemaRef ds:uri="http://purl.org/dc/dcmitype/"/>
  </ds:schemaRefs>
</ds:datastoreItem>
</file>

<file path=customXml/itemProps3.xml><?xml version="1.0" encoding="utf-8"?>
<ds:datastoreItem xmlns:ds="http://schemas.openxmlformats.org/officeDocument/2006/customXml" ds:itemID="{8B16EFC6-038D-446C-8086-945A3EDCA5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17</vt:i4>
      </vt:variant>
    </vt:vector>
  </HeadingPairs>
  <TitlesOfParts>
    <vt:vector size="37" baseType="lpstr">
      <vt:lpstr>INSTRUCCIONES</vt:lpstr>
      <vt:lpstr>MAPA DE RIESGOS</vt:lpstr>
      <vt:lpstr>Listados Datos</vt:lpstr>
      <vt:lpstr>ActivosDeInformación</vt:lpstr>
      <vt:lpstr>Matriz Calor Inherente RGyRSI</vt:lpstr>
      <vt:lpstr>Matriz Calor Residual RGyRSI</vt:lpstr>
      <vt:lpstr>IMPACTO CORRUPCIÓN</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ActivosDeInformación!_FilterDatabase_0</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Alexander</cp:lastModifiedBy>
  <cp:lastPrinted>2022-01-31T20:52:40Z</cp:lastPrinted>
  <dcterms:created xsi:type="dcterms:W3CDTF">2018-01-09T21:04:09Z</dcterms:created>
  <dcterms:modified xsi:type="dcterms:W3CDTF">2023-02-01T21:14:33Z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y fmtid="{D5CDD505-2E9C-101B-9397-08002B2CF9AE}" pid="3" name="MediaServiceImageTags">
    <vt:lpwstr/>
  </property>
</Properties>
</file>